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330"/>
  <workbookPr filterPrivacy="1" codeName="ThisWorkbook" defaultThemeVersion="124226"/>
  <xr:revisionPtr revIDLastSave="355" documentId="8_{1EC7CBAD-E883-44B4-B9A1-1E829046CCAA}" xr6:coauthVersionLast="33" xr6:coauthVersionMax="33" xr10:uidLastSave="{2A672639-C07F-43EB-B25C-A0BFA92CB7C8}"/>
  <bookViews>
    <workbookView xWindow="0" yWindow="0" windowWidth="28800" windowHeight="12225" tabRatio="682" firstSheet="41" activeTab="52" xr2:uid="{00000000-000D-0000-FFFF-FFFF00000000}"/>
  </bookViews>
  <sheets>
    <sheet name="Contents" sheetId="64" r:id="rId1"/>
    <sheet name="Equity 1" sheetId="1" r:id="rId2"/>
    <sheet name="Equity 2" sheetId="2" r:id="rId3"/>
    <sheet name="Equity 3" sheetId="3" r:id="rId4"/>
    <sheet name="Equity 4" sheetId="53" r:id="rId5"/>
    <sheet name="Equity 5.1" sheetId="5" r:id="rId6"/>
    <sheet name="Equity 5.2" sheetId="7" r:id="rId7"/>
    <sheet name="Equity 5.3" sheetId="8" r:id="rId8"/>
    <sheet name="Equity 6" sheetId="9" r:id="rId9"/>
    <sheet name="Equity 7.1" sheetId="10" r:id="rId10"/>
    <sheet name="Equity 7.2" sheetId="11" r:id="rId11"/>
    <sheet name="Equity 7.3" sheetId="12" r:id="rId12"/>
    <sheet name="Equity 8" sheetId="13" r:id="rId13"/>
    <sheet name="Equity 9" sheetId="14" r:id="rId14"/>
    <sheet name="Equity 10" sheetId="66" r:id="rId15"/>
    <sheet name="Equity 11.1" sheetId="15" r:id="rId16"/>
    <sheet name="Equity 11.2" sheetId="16" r:id="rId17"/>
    <sheet name="Equity 12" sheetId="17" r:id="rId18"/>
    <sheet name="Equity 13" sheetId="18" r:id="rId19"/>
    <sheet name="Equity 14" sheetId="19" r:id="rId20"/>
    <sheet name="Bond 1" sheetId="79" r:id="rId21"/>
    <sheet name="Bond 2" sheetId="21" r:id="rId22"/>
    <sheet name="Bond 3" sheetId="22" r:id="rId23"/>
    <sheet name="Bond 4" sheetId="23" r:id="rId24"/>
    <sheet name="Bond 5.1" sheetId="24" r:id="rId25"/>
    <sheet name="Bond 5.2" sheetId="25" r:id="rId26"/>
    <sheet name="Bond 5.3" sheetId="26" r:id="rId27"/>
    <sheet name="Bond 6" sheetId="27" r:id="rId28"/>
    <sheet name="Bond 7" sheetId="29" r:id="rId29"/>
    <sheet name="Derivatives 1" sheetId="44" r:id="rId30"/>
    <sheet name="Derivatives 2" sheetId="45" r:id="rId31"/>
    <sheet name="Derivatives 3" sheetId="57" r:id="rId32"/>
    <sheet name="Derivatives 4" sheetId="56" r:id="rId33"/>
    <sheet name="Derivatives 5" sheetId="58" r:id="rId34"/>
    <sheet name="Derivatives 6" sheetId="59" r:id="rId35"/>
    <sheet name="Derivatives 7" sheetId="46" r:id="rId36"/>
    <sheet name="Derivatives 8" sheetId="47" r:id="rId37"/>
    <sheet name="Derivatives 9" sheetId="48" r:id="rId38"/>
    <sheet name="Derivatives 10" sheetId="49" r:id="rId39"/>
    <sheet name="Derivatives 11" sheetId="60" r:id="rId40"/>
    <sheet name="Derivatives 12" sheetId="61" r:id="rId41"/>
    <sheet name="Derivatives 13" sheetId="62" r:id="rId42"/>
    <sheet name="Derivatives 14" sheetId="63" r:id="rId43"/>
    <sheet name="Derivatives 15" sheetId="52" r:id="rId44"/>
    <sheet name="Derivatives 16" sheetId="89" r:id="rId45"/>
    <sheet name="Indicator 1" sheetId="30" r:id="rId46"/>
    <sheet name="Indicator 2" sheetId="31" r:id="rId47"/>
    <sheet name="Indicator 3.1" sheetId="32" r:id="rId48"/>
    <sheet name="Indicator 3.2" sheetId="65" r:id="rId49"/>
    <sheet name="Indicator 4" sheetId="33" r:id="rId50"/>
    <sheet name="Indicator 5" sheetId="34" r:id="rId51"/>
    <sheet name="SME 1" sheetId="35" r:id="rId52"/>
    <sheet name="SME 2" sheetId="36" r:id="rId53"/>
    <sheet name="SME 3" sheetId="37" r:id="rId54"/>
    <sheet name="SME 4.1" sheetId="38" r:id="rId55"/>
    <sheet name="SME 4.2" sheetId="39" r:id="rId56"/>
    <sheet name="SME 5" sheetId="41" r:id="rId57"/>
    <sheet name="SME 6" sheetId="42" r:id="rId58"/>
    <sheet name="SME Other" sheetId="92" r:id="rId59"/>
    <sheet name="Other 1" sheetId="67" r:id="rId60"/>
    <sheet name="Other 2" sheetId="80" r:id="rId61"/>
    <sheet name="Other 3" sheetId="69" r:id="rId62"/>
    <sheet name="Other 4" sheetId="70" r:id="rId63"/>
    <sheet name="Other 5.1" sheetId="71" r:id="rId64"/>
    <sheet name="Other 5.2" sheetId="72" r:id="rId65"/>
    <sheet name="Other 5.3" sheetId="73" r:id="rId66"/>
    <sheet name="Other 6" sheetId="87" r:id="rId67"/>
    <sheet name="Other 7" sheetId="88" r:id="rId68"/>
    <sheet name="Other 8" sheetId="76" r:id="rId69"/>
    <sheet name="Other 9.1, 9.2, 9.3, 9.4" sheetId="81" r:id="rId70"/>
    <sheet name="Other 10" sheetId="84" r:id="rId71"/>
    <sheet name="FX rates" sheetId="43" r:id="rId72"/>
  </sheets>
  <definedNames>
    <definedName name="_xlnm._FilterDatabase" localSheetId="71" hidden="1">'FX rates'!$B$8:$W$8</definedName>
    <definedName name="_xlnm.Print_Area" localSheetId="27">'Bond 6'!$A$1:$N$67</definedName>
  </definedNames>
  <calcPr calcId="179017"/>
</workbook>
</file>

<file path=xl/calcChain.xml><?xml version="1.0" encoding="utf-8"?>
<calcChain xmlns="http://schemas.openxmlformats.org/spreadsheetml/2006/main">
  <c r="X82" i="92" l="1"/>
  <c r="Y82" i="92"/>
  <c r="Z82" i="92"/>
  <c r="AA82" i="92"/>
  <c r="AB82" i="92"/>
  <c r="AC82" i="92"/>
  <c r="AD82" i="92"/>
  <c r="AE82" i="92"/>
  <c r="AF82" i="92"/>
  <c r="AG82" i="92"/>
  <c r="AH82" i="92"/>
  <c r="AI82" i="92"/>
  <c r="R70" i="92"/>
  <c r="X70" i="92" s="1"/>
  <c r="S70" i="92"/>
  <c r="T70" i="92"/>
  <c r="U70" i="92"/>
  <c r="V70" i="92"/>
  <c r="W70" i="92"/>
  <c r="K70" i="92"/>
  <c r="R58" i="92"/>
  <c r="S58" i="92"/>
  <c r="T58" i="92"/>
  <c r="U58" i="92"/>
  <c r="V58" i="92"/>
  <c r="W58" i="92"/>
  <c r="X58" i="92"/>
  <c r="N16" i="92"/>
  <c r="O16" i="92"/>
  <c r="P16" i="92"/>
  <c r="G16" i="92"/>
  <c r="O55" i="81"/>
  <c r="Q23" i="80"/>
  <c r="R23" i="80"/>
  <c r="Q24" i="80"/>
  <c r="R24" i="80"/>
  <c r="N23" i="80"/>
  <c r="O23" i="80"/>
  <c r="J23" i="80"/>
  <c r="K23" i="80"/>
  <c r="R54" i="92" l="1"/>
  <c r="S54" i="92"/>
  <c r="T54" i="92"/>
  <c r="U54" i="92"/>
  <c r="X54" i="92" s="1"/>
  <c r="V54" i="92"/>
  <c r="W54" i="92"/>
  <c r="K54" i="92"/>
  <c r="N12" i="92"/>
  <c r="O12" i="92"/>
  <c r="G12" i="92"/>
  <c r="AE22" i="76"/>
  <c r="Z22" i="76"/>
  <c r="AA22" i="76"/>
  <c r="AB22" i="76"/>
  <c r="AC22" i="76"/>
  <c r="U22" i="76"/>
  <c r="V22" i="76"/>
  <c r="W22" i="76"/>
  <c r="X22" i="76"/>
  <c r="N22" i="76"/>
  <c r="AG50" i="81"/>
  <c r="AA50" i="81"/>
  <c r="V50" i="81"/>
  <c r="O50" i="81"/>
  <c r="P12" i="92" l="1"/>
  <c r="Q18" i="80"/>
  <c r="R18" i="80"/>
  <c r="N18" i="80"/>
  <c r="O18" i="80"/>
  <c r="AI24" i="18" l="1"/>
  <c r="AC24" i="18"/>
  <c r="AH24" i="18"/>
  <c r="AF24" i="18"/>
  <c r="AE24" i="18"/>
  <c r="AB24" i="18"/>
  <c r="AE31" i="26"/>
  <c r="AE32" i="26"/>
  <c r="AE33" i="26"/>
  <c r="Z31" i="26"/>
  <c r="AA31" i="26"/>
  <c r="AB31" i="26"/>
  <c r="AC31" i="26"/>
  <c r="U31" i="26"/>
  <c r="V31" i="26"/>
  <c r="W31" i="26"/>
  <c r="X31" i="26"/>
  <c r="U32" i="26"/>
  <c r="V32" i="26"/>
  <c r="W32" i="26"/>
  <c r="X32" i="26"/>
  <c r="Z36" i="25"/>
  <c r="AA36" i="25"/>
  <c r="AB36" i="25"/>
  <c r="AC36" i="25"/>
  <c r="U36" i="25"/>
  <c r="V36" i="25"/>
  <c r="W36" i="25"/>
  <c r="X36" i="25"/>
  <c r="X50" i="32" l="1"/>
  <c r="AG50" i="32" s="1"/>
  <c r="Y50" i="32"/>
  <c r="AH50" i="32" s="1"/>
  <c r="X24" i="32" l="1"/>
  <c r="Y24" i="32"/>
  <c r="Q22" i="25"/>
  <c r="AC22" i="25" s="1"/>
  <c r="P22" i="25"/>
  <c r="V22" i="25" s="1"/>
  <c r="N22" i="25"/>
  <c r="AE20" i="24"/>
  <c r="AE21" i="24"/>
  <c r="AE24" i="24"/>
  <c r="Z24" i="24"/>
  <c r="AA24" i="24"/>
  <c r="AC24" i="24"/>
  <c r="U24" i="24"/>
  <c r="V24" i="24"/>
  <c r="X24" i="24"/>
  <c r="U25" i="24"/>
  <c r="V25" i="24"/>
  <c r="W25" i="24"/>
  <c r="X25" i="24"/>
  <c r="P24" i="24"/>
  <c r="Q24" i="24"/>
  <c r="N24" i="24"/>
  <c r="N25" i="24"/>
  <c r="AH24" i="19"/>
  <c r="AI24" i="19"/>
  <c r="AB24" i="19"/>
  <c r="AC24" i="19"/>
  <c r="X24" i="19"/>
  <c r="Y24" i="19"/>
  <c r="X25" i="19"/>
  <c r="Y25" i="19"/>
  <c r="AG27" i="16"/>
  <c r="AH27" i="16"/>
  <c r="AI27" i="16"/>
  <c r="Y27" i="16"/>
  <c r="Z27" i="16"/>
  <c r="AA27" i="16"/>
  <c r="Z28" i="16"/>
  <c r="Y28" i="16" s="1"/>
  <c r="AA28" i="16"/>
  <c r="T27" i="16"/>
  <c r="U27" i="16"/>
  <c r="X22" i="25" l="1"/>
  <c r="Z22" i="25"/>
  <c r="U22" i="25"/>
  <c r="AA22" i="25"/>
  <c r="AE22" i="25" l="1"/>
  <c r="V35" i="35" l="1"/>
  <c r="V36" i="35"/>
  <c r="Y42" i="41" l="1"/>
  <c r="AE42" i="41" s="1"/>
  <c r="Z42" i="41"/>
  <c r="AR42" i="41" s="1"/>
  <c r="Y43" i="41"/>
  <c r="Z43" i="41"/>
  <c r="AM42" i="41" l="1"/>
  <c r="AJ42" i="41"/>
  <c r="AG42" i="41"/>
  <c r="AI42" i="41"/>
  <c r="AT42" i="41"/>
  <c r="AF42" i="41"/>
  <c r="AO42" i="41"/>
  <c r="AS42" i="41"/>
  <c r="AN42" i="41"/>
  <c r="R58" i="39"/>
  <c r="Q58" i="39"/>
  <c r="Y58" i="39" s="1"/>
  <c r="R57" i="39"/>
  <c r="Q57" i="39"/>
  <c r="X57" i="39" s="1"/>
  <c r="R53" i="39"/>
  <c r="AC53" i="39" s="1"/>
  <c r="Q53" i="39"/>
  <c r="Y53" i="39" s="1"/>
  <c r="J53" i="39"/>
  <c r="F53" i="39"/>
  <c r="R52" i="39"/>
  <c r="AC52" i="39" s="1"/>
  <c r="Q52" i="39"/>
  <c r="Y52" i="39" s="1"/>
  <c r="O52" i="39"/>
  <c r="Q33" i="39"/>
  <c r="X33" i="39" s="1"/>
  <c r="R33" i="39"/>
  <c r="AA33" i="39" s="1"/>
  <c r="Q34" i="39"/>
  <c r="R34" i="39"/>
  <c r="AB34" i="39" s="1"/>
  <c r="Q48" i="38"/>
  <c r="Y48" i="38" s="1"/>
  <c r="R48" i="38"/>
  <c r="AA48" i="38" s="1"/>
  <c r="L48" i="35"/>
  <c r="R48" i="35" s="1"/>
  <c r="M48" i="35"/>
  <c r="X48" i="38" l="1"/>
  <c r="AC48" i="38"/>
  <c r="AB48" i="38"/>
  <c r="W48" i="38"/>
  <c r="O53" i="39"/>
  <c r="Y33" i="39"/>
  <c r="W33" i="39" s="1"/>
  <c r="AA52" i="39"/>
  <c r="AC33" i="39"/>
  <c r="W53" i="39"/>
  <c r="X53" i="39"/>
  <c r="AC34" i="39"/>
  <c r="AA53" i="39"/>
  <c r="AB53" i="39"/>
  <c r="X58" i="39"/>
  <c r="W58" i="39" s="1"/>
  <c r="AA34" i="39"/>
  <c r="AB33" i="39"/>
  <c r="X52" i="39"/>
  <c r="W52" i="39" s="1"/>
  <c r="Y57" i="39"/>
  <c r="W57" i="39" s="1"/>
  <c r="W59" i="39" s="1"/>
  <c r="AB52" i="39"/>
  <c r="AA54" i="39" l="1"/>
  <c r="AA61" i="39" s="1"/>
  <c r="AF52" i="39"/>
  <c r="W54" i="39"/>
  <c r="W61" i="39" s="1"/>
  <c r="H34" i="49"/>
  <c r="G34" i="49"/>
  <c r="H25" i="49"/>
  <c r="G25" i="49"/>
  <c r="H14" i="49"/>
  <c r="G14" i="49"/>
  <c r="M38" i="63"/>
  <c r="P38" i="63" s="1"/>
  <c r="N38" i="63"/>
  <c r="Q38" i="63" s="1"/>
  <c r="M39" i="63"/>
  <c r="P39" i="63" s="1"/>
  <c r="N39" i="63"/>
  <c r="Q39" i="63" s="1"/>
  <c r="K44" i="44"/>
  <c r="J44" i="44"/>
  <c r="K29" i="44"/>
  <c r="J29" i="44"/>
  <c r="K19" i="44"/>
  <c r="J19" i="44"/>
  <c r="AF54" i="39" l="1"/>
  <c r="AF61" i="39"/>
  <c r="M15" i="59"/>
  <c r="P15" i="59" s="1"/>
  <c r="N15" i="59"/>
  <c r="Q15" i="59" s="1"/>
  <c r="P16" i="59"/>
  <c r="R51" i="37" l="1"/>
  <c r="E51" i="37"/>
  <c r="I54" i="36"/>
  <c r="E54" i="36"/>
  <c r="I30" i="36"/>
  <c r="E30" i="36"/>
  <c r="O11" i="31"/>
  <c r="O41" i="30"/>
  <c r="O42" i="30"/>
  <c r="O43" i="30"/>
  <c r="O44" i="30"/>
  <c r="O45" i="30"/>
  <c r="O46" i="30"/>
  <c r="O47" i="30"/>
  <c r="O48" i="30"/>
  <c r="O49" i="30"/>
  <c r="O50" i="30"/>
  <c r="O51" i="30"/>
  <c r="E25" i="89"/>
  <c r="D25" i="89"/>
  <c r="E23" i="89"/>
  <c r="D23" i="89"/>
  <c r="E16" i="89"/>
  <c r="D16" i="89"/>
  <c r="E10" i="89"/>
  <c r="D10" i="89"/>
  <c r="E22" i="52"/>
  <c r="D22" i="52"/>
  <c r="E20" i="52"/>
  <c r="D20" i="52"/>
  <c r="P21" i="63"/>
  <c r="Q21" i="63"/>
  <c r="M22" i="63"/>
  <c r="N22" i="63"/>
  <c r="E40" i="63"/>
  <c r="D40" i="63"/>
  <c r="E14" i="63"/>
  <c r="D14" i="63"/>
  <c r="E28" i="63"/>
  <c r="D28" i="63"/>
  <c r="E33" i="62"/>
  <c r="D33" i="62"/>
  <c r="E23" i="62"/>
  <c r="E35" i="62" s="1"/>
  <c r="D23" i="62"/>
  <c r="D35" i="62" s="1"/>
  <c r="E13" i="62"/>
  <c r="D13" i="62"/>
  <c r="M32" i="62"/>
  <c r="P32" i="62" s="1"/>
  <c r="N32" i="62"/>
  <c r="Q32" i="62" s="1"/>
  <c r="N22" i="62"/>
  <c r="Q22" i="62" s="1"/>
  <c r="M22" i="62"/>
  <c r="P22" i="62" s="1"/>
  <c r="E34" i="61"/>
  <c r="D34" i="61"/>
  <c r="E32" i="61"/>
  <c r="D32" i="61"/>
  <c r="E26" i="61"/>
  <c r="D26" i="61"/>
  <c r="E14" i="61"/>
  <c r="D14" i="61"/>
  <c r="P21" i="60"/>
  <c r="Q21" i="60"/>
  <c r="E32" i="60"/>
  <c r="D32" i="60"/>
  <c r="E23" i="60"/>
  <c r="D23" i="60"/>
  <c r="E14" i="60"/>
  <c r="D14" i="60"/>
  <c r="E34" i="49"/>
  <c r="D34" i="49"/>
  <c r="E25" i="49"/>
  <c r="E36" i="49" s="1"/>
  <c r="D25" i="49"/>
  <c r="D36" i="49" s="1"/>
  <c r="E14" i="49"/>
  <c r="D14" i="49"/>
  <c r="E23" i="48"/>
  <c r="D23" i="48"/>
  <c r="E21" i="48"/>
  <c r="D21" i="48"/>
  <c r="E16" i="48"/>
  <c r="D16" i="48"/>
  <c r="E11" i="48"/>
  <c r="D11" i="48"/>
  <c r="D42" i="63" l="1"/>
  <c r="E42" i="63"/>
  <c r="D34" i="60"/>
  <c r="E34" i="60"/>
  <c r="AC16" i="76"/>
  <c r="AC20" i="76"/>
  <c r="AC21" i="76"/>
  <c r="AA26" i="76"/>
  <c r="AB26" i="76"/>
  <c r="AC27" i="76"/>
  <c r="AC28" i="76"/>
  <c r="AC30" i="76"/>
  <c r="X20" i="76"/>
  <c r="X23" i="76"/>
  <c r="V26" i="76"/>
  <c r="W26" i="76"/>
  <c r="X26" i="76"/>
  <c r="X27" i="76"/>
  <c r="X28" i="76"/>
  <c r="X30" i="76"/>
  <c r="Q11" i="76"/>
  <c r="Z11" i="76" s="1"/>
  <c r="Q12" i="76"/>
  <c r="Z12" i="76" s="1"/>
  <c r="Q16" i="76"/>
  <c r="Z16" i="76" s="1"/>
  <c r="Q20" i="76"/>
  <c r="AB20" i="76" s="1"/>
  <c r="Q21" i="76"/>
  <c r="AA21" i="76" s="1"/>
  <c r="Q23" i="76"/>
  <c r="AA23" i="76" s="1"/>
  <c r="Q24" i="76"/>
  <c r="AA24" i="76" s="1"/>
  <c r="Q25" i="76"/>
  <c r="AB25" i="76" s="1"/>
  <c r="Q26" i="76"/>
  <c r="AC26" i="76" s="1"/>
  <c r="Q27" i="76"/>
  <c r="AA27" i="76" s="1"/>
  <c r="Q28" i="76"/>
  <c r="AA28" i="76" s="1"/>
  <c r="Q29" i="76"/>
  <c r="AB29" i="76" s="1"/>
  <c r="Q30" i="76"/>
  <c r="AA30" i="76" s="1"/>
  <c r="Q10" i="76"/>
  <c r="AB10" i="76" s="1"/>
  <c r="P10" i="76"/>
  <c r="V10" i="76" s="1"/>
  <c r="P11" i="76"/>
  <c r="V11" i="76" s="1"/>
  <c r="P12" i="76"/>
  <c r="U12" i="76" s="1"/>
  <c r="P16" i="76"/>
  <c r="U16" i="76" s="1"/>
  <c r="P20" i="76"/>
  <c r="U20" i="76" s="1"/>
  <c r="P21" i="76"/>
  <c r="V21" i="76" s="1"/>
  <c r="P23" i="76"/>
  <c r="U23" i="76" s="1"/>
  <c r="P24" i="76"/>
  <c r="U24" i="76" s="1"/>
  <c r="P25" i="76"/>
  <c r="U25" i="76" s="1"/>
  <c r="P26" i="76"/>
  <c r="U26" i="76" s="1"/>
  <c r="P27" i="76"/>
  <c r="U27" i="76" s="1"/>
  <c r="P28" i="76"/>
  <c r="U28" i="76" s="1"/>
  <c r="P29" i="76"/>
  <c r="U29" i="76" s="1"/>
  <c r="P30" i="76"/>
  <c r="V30" i="76" s="1"/>
  <c r="C15" i="84"/>
  <c r="C25" i="84"/>
  <c r="C26" i="84"/>
  <c r="C27" i="84"/>
  <c r="C28" i="84"/>
  <c r="C29" i="84"/>
  <c r="C39" i="84"/>
  <c r="C40" i="84"/>
  <c r="C50" i="84"/>
  <c r="C51" i="84"/>
  <c r="C52" i="84"/>
  <c r="C53" i="84"/>
  <c r="C63" i="84"/>
  <c r="C73" i="84"/>
  <c r="C74" i="84"/>
  <c r="C84" i="84"/>
  <c r="C85" i="84"/>
  <c r="C95" i="84"/>
  <c r="C96" i="84"/>
  <c r="C106" i="84"/>
  <c r="C107" i="84"/>
  <c r="C108" i="84"/>
  <c r="C118" i="84"/>
  <c r="C128" i="84"/>
  <c r="C131" i="84"/>
  <c r="C132" i="84"/>
  <c r="C133" i="84"/>
  <c r="C143" i="84"/>
  <c r="C12" i="84"/>
  <c r="V40" i="81"/>
  <c r="V55" i="81"/>
  <c r="O39" i="81"/>
  <c r="O44" i="81"/>
  <c r="O47" i="81"/>
  <c r="O48" i="81"/>
  <c r="O49" i="81"/>
  <c r="Q52" i="81"/>
  <c r="W52" i="81" s="1"/>
  <c r="R52" i="81"/>
  <c r="AD52" i="81" s="1"/>
  <c r="Q53" i="81"/>
  <c r="X53" i="81" s="1"/>
  <c r="R53" i="81"/>
  <c r="AB53" i="81" s="1"/>
  <c r="Q54" i="81"/>
  <c r="V54" i="81" s="1"/>
  <c r="R54" i="81"/>
  <c r="AD54" i="81" s="1"/>
  <c r="Q55" i="81"/>
  <c r="R55" i="81"/>
  <c r="AA55" i="81" s="1"/>
  <c r="Q56" i="81"/>
  <c r="Y56" i="81" s="1"/>
  <c r="R56" i="81"/>
  <c r="AB56" i="81" s="1"/>
  <c r="Q47" i="81"/>
  <c r="W47" i="81" s="1"/>
  <c r="R47" i="81"/>
  <c r="AD47" i="81" s="1"/>
  <c r="Q48" i="81"/>
  <c r="X48" i="81" s="1"/>
  <c r="R48" i="81"/>
  <c r="AB48" i="81" s="1"/>
  <c r="Q49" i="81"/>
  <c r="V49" i="81" s="1"/>
  <c r="R49" i="81"/>
  <c r="AB49" i="81" s="1"/>
  <c r="Z24" i="76" l="1"/>
  <c r="AE24" i="76" s="1"/>
  <c r="AE12" i="76"/>
  <c r="X21" i="76"/>
  <c r="X12" i="76"/>
  <c r="U10" i="76"/>
  <c r="AC29" i="76"/>
  <c r="Z28" i="76"/>
  <c r="Z26" i="76"/>
  <c r="AA20" i="76"/>
  <c r="W30" i="76"/>
  <c r="W21" i="76"/>
  <c r="X11" i="76"/>
  <c r="AA29" i="76"/>
  <c r="AC25" i="76"/>
  <c r="Z20" i="76"/>
  <c r="AE20" i="76" s="1"/>
  <c r="U30" i="76"/>
  <c r="X25" i="76"/>
  <c r="U21" i="76"/>
  <c r="W11" i="76"/>
  <c r="Z29" i="76"/>
  <c r="AA25" i="76"/>
  <c r="Z21" i="76"/>
  <c r="AC11" i="76"/>
  <c r="X29" i="76"/>
  <c r="U11" i="76"/>
  <c r="AE11" i="76" s="1"/>
  <c r="Z30" i="76"/>
  <c r="Z25" i="76"/>
  <c r="AE16" i="76"/>
  <c r="AA10" i="76"/>
  <c r="Z27" i="76"/>
  <c r="Z23" i="76"/>
  <c r="AE23" i="76" s="1"/>
  <c r="AC12" i="76"/>
  <c r="W29" i="76"/>
  <c r="W28" i="76"/>
  <c r="W27" i="76"/>
  <c r="W25" i="76"/>
  <c r="W24" i="76"/>
  <c r="W23" i="76"/>
  <c r="W20" i="76"/>
  <c r="W16" i="76"/>
  <c r="W12" i="76"/>
  <c r="Z10" i="76"/>
  <c r="AE10" i="76" s="1"/>
  <c r="AC24" i="76"/>
  <c r="AC23" i="76"/>
  <c r="AB16" i="76"/>
  <c r="AB12" i="76"/>
  <c r="AB11" i="76"/>
  <c r="W10" i="76"/>
  <c r="V29" i="76"/>
  <c r="V28" i="76"/>
  <c r="V27" i="76"/>
  <c r="V25" i="76"/>
  <c r="V24" i="76"/>
  <c r="V23" i="76"/>
  <c r="V20" i="76"/>
  <c r="V16" i="76"/>
  <c r="V12" i="76"/>
  <c r="AC10" i="76"/>
  <c r="AB30" i="76"/>
  <c r="AB28" i="76"/>
  <c r="AB27" i="76"/>
  <c r="AB24" i="76"/>
  <c r="AB23" i="76"/>
  <c r="AB21" i="76"/>
  <c r="AA16" i="76"/>
  <c r="AA12" i="76"/>
  <c r="AA11" i="76"/>
  <c r="X24" i="76"/>
  <c r="X16" i="76"/>
  <c r="X56" i="81"/>
  <c r="W53" i="81"/>
  <c r="X49" i="81"/>
  <c r="W48" i="81"/>
  <c r="V53" i="81"/>
  <c r="V48" i="81"/>
  <c r="AA54" i="81"/>
  <c r="AG54" i="81" s="1"/>
  <c r="AA49" i="81"/>
  <c r="AG49" i="81" s="1"/>
  <c r="AD55" i="81"/>
  <c r="AD53" i="81"/>
  <c r="AC52" i="81"/>
  <c r="AD48" i="81"/>
  <c r="AC47" i="81"/>
  <c r="W56" i="81"/>
  <c r="Y52" i="81"/>
  <c r="W49" i="81"/>
  <c r="Y47" i="81"/>
  <c r="V56" i="81"/>
  <c r="V52" i="81"/>
  <c r="V47" i="81"/>
  <c r="AA53" i="81"/>
  <c r="AA48" i="81"/>
  <c r="AD56" i="81"/>
  <c r="AC55" i="81"/>
  <c r="AC53" i="81"/>
  <c r="AB52" i="81"/>
  <c r="AD49" i="81"/>
  <c r="AC48" i="81"/>
  <c r="AB47" i="81"/>
  <c r="Y53" i="81"/>
  <c r="X52" i="81"/>
  <c r="Y48" i="81"/>
  <c r="X47" i="81"/>
  <c r="AA56" i="81"/>
  <c r="AA52" i="81"/>
  <c r="AA47" i="81"/>
  <c r="AC56" i="81"/>
  <c r="AB55" i="81"/>
  <c r="AC49" i="81"/>
  <c r="Y49" i="81"/>
  <c r="O51" i="81"/>
  <c r="O52" i="81"/>
  <c r="O53" i="81"/>
  <c r="O54" i="81"/>
  <c r="O56" i="81"/>
  <c r="AE21" i="76" l="1"/>
  <c r="AG56" i="81"/>
  <c r="AG48" i="81"/>
  <c r="AG53" i="81"/>
  <c r="AG47" i="81"/>
  <c r="Q23" i="84"/>
  <c r="R23" i="84"/>
  <c r="Q61" i="84"/>
  <c r="R61" i="84"/>
  <c r="Q63" i="84"/>
  <c r="R63" i="84"/>
  <c r="Q82" i="84"/>
  <c r="R82" i="84"/>
  <c r="Q93" i="84"/>
  <c r="R93" i="84"/>
  <c r="Q104" i="84"/>
  <c r="R104" i="84"/>
  <c r="R12" i="84"/>
  <c r="Q12" i="84"/>
  <c r="N26" i="84"/>
  <c r="Q26" i="84" s="1"/>
  <c r="O26" i="84"/>
  <c r="R26" i="84" s="1"/>
  <c r="N15" i="84"/>
  <c r="Q15" i="84" s="1"/>
  <c r="O15" i="84"/>
  <c r="R15" i="84" s="1"/>
  <c r="N25" i="84"/>
  <c r="Q25" i="84" s="1"/>
  <c r="O25" i="84"/>
  <c r="R25" i="84" s="1"/>
  <c r="N27" i="84"/>
  <c r="Q27" i="84" s="1"/>
  <c r="O27" i="84"/>
  <c r="R27" i="84" s="1"/>
  <c r="N28" i="84"/>
  <c r="Q28" i="84" s="1"/>
  <c r="O28" i="84"/>
  <c r="R28" i="84" s="1"/>
  <c r="N29" i="84"/>
  <c r="Q29" i="84" s="1"/>
  <c r="O29" i="84"/>
  <c r="R29" i="84" s="1"/>
  <c r="N39" i="84"/>
  <c r="Q39" i="84" s="1"/>
  <c r="O39" i="84"/>
  <c r="R39" i="84" s="1"/>
  <c r="N40" i="84"/>
  <c r="Q40" i="84" s="1"/>
  <c r="O40" i="84"/>
  <c r="R40" i="84" s="1"/>
  <c r="N50" i="84"/>
  <c r="Q50" i="84" s="1"/>
  <c r="O50" i="84"/>
  <c r="R50" i="84" s="1"/>
  <c r="N51" i="84"/>
  <c r="Q51" i="84" s="1"/>
  <c r="O51" i="84"/>
  <c r="R51" i="84" s="1"/>
  <c r="N52" i="84"/>
  <c r="Q52" i="84" s="1"/>
  <c r="O52" i="84"/>
  <c r="R52" i="84" s="1"/>
  <c r="N53" i="84"/>
  <c r="Q53" i="84" s="1"/>
  <c r="O53" i="84"/>
  <c r="R53" i="84" s="1"/>
  <c r="N63" i="84"/>
  <c r="O63" i="84"/>
  <c r="N73" i="84"/>
  <c r="Q73" i="84" s="1"/>
  <c r="O73" i="84"/>
  <c r="R73" i="84" s="1"/>
  <c r="N74" i="84"/>
  <c r="Q74" i="84" s="1"/>
  <c r="O74" i="84"/>
  <c r="R74" i="84" s="1"/>
  <c r="N84" i="84"/>
  <c r="Q84" i="84" s="1"/>
  <c r="O84" i="84"/>
  <c r="R84" i="84" s="1"/>
  <c r="N85" i="84"/>
  <c r="Q85" i="84" s="1"/>
  <c r="O85" i="84"/>
  <c r="R85" i="84" s="1"/>
  <c r="N95" i="84"/>
  <c r="Q95" i="84" s="1"/>
  <c r="O95" i="84"/>
  <c r="R95" i="84" s="1"/>
  <c r="N96" i="84"/>
  <c r="Q96" i="84" s="1"/>
  <c r="O96" i="84"/>
  <c r="R96" i="84" s="1"/>
  <c r="N106" i="84"/>
  <c r="Q106" i="84" s="1"/>
  <c r="O106" i="84"/>
  <c r="R106" i="84" s="1"/>
  <c r="N107" i="84"/>
  <c r="Q107" i="84" s="1"/>
  <c r="O107" i="84"/>
  <c r="R107" i="84" s="1"/>
  <c r="N108" i="84"/>
  <c r="Q108" i="84" s="1"/>
  <c r="O108" i="84"/>
  <c r="R108" i="84" s="1"/>
  <c r="N118" i="84"/>
  <c r="Q118" i="84" s="1"/>
  <c r="O118" i="84"/>
  <c r="R118" i="84" s="1"/>
  <c r="N128" i="84"/>
  <c r="Q128" i="84" s="1"/>
  <c r="O128" i="84"/>
  <c r="R128" i="84" s="1"/>
  <c r="N131" i="84"/>
  <c r="Q131" i="84" s="1"/>
  <c r="O131" i="84"/>
  <c r="R131" i="84" s="1"/>
  <c r="N132" i="84"/>
  <c r="Q132" i="84" s="1"/>
  <c r="O132" i="84"/>
  <c r="R132" i="84" s="1"/>
  <c r="N133" i="84"/>
  <c r="Q133" i="84" s="1"/>
  <c r="O133" i="84"/>
  <c r="R133" i="84" s="1"/>
  <c r="N143" i="84"/>
  <c r="Q143" i="84" s="1"/>
  <c r="O143" i="84"/>
  <c r="R143" i="84" s="1"/>
  <c r="O12" i="84"/>
  <c r="N12" i="84"/>
  <c r="Q39" i="81"/>
  <c r="V39" i="81" s="1"/>
  <c r="N20" i="76"/>
  <c r="N21" i="76"/>
  <c r="N23" i="76"/>
  <c r="N24" i="76"/>
  <c r="N25" i="76"/>
  <c r="N26" i="76"/>
  <c r="Q72" i="81" l="1"/>
  <c r="V72" i="81" s="1"/>
  <c r="R72" i="81"/>
  <c r="AC72" i="81" s="1"/>
  <c r="Q75" i="81"/>
  <c r="V75" i="81" s="1"/>
  <c r="R75" i="81"/>
  <c r="AB75" i="81" s="1"/>
  <c r="Q76" i="81"/>
  <c r="R76" i="81"/>
  <c r="AC76" i="81" s="1"/>
  <c r="Q77" i="81"/>
  <c r="V77" i="81" s="1"/>
  <c r="R77" i="81"/>
  <c r="AA77" i="81" s="1"/>
  <c r="Q78" i="81"/>
  <c r="R78" i="81"/>
  <c r="AD78" i="81" s="1"/>
  <c r="O72" i="81"/>
  <c r="O73" i="81"/>
  <c r="O75" i="81"/>
  <c r="O76" i="81"/>
  <c r="O77" i="81"/>
  <c r="O78" i="81"/>
  <c r="O79" i="81"/>
  <c r="H21" i="43"/>
  <c r="H22" i="43"/>
  <c r="H23" i="43"/>
  <c r="X78" i="81" l="1"/>
  <c r="V78" i="81"/>
  <c r="X76" i="81"/>
  <c r="V76" i="81"/>
  <c r="AG77" i="81"/>
  <c r="W78" i="81"/>
  <c r="AC78" i="81"/>
  <c r="Y72" i="81"/>
  <c r="W76" i="81"/>
  <c r="AB78" i="81"/>
  <c r="X72" i="81"/>
  <c r="AB76" i="81"/>
  <c r="AA78" i="81"/>
  <c r="AB72" i="81"/>
  <c r="Y75" i="81"/>
  <c r="W72" i="81"/>
  <c r="Y76" i="81"/>
  <c r="X75" i="81"/>
  <c r="AA76" i="81"/>
  <c r="AA72" i="81"/>
  <c r="AG72" i="81" s="1"/>
  <c r="AD76" i="81"/>
  <c r="AC75" i="81"/>
  <c r="AD72" i="81"/>
  <c r="AD75" i="81"/>
  <c r="W75" i="81"/>
  <c r="AA75" i="81"/>
  <c r="AG75" i="81" s="1"/>
  <c r="V15" i="73"/>
  <c r="W15" i="73"/>
  <c r="X15" i="73"/>
  <c r="V16" i="73"/>
  <c r="W16" i="73"/>
  <c r="V17" i="73"/>
  <c r="W17" i="73"/>
  <c r="V18" i="73"/>
  <c r="W18" i="73"/>
  <c r="X18" i="73"/>
  <c r="V19" i="73"/>
  <c r="W19" i="73"/>
  <c r="X19" i="73"/>
  <c r="W10" i="73"/>
  <c r="X10" i="73"/>
  <c r="V10" i="73"/>
  <c r="R17" i="73"/>
  <c r="S17" i="73"/>
  <c r="S10" i="73"/>
  <c r="T10" i="73"/>
  <c r="R10" i="73"/>
  <c r="Z10" i="73" s="1"/>
  <c r="L10" i="73"/>
  <c r="L15" i="73"/>
  <c r="L16" i="73"/>
  <c r="L17" i="73"/>
  <c r="X21" i="72"/>
  <c r="L19" i="72"/>
  <c r="L20" i="72"/>
  <c r="L21" i="72"/>
  <c r="W21" i="72"/>
  <c r="V21" i="72" s="1"/>
  <c r="Z17" i="73" l="1"/>
  <c r="AG78" i="81"/>
  <c r="AG76" i="81"/>
  <c r="L25" i="71"/>
  <c r="L26" i="71"/>
  <c r="L27" i="71"/>
  <c r="L28" i="71"/>
  <c r="L29" i="71"/>
  <c r="L30" i="71"/>
  <c r="L31" i="71"/>
  <c r="L32" i="71"/>
  <c r="L33" i="71"/>
  <c r="L23" i="71"/>
  <c r="L24" i="71"/>
  <c r="N11" i="71"/>
  <c r="S11" i="71" s="1"/>
  <c r="R11" i="71" s="1"/>
  <c r="O11" i="71"/>
  <c r="N12" i="71"/>
  <c r="O12" i="71"/>
  <c r="N13" i="71"/>
  <c r="S13" i="71" s="1"/>
  <c r="O13" i="71"/>
  <c r="N17" i="71"/>
  <c r="S17" i="71" s="1"/>
  <c r="O17" i="71"/>
  <c r="N18" i="71"/>
  <c r="S18" i="71" s="1"/>
  <c r="R18" i="71" s="1"/>
  <c r="O18" i="71"/>
  <c r="N22" i="71"/>
  <c r="S22" i="71" s="1"/>
  <c r="O22" i="71"/>
  <c r="W22" i="71" s="1"/>
  <c r="N23" i="71"/>
  <c r="S23" i="71" s="1"/>
  <c r="O23" i="71"/>
  <c r="X23" i="71" s="1"/>
  <c r="N24" i="71"/>
  <c r="S24" i="71" s="1"/>
  <c r="O24" i="71"/>
  <c r="W24" i="71" s="1"/>
  <c r="V24" i="71" s="1"/>
  <c r="N25" i="71"/>
  <c r="S25" i="71" s="1"/>
  <c r="O25" i="71"/>
  <c r="W25" i="71" s="1"/>
  <c r="N26" i="71"/>
  <c r="S26" i="71" s="1"/>
  <c r="O26" i="71"/>
  <c r="W26" i="71" s="1"/>
  <c r="N27" i="71"/>
  <c r="S27" i="71" s="1"/>
  <c r="O27" i="71"/>
  <c r="X27" i="71" s="1"/>
  <c r="N28" i="71"/>
  <c r="S28" i="71" s="1"/>
  <c r="O28" i="71"/>
  <c r="N29" i="71"/>
  <c r="S29" i="71" s="1"/>
  <c r="O29" i="71"/>
  <c r="W29" i="71" s="1"/>
  <c r="N30" i="71"/>
  <c r="S30" i="71" s="1"/>
  <c r="O30" i="71"/>
  <c r="X30" i="71" s="1"/>
  <c r="N31" i="71"/>
  <c r="T31" i="71" s="1"/>
  <c r="O31" i="71"/>
  <c r="W31" i="71" s="1"/>
  <c r="N32" i="71"/>
  <c r="S32" i="71" s="1"/>
  <c r="O32" i="71"/>
  <c r="X32" i="71" s="1"/>
  <c r="N33" i="71"/>
  <c r="T33" i="71" s="1"/>
  <c r="O33" i="71"/>
  <c r="W33" i="71" s="1"/>
  <c r="O10" i="71"/>
  <c r="N10" i="71"/>
  <c r="S10" i="71" s="1"/>
  <c r="T29" i="71" l="1"/>
  <c r="W30" i="71"/>
  <c r="V30" i="71" s="1"/>
  <c r="T22" i="71"/>
  <c r="R22" i="71" s="1"/>
  <c r="W32" i="71"/>
  <c r="V32" i="71" s="1"/>
  <c r="W27" i="71"/>
  <c r="V27" i="71" s="1"/>
  <c r="X25" i="71"/>
  <c r="V25" i="71" s="1"/>
  <c r="W23" i="71"/>
  <c r="V23" i="71" s="1"/>
  <c r="X33" i="71"/>
  <c r="V33" i="71" s="1"/>
  <c r="R29" i="71"/>
  <c r="T27" i="71"/>
  <c r="R27" i="71" s="1"/>
  <c r="X26" i="71"/>
  <c r="V26" i="71" s="1"/>
  <c r="X31" i="71"/>
  <c r="V31" i="71" s="1"/>
  <c r="S33" i="71"/>
  <c r="R33" i="71" s="1"/>
  <c r="X22" i="71"/>
  <c r="V22" i="71" s="1"/>
  <c r="X29" i="71"/>
  <c r="V29" i="71" s="1"/>
  <c r="R26" i="71"/>
  <c r="S31" i="71"/>
  <c r="R31" i="71" s="1"/>
  <c r="T10" i="71"/>
  <c r="R10" i="71" s="1"/>
  <c r="T32" i="71"/>
  <c r="R32" i="71" s="1"/>
  <c r="T25" i="71"/>
  <c r="R25" i="71" s="1"/>
  <c r="T23" i="71"/>
  <c r="R23" i="71" s="1"/>
  <c r="Z23" i="71" s="1"/>
  <c r="R24" i="71"/>
  <c r="Z24" i="71" s="1"/>
  <c r="T30" i="71"/>
  <c r="R30" i="71" s="1"/>
  <c r="T28" i="71"/>
  <c r="R28" i="71" s="1"/>
  <c r="R17" i="71"/>
  <c r="T13" i="71"/>
  <c r="R13" i="71" s="1"/>
  <c r="Z25" i="71" l="1"/>
  <c r="Z22" i="71"/>
  <c r="K10" i="80"/>
  <c r="J10" i="80"/>
  <c r="J15" i="80" l="1"/>
  <c r="K15" i="80"/>
  <c r="J16" i="80"/>
  <c r="N16" i="80" s="1"/>
  <c r="K16" i="80"/>
  <c r="J17" i="80"/>
  <c r="K17" i="80"/>
  <c r="J19" i="80"/>
  <c r="K19" i="80"/>
  <c r="J20" i="80"/>
  <c r="K20" i="80"/>
  <c r="J21" i="80"/>
  <c r="K21" i="80"/>
  <c r="J22" i="80"/>
  <c r="K22" i="80"/>
  <c r="J24" i="80"/>
  <c r="K24" i="80"/>
  <c r="AG83" i="92"/>
  <c r="AH83" i="92"/>
  <c r="AI83" i="92"/>
  <c r="AD83" i="92"/>
  <c r="AE83" i="92"/>
  <c r="AF83" i="92"/>
  <c r="AA83" i="92"/>
  <c r="AB83" i="92"/>
  <c r="AC83" i="92"/>
  <c r="AB81" i="92"/>
  <c r="AC81" i="92"/>
  <c r="AA81" i="92"/>
  <c r="X83" i="92"/>
  <c r="Y83" i="92"/>
  <c r="Z83" i="92"/>
  <c r="Y81" i="92"/>
  <c r="Z81" i="92"/>
  <c r="X81" i="92"/>
  <c r="M77" i="43"/>
  <c r="M74" i="43"/>
  <c r="M75" i="43"/>
  <c r="M76" i="43"/>
  <c r="U69" i="92"/>
  <c r="V69" i="92"/>
  <c r="W69" i="92"/>
  <c r="U71" i="92"/>
  <c r="V71" i="92"/>
  <c r="W71" i="92"/>
  <c r="R69" i="92"/>
  <c r="S69" i="92"/>
  <c r="T69" i="92"/>
  <c r="R71" i="92"/>
  <c r="S71" i="92"/>
  <c r="T71" i="92"/>
  <c r="S68" i="92"/>
  <c r="T68" i="92"/>
  <c r="R68" i="92"/>
  <c r="U57" i="92"/>
  <c r="V57" i="92"/>
  <c r="W57" i="92"/>
  <c r="U59" i="92"/>
  <c r="V59" i="92"/>
  <c r="W59" i="92"/>
  <c r="V55" i="92"/>
  <c r="W55" i="92"/>
  <c r="U55" i="92"/>
  <c r="R56" i="92"/>
  <c r="S56" i="92"/>
  <c r="T56" i="92"/>
  <c r="R57" i="92"/>
  <c r="X57" i="92" s="1"/>
  <c r="S57" i="92"/>
  <c r="T57" i="92"/>
  <c r="R59" i="92"/>
  <c r="X59" i="92" s="1"/>
  <c r="S59" i="92"/>
  <c r="T59" i="92"/>
  <c r="S55" i="92"/>
  <c r="T55" i="92"/>
  <c r="R55" i="92"/>
  <c r="X55" i="92" s="1"/>
  <c r="X69" i="92" l="1"/>
  <c r="N21" i="80"/>
  <c r="R22" i="80"/>
  <c r="O22" i="80"/>
  <c r="O20" i="80"/>
  <c r="R20" i="80"/>
  <c r="R17" i="80"/>
  <c r="O17" i="80"/>
  <c r="R15" i="80"/>
  <c r="O15" i="80"/>
  <c r="N24" i="80"/>
  <c r="Q22" i="80"/>
  <c r="N22" i="80"/>
  <c r="Q20" i="80"/>
  <c r="N20" i="80"/>
  <c r="Q17" i="80"/>
  <c r="N17" i="80"/>
  <c r="Q15" i="80"/>
  <c r="N15" i="80"/>
  <c r="Q19" i="80"/>
  <c r="N19" i="80"/>
  <c r="O24" i="80"/>
  <c r="O19" i="80"/>
  <c r="R19" i="80"/>
  <c r="X71" i="92"/>
  <c r="K69" i="92"/>
  <c r="K71" i="92"/>
  <c r="K55" i="92"/>
  <c r="K57" i="92"/>
  <c r="K59" i="92"/>
  <c r="N17" i="92" l="1"/>
  <c r="O17" i="92"/>
  <c r="G17" i="92"/>
  <c r="P17" i="92" l="1"/>
  <c r="N13" i="92"/>
  <c r="O13" i="92"/>
  <c r="N14" i="92"/>
  <c r="G13" i="92"/>
  <c r="P13" i="92" l="1"/>
  <c r="O15" i="92"/>
  <c r="N15" i="92"/>
  <c r="G15" i="92"/>
  <c r="P15" i="92" l="1"/>
  <c r="Y40" i="41"/>
  <c r="AJ40" i="41" s="1"/>
  <c r="Z40" i="41"/>
  <c r="Y41" i="41"/>
  <c r="AF41" i="41" s="1"/>
  <c r="Z41" i="41"/>
  <c r="AS41" i="41" s="1"/>
  <c r="AE41" i="41" l="1"/>
  <c r="AI40" i="41"/>
  <c r="AM41" i="41"/>
  <c r="AR41" i="41"/>
  <c r="AG40" i="41"/>
  <c r="AJ41" i="41"/>
  <c r="AG41" i="41"/>
  <c r="AF40" i="41"/>
  <c r="AI41" i="41"/>
  <c r="AO41" i="41"/>
  <c r="AT41" i="41"/>
  <c r="AE40" i="41"/>
  <c r="AN41" i="41"/>
  <c r="Y23" i="41"/>
  <c r="Z23" i="41"/>
  <c r="Y24" i="41"/>
  <c r="AI24" i="41" s="1"/>
  <c r="Z24" i="41"/>
  <c r="AM23" i="41" l="1"/>
  <c r="AN23" i="41"/>
  <c r="AO23" i="41"/>
  <c r="AS24" i="41"/>
  <c r="AN24" i="41"/>
  <c r="AT24" i="41"/>
  <c r="AO24" i="41"/>
  <c r="AR24" i="41"/>
  <c r="AM24" i="41"/>
  <c r="AK24" i="41"/>
  <c r="AJ24" i="41"/>
  <c r="AE23" i="41"/>
  <c r="O36" i="39" l="1"/>
  <c r="O27" i="39"/>
  <c r="O28" i="39"/>
  <c r="O29" i="39"/>
  <c r="Q35" i="39"/>
  <c r="R35" i="39"/>
  <c r="Q36" i="39"/>
  <c r="R36" i="39"/>
  <c r="Q27" i="39"/>
  <c r="R27" i="39"/>
  <c r="AC27" i="39" l="1"/>
  <c r="AB27" i="39"/>
  <c r="AA27" i="39"/>
  <c r="AB35" i="39"/>
  <c r="AA35" i="39"/>
  <c r="AC35" i="39"/>
  <c r="X27" i="39"/>
  <c r="Y27" i="39"/>
  <c r="X35" i="39"/>
  <c r="Y35" i="39"/>
  <c r="AA36" i="39"/>
  <c r="AC36" i="39"/>
  <c r="AB36" i="39"/>
  <c r="Y36" i="39"/>
  <c r="X36" i="39"/>
  <c r="Y34" i="39"/>
  <c r="X34" i="39"/>
  <c r="Q17" i="38"/>
  <c r="Q34" i="38"/>
  <c r="W34" i="38" s="1"/>
  <c r="R34" i="38"/>
  <c r="AC34" i="38" s="1"/>
  <c r="Q35" i="38"/>
  <c r="R35" i="38"/>
  <c r="Q36" i="38"/>
  <c r="W36" i="38" s="1"/>
  <c r="R36" i="38"/>
  <c r="AB36" i="38" s="1"/>
  <c r="Q37" i="38"/>
  <c r="R37" i="38"/>
  <c r="W27" i="39" l="1"/>
  <c r="AF27" i="39" s="1"/>
  <c r="W35" i="39"/>
  <c r="Y36" i="38"/>
  <c r="AB34" i="38"/>
  <c r="AA36" i="38"/>
  <c r="AF36" i="38" s="1"/>
  <c r="Y34" i="38"/>
  <c r="X36" i="38"/>
  <c r="AA34" i="38"/>
  <c r="AF34" i="38" s="1"/>
  <c r="X34" i="38"/>
  <c r="AC36" i="38"/>
  <c r="W34" i="39"/>
  <c r="AF34" i="39" s="1"/>
  <c r="W36" i="39"/>
  <c r="AF36" i="39" s="1"/>
  <c r="O34" i="38"/>
  <c r="O35" i="38"/>
  <c r="O36" i="38"/>
  <c r="O37" i="38"/>
  <c r="O38" i="38"/>
  <c r="O39" i="38"/>
  <c r="J43" i="38"/>
  <c r="O46" i="38"/>
  <c r="Q46" i="38"/>
  <c r="X46" i="38" s="1"/>
  <c r="R46" i="38"/>
  <c r="AC46" i="38" s="1"/>
  <c r="AB46" i="38" l="1"/>
  <c r="W46" i="38"/>
  <c r="AA46" i="38"/>
  <c r="Y46" i="38"/>
  <c r="AF46" i="38" l="1"/>
  <c r="L10" i="35" l="1"/>
  <c r="M10" i="35"/>
  <c r="J12" i="35"/>
  <c r="J35" i="35" l="1"/>
  <c r="J36" i="35"/>
  <c r="L35" i="35"/>
  <c r="R35" i="35" s="1"/>
  <c r="M35" i="35"/>
  <c r="S35" i="35" s="1"/>
  <c r="L36" i="35"/>
  <c r="R36" i="35" s="1"/>
  <c r="M36" i="35"/>
  <c r="S36" i="35" s="1"/>
  <c r="L37" i="35"/>
  <c r="M37" i="35"/>
  <c r="L38" i="35"/>
  <c r="M38" i="35"/>
  <c r="X9" i="65" l="1"/>
  <c r="Y9" i="65"/>
  <c r="AG9" i="65" s="1"/>
  <c r="AH9" i="65" l="1"/>
  <c r="O27" i="31"/>
  <c r="O55" i="30"/>
  <c r="P13" i="89"/>
  <c r="P15" i="89"/>
  <c r="Q15" i="89"/>
  <c r="M9" i="89"/>
  <c r="P9" i="89" s="1"/>
  <c r="N9" i="89"/>
  <c r="Q9" i="89" s="1"/>
  <c r="M13" i="89"/>
  <c r="N13" i="89"/>
  <c r="Q13" i="89" s="1"/>
  <c r="M14" i="89"/>
  <c r="P14" i="89" s="1"/>
  <c r="N14" i="89"/>
  <c r="Q14" i="89" s="1"/>
  <c r="M15" i="89"/>
  <c r="N15" i="89"/>
  <c r="M19" i="89"/>
  <c r="P19" i="89" s="1"/>
  <c r="N19" i="89"/>
  <c r="Q19" i="89" s="1"/>
  <c r="M20" i="89"/>
  <c r="P20" i="89" s="1"/>
  <c r="N20" i="89"/>
  <c r="Q20" i="89" s="1"/>
  <c r="M21" i="89"/>
  <c r="P21" i="89" s="1"/>
  <c r="N21" i="89"/>
  <c r="Q21" i="89" s="1"/>
  <c r="M22" i="89"/>
  <c r="P22" i="89" s="1"/>
  <c r="N22" i="89"/>
  <c r="Q22" i="89" s="1"/>
  <c r="M9" i="52"/>
  <c r="P9" i="52" s="1"/>
  <c r="N9" i="52"/>
  <c r="Q9" i="52" s="1"/>
  <c r="M13" i="52"/>
  <c r="P13" i="52" s="1"/>
  <c r="N13" i="52"/>
  <c r="Q13" i="52" s="1"/>
  <c r="M17" i="52"/>
  <c r="P17" i="52" s="1"/>
  <c r="N17" i="52"/>
  <c r="Q17" i="52" s="1"/>
  <c r="M18" i="52"/>
  <c r="P18" i="52" s="1"/>
  <c r="N18" i="52"/>
  <c r="Q18" i="52" s="1"/>
  <c r="M19" i="52"/>
  <c r="P19" i="52" s="1"/>
  <c r="N19" i="52"/>
  <c r="Q19" i="52" s="1"/>
  <c r="M9" i="63"/>
  <c r="P9" i="63" s="1"/>
  <c r="Q13" i="63"/>
  <c r="P24" i="63"/>
  <c r="Q24" i="63"/>
  <c r="P26" i="63"/>
  <c r="Q26" i="63"/>
  <c r="Q12" i="62"/>
  <c r="Q18" i="62"/>
  <c r="P20" i="62"/>
  <c r="Q20" i="62"/>
  <c r="M18" i="62"/>
  <c r="P18" i="62" s="1"/>
  <c r="N18" i="62"/>
  <c r="M26" i="62"/>
  <c r="P26" i="62" s="1"/>
  <c r="N26" i="62"/>
  <c r="Q26" i="62" s="1"/>
  <c r="M27" i="62"/>
  <c r="P27" i="62" s="1"/>
  <c r="N27" i="62"/>
  <c r="Q27" i="62" s="1"/>
  <c r="Q13" i="61"/>
  <c r="P20" i="61"/>
  <c r="Q20" i="61"/>
  <c r="P24" i="61"/>
  <c r="Q24" i="61"/>
  <c r="P25" i="61"/>
  <c r="Q25" i="61"/>
  <c r="M10" i="61"/>
  <c r="P10" i="61" s="1"/>
  <c r="N10" i="61"/>
  <c r="Q10" i="61" s="1"/>
  <c r="M11" i="61"/>
  <c r="P11" i="61" s="1"/>
  <c r="N11" i="61"/>
  <c r="Q11" i="61" s="1"/>
  <c r="M12" i="61"/>
  <c r="P12" i="61" s="1"/>
  <c r="N12" i="61"/>
  <c r="Q12" i="61" s="1"/>
  <c r="M13" i="61"/>
  <c r="P13" i="61" s="1"/>
  <c r="N13" i="61"/>
  <c r="M17" i="61"/>
  <c r="P17" i="61" s="1"/>
  <c r="N17" i="61"/>
  <c r="Q17" i="61" s="1"/>
  <c r="M18" i="61"/>
  <c r="P18" i="61" s="1"/>
  <c r="N18" i="61"/>
  <c r="Q18" i="61" s="1"/>
  <c r="M19" i="61"/>
  <c r="P19" i="61" s="1"/>
  <c r="N19" i="61"/>
  <c r="Q19" i="61" s="1"/>
  <c r="M20" i="61"/>
  <c r="N20" i="61"/>
  <c r="M21" i="61"/>
  <c r="P21" i="61" s="1"/>
  <c r="N21" i="61"/>
  <c r="Q21" i="61" s="1"/>
  <c r="M22" i="61"/>
  <c r="P22" i="61" s="1"/>
  <c r="N22" i="61"/>
  <c r="Q22" i="61" s="1"/>
  <c r="M23" i="61"/>
  <c r="P23" i="61" s="1"/>
  <c r="N23" i="61"/>
  <c r="Q23" i="61" s="1"/>
  <c r="M24" i="61"/>
  <c r="N24" i="61"/>
  <c r="M25" i="61"/>
  <c r="N25" i="61"/>
  <c r="M29" i="61"/>
  <c r="P29" i="61" s="1"/>
  <c r="N29" i="61"/>
  <c r="Q29" i="61" s="1"/>
  <c r="M30" i="61"/>
  <c r="P30" i="61" s="1"/>
  <c r="N30" i="61"/>
  <c r="Q30" i="61" s="1"/>
  <c r="M31" i="61"/>
  <c r="P31" i="61" s="1"/>
  <c r="N31" i="61"/>
  <c r="Q31" i="61" s="1"/>
  <c r="N9" i="61"/>
  <c r="Q9" i="61" s="1"/>
  <c r="M9" i="61"/>
  <c r="P9" i="61" s="1"/>
  <c r="M9" i="60"/>
  <c r="P9" i="60" s="1"/>
  <c r="Q11" i="60"/>
  <c r="Q19" i="60"/>
  <c r="M10" i="60"/>
  <c r="P10" i="60" s="1"/>
  <c r="N10" i="60"/>
  <c r="Q10" i="60" s="1"/>
  <c r="M11" i="60"/>
  <c r="P11" i="60" s="1"/>
  <c r="N11" i="60"/>
  <c r="M12" i="60"/>
  <c r="P12" i="60" s="1"/>
  <c r="N12" i="60"/>
  <c r="Q12" i="60" s="1"/>
  <c r="M13" i="60"/>
  <c r="P13" i="60" s="1"/>
  <c r="N13" i="60"/>
  <c r="Q13" i="60" s="1"/>
  <c r="M17" i="60"/>
  <c r="P17" i="60" s="1"/>
  <c r="N17" i="60"/>
  <c r="Q17" i="60" s="1"/>
  <c r="M18" i="60"/>
  <c r="P18" i="60" s="1"/>
  <c r="N18" i="60"/>
  <c r="Q18" i="60" s="1"/>
  <c r="M19" i="60"/>
  <c r="P19" i="60" s="1"/>
  <c r="N19" i="60"/>
  <c r="M20" i="60"/>
  <c r="P20" i="60" s="1"/>
  <c r="N20" i="60"/>
  <c r="Q20" i="60" s="1"/>
  <c r="M21" i="60"/>
  <c r="N21" i="60"/>
  <c r="M22" i="60"/>
  <c r="P22" i="60" s="1"/>
  <c r="N22" i="60"/>
  <c r="Q22" i="60" s="1"/>
  <c r="M26" i="60"/>
  <c r="P26" i="60" s="1"/>
  <c r="N26" i="60"/>
  <c r="Q26" i="60" s="1"/>
  <c r="M27" i="60"/>
  <c r="P27" i="60" s="1"/>
  <c r="N27" i="60"/>
  <c r="Q27" i="60" s="1"/>
  <c r="M28" i="60"/>
  <c r="P28" i="60" s="1"/>
  <c r="N28" i="60"/>
  <c r="Q28" i="60" s="1"/>
  <c r="M29" i="60"/>
  <c r="P29" i="60" s="1"/>
  <c r="N29" i="60"/>
  <c r="Q29" i="60" s="1"/>
  <c r="M30" i="60"/>
  <c r="P30" i="60" s="1"/>
  <c r="N30" i="60"/>
  <c r="Q30" i="60" s="1"/>
  <c r="M31" i="60"/>
  <c r="P31" i="60" s="1"/>
  <c r="N31" i="60"/>
  <c r="Q31" i="60" s="1"/>
  <c r="N9" i="60"/>
  <c r="Q9" i="60" s="1"/>
  <c r="M9" i="49"/>
  <c r="P9" i="49" s="1"/>
  <c r="M9" i="62"/>
  <c r="P9" i="62" s="1"/>
  <c r="M34" i="63"/>
  <c r="P34" i="63" s="1"/>
  <c r="N34" i="63"/>
  <c r="Q34" i="63" s="1"/>
  <c r="M35" i="63"/>
  <c r="P35" i="63" s="1"/>
  <c r="N35" i="63"/>
  <c r="Q35" i="63" s="1"/>
  <c r="Q20" i="49"/>
  <c r="Q21" i="49"/>
  <c r="P24" i="49"/>
  <c r="Q24" i="49"/>
  <c r="M10" i="49"/>
  <c r="P10" i="49" s="1"/>
  <c r="N10" i="49"/>
  <c r="Q10" i="49" s="1"/>
  <c r="M11" i="49"/>
  <c r="P11" i="49" s="1"/>
  <c r="N11" i="49"/>
  <c r="Q11" i="49" s="1"/>
  <c r="M12" i="49"/>
  <c r="P12" i="49" s="1"/>
  <c r="N12" i="49"/>
  <c r="Q12" i="49" s="1"/>
  <c r="M13" i="49"/>
  <c r="P13" i="49" s="1"/>
  <c r="N13" i="49"/>
  <c r="Q13" i="49" s="1"/>
  <c r="M17" i="49"/>
  <c r="P17" i="49" s="1"/>
  <c r="N17" i="49"/>
  <c r="Q17" i="49" s="1"/>
  <c r="M18" i="49"/>
  <c r="P18" i="49" s="1"/>
  <c r="N18" i="49"/>
  <c r="Q18" i="49" s="1"/>
  <c r="M19" i="49"/>
  <c r="P19" i="49" s="1"/>
  <c r="N19" i="49"/>
  <c r="Q19" i="49" s="1"/>
  <c r="M20" i="49"/>
  <c r="P20" i="49" s="1"/>
  <c r="N20" i="49"/>
  <c r="M21" i="49"/>
  <c r="P21" i="49" s="1"/>
  <c r="N21" i="49"/>
  <c r="M22" i="49"/>
  <c r="P22" i="49" s="1"/>
  <c r="N22" i="49"/>
  <c r="Q22" i="49" s="1"/>
  <c r="M23" i="49"/>
  <c r="P23" i="49" s="1"/>
  <c r="N23" i="49"/>
  <c r="Q23" i="49" s="1"/>
  <c r="M24" i="49"/>
  <c r="N24" i="49"/>
  <c r="M28" i="49"/>
  <c r="P28" i="49" s="1"/>
  <c r="N28" i="49"/>
  <c r="Q28" i="49" s="1"/>
  <c r="M29" i="49"/>
  <c r="P29" i="49" s="1"/>
  <c r="N29" i="49"/>
  <c r="Q29" i="49" s="1"/>
  <c r="M30" i="49"/>
  <c r="P30" i="49" s="1"/>
  <c r="N30" i="49"/>
  <c r="Q30" i="49" s="1"/>
  <c r="M31" i="49"/>
  <c r="P31" i="49" s="1"/>
  <c r="N31" i="49"/>
  <c r="Q31" i="49" s="1"/>
  <c r="M32" i="49"/>
  <c r="P32" i="49" s="1"/>
  <c r="N32" i="49"/>
  <c r="Q32" i="49" s="1"/>
  <c r="M33" i="49"/>
  <c r="P33" i="49" s="1"/>
  <c r="N33" i="49"/>
  <c r="Q33" i="49" s="1"/>
  <c r="N9" i="49"/>
  <c r="Q9" i="49" s="1"/>
  <c r="M9" i="47"/>
  <c r="P9" i="47" s="1"/>
  <c r="P15" i="48"/>
  <c r="Q15" i="48"/>
  <c r="M10" i="48"/>
  <c r="P10" i="48" s="1"/>
  <c r="N10" i="48"/>
  <c r="Q10" i="48" s="1"/>
  <c r="M14" i="48"/>
  <c r="P14" i="48" s="1"/>
  <c r="N14" i="48"/>
  <c r="Q14" i="48" s="1"/>
  <c r="M15" i="48"/>
  <c r="N15" i="48"/>
  <c r="M19" i="48"/>
  <c r="P19" i="48" s="1"/>
  <c r="N19" i="48"/>
  <c r="Q19" i="48" s="1"/>
  <c r="M20" i="48"/>
  <c r="P20" i="48" s="1"/>
  <c r="N20" i="48"/>
  <c r="Q20" i="48" s="1"/>
  <c r="N9" i="48"/>
  <c r="Q9" i="48" s="1"/>
  <c r="M9" i="48"/>
  <c r="P9" i="48" s="1"/>
  <c r="P18" i="47"/>
  <c r="Q18" i="47"/>
  <c r="M10" i="47"/>
  <c r="P10" i="47" s="1"/>
  <c r="N10" i="47"/>
  <c r="Q10" i="47" s="1"/>
  <c r="M11" i="47"/>
  <c r="P11" i="47" s="1"/>
  <c r="N11" i="47"/>
  <c r="Q11" i="47" s="1"/>
  <c r="M12" i="47"/>
  <c r="P12" i="47" s="1"/>
  <c r="N12" i="47"/>
  <c r="Q12" i="47" s="1"/>
  <c r="M13" i="47"/>
  <c r="P13" i="47" s="1"/>
  <c r="N13" i="47"/>
  <c r="Q13" i="47" s="1"/>
  <c r="M17" i="47"/>
  <c r="P17" i="47" s="1"/>
  <c r="N17" i="47"/>
  <c r="Q17" i="47" s="1"/>
  <c r="M18" i="47"/>
  <c r="N18" i="47"/>
  <c r="M20" i="47"/>
  <c r="P20" i="47" s="1"/>
  <c r="N20" i="47"/>
  <c r="Q20" i="47" s="1"/>
  <c r="M24" i="47"/>
  <c r="P24" i="47" s="1"/>
  <c r="N24" i="47"/>
  <c r="Q24" i="47" s="1"/>
  <c r="M25" i="47"/>
  <c r="P25" i="47" s="1"/>
  <c r="N25" i="47"/>
  <c r="Q25" i="47" s="1"/>
  <c r="M26" i="47"/>
  <c r="P26" i="47" s="1"/>
  <c r="N26" i="47"/>
  <c r="Q26" i="47" s="1"/>
  <c r="M27" i="47"/>
  <c r="P27" i="47" s="1"/>
  <c r="N27" i="47"/>
  <c r="Q27" i="47" s="1"/>
  <c r="M28" i="47"/>
  <c r="P28" i="47" s="1"/>
  <c r="N28" i="47"/>
  <c r="Q28" i="47" s="1"/>
  <c r="N9" i="47"/>
  <c r="Q9" i="47" s="1"/>
  <c r="M9" i="46"/>
  <c r="P9" i="46" s="1"/>
  <c r="M10" i="46"/>
  <c r="P10" i="46" s="1"/>
  <c r="N10" i="46"/>
  <c r="Q10" i="46" s="1"/>
  <c r="M11" i="46"/>
  <c r="P11" i="46" s="1"/>
  <c r="N11" i="46"/>
  <c r="Q11" i="46" s="1"/>
  <c r="M15" i="46"/>
  <c r="P15" i="46" s="1"/>
  <c r="N15" i="46"/>
  <c r="Q15" i="46" s="1"/>
  <c r="M19" i="46"/>
  <c r="P19" i="46" s="1"/>
  <c r="N19" i="46"/>
  <c r="Q19" i="46" s="1"/>
  <c r="M20" i="46"/>
  <c r="P20" i="46" s="1"/>
  <c r="N20" i="46"/>
  <c r="Q20" i="46" s="1"/>
  <c r="M22" i="46"/>
  <c r="P22" i="46" s="1"/>
  <c r="N22" i="46"/>
  <c r="Q22" i="46" s="1"/>
  <c r="N9" i="46"/>
  <c r="Q9" i="46" s="1"/>
  <c r="M9" i="59"/>
  <c r="P9" i="59" s="1"/>
  <c r="M10" i="59"/>
  <c r="P10" i="59" s="1"/>
  <c r="N10" i="59"/>
  <c r="Q10" i="59" s="1"/>
  <c r="M14" i="59"/>
  <c r="P14" i="59" s="1"/>
  <c r="N14" i="59"/>
  <c r="Q14" i="59" s="1"/>
  <c r="M16" i="59"/>
  <c r="N16" i="59"/>
  <c r="Q16" i="59" s="1"/>
  <c r="N9" i="59"/>
  <c r="Q9" i="59" s="1"/>
  <c r="M9" i="58"/>
  <c r="P9" i="58" s="1"/>
  <c r="M10" i="58"/>
  <c r="P10" i="58" s="1"/>
  <c r="M12" i="58"/>
  <c r="P12" i="58" s="1"/>
  <c r="N12" i="58"/>
  <c r="Q12" i="58" s="1"/>
  <c r="N10" i="58"/>
  <c r="Q10" i="58" s="1"/>
  <c r="M11" i="58"/>
  <c r="P11" i="58" s="1"/>
  <c r="N11" i="58"/>
  <c r="Q11" i="58" s="1"/>
  <c r="M13" i="58"/>
  <c r="P13" i="58" s="1"/>
  <c r="N13" i="58"/>
  <c r="Q13" i="58" s="1"/>
  <c r="M14" i="58"/>
  <c r="P14" i="58" s="1"/>
  <c r="N14" i="58"/>
  <c r="Q14" i="58" s="1"/>
  <c r="M15" i="58"/>
  <c r="P15" i="58" s="1"/>
  <c r="N15" i="58"/>
  <c r="Q15" i="58" s="1"/>
  <c r="M16" i="58"/>
  <c r="P16" i="58" s="1"/>
  <c r="N16" i="58"/>
  <c r="Q16" i="58" s="1"/>
  <c r="M17" i="58"/>
  <c r="P17" i="58" s="1"/>
  <c r="N17" i="58"/>
  <c r="Q17" i="58" s="1"/>
  <c r="M21" i="58"/>
  <c r="P21" i="58" s="1"/>
  <c r="N21" i="58"/>
  <c r="Q21" i="58" s="1"/>
  <c r="M22" i="58"/>
  <c r="P22" i="58" s="1"/>
  <c r="N22" i="58"/>
  <c r="Q22" i="58" s="1"/>
  <c r="M23" i="58"/>
  <c r="P23" i="58" s="1"/>
  <c r="N23" i="58"/>
  <c r="Q23" i="58" s="1"/>
  <c r="M27" i="58"/>
  <c r="P27" i="58" s="1"/>
  <c r="N27" i="58"/>
  <c r="Q27" i="58" s="1"/>
  <c r="M28" i="58"/>
  <c r="P28" i="58" s="1"/>
  <c r="N28" i="58"/>
  <c r="Q28" i="58" s="1"/>
  <c r="M29" i="58"/>
  <c r="P29" i="58" s="1"/>
  <c r="N29" i="58"/>
  <c r="Q29" i="58" s="1"/>
  <c r="N9" i="58"/>
  <c r="Q9" i="58" s="1"/>
  <c r="M24" i="56"/>
  <c r="P24" i="56" s="1"/>
  <c r="M10" i="56"/>
  <c r="P10" i="56" s="1"/>
  <c r="N10" i="56"/>
  <c r="Q10" i="56" s="1"/>
  <c r="M11" i="56"/>
  <c r="P11" i="56" s="1"/>
  <c r="N11" i="56"/>
  <c r="Q11" i="56" s="1"/>
  <c r="M12" i="56"/>
  <c r="P12" i="56" s="1"/>
  <c r="N12" i="56"/>
  <c r="Q12" i="56" s="1"/>
  <c r="M13" i="56"/>
  <c r="P13" i="56" s="1"/>
  <c r="N13" i="56"/>
  <c r="Q13" i="56" s="1"/>
  <c r="M14" i="56"/>
  <c r="P14" i="56" s="1"/>
  <c r="N14" i="56"/>
  <c r="Q14" i="56" s="1"/>
  <c r="M18" i="56"/>
  <c r="P18" i="56" s="1"/>
  <c r="N18" i="56"/>
  <c r="Q18" i="56" s="1"/>
  <c r="M19" i="56"/>
  <c r="P19" i="56" s="1"/>
  <c r="N19" i="56"/>
  <c r="Q19" i="56" s="1"/>
  <c r="M20" i="56"/>
  <c r="P20" i="56" s="1"/>
  <c r="N20" i="56"/>
  <c r="Q20" i="56" s="1"/>
  <c r="M21" i="56"/>
  <c r="P21" i="56" s="1"/>
  <c r="N21" i="56"/>
  <c r="Q21" i="56" s="1"/>
  <c r="M22" i="56"/>
  <c r="P22" i="56" s="1"/>
  <c r="N22" i="56"/>
  <c r="Q22" i="56" s="1"/>
  <c r="M23" i="56"/>
  <c r="P23" i="56" s="1"/>
  <c r="N23" i="56"/>
  <c r="Q23" i="56" s="1"/>
  <c r="N24" i="56"/>
  <c r="Q24" i="56" s="1"/>
  <c r="M25" i="56"/>
  <c r="P25" i="56" s="1"/>
  <c r="N25" i="56"/>
  <c r="Q25" i="56" s="1"/>
  <c r="M26" i="56"/>
  <c r="P26" i="56" s="1"/>
  <c r="N26" i="56"/>
  <c r="Q26" i="56" s="1"/>
  <c r="M27" i="56"/>
  <c r="P27" i="56" s="1"/>
  <c r="N27" i="56"/>
  <c r="Q27" i="56" s="1"/>
  <c r="M28" i="56"/>
  <c r="P28" i="56" s="1"/>
  <c r="N28" i="56"/>
  <c r="Q28" i="56" s="1"/>
  <c r="M29" i="56"/>
  <c r="P29" i="56" s="1"/>
  <c r="N29" i="56"/>
  <c r="Q29" i="56" s="1"/>
  <c r="M33" i="56"/>
  <c r="P33" i="56" s="1"/>
  <c r="N33" i="56"/>
  <c r="Q33" i="56" s="1"/>
  <c r="M34" i="56"/>
  <c r="P34" i="56" s="1"/>
  <c r="N34" i="56"/>
  <c r="Q34" i="56" s="1"/>
  <c r="M35" i="56"/>
  <c r="P35" i="56" s="1"/>
  <c r="N35" i="56"/>
  <c r="Q35" i="56" s="1"/>
  <c r="M36" i="56"/>
  <c r="P36" i="56" s="1"/>
  <c r="N36" i="56"/>
  <c r="Q36" i="56" s="1"/>
  <c r="M37" i="56"/>
  <c r="P37" i="56" s="1"/>
  <c r="N37" i="56"/>
  <c r="Q37" i="56" s="1"/>
  <c r="M38" i="56"/>
  <c r="P38" i="56" s="1"/>
  <c r="N38" i="56"/>
  <c r="Q38" i="56" s="1"/>
  <c r="M39" i="56"/>
  <c r="P39" i="56" s="1"/>
  <c r="N39" i="56"/>
  <c r="Q39" i="56" s="1"/>
  <c r="M40" i="56"/>
  <c r="P40" i="56" s="1"/>
  <c r="N40" i="56"/>
  <c r="Q40" i="56" s="1"/>
  <c r="M41" i="56"/>
  <c r="P41" i="56" s="1"/>
  <c r="N41" i="56"/>
  <c r="Q41" i="56" s="1"/>
  <c r="M42" i="56"/>
  <c r="P42" i="56" s="1"/>
  <c r="N42" i="56"/>
  <c r="Q42" i="56" s="1"/>
  <c r="M43" i="56"/>
  <c r="P43" i="56" s="1"/>
  <c r="N43" i="56"/>
  <c r="Q43" i="56" s="1"/>
  <c r="N9" i="56"/>
  <c r="Q9" i="56" s="1"/>
  <c r="M9" i="56"/>
  <c r="P9" i="56" s="1"/>
  <c r="M9" i="57"/>
  <c r="P9" i="57" s="1"/>
  <c r="N10" i="45"/>
  <c r="Q10" i="45" s="1"/>
  <c r="M10" i="57"/>
  <c r="P10" i="57" s="1"/>
  <c r="N10" i="57"/>
  <c r="Q10" i="57" s="1"/>
  <c r="M11" i="57"/>
  <c r="P11" i="57" s="1"/>
  <c r="N11" i="57"/>
  <c r="Q11" i="57" s="1"/>
  <c r="M12" i="57"/>
  <c r="P12" i="57" s="1"/>
  <c r="N12" i="57"/>
  <c r="Q12" i="57" s="1"/>
  <c r="M13" i="57"/>
  <c r="P13" i="57" s="1"/>
  <c r="N13" i="57"/>
  <c r="Q13" i="57" s="1"/>
  <c r="M14" i="57"/>
  <c r="P14" i="57" s="1"/>
  <c r="N14" i="57"/>
  <c r="Q14" i="57" s="1"/>
  <c r="M15" i="57"/>
  <c r="P15" i="57" s="1"/>
  <c r="N15" i="57"/>
  <c r="Q15" i="57" s="1"/>
  <c r="M16" i="57"/>
  <c r="P16" i="57" s="1"/>
  <c r="N16" i="57"/>
  <c r="Q16" i="57" s="1"/>
  <c r="M20" i="57"/>
  <c r="P20" i="57" s="1"/>
  <c r="N20" i="57"/>
  <c r="Q20" i="57" s="1"/>
  <c r="M21" i="57"/>
  <c r="P21" i="57" s="1"/>
  <c r="N21" i="57"/>
  <c r="Q21" i="57" s="1"/>
  <c r="M22" i="57"/>
  <c r="P22" i="57" s="1"/>
  <c r="N22" i="57"/>
  <c r="Q22" i="57" s="1"/>
  <c r="M23" i="57"/>
  <c r="P23" i="57" s="1"/>
  <c r="N23" i="57"/>
  <c r="Q23" i="57" s="1"/>
  <c r="M24" i="57"/>
  <c r="P24" i="57" s="1"/>
  <c r="N24" i="57"/>
  <c r="Q24" i="57" s="1"/>
  <c r="M25" i="57"/>
  <c r="P25" i="57" s="1"/>
  <c r="N25" i="57"/>
  <c r="Q25" i="57" s="1"/>
  <c r="M26" i="57"/>
  <c r="P26" i="57" s="1"/>
  <c r="N26" i="57"/>
  <c r="Q26" i="57" s="1"/>
  <c r="M27" i="57"/>
  <c r="P27" i="57" s="1"/>
  <c r="N27" i="57"/>
  <c r="Q27" i="57" s="1"/>
  <c r="M28" i="57"/>
  <c r="P28" i="57" s="1"/>
  <c r="N28" i="57"/>
  <c r="Q28" i="57" s="1"/>
  <c r="M29" i="57"/>
  <c r="P29" i="57" s="1"/>
  <c r="N29" i="57"/>
  <c r="Q29" i="57" s="1"/>
  <c r="M33" i="57"/>
  <c r="P33" i="57" s="1"/>
  <c r="N33" i="57"/>
  <c r="Q33" i="57" s="1"/>
  <c r="M34" i="57"/>
  <c r="P34" i="57" s="1"/>
  <c r="N34" i="57"/>
  <c r="Q34" i="57" s="1"/>
  <c r="M35" i="57"/>
  <c r="P35" i="57" s="1"/>
  <c r="N35" i="57"/>
  <c r="Q35" i="57" s="1"/>
  <c r="M36" i="57"/>
  <c r="P36" i="57" s="1"/>
  <c r="N36" i="57"/>
  <c r="Q36" i="57" s="1"/>
  <c r="M37" i="57"/>
  <c r="P37" i="57" s="1"/>
  <c r="N37" i="57"/>
  <c r="Q37" i="57" s="1"/>
  <c r="M38" i="57"/>
  <c r="P38" i="57" s="1"/>
  <c r="N38" i="57"/>
  <c r="Q38" i="57" s="1"/>
  <c r="M39" i="57"/>
  <c r="P39" i="57" s="1"/>
  <c r="N39" i="57"/>
  <c r="Q39" i="57" s="1"/>
  <c r="M40" i="57"/>
  <c r="P40" i="57" s="1"/>
  <c r="N40" i="57"/>
  <c r="Q40" i="57" s="1"/>
  <c r="M41" i="57"/>
  <c r="P41" i="57" s="1"/>
  <c r="N41" i="57"/>
  <c r="Q41" i="57" s="1"/>
  <c r="M42" i="57"/>
  <c r="P42" i="57" s="1"/>
  <c r="N42" i="57"/>
  <c r="Q42" i="57" s="1"/>
  <c r="M43" i="57"/>
  <c r="P43" i="57" s="1"/>
  <c r="N43" i="57"/>
  <c r="Q43" i="57" s="1"/>
  <c r="N9" i="57"/>
  <c r="Q9" i="57" s="1"/>
  <c r="N9" i="45"/>
  <c r="Q9" i="45" s="1"/>
  <c r="O10" i="45"/>
  <c r="R10" i="45" s="1"/>
  <c r="O11" i="45"/>
  <c r="R11" i="45" s="1"/>
  <c r="O15" i="45"/>
  <c r="R15" i="45" s="1"/>
  <c r="O16" i="45"/>
  <c r="R16" i="45" s="1"/>
  <c r="O17" i="45"/>
  <c r="R17" i="45" s="1"/>
  <c r="O18" i="45"/>
  <c r="R18" i="45" s="1"/>
  <c r="O19" i="45"/>
  <c r="R19" i="45" s="1"/>
  <c r="O20" i="45"/>
  <c r="R20" i="45" s="1"/>
  <c r="O21" i="45"/>
  <c r="R21" i="45" s="1"/>
  <c r="O25" i="45"/>
  <c r="R25" i="45" s="1"/>
  <c r="O26" i="45"/>
  <c r="R26" i="45" s="1"/>
  <c r="O27" i="45"/>
  <c r="R27" i="45" s="1"/>
  <c r="O28" i="45"/>
  <c r="R28" i="45" s="1"/>
  <c r="O29" i="45"/>
  <c r="R29" i="45" s="1"/>
  <c r="O30" i="45"/>
  <c r="R30" i="45" s="1"/>
  <c r="O31" i="45"/>
  <c r="R31" i="45" s="1"/>
  <c r="O32" i="45"/>
  <c r="R32" i="45" s="1"/>
  <c r="O33" i="45"/>
  <c r="R33" i="45" s="1"/>
  <c r="O34" i="45"/>
  <c r="R34" i="45" s="1"/>
  <c r="O9" i="45"/>
  <c r="R9" i="45" s="1"/>
  <c r="N11" i="45"/>
  <c r="Q11" i="45" s="1"/>
  <c r="N15" i="45"/>
  <c r="Q15" i="45" s="1"/>
  <c r="N16" i="45"/>
  <c r="Q16" i="45" s="1"/>
  <c r="N17" i="45"/>
  <c r="Q17" i="45" s="1"/>
  <c r="N18" i="45"/>
  <c r="Q18" i="45" s="1"/>
  <c r="N19" i="45"/>
  <c r="Q19" i="45" s="1"/>
  <c r="N20" i="45"/>
  <c r="Q20" i="45" s="1"/>
  <c r="N21" i="45"/>
  <c r="Q21" i="45" s="1"/>
  <c r="N25" i="45"/>
  <c r="Q25" i="45" s="1"/>
  <c r="N26" i="45"/>
  <c r="Q26" i="45" s="1"/>
  <c r="N27" i="45"/>
  <c r="Q27" i="45" s="1"/>
  <c r="N28" i="45"/>
  <c r="Q28" i="45" s="1"/>
  <c r="N29" i="45"/>
  <c r="Q29" i="45" s="1"/>
  <c r="N30" i="45"/>
  <c r="Q30" i="45" s="1"/>
  <c r="N31" i="45"/>
  <c r="Q31" i="45" s="1"/>
  <c r="N32" i="45"/>
  <c r="Q32" i="45" s="1"/>
  <c r="N33" i="45"/>
  <c r="Q33" i="45" s="1"/>
  <c r="N34" i="45"/>
  <c r="Q34" i="45" s="1"/>
  <c r="P9" i="44"/>
  <c r="N10" i="44"/>
  <c r="Q10" i="44" s="1"/>
  <c r="N11" i="44"/>
  <c r="Q11" i="44" s="1"/>
  <c r="N12" i="44"/>
  <c r="Q12" i="44" s="1"/>
  <c r="N13" i="44"/>
  <c r="Q13" i="44" s="1"/>
  <c r="N14" i="44"/>
  <c r="Q14" i="44" s="1"/>
  <c r="N15" i="44"/>
  <c r="Q15" i="44" s="1"/>
  <c r="Q16" i="44"/>
  <c r="N17" i="44"/>
  <c r="Q17" i="44" s="1"/>
  <c r="N18" i="44"/>
  <c r="Q18" i="44" s="1"/>
  <c r="N22" i="44"/>
  <c r="Q22" i="44" s="1"/>
  <c r="N23" i="44"/>
  <c r="Q23" i="44" s="1"/>
  <c r="N24" i="44"/>
  <c r="Q24" i="44" s="1"/>
  <c r="N25" i="44"/>
  <c r="Q25" i="44" s="1"/>
  <c r="N26" i="44"/>
  <c r="Q26" i="44" s="1"/>
  <c r="N27" i="44"/>
  <c r="Q27" i="44" s="1"/>
  <c r="N28" i="44"/>
  <c r="Q28" i="44" s="1"/>
  <c r="N33" i="44"/>
  <c r="Q33" i="44" s="1"/>
  <c r="N34" i="44"/>
  <c r="Q34" i="44" s="1"/>
  <c r="N35" i="44"/>
  <c r="Q35" i="44" s="1"/>
  <c r="N36" i="44"/>
  <c r="Q36" i="44" s="1"/>
  <c r="N37" i="44"/>
  <c r="Q37" i="44" s="1"/>
  <c r="N38" i="44"/>
  <c r="Q38" i="44" s="1"/>
  <c r="N39" i="44"/>
  <c r="Q39" i="44" s="1"/>
  <c r="N40" i="44"/>
  <c r="Q40" i="44" s="1"/>
  <c r="N41" i="44"/>
  <c r="Q41" i="44" s="1"/>
  <c r="N42" i="44"/>
  <c r="Q42" i="44" s="1"/>
  <c r="N43" i="44"/>
  <c r="Q43" i="44" s="1"/>
  <c r="Q9" i="44"/>
  <c r="M21" i="43"/>
  <c r="M12" i="44"/>
  <c r="P12" i="44" s="1"/>
  <c r="M13" i="44"/>
  <c r="P13" i="44" s="1"/>
  <c r="M18" i="44"/>
  <c r="P18" i="44" s="1"/>
  <c r="M10" i="44"/>
  <c r="P10" i="44" s="1"/>
  <c r="M11" i="44"/>
  <c r="P11" i="44" s="1"/>
  <c r="M14" i="44"/>
  <c r="P14" i="44" s="1"/>
  <c r="M15" i="44"/>
  <c r="P15" i="44" s="1"/>
  <c r="P16" i="44"/>
  <c r="M17" i="44"/>
  <c r="P17" i="44" s="1"/>
  <c r="M22" i="44"/>
  <c r="P22" i="44" s="1"/>
  <c r="M23" i="44"/>
  <c r="P23" i="44" s="1"/>
  <c r="M24" i="44"/>
  <c r="P24" i="44" s="1"/>
  <c r="M25" i="44"/>
  <c r="P25" i="44" s="1"/>
  <c r="M26" i="44"/>
  <c r="P26" i="44" s="1"/>
  <c r="M27" i="44"/>
  <c r="P27" i="44" s="1"/>
  <c r="M28" i="44"/>
  <c r="P28" i="44" s="1"/>
  <c r="M33" i="44"/>
  <c r="P33" i="44" s="1"/>
  <c r="M34" i="44"/>
  <c r="P34" i="44" s="1"/>
  <c r="M35" i="44"/>
  <c r="P35" i="44" s="1"/>
  <c r="M36" i="44"/>
  <c r="P36" i="44" s="1"/>
  <c r="M37" i="44"/>
  <c r="P37" i="44" s="1"/>
  <c r="M38" i="44"/>
  <c r="P38" i="44" s="1"/>
  <c r="M39" i="44"/>
  <c r="P39" i="44" s="1"/>
  <c r="M40" i="44"/>
  <c r="P40" i="44" s="1"/>
  <c r="M41" i="44"/>
  <c r="P41" i="44" s="1"/>
  <c r="M42" i="44"/>
  <c r="P42" i="44" s="1"/>
  <c r="M43" i="44"/>
  <c r="P43" i="44" s="1"/>
  <c r="Q10" i="29"/>
  <c r="W10" i="29" s="1"/>
  <c r="Q11" i="29"/>
  <c r="V11" i="29" s="1"/>
  <c r="O31" i="29"/>
  <c r="O32" i="29"/>
  <c r="O33" i="29"/>
  <c r="O34" i="29"/>
  <c r="O35" i="29"/>
  <c r="O36" i="29"/>
  <c r="O37" i="29"/>
  <c r="O38" i="29"/>
  <c r="O39" i="29"/>
  <c r="O40" i="29"/>
  <c r="O41" i="29"/>
  <c r="I33" i="29"/>
  <c r="Y10" i="29" l="1"/>
  <c r="V10" i="29"/>
  <c r="X10" i="29"/>
  <c r="X11" i="29"/>
  <c r="W11" i="29"/>
  <c r="Y11" i="29"/>
  <c r="D33" i="29"/>
  <c r="Q33" i="29"/>
  <c r="R33" i="29"/>
  <c r="Q34" i="29"/>
  <c r="R34" i="29"/>
  <c r="Q35" i="29"/>
  <c r="R35" i="29"/>
  <c r="Q36" i="29"/>
  <c r="V36" i="29" s="1"/>
  <c r="R36" i="29"/>
  <c r="AA36" i="29" s="1"/>
  <c r="Q37" i="29"/>
  <c r="R37" i="29"/>
  <c r="AB34" i="29" l="1"/>
  <c r="AA34" i="29"/>
  <c r="AC34" i="29"/>
  <c r="AD34" i="29"/>
  <c r="AG36" i="29"/>
  <c r="X34" i="29"/>
  <c r="Y34" i="29"/>
  <c r="W34" i="29"/>
  <c r="V34" i="29"/>
  <c r="AD37" i="29"/>
  <c r="AC37" i="29"/>
  <c r="AB37" i="29"/>
  <c r="AA37" i="29"/>
  <c r="AC35" i="29"/>
  <c r="AA35" i="29"/>
  <c r="AD35" i="29"/>
  <c r="AB35" i="29"/>
  <c r="AD33" i="29"/>
  <c r="AB33" i="29"/>
  <c r="AC33" i="29"/>
  <c r="AA33" i="29"/>
  <c r="Y37" i="29"/>
  <c r="W37" i="29"/>
  <c r="V37" i="29"/>
  <c r="X37" i="29"/>
  <c r="X35" i="29"/>
  <c r="W35" i="29"/>
  <c r="Y35" i="29"/>
  <c r="V35" i="29"/>
  <c r="Y33" i="29"/>
  <c r="W33" i="29"/>
  <c r="V33" i="29"/>
  <c r="X33" i="29"/>
  <c r="O24" i="29"/>
  <c r="O25" i="29"/>
  <c r="AG37" i="29" l="1"/>
  <c r="AG33" i="29"/>
  <c r="AG35" i="29"/>
  <c r="AG34" i="29"/>
  <c r="O10" i="29" l="1"/>
  <c r="E31" i="27" l="1"/>
  <c r="G31" i="27"/>
  <c r="H31" i="27"/>
  <c r="J31" i="27"/>
  <c r="K31" i="27"/>
  <c r="D31" i="27"/>
  <c r="E17" i="27"/>
  <c r="G17" i="27"/>
  <c r="H17" i="27"/>
  <c r="J17" i="27"/>
  <c r="K17" i="27"/>
  <c r="D17" i="27"/>
  <c r="P36" i="26" l="1"/>
  <c r="X36" i="26" s="1"/>
  <c r="Q36" i="26"/>
  <c r="AA36" i="26" s="1"/>
  <c r="P37" i="26"/>
  <c r="V37" i="26" s="1"/>
  <c r="Q37" i="26"/>
  <c r="AA37" i="26" s="1"/>
  <c r="P38" i="26"/>
  <c r="V38" i="26" s="1"/>
  <c r="Q38" i="26"/>
  <c r="AB38" i="26" s="1"/>
  <c r="P39" i="26"/>
  <c r="W39" i="26" s="1"/>
  <c r="Q39" i="26"/>
  <c r="AC39" i="26" s="1"/>
  <c r="N36" i="26"/>
  <c r="N37" i="26"/>
  <c r="N38" i="26"/>
  <c r="N39" i="26"/>
  <c r="N40" i="26"/>
  <c r="N41" i="26"/>
  <c r="N42" i="26"/>
  <c r="AB39" i="26" l="1"/>
  <c r="U38" i="26"/>
  <c r="AA38" i="26"/>
  <c r="W36" i="26"/>
  <c r="AC36" i="26"/>
  <c r="Z36" i="26"/>
  <c r="X37" i="26"/>
  <c r="U37" i="26"/>
  <c r="X38" i="26"/>
  <c r="W37" i="26"/>
  <c r="V36" i="26"/>
  <c r="Z39" i="26"/>
  <c r="AA39" i="26"/>
  <c r="AC37" i="26"/>
  <c r="AB36" i="26"/>
  <c r="U36" i="26"/>
  <c r="X39" i="26"/>
  <c r="W38" i="26"/>
  <c r="Z38" i="26"/>
  <c r="AC38" i="26"/>
  <c r="AB37" i="26"/>
  <c r="V39" i="26"/>
  <c r="U39" i="26"/>
  <c r="Z37" i="26"/>
  <c r="N21" i="26"/>
  <c r="N22" i="26"/>
  <c r="N23" i="26"/>
  <c r="N24" i="26"/>
  <c r="N25" i="26"/>
  <c r="P21" i="26"/>
  <c r="Q21" i="26"/>
  <c r="P22" i="26"/>
  <c r="Q22" i="26"/>
  <c r="P23" i="26"/>
  <c r="Q23" i="26"/>
  <c r="P24" i="26"/>
  <c r="Q24" i="26"/>
  <c r="P41" i="25"/>
  <c r="V41" i="25" s="1"/>
  <c r="Q41" i="25"/>
  <c r="AC41" i="25" s="1"/>
  <c r="P42" i="25"/>
  <c r="W42" i="25" s="1"/>
  <c r="Q42" i="25"/>
  <c r="AC42" i="25" s="1"/>
  <c r="P43" i="25"/>
  <c r="U43" i="25" s="1"/>
  <c r="Q43" i="25"/>
  <c r="Z43" i="25" s="1"/>
  <c r="P44" i="25"/>
  <c r="U44" i="25" s="1"/>
  <c r="Q44" i="25"/>
  <c r="Z44" i="25" s="1"/>
  <c r="N23" i="25"/>
  <c r="N24" i="25"/>
  <c r="N25" i="25"/>
  <c r="N26" i="25"/>
  <c r="P24" i="25"/>
  <c r="V24" i="25" s="1"/>
  <c r="Q24" i="25"/>
  <c r="Z24" i="25" s="1"/>
  <c r="P25" i="25"/>
  <c r="W25" i="25" s="1"/>
  <c r="Q25" i="25"/>
  <c r="Z25" i="25" s="1"/>
  <c r="P26" i="25"/>
  <c r="U26" i="25" s="1"/>
  <c r="Q26" i="25"/>
  <c r="Z26" i="25" s="1"/>
  <c r="N12" i="25"/>
  <c r="N13" i="25"/>
  <c r="N14" i="25"/>
  <c r="N18" i="25"/>
  <c r="N19" i="25"/>
  <c r="N20" i="25"/>
  <c r="N21" i="25"/>
  <c r="N27" i="25"/>
  <c r="N28" i="25"/>
  <c r="N29" i="25"/>
  <c r="N30" i="25"/>
  <c r="N31" i="25"/>
  <c r="N37" i="25"/>
  <c r="N38" i="25"/>
  <c r="N39" i="25"/>
  <c r="N40" i="25"/>
  <c r="N41" i="25"/>
  <c r="N42" i="25"/>
  <c r="N43" i="25"/>
  <c r="N44" i="25"/>
  <c r="N45" i="25"/>
  <c r="N46" i="25"/>
  <c r="N47" i="25"/>
  <c r="N48" i="25"/>
  <c r="N49" i="25"/>
  <c r="N50" i="25"/>
  <c r="N51" i="25"/>
  <c r="N52" i="25"/>
  <c r="N53" i="25"/>
  <c r="N54" i="25"/>
  <c r="N55" i="25"/>
  <c r="AE43" i="25" l="1"/>
  <c r="AB42" i="25"/>
  <c r="AB41" i="25"/>
  <c r="AE44" i="25"/>
  <c r="AA42" i="25"/>
  <c r="V42" i="25"/>
  <c r="Z42" i="25"/>
  <c r="Z41" i="25"/>
  <c r="AE36" i="26"/>
  <c r="AA41" i="25"/>
  <c r="V25" i="25"/>
  <c r="AE38" i="26"/>
  <c r="X24" i="26"/>
  <c r="U24" i="26"/>
  <c r="W24" i="26"/>
  <c r="V24" i="26"/>
  <c r="AB21" i="26"/>
  <c r="Z21" i="26"/>
  <c r="AA21" i="26"/>
  <c r="AC21" i="26"/>
  <c r="AE37" i="26"/>
  <c r="W23" i="26"/>
  <c r="U23" i="26"/>
  <c r="X23" i="26"/>
  <c r="V23" i="26"/>
  <c r="X21" i="26"/>
  <c r="V21" i="26"/>
  <c r="W21" i="26"/>
  <c r="U21" i="26"/>
  <c r="AE39" i="26"/>
  <c r="V22" i="26"/>
  <c r="W22" i="26"/>
  <c r="X22" i="26"/>
  <c r="U22" i="26"/>
  <c r="AA23" i="26"/>
  <c r="AC23" i="26"/>
  <c r="AB23" i="26"/>
  <c r="Z23" i="26"/>
  <c r="AA24" i="26"/>
  <c r="AB24" i="26"/>
  <c r="AC24" i="26"/>
  <c r="Z24" i="26"/>
  <c r="AC22" i="26"/>
  <c r="Z22" i="26"/>
  <c r="AA22" i="26"/>
  <c r="AB22" i="26"/>
  <c r="W26" i="25"/>
  <c r="U24" i="25"/>
  <c r="W43" i="25"/>
  <c r="U41" i="25"/>
  <c r="X43" i="25"/>
  <c r="V26" i="25"/>
  <c r="U25" i="25"/>
  <c r="W44" i="25"/>
  <c r="V43" i="25"/>
  <c r="U42" i="25"/>
  <c r="AE42" i="25" s="1"/>
  <c r="X42" i="25"/>
  <c r="W24" i="25"/>
  <c r="V44" i="25"/>
  <c r="W41" i="25"/>
  <c r="X41" i="25"/>
  <c r="AE41" i="25" l="1"/>
  <c r="AE23" i="26"/>
  <c r="AE22" i="26"/>
  <c r="AE24" i="26"/>
  <c r="AE21" i="26"/>
  <c r="N41" i="24"/>
  <c r="N42" i="24"/>
  <c r="N43" i="24"/>
  <c r="N44" i="24"/>
  <c r="N45" i="24"/>
  <c r="N46" i="24"/>
  <c r="N47" i="24"/>
  <c r="N48" i="24"/>
  <c r="N49" i="24"/>
  <c r="N50" i="24"/>
  <c r="N51" i="24"/>
  <c r="N52" i="24"/>
  <c r="N53" i="24"/>
  <c r="N54" i="24"/>
  <c r="N55" i="24"/>
  <c r="N56" i="24"/>
  <c r="N57" i="24"/>
  <c r="N58" i="24"/>
  <c r="N59" i="24"/>
  <c r="N60" i="24"/>
  <c r="N61" i="24"/>
  <c r="N62" i="24"/>
  <c r="N63" i="24"/>
  <c r="N40" i="24"/>
  <c r="N27" i="24" l="1"/>
  <c r="N28" i="24"/>
  <c r="N29" i="24"/>
  <c r="P27" i="24"/>
  <c r="W27" i="24" s="1"/>
  <c r="Q27" i="24"/>
  <c r="P28" i="24"/>
  <c r="W28" i="24" s="1"/>
  <c r="Q28" i="24"/>
  <c r="P29" i="24"/>
  <c r="W29" i="24" s="1"/>
  <c r="Q29" i="24"/>
  <c r="AC28" i="24" l="1"/>
  <c r="Z28" i="24"/>
  <c r="V27" i="24"/>
  <c r="U27" i="24"/>
  <c r="AA29" i="24"/>
  <c r="Z29" i="24"/>
  <c r="AB27" i="24"/>
  <c r="Z27" i="24"/>
  <c r="AC29" i="24"/>
  <c r="V29" i="24"/>
  <c r="AB28" i="24"/>
  <c r="U29" i="24"/>
  <c r="AB29" i="24"/>
  <c r="AA28" i="24"/>
  <c r="U28" i="24"/>
  <c r="X29" i="24"/>
  <c r="X28" i="24"/>
  <c r="X27" i="24"/>
  <c r="AC27" i="24"/>
  <c r="V28" i="24"/>
  <c r="AA27" i="24"/>
  <c r="O42" i="79"/>
  <c r="O36" i="79"/>
  <c r="O37" i="79"/>
  <c r="O12" i="79"/>
  <c r="O14" i="79"/>
  <c r="O23" i="79"/>
  <c r="O24" i="79"/>
  <c r="O25" i="79"/>
  <c r="O26" i="79"/>
  <c r="O27" i="79"/>
  <c r="Q24" i="79"/>
  <c r="Y24" i="79" s="1"/>
  <c r="R24" i="79"/>
  <c r="Q25" i="79"/>
  <c r="V25" i="79" s="1"/>
  <c r="R25" i="79"/>
  <c r="AC25" i="79" s="1"/>
  <c r="Q26" i="79"/>
  <c r="R26" i="79"/>
  <c r="Q27" i="79"/>
  <c r="X27" i="79" s="1"/>
  <c r="R27" i="79"/>
  <c r="AB27" i="79" s="1"/>
  <c r="Q28" i="79"/>
  <c r="R28" i="79"/>
  <c r="Q29" i="79"/>
  <c r="R29" i="79"/>
  <c r="Q30" i="79"/>
  <c r="R30" i="79"/>
  <c r="Q13" i="79"/>
  <c r="R13" i="79"/>
  <c r="Q14" i="79"/>
  <c r="V14" i="79" s="1"/>
  <c r="R14" i="79"/>
  <c r="AA14" i="79" s="1"/>
  <c r="AE28" i="24" l="1"/>
  <c r="AE27" i="24"/>
  <c r="AE29" i="24"/>
  <c r="AB30" i="79"/>
  <c r="AA30" i="79"/>
  <c r="AC30" i="79"/>
  <c r="AD30" i="79"/>
  <c r="AD26" i="79"/>
  <c r="AA26" i="79"/>
  <c r="AB26" i="79"/>
  <c r="AC26" i="79"/>
  <c r="AG14" i="79"/>
  <c r="W30" i="79"/>
  <c r="V30" i="79"/>
  <c r="X30" i="79"/>
  <c r="Y30" i="79"/>
  <c r="Y28" i="79"/>
  <c r="W28" i="79"/>
  <c r="V28" i="79"/>
  <c r="X28" i="79"/>
  <c r="W26" i="79"/>
  <c r="V26" i="79"/>
  <c r="X26" i="79"/>
  <c r="Y26" i="79"/>
  <c r="AB28" i="79"/>
  <c r="AC28" i="79"/>
  <c r="AA28" i="79"/>
  <c r="AB24" i="79"/>
  <c r="AC24" i="79"/>
  <c r="AA24" i="79"/>
  <c r="AD29" i="79"/>
  <c r="AA29" i="79"/>
  <c r="AB29" i="79"/>
  <c r="AC29" i="79"/>
  <c r="Y13" i="79"/>
  <c r="W13" i="79"/>
  <c r="X13" i="79"/>
  <c r="V29" i="79"/>
  <c r="W29" i="79"/>
  <c r="X29" i="79"/>
  <c r="Y29" i="79"/>
  <c r="W27" i="79"/>
  <c r="Y25" i="79"/>
  <c r="X24" i="79"/>
  <c r="V24" i="79"/>
  <c r="AD27" i="79"/>
  <c r="AB25" i="79"/>
  <c r="X25" i="79"/>
  <c r="W24" i="79"/>
  <c r="V27" i="79"/>
  <c r="AA27" i="79"/>
  <c r="AC27" i="79"/>
  <c r="Y27" i="79"/>
  <c r="W25" i="79"/>
  <c r="AD25" i="79"/>
  <c r="AA25" i="79"/>
  <c r="AG25" i="79" s="1"/>
  <c r="D13" i="79"/>
  <c r="V13" i="79" s="1"/>
  <c r="AG26" i="79" l="1"/>
  <c r="AG30" i="79"/>
  <c r="AG27" i="79"/>
  <c r="AG24" i="79"/>
  <c r="AG29" i="79"/>
  <c r="AG28" i="79"/>
  <c r="AI11" i="18" l="1"/>
  <c r="AC11" i="18"/>
  <c r="U50" i="18"/>
  <c r="X13" i="18" l="1"/>
  <c r="AC13" i="18" s="1"/>
  <c r="Y13" i="18"/>
  <c r="X14" i="18"/>
  <c r="AC14" i="18" s="1"/>
  <c r="Y14" i="18"/>
  <c r="X15" i="18"/>
  <c r="Y15" i="18"/>
  <c r="X16" i="18"/>
  <c r="Y16" i="18"/>
  <c r="X17" i="18"/>
  <c r="Y17" i="18"/>
  <c r="X18" i="18"/>
  <c r="Y18" i="18"/>
  <c r="X45" i="18"/>
  <c r="Y45" i="18"/>
  <c r="X46" i="18"/>
  <c r="AE46" i="18" s="1"/>
  <c r="Y46" i="18"/>
  <c r="AC46" i="18" s="1"/>
  <c r="X47" i="18"/>
  <c r="AH47" i="18" s="1"/>
  <c r="Y47" i="18"/>
  <c r="AF47" i="18" s="1"/>
  <c r="X48" i="18"/>
  <c r="AB48" i="18" s="1"/>
  <c r="Y48" i="18"/>
  <c r="AC48" i="18" s="1"/>
  <c r="X49" i="18"/>
  <c r="AH49" i="18" s="1"/>
  <c r="Y49" i="18"/>
  <c r="AF49" i="18" s="1"/>
  <c r="X50" i="18"/>
  <c r="AH50" i="18" s="1"/>
  <c r="Y50" i="18"/>
  <c r="AC50" i="18" s="1"/>
  <c r="X51" i="18"/>
  <c r="AH51" i="18" s="1"/>
  <c r="Y51" i="18"/>
  <c r="AF51" i="18" s="1"/>
  <c r="X52" i="18"/>
  <c r="AH52" i="18" s="1"/>
  <c r="Y52" i="18"/>
  <c r="AI52" i="18" s="1"/>
  <c r="X53" i="18"/>
  <c r="AH53" i="18" s="1"/>
  <c r="Y53" i="18"/>
  <c r="AI53" i="18" s="1"/>
  <c r="X54" i="18"/>
  <c r="AH54" i="18" s="1"/>
  <c r="Y54" i="18"/>
  <c r="AF54" i="18" s="1"/>
  <c r="X55" i="18"/>
  <c r="AH55" i="18" s="1"/>
  <c r="Y55" i="18"/>
  <c r="AF55" i="18" s="1"/>
  <c r="X30" i="18"/>
  <c r="AH30" i="18" s="1"/>
  <c r="Y30" i="18"/>
  <c r="AI30" i="18" s="1"/>
  <c r="X31" i="18"/>
  <c r="AH31" i="18" s="1"/>
  <c r="Y31" i="18"/>
  <c r="AC31" i="18" s="1"/>
  <c r="X32" i="18"/>
  <c r="AH32" i="18" s="1"/>
  <c r="Y32" i="18"/>
  <c r="AC32" i="18" s="1"/>
  <c r="X33" i="18"/>
  <c r="AH33" i="18" s="1"/>
  <c r="Y33" i="18"/>
  <c r="AI33" i="18" s="1"/>
  <c r="X34" i="18"/>
  <c r="AH34" i="18" s="1"/>
  <c r="Y34" i="18"/>
  <c r="AI34" i="18" s="1"/>
  <c r="X35" i="18"/>
  <c r="AE35" i="18" s="1"/>
  <c r="Y35" i="18"/>
  <c r="AI35" i="18" s="1"/>
  <c r="X36" i="18"/>
  <c r="AE36" i="18" s="1"/>
  <c r="Y36" i="18"/>
  <c r="AI36" i="18" s="1"/>
  <c r="AH45" i="18"/>
  <c r="AI45" i="18"/>
  <c r="AH46" i="18"/>
  <c r="AI46" i="18"/>
  <c r="AI51" i="18"/>
  <c r="AE45" i="18"/>
  <c r="AF45" i="18"/>
  <c r="AB45" i="18"/>
  <c r="AC45" i="18"/>
  <c r="AC47" i="18"/>
  <c r="AB49" i="18"/>
  <c r="AB50" i="18"/>
  <c r="AB53" i="18"/>
  <c r="AB32" i="18" l="1"/>
  <c r="AE50" i="18"/>
  <c r="AC51" i="18"/>
  <c r="AB46" i="18"/>
  <c r="AE48" i="18"/>
  <c r="AI47" i="18"/>
  <c r="AB54" i="18"/>
  <c r="AE54" i="18"/>
  <c r="AB35" i="18"/>
  <c r="AI31" i="18"/>
  <c r="AF32" i="18"/>
  <c r="AF50" i="18"/>
  <c r="AC35" i="18"/>
  <c r="AF31" i="18"/>
  <c r="AI50" i="18"/>
  <c r="AI32" i="18"/>
  <c r="AC36" i="18"/>
  <c r="AB36" i="18"/>
  <c r="AI48" i="18"/>
  <c r="AF36" i="18"/>
  <c r="AF46" i="18"/>
  <c r="AH36" i="18"/>
  <c r="AF35" i="18"/>
  <c r="AC33" i="18"/>
  <c r="AF33" i="18"/>
  <c r="AE51" i="18"/>
  <c r="AI55" i="18"/>
  <c r="AB33" i="18"/>
  <c r="AB31" i="18"/>
  <c r="AC53" i="18"/>
  <c r="AC49" i="18"/>
  <c r="AE47" i="18"/>
  <c r="AI49" i="18"/>
  <c r="AC55" i="18"/>
  <c r="AE33" i="18"/>
  <c r="AE31" i="18"/>
  <c r="AB55" i="18"/>
  <c r="AB52" i="18"/>
  <c r="AB47" i="18"/>
  <c r="AE55" i="18"/>
  <c r="AH35" i="18"/>
  <c r="AH48" i="18"/>
  <c r="AE32" i="18"/>
  <c r="AB51" i="18"/>
  <c r="AE52" i="18"/>
  <c r="AE49" i="18"/>
  <c r="AC54" i="18"/>
  <c r="AC52" i="18"/>
  <c r="AI54" i="18"/>
  <c r="U45" i="18" l="1"/>
  <c r="V45" i="18"/>
  <c r="U46" i="18"/>
  <c r="V46" i="18"/>
  <c r="V44" i="18"/>
  <c r="U44" i="18"/>
  <c r="X20" i="17" l="1"/>
  <c r="Y20" i="17"/>
  <c r="X21" i="17"/>
  <c r="Y21" i="17"/>
  <c r="AC21" i="17" s="1"/>
  <c r="AM13" i="16"/>
  <c r="AL17" i="16"/>
  <c r="AM17" i="16"/>
  <c r="AL36" i="16"/>
  <c r="AM36" i="16"/>
  <c r="AL58" i="16"/>
  <c r="AM58" i="16"/>
  <c r="AH17" i="16"/>
  <c r="AI17" i="16"/>
  <c r="AI18" i="16"/>
  <c r="AH47" i="16"/>
  <c r="AH59" i="16"/>
  <c r="AI59" i="16"/>
  <c r="AH62" i="16"/>
  <c r="AE13" i="16"/>
  <c r="AD17" i="16"/>
  <c r="AE17" i="16"/>
  <c r="AD18" i="16"/>
  <c r="AE18" i="16"/>
  <c r="AE23" i="16"/>
  <c r="AE26" i="16"/>
  <c r="AE29" i="16"/>
  <c r="AE33" i="16"/>
  <c r="AD36" i="16"/>
  <c r="AE36" i="16"/>
  <c r="AE37" i="16"/>
  <c r="AE38" i="16"/>
  <c r="AE46" i="16"/>
  <c r="AD47" i="16"/>
  <c r="AE47" i="16"/>
  <c r="AD52" i="16"/>
  <c r="AE52" i="16"/>
  <c r="AE56" i="16"/>
  <c r="AD58" i="16"/>
  <c r="AE58" i="16"/>
  <c r="AE60" i="16"/>
  <c r="AD63" i="16"/>
  <c r="AE63" i="16"/>
  <c r="AE65" i="16"/>
  <c r="AE66" i="16"/>
  <c r="AE67" i="16"/>
  <c r="AE68" i="16"/>
  <c r="AD11" i="16"/>
  <c r="Z17" i="16"/>
  <c r="Z18" i="16"/>
  <c r="Z46" i="16"/>
  <c r="Z47" i="16"/>
  <c r="Z58" i="16"/>
  <c r="Z66" i="16"/>
  <c r="Z68" i="16"/>
  <c r="T52" i="16"/>
  <c r="Z52" i="16" s="1"/>
  <c r="U52" i="16"/>
  <c r="T53" i="16"/>
  <c r="AE53" i="16" s="1"/>
  <c r="U53" i="16"/>
  <c r="T54" i="16"/>
  <c r="U54" i="16"/>
  <c r="T55" i="16"/>
  <c r="AE55" i="16" s="1"/>
  <c r="U55" i="16"/>
  <c r="T56" i="16"/>
  <c r="Z56" i="16" s="1"/>
  <c r="U56" i="16"/>
  <c r="AG56" i="16" s="1"/>
  <c r="T57" i="16"/>
  <c r="AE57" i="16" s="1"/>
  <c r="U57" i="16"/>
  <c r="T58" i="16"/>
  <c r="AC58" i="16" s="1"/>
  <c r="U58" i="16"/>
  <c r="T59" i="16"/>
  <c r="AE59" i="16" s="1"/>
  <c r="U59" i="16"/>
  <c r="AG59" i="16" s="1"/>
  <c r="T60" i="16"/>
  <c r="Z60" i="16" s="1"/>
  <c r="U60" i="16"/>
  <c r="T61" i="16"/>
  <c r="AE61" i="16" s="1"/>
  <c r="U61" i="16"/>
  <c r="P62" i="15"/>
  <c r="L62" i="15"/>
  <c r="P57" i="15"/>
  <c r="L57" i="15"/>
  <c r="H57" i="15"/>
  <c r="Y61" i="16" l="1"/>
  <c r="AA58" i="16"/>
  <c r="Y56" i="16"/>
  <c r="AA53" i="16"/>
  <c r="AC60" i="16"/>
  <c r="AC56" i="16"/>
  <c r="AC52" i="16"/>
  <c r="AD59" i="16"/>
  <c r="AD53" i="16"/>
  <c r="AM60" i="16"/>
  <c r="AH60" i="16"/>
  <c r="AI60" i="16"/>
  <c r="AK60" i="16"/>
  <c r="AL60" i="16"/>
  <c r="AH58" i="16"/>
  <c r="AI58" i="16"/>
  <c r="AK58" i="16"/>
  <c r="AK56" i="16"/>
  <c r="AH56" i="16"/>
  <c r="AL56" i="16"/>
  <c r="AI56" i="16"/>
  <c r="AM56" i="16"/>
  <c r="AH54" i="16"/>
  <c r="AL54" i="16"/>
  <c r="AI54" i="16"/>
  <c r="AK54" i="16"/>
  <c r="AM54" i="16"/>
  <c r="AK52" i="16"/>
  <c r="AH52" i="16"/>
  <c r="AL52" i="16"/>
  <c r="AI52" i="16"/>
  <c r="AM52" i="16"/>
  <c r="Y60" i="16"/>
  <c r="Y58" i="16"/>
  <c r="Y55" i="16"/>
  <c r="Y53" i="16"/>
  <c r="AC59" i="16"/>
  <c r="AC55" i="16"/>
  <c r="AG54" i="16"/>
  <c r="Z57" i="16"/>
  <c r="AD61" i="16"/>
  <c r="AD56" i="16"/>
  <c r="AE54" i="16"/>
  <c r="Z54" i="16"/>
  <c r="AA59" i="16"/>
  <c r="AA57" i="16"/>
  <c r="AA54" i="16"/>
  <c r="AA52" i="16"/>
  <c r="AC54" i="16"/>
  <c r="AG60" i="16"/>
  <c r="AG52" i="16"/>
  <c r="Z61" i="16"/>
  <c r="Z55" i="16"/>
  <c r="AD55" i="16"/>
  <c r="AK61" i="16"/>
  <c r="AL61" i="16"/>
  <c r="AM61" i="16"/>
  <c r="AH61" i="16"/>
  <c r="AI61" i="16"/>
  <c r="AM57" i="16"/>
  <c r="AK57" i="16"/>
  <c r="AH57" i="16"/>
  <c r="AL57" i="16"/>
  <c r="AI57" i="16"/>
  <c r="AG57" i="16"/>
  <c r="AM55" i="16"/>
  <c r="AG55" i="16"/>
  <c r="AH55" i="16"/>
  <c r="AK55" i="16"/>
  <c r="AL55" i="16"/>
  <c r="AI55" i="16"/>
  <c r="AM53" i="16"/>
  <c r="AK53" i="16"/>
  <c r="AH53" i="16"/>
  <c r="AL53" i="16"/>
  <c r="AI53" i="16"/>
  <c r="AG53" i="16"/>
  <c r="Y59" i="16"/>
  <c r="Y57" i="16"/>
  <c r="Y54" i="16"/>
  <c r="Y52" i="16"/>
  <c r="AC61" i="16"/>
  <c r="AC57" i="16"/>
  <c r="AC53" i="16"/>
  <c r="AG58" i="16"/>
  <c r="Z59" i="16"/>
  <c r="Z53" i="16"/>
  <c r="AD60" i="16"/>
  <c r="AD57" i="16"/>
  <c r="AD54" i="16"/>
  <c r="AI20" i="17"/>
  <c r="AH20" i="17"/>
  <c r="AI21" i="17"/>
  <c r="AH21" i="17"/>
  <c r="AB21" i="17"/>
  <c r="X27" i="5"/>
  <c r="N28" i="5"/>
  <c r="S28" i="5" s="1"/>
  <c r="O28" i="5"/>
  <c r="X28" i="5" s="1"/>
  <c r="N29" i="5"/>
  <c r="T29" i="5" s="1"/>
  <c r="O29" i="5"/>
  <c r="W29" i="5" s="1"/>
  <c r="L28" i="5"/>
  <c r="L29" i="5"/>
  <c r="S29" i="5" l="1"/>
  <c r="R29" i="5" s="1"/>
  <c r="X29" i="5"/>
  <c r="V29" i="5" s="1"/>
  <c r="W28" i="5"/>
  <c r="V28" i="5" s="1"/>
  <c r="T28" i="5"/>
  <c r="R28" i="5" s="1"/>
  <c r="K69" i="53"/>
  <c r="K71" i="53" s="1"/>
  <c r="K40" i="53"/>
  <c r="K19" i="53"/>
  <c r="C19" i="53"/>
  <c r="C40" i="53"/>
  <c r="C69" i="53"/>
  <c r="C71" i="53" s="1"/>
  <c r="Z28" i="5" l="1"/>
  <c r="Z29" i="5"/>
  <c r="I27" i="1"/>
  <c r="M27" i="1" s="1"/>
  <c r="J27" i="1"/>
  <c r="I28" i="1"/>
  <c r="N28" i="1" s="1"/>
  <c r="J28" i="1"/>
  <c r="G27" i="1"/>
  <c r="G28" i="1"/>
  <c r="N27" i="1" l="1"/>
  <c r="P27" i="1" s="1"/>
  <c r="M28" i="1"/>
  <c r="P28" i="1" s="1"/>
  <c r="I32" i="67"/>
  <c r="M32" i="67" s="1"/>
  <c r="I37" i="67"/>
  <c r="M37" i="67" s="1"/>
  <c r="I31" i="67"/>
  <c r="M31" i="67" s="1"/>
  <c r="J31" i="67"/>
  <c r="N31" i="67" s="1"/>
  <c r="J32" i="67"/>
  <c r="N32" i="67" s="1"/>
  <c r="I33" i="67"/>
  <c r="M33" i="67" s="1"/>
  <c r="J33" i="67"/>
  <c r="N33" i="67" s="1"/>
  <c r="G24" i="67"/>
  <c r="G25" i="67"/>
  <c r="G26" i="67"/>
  <c r="G27" i="67"/>
  <c r="G28" i="67"/>
  <c r="G29" i="67"/>
  <c r="G30" i="67"/>
  <c r="G31" i="67"/>
  <c r="G32" i="67"/>
  <c r="G33" i="67"/>
  <c r="G34" i="67"/>
  <c r="G35" i="67"/>
  <c r="G36" i="67"/>
  <c r="G37" i="67"/>
  <c r="Y17" i="8" l="1"/>
  <c r="Y21" i="8"/>
  <c r="U21" i="8"/>
  <c r="U17" i="8"/>
  <c r="M17" i="8"/>
  <c r="O10" i="8"/>
  <c r="U10" i="8" s="1"/>
  <c r="P10" i="8"/>
  <c r="X10" i="8" s="1"/>
  <c r="M10" i="8"/>
  <c r="Y18" i="7"/>
  <c r="X20" i="7"/>
  <c r="Y20" i="7"/>
  <c r="Y27" i="7"/>
  <c r="Y28" i="7"/>
  <c r="Y29" i="7"/>
  <c r="Y35" i="7"/>
  <c r="Y53" i="7"/>
  <c r="Y55" i="7"/>
  <c r="Y10" i="7"/>
  <c r="U55" i="7"/>
  <c r="U18" i="7"/>
  <c r="U27" i="7"/>
  <c r="U28" i="7"/>
  <c r="U29" i="7"/>
  <c r="U35" i="7"/>
  <c r="U53" i="7"/>
  <c r="U10" i="7"/>
  <c r="O10" i="7"/>
  <c r="T10" i="7" s="1"/>
  <c r="M21" i="7"/>
  <c r="O20" i="7"/>
  <c r="T20" i="7" s="1"/>
  <c r="P20" i="7"/>
  <c r="O21" i="7"/>
  <c r="T21" i="7" s="1"/>
  <c r="P21" i="7"/>
  <c r="O22" i="7"/>
  <c r="T22" i="7" s="1"/>
  <c r="P22" i="7"/>
  <c r="X25" i="5"/>
  <c r="X37" i="5"/>
  <c r="X38" i="5"/>
  <c r="X39" i="5"/>
  <c r="X40" i="5"/>
  <c r="X49" i="5"/>
  <c r="X56" i="5"/>
  <c r="X65" i="5"/>
  <c r="X70" i="5"/>
  <c r="X71" i="5"/>
  <c r="X74" i="5"/>
  <c r="T25" i="5"/>
  <c r="T27" i="5"/>
  <c r="T37" i="5"/>
  <c r="T38" i="5"/>
  <c r="T39" i="5"/>
  <c r="T40" i="5"/>
  <c r="T49" i="5"/>
  <c r="T56" i="5"/>
  <c r="T65" i="5"/>
  <c r="T69" i="5"/>
  <c r="T70" i="5"/>
  <c r="T71" i="5"/>
  <c r="T74" i="5"/>
  <c r="N48" i="5"/>
  <c r="S48" i="5" s="1"/>
  <c r="O48" i="5"/>
  <c r="N49" i="5"/>
  <c r="S49" i="5" s="1"/>
  <c r="O49" i="5"/>
  <c r="W49" i="5" s="1"/>
  <c r="N50" i="5"/>
  <c r="S50" i="5" s="1"/>
  <c r="O50" i="5"/>
  <c r="W50" i="5" s="1"/>
  <c r="N51" i="5"/>
  <c r="S51" i="5" s="1"/>
  <c r="O51" i="5"/>
  <c r="N52" i="5"/>
  <c r="S52" i="5" s="1"/>
  <c r="O52" i="5"/>
  <c r="N53" i="5"/>
  <c r="S53" i="5" s="1"/>
  <c r="O53" i="5"/>
  <c r="X53" i="5" s="1"/>
  <c r="N54" i="5"/>
  <c r="S54" i="5" s="1"/>
  <c r="O54" i="5"/>
  <c r="N55" i="5"/>
  <c r="S55" i="5" s="1"/>
  <c r="O55" i="5"/>
  <c r="W55" i="5" s="1"/>
  <c r="N56" i="5"/>
  <c r="S56" i="5" s="1"/>
  <c r="O56" i="5"/>
  <c r="W56" i="5" s="1"/>
  <c r="N57" i="5"/>
  <c r="S57" i="5" s="1"/>
  <c r="O57" i="5"/>
  <c r="X57" i="5" s="1"/>
  <c r="N58" i="5"/>
  <c r="S58" i="5" s="1"/>
  <c r="O58" i="5"/>
  <c r="N59" i="5"/>
  <c r="S59" i="5" s="1"/>
  <c r="O59" i="5"/>
  <c r="W59" i="5" s="1"/>
  <c r="N60" i="5"/>
  <c r="S60" i="5" s="1"/>
  <c r="O60" i="5"/>
  <c r="N61" i="5"/>
  <c r="S61" i="5" s="1"/>
  <c r="O61" i="5"/>
  <c r="X61" i="5" s="1"/>
  <c r="N62" i="5"/>
  <c r="S62" i="5" s="1"/>
  <c r="O62" i="5"/>
  <c r="N63" i="5"/>
  <c r="S63" i="5" s="1"/>
  <c r="O63" i="5"/>
  <c r="W63" i="5" s="1"/>
  <c r="N64" i="5"/>
  <c r="S64" i="5" s="1"/>
  <c r="O64" i="5"/>
  <c r="N65" i="5"/>
  <c r="S65" i="5" s="1"/>
  <c r="R65" i="5" s="1"/>
  <c r="O65" i="5"/>
  <c r="W65" i="5" s="1"/>
  <c r="V65" i="5" s="1"/>
  <c r="N66" i="5"/>
  <c r="S66" i="5" s="1"/>
  <c r="O66" i="5"/>
  <c r="N67" i="5"/>
  <c r="S67" i="5" s="1"/>
  <c r="O67" i="5"/>
  <c r="W67" i="5" s="1"/>
  <c r="N68" i="5"/>
  <c r="S68" i="5" s="1"/>
  <c r="O68" i="5"/>
  <c r="N69" i="5"/>
  <c r="S69" i="5" s="1"/>
  <c r="O69" i="5"/>
  <c r="X69" i="5" s="1"/>
  <c r="N70" i="5"/>
  <c r="S70" i="5" s="1"/>
  <c r="O70" i="5"/>
  <c r="W70" i="5" s="1"/>
  <c r="V70" i="5" s="1"/>
  <c r="N71" i="5"/>
  <c r="S71" i="5" s="1"/>
  <c r="O71" i="5"/>
  <c r="W71" i="5" s="1"/>
  <c r="N72" i="5"/>
  <c r="S72" i="5" s="1"/>
  <c r="O72" i="5"/>
  <c r="N73" i="5"/>
  <c r="S73" i="5" s="1"/>
  <c r="O73" i="5"/>
  <c r="X73" i="5" s="1"/>
  <c r="N74" i="5"/>
  <c r="S74" i="5" s="1"/>
  <c r="R74" i="5" s="1"/>
  <c r="O74" i="5"/>
  <c r="W74" i="5" s="1"/>
  <c r="V74" i="5" s="1"/>
  <c r="N26" i="5"/>
  <c r="T26" i="5" s="1"/>
  <c r="O26" i="5"/>
  <c r="W26" i="5" s="1"/>
  <c r="N27" i="5"/>
  <c r="S27" i="5" s="1"/>
  <c r="R27" i="5" s="1"/>
  <c r="O27" i="5"/>
  <c r="W27" i="5" s="1"/>
  <c r="V27" i="5" s="1"/>
  <c r="N30" i="5"/>
  <c r="S30" i="5" s="1"/>
  <c r="O30" i="5"/>
  <c r="X30" i="5" s="1"/>
  <c r="N31" i="5"/>
  <c r="T31" i="5" s="1"/>
  <c r="O31" i="5"/>
  <c r="W31" i="5" s="1"/>
  <c r="N32" i="5"/>
  <c r="S32" i="5" s="1"/>
  <c r="O32" i="5"/>
  <c r="N33" i="5"/>
  <c r="T33" i="5" s="1"/>
  <c r="O33" i="5"/>
  <c r="N34" i="5"/>
  <c r="S34" i="5" s="1"/>
  <c r="O34" i="5"/>
  <c r="X34" i="5" s="1"/>
  <c r="N35" i="5"/>
  <c r="S35" i="5" s="1"/>
  <c r="O35" i="5"/>
  <c r="W35" i="5" s="1"/>
  <c r="N36" i="5"/>
  <c r="S36" i="5" s="1"/>
  <c r="O36" i="5"/>
  <c r="N37" i="5"/>
  <c r="S37" i="5" s="1"/>
  <c r="O37" i="5"/>
  <c r="W37" i="5" s="1"/>
  <c r="V37" i="5" s="1"/>
  <c r="N38" i="5"/>
  <c r="S38" i="5" s="1"/>
  <c r="O38" i="5"/>
  <c r="W38" i="5" s="1"/>
  <c r="V38" i="5" s="1"/>
  <c r="N39" i="5"/>
  <c r="S39" i="5" s="1"/>
  <c r="R39" i="5" s="1"/>
  <c r="O39" i="5"/>
  <c r="W39" i="5" s="1"/>
  <c r="V39" i="5" s="1"/>
  <c r="N40" i="5"/>
  <c r="S40" i="5" s="1"/>
  <c r="O40" i="5"/>
  <c r="W40" i="5" s="1"/>
  <c r="N41" i="5"/>
  <c r="T41" i="5" s="1"/>
  <c r="O41" i="5"/>
  <c r="N42" i="5"/>
  <c r="S42" i="5" s="1"/>
  <c r="O42" i="5"/>
  <c r="X42" i="5" s="1"/>
  <c r="N12" i="5"/>
  <c r="S12" i="5" s="1"/>
  <c r="O12" i="5"/>
  <c r="N13" i="5"/>
  <c r="T13" i="5" s="1"/>
  <c r="O13" i="5"/>
  <c r="N14" i="5"/>
  <c r="S14" i="5" s="1"/>
  <c r="O14" i="5"/>
  <c r="X14" i="5" s="1"/>
  <c r="N15" i="5"/>
  <c r="T15" i="5" s="1"/>
  <c r="O15" i="5"/>
  <c r="W15" i="5" s="1"/>
  <c r="N16" i="5"/>
  <c r="S16" i="5" s="1"/>
  <c r="O16" i="5"/>
  <c r="N17" i="5"/>
  <c r="T17" i="5" s="1"/>
  <c r="O17" i="5"/>
  <c r="N18" i="5"/>
  <c r="S18" i="5" s="1"/>
  <c r="O18" i="5"/>
  <c r="X18" i="5" s="1"/>
  <c r="N19" i="5"/>
  <c r="T19" i="5" s="1"/>
  <c r="O19" i="5"/>
  <c r="W19" i="5" s="1"/>
  <c r="N20" i="5"/>
  <c r="S20" i="5" s="1"/>
  <c r="O20" i="5"/>
  <c r="N24" i="5"/>
  <c r="T24" i="5" s="1"/>
  <c r="O24" i="5"/>
  <c r="N25" i="5"/>
  <c r="S25" i="5" s="1"/>
  <c r="R25" i="5" s="1"/>
  <c r="O25" i="5"/>
  <c r="W25" i="5" s="1"/>
  <c r="V25" i="5" s="1"/>
  <c r="N46" i="5"/>
  <c r="S46" i="5" s="1"/>
  <c r="O46" i="5"/>
  <c r="W46" i="5" s="1"/>
  <c r="N47" i="5"/>
  <c r="S47" i="5" s="1"/>
  <c r="O47" i="5"/>
  <c r="R40" i="5" l="1"/>
  <c r="R70" i="5"/>
  <c r="V40" i="5"/>
  <c r="V49" i="5"/>
  <c r="R37" i="5"/>
  <c r="R69" i="5"/>
  <c r="R49" i="5"/>
  <c r="V56" i="5"/>
  <c r="R56" i="5"/>
  <c r="W20" i="7"/>
  <c r="U22" i="7"/>
  <c r="S22" i="7" s="1"/>
  <c r="U21" i="7"/>
  <c r="S21" i="7" s="1"/>
  <c r="U20" i="7"/>
  <c r="S20" i="7" s="1"/>
  <c r="T63" i="5"/>
  <c r="R63" i="5" s="1"/>
  <c r="S33" i="5"/>
  <c r="R33" i="5" s="1"/>
  <c r="S24" i="5"/>
  <c r="R24" i="5" s="1"/>
  <c r="W73" i="5"/>
  <c r="V73" i="5" s="1"/>
  <c r="T61" i="5"/>
  <c r="R61" i="5" s="1"/>
  <c r="T55" i="5"/>
  <c r="R55" i="5" s="1"/>
  <c r="T46" i="5"/>
  <c r="S17" i="5"/>
  <c r="R17" i="5" s="1"/>
  <c r="W57" i="5"/>
  <c r="V57" i="5" s="1"/>
  <c r="X67" i="5"/>
  <c r="R46" i="5"/>
  <c r="T73" i="5"/>
  <c r="R73" i="5" s="1"/>
  <c r="T67" i="5"/>
  <c r="R67" i="5" s="1"/>
  <c r="T59" i="5"/>
  <c r="R59" i="5" s="1"/>
  <c r="T53" i="5"/>
  <c r="R53" i="5" s="1"/>
  <c r="S41" i="5"/>
  <c r="R41" i="5" s="1"/>
  <c r="S13" i="5"/>
  <c r="R13" i="5" s="1"/>
  <c r="X26" i="5"/>
  <c r="V26" i="5" s="1"/>
  <c r="T57" i="5"/>
  <c r="R57" i="5" s="1"/>
  <c r="T51" i="5"/>
  <c r="R51" i="5" s="1"/>
  <c r="T35" i="5"/>
  <c r="R35" i="5" s="1"/>
  <c r="V71" i="5"/>
  <c r="R71" i="5"/>
  <c r="X64" i="5"/>
  <c r="W64" i="5"/>
  <c r="X52" i="5"/>
  <c r="W52" i="5"/>
  <c r="X46" i="5"/>
  <c r="R38" i="5"/>
  <c r="T48" i="5"/>
  <c r="R48" i="5" s="1"/>
  <c r="T32" i="5"/>
  <c r="R32" i="5" s="1"/>
  <c r="T20" i="5"/>
  <c r="T16" i="5"/>
  <c r="R16" i="5" s="1"/>
  <c r="T12" i="5"/>
  <c r="R12" i="5" s="1"/>
  <c r="W69" i="5"/>
  <c r="V69" i="5" s="1"/>
  <c r="W53" i="5"/>
  <c r="V53" i="5" s="1"/>
  <c r="W34" i="5"/>
  <c r="V34" i="5" s="1"/>
  <c r="X55" i="5"/>
  <c r="V55" i="5" s="1"/>
  <c r="X35" i="5"/>
  <c r="V35" i="5" s="1"/>
  <c r="X24" i="5"/>
  <c r="W24" i="5"/>
  <c r="X17" i="5"/>
  <c r="W17" i="5"/>
  <c r="X36" i="5"/>
  <c r="W36" i="5"/>
  <c r="X68" i="5"/>
  <c r="W68" i="5"/>
  <c r="W62" i="5"/>
  <c r="X62" i="5"/>
  <c r="W58" i="5"/>
  <c r="X58" i="5"/>
  <c r="X47" i="5"/>
  <c r="W47" i="5"/>
  <c r="X20" i="5"/>
  <c r="W20" i="5"/>
  <c r="X16" i="5"/>
  <c r="W16" i="5"/>
  <c r="X12" i="5"/>
  <c r="W12" i="5"/>
  <c r="X41" i="5"/>
  <c r="W41" i="5"/>
  <c r="X33" i="5"/>
  <c r="W33" i="5"/>
  <c r="V67" i="5"/>
  <c r="X51" i="5"/>
  <c r="W51" i="5"/>
  <c r="T72" i="5"/>
  <c r="R72" i="5" s="1"/>
  <c r="T68" i="5"/>
  <c r="R68" i="5" s="1"/>
  <c r="T66" i="5"/>
  <c r="R66" i="5" s="1"/>
  <c r="T64" i="5"/>
  <c r="R64" i="5" s="1"/>
  <c r="T62" i="5"/>
  <c r="R62" i="5" s="1"/>
  <c r="T60" i="5"/>
  <c r="R60" i="5" s="1"/>
  <c r="T58" i="5"/>
  <c r="R58" i="5" s="1"/>
  <c r="T54" i="5"/>
  <c r="R54" i="5" s="1"/>
  <c r="T52" i="5"/>
  <c r="R52" i="5" s="1"/>
  <c r="T50" i="5"/>
  <c r="R50" i="5" s="1"/>
  <c r="T42" i="5"/>
  <c r="R42" i="5" s="1"/>
  <c r="T34" i="5"/>
  <c r="R34" i="5" s="1"/>
  <c r="S31" i="5"/>
  <c r="R31" i="5" s="1"/>
  <c r="S26" i="5"/>
  <c r="R26" i="5" s="1"/>
  <c r="S19" i="5"/>
  <c r="R19" i="5" s="1"/>
  <c r="S15" i="5"/>
  <c r="R15" i="5" s="1"/>
  <c r="W18" i="5"/>
  <c r="V18" i="5" s="1"/>
  <c r="W30" i="5"/>
  <c r="V30" i="5" s="1"/>
  <c r="X63" i="5"/>
  <c r="V63" i="5" s="1"/>
  <c r="X50" i="5"/>
  <c r="V50" i="5" s="1"/>
  <c r="X31" i="5"/>
  <c r="V31" i="5" s="1"/>
  <c r="X19" i="5"/>
  <c r="V19" i="5" s="1"/>
  <c r="Y21" i="7"/>
  <c r="X21" i="7"/>
  <c r="V46" i="5"/>
  <c r="X13" i="5"/>
  <c r="W13" i="5"/>
  <c r="X32" i="5"/>
  <c r="W32" i="5"/>
  <c r="X72" i="5"/>
  <c r="W72" i="5"/>
  <c r="W66" i="5"/>
  <c r="X66" i="5"/>
  <c r="X60" i="5"/>
  <c r="W60" i="5"/>
  <c r="W54" i="5"/>
  <c r="X54" i="5"/>
  <c r="X48" i="5"/>
  <c r="W48" i="5"/>
  <c r="R20" i="5"/>
  <c r="T47" i="5"/>
  <c r="R47" i="5" s="1"/>
  <c r="T36" i="5"/>
  <c r="R36" i="5" s="1"/>
  <c r="T30" i="5"/>
  <c r="R30" i="5" s="1"/>
  <c r="T18" i="5"/>
  <c r="R18" i="5" s="1"/>
  <c r="T14" i="5"/>
  <c r="R14" i="5" s="1"/>
  <c r="W14" i="5"/>
  <c r="V14" i="5" s="1"/>
  <c r="W61" i="5"/>
  <c r="V61" i="5" s="1"/>
  <c r="W42" i="5"/>
  <c r="X59" i="5"/>
  <c r="V59" i="5" s="1"/>
  <c r="X15" i="5"/>
  <c r="V15" i="5" s="1"/>
  <c r="X22" i="7"/>
  <c r="Y22" i="7"/>
  <c r="T10" i="8"/>
  <c r="S10" i="8" s="1"/>
  <c r="Y10" i="8"/>
  <c r="W10" i="8" s="1"/>
  <c r="S10" i="7"/>
  <c r="V36" i="5" l="1"/>
  <c r="V12" i="5"/>
  <c r="V20" i="5"/>
  <c r="V64" i="5"/>
  <c r="V54" i="5"/>
  <c r="V66" i="5"/>
  <c r="V48" i="5"/>
  <c r="V60" i="5"/>
  <c r="V72" i="5"/>
  <c r="V13" i="5"/>
  <c r="V58" i="5"/>
  <c r="V24" i="5"/>
  <c r="R43" i="5"/>
  <c r="R75" i="5"/>
  <c r="W21" i="7"/>
  <c r="V51" i="5"/>
  <c r="V62" i="5"/>
  <c r="W22" i="7"/>
  <c r="V41" i="5"/>
  <c r="V16" i="5"/>
  <c r="V47" i="5"/>
  <c r="V68" i="5"/>
  <c r="V17" i="5"/>
  <c r="AB10" i="8"/>
  <c r="V32" i="5"/>
  <c r="V33" i="5"/>
  <c r="V52" i="5"/>
  <c r="G72" i="3"/>
  <c r="C72" i="3"/>
  <c r="G41" i="3"/>
  <c r="G74" i="3" s="1"/>
  <c r="C41" i="3"/>
  <c r="G19" i="3"/>
  <c r="C19" i="3"/>
  <c r="T19" i="2"/>
  <c r="U19" i="2"/>
  <c r="U22" i="2"/>
  <c r="U24" i="2"/>
  <c r="T31" i="2"/>
  <c r="U55" i="2"/>
  <c r="Q22" i="2"/>
  <c r="M10" i="2"/>
  <c r="Q10" i="2" s="1"/>
  <c r="L10" i="2"/>
  <c r="P10" i="2" s="1"/>
  <c r="I46" i="1"/>
  <c r="J46" i="1"/>
  <c r="J47" i="1"/>
  <c r="J48" i="1"/>
  <c r="I12" i="1"/>
  <c r="J12" i="1"/>
  <c r="I13" i="1"/>
  <c r="J13" i="1"/>
  <c r="I14" i="1"/>
  <c r="J14" i="1"/>
  <c r="I15" i="1"/>
  <c r="J15" i="1"/>
  <c r="I16" i="1"/>
  <c r="J16" i="1"/>
  <c r="I17" i="1"/>
  <c r="J17" i="1"/>
  <c r="I18" i="1"/>
  <c r="J18" i="1"/>
  <c r="I19" i="1"/>
  <c r="J19" i="1"/>
  <c r="J11" i="1"/>
  <c r="I11" i="1"/>
  <c r="J10" i="1"/>
  <c r="I10" i="1"/>
  <c r="V75" i="5" l="1"/>
  <c r="T10" i="2"/>
  <c r="U10" i="2"/>
  <c r="H9" i="43"/>
  <c r="H10" i="43"/>
  <c r="H11" i="43"/>
  <c r="H12" i="43"/>
  <c r="H13" i="43"/>
  <c r="H14" i="43"/>
  <c r="H15" i="43"/>
  <c r="H16" i="43"/>
  <c r="H17" i="43"/>
  <c r="H18" i="43"/>
  <c r="H19" i="43"/>
  <c r="H20" i="43"/>
  <c r="H24" i="43"/>
  <c r="H25" i="43"/>
  <c r="H26" i="43"/>
  <c r="H27" i="43"/>
  <c r="H28" i="43"/>
  <c r="H29" i="43"/>
  <c r="H30" i="43"/>
  <c r="H31" i="43"/>
  <c r="H34" i="43"/>
  <c r="H35" i="43"/>
  <c r="H36" i="43"/>
  <c r="H37" i="43"/>
  <c r="H38" i="43"/>
  <c r="H39" i="43"/>
  <c r="H40" i="43"/>
  <c r="H41" i="43"/>
  <c r="H42" i="43"/>
  <c r="H43" i="43"/>
  <c r="H44" i="43"/>
  <c r="H45" i="43"/>
  <c r="H46" i="43"/>
  <c r="H47" i="43"/>
  <c r="H48" i="43"/>
  <c r="H49" i="43"/>
  <c r="H50" i="43"/>
  <c r="H51" i="43"/>
  <c r="H52" i="43"/>
  <c r="H53" i="43"/>
  <c r="H54" i="43"/>
  <c r="H55" i="43"/>
  <c r="H56" i="43"/>
  <c r="H57" i="43"/>
  <c r="H58" i="43"/>
  <c r="H59" i="43"/>
  <c r="H60" i="43"/>
  <c r="H61" i="43"/>
  <c r="H62" i="43"/>
  <c r="H63" i="43"/>
  <c r="H66" i="43"/>
  <c r="H67" i="43"/>
  <c r="H68" i="43"/>
  <c r="H69" i="43"/>
  <c r="H70" i="43"/>
  <c r="H71" i="43"/>
  <c r="H72" i="43"/>
  <c r="H73" i="43"/>
  <c r="H74" i="43"/>
  <c r="H75" i="43"/>
  <c r="H76" i="43"/>
  <c r="H77" i="43"/>
  <c r="H78" i="43"/>
  <c r="H79" i="43"/>
  <c r="H80" i="43"/>
  <c r="H81" i="43"/>
  <c r="H82" i="43"/>
  <c r="H83" i="43"/>
  <c r="H84" i="43"/>
  <c r="H85" i="43"/>
  <c r="H86" i="43"/>
  <c r="H87" i="43"/>
  <c r="H88" i="43"/>
  <c r="H89" i="43"/>
  <c r="H90" i="43"/>
  <c r="H91" i="43"/>
  <c r="H92" i="43"/>
  <c r="H93" i="43"/>
  <c r="H94" i="43"/>
  <c r="H95" i="43"/>
  <c r="H96" i="43"/>
  <c r="H97" i="43"/>
  <c r="H98" i="43"/>
  <c r="H99" i="43"/>
  <c r="H100" i="43"/>
  <c r="H101" i="43"/>
  <c r="H102" i="43"/>
  <c r="H103" i="43"/>
  <c r="H104" i="43"/>
  <c r="H105" i="43"/>
  <c r="H106" i="43"/>
  <c r="H107" i="43"/>
  <c r="H108" i="43"/>
  <c r="H109" i="43"/>
  <c r="H110" i="43"/>
  <c r="H111" i="43"/>
  <c r="H112" i="43"/>
  <c r="H113" i="43"/>
  <c r="H114" i="43"/>
  <c r="J42" i="38" l="1"/>
  <c r="X37" i="18" l="1"/>
  <c r="Y37" i="18"/>
  <c r="AC37" i="18" s="1"/>
  <c r="N10" i="63"/>
  <c r="Q10" i="63" s="1"/>
  <c r="N11" i="63"/>
  <c r="Q11" i="63" s="1"/>
  <c r="N12" i="63"/>
  <c r="Q12" i="63" s="1"/>
  <c r="N13" i="63"/>
  <c r="N17" i="63"/>
  <c r="Q17" i="63" s="1"/>
  <c r="N18" i="63"/>
  <c r="Q18" i="63" s="1"/>
  <c r="N19" i="63"/>
  <c r="Q19" i="63" s="1"/>
  <c r="N20" i="63"/>
  <c r="Q20" i="63" s="1"/>
  <c r="Q22" i="63"/>
  <c r="N23" i="63"/>
  <c r="Q23" i="63" s="1"/>
  <c r="N24" i="63"/>
  <c r="N25" i="63"/>
  <c r="Q25" i="63" s="1"/>
  <c r="N26" i="63"/>
  <c r="N27" i="63"/>
  <c r="Q27" i="63" s="1"/>
  <c r="N31" i="63"/>
  <c r="Q31" i="63" s="1"/>
  <c r="N32" i="63"/>
  <c r="Q32" i="63" s="1"/>
  <c r="N33" i="63"/>
  <c r="Q33" i="63" s="1"/>
  <c r="N36" i="63"/>
  <c r="Q36" i="63" s="1"/>
  <c r="N37" i="63"/>
  <c r="Q37" i="63" s="1"/>
  <c r="N9" i="63"/>
  <c r="Q9" i="63" s="1"/>
  <c r="M10" i="63"/>
  <c r="P10" i="63" s="1"/>
  <c r="M11" i="63"/>
  <c r="P11" i="63" s="1"/>
  <c r="M12" i="63"/>
  <c r="P12" i="63" s="1"/>
  <c r="M13" i="63"/>
  <c r="P13" i="63" s="1"/>
  <c r="M17" i="63"/>
  <c r="P17" i="63" s="1"/>
  <c r="M18" i="63"/>
  <c r="P18" i="63" s="1"/>
  <c r="M19" i="63"/>
  <c r="P19" i="63" s="1"/>
  <c r="M20" i="63"/>
  <c r="P20" i="63" s="1"/>
  <c r="P22" i="63"/>
  <c r="M23" i="63"/>
  <c r="P23" i="63" s="1"/>
  <c r="M24" i="63"/>
  <c r="M25" i="63"/>
  <c r="P25" i="63" s="1"/>
  <c r="M26" i="63"/>
  <c r="M27" i="63"/>
  <c r="P27" i="63" s="1"/>
  <c r="M31" i="63"/>
  <c r="P31" i="63" s="1"/>
  <c r="M32" i="63"/>
  <c r="P32" i="63" s="1"/>
  <c r="M33" i="63"/>
  <c r="P33" i="63" s="1"/>
  <c r="M36" i="63"/>
  <c r="P36" i="63" s="1"/>
  <c r="M37" i="63"/>
  <c r="P37" i="63" s="1"/>
  <c r="M31" i="62"/>
  <c r="P31" i="62" s="1"/>
  <c r="N31" i="62"/>
  <c r="Q31" i="62" s="1"/>
  <c r="N10" i="62"/>
  <c r="Q10" i="62" s="1"/>
  <c r="N11" i="62"/>
  <c r="Q11" i="62" s="1"/>
  <c r="N12" i="62"/>
  <c r="N16" i="62"/>
  <c r="Q16" i="62" s="1"/>
  <c r="N17" i="62"/>
  <c r="Q17" i="62" s="1"/>
  <c r="N19" i="62"/>
  <c r="Q19" i="62" s="1"/>
  <c r="N20" i="62"/>
  <c r="N21" i="62"/>
  <c r="Q21" i="62" s="1"/>
  <c r="N28" i="62"/>
  <c r="Q28" i="62" s="1"/>
  <c r="N29" i="62"/>
  <c r="Q29" i="62" s="1"/>
  <c r="N30" i="62"/>
  <c r="Q30" i="62" s="1"/>
  <c r="N9" i="62"/>
  <c r="Q9" i="62" s="1"/>
  <c r="M10" i="62"/>
  <c r="P10" i="62" s="1"/>
  <c r="M11" i="62"/>
  <c r="P11" i="62" s="1"/>
  <c r="M12" i="62"/>
  <c r="P12" i="62" s="1"/>
  <c r="M16" i="62"/>
  <c r="P16" i="62" s="1"/>
  <c r="M17" i="62"/>
  <c r="P17" i="62" s="1"/>
  <c r="M19" i="62"/>
  <c r="P19" i="62" s="1"/>
  <c r="M20" i="62"/>
  <c r="M21" i="62"/>
  <c r="P21" i="62" s="1"/>
  <c r="M28" i="62"/>
  <c r="P28" i="62" s="1"/>
  <c r="M29" i="62"/>
  <c r="P29" i="62" s="1"/>
  <c r="M30" i="62"/>
  <c r="P30" i="62" s="1"/>
  <c r="Q10" i="79"/>
  <c r="V10" i="79" s="1"/>
  <c r="M10" i="1"/>
  <c r="N11" i="1"/>
  <c r="T21" i="41"/>
  <c r="F38" i="41"/>
  <c r="F39" i="41"/>
  <c r="O21" i="41"/>
  <c r="F43" i="38"/>
  <c r="O43" i="38" s="1"/>
  <c r="J25" i="38"/>
  <c r="F25" i="38"/>
  <c r="O25" i="38" s="1"/>
  <c r="AB25" i="37"/>
  <c r="AB13" i="37"/>
  <c r="O12" i="29"/>
  <c r="I55" i="23"/>
  <c r="I53" i="21"/>
  <c r="D53" i="21"/>
  <c r="M20" i="43"/>
  <c r="M10" i="43"/>
  <c r="M11" i="43"/>
  <c r="M12" i="43"/>
  <c r="M13" i="43"/>
  <c r="M14" i="43"/>
  <c r="M15" i="43"/>
  <c r="M16" i="43"/>
  <c r="M17" i="43"/>
  <c r="M18" i="43"/>
  <c r="M19" i="43"/>
  <c r="M22" i="43"/>
  <c r="M23" i="43"/>
  <c r="M24" i="43"/>
  <c r="M25" i="43"/>
  <c r="M26" i="43"/>
  <c r="M27" i="43"/>
  <c r="M28" i="43"/>
  <c r="M29" i="43"/>
  <c r="M30" i="43"/>
  <c r="M31" i="43"/>
  <c r="M9" i="43"/>
  <c r="E14" i="47"/>
  <c r="E31" i="47" s="1"/>
  <c r="E22" i="45"/>
  <c r="D22" i="45"/>
  <c r="AB11" i="18"/>
  <c r="D20" i="18"/>
  <c r="C20" i="18"/>
  <c r="R68" i="81"/>
  <c r="AA68" i="81" s="1"/>
  <c r="Q68" i="81"/>
  <c r="O68" i="81"/>
  <c r="R40" i="81"/>
  <c r="Q40" i="81"/>
  <c r="J11" i="67"/>
  <c r="N11" i="67" s="1"/>
  <c r="J12" i="67"/>
  <c r="N12" i="67" s="1"/>
  <c r="J13" i="67"/>
  <c r="N13" i="67" s="1"/>
  <c r="J17" i="67"/>
  <c r="N17" i="67" s="1"/>
  <c r="J18" i="67"/>
  <c r="N18" i="67" s="1"/>
  <c r="J19" i="67"/>
  <c r="N19" i="67" s="1"/>
  <c r="J23" i="67"/>
  <c r="N23" i="67" s="1"/>
  <c r="J24" i="67"/>
  <c r="N24" i="67" s="1"/>
  <c r="J25" i="67"/>
  <c r="N25" i="67" s="1"/>
  <c r="J26" i="67"/>
  <c r="N26" i="67" s="1"/>
  <c r="J27" i="67"/>
  <c r="N27" i="67" s="1"/>
  <c r="J28" i="67"/>
  <c r="N28" i="67" s="1"/>
  <c r="J29" i="67"/>
  <c r="N29" i="67" s="1"/>
  <c r="J30" i="67"/>
  <c r="N30" i="67" s="1"/>
  <c r="J34" i="67"/>
  <c r="N34" i="67" s="1"/>
  <c r="J35" i="67"/>
  <c r="N35" i="67" s="1"/>
  <c r="J36" i="67"/>
  <c r="N36" i="67" s="1"/>
  <c r="J37" i="67"/>
  <c r="N37" i="67" s="1"/>
  <c r="P37" i="67" s="1"/>
  <c r="J10" i="67"/>
  <c r="N10" i="67" s="1"/>
  <c r="I12" i="67"/>
  <c r="M12" i="67" s="1"/>
  <c r="I11" i="67"/>
  <c r="M11" i="67" s="1"/>
  <c r="I13" i="67"/>
  <c r="M13" i="67" s="1"/>
  <c r="I17" i="67"/>
  <c r="M17" i="67" s="1"/>
  <c r="I18" i="67"/>
  <c r="M18" i="67" s="1"/>
  <c r="I19" i="67"/>
  <c r="M19" i="67" s="1"/>
  <c r="I23" i="67"/>
  <c r="M23" i="67" s="1"/>
  <c r="I24" i="67"/>
  <c r="M24" i="67" s="1"/>
  <c r="I25" i="67"/>
  <c r="M25" i="67" s="1"/>
  <c r="I26" i="67"/>
  <c r="M26" i="67" s="1"/>
  <c r="I27" i="67"/>
  <c r="M27" i="67" s="1"/>
  <c r="P27" i="67" s="1"/>
  <c r="I28" i="67"/>
  <c r="M28" i="67" s="1"/>
  <c r="I29" i="67"/>
  <c r="M29" i="67" s="1"/>
  <c r="I30" i="67"/>
  <c r="M30" i="67" s="1"/>
  <c r="I34" i="67"/>
  <c r="M34" i="67" s="1"/>
  <c r="I35" i="67"/>
  <c r="M35" i="67" s="1"/>
  <c r="I36" i="67"/>
  <c r="M36" i="67" s="1"/>
  <c r="I10" i="67"/>
  <c r="M10" i="67" s="1"/>
  <c r="O10" i="42"/>
  <c r="O34" i="42"/>
  <c r="T38" i="41"/>
  <c r="T39" i="41"/>
  <c r="T13" i="41"/>
  <c r="O13" i="41"/>
  <c r="Z12" i="41"/>
  <c r="Z13" i="41"/>
  <c r="Z17" i="41"/>
  <c r="Z18" i="41"/>
  <c r="Z19" i="41"/>
  <c r="Z20" i="41"/>
  <c r="Z21" i="41"/>
  <c r="Z22" i="41"/>
  <c r="Z25" i="41"/>
  <c r="Z26" i="41"/>
  <c r="Z27" i="41"/>
  <c r="Z28" i="41"/>
  <c r="Z32" i="41"/>
  <c r="Z33" i="41"/>
  <c r="Z34" i="41"/>
  <c r="Z35" i="41"/>
  <c r="Z36" i="41"/>
  <c r="Z37" i="41"/>
  <c r="Z38" i="41"/>
  <c r="Z39" i="41"/>
  <c r="AM43" i="41"/>
  <c r="Z44" i="41"/>
  <c r="Z11" i="41"/>
  <c r="Y11" i="41"/>
  <c r="Y12" i="41"/>
  <c r="Y13" i="41"/>
  <c r="Y17" i="41"/>
  <c r="Y18" i="41"/>
  <c r="Y19" i="41"/>
  <c r="Y20" i="41"/>
  <c r="Y21" i="41"/>
  <c r="Y22" i="41"/>
  <c r="Y25" i="41"/>
  <c r="Y26" i="41"/>
  <c r="Y27" i="41"/>
  <c r="Y28" i="41"/>
  <c r="Y32" i="41"/>
  <c r="AJ32" i="41" s="1"/>
  <c r="Y33" i="41"/>
  <c r="Y34" i="41"/>
  <c r="Y35" i="41"/>
  <c r="Y36" i="41"/>
  <c r="Y37" i="41"/>
  <c r="Y38" i="41"/>
  <c r="Y39" i="41"/>
  <c r="Y44" i="41"/>
  <c r="J13" i="41"/>
  <c r="F13" i="41"/>
  <c r="J19" i="39"/>
  <c r="O10" i="39"/>
  <c r="R14" i="39"/>
  <c r="AA14" i="39" s="1"/>
  <c r="R15" i="39"/>
  <c r="AC15" i="39" s="1"/>
  <c r="R16" i="39"/>
  <c r="AB16" i="39" s="1"/>
  <c r="R17" i="39"/>
  <c r="AC17" i="39" s="1"/>
  <c r="R18" i="39"/>
  <c r="R19" i="39"/>
  <c r="AC19" i="39" s="1"/>
  <c r="R20" i="39"/>
  <c r="AC20" i="39" s="1"/>
  <c r="R21" i="39"/>
  <c r="AC21" i="39" s="1"/>
  <c r="R22" i="39"/>
  <c r="R26" i="39"/>
  <c r="AB26" i="39" s="1"/>
  <c r="R28" i="39"/>
  <c r="R29" i="39"/>
  <c r="R30" i="39"/>
  <c r="R31" i="39"/>
  <c r="R32" i="39"/>
  <c r="R10" i="39"/>
  <c r="AB10" i="39" s="1"/>
  <c r="Q10" i="39"/>
  <c r="X10" i="39" s="1"/>
  <c r="Q14" i="39"/>
  <c r="Q15" i="39"/>
  <c r="X15" i="39" s="1"/>
  <c r="Q16" i="39"/>
  <c r="X16" i="39" s="1"/>
  <c r="Q17" i="39"/>
  <c r="Q18" i="39"/>
  <c r="Y18" i="39" s="1"/>
  <c r="Q19" i="39"/>
  <c r="X19" i="39" s="1"/>
  <c r="Q20" i="39"/>
  <c r="Y20" i="39" s="1"/>
  <c r="Q21" i="39"/>
  <c r="Q22" i="39"/>
  <c r="Q26" i="39"/>
  <c r="Y26" i="39" s="1"/>
  <c r="Q28" i="39"/>
  <c r="X28" i="39" s="1"/>
  <c r="Q29" i="39"/>
  <c r="Q30" i="39"/>
  <c r="W30" i="39" s="1"/>
  <c r="Q31" i="39"/>
  <c r="Y31" i="39" s="1"/>
  <c r="Q32" i="39"/>
  <c r="X32" i="39" s="1"/>
  <c r="AB18" i="39"/>
  <c r="F13" i="38"/>
  <c r="R11" i="38"/>
  <c r="AB11" i="38" s="1"/>
  <c r="R12" i="38"/>
  <c r="AB12" i="38" s="1"/>
  <c r="R13" i="38"/>
  <c r="AB13" i="38" s="1"/>
  <c r="R17" i="38"/>
  <c r="R18" i="38"/>
  <c r="R19" i="38"/>
  <c r="AA19" i="38" s="1"/>
  <c r="R20" i="38"/>
  <c r="AA20" i="38" s="1"/>
  <c r="R21" i="38"/>
  <c r="AA21" i="38" s="1"/>
  <c r="R22" i="38"/>
  <c r="AC22" i="38" s="1"/>
  <c r="R23" i="38"/>
  <c r="AA23" i="38" s="1"/>
  <c r="R24" i="38"/>
  <c r="AC24" i="38" s="1"/>
  <c r="R25" i="38"/>
  <c r="R26" i="38"/>
  <c r="AA26" i="38" s="1"/>
  <c r="R27" i="38"/>
  <c r="R28" i="38"/>
  <c r="AA28" i="38" s="1"/>
  <c r="R29" i="38"/>
  <c r="R33" i="38"/>
  <c r="AC33" i="38" s="1"/>
  <c r="AA35" i="38"/>
  <c r="AC37" i="38"/>
  <c r="R38" i="38"/>
  <c r="AA38" i="38" s="1"/>
  <c r="R39" i="38"/>
  <c r="AA39" i="38" s="1"/>
  <c r="R40" i="38"/>
  <c r="AA40" i="38" s="1"/>
  <c r="R41" i="38"/>
  <c r="AB41" i="38" s="1"/>
  <c r="R42" i="38"/>
  <c r="AB42" i="38" s="1"/>
  <c r="R43" i="38"/>
  <c r="R44" i="38"/>
  <c r="R45" i="38"/>
  <c r="AB45" i="38" s="1"/>
  <c r="R47" i="38"/>
  <c r="AA47" i="38" s="1"/>
  <c r="R49" i="38"/>
  <c r="AB49" i="38" s="1"/>
  <c r="R50" i="38"/>
  <c r="AB50" i="38" s="1"/>
  <c r="R51" i="38"/>
  <c r="AA51" i="38" s="1"/>
  <c r="R52" i="38"/>
  <c r="R10" i="38"/>
  <c r="AB10" i="38" s="1"/>
  <c r="Q10" i="38"/>
  <c r="Q11" i="38"/>
  <c r="W11" i="38" s="1"/>
  <c r="Q12" i="38"/>
  <c r="Y12" i="38" s="1"/>
  <c r="Q13" i="38"/>
  <c r="X13" i="38" s="1"/>
  <c r="X17" i="38"/>
  <c r="Q18" i="38"/>
  <c r="Q19" i="38"/>
  <c r="X19" i="38" s="1"/>
  <c r="Q20" i="38"/>
  <c r="Q21" i="38"/>
  <c r="W21" i="38" s="1"/>
  <c r="Q22" i="38"/>
  <c r="W22" i="38" s="1"/>
  <c r="Q23" i="38"/>
  <c r="W23" i="38" s="1"/>
  <c r="Q24" i="38"/>
  <c r="Q25" i="38"/>
  <c r="Q26" i="38"/>
  <c r="W26" i="38" s="1"/>
  <c r="Q27" i="38"/>
  <c r="W27" i="38" s="1"/>
  <c r="Q28" i="38"/>
  <c r="W28" i="38" s="1"/>
  <c r="Q29" i="38"/>
  <c r="X29" i="38" s="1"/>
  <c r="Q33" i="38"/>
  <c r="Y33" i="38" s="1"/>
  <c r="Y35" i="38"/>
  <c r="Q38" i="38"/>
  <c r="W38" i="38" s="1"/>
  <c r="Q39" i="38"/>
  <c r="Q40" i="38"/>
  <c r="X40" i="38" s="1"/>
  <c r="Q41" i="38"/>
  <c r="Q42" i="38"/>
  <c r="W42" i="38" s="1"/>
  <c r="Q43" i="38"/>
  <c r="Y43" i="38" s="1"/>
  <c r="Q44" i="38"/>
  <c r="Q45" i="38"/>
  <c r="Q47" i="38"/>
  <c r="Y47" i="38" s="1"/>
  <c r="Q49" i="38"/>
  <c r="W49" i="38" s="1"/>
  <c r="Q50" i="38"/>
  <c r="X50" i="38" s="1"/>
  <c r="Q51" i="38"/>
  <c r="Q52" i="38"/>
  <c r="Y52" i="38" s="1"/>
  <c r="AB21" i="37"/>
  <c r="M13" i="37"/>
  <c r="M21" i="37"/>
  <c r="M25" i="37"/>
  <c r="I21" i="37"/>
  <c r="I25" i="37"/>
  <c r="E21" i="37"/>
  <c r="E30" i="37" s="1"/>
  <c r="E25" i="37"/>
  <c r="I13" i="37"/>
  <c r="E13" i="37"/>
  <c r="E14" i="37" s="1"/>
  <c r="E53" i="37" s="1"/>
  <c r="E13" i="36"/>
  <c r="E14" i="36" s="1"/>
  <c r="E56" i="36" s="1"/>
  <c r="J41" i="35"/>
  <c r="J38" i="35"/>
  <c r="M11" i="35"/>
  <c r="S11" i="35" s="1"/>
  <c r="M12" i="35"/>
  <c r="S12" i="35" s="1"/>
  <c r="M16" i="35"/>
  <c r="S16" i="35" s="1"/>
  <c r="M17" i="35"/>
  <c r="S17" i="35" s="1"/>
  <c r="M18" i="35"/>
  <c r="S18" i="35" s="1"/>
  <c r="M19" i="35"/>
  <c r="S19" i="35" s="1"/>
  <c r="M20" i="35"/>
  <c r="S20" i="35" s="1"/>
  <c r="M21" i="35"/>
  <c r="S21" i="35" s="1"/>
  <c r="M22" i="35"/>
  <c r="S22" i="35" s="1"/>
  <c r="M23" i="35"/>
  <c r="S23" i="35" s="1"/>
  <c r="M24" i="35"/>
  <c r="S24" i="35" s="1"/>
  <c r="M25" i="35"/>
  <c r="S25" i="35" s="1"/>
  <c r="M26" i="35"/>
  <c r="S26" i="35" s="1"/>
  <c r="M27" i="35"/>
  <c r="S27" i="35" s="1"/>
  <c r="M28" i="35"/>
  <c r="S28" i="35" s="1"/>
  <c r="M32" i="35"/>
  <c r="S32" i="35" s="1"/>
  <c r="M33" i="35"/>
  <c r="S33" i="35" s="1"/>
  <c r="M34" i="35"/>
  <c r="S34" i="35" s="1"/>
  <c r="S37" i="35"/>
  <c r="S38" i="35"/>
  <c r="M39" i="35"/>
  <c r="S39" i="35" s="1"/>
  <c r="M40" i="35"/>
  <c r="S40" i="35" s="1"/>
  <c r="M41" i="35"/>
  <c r="S41" i="35" s="1"/>
  <c r="M42" i="35"/>
  <c r="S42" i="35" s="1"/>
  <c r="M43" i="35"/>
  <c r="S43" i="35" s="1"/>
  <c r="M44" i="35"/>
  <c r="S44" i="35" s="1"/>
  <c r="M45" i="35"/>
  <c r="S45" i="35" s="1"/>
  <c r="M46" i="35"/>
  <c r="S46" i="35" s="1"/>
  <c r="M47" i="35"/>
  <c r="S47" i="35" s="1"/>
  <c r="M49" i="35"/>
  <c r="S49" i="35" s="1"/>
  <c r="M50" i="35"/>
  <c r="S50" i="35" s="1"/>
  <c r="M51" i="35"/>
  <c r="S51" i="35" s="1"/>
  <c r="M52" i="35"/>
  <c r="S52" i="35" s="1"/>
  <c r="S10" i="35"/>
  <c r="R10" i="35"/>
  <c r="L11" i="35"/>
  <c r="R11" i="35" s="1"/>
  <c r="L12" i="35"/>
  <c r="R12" i="35" s="1"/>
  <c r="L16" i="35"/>
  <c r="R16" i="35" s="1"/>
  <c r="L17" i="35"/>
  <c r="R17" i="35" s="1"/>
  <c r="L18" i="35"/>
  <c r="R18" i="35" s="1"/>
  <c r="L19" i="35"/>
  <c r="R19" i="35" s="1"/>
  <c r="L20" i="35"/>
  <c r="R20" i="35" s="1"/>
  <c r="L21" i="35"/>
  <c r="R21" i="35" s="1"/>
  <c r="L22" i="35"/>
  <c r="R22" i="35" s="1"/>
  <c r="L23" i="35"/>
  <c r="R23" i="35" s="1"/>
  <c r="L24" i="35"/>
  <c r="R24" i="35" s="1"/>
  <c r="L25" i="35"/>
  <c r="R25" i="35" s="1"/>
  <c r="L26" i="35"/>
  <c r="R26" i="35" s="1"/>
  <c r="L27" i="35"/>
  <c r="R27" i="35" s="1"/>
  <c r="L28" i="35"/>
  <c r="R28" i="35" s="1"/>
  <c r="L32" i="35"/>
  <c r="R32" i="35" s="1"/>
  <c r="L33" i="35"/>
  <c r="R33" i="35" s="1"/>
  <c r="L34" i="35"/>
  <c r="R34" i="35" s="1"/>
  <c r="R37" i="35"/>
  <c r="R38" i="35"/>
  <c r="L39" i="35"/>
  <c r="R39" i="35" s="1"/>
  <c r="L40" i="35"/>
  <c r="R40" i="35" s="1"/>
  <c r="L41" i="35"/>
  <c r="R41" i="35" s="1"/>
  <c r="L42" i="35"/>
  <c r="R42" i="35" s="1"/>
  <c r="L43" i="35"/>
  <c r="R43" i="35" s="1"/>
  <c r="L44" i="35"/>
  <c r="R44" i="35" s="1"/>
  <c r="L45" i="35"/>
  <c r="R45" i="35" s="1"/>
  <c r="L46" i="35"/>
  <c r="R46" i="35" s="1"/>
  <c r="L47" i="35"/>
  <c r="R47" i="35" s="1"/>
  <c r="L49" i="35"/>
  <c r="R49" i="35" s="1"/>
  <c r="L50" i="35"/>
  <c r="R50" i="35" s="1"/>
  <c r="L51" i="35"/>
  <c r="R51" i="35" s="1"/>
  <c r="L52" i="35"/>
  <c r="R52" i="35" s="1"/>
  <c r="O37" i="31"/>
  <c r="O53" i="30"/>
  <c r="E17" i="59"/>
  <c r="E11" i="59"/>
  <c r="D11" i="59"/>
  <c r="E44" i="57"/>
  <c r="D44" i="57"/>
  <c r="E30" i="57"/>
  <c r="D30" i="57"/>
  <c r="E17" i="57"/>
  <c r="D17" i="57"/>
  <c r="E35" i="45"/>
  <c r="E44" i="44"/>
  <c r="E29" i="44"/>
  <c r="E19" i="44"/>
  <c r="Y11" i="65"/>
  <c r="Y15" i="65"/>
  <c r="AG15" i="65" s="1"/>
  <c r="Y16" i="65"/>
  <c r="AG16" i="65" s="1"/>
  <c r="Y17" i="65"/>
  <c r="Y18" i="65"/>
  <c r="AG18" i="65" s="1"/>
  <c r="Y19" i="65"/>
  <c r="AG19" i="65" s="1"/>
  <c r="Y20" i="65"/>
  <c r="Y24" i="65"/>
  <c r="AD24" i="65" s="1"/>
  <c r="Y25" i="65"/>
  <c r="Y26" i="65"/>
  <c r="AG26" i="65" s="1"/>
  <c r="Y27" i="65"/>
  <c r="AG27" i="65" s="1"/>
  <c r="Y28" i="65"/>
  <c r="Y29" i="65"/>
  <c r="AD29" i="65" s="1"/>
  <c r="Y30" i="65"/>
  <c r="Y31" i="65"/>
  <c r="AH31" i="65" s="1"/>
  <c r="Y32" i="65"/>
  <c r="Y10" i="65"/>
  <c r="X11" i="65"/>
  <c r="X15" i="65"/>
  <c r="AC15" i="65" s="1"/>
  <c r="X16" i="65"/>
  <c r="X17" i="65"/>
  <c r="X18" i="65"/>
  <c r="AC18" i="65" s="1"/>
  <c r="X19" i="65"/>
  <c r="X20" i="65"/>
  <c r="X24" i="65"/>
  <c r="AC24" i="65" s="1"/>
  <c r="X25" i="65"/>
  <c r="X26" i="65"/>
  <c r="AC26" i="65" s="1"/>
  <c r="X27" i="65"/>
  <c r="AC27" i="65" s="1"/>
  <c r="X28" i="65"/>
  <c r="X29" i="65"/>
  <c r="AC29" i="65" s="1"/>
  <c r="X30" i="65"/>
  <c r="AC30" i="65" s="1"/>
  <c r="X31" i="65"/>
  <c r="X32" i="65"/>
  <c r="X10" i="65"/>
  <c r="Y10" i="32"/>
  <c r="AH10" i="32" s="1"/>
  <c r="Y11" i="32"/>
  <c r="AH11" i="32" s="1"/>
  <c r="Y12" i="32"/>
  <c r="AH12" i="32" s="1"/>
  <c r="Y13" i="32"/>
  <c r="AH13" i="32" s="1"/>
  <c r="Y14" i="32"/>
  <c r="AD14" i="32" s="1"/>
  <c r="Y15" i="32"/>
  <c r="Y19" i="32"/>
  <c r="Y20" i="32"/>
  <c r="Y21" i="32"/>
  <c r="AH21" i="32" s="1"/>
  <c r="Y22" i="32"/>
  <c r="Y23" i="32"/>
  <c r="Y25" i="32"/>
  <c r="Y26" i="32"/>
  <c r="Y27" i="32"/>
  <c r="AH27" i="32" s="1"/>
  <c r="Y28" i="32"/>
  <c r="AD28" i="32" s="1"/>
  <c r="Y29" i="32"/>
  <c r="Y30" i="32"/>
  <c r="AH30" i="32" s="1"/>
  <c r="Y31" i="32"/>
  <c r="AD31" i="32" s="1"/>
  <c r="Y32" i="32"/>
  <c r="AH32" i="32" s="1"/>
  <c r="Y36" i="32"/>
  <c r="Y37" i="32"/>
  <c r="AD37" i="32" s="1"/>
  <c r="Y38" i="32"/>
  <c r="AH38" i="32" s="1"/>
  <c r="Y39" i="32"/>
  <c r="AH39" i="32" s="1"/>
  <c r="Y40" i="32"/>
  <c r="AH40" i="32" s="1"/>
  <c r="Y41" i="32"/>
  <c r="AH41" i="32" s="1"/>
  <c r="Y42" i="32"/>
  <c r="AH42" i="32" s="1"/>
  <c r="Y43" i="32"/>
  <c r="AD43" i="32" s="1"/>
  <c r="Y44" i="32"/>
  <c r="Y45" i="32"/>
  <c r="Y46" i="32"/>
  <c r="Y47" i="32"/>
  <c r="AH47" i="32" s="1"/>
  <c r="Y48" i="32"/>
  <c r="AH48" i="32" s="1"/>
  <c r="Y49" i="32"/>
  <c r="AH49" i="32" s="1"/>
  <c r="Y9" i="32"/>
  <c r="X9" i="32"/>
  <c r="X10" i="32"/>
  <c r="AG10" i="32" s="1"/>
  <c r="X11" i="32"/>
  <c r="AG11" i="32" s="1"/>
  <c r="X12" i="32"/>
  <c r="X13" i="32"/>
  <c r="AG13" i="32" s="1"/>
  <c r="X14" i="32"/>
  <c r="AC14" i="32" s="1"/>
  <c r="X15" i="32"/>
  <c r="X19" i="32"/>
  <c r="AG19" i="32" s="1"/>
  <c r="X20" i="32"/>
  <c r="X21" i="32"/>
  <c r="AG21" i="32" s="1"/>
  <c r="X22" i="32"/>
  <c r="X23" i="32"/>
  <c r="X25" i="32"/>
  <c r="X26" i="32"/>
  <c r="AC26" i="32" s="1"/>
  <c r="X27" i="32"/>
  <c r="AG27" i="32" s="1"/>
  <c r="X28" i="32"/>
  <c r="X29" i="32"/>
  <c r="X30" i="32"/>
  <c r="AG30" i="32" s="1"/>
  <c r="X31" i="32"/>
  <c r="AC31" i="32" s="1"/>
  <c r="X32" i="32"/>
  <c r="AG32" i="32" s="1"/>
  <c r="X36" i="32"/>
  <c r="X37" i="32"/>
  <c r="AC37" i="32" s="1"/>
  <c r="X38" i="32"/>
  <c r="AG38" i="32" s="1"/>
  <c r="X39" i="32"/>
  <c r="AG39" i="32" s="1"/>
  <c r="X40" i="32"/>
  <c r="X41" i="32"/>
  <c r="X42" i="32"/>
  <c r="AG42" i="32" s="1"/>
  <c r="X43" i="32"/>
  <c r="AC43" i="32" s="1"/>
  <c r="X44" i="32"/>
  <c r="X45" i="32"/>
  <c r="X46" i="32"/>
  <c r="X47" i="32"/>
  <c r="AG47" i="32" s="1"/>
  <c r="X48" i="32"/>
  <c r="X49" i="32"/>
  <c r="AG49" i="32" s="1"/>
  <c r="R11" i="29"/>
  <c r="R12" i="29"/>
  <c r="R16" i="29"/>
  <c r="R17" i="29"/>
  <c r="R18" i="29"/>
  <c r="R19" i="29"/>
  <c r="R20" i="29"/>
  <c r="R21" i="29"/>
  <c r="R22" i="29"/>
  <c r="R23" i="29"/>
  <c r="R24" i="29"/>
  <c r="AA24" i="29" s="1"/>
  <c r="R25" i="29"/>
  <c r="R26" i="29"/>
  <c r="R27" i="29"/>
  <c r="R31" i="29"/>
  <c r="R32" i="29"/>
  <c r="R38" i="29"/>
  <c r="R39" i="29"/>
  <c r="R40" i="29"/>
  <c r="AA40" i="29" s="1"/>
  <c r="R41" i="29"/>
  <c r="R42" i="29"/>
  <c r="R43" i="29"/>
  <c r="R44" i="29"/>
  <c r="R10" i="29"/>
  <c r="AA10" i="29" s="1"/>
  <c r="Q12" i="29"/>
  <c r="Q16" i="29"/>
  <c r="Q17" i="29"/>
  <c r="Q18" i="29"/>
  <c r="Q19" i="29"/>
  <c r="Q20" i="29"/>
  <c r="Q21" i="29"/>
  <c r="Q22" i="29"/>
  <c r="Q23" i="29"/>
  <c r="Q24" i="29"/>
  <c r="V24" i="29" s="1"/>
  <c r="Q25" i="29"/>
  <c r="Q26" i="29"/>
  <c r="Q27" i="29"/>
  <c r="Q31" i="29"/>
  <c r="Q32" i="29"/>
  <c r="Q38" i="29"/>
  <c r="Q39" i="29"/>
  <c r="Q40" i="29"/>
  <c r="V40" i="29" s="1"/>
  <c r="Q41" i="29"/>
  <c r="Q42" i="29"/>
  <c r="Q43" i="29"/>
  <c r="Q44" i="29"/>
  <c r="H55" i="27"/>
  <c r="J55" i="27"/>
  <c r="K55" i="27"/>
  <c r="G55" i="27"/>
  <c r="E55" i="27"/>
  <c r="Q11" i="26"/>
  <c r="Q12" i="26"/>
  <c r="Q13" i="26"/>
  <c r="Q17" i="26"/>
  <c r="Z17" i="26" s="1"/>
  <c r="Q18" i="26"/>
  <c r="Z18" i="26" s="1"/>
  <c r="Q19" i="26"/>
  <c r="Q20" i="26"/>
  <c r="Q25" i="26"/>
  <c r="Q26" i="26"/>
  <c r="Q27" i="26"/>
  <c r="Q32" i="26"/>
  <c r="Z32" i="26" s="1"/>
  <c r="Q33" i="26"/>
  <c r="Q34" i="26"/>
  <c r="Q35" i="26"/>
  <c r="Q40" i="26"/>
  <c r="Z40" i="26" s="1"/>
  <c r="Q41" i="26"/>
  <c r="Q42" i="26"/>
  <c r="Z42" i="26" s="1"/>
  <c r="Q43" i="26"/>
  <c r="Q44" i="26"/>
  <c r="Z44" i="26" s="1"/>
  <c r="Q45" i="26"/>
  <c r="AB45" i="26" s="1"/>
  <c r="Q46" i="26"/>
  <c r="Z46" i="26" s="1"/>
  <c r="Q10" i="26"/>
  <c r="P10" i="26"/>
  <c r="P11" i="26"/>
  <c r="P12" i="26"/>
  <c r="P13" i="26"/>
  <c r="P17" i="26"/>
  <c r="P18" i="26"/>
  <c r="P19" i="26"/>
  <c r="P20" i="26"/>
  <c r="P25" i="26"/>
  <c r="P26" i="26"/>
  <c r="P27" i="26"/>
  <c r="P32" i="26"/>
  <c r="P33" i="26"/>
  <c r="P34" i="26"/>
  <c r="P35" i="26"/>
  <c r="P40" i="26"/>
  <c r="P41" i="26"/>
  <c r="P42" i="26"/>
  <c r="P43" i="26"/>
  <c r="P44" i="26"/>
  <c r="P45" i="26"/>
  <c r="P46" i="26"/>
  <c r="P10" i="25"/>
  <c r="Q11" i="25"/>
  <c r="Q12" i="25"/>
  <c r="Q13" i="25"/>
  <c r="Z13" i="25" s="1"/>
  <c r="Q14" i="25"/>
  <c r="Q18" i="25"/>
  <c r="Z18" i="25" s="1"/>
  <c r="Q19" i="25"/>
  <c r="Z19" i="25" s="1"/>
  <c r="Q20" i="25"/>
  <c r="Q21" i="25"/>
  <c r="Z21" i="25" s="1"/>
  <c r="Q23" i="25"/>
  <c r="Z23" i="25" s="1"/>
  <c r="AA25" i="25"/>
  <c r="Q27" i="25"/>
  <c r="Q28" i="25"/>
  <c r="Z28" i="25" s="1"/>
  <c r="Q29" i="25"/>
  <c r="Z29" i="25" s="1"/>
  <c r="Q30" i="25"/>
  <c r="Z30" i="25" s="1"/>
  <c r="Q31" i="25"/>
  <c r="Z31" i="25" s="1"/>
  <c r="Q35" i="25"/>
  <c r="AA35" i="25" s="1"/>
  <c r="Q37" i="25"/>
  <c r="Z37" i="25" s="1"/>
  <c r="Q38" i="25"/>
  <c r="Q39" i="25"/>
  <c r="Q40" i="25"/>
  <c r="AB43" i="25"/>
  <c r="Q45" i="25"/>
  <c r="Z45" i="25" s="1"/>
  <c r="Q46" i="25"/>
  <c r="Z46" i="25" s="1"/>
  <c r="Q47" i="25"/>
  <c r="Z47" i="25" s="1"/>
  <c r="Q48" i="25"/>
  <c r="Q49" i="25"/>
  <c r="Q50" i="25"/>
  <c r="Q51" i="25"/>
  <c r="Z51" i="25" s="1"/>
  <c r="Q52" i="25"/>
  <c r="Z52" i="25" s="1"/>
  <c r="Q53" i="25"/>
  <c r="Z53" i="25" s="1"/>
  <c r="Q54" i="25"/>
  <c r="Z54" i="25" s="1"/>
  <c r="Q55" i="25"/>
  <c r="Q10" i="25"/>
  <c r="P11" i="25"/>
  <c r="U11" i="25" s="1"/>
  <c r="P12" i="25"/>
  <c r="U12" i="25" s="1"/>
  <c r="P13" i="25"/>
  <c r="U13" i="25" s="1"/>
  <c r="P14" i="25"/>
  <c r="U14" i="25" s="1"/>
  <c r="P18" i="25"/>
  <c r="P19" i="25"/>
  <c r="P20" i="25"/>
  <c r="P21" i="25"/>
  <c r="P23" i="25"/>
  <c r="X26" i="25"/>
  <c r="P27" i="25"/>
  <c r="P28" i="25"/>
  <c r="P29" i="25"/>
  <c r="P30" i="25"/>
  <c r="P31" i="25"/>
  <c r="P35" i="25"/>
  <c r="P37" i="25"/>
  <c r="P38" i="25"/>
  <c r="P39" i="25"/>
  <c r="P40" i="25"/>
  <c r="P45" i="25"/>
  <c r="P46" i="25"/>
  <c r="P47" i="25"/>
  <c r="P48" i="25"/>
  <c r="P49" i="25"/>
  <c r="P50" i="25"/>
  <c r="P51" i="25"/>
  <c r="P52" i="25"/>
  <c r="P53" i="25"/>
  <c r="P54" i="25"/>
  <c r="P55" i="25"/>
  <c r="Q11" i="24"/>
  <c r="Q12" i="24"/>
  <c r="Q13" i="24"/>
  <c r="Z13" i="24" s="1"/>
  <c r="Q14" i="24"/>
  <c r="Q15" i="24"/>
  <c r="Z15" i="24" s="1"/>
  <c r="Q16" i="24"/>
  <c r="Q20" i="24"/>
  <c r="Z20" i="24" s="1"/>
  <c r="Q21" i="24"/>
  <c r="Q22" i="24"/>
  <c r="Q23" i="24"/>
  <c r="Q25" i="24"/>
  <c r="Z25" i="24" s="1"/>
  <c r="Q26" i="24"/>
  <c r="Z26" i="24" s="1"/>
  <c r="Q30" i="24"/>
  <c r="Q31" i="24"/>
  <c r="Q32" i="24"/>
  <c r="Q33" i="24"/>
  <c r="Q34" i="24"/>
  <c r="Q35" i="24"/>
  <c r="Q39" i="24"/>
  <c r="AA39" i="24" s="1"/>
  <c r="Q40" i="24"/>
  <c r="Z40" i="24" s="1"/>
  <c r="Q41" i="24"/>
  <c r="Q42" i="24"/>
  <c r="Z42" i="24" s="1"/>
  <c r="Q43" i="24"/>
  <c r="AA43" i="24" s="1"/>
  <c r="Q44" i="24"/>
  <c r="Z44" i="24" s="1"/>
  <c r="Q45" i="24"/>
  <c r="Q46" i="24"/>
  <c r="Z46" i="24" s="1"/>
  <c r="Q47" i="24"/>
  <c r="AA47" i="24" s="1"/>
  <c r="Q48" i="24"/>
  <c r="Z48" i="24" s="1"/>
  <c r="Q49" i="24"/>
  <c r="Q50" i="24"/>
  <c r="Q51" i="24"/>
  <c r="Q52" i="24"/>
  <c r="Q53" i="24"/>
  <c r="Q54" i="24"/>
  <c r="Z54" i="24" s="1"/>
  <c r="Q55" i="24"/>
  <c r="AA55" i="24" s="1"/>
  <c r="Q56" i="24"/>
  <c r="Z56" i="24" s="1"/>
  <c r="Q57" i="24"/>
  <c r="Q58" i="24"/>
  <c r="Z58" i="24" s="1"/>
  <c r="Q59" i="24"/>
  <c r="Q60" i="24"/>
  <c r="Z60" i="24" s="1"/>
  <c r="Q61" i="24"/>
  <c r="Q62" i="24"/>
  <c r="Z62" i="24" s="1"/>
  <c r="Q63" i="24"/>
  <c r="Q10" i="24"/>
  <c r="Z10" i="24" s="1"/>
  <c r="P10" i="24"/>
  <c r="P11" i="24"/>
  <c r="X11" i="24" s="1"/>
  <c r="P12" i="24"/>
  <c r="P13" i="24"/>
  <c r="V13" i="24" s="1"/>
  <c r="P14" i="24"/>
  <c r="V14" i="24" s="1"/>
  <c r="P15" i="24"/>
  <c r="P16" i="24"/>
  <c r="P20" i="24"/>
  <c r="P21" i="24"/>
  <c r="X21" i="24" s="1"/>
  <c r="P22" i="24"/>
  <c r="P23" i="24"/>
  <c r="P25" i="24"/>
  <c r="P26" i="24"/>
  <c r="P30" i="24"/>
  <c r="P31" i="24"/>
  <c r="P32" i="24"/>
  <c r="P33" i="24"/>
  <c r="P34" i="24"/>
  <c r="P35" i="24"/>
  <c r="P39" i="24"/>
  <c r="P40" i="24"/>
  <c r="P41" i="24"/>
  <c r="P42" i="24"/>
  <c r="P43" i="24"/>
  <c r="P44" i="24"/>
  <c r="P45" i="24"/>
  <c r="P46" i="24"/>
  <c r="P47" i="24"/>
  <c r="P48" i="24"/>
  <c r="P49" i="24"/>
  <c r="P50" i="24"/>
  <c r="P51" i="24"/>
  <c r="P52" i="24"/>
  <c r="P53" i="24"/>
  <c r="P54" i="24"/>
  <c r="P55" i="24"/>
  <c r="P56" i="24"/>
  <c r="P57" i="24"/>
  <c r="P58" i="24"/>
  <c r="P59" i="24"/>
  <c r="P60" i="24"/>
  <c r="P61" i="24"/>
  <c r="P62" i="24"/>
  <c r="W62" i="24" s="1"/>
  <c r="P63" i="24"/>
  <c r="W63" i="24" s="1"/>
  <c r="I36" i="22"/>
  <c r="D16" i="22"/>
  <c r="I15" i="21"/>
  <c r="R11" i="79"/>
  <c r="R12" i="79"/>
  <c r="R15" i="79"/>
  <c r="R19" i="79"/>
  <c r="R20" i="79"/>
  <c r="R21" i="79"/>
  <c r="R22" i="79"/>
  <c r="R23" i="79"/>
  <c r="R31" i="79"/>
  <c r="R32" i="79"/>
  <c r="R36" i="79"/>
  <c r="R37" i="79"/>
  <c r="R38" i="79"/>
  <c r="R39" i="79"/>
  <c r="R40" i="79"/>
  <c r="R41" i="79"/>
  <c r="R42" i="79"/>
  <c r="R43" i="79"/>
  <c r="R44" i="79"/>
  <c r="R45" i="79"/>
  <c r="R46" i="79"/>
  <c r="R47" i="79"/>
  <c r="AA47" i="79" s="1"/>
  <c r="R48" i="79"/>
  <c r="R49" i="79"/>
  <c r="R50" i="79"/>
  <c r="R51" i="79"/>
  <c r="R52" i="79"/>
  <c r="R53" i="79"/>
  <c r="R54" i="79"/>
  <c r="R55" i="79"/>
  <c r="R56" i="79"/>
  <c r="R10" i="79"/>
  <c r="Q11" i="79"/>
  <c r="Q12" i="79"/>
  <c r="Q15" i="79"/>
  <c r="Q19" i="79"/>
  <c r="Q20" i="79"/>
  <c r="Q21" i="79"/>
  <c r="Q22" i="79"/>
  <c r="Q23" i="79"/>
  <c r="Q31" i="79"/>
  <c r="Q32" i="79"/>
  <c r="Q36" i="79"/>
  <c r="Q37" i="79"/>
  <c r="Q38" i="79"/>
  <c r="Q39" i="79"/>
  <c r="V39" i="79" s="1"/>
  <c r="Q40" i="79"/>
  <c r="Q41" i="79"/>
  <c r="Q42" i="79"/>
  <c r="Q43" i="79"/>
  <c r="Q44" i="79"/>
  <c r="Q45" i="79"/>
  <c r="Q46" i="79"/>
  <c r="Q47" i="79"/>
  <c r="Q48" i="79"/>
  <c r="Q49" i="79"/>
  <c r="Q50" i="79"/>
  <c r="Q51" i="79"/>
  <c r="Q52" i="79"/>
  <c r="Q53" i="79"/>
  <c r="Q54" i="79"/>
  <c r="Q55" i="79"/>
  <c r="Q56" i="79"/>
  <c r="W10" i="79"/>
  <c r="Y12" i="19"/>
  <c r="Y13" i="19"/>
  <c r="AI13" i="19" s="1"/>
  <c r="Y14" i="19"/>
  <c r="AF14" i="19" s="1"/>
  <c r="Y15" i="19"/>
  <c r="Y16" i="19"/>
  <c r="AF16" i="19" s="1"/>
  <c r="Y17" i="19"/>
  <c r="AI17" i="19" s="1"/>
  <c r="Y18" i="19"/>
  <c r="AI18" i="19" s="1"/>
  <c r="Y22" i="19"/>
  <c r="AC22" i="19" s="1"/>
  <c r="Y23" i="19"/>
  <c r="AF25" i="19"/>
  <c r="Y26" i="19"/>
  <c r="AF26" i="19" s="1"/>
  <c r="Y27" i="19"/>
  <c r="Y28" i="19"/>
  <c r="AC28" i="19" s="1"/>
  <c r="Y29" i="19"/>
  <c r="AC29" i="19" s="1"/>
  <c r="Y30" i="19"/>
  <c r="AI30" i="19" s="1"/>
  <c r="Y31" i="19"/>
  <c r="AI31" i="19" s="1"/>
  <c r="Y32" i="19"/>
  <c r="AF32" i="19" s="1"/>
  <c r="Y33" i="19"/>
  <c r="AI33" i="19" s="1"/>
  <c r="Y34" i="19"/>
  <c r="AI34" i="19" s="1"/>
  <c r="Y38" i="19"/>
  <c r="Y39" i="19"/>
  <c r="Y40" i="19"/>
  <c r="Y41" i="19"/>
  <c r="AC41" i="19" s="1"/>
  <c r="Y42" i="19"/>
  <c r="Y43" i="19"/>
  <c r="AF43" i="19" s="1"/>
  <c r="Y44" i="19"/>
  <c r="Y45" i="19"/>
  <c r="AF45" i="19" s="1"/>
  <c r="Y46" i="19"/>
  <c r="AI46" i="19" s="1"/>
  <c r="Y47" i="19"/>
  <c r="AF47" i="19" s="1"/>
  <c r="Y48" i="19"/>
  <c r="AI48" i="19" s="1"/>
  <c r="Y49" i="19"/>
  <c r="Y50" i="19"/>
  <c r="Y51" i="19"/>
  <c r="AI51" i="19" s="1"/>
  <c r="Y52" i="19"/>
  <c r="Y53" i="19"/>
  <c r="Y54" i="19"/>
  <c r="AC54" i="19" s="1"/>
  <c r="Y11" i="19"/>
  <c r="AC11" i="19" s="1"/>
  <c r="X11" i="19"/>
  <c r="AB11" i="19" s="1"/>
  <c r="X12" i="19"/>
  <c r="AB12" i="19" s="1"/>
  <c r="X13" i="19"/>
  <c r="X14" i="19"/>
  <c r="X15" i="19"/>
  <c r="X16" i="19"/>
  <c r="AH16" i="19" s="1"/>
  <c r="X17" i="19"/>
  <c r="AH17" i="19" s="1"/>
  <c r="X18" i="19"/>
  <c r="AH18" i="19" s="1"/>
  <c r="X22" i="19"/>
  <c r="AH22" i="19" s="1"/>
  <c r="X23" i="19"/>
  <c r="AH25" i="19"/>
  <c r="X26" i="19"/>
  <c r="AH26" i="19" s="1"/>
  <c r="X27" i="19"/>
  <c r="AE27" i="19" s="1"/>
  <c r="X28" i="19"/>
  <c r="AB28" i="19" s="1"/>
  <c r="X29" i="19"/>
  <c r="X30" i="19"/>
  <c r="AH30" i="19" s="1"/>
  <c r="X31" i="19"/>
  <c r="AH31" i="19" s="1"/>
  <c r="X32" i="19"/>
  <c r="AH32" i="19" s="1"/>
  <c r="X33" i="19"/>
  <c r="X34" i="19"/>
  <c r="AB34" i="19" s="1"/>
  <c r="X38" i="19"/>
  <c r="AB38" i="19" s="1"/>
  <c r="X39" i="19"/>
  <c r="X40" i="19"/>
  <c r="X41" i="19"/>
  <c r="AH41" i="19" s="1"/>
  <c r="X42" i="19"/>
  <c r="AB42" i="19" s="1"/>
  <c r="X43" i="19"/>
  <c r="AH43" i="19" s="1"/>
  <c r="X44" i="19"/>
  <c r="X45" i="19"/>
  <c r="AB45" i="19" s="1"/>
  <c r="X46" i="19"/>
  <c r="AH46" i="19" s="1"/>
  <c r="X47" i="19"/>
  <c r="AE47" i="19" s="1"/>
  <c r="X48" i="19"/>
  <c r="X49" i="19"/>
  <c r="AB49" i="19" s="1"/>
  <c r="X50" i="19"/>
  <c r="AB50" i="19" s="1"/>
  <c r="X51" i="19"/>
  <c r="AE51" i="19" s="1"/>
  <c r="X52" i="19"/>
  <c r="X53" i="19"/>
  <c r="X54" i="19"/>
  <c r="AB54" i="19" s="1"/>
  <c r="AI13" i="18"/>
  <c r="AI14" i="18"/>
  <c r="AI15" i="18"/>
  <c r="AI16" i="18"/>
  <c r="AI17" i="18"/>
  <c r="AI18" i="18"/>
  <c r="Y19" i="18"/>
  <c r="AI19" i="18" s="1"/>
  <c r="Y23" i="18"/>
  <c r="AI23" i="18" s="1"/>
  <c r="Y24" i="18"/>
  <c r="Y25" i="18"/>
  <c r="Y26" i="18"/>
  <c r="Y27" i="18"/>
  <c r="Y28" i="18"/>
  <c r="Y29" i="18"/>
  <c r="AC30" i="18"/>
  <c r="Y41" i="18"/>
  <c r="AI41" i="18" s="1"/>
  <c r="Y42" i="18"/>
  <c r="Y43" i="18"/>
  <c r="AC43" i="18" s="1"/>
  <c r="Y44" i="18"/>
  <c r="Y56" i="18"/>
  <c r="AI56" i="18" s="1"/>
  <c r="Y12" i="18"/>
  <c r="AI12" i="18" s="1"/>
  <c r="X12" i="18"/>
  <c r="AH13" i="18"/>
  <c r="AH14" i="18"/>
  <c r="AC15" i="18"/>
  <c r="AC16" i="18"/>
  <c r="AE17" i="18"/>
  <c r="AE18" i="18"/>
  <c r="X19" i="18"/>
  <c r="AH19" i="18" s="1"/>
  <c r="X23" i="18"/>
  <c r="AH23" i="18" s="1"/>
  <c r="X24" i="18"/>
  <c r="X25" i="18"/>
  <c r="X26" i="18"/>
  <c r="X27" i="18"/>
  <c r="X28" i="18"/>
  <c r="X29" i="18"/>
  <c r="AB30" i="18"/>
  <c r="X41" i="18"/>
  <c r="AB41" i="18" s="1"/>
  <c r="X42" i="18"/>
  <c r="X43" i="18"/>
  <c r="AB43" i="18" s="1"/>
  <c r="X44" i="18"/>
  <c r="X56" i="18"/>
  <c r="AH56" i="18" s="1"/>
  <c r="Y12" i="17"/>
  <c r="Y16" i="17"/>
  <c r="Y17" i="17"/>
  <c r="Y18" i="17"/>
  <c r="Y19" i="17"/>
  <c r="AC19" i="17" s="1"/>
  <c r="Y22" i="17"/>
  <c r="AF22" i="17" s="1"/>
  <c r="Y23" i="17"/>
  <c r="AC23" i="17" s="1"/>
  <c r="Y27" i="17"/>
  <c r="Y28" i="17"/>
  <c r="AC28" i="17" s="1"/>
  <c r="Y29" i="17"/>
  <c r="AC29" i="17" s="1"/>
  <c r="Y30" i="17"/>
  <c r="Y31" i="17"/>
  <c r="Y32" i="17"/>
  <c r="AC32" i="17" s="1"/>
  <c r="Y33" i="17"/>
  <c r="AC33" i="17" s="1"/>
  <c r="Y34" i="17"/>
  <c r="Y35" i="17"/>
  <c r="Y36" i="17"/>
  <c r="Y11" i="17"/>
  <c r="AC11" i="17" s="1"/>
  <c r="X11" i="17"/>
  <c r="AB11" i="17" s="1"/>
  <c r="X12" i="17"/>
  <c r="X16" i="17"/>
  <c r="AI16" i="17" s="1"/>
  <c r="X17" i="17"/>
  <c r="AB17" i="17" s="1"/>
  <c r="X18" i="17"/>
  <c r="AH18" i="17" s="1"/>
  <c r="X19" i="17"/>
  <c r="X22" i="17"/>
  <c r="X23" i="17"/>
  <c r="X27" i="17"/>
  <c r="AH27" i="17" s="1"/>
  <c r="X28" i="17"/>
  <c r="AH28" i="17" s="1"/>
  <c r="X29" i="17"/>
  <c r="AB29" i="17" s="1"/>
  <c r="X30" i="17"/>
  <c r="AH30" i="17" s="1"/>
  <c r="X31" i="17"/>
  <c r="X32" i="17"/>
  <c r="X33" i="17"/>
  <c r="X34" i="17"/>
  <c r="AI34" i="17" s="1"/>
  <c r="X35" i="17"/>
  <c r="AH35" i="17" s="1"/>
  <c r="X36" i="17"/>
  <c r="U24" i="16"/>
  <c r="U25" i="16"/>
  <c r="U26" i="16"/>
  <c r="U28" i="16"/>
  <c r="U29" i="16"/>
  <c r="U30" i="16"/>
  <c r="U31" i="16"/>
  <c r="U32" i="16"/>
  <c r="U33" i="16"/>
  <c r="U34" i="16"/>
  <c r="U35" i="16"/>
  <c r="U36" i="16"/>
  <c r="U37" i="16"/>
  <c r="U38" i="16"/>
  <c r="U39" i="16"/>
  <c r="U40" i="16"/>
  <c r="U41" i="16"/>
  <c r="U45" i="16"/>
  <c r="U46" i="16"/>
  <c r="U47" i="16"/>
  <c r="U48" i="16"/>
  <c r="U49" i="16"/>
  <c r="U50" i="16"/>
  <c r="U51" i="16"/>
  <c r="U62" i="16"/>
  <c r="U63" i="16"/>
  <c r="U64" i="16"/>
  <c r="U65" i="16"/>
  <c r="U66" i="16"/>
  <c r="U67" i="16"/>
  <c r="U68" i="16"/>
  <c r="U69" i="16"/>
  <c r="U23" i="16"/>
  <c r="U12" i="16"/>
  <c r="U13" i="16"/>
  <c r="U14" i="16"/>
  <c r="U15" i="16"/>
  <c r="U16" i="16"/>
  <c r="U17" i="16"/>
  <c r="AK17" i="16" s="1"/>
  <c r="U18" i="16"/>
  <c r="U19" i="16"/>
  <c r="U11" i="16"/>
  <c r="T12" i="16"/>
  <c r="T13" i="16"/>
  <c r="T14" i="16"/>
  <c r="T15" i="16"/>
  <c r="T16" i="16"/>
  <c r="T17" i="16"/>
  <c r="T18" i="16"/>
  <c r="T19" i="16"/>
  <c r="T23" i="16"/>
  <c r="T24" i="16"/>
  <c r="T25" i="16"/>
  <c r="T26" i="16"/>
  <c r="T28" i="16"/>
  <c r="T29" i="16"/>
  <c r="T30" i="16"/>
  <c r="T31" i="16"/>
  <c r="T32" i="16"/>
  <c r="T33" i="16"/>
  <c r="T34" i="16"/>
  <c r="T35" i="16"/>
  <c r="T36" i="16"/>
  <c r="T37" i="16"/>
  <c r="T38" i="16"/>
  <c r="T39" i="16"/>
  <c r="T40" i="16"/>
  <c r="T41" i="16"/>
  <c r="T45" i="16"/>
  <c r="T46" i="16"/>
  <c r="AD46" i="16" s="1"/>
  <c r="T47" i="16"/>
  <c r="T48" i="16"/>
  <c r="T49" i="16"/>
  <c r="T50" i="16"/>
  <c r="T51" i="16"/>
  <c r="T62" i="16"/>
  <c r="T63" i="16"/>
  <c r="T64" i="16"/>
  <c r="T65" i="16"/>
  <c r="T66" i="16"/>
  <c r="T67" i="16"/>
  <c r="T68" i="16"/>
  <c r="AD68" i="16" s="1"/>
  <c r="T69" i="16"/>
  <c r="T11" i="16"/>
  <c r="P13" i="15"/>
  <c r="P14" i="15"/>
  <c r="L13" i="15"/>
  <c r="H13" i="15"/>
  <c r="D12" i="15"/>
  <c r="D13" i="15"/>
  <c r="D45" i="15"/>
  <c r="D46" i="15"/>
  <c r="D47" i="15"/>
  <c r="D48" i="15"/>
  <c r="D49" i="15"/>
  <c r="D52" i="15"/>
  <c r="D53" i="15"/>
  <c r="D54" i="15"/>
  <c r="D55" i="15"/>
  <c r="D56" i="15"/>
  <c r="D59" i="15"/>
  <c r="D60" i="15"/>
  <c r="D61" i="15"/>
  <c r="D64" i="15"/>
  <c r="D65" i="15"/>
  <c r="D44" i="15"/>
  <c r="H23" i="15"/>
  <c r="H24" i="15"/>
  <c r="H25" i="15"/>
  <c r="H27" i="15"/>
  <c r="H28" i="15"/>
  <c r="H29" i="15"/>
  <c r="H30" i="15"/>
  <c r="H31" i="15"/>
  <c r="H32" i="15"/>
  <c r="H33" i="15"/>
  <c r="H34" i="15"/>
  <c r="H35" i="15"/>
  <c r="H36" i="15"/>
  <c r="H37" i="15"/>
  <c r="H38" i="15"/>
  <c r="H39" i="15"/>
  <c r="H40" i="15"/>
  <c r="H22" i="15"/>
  <c r="D23" i="15"/>
  <c r="D24" i="15"/>
  <c r="D25" i="15"/>
  <c r="D27" i="15"/>
  <c r="D28" i="15"/>
  <c r="D29" i="15"/>
  <c r="D30" i="15"/>
  <c r="D31" i="15"/>
  <c r="D32" i="15"/>
  <c r="D33" i="15"/>
  <c r="D34" i="15"/>
  <c r="D35" i="15"/>
  <c r="D36" i="15"/>
  <c r="D37" i="15"/>
  <c r="D38" i="15"/>
  <c r="D39" i="15"/>
  <c r="D40" i="15"/>
  <c r="D22" i="15"/>
  <c r="H11" i="15"/>
  <c r="H12" i="15"/>
  <c r="H14" i="15"/>
  <c r="H15" i="15"/>
  <c r="H16" i="15"/>
  <c r="H17" i="15"/>
  <c r="H18" i="15"/>
  <c r="H10" i="15"/>
  <c r="D14" i="15"/>
  <c r="D15" i="15"/>
  <c r="D16" i="15"/>
  <c r="D17" i="15"/>
  <c r="D18" i="15"/>
  <c r="D11" i="15"/>
  <c r="D10" i="15"/>
  <c r="P12" i="8"/>
  <c r="P16" i="8"/>
  <c r="P17" i="8"/>
  <c r="X17" i="8" s="1"/>
  <c r="W17" i="8" s="1"/>
  <c r="P18" i="8"/>
  <c r="P19" i="8"/>
  <c r="P20" i="8"/>
  <c r="P21" i="8"/>
  <c r="X21" i="8" s="1"/>
  <c r="W21" i="8" s="1"/>
  <c r="P22" i="8"/>
  <c r="P23" i="8"/>
  <c r="P24" i="8"/>
  <c r="P25" i="8"/>
  <c r="P26" i="8"/>
  <c r="P11" i="8"/>
  <c r="O11" i="8"/>
  <c r="O12" i="8"/>
  <c r="O16" i="8"/>
  <c r="O17" i="8"/>
  <c r="T17" i="8" s="1"/>
  <c r="S17" i="8" s="1"/>
  <c r="O18" i="8"/>
  <c r="O19" i="8"/>
  <c r="O20" i="8"/>
  <c r="O21" i="8"/>
  <c r="T21" i="8" s="1"/>
  <c r="S21" i="8" s="1"/>
  <c r="O22" i="8"/>
  <c r="O23" i="8"/>
  <c r="O24" i="8"/>
  <c r="O25" i="8"/>
  <c r="O26" i="8"/>
  <c r="D18" i="8"/>
  <c r="P11" i="7"/>
  <c r="P12" i="7"/>
  <c r="P13" i="7"/>
  <c r="P17" i="7"/>
  <c r="P18" i="7"/>
  <c r="X18" i="7" s="1"/>
  <c r="W18" i="7" s="1"/>
  <c r="P19" i="7"/>
  <c r="P23" i="7"/>
  <c r="P24" i="7"/>
  <c r="P25" i="7"/>
  <c r="P26" i="7"/>
  <c r="P27" i="7"/>
  <c r="X27" i="7" s="1"/>
  <c r="W27" i="7" s="1"/>
  <c r="P28" i="7"/>
  <c r="X28" i="7" s="1"/>
  <c r="W28" i="7" s="1"/>
  <c r="P29" i="7"/>
  <c r="X29" i="7" s="1"/>
  <c r="W29" i="7" s="1"/>
  <c r="P30" i="7"/>
  <c r="P31" i="7"/>
  <c r="P35" i="7"/>
  <c r="X35" i="7" s="1"/>
  <c r="W35" i="7" s="1"/>
  <c r="P36" i="7"/>
  <c r="P37" i="7"/>
  <c r="P38" i="7"/>
  <c r="P39" i="7"/>
  <c r="P40" i="7"/>
  <c r="P41" i="7"/>
  <c r="P42" i="7"/>
  <c r="P43" i="7"/>
  <c r="P44" i="7"/>
  <c r="P45" i="7"/>
  <c r="P46" i="7"/>
  <c r="P47" i="7"/>
  <c r="P48" i="7"/>
  <c r="P49" i="7"/>
  <c r="P50" i="7"/>
  <c r="P51" i="7"/>
  <c r="P52" i="7"/>
  <c r="P53" i="7"/>
  <c r="X53" i="7" s="1"/>
  <c r="W53" i="7" s="1"/>
  <c r="P54" i="7"/>
  <c r="P55" i="7"/>
  <c r="X55" i="7" s="1"/>
  <c r="W55" i="7" s="1"/>
  <c r="P10" i="7"/>
  <c r="X10" i="7" s="1"/>
  <c r="W10" i="7" s="1"/>
  <c r="O11" i="7"/>
  <c r="O12" i="7"/>
  <c r="O13" i="7"/>
  <c r="O17" i="7"/>
  <c r="O18" i="7"/>
  <c r="O19" i="7"/>
  <c r="O23" i="7"/>
  <c r="O24" i="7"/>
  <c r="O25" i="7"/>
  <c r="O26" i="7"/>
  <c r="O27" i="7"/>
  <c r="T27" i="7" s="1"/>
  <c r="S27" i="7" s="1"/>
  <c r="O28" i="7"/>
  <c r="T28" i="7" s="1"/>
  <c r="S28" i="7" s="1"/>
  <c r="O29" i="7"/>
  <c r="T29" i="7" s="1"/>
  <c r="S29" i="7" s="1"/>
  <c r="O30" i="7"/>
  <c r="O31" i="7"/>
  <c r="O35" i="7"/>
  <c r="O36" i="7"/>
  <c r="O37" i="7"/>
  <c r="O38" i="7"/>
  <c r="O39" i="7"/>
  <c r="O40" i="7"/>
  <c r="O41" i="7"/>
  <c r="O42" i="7"/>
  <c r="O43" i="7"/>
  <c r="O44" i="7"/>
  <c r="O45" i="7"/>
  <c r="O46" i="7"/>
  <c r="O47" i="7"/>
  <c r="O48" i="7"/>
  <c r="O49" i="7"/>
  <c r="O50" i="7"/>
  <c r="O51" i="7"/>
  <c r="O52" i="7"/>
  <c r="O53" i="7"/>
  <c r="O54" i="7"/>
  <c r="O55" i="7"/>
  <c r="D38" i="7"/>
  <c r="H50" i="5"/>
  <c r="L56" i="5"/>
  <c r="L58" i="5"/>
  <c r="L60" i="5"/>
  <c r="L62" i="5"/>
  <c r="D50" i="5"/>
  <c r="L32" i="5"/>
  <c r="L24" i="5"/>
  <c r="L11" i="5"/>
  <c r="L12" i="5"/>
  <c r="L13" i="5"/>
  <c r="L16" i="5"/>
  <c r="L19" i="5"/>
  <c r="D10" i="5"/>
  <c r="L69" i="5"/>
  <c r="O11" i="5"/>
  <c r="O10" i="5"/>
  <c r="N10" i="5"/>
  <c r="N11" i="5"/>
  <c r="M38" i="2"/>
  <c r="M39" i="2"/>
  <c r="M40" i="2"/>
  <c r="M41" i="2"/>
  <c r="M42" i="2"/>
  <c r="M43" i="2"/>
  <c r="M44" i="2"/>
  <c r="M45" i="2"/>
  <c r="M46" i="2"/>
  <c r="M47" i="2"/>
  <c r="M48" i="2"/>
  <c r="M49" i="2"/>
  <c r="M50" i="2"/>
  <c r="M51" i="2"/>
  <c r="M52" i="2"/>
  <c r="M53" i="2"/>
  <c r="M54" i="2"/>
  <c r="M55" i="2"/>
  <c r="Q55" i="2" s="1"/>
  <c r="M56" i="2"/>
  <c r="M57" i="2"/>
  <c r="M58" i="2"/>
  <c r="M37" i="2"/>
  <c r="L37" i="2"/>
  <c r="M19" i="2"/>
  <c r="Q19" i="2" s="1"/>
  <c r="M20" i="2"/>
  <c r="M21" i="2"/>
  <c r="M22" i="2"/>
  <c r="M23" i="2"/>
  <c r="M24" i="2"/>
  <c r="Q24" i="2" s="1"/>
  <c r="M25" i="2"/>
  <c r="M26" i="2"/>
  <c r="M27" i="2"/>
  <c r="M28" i="2"/>
  <c r="M29" i="2"/>
  <c r="M30" i="2"/>
  <c r="M31" i="2"/>
  <c r="M32" i="2"/>
  <c r="M33" i="2"/>
  <c r="M18" i="2"/>
  <c r="L18" i="2"/>
  <c r="M11" i="2"/>
  <c r="M12" i="2"/>
  <c r="M13" i="2"/>
  <c r="M14" i="2"/>
  <c r="L38" i="2"/>
  <c r="L39" i="2"/>
  <c r="L40" i="2"/>
  <c r="L41" i="2"/>
  <c r="L42" i="2"/>
  <c r="L43" i="2"/>
  <c r="L44" i="2"/>
  <c r="L45" i="2"/>
  <c r="L46" i="2"/>
  <c r="L47" i="2"/>
  <c r="L48" i="2"/>
  <c r="L49" i="2"/>
  <c r="L50" i="2"/>
  <c r="L51" i="2"/>
  <c r="L52" i="2"/>
  <c r="L53" i="2"/>
  <c r="L54" i="2"/>
  <c r="L55" i="2"/>
  <c r="L56" i="2"/>
  <c r="L57" i="2"/>
  <c r="L58" i="2"/>
  <c r="L33" i="2"/>
  <c r="L19" i="2"/>
  <c r="P19" i="2" s="1"/>
  <c r="L20" i="2"/>
  <c r="L21" i="2"/>
  <c r="L22" i="2"/>
  <c r="L23" i="2"/>
  <c r="L24" i="2"/>
  <c r="L25" i="2"/>
  <c r="L26" i="2"/>
  <c r="L27" i="2"/>
  <c r="L28" i="2"/>
  <c r="L29" i="2"/>
  <c r="L30" i="2"/>
  <c r="L31" i="2"/>
  <c r="P31" i="2" s="1"/>
  <c r="L32" i="2"/>
  <c r="L14" i="2"/>
  <c r="L11" i="2"/>
  <c r="L12" i="2"/>
  <c r="L13" i="2"/>
  <c r="J67" i="1"/>
  <c r="I67" i="1"/>
  <c r="M67" i="1" s="1"/>
  <c r="G67" i="1"/>
  <c r="J49" i="1"/>
  <c r="J50" i="1"/>
  <c r="J51" i="1"/>
  <c r="J52" i="1"/>
  <c r="J53" i="1"/>
  <c r="J54" i="1"/>
  <c r="J55" i="1"/>
  <c r="J56" i="1"/>
  <c r="J57" i="1"/>
  <c r="J58" i="1"/>
  <c r="J59" i="1"/>
  <c r="J60" i="1"/>
  <c r="J61" i="1"/>
  <c r="J62" i="1"/>
  <c r="J63" i="1"/>
  <c r="J64" i="1"/>
  <c r="J65" i="1"/>
  <c r="J66" i="1"/>
  <c r="J68" i="1"/>
  <c r="J69" i="1"/>
  <c r="J70" i="1"/>
  <c r="J71" i="1"/>
  <c r="J72" i="1"/>
  <c r="J45" i="1"/>
  <c r="I45" i="1"/>
  <c r="J24" i="1"/>
  <c r="J25" i="1"/>
  <c r="J26" i="1"/>
  <c r="J29" i="1"/>
  <c r="J30" i="1"/>
  <c r="J31" i="1"/>
  <c r="J32" i="1"/>
  <c r="J33" i="1"/>
  <c r="J34" i="1"/>
  <c r="J35" i="1"/>
  <c r="J36" i="1"/>
  <c r="J37" i="1"/>
  <c r="J38" i="1"/>
  <c r="J39" i="1"/>
  <c r="J40" i="1"/>
  <c r="J41" i="1"/>
  <c r="J23" i="1"/>
  <c r="I23" i="1"/>
  <c r="M23" i="1" s="1"/>
  <c r="N46" i="1"/>
  <c r="I47" i="1"/>
  <c r="N47" i="1" s="1"/>
  <c r="I48" i="1"/>
  <c r="I49" i="1"/>
  <c r="M49" i="1" s="1"/>
  <c r="I50" i="1"/>
  <c r="M50" i="1" s="1"/>
  <c r="I51" i="1"/>
  <c r="N51" i="1" s="1"/>
  <c r="I52" i="1"/>
  <c r="N52" i="1" s="1"/>
  <c r="I53" i="1"/>
  <c r="N53" i="1" s="1"/>
  <c r="I54" i="1"/>
  <c r="M54" i="1" s="1"/>
  <c r="I55" i="1"/>
  <c r="N55" i="1" s="1"/>
  <c r="I56" i="1"/>
  <c r="I57" i="1"/>
  <c r="N57" i="1" s="1"/>
  <c r="I58" i="1"/>
  <c r="M58" i="1" s="1"/>
  <c r="I59" i="1"/>
  <c r="I60" i="1"/>
  <c r="N60" i="1" s="1"/>
  <c r="I61" i="1"/>
  <c r="N61" i="1" s="1"/>
  <c r="I62" i="1"/>
  <c r="N62" i="1" s="1"/>
  <c r="I63" i="1"/>
  <c r="I64" i="1"/>
  <c r="I65" i="1"/>
  <c r="N65" i="1" s="1"/>
  <c r="I66" i="1"/>
  <c r="N66" i="1" s="1"/>
  <c r="I68" i="1"/>
  <c r="I69" i="1"/>
  <c r="N69" i="1" s="1"/>
  <c r="I70" i="1"/>
  <c r="N70" i="1" s="1"/>
  <c r="I71" i="1"/>
  <c r="N71" i="1" s="1"/>
  <c r="I72" i="1"/>
  <c r="M72" i="1" s="1"/>
  <c r="I40" i="1"/>
  <c r="N40" i="1" s="1"/>
  <c r="I24" i="1"/>
  <c r="M24" i="1" s="1"/>
  <c r="I25" i="1"/>
  <c r="M25" i="1" s="1"/>
  <c r="I26" i="1"/>
  <c r="M26" i="1" s="1"/>
  <c r="I29" i="1"/>
  <c r="N29" i="1" s="1"/>
  <c r="I30" i="1"/>
  <c r="N30" i="1" s="1"/>
  <c r="I31" i="1"/>
  <c r="I32" i="1"/>
  <c r="I33" i="1"/>
  <c r="N33" i="1" s="1"/>
  <c r="I34" i="1"/>
  <c r="M34" i="1" s="1"/>
  <c r="I35" i="1"/>
  <c r="I36" i="1"/>
  <c r="N36" i="1" s="1"/>
  <c r="I37" i="1"/>
  <c r="M37" i="1" s="1"/>
  <c r="I38" i="1"/>
  <c r="N38" i="1" s="1"/>
  <c r="I39" i="1"/>
  <c r="N39" i="1" s="1"/>
  <c r="I41" i="1"/>
  <c r="N41" i="1" s="1"/>
  <c r="M13" i="1"/>
  <c r="N14" i="1"/>
  <c r="N15" i="1"/>
  <c r="M16" i="1"/>
  <c r="M17" i="1"/>
  <c r="N18" i="1"/>
  <c r="M19" i="1"/>
  <c r="R79" i="81"/>
  <c r="Q79" i="81"/>
  <c r="R74" i="81"/>
  <c r="Q74" i="81"/>
  <c r="V74" i="81" s="1"/>
  <c r="R73" i="81"/>
  <c r="Q73" i="81"/>
  <c r="V73" i="81" s="1"/>
  <c r="R71" i="81"/>
  <c r="Q71" i="81"/>
  <c r="V71" i="81" s="1"/>
  <c r="O71" i="81"/>
  <c r="O74" i="81"/>
  <c r="O30" i="30"/>
  <c r="R44" i="81"/>
  <c r="R51" i="81"/>
  <c r="R39" i="81"/>
  <c r="AA39" i="81" s="1"/>
  <c r="X39" i="81"/>
  <c r="Q44" i="81"/>
  <c r="Q51" i="81"/>
  <c r="O36" i="42"/>
  <c r="O33" i="42"/>
  <c r="O30" i="42"/>
  <c r="R10" i="80"/>
  <c r="O16" i="80"/>
  <c r="N10" i="80"/>
  <c r="N15" i="73"/>
  <c r="N16" i="73"/>
  <c r="N18" i="73"/>
  <c r="N19" i="73"/>
  <c r="S21" i="72"/>
  <c r="T21" i="72"/>
  <c r="X15" i="72"/>
  <c r="X16" i="72"/>
  <c r="X17" i="72"/>
  <c r="X18" i="72"/>
  <c r="X19" i="72"/>
  <c r="X20" i="72"/>
  <c r="X14" i="72"/>
  <c r="W15" i="72"/>
  <c r="W16" i="72"/>
  <c r="W17" i="72"/>
  <c r="W18" i="72"/>
  <c r="W19" i="72"/>
  <c r="W20" i="72"/>
  <c r="V20" i="72" s="1"/>
  <c r="W14" i="72"/>
  <c r="X10" i="72"/>
  <c r="W10" i="72"/>
  <c r="N19" i="72"/>
  <c r="N20" i="72"/>
  <c r="N21" i="72"/>
  <c r="N14" i="72"/>
  <c r="N15" i="72"/>
  <c r="N16" i="72"/>
  <c r="N17" i="72"/>
  <c r="N18" i="72"/>
  <c r="N10" i="72"/>
  <c r="M109" i="43"/>
  <c r="G23" i="67"/>
  <c r="G19" i="67"/>
  <c r="G18" i="67"/>
  <c r="G13" i="67"/>
  <c r="P32" i="67"/>
  <c r="P33" i="67"/>
  <c r="P34" i="67"/>
  <c r="P31" i="67"/>
  <c r="O22" i="42"/>
  <c r="O54" i="79"/>
  <c r="O51" i="79"/>
  <c r="O47" i="79"/>
  <c r="O45" i="79"/>
  <c r="O44" i="79"/>
  <c r="O43" i="79"/>
  <c r="O41" i="79"/>
  <c r="O40" i="79"/>
  <c r="O38" i="79"/>
  <c r="O31" i="79"/>
  <c r="O30" i="79"/>
  <c r="O29" i="79"/>
  <c r="O28" i="79"/>
  <c r="O22" i="79"/>
  <c r="O21" i="79"/>
  <c r="O19" i="79"/>
  <c r="O15" i="79"/>
  <c r="O11" i="79"/>
  <c r="O10" i="79"/>
  <c r="O56" i="79"/>
  <c r="O55" i="79"/>
  <c r="O49" i="79"/>
  <c r="O48" i="79"/>
  <c r="O39" i="79"/>
  <c r="O32" i="79"/>
  <c r="O20" i="79"/>
  <c r="O52" i="79"/>
  <c r="O46" i="79"/>
  <c r="O50" i="79"/>
  <c r="O53" i="79"/>
  <c r="L19" i="73"/>
  <c r="T20" i="72"/>
  <c r="S20" i="72"/>
  <c r="T19" i="72"/>
  <c r="S19" i="72"/>
  <c r="T17" i="72"/>
  <c r="S17" i="72"/>
  <c r="L17" i="72"/>
  <c r="T16" i="72"/>
  <c r="S16" i="72"/>
  <c r="S15" i="72"/>
  <c r="L15" i="72"/>
  <c r="T18" i="72"/>
  <c r="S18" i="72"/>
  <c r="L18" i="72"/>
  <c r="T14" i="72"/>
  <c r="S14" i="72"/>
  <c r="L14" i="72"/>
  <c r="T10" i="72"/>
  <c r="R10" i="72" s="1"/>
  <c r="S10" i="72"/>
  <c r="L10" i="72"/>
  <c r="X28" i="71"/>
  <c r="W28" i="71"/>
  <c r="L22" i="71"/>
  <c r="X18" i="71"/>
  <c r="W18" i="71"/>
  <c r="W17" i="71"/>
  <c r="L17" i="71"/>
  <c r="X13" i="71"/>
  <c r="W13" i="71"/>
  <c r="L13" i="71"/>
  <c r="X12" i="71"/>
  <c r="W12" i="71"/>
  <c r="L12" i="71"/>
  <c r="W11" i="71"/>
  <c r="L11" i="71"/>
  <c r="X10" i="71"/>
  <c r="W10" i="71"/>
  <c r="L10" i="71"/>
  <c r="L18" i="71"/>
  <c r="L16" i="72"/>
  <c r="L18" i="73"/>
  <c r="N10" i="76"/>
  <c r="N11" i="76"/>
  <c r="N12" i="76"/>
  <c r="N16" i="76"/>
  <c r="N27" i="76"/>
  <c r="N28" i="76"/>
  <c r="N29" i="76"/>
  <c r="N30" i="76"/>
  <c r="P11" i="67"/>
  <c r="G17" i="67"/>
  <c r="G11" i="67"/>
  <c r="G12" i="67"/>
  <c r="G10" i="67"/>
  <c r="C55" i="19"/>
  <c r="C57" i="19" s="1"/>
  <c r="G50" i="1"/>
  <c r="O14" i="42"/>
  <c r="O15" i="42"/>
  <c r="O16" i="42"/>
  <c r="O17" i="42"/>
  <c r="O18" i="42"/>
  <c r="O20" i="42"/>
  <c r="O21" i="42"/>
  <c r="O23" i="42"/>
  <c r="O9" i="42"/>
  <c r="O28" i="38"/>
  <c r="O32" i="30"/>
  <c r="O31" i="30"/>
  <c r="E18" i="58"/>
  <c r="D18" i="58"/>
  <c r="D29" i="44"/>
  <c r="E23" i="46"/>
  <c r="E25" i="46" s="1"/>
  <c r="D23" i="46"/>
  <c r="D29" i="47"/>
  <c r="D14" i="47"/>
  <c r="D17" i="59"/>
  <c r="D19" i="59" s="1"/>
  <c r="D30" i="58"/>
  <c r="E30" i="58"/>
  <c r="D24" i="58"/>
  <c r="E24" i="58"/>
  <c r="D44" i="56"/>
  <c r="E44" i="56"/>
  <c r="D30" i="56"/>
  <c r="E30" i="56"/>
  <c r="D15" i="56"/>
  <c r="E15" i="56"/>
  <c r="D35" i="45"/>
  <c r="E12" i="45"/>
  <c r="E37" i="45"/>
  <c r="D12" i="45"/>
  <c r="D19" i="44"/>
  <c r="D44" i="44"/>
  <c r="I13" i="36"/>
  <c r="I14" i="36" s="1"/>
  <c r="I56" i="36" s="1"/>
  <c r="O11" i="29"/>
  <c r="D55" i="27"/>
  <c r="D55" i="23"/>
  <c r="D29" i="23"/>
  <c r="D13" i="23"/>
  <c r="C57" i="18"/>
  <c r="C37" i="17"/>
  <c r="C24" i="17"/>
  <c r="C13" i="17"/>
  <c r="H41" i="15"/>
  <c r="C33" i="12"/>
  <c r="C18" i="12"/>
  <c r="C56" i="11"/>
  <c r="C32" i="11"/>
  <c r="C15" i="11"/>
  <c r="C73" i="10"/>
  <c r="C42" i="10"/>
  <c r="C21" i="10"/>
  <c r="L10" i="5"/>
  <c r="L14" i="5"/>
  <c r="L15" i="5"/>
  <c r="M12" i="1"/>
  <c r="M67" i="43"/>
  <c r="M68" i="43"/>
  <c r="M69" i="43"/>
  <c r="M70" i="43"/>
  <c r="M71" i="43"/>
  <c r="M72" i="43"/>
  <c r="M73" i="43"/>
  <c r="M110" i="43"/>
  <c r="M78" i="43"/>
  <c r="M79" i="43"/>
  <c r="M80" i="43"/>
  <c r="M81" i="43"/>
  <c r="M82" i="43"/>
  <c r="M108" i="43"/>
  <c r="M83" i="43"/>
  <c r="M84" i="43"/>
  <c r="M86" i="43"/>
  <c r="M87" i="43"/>
  <c r="M88" i="43"/>
  <c r="M89" i="43"/>
  <c r="M90" i="43"/>
  <c r="M91" i="43"/>
  <c r="M92" i="43"/>
  <c r="M93" i="43"/>
  <c r="M94" i="43"/>
  <c r="M95" i="43"/>
  <c r="M96" i="43"/>
  <c r="M97" i="43"/>
  <c r="M98" i="43"/>
  <c r="M99" i="43"/>
  <c r="M100" i="43"/>
  <c r="M101" i="43"/>
  <c r="M102" i="43"/>
  <c r="M103" i="43"/>
  <c r="M104" i="43"/>
  <c r="M105" i="43"/>
  <c r="M106" i="43"/>
  <c r="M107" i="43"/>
  <c r="M111" i="43"/>
  <c r="M112" i="43"/>
  <c r="M113" i="43"/>
  <c r="M114" i="43"/>
  <c r="M66" i="43"/>
  <c r="M36" i="43"/>
  <c r="M37" i="43"/>
  <c r="M38" i="43"/>
  <c r="M39" i="43"/>
  <c r="M40" i="43"/>
  <c r="M41" i="43"/>
  <c r="M42" i="43"/>
  <c r="M43" i="43"/>
  <c r="M44" i="43"/>
  <c r="M45" i="43"/>
  <c r="M85" i="43"/>
  <c r="M46" i="43"/>
  <c r="M47" i="43"/>
  <c r="M48" i="43"/>
  <c r="M49" i="43"/>
  <c r="M50" i="43"/>
  <c r="M51" i="43"/>
  <c r="M52" i="43"/>
  <c r="M53" i="43"/>
  <c r="M54" i="43"/>
  <c r="M55" i="43"/>
  <c r="M56" i="43"/>
  <c r="M57" i="43"/>
  <c r="M58" i="43"/>
  <c r="M59" i="43"/>
  <c r="M60" i="43"/>
  <c r="M61" i="43"/>
  <c r="M62" i="43"/>
  <c r="M63" i="43"/>
  <c r="M35" i="43"/>
  <c r="M34" i="43"/>
  <c r="J38" i="41"/>
  <c r="J39" i="41"/>
  <c r="J43" i="41"/>
  <c r="F19" i="39"/>
  <c r="F16" i="39"/>
  <c r="O14" i="39"/>
  <c r="J52" i="35"/>
  <c r="J33" i="35"/>
  <c r="J34" i="35"/>
  <c r="J37" i="35"/>
  <c r="J39" i="35"/>
  <c r="J40" i="35"/>
  <c r="J42" i="35"/>
  <c r="J43" i="35"/>
  <c r="J44" i="35"/>
  <c r="J45" i="35"/>
  <c r="J46" i="35"/>
  <c r="J47" i="35"/>
  <c r="J49" i="35"/>
  <c r="J50" i="35"/>
  <c r="J51" i="35"/>
  <c r="J32" i="35"/>
  <c r="J17" i="35"/>
  <c r="J18" i="35"/>
  <c r="J19" i="35"/>
  <c r="J20" i="35"/>
  <c r="J21" i="35"/>
  <c r="J22" i="35"/>
  <c r="J23" i="35"/>
  <c r="J24" i="35"/>
  <c r="J25" i="35"/>
  <c r="J26" i="35"/>
  <c r="J27" i="35"/>
  <c r="J28" i="35"/>
  <c r="J16" i="35"/>
  <c r="J11" i="35"/>
  <c r="J10" i="35"/>
  <c r="O9" i="30"/>
  <c r="O10" i="30"/>
  <c r="O11" i="30"/>
  <c r="O12" i="30"/>
  <c r="O13" i="30"/>
  <c r="O14" i="30"/>
  <c r="D12" i="46"/>
  <c r="N11" i="24"/>
  <c r="N12" i="24"/>
  <c r="N13" i="24"/>
  <c r="N14" i="24"/>
  <c r="N15" i="24"/>
  <c r="N16" i="24"/>
  <c r="N10" i="24"/>
  <c r="H63" i="15"/>
  <c r="D63" i="15"/>
  <c r="H58" i="15"/>
  <c r="H66" i="15"/>
  <c r="D58" i="15"/>
  <c r="D21" i="47"/>
  <c r="O37" i="42"/>
  <c r="O35" i="42"/>
  <c r="O32" i="42"/>
  <c r="O31" i="42"/>
  <c r="O29" i="42"/>
  <c r="O27" i="42"/>
  <c r="J31" i="39"/>
  <c r="O30" i="39"/>
  <c r="O26" i="39"/>
  <c r="O18" i="39"/>
  <c r="J16" i="39"/>
  <c r="O15" i="39"/>
  <c r="O50" i="38"/>
  <c r="O45" i="38"/>
  <c r="O33" i="38"/>
  <c r="J13" i="38"/>
  <c r="O12" i="38"/>
  <c r="O11" i="38"/>
  <c r="W25" i="37"/>
  <c r="R25" i="37"/>
  <c r="W21" i="37"/>
  <c r="R21" i="37"/>
  <c r="R30" i="37" s="1"/>
  <c r="W13" i="37"/>
  <c r="R13" i="37"/>
  <c r="R14" i="37" s="1"/>
  <c r="R53" i="37" s="1"/>
  <c r="O20" i="39"/>
  <c r="O17" i="39"/>
  <c r="O21" i="39"/>
  <c r="O32" i="39"/>
  <c r="O22" i="38"/>
  <c r="O22" i="39"/>
  <c r="O34" i="39"/>
  <c r="O10" i="38"/>
  <c r="O23" i="38"/>
  <c r="O27" i="38"/>
  <c r="O42" i="38"/>
  <c r="O26" i="38"/>
  <c r="O47" i="38"/>
  <c r="O40" i="38"/>
  <c r="O24" i="38"/>
  <c r="O20" i="38"/>
  <c r="O49" i="38"/>
  <c r="O19" i="38"/>
  <c r="O52" i="38"/>
  <c r="O29" i="38"/>
  <c r="O21" i="38"/>
  <c r="O17" i="38"/>
  <c r="O49" i="31"/>
  <c r="O48" i="31"/>
  <c r="O47" i="31"/>
  <c r="O46" i="31"/>
  <c r="O45" i="31"/>
  <c r="O43" i="31"/>
  <c r="O42" i="31"/>
  <c r="O41" i="31"/>
  <c r="O40" i="31"/>
  <c r="O39" i="31"/>
  <c r="O38" i="31"/>
  <c r="O36" i="31"/>
  <c r="O35" i="31"/>
  <c r="O34" i="31"/>
  <c r="O30" i="31"/>
  <c r="O29" i="31"/>
  <c r="O28" i="31"/>
  <c r="O26" i="31"/>
  <c r="O25" i="31"/>
  <c r="O24" i="31"/>
  <c r="O23" i="31"/>
  <c r="O22" i="31"/>
  <c r="O21" i="31"/>
  <c r="O20" i="31"/>
  <c r="O19" i="31"/>
  <c r="O18" i="31"/>
  <c r="O17" i="31"/>
  <c r="O13" i="31"/>
  <c r="O12" i="31"/>
  <c r="O10" i="31"/>
  <c r="O9" i="31"/>
  <c r="O54" i="30"/>
  <c r="O52" i="30"/>
  <c r="O40" i="30"/>
  <c r="O39" i="30"/>
  <c r="O38" i="30"/>
  <c r="O37" i="30"/>
  <c r="O36" i="30"/>
  <c r="O29" i="30"/>
  <c r="O28" i="30"/>
  <c r="O27" i="30"/>
  <c r="O26" i="30"/>
  <c r="O25" i="30"/>
  <c r="O24" i="30"/>
  <c r="O23" i="30"/>
  <c r="O22" i="30"/>
  <c r="O21" i="30"/>
  <c r="O20" i="30"/>
  <c r="O19" i="30"/>
  <c r="O18" i="30"/>
  <c r="O17" i="29"/>
  <c r="N46" i="26"/>
  <c r="N45" i="26"/>
  <c r="N43" i="26"/>
  <c r="N35" i="26"/>
  <c r="N34" i="26"/>
  <c r="N32" i="26"/>
  <c r="N27" i="26"/>
  <c r="N26" i="26"/>
  <c r="N20" i="26"/>
  <c r="N19" i="26"/>
  <c r="N18" i="26"/>
  <c r="N17" i="26"/>
  <c r="N13" i="26"/>
  <c r="N12" i="26"/>
  <c r="N11" i="26"/>
  <c r="V10" i="26"/>
  <c r="N10" i="26"/>
  <c r="N11" i="25"/>
  <c r="N10" i="25"/>
  <c r="N35" i="24"/>
  <c r="N34" i="24"/>
  <c r="N33" i="24"/>
  <c r="N32" i="24"/>
  <c r="N31" i="24"/>
  <c r="N30" i="24"/>
  <c r="N26" i="24"/>
  <c r="N23" i="24"/>
  <c r="N22" i="24"/>
  <c r="N21" i="24"/>
  <c r="N20" i="24"/>
  <c r="AB16" i="24"/>
  <c r="I29" i="23"/>
  <c r="I13" i="23"/>
  <c r="I65" i="22"/>
  <c r="I16" i="22"/>
  <c r="I9" i="22"/>
  <c r="I31" i="21"/>
  <c r="D31" i="21"/>
  <c r="D15" i="21"/>
  <c r="D57" i="19"/>
  <c r="D57" i="18"/>
  <c r="D37" i="17"/>
  <c r="D24" i="17"/>
  <c r="D13" i="17"/>
  <c r="P65" i="15"/>
  <c r="L65" i="15"/>
  <c r="P64" i="15"/>
  <c r="L64" i="15"/>
  <c r="P63" i="15"/>
  <c r="L63" i="15"/>
  <c r="P61" i="15"/>
  <c r="L61" i="15"/>
  <c r="P60" i="15"/>
  <c r="L60" i="15"/>
  <c r="P59" i="15"/>
  <c r="L59" i="15"/>
  <c r="P58" i="15"/>
  <c r="L58" i="15"/>
  <c r="P56" i="15"/>
  <c r="L56" i="15"/>
  <c r="P55" i="15"/>
  <c r="L55" i="15"/>
  <c r="P54" i="15"/>
  <c r="L54" i="15"/>
  <c r="P53" i="15"/>
  <c r="L53" i="15"/>
  <c r="P52" i="15"/>
  <c r="L52" i="15"/>
  <c r="P49" i="15"/>
  <c r="L49" i="15"/>
  <c r="P48" i="15"/>
  <c r="L48" i="15"/>
  <c r="P47" i="15"/>
  <c r="L47" i="15"/>
  <c r="P46" i="15"/>
  <c r="L46" i="15"/>
  <c r="P45" i="15"/>
  <c r="L45" i="15"/>
  <c r="P40" i="15"/>
  <c r="L40" i="15"/>
  <c r="P39" i="15"/>
  <c r="L39" i="15"/>
  <c r="P38" i="15"/>
  <c r="L38" i="15"/>
  <c r="P37" i="15"/>
  <c r="L37" i="15"/>
  <c r="P36" i="15"/>
  <c r="L36" i="15"/>
  <c r="P35" i="15"/>
  <c r="L35" i="15"/>
  <c r="P34" i="15"/>
  <c r="L34" i="15"/>
  <c r="P33" i="15"/>
  <c r="L33" i="15"/>
  <c r="P32" i="15"/>
  <c r="L32" i="15"/>
  <c r="P31" i="15"/>
  <c r="L31" i="15"/>
  <c r="P30" i="15"/>
  <c r="L30" i="15"/>
  <c r="P29" i="15"/>
  <c r="L29" i="15"/>
  <c r="P28" i="15"/>
  <c r="L28" i="15"/>
  <c r="P27" i="15"/>
  <c r="L27" i="15"/>
  <c r="P25" i="15"/>
  <c r="L25" i="15"/>
  <c r="P24" i="15"/>
  <c r="L24" i="15"/>
  <c r="P23" i="15"/>
  <c r="L23" i="15"/>
  <c r="P22" i="15"/>
  <c r="L22" i="15"/>
  <c r="P18" i="15"/>
  <c r="L18" i="15"/>
  <c r="P17" i="15"/>
  <c r="L17" i="15"/>
  <c r="P16" i="15"/>
  <c r="L16" i="15"/>
  <c r="P15" i="15"/>
  <c r="L15" i="15"/>
  <c r="L14" i="15"/>
  <c r="P12" i="15"/>
  <c r="L12" i="15"/>
  <c r="P11" i="15"/>
  <c r="L11" i="15"/>
  <c r="P10" i="15"/>
  <c r="L10" i="15"/>
  <c r="D33" i="12"/>
  <c r="D18" i="12"/>
  <c r="D56" i="11"/>
  <c r="D32" i="11"/>
  <c r="D15" i="11"/>
  <c r="D73" i="10"/>
  <c r="D42" i="10"/>
  <c r="D21" i="10"/>
  <c r="M26" i="8"/>
  <c r="M25" i="8"/>
  <c r="M24" i="8"/>
  <c r="M23" i="8"/>
  <c r="M22" i="8"/>
  <c r="M21" i="8"/>
  <c r="M20" i="8"/>
  <c r="M19" i="8"/>
  <c r="H18" i="8"/>
  <c r="M18" i="8" s="1"/>
  <c r="M16" i="8"/>
  <c r="M12" i="8"/>
  <c r="M11" i="8"/>
  <c r="M53" i="7"/>
  <c r="M51" i="7"/>
  <c r="M47" i="7"/>
  <c r="M46" i="7"/>
  <c r="M45" i="7"/>
  <c r="M43" i="7"/>
  <c r="M41" i="7"/>
  <c r="M40" i="7"/>
  <c r="H38" i="7"/>
  <c r="M37" i="7"/>
  <c r="M36" i="7"/>
  <c r="M35" i="7"/>
  <c r="M23" i="7"/>
  <c r="M18" i="7"/>
  <c r="M17" i="7"/>
  <c r="M13" i="7"/>
  <c r="M12" i="7"/>
  <c r="L17" i="5"/>
  <c r="L48" i="5"/>
  <c r="L51" i="5"/>
  <c r="L63" i="5"/>
  <c r="M11" i="7"/>
  <c r="M26" i="7"/>
  <c r="M48" i="7"/>
  <c r="M55" i="7"/>
  <c r="L18" i="5"/>
  <c r="L25" i="5"/>
  <c r="L30" i="5"/>
  <c r="L34" i="5"/>
  <c r="L38" i="5"/>
  <c r="L42" i="5"/>
  <c r="L49" i="5"/>
  <c r="L52" i="5"/>
  <c r="L64" i="5"/>
  <c r="L68" i="5"/>
  <c r="L73" i="5"/>
  <c r="M19" i="7"/>
  <c r="M27" i="7"/>
  <c r="M31" i="7"/>
  <c r="M42" i="7"/>
  <c r="M49" i="7"/>
  <c r="L37" i="5"/>
  <c r="L55" i="5"/>
  <c r="L67" i="5"/>
  <c r="M30" i="7"/>
  <c r="M52" i="7"/>
  <c r="L26" i="5"/>
  <c r="L31" i="5"/>
  <c r="L35" i="5"/>
  <c r="L39" i="5"/>
  <c r="L46" i="5"/>
  <c r="L53" i="5"/>
  <c r="L57" i="5"/>
  <c r="L61" i="5"/>
  <c r="L65" i="5"/>
  <c r="L70" i="5"/>
  <c r="L74" i="5"/>
  <c r="M24" i="7"/>
  <c r="M28" i="7"/>
  <c r="M39" i="7"/>
  <c r="M50" i="7"/>
  <c r="L33" i="5"/>
  <c r="L41" i="5"/>
  <c r="L59" i="5"/>
  <c r="L72" i="5"/>
  <c r="M22" i="7"/>
  <c r="L20" i="5"/>
  <c r="L27" i="5"/>
  <c r="L36" i="5"/>
  <c r="L40" i="5"/>
  <c r="L47" i="5"/>
  <c r="L54" i="5"/>
  <c r="L66" i="5"/>
  <c r="L71" i="5"/>
  <c r="M10" i="7"/>
  <c r="M25" i="7"/>
  <c r="M29" i="7"/>
  <c r="M44" i="7"/>
  <c r="M54" i="7"/>
  <c r="G72" i="1"/>
  <c r="G71" i="1"/>
  <c r="G70" i="1"/>
  <c r="G69" i="1"/>
  <c r="G68" i="1"/>
  <c r="G66" i="1"/>
  <c r="G65" i="1"/>
  <c r="G64" i="1"/>
  <c r="G63" i="1"/>
  <c r="G62" i="1"/>
  <c r="G61" i="1"/>
  <c r="G60" i="1"/>
  <c r="G59" i="1"/>
  <c r="G58" i="1"/>
  <c r="G57" i="1"/>
  <c r="G56" i="1"/>
  <c r="G55" i="1"/>
  <c r="G54" i="1"/>
  <c r="G53" i="1"/>
  <c r="G52" i="1"/>
  <c r="G51" i="1"/>
  <c r="G49" i="1"/>
  <c r="G48" i="1"/>
  <c r="G47" i="1"/>
  <c r="G46" i="1"/>
  <c r="G45" i="1"/>
  <c r="G41" i="1"/>
  <c r="G40" i="1"/>
  <c r="G39" i="1"/>
  <c r="G38" i="1"/>
  <c r="G37" i="1"/>
  <c r="G36" i="1"/>
  <c r="G35" i="1"/>
  <c r="G34" i="1"/>
  <c r="G33" i="1"/>
  <c r="G32" i="1"/>
  <c r="G31" i="1"/>
  <c r="G30" i="1"/>
  <c r="G29" i="1"/>
  <c r="G26" i="1"/>
  <c r="G25" i="1"/>
  <c r="G24" i="1"/>
  <c r="G23" i="1"/>
  <c r="G19" i="1"/>
  <c r="G18" i="1"/>
  <c r="G17" i="1"/>
  <c r="G16" i="1"/>
  <c r="G15" i="1"/>
  <c r="G14" i="1"/>
  <c r="G13" i="1"/>
  <c r="N12" i="1"/>
  <c r="G12" i="1"/>
  <c r="G11" i="1"/>
  <c r="N10" i="1"/>
  <c r="G10" i="1"/>
  <c r="O19" i="29"/>
  <c r="O18" i="29"/>
  <c r="O20" i="29"/>
  <c r="O23" i="29"/>
  <c r="O26" i="29"/>
  <c r="O27" i="29"/>
  <c r="O21" i="29"/>
  <c r="O42" i="29"/>
  <c r="O43" i="29"/>
  <c r="O44" i="29"/>
  <c r="AC48" i="32" l="1"/>
  <c r="AG48" i="32"/>
  <c r="P36" i="67"/>
  <c r="P29" i="67"/>
  <c r="P25" i="67"/>
  <c r="P18" i="67"/>
  <c r="P30" i="67"/>
  <c r="P26" i="67"/>
  <c r="P19" i="67"/>
  <c r="P12" i="67"/>
  <c r="M38" i="7"/>
  <c r="V51" i="81"/>
  <c r="W51" i="81"/>
  <c r="X51" i="81"/>
  <c r="Y51" i="81"/>
  <c r="AC51" i="81"/>
  <c r="AA51" i="81"/>
  <c r="AD51" i="81"/>
  <c r="AB51" i="81"/>
  <c r="AC40" i="81"/>
  <c r="AB40" i="81"/>
  <c r="AA40" i="81"/>
  <c r="V44" i="81"/>
  <c r="W44" i="81"/>
  <c r="AA44" i="81"/>
  <c r="AB44" i="81"/>
  <c r="X68" i="81"/>
  <c r="V68" i="81"/>
  <c r="V79" i="81"/>
  <c r="W79" i="81"/>
  <c r="Y79" i="81"/>
  <c r="X79" i="81"/>
  <c r="AC73" i="81"/>
  <c r="AD73" i="81"/>
  <c r="AB73" i="81"/>
  <c r="AA73" i="81"/>
  <c r="AG73" i="81" s="1"/>
  <c r="AD79" i="81"/>
  <c r="AA79" i="81"/>
  <c r="AC79" i="81"/>
  <c r="AB79" i="81"/>
  <c r="W71" i="81"/>
  <c r="Y71" i="81"/>
  <c r="X71" i="81"/>
  <c r="Y74" i="81"/>
  <c r="W74" i="81"/>
  <c r="X74" i="81"/>
  <c r="AB71" i="81"/>
  <c r="AA71" i="81"/>
  <c r="AC71" i="81"/>
  <c r="AD71" i="81"/>
  <c r="AD74" i="81"/>
  <c r="AA74" i="81"/>
  <c r="AB74" i="81"/>
  <c r="AC74" i="81"/>
  <c r="T15" i="73"/>
  <c r="R15" i="73"/>
  <c r="Z15" i="73" s="1"/>
  <c r="S15" i="73"/>
  <c r="S19" i="73"/>
  <c r="T19" i="73"/>
  <c r="R19" i="73"/>
  <c r="R18" i="73"/>
  <c r="S18" i="73"/>
  <c r="T18" i="73"/>
  <c r="R16" i="73"/>
  <c r="Z16" i="73" s="1"/>
  <c r="S16" i="73"/>
  <c r="R19" i="72"/>
  <c r="R21" i="72"/>
  <c r="Z21" i="72" s="1"/>
  <c r="V15" i="72"/>
  <c r="V19" i="72"/>
  <c r="Z19" i="72" s="1"/>
  <c r="V10" i="71"/>
  <c r="Z31" i="71"/>
  <c r="V28" i="71"/>
  <c r="V13" i="71"/>
  <c r="V12" i="71"/>
  <c r="P28" i="67"/>
  <c r="AB21" i="39"/>
  <c r="P17" i="67"/>
  <c r="P10" i="67"/>
  <c r="P23" i="67"/>
  <c r="AI45" i="19"/>
  <c r="AI13" i="41"/>
  <c r="P35" i="67"/>
  <c r="AJ43" i="41"/>
  <c r="AE43" i="41"/>
  <c r="AI43" i="41"/>
  <c r="AJ36" i="41"/>
  <c r="AE36" i="41"/>
  <c r="AF36" i="41"/>
  <c r="AG36" i="41"/>
  <c r="AI36" i="41"/>
  <c r="AS36" i="41"/>
  <c r="AM36" i="41"/>
  <c r="AT36" i="41"/>
  <c r="AN36" i="41"/>
  <c r="AR36" i="41"/>
  <c r="AR32" i="41"/>
  <c r="AM32" i="41"/>
  <c r="AS32" i="41"/>
  <c r="AN32" i="41"/>
  <c r="AO32" i="41"/>
  <c r="AT25" i="41"/>
  <c r="AO25" i="41"/>
  <c r="AR25" i="41"/>
  <c r="AM25" i="41"/>
  <c r="AS25" i="41"/>
  <c r="AN25" i="41"/>
  <c r="AS19" i="41"/>
  <c r="AO19" i="41"/>
  <c r="AT19" i="41"/>
  <c r="AM19" i="41"/>
  <c r="AR19" i="41"/>
  <c r="AN19" i="41"/>
  <c r="AS12" i="41"/>
  <c r="AT12" i="41"/>
  <c r="AR12" i="41"/>
  <c r="AD22" i="32"/>
  <c r="AH22" i="32"/>
  <c r="AI39" i="41"/>
  <c r="AE39" i="41"/>
  <c r="AJ39" i="41"/>
  <c r="AF39" i="41"/>
  <c r="AG39" i="41"/>
  <c r="AI35" i="41"/>
  <c r="AE35" i="41"/>
  <c r="AJ35" i="41"/>
  <c r="AF35" i="41"/>
  <c r="AG35" i="41"/>
  <c r="AR39" i="41"/>
  <c r="AM39" i="41"/>
  <c r="AS39" i="41"/>
  <c r="AN39" i="41"/>
  <c r="AT39" i="41"/>
  <c r="AO39" i="41"/>
  <c r="AR35" i="41"/>
  <c r="AS35" i="41"/>
  <c r="AM35" i="41"/>
  <c r="AT35" i="41"/>
  <c r="AN35" i="41"/>
  <c r="AO35" i="41"/>
  <c r="AR28" i="41"/>
  <c r="AS28" i="41"/>
  <c r="AM28" i="41"/>
  <c r="AT28" i="41"/>
  <c r="AN28" i="41"/>
  <c r="AR22" i="41"/>
  <c r="AS22" i="41"/>
  <c r="AT22" i="41"/>
  <c r="AM22" i="41"/>
  <c r="AR18" i="41"/>
  <c r="AN18" i="41"/>
  <c r="AS18" i="41"/>
  <c r="AO18" i="41"/>
  <c r="AT18" i="41"/>
  <c r="AM18" i="41"/>
  <c r="AJ38" i="41"/>
  <c r="AG38" i="41"/>
  <c r="AE38" i="41"/>
  <c r="AI38" i="41"/>
  <c r="AF38" i="41"/>
  <c r="AJ34" i="41"/>
  <c r="AG34" i="41"/>
  <c r="AE34" i="41"/>
  <c r="AI34" i="41"/>
  <c r="AF34" i="41"/>
  <c r="AT11" i="41"/>
  <c r="AR11" i="41"/>
  <c r="AS11" i="41"/>
  <c r="AR38" i="41"/>
  <c r="AM38" i="41"/>
  <c r="AS38" i="41"/>
  <c r="AN38" i="41"/>
  <c r="AT38" i="41"/>
  <c r="AO38" i="41"/>
  <c r="AO34" i="41"/>
  <c r="AR34" i="41"/>
  <c r="AS34" i="41"/>
  <c r="AM34" i="41"/>
  <c r="AT34" i="41"/>
  <c r="AN34" i="41"/>
  <c r="AM27" i="41"/>
  <c r="AN27" i="41"/>
  <c r="AM21" i="41"/>
  <c r="AR21" i="41"/>
  <c r="AN21" i="41"/>
  <c r="AS21" i="41"/>
  <c r="AO21" i="41"/>
  <c r="AT21" i="41"/>
  <c r="AM17" i="41"/>
  <c r="AR17" i="41"/>
  <c r="AN17" i="41"/>
  <c r="AS17" i="41"/>
  <c r="AO17" i="41"/>
  <c r="AT17" i="41"/>
  <c r="AF44" i="41"/>
  <c r="AI44" i="41"/>
  <c r="AG44" i="41"/>
  <c r="AJ44" i="41"/>
  <c r="AE44" i="41"/>
  <c r="AF37" i="41"/>
  <c r="AI37" i="41"/>
  <c r="AG37" i="41"/>
  <c r="AJ37" i="41"/>
  <c r="AE37" i="41"/>
  <c r="AF33" i="41"/>
  <c r="AI33" i="41"/>
  <c r="AG33" i="41"/>
  <c r="AJ33" i="41"/>
  <c r="AE33" i="41"/>
  <c r="AT44" i="41"/>
  <c r="AN44" i="41"/>
  <c r="AO44" i="41"/>
  <c r="AR44" i="41"/>
  <c r="AS44" i="41"/>
  <c r="AM44" i="41"/>
  <c r="AT37" i="41"/>
  <c r="AO37" i="41"/>
  <c r="AR37" i="41"/>
  <c r="AM37" i="41"/>
  <c r="AS37" i="41"/>
  <c r="AN37" i="41"/>
  <c r="AT33" i="41"/>
  <c r="AN33" i="41"/>
  <c r="AO33" i="41"/>
  <c r="AR33" i="41"/>
  <c r="AS33" i="41"/>
  <c r="AM33" i="41"/>
  <c r="AR26" i="41"/>
  <c r="AS26" i="41"/>
  <c r="AM26" i="41"/>
  <c r="AT26" i="41"/>
  <c r="AN26" i="41"/>
  <c r="AO26" i="41"/>
  <c r="AT20" i="41"/>
  <c r="AM20" i="41"/>
  <c r="AR20" i="41"/>
  <c r="AN20" i="41"/>
  <c r="AS20" i="41"/>
  <c r="AO20" i="41"/>
  <c r="AT13" i="41"/>
  <c r="AM13" i="41"/>
  <c r="AR13" i="41"/>
  <c r="AN13" i="41"/>
  <c r="AS13" i="41"/>
  <c r="AO13" i="41"/>
  <c r="AF32" i="41"/>
  <c r="AK26" i="41"/>
  <c r="AI26" i="41"/>
  <c r="AJ26" i="41"/>
  <c r="AJ21" i="41"/>
  <c r="AI21" i="41"/>
  <c r="AK21" i="41"/>
  <c r="AF17" i="41"/>
  <c r="AM11" i="41"/>
  <c r="AO11" i="41"/>
  <c r="AN11" i="41"/>
  <c r="AN12" i="41"/>
  <c r="AO12" i="41"/>
  <c r="AM12" i="41"/>
  <c r="AJ25" i="41"/>
  <c r="AI25" i="41"/>
  <c r="AK25" i="41"/>
  <c r="AE20" i="41"/>
  <c r="AI20" i="41"/>
  <c r="AJ20" i="41"/>
  <c r="AK20" i="41"/>
  <c r="AK13" i="41"/>
  <c r="AF13" i="41"/>
  <c r="AG13" i="41"/>
  <c r="AJ13" i="41"/>
  <c r="AE13" i="41"/>
  <c r="AI28" i="41"/>
  <c r="AJ28" i="41"/>
  <c r="AK28" i="41"/>
  <c r="AF19" i="41"/>
  <c r="AJ19" i="41"/>
  <c r="AK19" i="41"/>
  <c r="AI19" i="41"/>
  <c r="AJ12" i="41"/>
  <c r="AK12" i="41"/>
  <c r="AI12" i="41"/>
  <c r="AG11" i="41"/>
  <c r="AI11" i="41"/>
  <c r="AJ11" i="41"/>
  <c r="AE11" i="41"/>
  <c r="AK11" i="41"/>
  <c r="AF11" i="41"/>
  <c r="AC32" i="39"/>
  <c r="AB32" i="39"/>
  <c r="AA32" i="39"/>
  <c r="AC28" i="39"/>
  <c r="AB28" i="39"/>
  <c r="O31" i="39"/>
  <c r="AA31" i="39"/>
  <c r="AB31" i="39"/>
  <c r="AC31" i="39"/>
  <c r="AB30" i="39"/>
  <c r="AC30" i="39"/>
  <c r="AA30" i="39"/>
  <c r="AF30" i="39" s="1"/>
  <c r="AA22" i="39"/>
  <c r="AB22" i="39"/>
  <c r="AA29" i="39"/>
  <c r="AB29" i="39"/>
  <c r="AC29" i="39"/>
  <c r="X45" i="38"/>
  <c r="Y45" i="38"/>
  <c r="W45" i="38"/>
  <c r="W44" i="38"/>
  <c r="X44" i="38"/>
  <c r="Y44" i="38"/>
  <c r="O13" i="38"/>
  <c r="W25" i="38"/>
  <c r="AC42" i="38"/>
  <c r="AA43" i="38"/>
  <c r="P13" i="67"/>
  <c r="W47" i="38"/>
  <c r="AF47" i="38" s="1"/>
  <c r="Y40" i="38"/>
  <c r="AA41" i="38"/>
  <c r="W40" i="38"/>
  <c r="AF40" i="38" s="1"/>
  <c r="AA10" i="38"/>
  <c r="AA49" i="38"/>
  <c r="AF49" i="38" s="1"/>
  <c r="AG40" i="29"/>
  <c r="AG24" i="29"/>
  <c r="P55" i="2"/>
  <c r="T55" i="2"/>
  <c r="AE69" i="16"/>
  <c r="AD69" i="16"/>
  <c r="Z69" i="16"/>
  <c r="AC65" i="16"/>
  <c r="Y65" i="16"/>
  <c r="AA65" i="16"/>
  <c r="AD65" i="16"/>
  <c r="Z65" i="16"/>
  <c r="AE51" i="16"/>
  <c r="AD51" i="16"/>
  <c r="AC51" i="16"/>
  <c r="Y51" i="16"/>
  <c r="Z51" i="16"/>
  <c r="AA51" i="16"/>
  <c r="AE40" i="16"/>
  <c r="AD40" i="16"/>
  <c r="Z40" i="16"/>
  <c r="AC36" i="16"/>
  <c r="Z36" i="16"/>
  <c r="Y36" i="16" s="1"/>
  <c r="AE32" i="16"/>
  <c r="AD32" i="16"/>
  <c r="Z32" i="16"/>
  <c r="AE28" i="16"/>
  <c r="AD28" i="16"/>
  <c r="Z23" i="16"/>
  <c r="AD23" i="16"/>
  <c r="AA16" i="16"/>
  <c r="AD16" i="16"/>
  <c r="AE16" i="16"/>
  <c r="Z16" i="16"/>
  <c r="AD12" i="16"/>
  <c r="AE12" i="16"/>
  <c r="Z12" i="16"/>
  <c r="AH13" i="16"/>
  <c r="AL13" i="16"/>
  <c r="AI13" i="16"/>
  <c r="AM68" i="16"/>
  <c r="AH68" i="16"/>
  <c r="AI68" i="16"/>
  <c r="AL68" i="16"/>
  <c r="AM64" i="16"/>
  <c r="AH64" i="16"/>
  <c r="AI64" i="16"/>
  <c r="AL64" i="16"/>
  <c r="AH50" i="16"/>
  <c r="AL50" i="16"/>
  <c r="AI50" i="16"/>
  <c r="AK50" i="16"/>
  <c r="AM50" i="16"/>
  <c r="AG50" i="16"/>
  <c r="AH46" i="16"/>
  <c r="AL46" i="16"/>
  <c r="AI46" i="16"/>
  <c r="AM46" i="16"/>
  <c r="AK39" i="16"/>
  <c r="AH39" i="16"/>
  <c r="AL39" i="16"/>
  <c r="AI39" i="16"/>
  <c r="AM39" i="16"/>
  <c r="AH35" i="16"/>
  <c r="AL35" i="16"/>
  <c r="AI35" i="16"/>
  <c r="AM35" i="16"/>
  <c r="AH31" i="16"/>
  <c r="AL31" i="16"/>
  <c r="AI31" i="16"/>
  <c r="AM31" i="16"/>
  <c r="AH26" i="16"/>
  <c r="AL26" i="16"/>
  <c r="AI26" i="16"/>
  <c r="AM26" i="16"/>
  <c r="AB32" i="17"/>
  <c r="AE32" i="17"/>
  <c r="AH19" i="17"/>
  <c r="AI19" i="17"/>
  <c r="AB19" i="17"/>
  <c r="AB27" i="18"/>
  <c r="AH27" i="18"/>
  <c r="AH12" i="18"/>
  <c r="AC12" i="18"/>
  <c r="AC29" i="18"/>
  <c r="AI29" i="18"/>
  <c r="AC25" i="18"/>
  <c r="AI25" i="18"/>
  <c r="AE52" i="19"/>
  <c r="AB52" i="19"/>
  <c r="AH52" i="19"/>
  <c r="AH13" i="19"/>
  <c r="AB13" i="19"/>
  <c r="V53" i="79"/>
  <c r="W53" i="79"/>
  <c r="X53" i="79"/>
  <c r="Y53" i="79"/>
  <c r="Y49" i="79"/>
  <c r="V49" i="79"/>
  <c r="W49" i="79"/>
  <c r="X49" i="79"/>
  <c r="Y45" i="79"/>
  <c r="V45" i="79"/>
  <c r="W45" i="79"/>
  <c r="X45" i="79"/>
  <c r="Y41" i="79"/>
  <c r="V41" i="79"/>
  <c r="W41" i="79"/>
  <c r="X41" i="79"/>
  <c r="X37" i="79"/>
  <c r="V37" i="79"/>
  <c r="Y37" i="79"/>
  <c r="W37" i="79"/>
  <c r="X23" i="79"/>
  <c r="Y23" i="79"/>
  <c r="V23" i="79"/>
  <c r="W23" i="79"/>
  <c r="W19" i="79"/>
  <c r="X19" i="79"/>
  <c r="V19" i="79"/>
  <c r="Y19" i="79"/>
  <c r="AA10" i="79"/>
  <c r="AB10" i="79"/>
  <c r="AC10" i="79"/>
  <c r="AD10" i="79"/>
  <c r="AB53" i="79"/>
  <c r="AA53" i="79"/>
  <c r="AC53" i="79"/>
  <c r="AD53" i="79"/>
  <c r="AD49" i="79"/>
  <c r="AA49" i="79"/>
  <c r="AB49" i="79"/>
  <c r="AC49" i="79"/>
  <c r="AB45" i="79"/>
  <c r="AA45" i="79"/>
  <c r="AC45" i="79"/>
  <c r="AD45" i="79"/>
  <c r="AB41" i="79"/>
  <c r="AA41" i="79"/>
  <c r="AC41" i="79"/>
  <c r="AD41" i="79"/>
  <c r="AB37" i="79"/>
  <c r="AA37" i="79"/>
  <c r="AC37" i="79"/>
  <c r="AD37" i="79"/>
  <c r="AD23" i="79"/>
  <c r="AB23" i="79"/>
  <c r="AA23" i="79"/>
  <c r="AC23" i="79"/>
  <c r="AD19" i="79"/>
  <c r="AB19" i="79"/>
  <c r="AA19" i="79"/>
  <c r="AC19" i="79"/>
  <c r="AB52" i="24"/>
  <c r="Z52" i="24"/>
  <c r="AC33" i="24"/>
  <c r="Z33" i="24"/>
  <c r="AC21" i="24"/>
  <c r="Z21" i="24"/>
  <c r="AB14" i="24"/>
  <c r="Z14" i="24"/>
  <c r="AC55" i="25"/>
  <c r="Z55" i="25"/>
  <c r="AA40" i="25"/>
  <c r="Z40" i="25"/>
  <c r="Y42" i="29"/>
  <c r="W42" i="29"/>
  <c r="X42" i="29"/>
  <c r="V42" i="29"/>
  <c r="Y38" i="29"/>
  <c r="W38" i="29"/>
  <c r="V38" i="29"/>
  <c r="X38" i="29"/>
  <c r="W26" i="29"/>
  <c r="V26" i="29"/>
  <c r="Y26" i="29"/>
  <c r="X26" i="29"/>
  <c r="Y18" i="29"/>
  <c r="X18" i="29"/>
  <c r="V18" i="29"/>
  <c r="W18" i="29"/>
  <c r="AC41" i="29"/>
  <c r="AB41" i="29"/>
  <c r="AD41" i="29"/>
  <c r="AA41" i="29"/>
  <c r="AD32" i="29"/>
  <c r="AB32" i="29"/>
  <c r="AA32" i="29"/>
  <c r="AC32" i="29"/>
  <c r="AC25" i="29"/>
  <c r="AB25" i="29"/>
  <c r="AD25" i="29"/>
  <c r="AA25" i="29"/>
  <c r="AC21" i="29"/>
  <c r="AB21" i="29"/>
  <c r="AD21" i="29"/>
  <c r="AA21" i="29"/>
  <c r="AD17" i="29"/>
  <c r="AB17" i="29"/>
  <c r="AC17" i="29"/>
  <c r="AA17" i="29"/>
  <c r="AE64" i="16"/>
  <c r="Z64" i="16"/>
  <c r="AA64" i="16"/>
  <c r="AD64" i="16"/>
  <c r="AC64" i="16"/>
  <c r="Y64" i="16"/>
  <c r="AE50" i="16"/>
  <c r="Z50" i="16"/>
  <c r="Y50" i="16"/>
  <c r="AA50" i="16"/>
  <c r="AD50" i="16"/>
  <c r="AE39" i="16"/>
  <c r="Z39" i="16"/>
  <c r="Y39" i="16" s="1"/>
  <c r="AD39" i="16"/>
  <c r="AE35" i="16"/>
  <c r="Z35" i="16"/>
  <c r="AD35" i="16"/>
  <c r="AA31" i="16"/>
  <c r="AE31" i="16"/>
  <c r="Z31" i="16"/>
  <c r="AD31" i="16"/>
  <c r="Z26" i="16"/>
  <c r="AD26" i="16"/>
  <c r="AD19" i="16"/>
  <c r="AE19" i="16"/>
  <c r="Z19" i="16"/>
  <c r="Y19" i="16" s="1"/>
  <c r="AD15" i="16"/>
  <c r="AE15" i="16"/>
  <c r="Z15" i="16"/>
  <c r="AL11" i="16"/>
  <c r="AI11" i="16"/>
  <c r="AH11" i="16"/>
  <c r="AM11" i="16"/>
  <c r="AM16" i="16"/>
  <c r="AH16" i="16"/>
  <c r="AL16" i="16"/>
  <c r="AI16" i="16"/>
  <c r="AM12" i="16"/>
  <c r="AH12" i="16"/>
  <c r="AL12" i="16"/>
  <c r="AI12" i="16"/>
  <c r="AL67" i="16"/>
  <c r="AM67" i="16"/>
  <c r="AH67" i="16"/>
  <c r="AI67" i="16"/>
  <c r="AL63" i="16"/>
  <c r="AK63" i="16"/>
  <c r="AM63" i="16"/>
  <c r="AH63" i="16"/>
  <c r="AI63" i="16"/>
  <c r="AK49" i="16"/>
  <c r="AM49" i="16"/>
  <c r="AH49" i="16"/>
  <c r="AL49" i="16"/>
  <c r="AI49" i="16"/>
  <c r="AK45" i="16"/>
  <c r="AM45" i="16"/>
  <c r="AH45" i="16"/>
  <c r="AL45" i="16"/>
  <c r="AI45" i="16"/>
  <c r="AG38" i="16"/>
  <c r="AM38" i="16"/>
  <c r="AH38" i="16"/>
  <c r="AL38" i="16"/>
  <c r="AI38" i="16"/>
  <c r="AM34" i="16"/>
  <c r="AH34" i="16"/>
  <c r="AL34" i="16"/>
  <c r="AI34" i="16"/>
  <c r="AM30" i="16"/>
  <c r="AH30" i="16"/>
  <c r="AL30" i="16"/>
  <c r="AI30" i="16"/>
  <c r="AG25" i="16"/>
  <c r="AM25" i="16"/>
  <c r="AH25" i="16"/>
  <c r="AL25" i="16"/>
  <c r="AI25" i="16"/>
  <c r="AH31" i="17"/>
  <c r="AE31" i="17"/>
  <c r="AB44" i="18"/>
  <c r="AH44" i="18"/>
  <c r="AE44" i="18"/>
  <c r="AB26" i="18"/>
  <c r="AH26" i="18"/>
  <c r="AC42" i="18"/>
  <c r="AI42" i="18"/>
  <c r="AF28" i="18"/>
  <c r="AI28" i="18"/>
  <c r="AI53" i="19"/>
  <c r="AF53" i="19"/>
  <c r="AI49" i="19"/>
  <c r="AC49" i="19"/>
  <c r="V56" i="79"/>
  <c r="W56" i="79"/>
  <c r="X56" i="79"/>
  <c r="V52" i="79"/>
  <c r="Y52" i="79"/>
  <c r="W52" i="79"/>
  <c r="X52" i="79"/>
  <c r="V48" i="79"/>
  <c r="X48" i="79"/>
  <c r="Y48" i="79"/>
  <c r="W48" i="79"/>
  <c r="V44" i="79"/>
  <c r="X44" i="79"/>
  <c r="Y44" i="79"/>
  <c r="W44" i="79"/>
  <c r="V40" i="79"/>
  <c r="X40" i="79"/>
  <c r="Y40" i="79"/>
  <c r="W40" i="79"/>
  <c r="V36" i="79"/>
  <c r="W36" i="79"/>
  <c r="X36" i="79"/>
  <c r="Y36" i="79"/>
  <c r="W22" i="79"/>
  <c r="V22" i="79"/>
  <c r="X22" i="79"/>
  <c r="Y22" i="79"/>
  <c r="Y15" i="79"/>
  <c r="V15" i="79"/>
  <c r="AA56" i="79"/>
  <c r="AB56" i="79"/>
  <c r="AC56" i="79"/>
  <c r="AD52" i="79"/>
  <c r="AA52" i="79"/>
  <c r="AB52" i="79"/>
  <c r="AC52" i="79"/>
  <c r="AC48" i="79"/>
  <c r="AA48" i="79"/>
  <c r="AD48" i="79"/>
  <c r="AB48" i="79"/>
  <c r="AD44" i="79"/>
  <c r="AA44" i="79"/>
  <c r="AB44" i="79"/>
  <c r="AC44" i="79"/>
  <c r="AD40" i="79"/>
  <c r="AA40" i="79"/>
  <c r="AB40" i="79"/>
  <c r="AC40" i="79"/>
  <c r="AD36" i="79"/>
  <c r="AA36" i="79"/>
  <c r="AB36" i="79"/>
  <c r="AC36" i="79"/>
  <c r="AC22" i="79"/>
  <c r="AD22" i="79"/>
  <c r="AA22" i="79"/>
  <c r="AB22" i="79"/>
  <c r="AC15" i="79"/>
  <c r="AD15" i="79"/>
  <c r="AA15" i="79"/>
  <c r="AB15" i="79"/>
  <c r="AA63" i="24"/>
  <c r="Z63" i="24"/>
  <c r="AC59" i="24"/>
  <c r="Z59" i="24"/>
  <c r="AC55" i="24"/>
  <c r="Z55" i="24"/>
  <c r="AC51" i="24"/>
  <c r="Z51" i="24"/>
  <c r="AC47" i="24"/>
  <c r="Z47" i="24"/>
  <c r="AC43" i="24"/>
  <c r="Z43" i="24"/>
  <c r="AC39" i="24"/>
  <c r="Z39" i="24"/>
  <c r="AC32" i="24"/>
  <c r="Z32" i="24"/>
  <c r="AA50" i="25"/>
  <c r="Z50" i="25"/>
  <c r="AB39" i="25"/>
  <c r="Z39" i="25"/>
  <c r="V41" i="29"/>
  <c r="X41" i="29"/>
  <c r="W41" i="29"/>
  <c r="Y41" i="29"/>
  <c r="Y32" i="29"/>
  <c r="W32" i="29"/>
  <c r="V32" i="29"/>
  <c r="X32" i="29"/>
  <c r="Y25" i="29"/>
  <c r="W25" i="29"/>
  <c r="V25" i="29"/>
  <c r="AG25" i="29" s="1"/>
  <c r="X25" i="29"/>
  <c r="X21" i="29"/>
  <c r="V21" i="29"/>
  <c r="W21" i="29"/>
  <c r="Y21" i="29"/>
  <c r="Y17" i="29"/>
  <c r="X17" i="29"/>
  <c r="V17" i="29"/>
  <c r="AG17" i="29" s="1"/>
  <c r="W17" i="29"/>
  <c r="AB44" i="29"/>
  <c r="AC44" i="29"/>
  <c r="AD44" i="29"/>
  <c r="AA44" i="29"/>
  <c r="AB31" i="29"/>
  <c r="AA31" i="29"/>
  <c r="AC31" i="29"/>
  <c r="AA20" i="29"/>
  <c r="AB20" i="29"/>
  <c r="AC20" i="29"/>
  <c r="AD16" i="29"/>
  <c r="AA16" i="29"/>
  <c r="AB16" i="29"/>
  <c r="AC16" i="29"/>
  <c r="Z67" i="16"/>
  <c r="AD67" i="16"/>
  <c r="Y63" i="16"/>
  <c r="Z63" i="16"/>
  <c r="AC63" i="16"/>
  <c r="AA63" i="16"/>
  <c r="AE49" i="16"/>
  <c r="AD49" i="16"/>
  <c r="Z49" i="16"/>
  <c r="Y49" i="16"/>
  <c r="AA49" i="16"/>
  <c r="AE45" i="16"/>
  <c r="AD45" i="16"/>
  <c r="Z45" i="16"/>
  <c r="Z38" i="16"/>
  <c r="AD38" i="16"/>
  <c r="AE34" i="16"/>
  <c r="AD34" i="16"/>
  <c r="Z34" i="16"/>
  <c r="AC30" i="16"/>
  <c r="AE30" i="16"/>
  <c r="AD30" i="16"/>
  <c r="Z30" i="16"/>
  <c r="AE25" i="16"/>
  <c r="AD25" i="16"/>
  <c r="Z25" i="16"/>
  <c r="AD14" i="16"/>
  <c r="AE14" i="16"/>
  <c r="Z14" i="16"/>
  <c r="AH19" i="16"/>
  <c r="AL19" i="16"/>
  <c r="AI19" i="16"/>
  <c r="AM19" i="16"/>
  <c r="AH15" i="16"/>
  <c r="AL15" i="16"/>
  <c r="AI15" i="16"/>
  <c r="AM15" i="16"/>
  <c r="AM23" i="16"/>
  <c r="AH23" i="16"/>
  <c r="AL23" i="16"/>
  <c r="AI23" i="16"/>
  <c r="AM66" i="16"/>
  <c r="AH66" i="16"/>
  <c r="AI66" i="16"/>
  <c r="AL66" i="16"/>
  <c r="AM62" i="16"/>
  <c r="AK62" i="16"/>
  <c r="AI62" i="16"/>
  <c r="AL62" i="16"/>
  <c r="AG48" i="16"/>
  <c r="AH48" i="16"/>
  <c r="AL48" i="16"/>
  <c r="AI48" i="16"/>
  <c r="AM48" i="16"/>
  <c r="AH41" i="16"/>
  <c r="AL41" i="16"/>
  <c r="AI41" i="16"/>
  <c r="AM41" i="16"/>
  <c r="AH37" i="16"/>
  <c r="AL37" i="16"/>
  <c r="AI37" i="16"/>
  <c r="AM37" i="16"/>
  <c r="AH33" i="16"/>
  <c r="AL33" i="16"/>
  <c r="AI33" i="16"/>
  <c r="AM33" i="16"/>
  <c r="AH29" i="16"/>
  <c r="AL29" i="16"/>
  <c r="AI29" i="16"/>
  <c r="AM29" i="16"/>
  <c r="AH24" i="16"/>
  <c r="AL24" i="16"/>
  <c r="AI24" i="16"/>
  <c r="AM24" i="16"/>
  <c r="AB23" i="17"/>
  <c r="AI23" i="17"/>
  <c r="AE23" i="17"/>
  <c r="AH23" i="17"/>
  <c r="AB29" i="18"/>
  <c r="AH29" i="18"/>
  <c r="AB25" i="18"/>
  <c r="AH25" i="18"/>
  <c r="AC27" i="18"/>
  <c r="AI27" i="18"/>
  <c r="AF52" i="19"/>
  <c r="AC52" i="19"/>
  <c r="AI52" i="19"/>
  <c r="X55" i="79"/>
  <c r="Y55" i="79"/>
  <c r="V55" i="79"/>
  <c r="W55" i="79"/>
  <c r="X51" i="79"/>
  <c r="Y51" i="79"/>
  <c r="V51" i="79"/>
  <c r="W51" i="79"/>
  <c r="W47" i="79"/>
  <c r="X47" i="79"/>
  <c r="Y47" i="79"/>
  <c r="V47" i="79"/>
  <c r="AG47" i="79" s="1"/>
  <c r="W43" i="79"/>
  <c r="X43" i="79"/>
  <c r="Y43" i="79"/>
  <c r="V43" i="79"/>
  <c r="Y32" i="79"/>
  <c r="W32" i="79"/>
  <c r="V32" i="79"/>
  <c r="X32" i="79"/>
  <c r="V21" i="79"/>
  <c r="W21" i="79"/>
  <c r="X21" i="79"/>
  <c r="Y21" i="79"/>
  <c r="X12" i="79"/>
  <c r="Y12" i="79"/>
  <c r="V12" i="79"/>
  <c r="W12" i="79"/>
  <c r="AC55" i="79"/>
  <c r="AD55" i="79"/>
  <c r="AB55" i="79"/>
  <c r="AA55" i="79"/>
  <c r="AC51" i="79"/>
  <c r="AD51" i="79"/>
  <c r="AB51" i="79"/>
  <c r="AA51" i="79"/>
  <c r="AC43" i="79"/>
  <c r="AD43" i="79"/>
  <c r="AB43" i="79"/>
  <c r="AA43" i="79"/>
  <c r="AC39" i="79"/>
  <c r="AD39" i="79"/>
  <c r="AB39" i="79"/>
  <c r="AA39" i="79"/>
  <c r="AG39" i="79" s="1"/>
  <c r="AC32" i="79"/>
  <c r="AD32" i="79"/>
  <c r="AB32" i="79"/>
  <c r="AA32" i="79"/>
  <c r="AB21" i="79"/>
  <c r="AA21" i="79"/>
  <c r="AC21" i="79"/>
  <c r="AD21" i="79"/>
  <c r="AB12" i="79"/>
  <c r="AC12" i="79"/>
  <c r="AD12" i="79"/>
  <c r="AA12" i="79"/>
  <c r="AC50" i="24"/>
  <c r="Z50" i="24"/>
  <c r="AB35" i="24"/>
  <c r="Z35" i="24"/>
  <c r="AC31" i="24"/>
  <c r="Z31" i="24"/>
  <c r="AC23" i="24"/>
  <c r="Z23" i="24"/>
  <c r="AC16" i="24"/>
  <c r="Z16" i="24"/>
  <c r="AC12" i="24"/>
  <c r="Z12" i="24"/>
  <c r="AB49" i="25"/>
  <c r="Z49" i="25"/>
  <c r="AA38" i="25"/>
  <c r="Z38" i="25"/>
  <c r="X44" i="29"/>
  <c r="V44" i="29"/>
  <c r="Y44" i="29"/>
  <c r="W44" i="29"/>
  <c r="X31" i="29"/>
  <c r="Y31" i="29"/>
  <c r="V31" i="29"/>
  <c r="AG31" i="29" s="1"/>
  <c r="W31" i="29"/>
  <c r="V20" i="29"/>
  <c r="W20" i="29"/>
  <c r="Y20" i="29"/>
  <c r="X20" i="29"/>
  <c r="AB43" i="29"/>
  <c r="AD43" i="29"/>
  <c r="AA43" i="29"/>
  <c r="AC43" i="29"/>
  <c r="AB39" i="29"/>
  <c r="AA39" i="29"/>
  <c r="AC39" i="29"/>
  <c r="AD39" i="29"/>
  <c r="AA27" i="29"/>
  <c r="AD27" i="29"/>
  <c r="AB27" i="29"/>
  <c r="AC27" i="29"/>
  <c r="AA23" i="29"/>
  <c r="AB23" i="29"/>
  <c r="AC23" i="29"/>
  <c r="AC19" i="29"/>
  <c r="AA19" i="29"/>
  <c r="AB19" i="29"/>
  <c r="AC12" i="29"/>
  <c r="AA12" i="29"/>
  <c r="AB12" i="29"/>
  <c r="AD12" i="29"/>
  <c r="Z11" i="16"/>
  <c r="Y11" i="16" s="1"/>
  <c r="AE11" i="16"/>
  <c r="AA66" i="16"/>
  <c r="AD66" i="16"/>
  <c r="AC66" i="16"/>
  <c r="Y66" i="16"/>
  <c r="AE62" i="16"/>
  <c r="Z62" i="16"/>
  <c r="Y62" i="16"/>
  <c r="AC62" i="16"/>
  <c r="AD62" i="16"/>
  <c r="AE48" i="16"/>
  <c r="Z48" i="16"/>
  <c r="AD48" i="16"/>
  <c r="AE41" i="16"/>
  <c r="Z41" i="16"/>
  <c r="AD41" i="16"/>
  <c r="Z37" i="16"/>
  <c r="Y37" i="16" s="1"/>
  <c r="AD37" i="16"/>
  <c r="Z33" i="16"/>
  <c r="Y33" i="16" s="1"/>
  <c r="AD33" i="16"/>
  <c r="Z29" i="16"/>
  <c r="AD29" i="16"/>
  <c r="AE24" i="16"/>
  <c r="Z24" i="16"/>
  <c r="AD24" i="16"/>
  <c r="AD13" i="16"/>
  <c r="AC13" i="16" s="1"/>
  <c r="Z13" i="16"/>
  <c r="AM18" i="16"/>
  <c r="AH18" i="16"/>
  <c r="AL18" i="16"/>
  <c r="AM14" i="16"/>
  <c r="AH14" i="16"/>
  <c r="AL14" i="16"/>
  <c r="AI14" i="16"/>
  <c r="AL69" i="16"/>
  <c r="AM69" i="16"/>
  <c r="AH69" i="16"/>
  <c r="AI69" i="16"/>
  <c r="AL65" i="16"/>
  <c r="AM65" i="16"/>
  <c r="AH65" i="16"/>
  <c r="AI65" i="16"/>
  <c r="AM51" i="16"/>
  <c r="AG51" i="16"/>
  <c r="AH51" i="16"/>
  <c r="AK51" i="16"/>
  <c r="AL51" i="16"/>
  <c r="AI51" i="16"/>
  <c r="AM47" i="16"/>
  <c r="AL47" i="16"/>
  <c r="AI47" i="16"/>
  <c r="AM40" i="16"/>
  <c r="AH40" i="16"/>
  <c r="AL40" i="16"/>
  <c r="AI40" i="16"/>
  <c r="AK36" i="16"/>
  <c r="AH36" i="16"/>
  <c r="AI36" i="16"/>
  <c r="AK32" i="16"/>
  <c r="AM32" i="16"/>
  <c r="AH32" i="16"/>
  <c r="AL32" i="16"/>
  <c r="AI32" i="16"/>
  <c r="AM28" i="16"/>
  <c r="AH28" i="16"/>
  <c r="AL28" i="16"/>
  <c r="AI28" i="16"/>
  <c r="AB33" i="17"/>
  <c r="AE33" i="17"/>
  <c r="AH22" i="17"/>
  <c r="AI22" i="17"/>
  <c r="AE22" i="17"/>
  <c r="AB42" i="18"/>
  <c r="AH42" i="18"/>
  <c r="AB28" i="18"/>
  <c r="AH28" i="18"/>
  <c r="AE28" i="18"/>
  <c r="AI44" i="18"/>
  <c r="AF44" i="18"/>
  <c r="AC44" i="18"/>
  <c r="AC26" i="18"/>
  <c r="AI26" i="18"/>
  <c r="AH53" i="19"/>
  <c r="AE53" i="19"/>
  <c r="AH14" i="19"/>
  <c r="AB14" i="19"/>
  <c r="W54" i="79"/>
  <c r="X54" i="79"/>
  <c r="V54" i="79"/>
  <c r="Y54" i="79"/>
  <c r="W50" i="79"/>
  <c r="V50" i="79"/>
  <c r="X50" i="79"/>
  <c r="W46" i="79"/>
  <c r="V46" i="79"/>
  <c r="X46" i="79"/>
  <c r="Y46" i="79"/>
  <c r="W42" i="79"/>
  <c r="V42" i="79"/>
  <c r="X42" i="79"/>
  <c r="Y42" i="79"/>
  <c r="Y38" i="79"/>
  <c r="V38" i="79"/>
  <c r="W38" i="79"/>
  <c r="X38" i="79"/>
  <c r="X31" i="79"/>
  <c r="Y31" i="79"/>
  <c r="V31" i="79"/>
  <c r="W31" i="79"/>
  <c r="W20" i="79"/>
  <c r="V20" i="79"/>
  <c r="Y11" i="79"/>
  <c r="V11" i="79"/>
  <c r="AB54" i="79"/>
  <c r="AC54" i="79"/>
  <c r="AD54" i="79"/>
  <c r="AA54" i="79"/>
  <c r="AB50" i="79"/>
  <c r="AC50" i="79"/>
  <c r="AA50" i="79"/>
  <c r="AB46" i="79"/>
  <c r="AC46" i="79"/>
  <c r="AD46" i="79"/>
  <c r="AA46" i="79"/>
  <c r="AB42" i="79"/>
  <c r="AC42" i="79"/>
  <c r="AD42" i="79"/>
  <c r="AA42" i="79"/>
  <c r="AB38" i="79"/>
  <c r="AC38" i="79"/>
  <c r="AD38" i="79"/>
  <c r="AA38" i="79"/>
  <c r="AB31" i="79"/>
  <c r="AC31" i="79"/>
  <c r="AD31" i="79"/>
  <c r="AA31" i="79"/>
  <c r="AB20" i="79"/>
  <c r="AC20" i="79"/>
  <c r="AD20" i="79"/>
  <c r="AA20" i="79"/>
  <c r="AB11" i="79"/>
  <c r="AC11" i="79"/>
  <c r="AA11" i="79"/>
  <c r="AD11" i="79"/>
  <c r="AB61" i="24"/>
  <c r="Z61" i="24"/>
  <c r="AB57" i="24"/>
  <c r="Z57" i="24"/>
  <c r="AB53" i="24"/>
  <c r="Z53" i="24"/>
  <c r="AB49" i="24"/>
  <c r="Z49" i="24"/>
  <c r="AB45" i="24"/>
  <c r="Z45" i="24"/>
  <c r="AB41" i="24"/>
  <c r="Z41" i="24"/>
  <c r="AB34" i="24"/>
  <c r="Z34" i="24"/>
  <c r="AA30" i="24"/>
  <c r="Z30" i="24"/>
  <c r="AC22" i="24"/>
  <c r="Z22" i="24"/>
  <c r="AC11" i="24"/>
  <c r="Z11" i="24"/>
  <c r="AA48" i="25"/>
  <c r="Z48" i="25"/>
  <c r="Y43" i="29"/>
  <c r="W43" i="29"/>
  <c r="X43" i="29"/>
  <c r="V43" i="29"/>
  <c r="X39" i="29"/>
  <c r="Y39" i="29"/>
  <c r="W39" i="29"/>
  <c r="V39" i="29"/>
  <c r="AG39" i="29" s="1"/>
  <c r="X27" i="29"/>
  <c r="Y27" i="29"/>
  <c r="W27" i="29"/>
  <c r="V27" i="29"/>
  <c r="X23" i="29"/>
  <c r="V23" i="29"/>
  <c r="W23" i="29"/>
  <c r="W19" i="29"/>
  <c r="X19" i="29"/>
  <c r="V19" i="29"/>
  <c r="V12" i="29"/>
  <c r="W12" i="29"/>
  <c r="Y12" i="29"/>
  <c r="X12" i="29"/>
  <c r="AD42" i="29"/>
  <c r="AA42" i="29"/>
  <c r="AB42" i="29"/>
  <c r="AC42" i="29"/>
  <c r="AA38" i="29"/>
  <c r="AB38" i="29"/>
  <c r="AC38" i="29"/>
  <c r="AD38" i="29"/>
  <c r="AD26" i="29"/>
  <c r="AB26" i="29"/>
  <c r="AC26" i="29"/>
  <c r="AA26" i="29"/>
  <c r="AD22" i="29"/>
  <c r="AB22" i="29"/>
  <c r="AC22" i="29"/>
  <c r="AA22" i="29"/>
  <c r="AB18" i="29"/>
  <c r="AC18" i="29"/>
  <c r="AD18" i="29"/>
  <c r="AA18" i="29"/>
  <c r="AB11" i="29"/>
  <c r="AC11" i="29"/>
  <c r="AD11" i="29"/>
  <c r="AA11" i="29"/>
  <c r="AG11" i="29" s="1"/>
  <c r="AB37" i="18"/>
  <c r="AE37" i="18"/>
  <c r="X44" i="26"/>
  <c r="U44" i="26"/>
  <c r="W44" i="26"/>
  <c r="V44" i="26"/>
  <c r="X20" i="26"/>
  <c r="W20" i="26"/>
  <c r="U20" i="26"/>
  <c r="V20" i="26"/>
  <c r="AB10" i="26"/>
  <c r="AA10" i="26"/>
  <c r="AC10" i="26"/>
  <c r="Z10" i="26"/>
  <c r="AA27" i="26"/>
  <c r="AC27" i="26"/>
  <c r="AB27" i="26"/>
  <c r="Z27" i="26"/>
  <c r="W43" i="26"/>
  <c r="U43" i="26"/>
  <c r="V43" i="26"/>
  <c r="X43" i="26"/>
  <c r="W35" i="26"/>
  <c r="U35" i="26"/>
  <c r="X35" i="26"/>
  <c r="V35" i="26"/>
  <c r="W27" i="26"/>
  <c r="U27" i="26"/>
  <c r="X27" i="26"/>
  <c r="V27" i="26"/>
  <c r="W19" i="26"/>
  <c r="U19" i="26"/>
  <c r="X19" i="26"/>
  <c r="V19" i="26"/>
  <c r="W12" i="26"/>
  <c r="U12" i="26"/>
  <c r="X12" i="26"/>
  <c r="V12" i="26"/>
  <c r="AB34" i="26"/>
  <c r="AA34" i="26"/>
  <c r="AC34" i="26"/>
  <c r="Z34" i="26"/>
  <c r="AC26" i="26"/>
  <c r="Z26" i="26"/>
  <c r="AA26" i="26"/>
  <c r="AB26" i="26"/>
  <c r="AC11" i="26"/>
  <c r="Z11" i="26"/>
  <c r="AA11" i="26"/>
  <c r="AB11" i="26"/>
  <c r="X13" i="26"/>
  <c r="W13" i="26"/>
  <c r="U13" i="26"/>
  <c r="V13" i="26"/>
  <c r="AC35" i="26"/>
  <c r="AB35" i="26"/>
  <c r="AA35" i="26"/>
  <c r="Z35" i="26"/>
  <c r="AC12" i="26"/>
  <c r="Z12" i="26"/>
  <c r="V46" i="26"/>
  <c r="W46" i="26"/>
  <c r="X46" i="26"/>
  <c r="U46" i="26"/>
  <c r="V42" i="26"/>
  <c r="U42" i="26"/>
  <c r="AE42" i="26" s="1"/>
  <c r="W42" i="26"/>
  <c r="X42" i="26"/>
  <c r="V34" i="26"/>
  <c r="W34" i="26"/>
  <c r="X34" i="26"/>
  <c r="U34" i="26"/>
  <c r="V26" i="26"/>
  <c r="U26" i="26"/>
  <c r="W26" i="26"/>
  <c r="X26" i="26"/>
  <c r="V18" i="26"/>
  <c r="W18" i="26"/>
  <c r="U18" i="26"/>
  <c r="X18" i="26"/>
  <c r="W11" i="26"/>
  <c r="U11" i="26"/>
  <c r="AC45" i="26"/>
  <c r="Z45" i="26"/>
  <c r="AC41" i="26"/>
  <c r="Z41" i="26"/>
  <c r="AC33" i="26"/>
  <c r="Z33" i="26"/>
  <c r="AB25" i="26"/>
  <c r="Z25" i="26"/>
  <c r="AA25" i="26"/>
  <c r="AC25" i="26"/>
  <c r="X40" i="26"/>
  <c r="U40" i="26"/>
  <c r="AE40" i="26" s="1"/>
  <c r="W40" i="26"/>
  <c r="V40" i="26"/>
  <c r="AA43" i="26"/>
  <c r="Z43" i="26"/>
  <c r="AA19" i="26"/>
  <c r="AC19" i="26"/>
  <c r="AB19" i="26"/>
  <c r="Z19" i="26"/>
  <c r="V45" i="26"/>
  <c r="W45" i="26"/>
  <c r="U45" i="26"/>
  <c r="X45" i="26"/>
  <c r="V41" i="26"/>
  <c r="W41" i="26"/>
  <c r="U41" i="26"/>
  <c r="X41" i="26"/>
  <c r="X33" i="26"/>
  <c r="V33" i="26"/>
  <c r="W33" i="26"/>
  <c r="U33" i="26"/>
  <c r="X25" i="26"/>
  <c r="V25" i="26"/>
  <c r="W25" i="26"/>
  <c r="U25" i="26"/>
  <c r="V17" i="26"/>
  <c r="X17" i="26"/>
  <c r="W17" i="26"/>
  <c r="U17" i="26"/>
  <c r="X10" i="26"/>
  <c r="U10" i="26"/>
  <c r="AA20" i="26"/>
  <c r="AB20" i="26"/>
  <c r="Z20" i="26"/>
  <c r="AC20" i="26"/>
  <c r="AA13" i="26"/>
  <c r="Z13" i="26"/>
  <c r="AB13" i="26"/>
  <c r="AC13" i="26"/>
  <c r="V53" i="25"/>
  <c r="W53" i="25"/>
  <c r="U53" i="25"/>
  <c r="V37" i="25"/>
  <c r="W37" i="25"/>
  <c r="U37" i="25"/>
  <c r="U23" i="25"/>
  <c r="V23" i="25"/>
  <c r="W23" i="25"/>
  <c r="U52" i="25"/>
  <c r="V52" i="25"/>
  <c r="W52" i="25"/>
  <c r="U48" i="25"/>
  <c r="V48" i="25"/>
  <c r="W48" i="25"/>
  <c r="U40" i="25"/>
  <c r="V40" i="25"/>
  <c r="W40" i="25"/>
  <c r="U35" i="25"/>
  <c r="V35" i="25"/>
  <c r="W35" i="25"/>
  <c r="V28" i="25"/>
  <c r="W28" i="25"/>
  <c r="U28" i="25"/>
  <c r="U21" i="25"/>
  <c r="V21" i="25"/>
  <c r="W21" i="25"/>
  <c r="AC10" i="25"/>
  <c r="Z10" i="25"/>
  <c r="AC11" i="25"/>
  <c r="Z11" i="25"/>
  <c r="V49" i="25"/>
  <c r="W49" i="25"/>
  <c r="U49" i="25"/>
  <c r="W29" i="25"/>
  <c r="U29" i="25"/>
  <c r="V29" i="25"/>
  <c r="X18" i="25"/>
  <c r="U18" i="25"/>
  <c r="V18" i="25"/>
  <c r="W18" i="25"/>
  <c r="AA12" i="25"/>
  <c r="Z12" i="25"/>
  <c r="X55" i="25"/>
  <c r="U55" i="25"/>
  <c r="V55" i="25"/>
  <c r="W55" i="25"/>
  <c r="U51" i="25"/>
  <c r="V51" i="25"/>
  <c r="W51" i="25"/>
  <c r="U47" i="25"/>
  <c r="AE47" i="25" s="1"/>
  <c r="V47" i="25"/>
  <c r="W47" i="25"/>
  <c r="U39" i="25"/>
  <c r="V39" i="25"/>
  <c r="W39" i="25"/>
  <c r="X31" i="25"/>
  <c r="U31" i="25"/>
  <c r="V31" i="25"/>
  <c r="W31" i="25"/>
  <c r="U27" i="25"/>
  <c r="V27" i="25"/>
  <c r="W27" i="25"/>
  <c r="W20" i="25"/>
  <c r="U20" i="25"/>
  <c r="V20" i="25"/>
  <c r="AA14" i="25"/>
  <c r="Z14" i="25"/>
  <c r="X10" i="25"/>
  <c r="U10" i="25"/>
  <c r="V45" i="25"/>
  <c r="W45" i="25"/>
  <c r="U45" i="25"/>
  <c r="AE45" i="25" s="1"/>
  <c r="X54" i="25"/>
  <c r="W54" i="25"/>
  <c r="U54" i="25"/>
  <c r="V54" i="25"/>
  <c r="W50" i="25"/>
  <c r="U50" i="25"/>
  <c r="V50" i="25"/>
  <c r="W46" i="25"/>
  <c r="U46" i="25"/>
  <c r="AE46" i="25" s="1"/>
  <c r="V46" i="25"/>
  <c r="W38" i="25"/>
  <c r="U38" i="25"/>
  <c r="V38" i="25"/>
  <c r="W30" i="25"/>
  <c r="U30" i="25"/>
  <c r="V30" i="25"/>
  <c r="V19" i="25"/>
  <c r="W19" i="25"/>
  <c r="U19" i="25"/>
  <c r="AB27" i="25"/>
  <c r="Z27" i="25"/>
  <c r="AA20" i="25"/>
  <c r="Z20" i="25"/>
  <c r="AA55" i="25"/>
  <c r="X52" i="24"/>
  <c r="W52" i="24"/>
  <c r="U52" i="24"/>
  <c r="V52" i="24"/>
  <c r="X40" i="24"/>
  <c r="U40" i="24"/>
  <c r="AE40" i="24" s="1"/>
  <c r="W40" i="24"/>
  <c r="V40" i="24"/>
  <c r="W26" i="24"/>
  <c r="V26" i="24"/>
  <c r="X26" i="24"/>
  <c r="U26" i="24"/>
  <c r="X59" i="24"/>
  <c r="U59" i="24"/>
  <c r="W59" i="24"/>
  <c r="V59" i="24"/>
  <c r="X55" i="24"/>
  <c r="U55" i="24"/>
  <c r="W55" i="24"/>
  <c r="V55" i="24"/>
  <c r="X51" i="24"/>
  <c r="U51" i="24"/>
  <c r="W51" i="24"/>
  <c r="V51" i="24"/>
  <c r="X47" i="24"/>
  <c r="W47" i="24"/>
  <c r="U47" i="24"/>
  <c r="V47" i="24"/>
  <c r="X43" i="24"/>
  <c r="W43" i="24"/>
  <c r="U43" i="24"/>
  <c r="V43" i="24"/>
  <c r="X39" i="24"/>
  <c r="W39" i="24"/>
  <c r="U39" i="24"/>
  <c r="V39" i="24"/>
  <c r="W32" i="24"/>
  <c r="V32" i="24"/>
  <c r="X32" i="24"/>
  <c r="U32" i="24"/>
  <c r="AA26" i="24"/>
  <c r="AB26" i="24"/>
  <c r="AC26" i="24"/>
  <c r="X60" i="24"/>
  <c r="W60" i="24"/>
  <c r="U60" i="24"/>
  <c r="V60" i="24"/>
  <c r="X48" i="24"/>
  <c r="U48" i="24"/>
  <c r="W48" i="24"/>
  <c r="V48" i="24"/>
  <c r="W33" i="24"/>
  <c r="X33" i="24"/>
  <c r="V33" i="24"/>
  <c r="U33" i="24"/>
  <c r="X58" i="24"/>
  <c r="W58" i="24"/>
  <c r="U58" i="24"/>
  <c r="V58" i="24"/>
  <c r="X54" i="24"/>
  <c r="W54" i="24"/>
  <c r="U54" i="24"/>
  <c r="V54" i="24"/>
  <c r="X50" i="24"/>
  <c r="W50" i="24"/>
  <c r="U50" i="24"/>
  <c r="V50" i="24"/>
  <c r="X46" i="24"/>
  <c r="W46" i="24"/>
  <c r="U46" i="24"/>
  <c r="AE46" i="24" s="1"/>
  <c r="V46" i="24"/>
  <c r="X42" i="24"/>
  <c r="W42" i="24"/>
  <c r="U42" i="24"/>
  <c r="AE42" i="24" s="1"/>
  <c r="V42" i="24"/>
  <c r="W35" i="24"/>
  <c r="X35" i="24"/>
  <c r="U35" i="24"/>
  <c r="V35" i="24"/>
  <c r="W31" i="24"/>
  <c r="V31" i="24"/>
  <c r="X31" i="24"/>
  <c r="U31" i="24"/>
  <c r="AA25" i="24"/>
  <c r="AC25" i="24"/>
  <c r="AB25" i="24"/>
  <c r="X56" i="24"/>
  <c r="W56" i="24"/>
  <c r="U56" i="24"/>
  <c r="V56" i="24"/>
  <c r="X44" i="24"/>
  <c r="W44" i="24"/>
  <c r="U44" i="24"/>
  <c r="AE44" i="24" s="1"/>
  <c r="V44" i="24"/>
  <c r="X61" i="24"/>
  <c r="U61" i="24"/>
  <c r="W61" i="24"/>
  <c r="V61" i="24"/>
  <c r="X57" i="24"/>
  <c r="U57" i="24"/>
  <c r="W57" i="24"/>
  <c r="V57" i="24"/>
  <c r="X53" i="24"/>
  <c r="U53" i="24"/>
  <c r="W53" i="24"/>
  <c r="V53" i="24"/>
  <c r="X49" i="24"/>
  <c r="W49" i="24"/>
  <c r="U49" i="24"/>
  <c r="V49" i="24"/>
  <c r="X45" i="24"/>
  <c r="W45" i="24"/>
  <c r="U45" i="24"/>
  <c r="AE45" i="24" s="1"/>
  <c r="V45" i="24"/>
  <c r="X41" i="24"/>
  <c r="U41" i="24"/>
  <c r="W41" i="24"/>
  <c r="V41" i="24"/>
  <c r="W34" i="24"/>
  <c r="X34" i="24"/>
  <c r="V34" i="24"/>
  <c r="U34" i="24"/>
  <c r="W30" i="24"/>
  <c r="X30" i="24"/>
  <c r="U30" i="24"/>
  <c r="V30" i="24"/>
  <c r="P40" i="2"/>
  <c r="T40" i="2"/>
  <c r="AE26" i="76"/>
  <c r="AE25" i="76"/>
  <c r="R18" i="72"/>
  <c r="R16" i="72"/>
  <c r="V17" i="72"/>
  <c r="V18" i="72"/>
  <c r="V18" i="71"/>
  <c r="R17" i="72"/>
  <c r="R20" i="72"/>
  <c r="Z20" i="72" s="1"/>
  <c r="V16" i="72"/>
  <c r="V17" i="71"/>
  <c r="R15" i="72"/>
  <c r="R14" i="72"/>
  <c r="V11" i="71"/>
  <c r="V14" i="72"/>
  <c r="V10" i="72"/>
  <c r="T27" i="2"/>
  <c r="P27" i="2"/>
  <c r="T24" i="2"/>
  <c r="P24" i="2"/>
  <c r="T20" i="2"/>
  <c r="P20" i="2"/>
  <c r="P57" i="2"/>
  <c r="T57" i="2"/>
  <c r="P53" i="2"/>
  <c r="T53" i="2"/>
  <c r="T50" i="2"/>
  <c r="P50" i="2"/>
  <c r="P46" i="2"/>
  <c r="T46" i="2"/>
  <c r="P43" i="2"/>
  <c r="T43" i="2"/>
  <c r="P39" i="2"/>
  <c r="T39" i="2"/>
  <c r="Q11" i="2"/>
  <c r="U11" i="2"/>
  <c r="U33" i="2"/>
  <c r="Q33" i="2"/>
  <c r="U30" i="2"/>
  <c r="Q30" i="2"/>
  <c r="U23" i="2"/>
  <c r="Q23" i="2"/>
  <c r="U57" i="2"/>
  <c r="Q57" i="2"/>
  <c r="U53" i="2"/>
  <c r="Q53" i="2"/>
  <c r="U50" i="2"/>
  <c r="Q50" i="2"/>
  <c r="U46" i="2"/>
  <c r="Q46" i="2"/>
  <c r="U43" i="2"/>
  <c r="Q43" i="2"/>
  <c r="U39" i="2"/>
  <c r="Q39" i="2"/>
  <c r="T10" i="5"/>
  <c r="S10" i="5"/>
  <c r="T54" i="7"/>
  <c r="U54" i="7"/>
  <c r="T50" i="7"/>
  <c r="U50" i="7"/>
  <c r="T46" i="7"/>
  <c r="U46" i="7"/>
  <c r="T42" i="7"/>
  <c r="U42" i="7"/>
  <c r="T38" i="7"/>
  <c r="U38" i="7"/>
  <c r="T31" i="7"/>
  <c r="U31" i="7"/>
  <c r="U23" i="7"/>
  <c r="T23" i="7"/>
  <c r="T13" i="7"/>
  <c r="U13" i="7"/>
  <c r="X51" i="7"/>
  <c r="Y51" i="7"/>
  <c r="X47" i="7"/>
  <c r="Y47" i="7"/>
  <c r="X43" i="7"/>
  <c r="Y43" i="7"/>
  <c r="X39" i="7"/>
  <c r="Y39" i="7"/>
  <c r="X24" i="7"/>
  <c r="Y24" i="7"/>
  <c r="Y17" i="7"/>
  <c r="X17" i="7"/>
  <c r="U23" i="8"/>
  <c r="T23" i="8"/>
  <c r="U19" i="8"/>
  <c r="T19" i="8"/>
  <c r="T12" i="8"/>
  <c r="U12" i="8"/>
  <c r="Y25" i="8"/>
  <c r="X25" i="8"/>
  <c r="P13" i="2"/>
  <c r="T13" i="2"/>
  <c r="P14" i="2"/>
  <c r="T14" i="2"/>
  <c r="T30" i="2"/>
  <c r="P30" i="2"/>
  <c r="P23" i="2"/>
  <c r="T23" i="2"/>
  <c r="T56" i="2"/>
  <c r="P56" i="2"/>
  <c r="T52" i="2"/>
  <c r="P52" i="2"/>
  <c r="P49" i="2"/>
  <c r="T49" i="2"/>
  <c r="T42" i="2"/>
  <c r="P42" i="2"/>
  <c r="T38" i="2"/>
  <c r="P38" i="2"/>
  <c r="Q29" i="2"/>
  <c r="U29" i="2"/>
  <c r="Q26" i="2"/>
  <c r="U26" i="2"/>
  <c r="P37" i="2"/>
  <c r="T37" i="2"/>
  <c r="Q56" i="2"/>
  <c r="U56" i="2"/>
  <c r="Q52" i="2"/>
  <c r="U52" i="2"/>
  <c r="Q49" i="2"/>
  <c r="U49" i="2"/>
  <c r="Q42" i="2"/>
  <c r="U42" i="2"/>
  <c r="Q38" i="2"/>
  <c r="U38" i="2"/>
  <c r="W10" i="5"/>
  <c r="X10" i="5"/>
  <c r="T53" i="7"/>
  <c r="S53" i="7" s="1"/>
  <c r="T49" i="7"/>
  <c r="U49" i="7"/>
  <c r="T45" i="7"/>
  <c r="U45" i="7"/>
  <c r="T41" i="7"/>
  <c r="U41" i="7"/>
  <c r="T37" i="7"/>
  <c r="U37" i="7"/>
  <c r="T30" i="7"/>
  <c r="U30" i="7"/>
  <c r="T26" i="7"/>
  <c r="U26" i="7"/>
  <c r="U19" i="7"/>
  <c r="T19" i="7"/>
  <c r="T12" i="7"/>
  <c r="U12" i="7"/>
  <c r="Y54" i="7"/>
  <c r="X54" i="7"/>
  <c r="Y50" i="7"/>
  <c r="X50" i="7"/>
  <c r="Y46" i="7"/>
  <c r="X46" i="7"/>
  <c r="Y42" i="7"/>
  <c r="X42" i="7"/>
  <c r="Y38" i="7"/>
  <c r="X38" i="7"/>
  <c r="Y31" i="7"/>
  <c r="X31" i="7"/>
  <c r="Y23" i="7"/>
  <c r="X23" i="7"/>
  <c r="X13" i="7"/>
  <c r="Y13" i="7"/>
  <c r="T26" i="8"/>
  <c r="U26" i="8"/>
  <c r="T22" i="8"/>
  <c r="U22" i="8"/>
  <c r="T18" i="8"/>
  <c r="U18" i="8"/>
  <c r="T11" i="8"/>
  <c r="U11" i="8"/>
  <c r="X24" i="8"/>
  <c r="Y24" i="8"/>
  <c r="X20" i="8"/>
  <c r="Y20" i="8"/>
  <c r="X16" i="8"/>
  <c r="Y16" i="8"/>
  <c r="T12" i="2"/>
  <c r="P12" i="2"/>
  <c r="T29" i="2"/>
  <c r="P29" i="2"/>
  <c r="P26" i="2"/>
  <c r="T26" i="2"/>
  <c r="T22" i="2"/>
  <c r="P22" i="2"/>
  <c r="P33" i="2"/>
  <c r="T33" i="2"/>
  <c r="P48" i="2"/>
  <c r="T48" i="2"/>
  <c r="P45" i="2"/>
  <c r="T45" i="2"/>
  <c r="T41" i="2"/>
  <c r="P41" i="2"/>
  <c r="Q13" i="2"/>
  <c r="U13" i="2"/>
  <c r="T18" i="2"/>
  <c r="P18" i="2"/>
  <c r="U32" i="2"/>
  <c r="Q32" i="2"/>
  <c r="U28" i="2"/>
  <c r="Q28" i="2"/>
  <c r="U25" i="2"/>
  <c r="Q25" i="2"/>
  <c r="U21" i="2"/>
  <c r="Q21" i="2"/>
  <c r="Q37" i="2"/>
  <c r="U37" i="2"/>
  <c r="U48" i="2"/>
  <c r="Q48" i="2"/>
  <c r="U45" i="2"/>
  <c r="Q45" i="2"/>
  <c r="U41" i="2"/>
  <c r="Q41" i="2"/>
  <c r="W11" i="5"/>
  <c r="X11" i="5"/>
  <c r="T52" i="7"/>
  <c r="U52" i="7"/>
  <c r="T48" i="7"/>
  <c r="U48" i="7"/>
  <c r="T44" i="7"/>
  <c r="U44" i="7"/>
  <c r="T40" i="7"/>
  <c r="U40" i="7"/>
  <c r="T36" i="7"/>
  <c r="U36" i="7"/>
  <c r="U25" i="7"/>
  <c r="T25" i="7"/>
  <c r="T18" i="7"/>
  <c r="S18" i="7" s="1"/>
  <c r="U11" i="7"/>
  <c r="T11" i="7"/>
  <c r="X49" i="7"/>
  <c r="Y49" i="7"/>
  <c r="X45" i="7"/>
  <c r="Y45" i="7"/>
  <c r="X41" i="7"/>
  <c r="Y41" i="7"/>
  <c r="X37" i="7"/>
  <c r="Y37" i="7"/>
  <c r="X30" i="7"/>
  <c r="Y30" i="7"/>
  <c r="X26" i="7"/>
  <c r="Y26" i="7"/>
  <c r="Y19" i="7"/>
  <c r="X19" i="7"/>
  <c r="Y12" i="7"/>
  <c r="X12" i="7"/>
  <c r="U25" i="8"/>
  <c r="T25" i="8"/>
  <c r="AB21" i="8"/>
  <c r="AB17" i="8"/>
  <c r="X11" i="8"/>
  <c r="Y11" i="8"/>
  <c r="Y23" i="8"/>
  <c r="X23" i="8"/>
  <c r="Y19" i="8"/>
  <c r="X19" i="8"/>
  <c r="Y12" i="8"/>
  <c r="X12" i="8"/>
  <c r="T11" i="2"/>
  <c r="P11" i="2"/>
  <c r="P32" i="2"/>
  <c r="T32" i="2"/>
  <c r="P28" i="2"/>
  <c r="T28" i="2"/>
  <c r="P25" i="2"/>
  <c r="T25" i="2"/>
  <c r="P21" i="2"/>
  <c r="T21" i="2"/>
  <c r="T58" i="2"/>
  <c r="P58" i="2"/>
  <c r="P54" i="2"/>
  <c r="T54" i="2"/>
  <c r="T51" i="2"/>
  <c r="P51" i="2"/>
  <c r="T47" i="2"/>
  <c r="P47" i="2"/>
  <c r="P44" i="2"/>
  <c r="T44" i="2"/>
  <c r="U14" i="2"/>
  <c r="Q14" i="2"/>
  <c r="U12" i="2"/>
  <c r="Q12" i="2"/>
  <c r="Q18" i="2"/>
  <c r="U18" i="2"/>
  <c r="Q31" i="2"/>
  <c r="U31" i="2"/>
  <c r="Q27" i="2"/>
  <c r="U27" i="2"/>
  <c r="Q20" i="2"/>
  <c r="U20" i="2"/>
  <c r="Q58" i="2"/>
  <c r="U58" i="2"/>
  <c r="Q54" i="2"/>
  <c r="U54" i="2"/>
  <c r="Q51" i="2"/>
  <c r="U51" i="2"/>
  <c r="Q47" i="2"/>
  <c r="U47" i="2"/>
  <c r="Q44" i="2"/>
  <c r="U44" i="2"/>
  <c r="Q40" i="2"/>
  <c r="U40" i="2"/>
  <c r="T11" i="5"/>
  <c r="S11" i="5"/>
  <c r="T55" i="7"/>
  <c r="S55" i="7" s="1"/>
  <c r="AB55" i="7" s="1"/>
  <c r="T51" i="7"/>
  <c r="U51" i="7"/>
  <c r="T47" i="7"/>
  <c r="U47" i="7"/>
  <c r="T43" i="7"/>
  <c r="U43" i="7"/>
  <c r="T39" i="7"/>
  <c r="U39" i="7"/>
  <c r="T35" i="7"/>
  <c r="S35" i="7" s="1"/>
  <c r="T24" i="7"/>
  <c r="U24" i="7"/>
  <c r="U17" i="7"/>
  <c r="T17" i="7"/>
  <c r="Y52" i="7"/>
  <c r="X52" i="7"/>
  <c r="Y48" i="7"/>
  <c r="X48" i="7"/>
  <c r="Y44" i="7"/>
  <c r="X44" i="7"/>
  <c r="Y40" i="7"/>
  <c r="X40" i="7"/>
  <c r="Y36" i="7"/>
  <c r="X36" i="7"/>
  <c r="Y25" i="7"/>
  <c r="X25" i="7"/>
  <c r="X11" i="7"/>
  <c r="Y11" i="7"/>
  <c r="T24" i="8"/>
  <c r="U24" i="8"/>
  <c r="T20" i="8"/>
  <c r="U20" i="8"/>
  <c r="U16" i="8"/>
  <c r="T16" i="8"/>
  <c r="X26" i="8"/>
  <c r="Y26" i="8"/>
  <c r="X22" i="8"/>
  <c r="Y22" i="8"/>
  <c r="X18" i="8"/>
  <c r="Y18" i="8"/>
  <c r="L50" i="5"/>
  <c r="AF22" i="19"/>
  <c r="AE25" i="19"/>
  <c r="AH18" i="18"/>
  <c r="AC28" i="16"/>
  <c r="AH28" i="19"/>
  <c r="AA23" i="24"/>
  <c r="AB39" i="24"/>
  <c r="AA59" i="24"/>
  <c r="W10" i="26"/>
  <c r="AD48" i="32"/>
  <c r="AI14" i="19"/>
  <c r="AC45" i="19"/>
  <c r="AA26" i="39"/>
  <c r="W37" i="38"/>
  <c r="O10" i="80"/>
  <c r="R16" i="80"/>
  <c r="AC47" i="19"/>
  <c r="N49" i="1"/>
  <c r="P49" i="1" s="1"/>
  <c r="M53" i="1"/>
  <c r="P53" i="1" s="1"/>
  <c r="M11" i="1"/>
  <c r="P11" i="1" s="1"/>
  <c r="M61" i="1"/>
  <c r="P61" i="1" s="1"/>
  <c r="N24" i="1"/>
  <c r="P24" i="1" s="1"/>
  <c r="N37" i="1"/>
  <c r="P37" i="1" s="1"/>
  <c r="AH34" i="17"/>
  <c r="AE16" i="19"/>
  <c r="AA12" i="24"/>
  <c r="AB23" i="24"/>
  <c r="AA33" i="24"/>
  <c r="AB63" i="24"/>
  <c r="AI26" i="19"/>
  <c r="AB43" i="19"/>
  <c r="AB51" i="19"/>
  <c r="AA16" i="24"/>
  <c r="AB33" i="24"/>
  <c r="M57" i="1"/>
  <c r="P57" i="1" s="1"/>
  <c r="W52" i="38"/>
  <c r="AA13" i="38"/>
  <c r="AA24" i="38"/>
  <c r="X27" i="38"/>
  <c r="M65" i="1"/>
  <c r="P65" i="1" s="1"/>
  <c r="AI22" i="19"/>
  <c r="AA37" i="38"/>
  <c r="AI32" i="41"/>
  <c r="Z27" i="5"/>
  <c r="Y19" i="38"/>
  <c r="X52" i="38"/>
  <c r="M41" i="1"/>
  <c r="P41" i="1" s="1"/>
  <c r="AA31" i="24"/>
  <c r="AC35" i="24"/>
  <c r="AC14" i="24"/>
  <c r="AC57" i="24"/>
  <c r="M52" i="1"/>
  <c r="P52" i="1" s="1"/>
  <c r="M69" i="1"/>
  <c r="P69" i="1" s="1"/>
  <c r="AI28" i="19"/>
  <c r="N17" i="1"/>
  <c r="P17" i="1" s="1"/>
  <c r="M29" i="1"/>
  <c r="P29" i="1" s="1"/>
  <c r="M70" i="1"/>
  <c r="P70" i="1" s="1"/>
  <c r="AI43" i="18"/>
  <c r="AE26" i="19"/>
  <c r="AA45" i="24"/>
  <c r="Y17" i="38"/>
  <c r="V42" i="5"/>
  <c r="V43" i="5" s="1"/>
  <c r="Y10" i="39"/>
  <c r="W10" i="39" s="1"/>
  <c r="W11" i="39" s="1"/>
  <c r="AF11" i="39" s="1"/>
  <c r="AH15" i="65"/>
  <c r="AA21" i="39"/>
  <c r="AC39" i="32"/>
  <c r="Y16" i="39"/>
  <c r="W16" i="39" s="1"/>
  <c r="M55" i="1"/>
  <c r="P55" i="1" s="1"/>
  <c r="AB31" i="19"/>
  <c r="AE22" i="19"/>
  <c r="X11" i="38"/>
  <c r="X31" i="39"/>
  <c r="W31" i="39" s="1"/>
  <c r="AI17" i="17"/>
  <c r="AE11" i="19"/>
  <c r="AF51" i="19"/>
  <c r="W29" i="38"/>
  <c r="AA17" i="39"/>
  <c r="AH16" i="17"/>
  <c r="X20" i="39"/>
  <c r="W20" i="39" s="1"/>
  <c r="Y50" i="38"/>
  <c r="Y28" i="39"/>
  <c r="W28" i="39" s="1"/>
  <c r="AD26" i="65"/>
  <c r="AH19" i="65"/>
  <c r="AE26" i="18"/>
  <c r="AE38" i="19"/>
  <c r="W17" i="38"/>
  <c r="AA22" i="38"/>
  <c r="AF22" i="38" s="1"/>
  <c r="AA42" i="38"/>
  <c r="AF42" i="38" s="1"/>
  <c r="AB15" i="18"/>
  <c r="AD15" i="65"/>
  <c r="N34" i="1"/>
  <c r="P34" i="1" s="1"/>
  <c r="N54" i="1"/>
  <c r="P54" i="1" s="1"/>
  <c r="AH32" i="17"/>
  <c r="AF18" i="18"/>
  <c r="AC16" i="19"/>
  <c r="AB30" i="19"/>
  <c r="AC32" i="19"/>
  <c r="AB41" i="19"/>
  <c r="AC43" i="19"/>
  <c r="AE45" i="19"/>
  <c r="AI47" i="19"/>
  <c r="AB53" i="19"/>
  <c r="AA21" i="24"/>
  <c r="AB31" i="24"/>
  <c r="AA41" i="24"/>
  <c r="AC45" i="24"/>
  <c r="AA53" i="24"/>
  <c r="U14" i="24"/>
  <c r="AH43" i="18"/>
  <c r="AI23" i="19"/>
  <c r="AE30" i="19"/>
  <c r="AI32" i="19"/>
  <c r="AI43" i="19"/>
  <c r="AH45" i="19"/>
  <c r="AH49" i="19"/>
  <c r="AB21" i="24"/>
  <c r="AA35" i="24"/>
  <c r="AC41" i="24"/>
  <c r="AA49" i="24"/>
  <c r="AC53" i="24"/>
  <c r="AA57" i="24"/>
  <c r="AA61" i="24"/>
  <c r="AI32" i="17"/>
  <c r="N50" i="1"/>
  <c r="P50" i="1" s="1"/>
  <c r="AH15" i="18"/>
  <c r="AI16" i="19"/>
  <c r="AA14" i="24"/>
  <c r="AC49" i="24"/>
  <c r="AC61" i="24"/>
  <c r="AA45" i="38"/>
  <c r="AC28" i="32"/>
  <c r="AG28" i="32"/>
  <c r="AG30" i="65"/>
  <c r="AH30" i="65"/>
  <c r="AD30" i="65"/>
  <c r="AG25" i="65"/>
  <c r="AH25" i="65"/>
  <c r="X24" i="38"/>
  <c r="Y24" i="38"/>
  <c r="W24" i="38"/>
  <c r="X20" i="38"/>
  <c r="Y20" i="38"/>
  <c r="W20" i="38"/>
  <c r="AF20" i="38" s="1"/>
  <c r="AB29" i="38"/>
  <c r="AA29" i="38"/>
  <c r="AB25" i="38"/>
  <c r="AA25" i="38"/>
  <c r="AC17" i="38"/>
  <c r="AA17" i="38"/>
  <c r="AF27" i="41"/>
  <c r="AB10" i="24"/>
  <c r="AC10" i="24"/>
  <c r="AA10" i="24"/>
  <c r="AC60" i="24"/>
  <c r="AA60" i="24"/>
  <c r="AA56" i="24"/>
  <c r="AB56" i="24"/>
  <c r="AC56" i="24"/>
  <c r="AC52" i="24"/>
  <c r="AA52" i="24"/>
  <c r="AC48" i="24"/>
  <c r="AB48" i="24"/>
  <c r="AA48" i="24"/>
  <c r="AA44" i="24"/>
  <c r="AC44" i="24"/>
  <c r="AB44" i="24"/>
  <c r="AA40" i="24"/>
  <c r="AC40" i="24"/>
  <c r="AB40" i="24"/>
  <c r="AC34" i="24"/>
  <c r="AA34" i="24"/>
  <c r="AB30" i="24"/>
  <c r="AC30" i="24"/>
  <c r="AC20" i="24"/>
  <c r="AA20" i="24"/>
  <c r="AB20" i="24"/>
  <c r="AC13" i="24"/>
  <c r="AA13" i="24"/>
  <c r="AB13" i="24"/>
  <c r="X37" i="25"/>
  <c r="AD10" i="29"/>
  <c r="AB10" i="29"/>
  <c r="AC10" i="29"/>
  <c r="AB29" i="19"/>
  <c r="AH29" i="19"/>
  <c r="AF38" i="19"/>
  <c r="AI38" i="19"/>
  <c r="AI27" i="19"/>
  <c r="AF27" i="19"/>
  <c r="AI54" i="19"/>
  <c r="N64" i="1"/>
  <c r="M64" i="1"/>
  <c r="N56" i="1"/>
  <c r="M56" i="1"/>
  <c r="N48" i="1"/>
  <c r="M48" i="1"/>
  <c r="AC56" i="18"/>
  <c r="AF56" i="18"/>
  <c r="AB33" i="19"/>
  <c r="AH33" i="19"/>
  <c r="AF50" i="19"/>
  <c r="AC50" i="19"/>
  <c r="AC42" i="19"/>
  <c r="AI42" i="19"/>
  <c r="AE25" i="18"/>
  <c r="AE33" i="19"/>
  <c r="M32" i="1"/>
  <c r="N32" i="1"/>
  <c r="N45" i="1"/>
  <c r="M45" i="1"/>
  <c r="AF17" i="18"/>
  <c r="AB25" i="19"/>
  <c r="AC27" i="19"/>
  <c r="AC31" i="19"/>
  <c r="AI50" i="19"/>
  <c r="AB60" i="24"/>
  <c r="X11" i="26"/>
  <c r="V37" i="35"/>
  <c r="N23" i="1"/>
  <c r="AI11" i="17"/>
  <c r="AC14" i="19"/>
  <c r="AB16" i="19"/>
  <c r="AH23" i="19"/>
  <c r="AC26" i="19"/>
  <c r="AF30" i="19"/>
  <c r="AE43" i="19"/>
  <c r="AH41" i="18"/>
  <c r="AE32" i="19"/>
  <c r="AC34" i="19"/>
  <c r="AI41" i="19"/>
  <c r="AH47" i="19"/>
  <c r="N58" i="1"/>
  <c r="P58" i="1" s="1"/>
  <c r="M71" i="1"/>
  <c r="P71" i="1" s="1"/>
  <c r="AC46" i="16"/>
  <c r="AH33" i="17"/>
  <c r="AH11" i="19"/>
  <c r="AI25" i="19"/>
  <c r="AB27" i="19"/>
  <c r="AH27" i="19"/>
  <c r="AH38" i="19"/>
  <c r="AG26" i="32"/>
  <c r="X33" i="38"/>
  <c r="M30" i="1"/>
  <c r="P30" i="1" s="1"/>
  <c r="M66" i="1"/>
  <c r="P66" i="1" s="1"/>
  <c r="AC13" i="19"/>
  <c r="AB22" i="19"/>
  <c r="AC48" i="19"/>
  <c r="AH50" i="19"/>
  <c r="AE19" i="41"/>
  <c r="M18" i="1"/>
  <c r="P18" i="1" s="1"/>
  <c r="N25" i="1"/>
  <c r="P25" i="1" s="1"/>
  <c r="AI29" i="17"/>
  <c r="AG24" i="41"/>
  <c r="Y32" i="39"/>
  <c r="W32" i="39" s="1"/>
  <c r="AE24" i="41"/>
  <c r="M62" i="1"/>
  <c r="P62" i="1" s="1"/>
  <c r="AH17" i="17"/>
  <c r="AH29" i="17"/>
  <c r="AC25" i="19"/>
  <c r="AI29" i="19"/>
  <c r="AF33" i="19"/>
  <c r="AH42" i="19"/>
  <c r="AH54" i="19"/>
  <c r="M14" i="1"/>
  <c r="P14" i="1" s="1"/>
  <c r="AF24" i="41"/>
  <c r="AE27" i="41"/>
  <c r="AC62" i="24"/>
  <c r="AB62" i="24"/>
  <c r="AA62" i="24"/>
  <c r="X48" i="25"/>
  <c r="W13" i="25"/>
  <c r="X13" i="25"/>
  <c r="AG40" i="32"/>
  <c r="AC40" i="32"/>
  <c r="AG36" i="32"/>
  <c r="AC36" i="32"/>
  <c r="Y18" i="38"/>
  <c r="X18" i="38"/>
  <c r="W18" i="38"/>
  <c r="AC52" i="38"/>
  <c r="AA52" i="38"/>
  <c r="W15" i="24"/>
  <c r="X15" i="24"/>
  <c r="V15" i="24"/>
  <c r="AC54" i="24"/>
  <c r="AB54" i="24"/>
  <c r="W22" i="24"/>
  <c r="U22" i="24"/>
  <c r="AB50" i="24"/>
  <c r="AA50" i="24"/>
  <c r="AA15" i="24"/>
  <c r="AB15" i="24"/>
  <c r="AC15" i="24"/>
  <c r="T12" i="71"/>
  <c r="S12" i="71"/>
  <c r="N16" i="1"/>
  <c r="P16" i="1" s="1"/>
  <c r="M36" i="1"/>
  <c r="P36" i="1" s="1"/>
  <c r="M60" i="1"/>
  <c r="P60" i="1" s="1"/>
  <c r="AC17" i="18"/>
  <c r="AB17" i="18"/>
  <c r="AC58" i="24"/>
  <c r="AA58" i="24"/>
  <c r="AB42" i="24"/>
  <c r="AA42" i="24"/>
  <c r="AB11" i="24"/>
  <c r="AA11" i="24"/>
  <c r="X19" i="25"/>
  <c r="AA22" i="24"/>
  <c r="M40" i="1"/>
  <c r="P40" i="1" s="1"/>
  <c r="AB22" i="24"/>
  <c r="AB32" i="24"/>
  <c r="Y67" i="16"/>
  <c r="AC34" i="17"/>
  <c r="AF34" i="17"/>
  <c r="AE56" i="18"/>
  <c r="AB56" i="18"/>
  <c r="AC67" i="16"/>
  <c r="AI18" i="17"/>
  <c r="AH17" i="18"/>
  <c r="AE41" i="18"/>
  <c r="AB32" i="19"/>
  <c r="AB47" i="19"/>
  <c r="AH51" i="19"/>
  <c r="Z39" i="5"/>
  <c r="V13" i="25"/>
  <c r="AF23" i="38"/>
  <c r="AB10" i="7"/>
  <c r="AG32" i="41"/>
  <c r="AE32" i="41"/>
  <c r="AJ18" i="41"/>
  <c r="AE18" i="41"/>
  <c r="AC33" i="16"/>
  <c r="AC38" i="19"/>
  <c r="AA32" i="24"/>
  <c r="AC42" i="24"/>
  <c r="AA54" i="24"/>
  <c r="AB58" i="24"/>
  <c r="M15" i="1"/>
  <c r="P15" i="1" s="1"/>
  <c r="Z65" i="5"/>
  <c r="Z49" i="5"/>
  <c r="U15" i="24"/>
  <c r="N35" i="1"/>
  <c r="M35" i="1"/>
  <c r="N31" i="1"/>
  <c r="M31" i="1"/>
  <c r="N68" i="1"/>
  <c r="M68" i="1"/>
  <c r="N63" i="1"/>
  <c r="M63" i="1"/>
  <c r="M59" i="1"/>
  <c r="N59" i="1"/>
  <c r="M39" i="1"/>
  <c r="P39" i="1" s="1"/>
  <c r="M47" i="1"/>
  <c r="P47" i="1" s="1"/>
  <c r="N72" i="1"/>
  <c r="P72" i="1" s="1"/>
  <c r="AI12" i="17"/>
  <c r="AH12" i="17"/>
  <c r="AH48" i="19"/>
  <c r="AB48" i="19"/>
  <c r="N19" i="1"/>
  <c r="P19" i="1" s="1"/>
  <c r="N26" i="1"/>
  <c r="P26" i="1" s="1"/>
  <c r="AC68" i="16"/>
  <c r="AC41" i="18"/>
  <c r="AF41" i="18"/>
  <c r="AC28" i="18"/>
  <c r="M51" i="1"/>
  <c r="P51" i="1" s="1"/>
  <c r="AC37" i="16"/>
  <c r="Z25" i="5"/>
  <c r="X62" i="24"/>
  <c r="U62" i="24"/>
  <c r="V62" i="24"/>
  <c r="V22" i="24"/>
  <c r="X22" i="24"/>
  <c r="U11" i="24"/>
  <c r="V11" i="24"/>
  <c r="W11" i="24"/>
  <c r="X52" i="25"/>
  <c r="X44" i="25"/>
  <c r="X39" i="25"/>
  <c r="X28" i="25"/>
  <c r="X24" i="25"/>
  <c r="AC51" i="25"/>
  <c r="AB51" i="25"/>
  <c r="AB47" i="25"/>
  <c r="AA47" i="25"/>
  <c r="AC43" i="25"/>
  <c r="AA43" i="25"/>
  <c r="AC38" i="25"/>
  <c r="AB38" i="25"/>
  <c r="AC31" i="25"/>
  <c r="AB31" i="25"/>
  <c r="AC27" i="25"/>
  <c r="AA27" i="25"/>
  <c r="AC23" i="25"/>
  <c r="AA23" i="25"/>
  <c r="AC18" i="25"/>
  <c r="AB18" i="25"/>
  <c r="AC12" i="25"/>
  <c r="AB12" i="25"/>
  <c r="AA18" i="26"/>
  <c r="AB18" i="26"/>
  <c r="AC18" i="26"/>
  <c r="X23" i="38"/>
  <c r="Y23" i="38"/>
  <c r="AC20" i="38"/>
  <c r="AB20" i="38"/>
  <c r="AG37" i="16"/>
  <c r="AB13" i="18"/>
  <c r="AA18" i="25"/>
  <c r="AB37" i="38"/>
  <c r="AA47" i="16"/>
  <c r="M46" i="1"/>
  <c r="P46" i="1" s="1"/>
  <c r="AC32" i="16"/>
  <c r="AC40" i="16"/>
  <c r="AF27" i="18"/>
  <c r="AC30" i="19"/>
  <c r="AC53" i="19"/>
  <c r="W19" i="38"/>
  <c r="AF26" i="38"/>
  <c r="AH11" i="17"/>
  <c r="AA32" i="16"/>
  <c r="Y27" i="38"/>
  <c r="X47" i="38"/>
  <c r="X18" i="39"/>
  <c r="W18" i="39" s="1"/>
  <c r="AG24" i="16"/>
  <c r="AB23" i="25"/>
  <c r="AA31" i="25"/>
  <c r="AE17" i="17"/>
  <c r="AG45" i="32"/>
  <c r="AC45" i="32"/>
  <c r="AH32" i="65"/>
  <c r="AG32" i="65"/>
  <c r="X51" i="38"/>
  <c r="Y51" i="38"/>
  <c r="AB40" i="38"/>
  <c r="AC40" i="38"/>
  <c r="AB35" i="38"/>
  <c r="AC35" i="38"/>
  <c r="AB27" i="38"/>
  <c r="AA27" i="38"/>
  <c r="AF27" i="38" s="1"/>
  <c r="W20" i="24"/>
  <c r="V20" i="24"/>
  <c r="U20" i="24"/>
  <c r="X50" i="25"/>
  <c r="X46" i="25"/>
  <c r="X30" i="25"/>
  <c r="X21" i="25"/>
  <c r="V11" i="25"/>
  <c r="X11" i="25"/>
  <c r="W11" i="25"/>
  <c r="AA53" i="25"/>
  <c r="AC53" i="25"/>
  <c r="AB53" i="25"/>
  <c r="AA29" i="25"/>
  <c r="AC29" i="25"/>
  <c r="V10" i="25"/>
  <c r="W10" i="25"/>
  <c r="N13" i="1"/>
  <c r="P13" i="1" s="1"/>
  <c r="M33" i="1"/>
  <c r="P33" i="1" s="1"/>
  <c r="Q10" i="80"/>
  <c r="AD39" i="81"/>
  <c r="AC39" i="81"/>
  <c r="AB39" i="81"/>
  <c r="U13" i="24"/>
  <c r="X13" i="24"/>
  <c r="W13" i="24"/>
  <c r="AF25" i="18"/>
  <c r="AB26" i="19"/>
  <c r="AH34" i="19"/>
  <c r="AC51" i="19"/>
  <c r="X20" i="24"/>
  <c r="AB27" i="17"/>
  <c r="AI27" i="17"/>
  <c r="AC18" i="18"/>
  <c r="AB18" i="18"/>
  <c r="AB14" i="18"/>
  <c r="AB29" i="25"/>
  <c r="W68" i="81"/>
  <c r="AD39" i="32"/>
  <c r="AB17" i="39"/>
  <c r="AF20" i="41"/>
  <c r="AC36" i="17"/>
  <c r="AF36" i="17"/>
  <c r="U10" i="24"/>
  <c r="V10" i="24"/>
  <c r="X23" i="25"/>
  <c r="W12" i="25"/>
  <c r="X12" i="25"/>
  <c r="Y38" i="38"/>
  <c r="X38" i="38"/>
  <c r="X25" i="38"/>
  <c r="Y25" i="38"/>
  <c r="X21" i="38"/>
  <c r="Y21" i="38"/>
  <c r="AC11" i="38"/>
  <c r="Y11" i="38"/>
  <c r="AC51" i="38"/>
  <c r="AB51" i="38"/>
  <c r="AC39" i="38"/>
  <c r="AB39" i="38"/>
  <c r="AC26" i="38"/>
  <c r="AB26" i="38"/>
  <c r="AC18" i="38"/>
  <c r="AB18" i="38"/>
  <c r="X22" i="39"/>
  <c r="Y22" i="39"/>
  <c r="X14" i="39"/>
  <c r="Y14" i="39"/>
  <c r="M38" i="1"/>
  <c r="P38" i="1" s="1"/>
  <c r="AF26" i="18"/>
  <c r="AC33" i="19"/>
  <c r="AE50" i="19"/>
  <c r="W21" i="24"/>
  <c r="AA29" i="16"/>
  <c r="AK69" i="16"/>
  <c r="AK34" i="16"/>
  <c r="AG34" i="16"/>
  <c r="AE35" i="17"/>
  <c r="AB35" i="17"/>
  <c r="AI35" i="17"/>
  <c r="AB31" i="17"/>
  <c r="AI31" i="17"/>
  <c r="AH27" i="65"/>
  <c r="AD27" i="65"/>
  <c r="AH20" i="65"/>
  <c r="AG20" i="65"/>
  <c r="AB33" i="38"/>
  <c r="Z27" i="71"/>
  <c r="AH28" i="32"/>
  <c r="V39" i="35"/>
  <c r="V27" i="35"/>
  <c r="V19" i="35"/>
  <c r="V12" i="35"/>
  <c r="Q16" i="80"/>
  <c r="AE36" i="17"/>
  <c r="AI36" i="17"/>
  <c r="AF17" i="17"/>
  <c r="AC17" i="17"/>
  <c r="X49" i="25"/>
  <c r="X40" i="25"/>
  <c r="X29" i="25"/>
  <c r="X14" i="25"/>
  <c r="W14" i="25"/>
  <c r="AA19" i="25"/>
  <c r="AB19" i="25"/>
  <c r="W16" i="24"/>
  <c r="V16" i="24"/>
  <c r="U16" i="24"/>
  <c r="X16" i="24"/>
  <c r="AB47" i="24"/>
  <c r="AB55" i="24"/>
  <c r="AB59" i="24"/>
  <c r="AB16" i="18"/>
  <c r="X39" i="79"/>
  <c r="W39" i="79"/>
  <c r="Y20" i="79"/>
  <c r="X20" i="79"/>
  <c r="AC27" i="38"/>
  <c r="Y21" i="39"/>
  <c r="X21" i="39"/>
  <c r="AC22" i="39"/>
  <c r="W23" i="24"/>
  <c r="U23" i="24"/>
  <c r="X23" i="24"/>
  <c r="AH16" i="18"/>
  <c r="AE27" i="18"/>
  <c r="AB12" i="24"/>
  <c r="AB43" i="24"/>
  <c r="AB51" i="24"/>
  <c r="AI33" i="17"/>
  <c r="V14" i="25"/>
  <c r="AC19" i="32"/>
  <c r="Y39" i="79"/>
  <c r="AB30" i="17"/>
  <c r="AE30" i="17"/>
  <c r="AI30" i="17"/>
  <c r="AC31" i="17"/>
  <c r="AC27" i="17"/>
  <c r="AB52" i="38"/>
  <c r="W12" i="24"/>
  <c r="X12" i="24"/>
  <c r="V12" i="24"/>
  <c r="U12" i="24"/>
  <c r="AH36" i="17"/>
  <c r="AA51" i="24"/>
  <c r="AC63" i="24"/>
  <c r="P10" i="1"/>
  <c r="P12" i="1"/>
  <c r="V23" i="24"/>
  <c r="Z33" i="71"/>
  <c r="AB36" i="17"/>
  <c r="Y42" i="38"/>
  <c r="X42" i="38"/>
  <c r="W39" i="38"/>
  <c r="AF39" i="38" s="1"/>
  <c r="X39" i="38"/>
  <c r="Y39" i="38"/>
  <c r="Y26" i="38"/>
  <c r="X26" i="38"/>
  <c r="Y22" i="38"/>
  <c r="X22" i="38"/>
  <c r="AC12" i="38"/>
  <c r="X12" i="38"/>
  <c r="AB47" i="38"/>
  <c r="AC47" i="38"/>
  <c r="AB43" i="38"/>
  <c r="AC43" i="38"/>
  <c r="AC23" i="38"/>
  <c r="AB23" i="38"/>
  <c r="AC19" i="38"/>
  <c r="AB19" i="38"/>
  <c r="AG25" i="41"/>
  <c r="AF21" i="41"/>
  <c r="AI37" i="18"/>
  <c r="AD45" i="32"/>
  <c r="AH45" i="32"/>
  <c r="AB28" i="7"/>
  <c r="Y46" i="16"/>
  <c r="AA35" i="16"/>
  <c r="AA26" i="16"/>
  <c r="AD26" i="32"/>
  <c r="AH26" i="32"/>
  <c r="Y49" i="38"/>
  <c r="X49" i="38"/>
  <c r="X41" i="38"/>
  <c r="Y41" i="38"/>
  <c r="Y37" i="38"/>
  <c r="X37" i="38"/>
  <c r="AC13" i="38"/>
  <c r="W13" i="38"/>
  <c r="AC10" i="38"/>
  <c r="X10" i="38"/>
  <c r="W10" i="38"/>
  <c r="Y10" i="38"/>
  <c r="AB21" i="38"/>
  <c r="AC21" i="38"/>
  <c r="AG20" i="41"/>
  <c r="AC30" i="17"/>
  <c r="AF30" i="17"/>
  <c r="U63" i="24"/>
  <c r="V63" i="24"/>
  <c r="X53" i="25"/>
  <c r="X45" i="25"/>
  <c r="X35" i="25"/>
  <c r="X25" i="25"/>
  <c r="X20" i="25"/>
  <c r="AC52" i="25"/>
  <c r="AB52" i="25"/>
  <c r="AC44" i="25"/>
  <c r="AA44" i="25"/>
  <c r="AB44" i="25"/>
  <c r="AA39" i="25"/>
  <c r="AC39" i="25"/>
  <c r="AA28" i="25"/>
  <c r="AB28" i="25"/>
  <c r="AC28" i="25"/>
  <c r="AC24" i="25"/>
  <c r="AA24" i="25"/>
  <c r="AB24" i="25"/>
  <c r="AC13" i="25"/>
  <c r="AB13" i="25"/>
  <c r="AA13" i="25"/>
  <c r="AB44" i="26"/>
  <c r="AC44" i="26"/>
  <c r="AB40" i="26"/>
  <c r="AC40" i="26"/>
  <c r="AB32" i="26"/>
  <c r="AC32" i="26"/>
  <c r="AA32" i="26"/>
  <c r="AB12" i="26"/>
  <c r="AA12" i="26"/>
  <c r="X63" i="24"/>
  <c r="AB28" i="17"/>
  <c r="AI28" i="17"/>
  <c r="AC19" i="25"/>
  <c r="AC46" i="32"/>
  <c r="AG46" i="32"/>
  <c r="AG12" i="32"/>
  <c r="AC12" i="32"/>
  <c r="Y29" i="39"/>
  <c r="X29" i="39"/>
  <c r="X17" i="39"/>
  <c r="Y17" i="39"/>
  <c r="AA18" i="39"/>
  <c r="AC18" i="39"/>
  <c r="AC14" i="39"/>
  <c r="AB14" i="39"/>
  <c r="AH37" i="18"/>
  <c r="AD40" i="32"/>
  <c r="AB24" i="38"/>
  <c r="AC41" i="38"/>
  <c r="AC49" i="38"/>
  <c r="AA19" i="39"/>
  <c r="V11" i="35"/>
  <c r="Z67" i="5"/>
  <c r="X38" i="25"/>
  <c r="X27" i="25"/>
  <c r="W10" i="24"/>
  <c r="U21" i="24"/>
  <c r="V21" i="24"/>
  <c r="AD46" i="32"/>
  <c r="AH46" i="32"/>
  <c r="X14" i="24"/>
  <c r="W14" i="24"/>
  <c r="X51" i="25"/>
  <c r="AA54" i="25"/>
  <c r="AC54" i="25"/>
  <c r="AA46" i="25"/>
  <c r="AB46" i="25"/>
  <c r="AA37" i="25"/>
  <c r="AC37" i="25"/>
  <c r="AB37" i="25"/>
  <c r="AA30" i="25"/>
  <c r="AC30" i="25"/>
  <c r="AB30" i="25"/>
  <c r="AA26" i="25"/>
  <c r="AC26" i="25"/>
  <c r="AB26" i="25"/>
  <c r="AA21" i="25"/>
  <c r="AC21" i="25"/>
  <c r="AB21" i="25"/>
  <c r="AB11" i="25"/>
  <c r="AA11" i="25"/>
  <c r="AB46" i="26"/>
  <c r="AC46" i="26"/>
  <c r="AA42" i="26"/>
  <c r="AC42" i="26"/>
  <c r="AB42" i="26"/>
  <c r="AA17" i="26"/>
  <c r="AC17" i="26"/>
  <c r="AB17" i="26"/>
  <c r="X47" i="25"/>
  <c r="V12" i="25"/>
  <c r="X10" i="24"/>
  <c r="AG32" i="16"/>
  <c r="AK28" i="16"/>
  <c r="AG28" i="16"/>
  <c r="AB34" i="17"/>
  <c r="AE34" i="17"/>
  <c r="AB12" i="18"/>
  <c r="AK35" i="16"/>
  <c r="AG35" i="16"/>
  <c r="X11" i="79"/>
  <c r="W11" i="79"/>
  <c r="Y10" i="79"/>
  <c r="X10" i="79"/>
  <c r="AG19" i="16"/>
  <c r="AB18" i="17"/>
  <c r="AE18" i="17"/>
  <c r="AC22" i="17"/>
  <c r="AF18" i="17"/>
  <c r="AC18" i="17"/>
  <c r="AH36" i="32"/>
  <c r="AD36" i="32"/>
  <c r="AD19" i="32"/>
  <c r="AH19" i="32"/>
  <c r="AH28" i="65"/>
  <c r="AG28" i="65"/>
  <c r="AD18" i="65"/>
  <c r="AH18" i="65"/>
  <c r="AC68" i="81"/>
  <c r="AD68" i="81"/>
  <c r="AB38" i="38"/>
  <c r="AC38" i="38"/>
  <c r="N67" i="1"/>
  <c r="P67" i="1" s="1"/>
  <c r="V51" i="35"/>
  <c r="V33" i="35"/>
  <c r="V23" i="35"/>
  <c r="V41" i="35"/>
  <c r="AC26" i="39"/>
  <c r="Z29" i="71"/>
  <c r="W39" i="81"/>
  <c r="X73" i="81"/>
  <c r="Y73" i="81"/>
  <c r="Y39" i="81"/>
  <c r="W73" i="81"/>
  <c r="AA45" i="25"/>
  <c r="AB45" i="25"/>
  <c r="AC45" i="25"/>
  <c r="AC35" i="17"/>
  <c r="AF35" i="17"/>
  <c r="AB22" i="17"/>
  <c r="AK12" i="16"/>
  <c r="AK67" i="16"/>
  <c r="AK47" i="16"/>
  <c r="AG40" i="16"/>
  <c r="AK40" i="16"/>
  <c r="AK24" i="16"/>
  <c r="AG17" i="16"/>
  <c r="AC14" i="25"/>
  <c r="AC35" i="25"/>
  <c r="AB14" i="25"/>
  <c r="AB35" i="25"/>
  <c r="AB33" i="26"/>
  <c r="AC45" i="38"/>
  <c r="AF28" i="38"/>
  <c r="AB19" i="39"/>
  <c r="AB68" i="81"/>
  <c r="AC20" i="25"/>
  <c r="AC40" i="25"/>
  <c r="AB20" i="25"/>
  <c r="AB40" i="25"/>
  <c r="AH26" i="65"/>
  <c r="V47" i="35"/>
  <c r="V25" i="35"/>
  <c r="AB17" i="38"/>
  <c r="AC25" i="38"/>
  <c r="AB15" i="39"/>
  <c r="AA45" i="26"/>
  <c r="AC25" i="25"/>
  <c r="AB25" i="25"/>
  <c r="AC22" i="32"/>
  <c r="V49" i="35"/>
  <c r="V24" i="35"/>
  <c r="V21" i="35"/>
  <c r="Y68" i="81"/>
  <c r="V28" i="35"/>
  <c r="V26" i="35"/>
  <c r="V50" i="35"/>
  <c r="V46" i="35"/>
  <c r="V40" i="35"/>
  <c r="AE12" i="41"/>
  <c r="AA12" i="38"/>
  <c r="W12" i="38"/>
  <c r="D59" i="18"/>
  <c r="D19" i="15"/>
  <c r="V10" i="35"/>
  <c r="D57" i="23"/>
  <c r="D25" i="46"/>
  <c r="G57" i="27"/>
  <c r="AK11" i="16"/>
  <c r="AG24" i="65"/>
  <c r="AH24" i="65"/>
  <c r="H57" i="27"/>
  <c r="AA11" i="38"/>
  <c r="AF11" i="38" s="1"/>
  <c r="S13" i="35"/>
  <c r="L19" i="15"/>
  <c r="D31" i="47"/>
  <c r="E57" i="27"/>
  <c r="D57" i="27"/>
  <c r="C59" i="18"/>
  <c r="P19" i="15"/>
  <c r="H19" i="15"/>
  <c r="H69" i="15" s="1"/>
  <c r="AE21" i="41"/>
  <c r="AG17" i="41"/>
  <c r="AE17" i="41"/>
  <c r="AG21" i="41"/>
  <c r="E19" i="59"/>
  <c r="AE22" i="41"/>
  <c r="AK18" i="41"/>
  <c r="AF18" i="41"/>
  <c r="AG12" i="41"/>
  <c r="AE25" i="41"/>
  <c r="V22" i="35"/>
  <c r="R29" i="35"/>
  <c r="V52" i="35"/>
  <c r="V43" i="35"/>
  <c r="V18" i="35"/>
  <c r="V38" i="35"/>
  <c r="V45" i="35"/>
  <c r="V44" i="35"/>
  <c r="V17" i="35"/>
  <c r="R13" i="35"/>
  <c r="V34" i="35"/>
  <c r="X43" i="38"/>
  <c r="Y13" i="38"/>
  <c r="AC50" i="38"/>
  <c r="AB22" i="38"/>
  <c r="AA18" i="38"/>
  <c r="W43" i="38"/>
  <c r="X35" i="38"/>
  <c r="W19" i="39"/>
  <c r="AC16" i="39"/>
  <c r="X26" i="39"/>
  <c r="W26" i="39" s="1"/>
  <c r="AA10" i="39"/>
  <c r="D46" i="57"/>
  <c r="D37" i="45"/>
  <c r="E46" i="44"/>
  <c r="V16" i="35"/>
  <c r="O18" i="38"/>
  <c r="D32" i="58"/>
  <c r="E46" i="56"/>
  <c r="AA33" i="26"/>
  <c r="V11" i="26"/>
  <c r="Y45" i="16"/>
  <c r="AG69" i="16"/>
  <c r="AC25" i="16"/>
  <c r="AK38" i="16"/>
  <c r="AC34" i="16"/>
  <c r="Y48" i="16"/>
  <c r="AA34" i="16"/>
  <c r="AA45" i="16"/>
  <c r="AA41" i="16"/>
  <c r="AG65" i="16"/>
  <c r="AA14" i="16"/>
  <c r="AC26" i="16"/>
  <c r="AC38" i="16"/>
  <c r="AC41" i="16"/>
  <c r="Y68" i="16"/>
  <c r="AK19" i="16"/>
  <c r="AK37" i="16"/>
  <c r="AK65" i="16"/>
  <c r="AG15" i="16"/>
  <c r="D58" i="11"/>
  <c r="X30" i="39"/>
  <c r="Y30" i="39"/>
  <c r="Y19" i="39"/>
  <c r="Y15" i="39"/>
  <c r="W15" i="39" s="1"/>
  <c r="AB20" i="39"/>
  <c r="AC10" i="39"/>
  <c r="AA20" i="39"/>
  <c r="AA16" i="39"/>
  <c r="AA28" i="39"/>
  <c r="AA50" i="38"/>
  <c r="W50" i="38"/>
  <c r="AE26" i="41"/>
  <c r="AG26" i="41"/>
  <c r="AF26" i="41"/>
  <c r="AG19" i="41"/>
  <c r="AI18" i="41"/>
  <c r="AF25" i="41"/>
  <c r="AG18" i="41"/>
  <c r="AF12" i="41"/>
  <c r="AF28" i="41"/>
  <c r="AE28" i="41"/>
  <c r="AC31" i="16"/>
  <c r="AC35" i="16"/>
  <c r="AC39" i="16"/>
  <c r="AC50" i="16"/>
  <c r="AG26" i="16"/>
  <c r="AK26" i="16"/>
  <c r="AK30" i="16"/>
  <c r="AK13" i="16"/>
  <c r="AG61" i="16"/>
  <c r="AG67" i="16"/>
  <c r="AG30" i="16"/>
  <c r="AG49" i="16"/>
  <c r="AG36" i="16"/>
  <c r="AG33" i="16"/>
  <c r="D46" i="56"/>
  <c r="E46" i="57"/>
  <c r="D36" i="22"/>
  <c r="D39" i="17"/>
  <c r="C39" i="17"/>
  <c r="D41" i="15"/>
  <c r="D35" i="12"/>
  <c r="C35" i="12"/>
  <c r="O41" i="38"/>
  <c r="W41" i="38"/>
  <c r="D46" i="44"/>
  <c r="V32" i="35"/>
  <c r="AA33" i="38"/>
  <c r="W33" i="38"/>
  <c r="AF38" i="38"/>
  <c r="W35" i="38"/>
  <c r="S53" i="35"/>
  <c r="R53" i="35"/>
  <c r="D65" i="22"/>
  <c r="D67" i="22" s="1"/>
  <c r="D66" i="15"/>
  <c r="AG12" i="16"/>
  <c r="AA67" i="16"/>
  <c r="AK48" i="16"/>
  <c r="AG39" i="16"/>
  <c r="AG18" i="16"/>
  <c r="AG14" i="16"/>
  <c r="AK15" i="16"/>
  <c r="AA12" i="16"/>
  <c r="AK14" i="16"/>
  <c r="AG63" i="16"/>
  <c r="AK16" i="16"/>
  <c r="AG13" i="16"/>
  <c r="AC29" i="16"/>
  <c r="AC24" i="16"/>
  <c r="L66" i="15"/>
  <c r="P66" i="15"/>
  <c r="I55" i="21"/>
  <c r="AG31" i="65"/>
  <c r="K57" i="27"/>
  <c r="J57" i="27"/>
  <c r="AC43" i="26"/>
  <c r="AA44" i="26"/>
  <c r="AA40" i="26"/>
  <c r="AB41" i="26"/>
  <c r="AA46" i="26"/>
  <c r="AB43" i="26"/>
  <c r="AA41" i="26"/>
  <c r="AB55" i="25"/>
  <c r="AA10" i="25"/>
  <c r="AC49" i="25"/>
  <c r="AA51" i="25"/>
  <c r="AA52" i="25"/>
  <c r="AB54" i="25"/>
  <c r="AA49" i="25"/>
  <c r="AC47" i="25"/>
  <c r="AC48" i="25"/>
  <c r="AB48" i="25"/>
  <c r="AB10" i="25"/>
  <c r="AB50" i="25"/>
  <c r="AC46" i="25"/>
  <c r="AC50" i="25"/>
  <c r="I67" i="22"/>
  <c r="P41" i="15"/>
  <c r="L41" i="15"/>
  <c r="C75" i="10"/>
  <c r="V42" i="35"/>
  <c r="I57" i="23"/>
  <c r="D75" i="10"/>
  <c r="C74" i="3"/>
  <c r="O16" i="39"/>
  <c r="AF21" i="38"/>
  <c r="E32" i="58"/>
  <c r="AA15" i="39"/>
  <c r="V20" i="35"/>
  <c r="S29" i="35"/>
  <c r="D55" i="21"/>
  <c r="C58" i="11"/>
  <c r="AG66" i="16"/>
  <c r="AK66" i="16"/>
  <c r="AK68" i="16"/>
  <c r="AG68" i="16"/>
  <c r="AG31" i="16"/>
  <c r="AC23" i="16"/>
  <c r="AG29" i="16"/>
  <c r="AK29" i="16"/>
  <c r="AK31" i="16"/>
  <c r="AG11" i="16"/>
  <c r="AK23" i="16"/>
  <c r="AG23" i="16"/>
  <c r="AG62" i="16"/>
  <c r="AG41" i="16"/>
  <c r="AK41" i="16"/>
  <c r="AA15" i="16"/>
  <c r="AG16" i="16"/>
  <c r="AK25" i="16"/>
  <c r="AA69" i="16"/>
  <c r="Y69" i="16"/>
  <c r="AC69" i="16"/>
  <c r="AC49" i="16"/>
  <c r="AA30" i="16"/>
  <c r="AA25" i="16"/>
  <c r="AA13" i="16"/>
  <c r="AK64" i="16"/>
  <c r="AG64" i="16"/>
  <c r="AK46" i="16"/>
  <c r="AC48" i="16"/>
  <c r="AA48" i="16"/>
  <c r="AK33" i="16"/>
  <c r="Z15" i="72" l="1"/>
  <c r="U32" i="25"/>
  <c r="AE32" i="25" s="1"/>
  <c r="N42" i="1"/>
  <c r="AG19" i="29"/>
  <c r="AG23" i="29"/>
  <c r="AA16" i="79"/>
  <c r="M73" i="1"/>
  <c r="M42" i="1"/>
  <c r="N73" i="1"/>
  <c r="AA57" i="79"/>
  <c r="AA33" i="79"/>
  <c r="M20" i="1"/>
  <c r="M75" i="1" s="1"/>
  <c r="N20" i="1"/>
  <c r="AF31" i="39"/>
  <c r="AF32" i="39"/>
  <c r="Y31" i="16"/>
  <c r="AG51" i="81"/>
  <c r="S13" i="7"/>
  <c r="Z18" i="72"/>
  <c r="Z17" i="72"/>
  <c r="Z10" i="72"/>
  <c r="Z11" i="71"/>
  <c r="Z30" i="71"/>
  <c r="AG21" i="29"/>
  <c r="Z17" i="24"/>
  <c r="AF37" i="38"/>
  <c r="AF28" i="39"/>
  <c r="AF26" i="39"/>
  <c r="AF25" i="38"/>
  <c r="AF43" i="38"/>
  <c r="AF10" i="38"/>
  <c r="AF41" i="38"/>
  <c r="S47" i="7"/>
  <c r="W11" i="8"/>
  <c r="S46" i="7"/>
  <c r="AC12" i="16"/>
  <c r="Y16" i="16"/>
  <c r="Y34" i="16"/>
  <c r="AG27" i="29"/>
  <c r="AE47" i="24"/>
  <c r="AE41" i="24"/>
  <c r="AG12" i="29"/>
  <c r="AG43" i="29"/>
  <c r="Z56" i="25"/>
  <c r="V16" i="79"/>
  <c r="AG20" i="29"/>
  <c r="Y25" i="16"/>
  <c r="W18" i="8"/>
  <c r="W26" i="8"/>
  <c r="AE43" i="24"/>
  <c r="AG41" i="29"/>
  <c r="S20" i="8"/>
  <c r="S40" i="7"/>
  <c r="W20" i="8"/>
  <c r="W31" i="7"/>
  <c r="W42" i="7"/>
  <c r="W50" i="7"/>
  <c r="AG21" i="79"/>
  <c r="AE41" i="26"/>
  <c r="P31" i="1"/>
  <c r="S16" i="8"/>
  <c r="W25" i="7"/>
  <c r="W40" i="7"/>
  <c r="W12" i="8"/>
  <c r="W23" i="8"/>
  <c r="W12" i="7"/>
  <c r="S31" i="7"/>
  <c r="Z32" i="25"/>
  <c r="Z36" i="24"/>
  <c r="AG44" i="29"/>
  <c r="AG32" i="29"/>
  <c r="S36" i="7"/>
  <c r="W16" i="8"/>
  <c r="W24" i="8"/>
  <c r="S18" i="8"/>
  <c r="AB18" i="8" s="1"/>
  <c r="S26" i="8"/>
  <c r="Z64" i="24"/>
  <c r="AG40" i="79"/>
  <c r="AG44" i="79"/>
  <c r="AG48" i="79"/>
  <c r="AG52" i="79"/>
  <c r="AG12" i="79"/>
  <c r="AG32" i="79"/>
  <c r="AG43" i="79"/>
  <c r="AG18" i="29"/>
  <c r="AG38" i="29"/>
  <c r="S23" i="8"/>
  <c r="Z28" i="26"/>
  <c r="AE26" i="26"/>
  <c r="Z14" i="26"/>
  <c r="AG11" i="79"/>
  <c r="AG54" i="79"/>
  <c r="AG51" i="79"/>
  <c r="AG55" i="79"/>
  <c r="AG15" i="79"/>
  <c r="AG22" i="79"/>
  <c r="AG26" i="29"/>
  <c r="V33" i="79"/>
  <c r="AG19" i="79"/>
  <c r="AG23" i="79"/>
  <c r="AE25" i="24"/>
  <c r="Z15" i="25"/>
  <c r="AG31" i="79"/>
  <c r="AG50" i="79"/>
  <c r="Y14" i="16"/>
  <c r="AG36" i="79"/>
  <c r="V57" i="79"/>
  <c r="Y15" i="16"/>
  <c r="AG37" i="79"/>
  <c r="AG41" i="79"/>
  <c r="AG45" i="79"/>
  <c r="AG49" i="79"/>
  <c r="AG20" i="79"/>
  <c r="AG38" i="79"/>
  <c r="AG42" i="79"/>
  <c r="AG46" i="79"/>
  <c r="Y13" i="16"/>
  <c r="AG42" i="29"/>
  <c r="AG53" i="79"/>
  <c r="U14" i="26"/>
  <c r="AE34" i="26"/>
  <c r="U47" i="26"/>
  <c r="AE27" i="26"/>
  <c r="AE35" i="26"/>
  <c r="U28" i="26"/>
  <c r="AE25" i="26"/>
  <c r="AE26" i="24"/>
  <c r="S38" i="7"/>
  <c r="W48" i="7"/>
  <c r="S37" i="7"/>
  <c r="S39" i="7"/>
  <c r="W39" i="7"/>
  <c r="W11" i="7"/>
  <c r="S24" i="7"/>
  <c r="S51" i="7"/>
  <c r="W30" i="7"/>
  <c r="W49" i="7"/>
  <c r="S19" i="7"/>
  <c r="S30" i="7"/>
  <c r="V10" i="5"/>
  <c r="W41" i="7"/>
  <c r="AE27" i="76"/>
  <c r="AE30" i="76"/>
  <c r="AE29" i="76"/>
  <c r="AE28" i="76"/>
  <c r="Z14" i="72"/>
  <c r="Z16" i="72"/>
  <c r="Z19" i="73"/>
  <c r="W47" i="7"/>
  <c r="AB47" i="7" s="1"/>
  <c r="R10" i="5"/>
  <c r="W22" i="8"/>
  <c r="S24" i="8"/>
  <c r="W26" i="7"/>
  <c r="W37" i="7"/>
  <c r="W45" i="7"/>
  <c r="S25" i="7"/>
  <c r="AB25" i="7" s="1"/>
  <c r="V11" i="5"/>
  <c r="S11" i="8"/>
  <c r="AB11" i="8" s="1"/>
  <c r="S22" i="8"/>
  <c r="AB22" i="8" s="1"/>
  <c r="W13" i="7"/>
  <c r="AB13" i="7" s="1"/>
  <c r="S26" i="7"/>
  <c r="AB26" i="7" s="1"/>
  <c r="S12" i="8"/>
  <c r="W24" i="7"/>
  <c r="W36" i="7"/>
  <c r="AB36" i="7" s="1"/>
  <c r="W44" i="7"/>
  <c r="W52" i="7"/>
  <c r="W19" i="8"/>
  <c r="S25" i="8"/>
  <c r="W19" i="7"/>
  <c r="W23" i="7"/>
  <c r="W38" i="7"/>
  <c r="W46" i="7"/>
  <c r="W54" i="7"/>
  <c r="W25" i="8"/>
  <c r="S19" i="8"/>
  <c r="AB19" i="8" s="1"/>
  <c r="W17" i="7"/>
  <c r="W43" i="7"/>
  <c r="W51" i="7"/>
  <c r="S23" i="7"/>
  <c r="W13" i="8"/>
  <c r="Z47" i="5"/>
  <c r="Y70" i="16"/>
  <c r="P23" i="1"/>
  <c r="AE23" i="24"/>
  <c r="Z52" i="5"/>
  <c r="S41" i="7"/>
  <c r="Z26" i="71"/>
  <c r="S49" i="7"/>
  <c r="Z64" i="5"/>
  <c r="S48" i="7"/>
  <c r="S50" i="7"/>
  <c r="Z68" i="5"/>
  <c r="S52" i="7"/>
  <c r="AE22" i="24"/>
  <c r="Z72" i="5"/>
  <c r="S54" i="7"/>
  <c r="S44" i="7"/>
  <c r="AF13" i="38"/>
  <c r="AE26" i="25"/>
  <c r="AF52" i="38"/>
  <c r="Z32" i="71"/>
  <c r="AE31" i="24"/>
  <c r="Y32" i="16"/>
  <c r="Y41" i="16"/>
  <c r="Z28" i="71"/>
  <c r="Z18" i="73"/>
  <c r="S43" i="7"/>
  <c r="AE33" i="24"/>
  <c r="Y38" i="16"/>
  <c r="W29" i="39"/>
  <c r="S45" i="7"/>
  <c r="Z58" i="5"/>
  <c r="S42" i="7"/>
  <c r="Z51" i="5"/>
  <c r="P45" i="1"/>
  <c r="W22" i="39"/>
  <c r="AF22" i="39" s="1"/>
  <c r="Y35" i="16"/>
  <c r="AF24" i="38"/>
  <c r="AE35" i="24"/>
  <c r="Z42" i="5"/>
  <c r="Y40" i="16"/>
  <c r="Z18" i="71"/>
  <c r="W21" i="39"/>
  <c r="AF21" i="39" s="1"/>
  <c r="W17" i="39"/>
  <c r="AF17" i="39" s="1"/>
  <c r="AE10" i="25"/>
  <c r="Z54" i="5"/>
  <c r="Z66" i="5"/>
  <c r="Z55" i="5"/>
  <c r="AE14" i="24"/>
  <c r="AE31" i="25"/>
  <c r="Z35" i="5"/>
  <c r="AF29" i="38"/>
  <c r="Z13" i="5"/>
  <c r="P56" i="1"/>
  <c r="P48" i="1"/>
  <c r="P64" i="1"/>
  <c r="AF16" i="39"/>
  <c r="Y30" i="16"/>
  <c r="Z32" i="5"/>
  <c r="Z60" i="5"/>
  <c r="AE57" i="24"/>
  <c r="AF45" i="38"/>
  <c r="AC16" i="16"/>
  <c r="AE24" i="25"/>
  <c r="Z48" i="5"/>
  <c r="AE58" i="24"/>
  <c r="Z57" i="5"/>
  <c r="AE11" i="24"/>
  <c r="AF17" i="38"/>
  <c r="Z56" i="5"/>
  <c r="AE32" i="24"/>
  <c r="AE16" i="24"/>
  <c r="AC70" i="16"/>
  <c r="AE10" i="26"/>
  <c r="AB53" i="7"/>
  <c r="Z15" i="5"/>
  <c r="Z31" i="5"/>
  <c r="Z50" i="5"/>
  <c r="Z24" i="5"/>
  <c r="AE45" i="26"/>
  <c r="AE13" i="24"/>
  <c r="AE30" i="24"/>
  <c r="AE56" i="24"/>
  <c r="AE49" i="24"/>
  <c r="AE61" i="24"/>
  <c r="AE12" i="24"/>
  <c r="AE38" i="25"/>
  <c r="U64" i="24"/>
  <c r="AE50" i="24"/>
  <c r="S17" i="7"/>
  <c r="AE48" i="25"/>
  <c r="AE18" i="25"/>
  <c r="Z12" i="5"/>
  <c r="AE53" i="24"/>
  <c r="AC19" i="16"/>
  <c r="AE59" i="24"/>
  <c r="AE29" i="25"/>
  <c r="W30" i="38"/>
  <c r="P63" i="1"/>
  <c r="AE19" i="25"/>
  <c r="AE62" i="24"/>
  <c r="Z19" i="5"/>
  <c r="P32" i="1"/>
  <c r="Z74" i="5"/>
  <c r="AE37" i="25"/>
  <c r="AE52" i="24"/>
  <c r="AF18" i="38"/>
  <c r="Y26" i="16"/>
  <c r="AE11" i="25"/>
  <c r="AE54" i="25"/>
  <c r="AE39" i="25"/>
  <c r="AE54" i="24"/>
  <c r="R12" i="71"/>
  <c r="Z12" i="71" s="1"/>
  <c r="S12" i="7"/>
  <c r="AB12" i="7" s="1"/>
  <c r="Z41" i="5"/>
  <c r="AE52" i="25"/>
  <c r="S11" i="7"/>
  <c r="Z10" i="71"/>
  <c r="U36" i="24"/>
  <c r="AB18" i="7"/>
  <c r="AE53" i="25"/>
  <c r="Z30" i="5"/>
  <c r="Z61" i="5"/>
  <c r="Y29" i="16"/>
  <c r="AE13" i="25"/>
  <c r="AE34" i="24"/>
  <c r="AE48" i="24"/>
  <c r="AE60" i="24"/>
  <c r="AE10" i="24"/>
  <c r="AE55" i="25"/>
  <c r="Z13" i="71"/>
  <c r="AE27" i="25"/>
  <c r="AA23" i="39"/>
  <c r="W14" i="38"/>
  <c r="AE23" i="25"/>
  <c r="AF19" i="38"/>
  <c r="Y23" i="16"/>
  <c r="AE46" i="26"/>
  <c r="AE44" i="26"/>
  <c r="AC14" i="16"/>
  <c r="AF18" i="39"/>
  <c r="AE50" i="25"/>
  <c r="AB35" i="7"/>
  <c r="AE20" i="25"/>
  <c r="AE55" i="24"/>
  <c r="AE40" i="25"/>
  <c r="AC11" i="16"/>
  <c r="AE29" i="41"/>
  <c r="W14" i="39"/>
  <c r="P59" i="1"/>
  <c r="P68" i="1"/>
  <c r="P35" i="1"/>
  <c r="Z38" i="5"/>
  <c r="AF10" i="39"/>
  <c r="AE51" i="25"/>
  <c r="AE21" i="25"/>
  <c r="AE30" i="25"/>
  <c r="AE28" i="25"/>
  <c r="AE17" i="26"/>
  <c r="AE51" i="24"/>
  <c r="AB29" i="7"/>
  <c r="U17" i="24"/>
  <c r="Z70" i="5"/>
  <c r="AE49" i="25"/>
  <c r="AE12" i="25"/>
  <c r="Z34" i="5"/>
  <c r="AC42" i="16"/>
  <c r="Y24" i="16"/>
  <c r="AI29" i="41"/>
  <c r="Z63" i="5"/>
  <c r="Z40" i="5"/>
  <c r="Z37" i="5"/>
  <c r="AE25" i="25"/>
  <c r="AE63" i="24"/>
  <c r="AE14" i="25"/>
  <c r="R11" i="5"/>
  <c r="AA53" i="38"/>
  <c r="AA14" i="38"/>
  <c r="Z18" i="5"/>
  <c r="AB27" i="7"/>
  <c r="AG70" i="16"/>
  <c r="Z71" i="5"/>
  <c r="AF50" i="38"/>
  <c r="Z69" i="5"/>
  <c r="Z17" i="71"/>
  <c r="AF12" i="38"/>
  <c r="S55" i="35"/>
  <c r="V13" i="35"/>
  <c r="AK20" i="16"/>
  <c r="R55" i="35"/>
  <c r="AE14" i="41"/>
  <c r="AI14" i="41"/>
  <c r="AF33" i="38"/>
  <c r="AA30" i="38"/>
  <c r="L69" i="15"/>
  <c r="P69" i="15"/>
  <c r="D69" i="15"/>
  <c r="AF35" i="38"/>
  <c r="W53" i="38"/>
  <c r="AK70" i="16"/>
  <c r="Y12" i="16"/>
  <c r="AF15" i="39"/>
  <c r="AG42" i="16"/>
  <c r="AG20" i="16"/>
  <c r="AK42" i="16"/>
  <c r="AC15" i="16"/>
  <c r="V21" i="5" l="1"/>
  <c r="V77" i="5" s="1"/>
  <c r="AI47" i="41"/>
  <c r="AA59" i="79"/>
  <c r="N75" i="1"/>
  <c r="AE47" i="41"/>
  <c r="AB37" i="7"/>
  <c r="AB39" i="7"/>
  <c r="AB23" i="8"/>
  <c r="AB26" i="8"/>
  <c r="S14" i="7"/>
  <c r="AB46" i="7"/>
  <c r="AB20" i="8"/>
  <c r="Z58" i="25"/>
  <c r="AB42" i="7"/>
  <c r="AB38" i="7"/>
  <c r="AB12" i="8"/>
  <c r="AE14" i="26"/>
  <c r="Z66" i="24"/>
  <c r="AB16" i="8"/>
  <c r="AB50" i="7"/>
  <c r="AB40" i="7"/>
  <c r="S27" i="8"/>
  <c r="S32" i="7"/>
  <c r="AB24" i="8"/>
  <c r="AE28" i="26"/>
  <c r="V59" i="79"/>
  <c r="W27" i="8"/>
  <c r="AB24" i="7"/>
  <c r="Y42" i="16"/>
  <c r="AB51" i="7"/>
  <c r="AB19" i="7"/>
  <c r="AB49" i="7"/>
  <c r="W14" i="7"/>
  <c r="AB43" i="7"/>
  <c r="S13" i="8"/>
  <c r="AB11" i="7"/>
  <c r="R21" i="5"/>
  <c r="R77" i="5" s="1"/>
  <c r="Z10" i="5"/>
  <c r="W32" i="7"/>
  <c r="AB25" i="8"/>
  <c r="W56" i="7"/>
  <c r="S56" i="7"/>
  <c r="AB44" i="7"/>
  <c r="P73" i="1"/>
  <c r="Z75" i="5"/>
  <c r="Z43" i="5"/>
  <c r="Z53" i="5"/>
  <c r="AB41" i="7"/>
  <c r="AB48" i="7"/>
  <c r="AB54" i="7"/>
  <c r="AB52" i="7"/>
  <c r="Z73" i="5"/>
  <c r="AB30" i="7"/>
  <c r="AB23" i="7"/>
  <c r="Z62" i="5"/>
  <c r="Z59" i="5"/>
  <c r="AF29" i="39"/>
  <c r="AB45" i="7"/>
  <c r="P20" i="1"/>
  <c r="AG56" i="79"/>
  <c r="AB31" i="7"/>
  <c r="Z36" i="5"/>
  <c r="Z11" i="5"/>
  <c r="AG74" i="81"/>
  <c r="AB17" i="7"/>
  <c r="AE19" i="26"/>
  <c r="AB21" i="7"/>
  <c r="AE12" i="26"/>
  <c r="AB22" i="7"/>
  <c r="AG52" i="81"/>
  <c r="Z33" i="5"/>
  <c r="AG10" i="29"/>
  <c r="AG68" i="81"/>
  <c r="AF14" i="38"/>
  <c r="Z20" i="5"/>
  <c r="AF53" i="38"/>
  <c r="AE43" i="26"/>
  <c r="Z17" i="5"/>
  <c r="U56" i="25"/>
  <c r="AE56" i="25" s="1"/>
  <c r="AE13" i="26"/>
  <c r="Z14" i="5"/>
  <c r="P42" i="1"/>
  <c r="Z26" i="5"/>
  <c r="U66" i="24"/>
  <c r="AE20" i="26"/>
  <c r="AE11" i="26"/>
  <c r="AE64" i="24"/>
  <c r="AG10" i="79"/>
  <c r="AE17" i="24"/>
  <c r="AE36" i="24"/>
  <c r="Z46" i="5"/>
  <c r="W55" i="38"/>
  <c r="AF30" i="38"/>
  <c r="AC20" i="16"/>
  <c r="AC72" i="16" s="1"/>
  <c r="Z16" i="5"/>
  <c r="AE18" i="26"/>
  <c r="AG79" i="81"/>
  <c r="AG71" i="81"/>
  <c r="AF14" i="39"/>
  <c r="W23" i="39"/>
  <c r="U15" i="25"/>
  <c r="AE15" i="25" s="1"/>
  <c r="AA55" i="38"/>
  <c r="Z47" i="26"/>
  <c r="AE47" i="26" s="1"/>
  <c r="AG39" i="81"/>
  <c r="V55" i="35"/>
  <c r="AK72" i="16"/>
  <c r="AA39" i="39"/>
  <c r="Y20" i="16"/>
  <c r="Y72" i="16" s="1"/>
  <c r="AG72" i="16"/>
  <c r="AB27" i="8" l="1"/>
  <c r="W29" i="8"/>
  <c r="S58" i="7"/>
  <c r="W58" i="7"/>
  <c r="AB56" i="7"/>
  <c r="S29" i="8"/>
  <c r="AB13" i="8"/>
  <c r="P75" i="1"/>
  <c r="Z77" i="5"/>
  <c r="AB32" i="7"/>
  <c r="Z49" i="26"/>
  <c r="AB14" i="7"/>
  <c r="AF55" i="38"/>
  <c r="U49" i="26"/>
  <c r="U58" i="25"/>
  <c r="AE58" i="25" s="1"/>
  <c r="AE66" i="24"/>
  <c r="AF23" i="39"/>
  <c r="W39" i="39"/>
  <c r="AF39" i="39" s="1"/>
  <c r="Z21" i="5"/>
  <c r="AB29" i="8" l="1"/>
  <c r="AB58" i="7"/>
  <c r="AE49" i="26"/>
</calcChain>
</file>

<file path=xl/sharedStrings.xml><?xml version="1.0" encoding="utf-8"?>
<sst xmlns="http://schemas.openxmlformats.org/spreadsheetml/2006/main" count="13105" uniqueCount="740">
  <si>
    <t>Equity - 1.1</t>
  </si>
  <si>
    <t xml:space="preserve">Domestic Market Capitalisation </t>
  </si>
  <si>
    <t>(in millions of local currencies)</t>
  </si>
  <si>
    <t>(USD millions)</t>
  </si>
  <si>
    <t>Exchange</t>
  </si>
  <si>
    <t>Curr.</t>
  </si>
  <si>
    <t>End 2016</t>
  </si>
  <si>
    <t>End of year FX rate 2016</t>
  </si>
  <si>
    <t>Americas</t>
  </si>
  <si>
    <t>Bermuda Stock Exchange</t>
  </si>
  <si>
    <t>BED</t>
  </si>
  <si>
    <t>BRL</t>
  </si>
  <si>
    <t>Bolsa de Comercio de Buenos Aires</t>
  </si>
  <si>
    <t>ARA</t>
  </si>
  <si>
    <t>Bolsa de Comercio de Santiago</t>
  </si>
  <si>
    <t>CLP</t>
  </si>
  <si>
    <t>Bolsa de Valores de Colombia</t>
  </si>
  <si>
    <t>COP</t>
  </si>
  <si>
    <t>Bolsa de Valores de Lima</t>
  </si>
  <si>
    <t>PEI</t>
  </si>
  <si>
    <t>Bolsa Mexicana de Valores</t>
  </si>
  <si>
    <t>MXP</t>
  </si>
  <si>
    <t>USD</t>
  </si>
  <si>
    <t>Nasdaq - US</t>
  </si>
  <si>
    <t>TMX Group</t>
  </si>
  <si>
    <t>CAD</t>
  </si>
  <si>
    <t>Total region</t>
  </si>
  <si>
    <t>Asia - Pacific</t>
  </si>
  <si>
    <t>Australian Securities Exchange</t>
  </si>
  <si>
    <t>AUD</t>
  </si>
  <si>
    <t>INR</t>
  </si>
  <si>
    <t>Bursa Malaysia</t>
  </si>
  <si>
    <t>MYR</t>
  </si>
  <si>
    <t>Colombo Stock Exchange</t>
  </si>
  <si>
    <t>LKR</t>
  </si>
  <si>
    <t>Hochiminh Stock Exchange</t>
  </si>
  <si>
    <t>VND</t>
  </si>
  <si>
    <t>Hong Kong Exchanges and Clearing</t>
  </si>
  <si>
    <t>HKD</t>
  </si>
  <si>
    <t>Indonesia Stock Exchange</t>
  </si>
  <si>
    <t>IDR</t>
  </si>
  <si>
    <t>Japan Exchange Group</t>
  </si>
  <si>
    <t>JPY</t>
  </si>
  <si>
    <t>Korea Exchange</t>
  </si>
  <si>
    <t>KRW</t>
  </si>
  <si>
    <t>NZX Limited</t>
  </si>
  <si>
    <t>NZD</t>
  </si>
  <si>
    <t>PHP</t>
  </si>
  <si>
    <t>Shanghai Stock Exchange</t>
  </si>
  <si>
    <t>CNY</t>
  </si>
  <si>
    <t>Shenzhen Stock Exchange</t>
  </si>
  <si>
    <t>Singapore Exchange</t>
  </si>
  <si>
    <t>SGD</t>
  </si>
  <si>
    <t>Stock Exchange of Thailand</t>
  </si>
  <si>
    <t>THB</t>
  </si>
  <si>
    <t>Taipei Exchange</t>
  </si>
  <si>
    <t>TWD</t>
  </si>
  <si>
    <t>Taiwan Stock Exchange</t>
  </si>
  <si>
    <r>
      <t xml:space="preserve">Total region </t>
    </r>
    <r>
      <rPr>
        <b/>
        <vertAlign val="superscript"/>
        <sz val="11"/>
        <color indexed="8"/>
        <rFont val="Calibri"/>
        <family val="2"/>
      </rPr>
      <t>1</t>
    </r>
  </si>
  <si>
    <t>Europe - Middle East - Africa</t>
  </si>
  <si>
    <t>Abu Dhabi Securities Exchange</t>
  </si>
  <si>
    <t>AED</t>
  </si>
  <si>
    <t>Amman Stock Exchange</t>
  </si>
  <si>
    <t>JOD</t>
  </si>
  <si>
    <t>EUR</t>
  </si>
  <si>
    <t>Bahrain Bourse</t>
  </si>
  <si>
    <t>BHD</t>
  </si>
  <si>
    <t xml:space="preserve">BME Spanish Exchanges </t>
  </si>
  <si>
    <t>Borsa Istanbul</t>
  </si>
  <si>
    <t>TRY</t>
  </si>
  <si>
    <t>Bourse de Casablanca</t>
  </si>
  <si>
    <t>MAD</t>
  </si>
  <si>
    <t>Cyprus Stock Exchange</t>
  </si>
  <si>
    <t>Deutsche Börse AG</t>
  </si>
  <si>
    <t>Dubai Financial Market</t>
  </si>
  <si>
    <t>EGP</t>
  </si>
  <si>
    <t>Euronext</t>
  </si>
  <si>
    <t>Irish Stock Exchange</t>
  </si>
  <si>
    <t>Johannesburg Stock Exchange</t>
  </si>
  <si>
    <t>ZAR</t>
  </si>
  <si>
    <t>Kazakhstan Stock Exchange</t>
  </si>
  <si>
    <t>KZT</t>
  </si>
  <si>
    <t>Luxembourg Stock Exchange</t>
  </si>
  <si>
    <t>Malta Stock Exchange</t>
  </si>
  <si>
    <t>Moscow Exchange</t>
  </si>
  <si>
    <t>RUR</t>
  </si>
  <si>
    <t>Muscat Securities Market</t>
  </si>
  <si>
    <t>OMR</t>
  </si>
  <si>
    <t>Nasdaq Nordic Exchanges</t>
  </si>
  <si>
    <t>Nigerian Stock Exchange</t>
  </si>
  <si>
    <t>NGN</t>
  </si>
  <si>
    <t>Oslo Børs</t>
  </si>
  <si>
    <t>NOK</t>
  </si>
  <si>
    <t>Qatar Stock Exchange</t>
  </si>
  <si>
    <t>QAR</t>
  </si>
  <si>
    <t>Saudi Stock Market (Tadawul)</t>
  </si>
  <si>
    <t>SAR</t>
  </si>
  <si>
    <t>SIX Swiss Exchange</t>
  </si>
  <si>
    <t>CHF</t>
  </si>
  <si>
    <t>Stock Exchange of Mauritius</t>
  </si>
  <si>
    <t>MUR</t>
  </si>
  <si>
    <t>Tel-Aviv Stock Exchange</t>
  </si>
  <si>
    <t>ILS</t>
  </si>
  <si>
    <r>
      <t xml:space="preserve">WFE total </t>
    </r>
    <r>
      <rPr>
        <vertAlign val="superscript"/>
        <sz val="11"/>
        <color indexed="8"/>
        <rFont val="Calibri"/>
        <family val="2"/>
      </rPr>
      <t>1</t>
    </r>
  </si>
  <si>
    <r>
      <rPr>
        <b/>
        <sz val="11"/>
        <color indexed="8"/>
        <rFont val="Calibri"/>
        <family val="2"/>
      </rPr>
      <t>Source:</t>
    </r>
    <r>
      <rPr>
        <sz val="11"/>
        <color indexed="8"/>
        <rFont val="Calibri"/>
        <family val="2"/>
      </rPr>
      <t xml:space="preserve"> World Federation of Exchanges members</t>
    </r>
  </si>
  <si>
    <t>NA: Not Available</t>
  </si>
  <si>
    <t xml:space="preserve">Notes: </t>
  </si>
  <si>
    <t>2. Excluding investment funds</t>
  </si>
  <si>
    <t>3. Including Alternative and SME Markets</t>
  </si>
  <si>
    <r>
      <rPr>
        <b/>
        <sz val="11"/>
        <color indexed="8"/>
        <rFont val="Calibri"/>
        <family val="2"/>
      </rPr>
      <t>Australian Stock Exchange:</t>
    </r>
    <r>
      <rPr>
        <sz val="11"/>
        <color indexed="8"/>
        <rFont val="Calibri"/>
        <family val="2"/>
      </rPr>
      <t xml:space="preserve"> including investment funds</t>
    </r>
  </si>
  <si>
    <r>
      <rPr>
        <b/>
        <sz val="11"/>
        <color indexed="8"/>
        <rFont val="Calibri"/>
        <family val="2"/>
      </rPr>
      <t>BME Spanish Exchanges:</t>
    </r>
    <r>
      <rPr>
        <sz val="11"/>
        <color indexed="8"/>
        <rFont val="Calibri"/>
        <family val="2"/>
      </rPr>
      <t xml:space="preserve"> including investment companies listed (open-end investment companies) that differ from investment funds included in table 1.3 because of their legal status and that cannot be distinguished from other listed companies</t>
    </r>
  </si>
  <si>
    <r>
      <rPr>
        <b/>
        <sz val="11"/>
        <color indexed="8"/>
        <rFont val="Calibri"/>
        <family val="2"/>
      </rPr>
      <t>Deutsche Börse:</t>
    </r>
    <r>
      <rPr>
        <sz val="11"/>
        <color indexed="8"/>
        <rFont val="Calibri"/>
        <family val="2"/>
      </rPr>
      <t xml:space="preserve"> excluding the market segment "Freiverkehr" (unofficial regulated market)</t>
    </r>
  </si>
  <si>
    <r>
      <rPr>
        <b/>
        <sz val="11"/>
        <color indexed="8"/>
        <rFont val="Calibri"/>
        <family val="2"/>
      </rPr>
      <t>Euronext:</t>
    </r>
    <r>
      <rPr>
        <sz val="11"/>
        <color indexed="8"/>
        <rFont val="Calibri"/>
        <family val="2"/>
      </rPr>
      <t xml:space="preserve"> from 2001, includes Netherlands, France, England, Belgium and Portugal</t>
    </r>
  </si>
  <si>
    <r>
      <rPr>
        <b/>
        <sz val="11"/>
        <color indexed="8"/>
        <rFont val="Calibri"/>
        <family val="2"/>
      </rPr>
      <t>Johannesburg Stock Exchange:</t>
    </r>
    <r>
      <rPr>
        <sz val="11"/>
        <color indexed="8"/>
        <rFont val="Calibri"/>
        <family val="2"/>
      </rPr>
      <t xml:space="preserve"> figures include the market capitalisation of all listed companies, but exclude listed warrants, convertibles and investment funds</t>
    </r>
  </si>
  <si>
    <r>
      <rPr>
        <b/>
        <sz val="11"/>
        <color indexed="8"/>
        <rFont val="Calibri"/>
        <family val="2"/>
      </rPr>
      <t>Bolsa de Valores de Lima:</t>
    </r>
    <r>
      <rPr>
        <sz val="11"/>
        <color indexed="8"/>
        <rFont val="Calibri"/>
        <family val="2"/>
      </rPr>
      <t xml:space="preserve"> includes 26 foreign companies with shares negotiated under a special modality</t>
    </r>
  </si>
  <si>
    <r>
      <rPr>
        <b/>
        <sz val="11"/>
        <color indexed="8"/>
        <rFont val="Calibri"/>
        <family val="2"/>
      </rPr>
      <t>Stock Exchange of Mauritius</t>
    </r>
    <r>
      <rPr>
        <sz val="11"/>
        <color indexed="8"/>
        <rFont val="Calibri"/>
        <family val="2"/>
      </rPr>
      <t>: from Aug. 2006, data includes Development &amp; Enterprise Market</t>
    </r>
  </si>
  <si>
    <r>
      <rPr>
        <b/>
        <sz val="11"/>
        <color indexed="8"/>
        <rFont val="Calibri"/>
        <family val="2"/>
      </rPr>
      <t>Nasdaq Nordic Exchanges</t>
    </r>
    <r>
      <rPr>
        <sz val="11"/>
        <color indexed="8"/>
        <rFont val="Calibri"/>
        <family val="2"/>
      </rPr>
      <t>: includes Copenhagen, Helsinki, Iceland, Stockholm, Tallinn, Riga and Vilnius Stock Exchanges</t>
    </r>
  </si>
  <si>
    <r>
      <rPr>
        <b/>
        <sz val="11"/>
        <color indexed="8"/>
        <rFont val="Calibri"/>
        <family val="2"/>
      </rPr>
      <t>Singapore Exchange</t>
    </r>
    <r>
      <rPr>
        <sz val="11"/>
        <color indexed="8"/>
        <rFont val="Calibri"/>
        <family val="2"/>
      </rPr>
      <t>: market capitalisation includes domestic listings and a substantial number of foreign listings, defined as companies whose principal place of business is outside of Singapore. Inactive secondary foreign listings are excluded</t>
    </r>
  </si>
  <si>
    <r>
      <rPr>
        <b/>
        <sz val="11"/>
        <color indexed="8"/>
        <rFont val="Calibri"/>
        <family val="2"/>
      </rPr>
      <t>TMX Group:</t>
    </r>
    <r>
      <rPr>
        <sz val="11"/>
        <color indexed="8"/>
        <rFont val="Calibri"/>
        <family val="2"/>
      </rPr>
      <t xml:space="preserve"> includes companies listed on TSX Venture</t>
    </r>
  </si>
  <si>
    <t>Equity - 1.2</t>
  </si>
  <si>
    <t xml:space="preserve">Market capitalisation of new listings </t>
  </si>
  <si>
    <t>Market capitalisation of delistings</t>
  </si>
  <si>
    <t>R</t>
  </si>
  <si>
    <t>NA</t>
  </si>
  <si>
    <t>WFE total</t>
  </si>
  <si>
    <t>1. Excluding investment funds</t>
  </si>
  <si>
    <t>2. Including Alternative and SME Markets</t>
  </si>
  <si>
    <t>Barbados Stock Exchange</t>
  </si>
  <si>
    <t>Bolsa de Valores de Panama</t>
  </si>
  <si>
    <t>Bolsa Nacional de Valores</t>
  </si>
  <si>
    <t>Bourse de Montréal</t>
  </si>
  <si>
    <t>CME Group</t>
  </si>
  <si>
    <t>ICE Futures Canada</t>
  </si>
  <si>
    <t>ICE Futures US</t>
  </si>
  <si>
    <t>International Securities Exchange</t>
  </si>
  <si>
    <t>Jamaica Stock Exchange</t>
  </si>
  <si>
    <t>Miami International Securities Exchange</t>
  </si>
  <si>
    <t>NYSE</t>
  </si>
  <si>
    <t>ASX Derivatives Trading</t>
  </si>
  <si>
    <t>China Financial Futures Exchange</t>
  </si>
  <si>
    <t>Chittagong Stock Exchange</t>
  </si>
  <si>
    <t>BDT</t>
  </si>
  <si>
    <t>Dalian Commodity Exchange</t>
  </si>
  <si>
    <t>Dhaka Stock Exchange</t>
  </si>
  <si>
    <t xml:space="preserve">Hanoi Stock Exchange </t>
  </si>
  <si>
    <t xml:space="preserve">Multi Commodity Exchange of India </t>
  </si>
  <si>
    <t>Shanghai Futures Exchange</t>
  </si>
  <si>
    <t>Sydney Stock Exchange</t>
  </si>
  <si>
    <t>TAIFEX</t>
  </si>
  <si>
    <t>Zhengzhou Commodity Exchange</t>
  </si>
  <si>
    <t xml:space="preserve">Amman Stock Exchange </t>
  </si>
  <si>
    <t>Athens Stock Exchange</t>
  </si>
  <si>
    <t>Beirut Stock Exchange</t>
  </si>
  <si>
    <t>LBP</t>
  </si>
  <si>
    <t>BME Spanish Exchanges</t>
  </si>
  <si>
    <t>TND</t>
  </si>
  <si>
    <t>BRVM</t>
  </si>
  <si>
    <t>XOF</t>
  </si>
  <si>
    <t>Bucharest Stock Exchange</t>
  </si>
  <si>
    <t>RON</t>
  </si>
  <si>
    <t>Budapest Stock Exchange</t>
  </si>
  <si>
    <t>HUF</t>
  </si>
  <si>
    <t>Dubai Gold &amp; Commodities Exchange</t>
  </si>
  <si>
    <t>ICE Futures Europe</t>
  </si>
  <si>
    <t>Ljubljana Stock Exchange</t>
  </si>
  <si>
    <t>London Metal Exchange</t>
  </si>
  <si>
    <t>LSE Group</t>
  </si>
  <si>
    <t>Nairobi Securities Exchange</t>
  </si>
  <si>
    <t>KES</t>
  </si>
  <si>
    <t>Namibian Stock Exchange</t>
  </si>
  <si>
    <t>NAD</t>
  </si>
  <si>
    <t>Palestine Exchange</t>
  </si>
  <si>
    <t>Saudi Stock Exchange (Tadawul)</t>
  </si>
  <si>
    <t>Tehran Stock Exchange</t>
  </si>
  <si>
    <t>IRR</t>
  </si>
  <si>
    <t>Ukrainian Exchange</t>
  </si>
  <si>
    <t>UAH</t>
  </si>
  <si>
    <t>Warsaw Stock Exchange</t>
  </si>
  <si>
    <t>PLN</t>
  </si>
  <si>
    <t>Wiener Borse</t>
  </si>
  <si>
    <t>Zagreb Stock Exchange</t>
  </si>
  <si>
    <t>HRK</t>
  </si>
  <si>
    <t xml:space="preserve">Equity - 1.3 </t>
  </si>
  <si>
    <t>Number of listed companies</t>
  </si>
  <si>
    <t>Total</t>
  </si>
  <si>
    <t xml:space="preserve">Domestic </t>
  </si>
  <si>
    <t>Foreign</t>
  </si>
  <si>
    <t>companies</t>
  </si>
  <si>
    <t xml:space="preserve">Equity - 1.5.1  </t>
  </si>
  <si>
    <t xml:space="preserve">Value of share trading. Electronic order book </t>
  </si>
  <si>
    <t>% change 2016/2015</t>
  </si>
  <si>
    <t>FX rate 2016 (average)</t>
  </si>
  <si>
    <t>Equity - 1.5.2</t>
  </si>
  <si>
    <t>Value of share trading. Negotiated Deals</t>
  </si>
  <si>
    <t>Equity - 1.5.3</t>
  </si>
  <si>
    <t>Value of share trading. Reported Trades</t>
  </si>
  <si>
    <t>Total rgion</t>
  </si>
  <si>
    <t xml:space="preserve">Equity - 1.6  </t>
  </si>
  <si>
    <t>Number of trading days</t>
  </si>
  <si>
    <t>Average daily turnover value EOB</t>
  </si>
  <si>
    <t>Average value of trades EOB</t>
  </si>
  <si>
    <t xml:space="preserve">Equity - 1.7.1 </t>
  </si>
  <si>
    <t>Number of trades in equity shares (EOB)</t>
  </si>
  <si>
    <t>Number of shares traded (EOB)</t>
  </si>
  <si>
    <t>In thousands</t>
  </si>
  <si>
    <t>In millions</t>
  </si>
  <si>
    <t>Equity - 1.7.2</t>
  </si>
  <si>
    <t>Number of trades in equity shares (Negotiated Deals)</t>
  </si>
  <si>
    <t>Number of shares traded (Negotiated Deals)</t>
  </si>
  <si>
    <t>Equity - 1.7.3</t>
  </si>
  <si>
    <t>Number of trades in equity shares (Reported Trades)</t>
  </si>
  <si>
    <t>Number of shares traded (Reported Trades)</t>
  </si>
  <si>
    <t>Equity - 1.8</t>
  </si>
  <si>
    <t>Number of trading participants</t>
  </si>
  <si>
    <t>Equity Market</t>
  </si>
  <si>
    <t>Bond Market</t>
  </si>
  <si>
    <t>Derivatives Market</t>
  </si>
  <si>
    <t>Equity - 1.9</t>
  </si>
  <si>
    <t xml:space="preserve">Turnover velocity of domestic shares </t>
  </si>
  <si>
    <t>2016 Average</t>
  </si>
  <si>
    <t xml:space="preserve">Equity - 1.11.1 </t>
  </si>
  <si>
    <t>Investment flows - Number of new companies listed</t>
  </si>
  <si>
    <t>Number of new companies listed through IPOs</t>
  </si>
  <si>
    <t>Number of other new companies listed</t>
  </si>
  <si>
    <t xml:space="preserve">Equity - 1.11.2 </t>
  </si>
  <si>
    <t>Investment flows channneled though exchange</t>
  </si>
  <si>
    <t>(in millions of local currency)</t>
  </si>
  <si>
    <t>(in USD millions)</t>
  </si>
  <si>
    <t>IPOs</t>
  </si>
  <si>
    <t>Already listed companies</t>
  </si>
  <si>
    <t>Newly Issued Shares</t>
  </si>
  <si>
    <t>Already Issued Shares</t>
  </si>
  <si>
    <t>Equity - 1.12</t>
  </si>
  <si>
    <t>Number  of securitised derivatives listed at year-end, trading value and number of trades</t>
  </si>
  <si>
    <t>Number of securities listed at year-end</t>
  </si>
  <si>
    <t>Trading values (Electronic Order Book)</t>
  </si>
  <si>
    <t>Trading values (Negotiated Deals)</t>
  </si>
  <si>
    <t>Total trading value</t>
  </si>
  <si>
    <t>Number of trades (Electronic Order Book)</t>
  </si>
  <si>
    <t>Number of trades (Negotiated Deals)</t>
  </si>
  <si>
    <t>Total number of trades</t>
  </si>
  <si>
    <t>('000)</t>
  </si>
  <si>
    <t>2016 Total</t>
  </si>
  <si>
    <t>Equity - 1.13</t>
  </si>
  <si>
    <t>Number of ETFs listed at year-end, trading value and number of trades</t>
  </si>
  <si>
    <t>Number of ETFs listed at year-end</t>
  </si>
  <si>
    <t>Equity - 1.14</t>
  </si>
  <si>
    <t xml:space="preserve">Number of investment funds listed at year-end, trading value and number of trades </t>
  </si>
  <si>
    <t>Number of investment funds listed at year-end</t>
  </si>
  <si>
    <t xml:space="preserve">Fixed-income - 2.1 </t>
  </si>
  <si>
    <t xml:space="preserve">Value of bonds listed </t>
  </si>
  <si>
    <t>Domestic,</t>
  </si>
  <si>
    <t>private sector</t>
  </si>
  <si>
    <t>public sector</t>
  </si>
  <si>
    <t>Sector</t>
  </si>
  <si>
    <r>
      <rPr>
        <b/>
        <sz val="11"/>
        <rFont val="Calibri"/>
        <family val="2"/>
      </rPr>
      <t>Source:</t>
    </r>
    <r>
      <rPr>
        <i/>
        <sz val="11"/>
        <rFont val="Calibri"/>
        <family val="2"/>
      </rPr>
      <t xml:space="preserve"> </t>
    </r>
    <r>
      <rPr>
        <sz val="11"/>
        <rFont val="Calibri"/>
        <family val="2"/>
      </rPr>
      <t>World Federation of Exchanges members</t>
    </r>
  </si>
  <si>
    <t>Notes:</t>
  </si>
  <si>
    <t>1. Due to different reporting rules and calculation methods, turnover figures are not entirely comparable.</t>
  </si>
  <si>
    <t>3. The rest exchanges reported market value.</t>
  </si>
  <si>
    <r>
      <rPr>
        <b/>
        <sz val="11"/>
        <rFont val="Calibri"/>
        <family val="2"/>
      </rPr>
      <t>Japan Exchange Group:</t>
    </r>
    <r>
      <rPr>
        <sz val="11"/>
        <rFont val="Calibri"/>
        <family val="2"/>
      </rPr>
      <t xml:space="preserve"> Not included TOKYO PRO-BOND</t>
    </r>
  </si>
  <si>
    <r>
      <rPr>
        <b/>
        <sz val="11"/>
        <rFont val="Calibri"/>
        <family val="2"/>
      </rPr>
      <t>NA:</t>
    </r>
    <r>
      <rPr>
        <sz val="11"/>
        <rFont val="Calibri"/>
        <family val="2"/>
      </rPr>
      <t xml:space="preserve"> Not Available</t>
    </r>
  </si>
  <si>
    <t xml:space="preserve">Fixed-income - 2.2  </t>
  </si>
  <si>
    <t>Number of bond issuers</t>
  </si>
  <si>
    <t>sector</t>
  </si>
  <si>
    <r>
      <rPr>
        <b/>
        <sz val="11"/>
        <rFont val="Calibri"/>
        <family val="2"/>
      </rPr>
      <t xml:space="preserve">Source: </t>
    </r>
    <r>
      <rPr>
        <sz val="11"/>
        <rFont val="Calibri"/>
        <family val="2"/>
      </rPr>
      <t>World Federation of Exchanges members</t>
    </r>
  </si>
  <si>
    <r>
      <rPr>
        <b/>
        <sz val="11"/>
        <rFont val="Calibri"/>
        <family val="2"/>
      </rPr>
      <t xml:space="preserve">NA: </t>
    </r>
    <r>
      <rPr>
        <sz val="11"/>
        <rFont val="Calibri"/>
        <family val="2"/>
      </rPr>
      <t>Not available</t>
    </r>
  </si>
  <si>
    <t xml:space="preserve">Fixed-income - 2.3  </t>
  </si>
  <si>
    <t xml:space="preserve">Number of bonds listed </t>
  </si>
  <si>
    <t xml:space="preserve">Fixed-income - 2.4  </t>
  </si>
  <si>
    <t xml:space="preserve">Number of new bonds listed </t>
  </si>
  <si>
    <t>Fixed-income - 2.5.1</t>
  </si>
  <si>
    <t>Total value of bond trading</t>
  </si>
  <si>
    <r>
      <rPr>
        <b/>
        <sz val="11"/>
        <rFont val="Calibri"/>
        <family val="2"/>
      </rPr>
      <t>Source:</t>
    </r>
    <r>
      <rPr>
        <sz val="11"/>
        <rFont val="Calibri"/>
        <family val="2"/>
      </rPr>
      <t xml:space="preserve"> World Federation of Exchange members</t>
    </r>
  </si>
  <si>
    <r>
      <rPr>
        <b/>
        <sz val="11"/>
        <rFont val="Calibri"/>
        <family val="2"/>
      </rPr>
      <t xml:space="preserve">Notes: </t>
    </r>
    <r>
      <rPr>
        <sz val="11"/>
        <rFont val="Calibri"/>
        <family val="2"/>
      </rPr>
      <t>Due to different reporting rules and calculation methods, turnover figures are not entirely comparable</t>
    </r>
  </si>
  <si>
    <t>The sale and purchase of a security are counted as a one transaction</t>
  </si>
  <si>
    <t>Fixed-income - 2.5.2</t>
  </si>
  <si>
    <t>Value of bond trading. Electronic Order Book</t>
  </si>
  <si>
    <t>Fixed-income - 2.5.3</t>
  </si>
  <si>
    <t>Value of bond trading. Negotiated Deals</t>
  </si>
  <si>
    <t xml:space="preserve"> Fixed-income - 2.6  </t>
  </si>
  <si>
    <t>Number of trades in bonds</t>
  </si>
  <si>
    <t>Electronic Order Book trades</t>
  </si>
  <si>
    <t>Negotiated Deals trades</t>
  </si>
  <si>
    <t xml:space="preserve">Fixed-income - 2.7 </t>
  </si>
  <si>
    <t xml:space="preserve">Investment flows - New capital raised by bonds </t>
  </si>
  <si>
    <t xml:space="preserve">Indicators - 4.1  </t>
  </si>
  <si>
    <t>Broad stock market indexes</t>
  </si>
  <si>
    <t>Name of Index</t>
  </si>
  <si>
    <t>Date</t>
  </si>
  <si>
    <t>2016 Year-end</t>
  </si>
  <si>
    <t>P</t>
  </si>
  <si>
    <t>Ibovespa</t>
  </si>
  <si>
    <t>Bolsa General</t>
  </si>
  <si>
    <t>COLEQTY</t>
  </si>
  <si>
    <t>SP/BVL Peru General</t>
  </si>
  <si>
    <t>S&amp;P/HKEX Large Cap Index</t>
  </si>
  <si>
    <t>KOSPI</t>
  </si>
  <si>
    <t>Nifty 500</t>
  </si>
  <si>
    <t>S&amp;P NZX ALL</t>
  </si>
  <si>
    <t>SET Index</t>
  </si>
  <si>
    <t>TAIEX</t>
  </si>
  <si>
    <t>ASE 100</t>
  </si>
  <si>
    <t xml:space="preserve"> ATHEX Composite Share Price Index</t>
  </si>
  <si>
    <t>BME Spanish Exchanges - Madrid</t>
  </si>
  <si>
    <t>IGBM Index</t>
  </si>
  <si>
    <t>BIST 100</t>
  </si>
  <si>
    <t>FTSE/JSE All Share</t>
  </si>
  <si>
    <t>MSM30</t>
  </si>
  <si>
    <t>NSE All Share Index</t>
  </si>
  <si>
    <t>TADAWUL ALL SHARE INDEX (TASI)</t>
  </si>
  <si>
    <t>SPI TR</t>
  </si>
  <si>
    <t>SEMDEX</t>
  </si>
  <si>
    <t>General Share Index</t>
  </si>
  <si>
    <r>
      <rPr>
        <b/>
        <sz val="11"/>
        <rFont val="Calibri"/>
        <family val="2"/>
      </rPr>
      <t>NA:</t>
    </r>
    <r>
      <rPr>
        <sz val="11"/>
        <rFont val="Calibri"/>
        <family val="2"/>
      </rPr>
      <t xml:space="preserve"> Not Available     </t>
    </r>
  </si>
  <si>
    <r>
      <rPr>
        <b/>
        <sz val="11"/>
        <rFont val="Calibri"/>
        <family val="2"/>
      </rPr>
      <t>P&amp;R:</t>
    </r>
    <r>
      <rPr>
        <sz val="11"/>
        <rFont val="Calibri"/>
        <family val="2"/>
      </rPr>
      <t xml:space="preserve"> Index is a combination of priced and return</t>
    </r>
  </si>
  <si>
    <t xml:space="preserve">Indicators - 4.2  </t>
  </si>
  <si>
    <t>Blue Chip indexes</t>
  </si>
  <si>
    <t>IBrX-50</t>
  </si>
  <si>
    <t>COLCAP</t>
  </si>
  <si>
    <t>FBMKLCI</t>
  </si>
  <si>
    <t>Hang Seng Index</t>
  </si>
  <si>
    <t>TOPIX Core30</t>
  </si>
  <si>
    <t>Nifty 50</t>
  </si>
  <si>
    <t>S&amp;P NZX 50</t>
  </si>
  <si>
    <t>SET 50 Index</t>
  </si>
  <si>
    <t>TPEx 50 Index</t>
  </si>
  <si>
    <t>FTSE TWSE Taiwan 50 Index</t>
  </si>
  <si>
    <t>FTSE/ATHEX Large Cap</t>
  </si>
  <si>
    <t>IBEX 35</t>
  </si>
  <si>
    <t>BIST 30</t>
  </si>
  <si>
    <t>FTSE/JSE Top 40</t>
  </si>
  <si>
    <t>Index KASE</t>
  </si>
  <si>
    <t>NSE 30 Index</t>
  </si>
  <si>
    <t>SMI PR</t>
  </si>
  <si>
    <t>SEM-10</t>
  </si>
  <si>
    <r>
      <t>P:</t>
    </r>
    <r>
      <rPr>
        <sz val="11"/>
        <rFont val="Calibri"/>
        <family val="2"/>
      </rPr>
      <t xml:space="preserve"> Price Index</t>
    </r>
  </si>
  <si>
    <r>
      <rPr>
        <b/>
        <sz val="11"/>
        <rFont val="Calibri"/>
        <family val="2"/>
      </rPr>
      <t xml:space="preserve">R: </t>
    </r>
    <r>
      <rPr>
        <sz val="11"/>
        <rFont val="Calibri"/>
        <family val="2"/>
      </rPr>
      <t>Return Index</t>
    </r>
  </si>
  <si>
    <t xml:space="preserve">Indicators - 4.3  </t>
  </si>
  <si>
    <t xml:space="preserve">Number of companies distributing dividends, amounts of dividends paid and yields for the Official / main market </t>
  </si>
  <si>
    <t>Number of listed companies distributing dividends</t>
  </si>
  <si>
    <t>Total amount of net dividend paid</t>
  </si>
  <si>
    <t>Total amount of gross dividend paid</t>
  </si>
  <si>
    <t>Gross dividend yield (%)</t>
  </si>
  <si>
    <t>Net dividend yield (%)</t>
  </si>
  <si>
    <t xml:space="preserve">BVC Comment : </t>
  </si>
  <si>
    <t>Fredy_Forero:</t>
  </si>
  <si>
    <t>Calculado promedio de dividendo anual/precio cierre (patrimonial para aquellos sin Precio Cierre)</t>
  </si>
  <si>
    <t xml:space="preserve">Indicators - 4.4 </t>
  </si>
  <si>
    <t xml:space="preserve">Average of price earning ratios, inflation rates   </t>
  </si>
  <si>
    <t>Price earning ratio</t>
  </si>
  <si>
    <t>Inflation rate, %</t>
  </si>
  <si>
    <t>Indicators - 4.5</t>
  </si>
  <si>
    <t>Interest Rates</t>
  </si>
  <si>
    <t>3-month money market rates, %</t>
  </si>
  <si>
    <t>Yield on current 10 years gov. bonds, %</t>
  </si>
  <si>
    <t>Alternative &amp; SME - 5.1</t>
  </si>
  <si>
    <t>Domestic Market Capitalisation</t>
  </si>
  <si>
    <t>Name of the market</t>
  </si>
  <si>
    <t>Bovespa Mais</t>
  </si>
  <si>
    <t>Pyme Board</t>
  </si>
  <si>
    <t>TSX Venture</t>
  </si>
  <si>
    <t>Small &amp; Medium Enterprises</t>
  </si>
  <si>
    <t>ACE Market</t>
  </si>
  <si>
    <t>Growth Enterprise Market</t>
  </si>
  <si>
    <t>JASDAQ</t>
  </si>
  <si>
    <t>Mothers</t>
  </si>
  <si>
    <t>Kosdaq</t>
  </si>
  <si>
    <t>SME Emerge</t>
  </si>
  <si>
    <t>NZAX</t>
  </si>
  <si>
    <t>NXT</t>
  </si>
  <si>
    <t>SME Board</t>
  </si>
  <si>
    <t>ChiNext</t>
  </si>
  <si>
    <t>SGX Catalist</t>
  </si>
  <si>
    <t>Market for Alternative Investment (mai)</t>
  </si>
  <si>
    <t>ATHEX Alternative Market (EN.A)</t>
  </si>
  <si>
    <t>MAB Expansion</t>
  </si>
  <si>
    <t>Emerging Companies Market</t>
  </si>
  <si>
    <t>Second National Market</t>
  </si>
  <si>
    <t>Devellopement Market and Growth Market</t>
  </si>
  <si>
    <t>Entry Standard</t>
  </si>
  <si>
    <t>NILEX</t>
  </si>
  <si>
    <t>Alternext</t>
  </si>
  <si>
    <t>Enterprise Securities Market</t>
  </si>
  <si>
    <t>Alternative Exchange</t>
  </si>
  <si>
    <t>Develoment Capital Market</t>
  </si>
  <si>
    <t>Venture Capital Market</t>
  </si>
  <si>
    <t>Euro MTF</t>
  </si>
  <si>
    <t>Alternative Companies List</t>
  </si>
  <si>
    <t>Innovations and Investments Market</t>
  </si>
  <si>
    <t>First North</t>
  </si>
  <si>
    <t>Alternative Securities Market</t>
  </si>
  <si>
    <t>Oslo Axess</t>
  </si>
  <si>
    <t>Development &amp; Enterprise Market</t>
  </si>
  <si>
    <t>Alternative &amp; SME - 5.2</t>
  </si>
  <si>
    <t>Number of companies with shares traded</t>
  </si>
  <si>
    <t>BVL Venture Exchange</t>
  </si>
  <si>
    <t>Alternative &amp; SME - 5.3</t>
  </si>
  <si>
    <t>Number of newly listed companies and delistings</t>
  </si>
  <si>
    <t>Newly listed companies</t>
  </si>
  <si>
    <t>Delisted companies</t>
  </si>
  <si>
    <t>Number of movements to another market</t>
  </si>
  <si>
    <t>Alternative &amp; SME - 5.4.1</t>
  </si>
  <si>
    <t>Value of share trading. Electronic Order Book</t>
  </si>
  <si>
    <t>Alternative &amp; SME - 5.4.2</t>
  </si>
  <si>
    <t>Alternative &amp; SME - 5.5</t>
  </si>
  <si>
    <t>Investment flows - new capital raised by shares</t>
  </si>
  <si>
    <t>Alternative &amp; SME - 5.6</t>
  </si>
  <si>
    <t>SME Market indexes</t>
  </si>
  <si>
    <t>Name of the Index</t>
  </si>
  <si>
    <t>S&amp;P/TSX Venture Composite Index</t>
  </si>
  <si>
    <t>S&amp;P BSE 100</t>
  </si>
  <si>
    <t>FBMACE (FTSE Bursa Malaysia ACE)</t>
  </si>
  <si>
    <t>S&amp;P/HKEX GEM Index</t>
  </si>
  <si>
    <t>JASDAQ Index</t>
  </si>
  <si>
    <t>Mothers Index</t>
  </si>
  <si>
    <t>KOSDAQ</t>
  </si>
  <si>
    <t>S&amp;P/NZAX ALL INDEX</t>
  </si>
  <si>
    <t>FTSE ST Catalist Index</t>
  </si>
  <si>
    <t>ECM CSE Index</t>
  </si>
  <si>
    <t>Entry All Share (Kurs)</t>
  </si>
  <si>
    <t>Alternext ALL-Share Index</t>
  </si>
  <si>
    <t>FTSE/JSE Alternative Exchange Index</t>
  </si>
  <si>
    <t>Innovation and Investment Market (iIM)</t>
  </si>
  <si>
    <t>Alternative and Securities Market Index</t>
  </si>
  <si>
    <t>P: Price Index</t>
  </si>
  <si>
    <t>R: Return Index</t>
  </si>
  <si>
    <t>USD against other currencies</t>
  </si>
  <si>
    <t>Exchange Name</t>
  </si>
  <si>
    <t>Currency code</t>
  </si>
  <si>
    <t>Year-end 2016 exchange rate</t>
  </si>
  <si>
    <t>2016 Average exchange rate</t>
  </si>
  <si>
    <t>BBD</t>
  </si>
  <si>
    <t>ARS</t>
  </si>
  <si>
    <t>CRC</t>
  </si>
  <si>
    <t>JMD</t>
  </si>
  <si>
    <t>Derivatives 3.1</t>
  </si>
  <si>
    <t>Stock Options</t>
  </si>
  <si>
    <t>Volume</t>
  </si>
  <si>
    <t>Notional Value</t>
  </si>
  <si>
    <t>Open interest</t>
  </si>
  <si>
    <t>(full number)</t>
  </si>
  <si>
    <t>Asia Pacific</t>
  </si>
  <si>
    <t>Derivatives 3.2</t>
  </si>
  <si>
    <t>Single Stock Futures</t>
  </si>
  <si>
    <t>Derivatives 3.7</t>
  </si>
  <si>
    <t>Short Term Interest Rate Options</t>
  </si>
  <si>
    <t>Derivatives 3.8</t>
  </si>
  <si>
    <t>Short Term Interest Rate Futures</t>
  </si>
  <si>
    <t>Derivatives 3.9</t>
  </si>
  <si>
    <t>Long Term Interest Rate Options</t>
  </si>
  <si>
    <t>Derivatives 3.10</t>
  </si>
  <si>
    <t>Long Term Interest Rate Futures</t>
  </si>
  <si>
    <t>Derivatives 3.15</t>
  </si>
  <si>
    <t xml:space="preserve">Equity - 1.4 </t>
  </si>
  <si>
    <t xml:space="preserve">The Egyptian Exchange </t>
  </si>
  <si>
    <t xml:space="preserve">NA </t>
  </si>
  <si>
    <t>The Egyptian Exchange</t>
  </si>
  <si>
    <t>Derivatives 3.3</t>
  </si>
  <si>
    <t>Stock Index Options</t>
  </si>
  <si>
    <t>Derivatives 3.4</t>
  </si>
  <si>
    <t>Stock Index Futures</t>
  </si>
  <si>
    <t>Derivatives 3.5</t>
  </si>
  <si>
    <t>ETF Options</t>
  </si>
  <si>
    <t>Derivatives 3.6</t>
  </si>
  <si>
    <t>ETF Futures</t>
  </si>
  <si>
    <t>Derivatives 3.11</t>
  </si>
  <si>
    <t>Currency Options</t>
  </si>
  <si>
    <t>Derivatives 3.12</t>
  </si>
  <si>
    <t>Currency Futures</t>
  </si>
  <si>
    <t>Derivatives 3.13</t>
  </si>
  <si>
    <t>Commodity Options</t>
  </si>
  <si>
    <t>Derivatives 3.14</t>
  </si>
  <si>
    <t>Commodity Futures</t>
  </si>
  <si>
    <t>Indonesia Commodity and Derivatives Exchange</t>
  </si>
  <si>
    <t>The Stock Exchange of Thailand</t>
  </si>
  <si>
    <t xml:space="preserve">The Stock Exchange of Thailand </t>
  </si>
  <si>
    <t>EQUITY MARKETS</t>
  </si>
  <si>
    <t>1.1 Domestic Market Capitalisation</t>
  </si>
  <si>
    <t>1.2 Market capitalisation of domestic shares newly listed and delisted</t>
  </si>
  <si>
    <t>1.3 Number of listed companies</t>
  </si>
  <si>
    <t>1.4 Number of newly listed and delisted companies</t>
  </si>
  <si>
    <t>1.5.1 Value of share trading - Electronic Order Book</t>
  </si>
  <si>
    <t>1.5.2 Value of share trading - Negotiated deals</t>
  </si>
  <si>
    <t>1.5.3 Value of share trading - Reported trades</t>
  </si>
  <si>
    <t>1.6 Number of trading days, average daily turnover value, and average value of trades</t>
  </si>
  <si>
    <t>1.7.1 Number of trades in equity shares and number of shares traded - Electronic Order Book</t>
  </si>
  <si>
    <t>1.7.2 Number of trades in equity shares and number of shares traded - Negotiated deals</t>
  </si>
  <si>
    <t>1.7.3 Number of trades in equity shares and number of shares traded - Reported trades</t>
  </si>
  <si>
    <t>1.8 Number of trading participants</t>
  </si>
  <si>
    <t>1.9 Turnover velocity of domestic shares</t>
  </si>
  <si>
    <t xml:space="preserve">1.10 Market concentration </t>
  </si>
  <si>
    <t>1.11.2 Investment flows - Capital raised</t>
  </si>
  <si>
    <t>1.12 Number of securitised derivatives listed at year-end, trading value and number of trades</t>
  </si>
  <si>
    <t>1.13 Number of ETFs listed at year-end, trading value and number of trades</t>
  </si>
  <si>
    <t>1.14 Number of investment funds listed at year-end, trading value and number of trades</t>
  </si>
  <si>
    <t>FIXED INCOME</t>
  </si>
  <si>
    <t>2.1 Value of bonds listed</t>
  </si>
  <si>
    <t>2.2 Number of bond issuers</t>
  </si>
  <si>
    <t>2.3 Number of bonds listed</t>
  </si>
  <si>
    <t>2.4 Number of new bonds listed</t>
  </si>
  <si>
    <t>2.5.1 Value of bond trading - Electronic Order Book</t>
  </si>
  <si>
    <t>2.5.2 Value of bond trading - Negotiated deals</t>
  </si>
  <si>
    <t>2.5.3 Value of bond trading - Reported trades</t>
  </si>
  <si>
    <t>2.6 Number of trades in bonds</t>
  </si>
  <si>
    <t>2.7 Investment flows - New capital raised by bonds</t>
  </si>
  <si>
    <t>DERIVATIVES</t>
  </si>
  <si>
    <t>3.1 Stock Options</t>
  </si>
  <si>
    <t>3.2 Single Stock Futures</t>
  </si>
  <si>
    <t>3.3 Stock Index Options</t>
  </si>
  <si>
    <t>3.4 Stock Index Futures</t>
  </si>
  <si>
    <t>3.5 ETF Options</t>
  </si>
  <si>
    <t>3.6 ETF Futures</t>
  </si>
  <si>
    <t>3.7 Short Term Interest Rate Options</t>
  </si>
  <si>
    <t>3.8 Short Term Interest Rate Futures</t>
  </si>
  <si>
    <t>3.9 Long Term Interest Rate Options</t>
  </si>
  <si>
    <t>3.10 Long Term Interest Rate Futures</t>
  </si>
  <si>
    <t>3.11 Currency Options</t>
  </si>
  <si>
    <t>3.12 Currency Futures</t>
  </si>
  <si>
    <t>3.13 Commodity Options</t>
  </si>
  <si>
    <t>3.14 Commodity Futures</t>
  </si>
  <si>
    <t>INDICATORS</t>
  </si>
  <si>
    <t>4.1 Broad Stock market indexes</t>
  </si>
  <si>
    <t>4.2 Blue Chip Indexes</t>
  </si>
  <si>
    <t xml:space="preserve">4.3.1 Number of companies distributing dividends, amounts of dividends paid and yields </t>
  </si>
  <si>
    <t xml:space="preserve">4.3.2 Number of companies distributing dividends, amounts of dividends paid and yields </t>
  </si>
  <si>
    <t>4.4 Average of the price/earnings ratios, inflation rates</t>
  </si>
  <si>
    <t>4.5 Interest rates</t>
  </si>
  <si>
    <t>5.1 Domestic Market Capitalisation</t>
  </si>
  <si>
    <t>5.2 Number of companies with shares traded</t>
  </si>
  <si>
    <t>5.3 Number of newly listed and delisted companies</t>
  </si>
  <si>
    <t>5.4.1 Value of share trading - Electronic Order Book</t>
  </si>
  <si>
    <t>5.4.2 Value of share trading - Negotiated deals</t>
  </si>
  <si>
    <t>5.4.3 Value of share trading - Reported trades</t>
  </si>
  <si>
    <t>5.5 Investment flows - New capital raised</t>
  </si>
  <si>
    <t>5.6 Market indexes</t>
  </si>
  <si>
    <t>FOREIGN EXCHANGE RATES</t>
  </si>
  <si>
    <t>7.1 USD against other currencies</t>
  </si>
  <si>
    <t>BSE Limited</t>
  </si>
  <si>
    <t>1.11.1 Investment flows - Number of new companies listed</t>
  </si>
  <si>
    <t>Number of companies distributing dividends, amounts of dividends paid and yields for Alternative / SME markets</t>
  </si>
  <si>
    <t>Indicators - 4.3.1</t>
  </si>
  <si>
    <t>Equity - 1.10</t>
  </si>
  <si>
    <t xml:space="preserve">Market concentration. The top 5% most heavily capitalised domestic companies and most traded domestic shares </t>
  </si>
  <si>
    <t>Market concentration. Top 10 most capitalised and most traded domestic companies</t>
  </si>
  <si>
    <t>Concentration of market cap. in top 5% of domestic companies</t>
  </si>
  <si>
    <t>Concentration of turnover val. in top 5% domestic companies</t>
  </si>
  <si>
    <t>Number of companies</t>
  </si>
  <si>
    <t>Concentration of market cap. in top 10 most capitalized and traded of domestic companies</t>
  </si>
  <si>
    <t>Concentration of turnover val. in top 10 most capitalized and traded of domestic companies</t>
  </si>
  <si>
    <t>Other markets - 6.1</t>
  </si>
  <si>
    <r>
      <rPr>
        <b/>
        <sz val="11"/>
        <color indexed="8"/>
        <rFont val="Calibri"/>
        <family val="2"/>
      </rPr>
      <t>Source:</t>
    </r>
    <r>
      <rPr>
        <sz val="11"/>
        <color indexed="8"/>
        <rFont val="Calibri"/>
        <family val="2"/>
      </rPr>
      <t xml:space="preserve"> World Federation of Exchanges</t>
    </r>
  </si>
  <si>
    <t xml:space="preserve">1. Excluding investment funds </t>
  </si>
  <si>
    <t>2. Including Alternative and SME markets</t>
  </si>
  <si>
    <t>The Philippine Stock Exchange</t>
  </si>
  <si>
    <t>Botswana Stock Exchange</t>
  </si>
  <si>
    <t>BWP</t>
  </si>
  <si>
    <t>The The Philippine Stock Exchange</t>
  </si>
  <si>
    <t>Domestic companies</t>
  </si>
  <si>
    <t>Foreign companies</t>
  </si>
  <si>
    <t>Trop-X (Seychelles) Limited</t>
  </si>
  <si>
    <t>Other markets - 6.3</t>
  </si>
  <si>
    <t>Value of share trading. Electronic order book</t>
  </si>
  <si>
    <t>SCR</t>
  </si>
  <si>
    <t>Value of share trading. Reported trades</t>
  </si>
  <si>
    <t>Domestic, private sector</t>
  </si>
  <si>
    <t>Domestic, public sector</t>
  </si>
  <si>
    <t>Foreign sector</t>
  </si>
  <si>
    <t>Egyptian Exchange</t>
  </si>
  <si>
    <t>CFA</t>
  </si>
  <si>
    <t>Tunis Stock Exchange</t>
  </si>
  <si>
    <t xml:space="preserve">Zagreb Stock Exchange </t>
  </si>
  <si>
    <t>6.10 Derivatives Markets</t>
  </si>
  <si>
    <t>OTHER MARKETS : AFFILIATES &amp; NON-MEMBERS</t>
  </si>
  <si>
    <t>P&amp;R</t>
  </si>
  <si>
    <t>p</t>
  </si>
  <si>
    <t>Al-Quds Index</t>
  </si>
  <si>
    <r>
      <rPr>
        <b/>
        <sz val="11"/>
        <color indexed="8"/>
        <rFont val="Calibri"/>
        <family val="2"/>
      </rPr>
      <t xml:space="preserve">LSE Group: </t>
    </r>
    <r>
      <rPr>
        <sz val="11"/>
        <color indexed="8"/>
        <rFont val="Calibri"/>
        <family val="2"/>
      </rPr>
      <t>includes London Stock Exchange and Borsa Italiana</t>
    </r>
  </si>
  <si>
    <r>
      <rPr>
        <b/>
        <sz val="11"/>
        <color indexed="8"/>
        <rFont val="Calibri"/>
        <family val="2"/>
      </rPr>
      <t xml:space="preserve">Borsa Istanbul: </t>
    </r>
    <r>
      <rPr>
        <sz val="11"/>
        <color indexed="8"/>
        <rFont val="Calibri"/>
        <family val="2"/>
      </rPr>
      <t>market capitalization/listed companies figures include investment companies and holdings</t>
    </r>
  </si>
  <si>
    <r>
      <rPr>
        <b/>
        <sz val="11"/>
        <color indexed="8"/>
        <rFont val="Calibri"/>
        <family val="2"/>
      </rPr>
      <t>Korea Exchange:</t>
    </r>
    <r>
      <rPr>
        <sz val="11"/>
        <color indexed="8"/>
        <rFont val="Calibri"/>
        <family val="2"/>
      </rPr>
      <t xml:space="preserve"> including Kosdaq market data</t>
    </r>
  </si>
  <si>
    <r>
      <rPr>
        <b/>
        <sz val="11"/>
        <rFont val="Calibri"/>
        <family val="2"/>
      </rPr>
      <t>Korea Exchange:</t>
    </r>
    <r>
      <rPr>
        <sz val="11"/>
        <rFont val="Calibri"/>
        <family val="2"/>
      </rPr>
      <t xml:space="preserve"> including Kosdaq market data</t>
    </r>
  </si>
  <si>
    <r>
      <rPr>
        <b/>
        <sz val="11"/>
        <color indexed="8"/>
        <rFont val="Calibri"/>
        <family val="2"/>
      </rPr>
      <t>Bucharest Stock Exchange:</t>
    </r>
    <r>
      <rPr>
        <sz val="11"/>
        <color indexed="8"/>
        <rFont val="Calibri"/>
        <family val="2"/>
      </rPr>
      <t xml:space="preserve"> EOB data as reported includes both EOB values and ND values</t>
    </r>
  </si>
  <si>
    <t>ALTERNATIVE &amp; SME MARKETS</t>
  </si>
  <si>
    <t>Lomg Term Interest Rate Futures</t>
  </si>
  <si>
    <t>2. Notional value was reported for Bermuda Stock Exchange, BSE Limited, Bursa Malaysia, Colombo Stock Exchange, Hochiminh Stock Exchange, Hong Kong Exchange and Clearing, Japan Exchange Group, Korea Exchange, NZX Limited, Taipei Exchange, Taiwan Stock Exchange, Amman Stock Exchange, Athens Stock Exchange, Borsa Istanbul, Deutsche Börse AG, Dubai Finanical Market, The Egyptian Exchange, Kazakhstan Stock Exchange, Luxembourg Stock Exchange, Moscow Exchange, Oslo Bors, Saudi Stock Exchange (Tadawul)</t>
  </si>
  <si>
    <r>
      <rPr>
        <b/>
        <sz val="11"/>
        <color indexed="8"/>
        <rFont val="Calibri"/>
        <family val="2"/>
      </rPr>
      <t>BSE Limited:</t>
    </r>
    <r>
      <rPr>
        <sz val="11"/>
        <color indexed="8"/>
        <rFont val="Calibri"/>
        <family val="2"/>
      </rPr>
      <t xml:space="preserve"> Value of share trading figures for 2015 and 2016 have been revised on 01/09/2017</t>
    </r>
  </si>
  <si>
    <r>
      <rPr>
        <b/>
        <sz val="11"/>
        <rFont val="Calibri"/>
        <family val="2"/>
      </rPr>
      <t>BSE Limited:</t>
    </r>
    <r>
      <rPr>
        <sz val="11"/>
        <rFont val="Calibri"/>
        <family val="2"/>
      </rPr>
      <t xml:space="preserve"> Value of share trading figures for 2015 and 2016 have been revised on 01/09/2017</t>
    </r>
  </si>
  <si>
    <t>End 2017</t>
  </si>
  <si>
    <t>% change  2017/2016</t>
  </si>
  <si>
    <t>End of year FX rate 2017</t>
  </si>
  <si>
    <t>B3 SA Brasil Bolsa Balcao</t>
  </si>
  <si>
    <t>Year-end 2017 exchange rate</t>
  </si>
  <si>
    <t>% change 2017/2016</t>
  </si>
  <si>
    <t>2017 Average exchange rate</t>
  </si>
  <si>
    <t>Cboe Futures Exchange</t>
  </si>
  <si>
    <t>2017 High</t>
  </si>
  <si>
    <t>2017 Low</t>
  </si>
  <si>
    <t>2017 Year-end</t>
  </si>
  <si>
    <t>% change end 2017/2016</t>
  </si>
  <si>
    <t/>
  </si>
  <si>
    <t>(local currency millions)</t>
  </si>
  <si>
    <t>Derivatives 3.16</t>
  </si>
  <si>
    <t>Other Futures</t>
  </si>
  <si>
    <t>ALL SHARES</t>
  </si>
  <si>
    <t>EGX 30</t>
  </si>
  <si>
    <t>Dow Jones EGX Egypt Titans 20 Index (EGP)</t>
  </si>
  <si>
    <t>TA-35 Index</t>
  </si>
  <si>
    <t>1.39</t>
  </si>
  <si>
    <t>TPEx Index</t>
  </si>
  <si>
    <t>The Shenzhen Composite Index</t>
  </si>
  <si>
    <t>SSE  Composite Index</t>
  </si>
  <si>
    <t>3307</t>
  </si>
  <si>
    <t>SSE 50 Index</t>
  </si>
  <si>
    <t>National Stock Exchange of India</t>
  </si>
  <si>
    <t>1. Asia-Pacific total region excludes National Stock Exchange of India to avoid double counting with BSE Limited</t>
  </si>
  <si>
    <t>National Stock Exchange of India: Includes "Emerge" market data</t>
  </si>
  <si>
    <t>Moscow Exchange 
Broad Market Index</t>
  </si>
  <si>
    <t>Blue Chip Index 
of the Moscow Exchange</t>
  </si>
  <si>
    <t>Malta Stock Exchange Equity Total Return Index (MSETRX)</t>
  </si>
  <si>
    <t>03/11/2017</t>
  </si>
  <si>
    <t>02/01/2017</t>
  </si>
  <si>
    <t>KRX100</t>
  </si>
  <si>
    <t>Cboe Global Markets</t>
  </si>
  <si>
    <t>TOPIX</t>
  </si>
  <si>
    <t>JCI</t>
  </si>
  <si>
    <t>LQ45</t>
  </si>
  <si>
    <t>CSE GENERAL INDEX</t>
  </si>
  <si>
    <t>FTSE/CySE 20</t>
  </si>
  <si>
    <t>N.A</t>
  </si>
  <si>
    <t>Emerging Companies Market - Cyprus</t>
  </si>
  <si>
    <t>Emerging Companies Market-Cyprus</t>
  </si>
  <si>
    <t>Lux General</t>
  </si>
  <si>
    <t>LuxX Price Index</t>
  </si>
  <si>
    <t>All Share Price Index (ASPI) </t>
  </si>
  <si>
    <t> 6,766.14</t>
  </si>
  <si>
    <t> 14-Jul-2017</t>
  </si>
  <si>
    <t>S&amp;P Sri Lanka 20 Index(S&amp;P SL20) </t>
  </si>
  <si>
    <t xml:space="preserve">CDAX </t>
  </si>
  <si>
    <t>DAX</t>
  </si>
  <si>
    <t>FBMEMAS</t>
  </si>
  <si>
    <t>BIST Emerging Companies</t>
  </si>
  <si>
    <t>Watchlist</t>
  </si>
  <si>
    <t>S&amp;P/BMV IPC CompMX</t>
  </si>
  <si>
    <t>S&amp;P/BMV IPC</t>
  </si>
  <si>
    <t>3,507.08</t>
  </si>
  <si>
    <t>Merval</t>
  </si>
  <si>
    <t>19.64</t>
  </si>
  <si>
    <t>803.94</t>
  </si>
  <si>
    <t> 0</t>
  </si>
  <si>
    <t>41 </t>
  </si>
  <si>
    <t>RG/BSX INDEX</t>
  </si>
  <si>
    <t>SP/BVL Peru Select</t>
  </si>
  <si>
    <t>              284</t>
  </si>
  <si>
    <t>OBX</t>
  </si>
  <si>
    <t>110.28</t>
  </si>
  <si>
    <t>86.19</t>
  </si>
  <si>
    <t>97.61</t>
  </si>
  <si>
    <t>FX rate 2017 (average)</t>
  </si>
  <si>
    <t>% change 2017/2016 USD</t>
  </si>
  <si>
    <t>Trop-X</t>
  </si>
  <si>
    <t>Number trades in Equity shares (ND)</t>
  </si>
  <si>
    <t>Hanoi Stock Exchange</t>
  </si>
  <si>
    <t>millions of local currency</t>
  </si>
  <si>
    <t>D</t>
  </si>
  <si>
    <t>MASI Flottant</t>
  </si>
  <si>
    <t>MADEX Flottant</t>
  </si>
  <si>
    <t>2017 Average</t>
  </si>
  <si>
    <r>
      <rPr>
        <b/>
        <sz val="11"/>
        <rFont val="Calibri"/>
        <family val="2"/>
      </rPr>
      <t>Source:</t>
    </r>
    <r>
      <rPr>
        <sz val="11"/>
        <rFont val="Calibri"/>
        <family val="2"/>
      </rPr>
      <t xml:space="preserve"> World Federation of Exchanges members</t>
    </r>
  </si>
  <si>
    <r>
      <rPr>
        <b/>
        <sz val="11"/>
        <color indexed="8"/>
        <rFont val="Calibri"/>
        <family val="2"/>
      </rPr>
      <t>Singapore Exchange</t>
    </r>
    <r>
      <rPr>
        <sz val="11"/>
        <color indexed="8"/>
        <rFont val="Calibri"/>
        <family val="2"/>
      </rPr>
      <t xml:space="preserve">: market capitalisation includes domestic listings and a substantial number of foreign listings, defined as companies whose principal place of business is outside of Singapore. </t>
    </r>
  </si>
  <si>
    <r>
      <rPr>
        <b/>
        <sz val="11"/>
        <color indexed="8"/>
        <rFont val="Calibri"/>
        <family val="2"/>
      </rPr>
      <t>Singapore Exchange</t>
    </r>
    <r>
      <rPr>
        <sz val="11"/>
        <color indexed="8"/>
        <rFont val="Calibri"/>
        <family val="2"/>
      </rPr>
      <t>: market capitalisation includes domestic listings and a substantial number of foreign listings, defined as companies whose principal place of business is outside of Singapore.</t>
    </r>
  </si>
  <si>
    <t>2017 Total</t>
  </si>
  <si>
    <t xml:space="preserve">EUR </t>
  </si>
  <si>
    <t>Boston Options Exchange</t>
  </si>
  <si>
    <t>(USD million)</t>
  </si>
  <si>
    <t xml:space="preserve">Montréal Exchange (TMX Group) </t>
  </si>
  <si>
    <t>Cboe Global Markets (Bats GM)</t>
  </si>
  <si>
    <t>Euronext Growth</t>
  </si>
  <si>
    <t>SSE 180 Index</t>
  </si>
  <si>
    <t> 3398.17</t>
  </si>
  <si>
    <t> 27/03/2017</t>
  </si>
  <si>
    <t> 3933.51</t>
  </si>
  <si>
    <t> 30/06/2017</t>
  </si>
  <si>
    <t>AIM</t>
  </si>
  <si>
    <t>NEWCONNECT</t>
  </si>
  <si>
    <t>Venture Capital Board</t>
  </si>
  <si>
    <t>CE Enter Market</t>
  </si>
  <si>
    <t>FTSE AIM ITALIA</t>
  </si>
  <si>
    <t>AIM ALL SHARE</t>
  </si>
  <si>
    <t>NCIndex</t>
  </si>
  <si>
    <t>Alternative &amp; SME</t>
  </si>
  <si>
    <t xml:space="preserve">Alternative &amp; SME </t>
  </si>
  <si>
    <t>Other markets - Equity - 6.2</t>
  </si>
  <si>
    <t>Other markets - 6.4</t>
  </si>
  <si>
    <t>Other markets - 6.5.1</t>
  </si>
  <si>
    <t>Other markets - 6.5.2</t>
  </si>
  <si>
    <t>Other markets - 6.5.3</t>
  </si>
  <si>
    <t>B3 SA Brasil Bolsa Balcao: Since January 2007, FIDC issues (Receivable Investment Funds) are included</t>
  </si>
  <si>
    <t>B3 SA Brasil Bolsa Balcao Small Cap Index - SMLL</t>
  </si>
  <si>
    <t>USD millions</t>
  </si>
  <si>
    <t>Derivatives</t>
  </si>
  <si>
    <t>NASDAQ Nordic Exchanges</t>
  </si>
  <si>
    <t> 5974.94</t>
  </si>
  <si>
    <t>5.7 Non-member exchanges - SME &amp; Alternative markets</t>
  </si>
  <si>
    <t xml:space="preserve">Other markets - 6.6.1 </t>
  </si>
  <si>
    <t>Other markets - 6.6.2</t>
  </si>
  <si>
    <t xml:space="preserve">6.2 Market capitalisation of new listings and delistings </t>
  </si>
  <si>
    <t>6.3 Number of listed companies</t>
  </si>
  <si>
    <t>6.4 Number of newly listed and delisted companies</t>
  </si>
  <si>
    <t>6.5.1 Value of share trading - Electronic Order Book</t>
  </si>
  <si>
    <t>Equity - 6.7</t>
  </si>
  <si>
    <t>6.6.1 Number of trades in equity shares and number of shares traded - Electronic Order Book</t>
  </si>
  <si>
    <t>6.6.2 Number of trades in equity shares and number of shares traded - Negotiated deals</t>
  </si>
  <si>
    <t>6.5.2 Value of share trading - Negotiated Deals</t>
  </si>
  <si>
    <t>6.5.3 Value of share trading - Reported trades</t>
  </si>
  <si>
    <t>6.7 Number of trading participants</t>
  </si>
  <si>
    <t>6.9.1 Number of bond issuers</t>
  </si>
  <si>
    <t>6.9.2 Value of Bonds listed</t>
  </si>
  <si>
    <t>6.9.3 New Capital Raised by Bonds</t>
  </si>
  <si>
    <t>6.9.4 Number of bonds listed</t>
  </si>
  <si>
    <t>Foreign Exchange rates</t>
  </si>
  <si>
    <t>Other markets 6.9.1</t>
  </si>
  <si>
    <t>Other markets 6.9.2</t>
  </si>
  <si>
    <t>Other markets 6.9.3</t>
  </si>
  <si>
    <t>Other markets 6.9.4</t>
  </si>
  <si>
    <t xml:space="preserve">Other markets 6.10 </t>
  </si>
  <si>
    <t>Other Options</t>
  </si>
  <si>
    <t>3.15 Other Options</t>
  </si>
  <si>
    <t>Alternative &amp; SME - 5.7</t>
  </si>
  <si>
    <t>Other markets</t>
  </si>
  <si>
    <t>Growth Sector</t>
  </si>
  <si>
    <t>Alternative &amp; SME - 5.4.3</t>
  </si>
  <si>
    <t>Scale</t>
  </si>
  <si>
    <t>Cboe European Equities</t>
  </si>
  <si>
    <t>3.16 Other Futures</t>
  </si>
  <si>
    <t>6.8.1 Number of bond issuers</t>
  </si>
  <si>
    <t>Other markets -  6.8.1</t>
  </si>
  <si>
    <t>6.8.2 Value of bonds listed</t>
  </si>
  <si>
    <t>Other markets - 6.8.2</t>
  </si>
  <si>
    <t>for the Alternative / SME markets</t>
  </si>
  <si>
    <t>AeRO</t>
  </si>
  <si>
    <t>Alternative Market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</si>
</sst>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quot;$&quot;* #,##0.00_);_(&quot;$&quot;* \(#,##0.00\);_(&quot;$&quot;* &quot;-&quot;??_);_(@_)"/>
    <numFmt numFmtId="165" formatCode="_(* #,##0.00_);_(* \(#,##0.00\);_(* &quot;-&quot;??_);_(@_)"/>
    <numFmt numFmtId="166" formatCode="_ * #,##0_ ;_ * \-#,##0_ ;_ * &quot;-&quot;_ ;_ @_ "/>
    <numFmt numFmtId="167" formatCode="_ * #,##0.00_ ;_ * \-#,##0.00_ ;_ * &quot;-&quot;??_ ;_ @_ "/>
    <numFmt numFmtId="168" formatCode="#,##0.0"/>
    <numFmt numFmtId="169" formatCode="0.0%"/>
    <numFmt numFmtId="170" formatCode="#,##0.0000"/>
    <numFmt numFmtId="171" formatCode="[&lt;1000]#0.0;[&lt;1000000]#\ ##0.0;#\ ###\ ##0.0"/>
    <numFmt numFmtId="172" formatCode="_ * #,##0.0_ ;_ * \-#,##0.0_ ;_ * &quot;-&quot;??_ ;_ @_ "/>
    <numFmt numFmtId="173" formatCode="_ * #,##0_ ;_ * \-#,##0_ ;_ * &quot;-&quot;??_ ;_ @_ "/>
    <numFmt numFmtId="174" formatCode="0.0000"/>
    <numFmt numFmtId="175" formatCode="0.0"/>
    <numFmt numFmtId="176" formatCode="[&lt;1000]0;[&lt;1000000]#\ ##0;#\ ###\ ##0"/>
    <numFmt numFmtId="177" formatCode="[&lt;1000]#0.00;[&lt;1000000]#\ ##0.00;#\ ###\ ##0.00"/>
    <numFmt numFmtId="178" formatCode="#,##0.000"/>
    <numFmt numFmtId="179" formatCode="0.000"/>
    <numFmt numFmtId="180" formatCode="#,##0.0_ ;\-#,##0.0\ "/>
  </numFmts>
  <fonts count="75" x14ac:knownFonts="1">
    <font>
      <sz val="11"/>
      <color theme="1"/>
      <name val="Calibri"/>
      <family val="2"/>
      <scheme val="minor"/>
    </font>
    <font>
      <sz val="11"/>
      <color theme="1"/>
      <name val="Calibri"/>
      <family val="2"/>
      <scheme val="minor"/>
    </font>
    <font>
      <sz val="11"/>
      <name val="Calibri"/>
      <family val="2"/>
    </font>
    <font>
      <b/>
      <sz val="11"/>
      <name val="Calibri"/>
      <family val="2"/>
    </font>
    <font>
      <i/>
      <sz val="11"/>
      <name val="Calibri"/>
      <family val="2"/>
    </font>
    <font>
      <b/>
      <i/>
      <sz val="11"/>
      <name val="Calibri"/>
      <family val="2"/>
    </font>
    <font>
      <b/>
      <sz val="11"/>
      <color indexed="9"/>
      <name val="Calibri"/>
      <family val="2"/>
    </font>
    <font>
      <b/>
      <sz val="11"/>
      <color indexed="49"/>
      <name val="Calibri"/>
      <family val="2"/>
    </font>
    <font>
      <b/>
      <sz val="11"/>
      <color indexed="8"/>
      <name val="Calibri"/>
      <family val="2"/>
    </font>
    <font>
      <sz val="11"/>
      <color indexed="8"/>
      <name val="Calibri"/>
      <family val="2"/>
    </font>
    <font>
      <sz val="11"/>
      <color theme="1"/>
      <name val="Calibri"/>
      <family val="2"/>
    </font>
    <font>
      <sz val="11"/>
      <color indexed="23"/>
      <name val="Calibri"/>
      <family val="2"/>
    </font>
    <font>
      <sz val="11"/>
      <color indexed="20"/>
      <name val="Calibri"/>
      <family val="2"/>
    </font>
    <font>
      <b/>
      <sz val="11"/>
      <color indexed="30"/>
      <name val="Calibri"/>
      <family val="2"/>
    </font>
    <font>
      <b/>
      <i/>
      <sz val="11"/>
      <color indexed="30"/>
      <name val="Calibri"/>
      <family val="2"/>
    </font>
    <font>
      <b/>
      <vertAlign val="superscript"/>
      <sz val="11"/>
      <color indexed="8"/>
      <name val="Calibri"/>
      <family val="2"/>
    </font>
    <font>
      <sz val="11"/>
      <color indexed="62"/>
      <name val="Calibri"/>
      <family val="2"/>
    </font>
    <font>
      <vertAlign val="superscript"/>
      <sz val="11"/>
      <color indexed="8"/>
      <name val="Calibri"/>
      <family val="2"/>
    </font>
    <font>
      <b/>
      <i/>
      <sz val="11"/>
      <color indexed="8"/>
      <name val="Calibri"/>
      <family val="2"/>
    </font>
    <font>
      <i/>
      <sz val="11"/>
      <color indexed="8"/>
      <name val="Calibri"/>
      <family val="2"/>
    </font>
    <font>
      <sz val="11"/>
      <color indexed="10"/>
      <name val="Calibri"/>
      <family val="2"/>
    </font>
    <font>
      <sz val="11"/>
      <color indexed="63"/>
      <name val="Calibri"/>
      <family val="2"/>
    </font>
    <font>
      <b/>
      <sz val="9"/>
      <color indexed="20"/>
      <name val="Calibri"/>
      <family val="2"/>
      <scheme val="minor"/>
    </font>
    <font>
      <b/>
      <sz val="11"/>
      <color indexed="20"/>
      <name val="Calibri"/>
      <family val="2"/>
    </font>
    <font>
      <b/>
      <sz val="11"/>
      <color theme="1"/>
      <name val="Calibri"/>
      <family val="2"/>
    </font>
    <font>
      <sz val="10"/>
      <name val="Times New Roman"/>
      <family val="1"/>
    </font>
    <font>
      <sz val="10"/>
      <name val="Arial"/>
      <family val="2"/>
    </font>
    <font>
      <sz val="11"/>
      <name val="Calibri"/>
      <family val="2"/>
      <scheme val="minor"/>
    </font>
    <font>
      <b/>
      <sz val="11"/>
      <name val="Calibri"/>
      <family val="2"/>
      <scheme val="minor"/>
    </font>
    <font>
      <b/>
      <sz val="11"/>
      <color indexed="30"/>
      <name val="Calibri"/>
      <family val="2"/>
      <scheme val="minor"/>
    </font>
    <font>
      <sz val="10"/>
      <name val="Arial"/>
      <family val="2"/>
      <charset val="204"/>
    </font>
    <font>
      <b/>
      <sz val="10"/>
      <name val="Calibri"/>
      <family val="2"/>
      <scheme val="minor"/>
    </font>
    <font>
      <sz val="10"/>
      <color theme="1"/>
      <name val="Arial"/>
      <family val="2"/>
    </font>
    <font>
      <sz val="11"/>
      <color theme="1" tint="0.499984740745262"/>
      <name val="Calibri"/>
      <family val="2"/>
    </font>
    <font>
      <b/>
      <sz val="9"/>
      <color indexed="9"/>
      <name val="Calibri"/>
      <family val="2"/>
    </font>
    <font>
      <i/>
      <sz val="11"/>
      <color indexed="9"/>
      <name val="Calibri"/>
      <family val="2"/>
    </font>
    <font>
      <sz val="11"/>
      <color indexed="8"/>
      <name val="Calibri"/>
      <family val="2"/>
      <scheme val="minor"/>
    </font>
    <font>
      <sz val="11"/>
      <color theme="0"/>
      <name val="Calibri"/>
      <family val="2"/>
      <scheme val="minor"/>
    </font>
    <font>
      <b/>
      <sz val="10"/>
      <color theme="0"/>
      <name val="Calibri"/>
      <family val="2"/>
      <scheme val="minor"/>
    </font>
    <font>
      <u/>
      <sz val="10"/>
      <color indexed="12"/>
      <name val="MS Sans Serif"/>
      <family val="2"/>
    </font>
    <font>
      <u/>
      <sz val="10"/>
      <color theme="1" tint="0.249977111117893"/>
      <name val="Calibri"/>
      <family val="2"/>
      <scheme val="minor"/>
    </font>
    <font>
      <sz val="10"/>
      <color theme="1" tint="0.249977111117893"/>
      <name val="Calibri"/>
      <family val="2"/>
      <scheme val="minor"/>
    </font>
    <font>
      <b/>
      <sz val="11"/>
      <color indexed="8"/>
      <name val="Calibri"/>
      <family val="2"/>
      <scheme val="minor"/>
    </font>
    <font>
      <b/>
      <sz val="10"/>
      <color indexed="9"/>
      <name val="Calibri"/>
      <family val="2"/>
    </font>
    <font>
      <i/>
      <sz val="11"/>
      <name val="Calibri"/>
      <family val="2"/>
      <scheme val="minor"/>
    </font>
    <font>
      <u/>
      <sz val="10"/>
      <color theme="2" tint="-0.749992370372631"/>
      <name val="Calibri"/>
      <family val="2"/>
      <scheme val="minor"/>
    </font>
    <font>
      <sz val="11"/>
      <color theme="2" tint="-0.749992370372631"/>
      <name val="Calibri"/>
      <family val="2"/>
    </font>
    <font>
      <sz val="10"/>
      <name val="MS Sans Serif"/>
    </font>
    <font>
      <sz val="9"/>
      <color indexed="20"/>
      <name val="Calibri"/>
      <family val="2"/>
      <scheme val="minor"/>
    </font>
    <font>
      <b/>
      <sz val="11"/>
      <color theme="1" tint="0.499984740745262"/>
      <name val="Calibri"/>
      <family val="2"/>
    </font>
    <font>
      <u/>
      <sz val="11"/>
      <color theme="10"/>
      <name val="Calibri"/>
      <family val="2"/>
      <scheme val="minor"/>
    </font>
    <font>
      <u/>
      <sz val="10"/>
      <color theme="10"/>
      <name val="Arial"/>
      <family val="2"/>
    </font>
    <font>
      <u/>
      <sz val="11"/>
      <color theme="10"/>
      <name val="Calibri"/>
      <family val="2"/>
    </font>
    <font>
      <sz val="8"/>
      <color theme="1"/>
      <name val="Arial"/>
      <family val="2"/>
    </font>
    <font>
      <sz val="10"/>
      <color rgb="FFFF0000"/>
      <name val="Calibri"/>
      <family val="2"/>
      <scheme val="minor"/>
    </font>
    <font>
      <b/>
      <sz val="11"/>
      <color rgb="FFFA7D0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i/>
      <sz val="11"/>
      <color theme="1" tint="0.499984740745262"/>
      <name val="Calibri"/>
      <family val="2"/>
    </font>
    <font>
      <i/>
      <sz val="11"/>
      <color theme="1"/>
      <name val="Calibri"/>
      <family val="2"/>
      <scheme val="minor"/>
    </font>
    <font>
      <sz val="11"/>
      <color theme="0" tint="-0.34998626667073579"/>
      <name val="Calibri"/>
      <family val="2"/>
    </font>
    <font>
      <sz val="11"/>
      <color theme="0" tint="-0.499984740745262"/>
      <name val="Calibri"/>
      <family val="2"/>
    </font>
    <font>
      <b/>
      <sz val="11"/>
      <color theme="0" tint="-0.499984740745262"/>
      <name val="Calibri"/>
      <family val="2"/>
    </font>
  </fonts>
  <fills count="40">
    <fill>
      <patternFill patternType="none"/>
    </fill>
    <fill>
      <patternFill patternType="gray125"/>
    </fill>
    <fill>
      <patternFill patternType="solid">
        <fgColor rgb="FF0070C0"/>
        <bgColor indexed="64"/>
      </patternFill>
    </fill>
    <fill>
      <patternFill patternType="solid">
        <fgColor indexed="9"/>
        <bgColor indexed="64"/>
      </patternFill>
    </fill>
    <fill>
      <patternFill patternType="solid">
        <fgColor theme="0"/>
        <bgColor indexed="64"/>
      </patternFill>
    </fill>
    <fill>
      <patternFill patternType="solid">
        <fgColor indexed="30"/>
        <bgColor indexed="64"/>
      </patternFill>
    </fill>
    <fill>
      <patternFill patternType="solid">
        <fgColor rgb="FF0070C0"/>
        <bgColor indexed="49"/>
      </patternFill>
    </fill>
    <fill>
      <patternFill patternType="solid">
        <fgColor indexed="26"/>
        <bgColor indexed="64"/>
      </patternFill>
    </fill>
    <fill>
      <patternFill patternType="solid">
        <fgColor rgb="FFF2F2F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s>
  <borders count="290">
    <border>
      <left/>
      <right/>
      <top/>
      <bottom/>
      <diagonal/>
    </border>
    <border>
      <left style="thin">
        <color indexed="63"/>
      </left>
      <right style="thin">
        <color indexed="63"/>
      </right>
      <top style="thin">
        <color indexed="63"/>
      </top>
      <bottom/>
      <diagonal/>
    </border>
    <border>
      <left style="thin">
        <color indexed="63"/>
      </left>
      <right style="thin">
        <color indexed="63"/>
      </right>
      <top/>
      <bottom/>
      <diagonal/>
    </border>
    <border>
      <left style="thin">
        <color indexed="63"/>
      </left>
      <right style="thin">
        <color indexed="63"/>
      </right>
      <top/>
      <bottom style="thin">
        <color indexed="63"/>
      </bottom>
      <diagonal/>
    </border>
    <border>
      <left style="thin">
        <color indexed="64"/>
      </left>
      <right/>
      <top/>
      <bottom/>
      <diagonal/>
    </border>
    <border>
      <left style="thin">
        <color indexed="23"/>
      </left>
      <right style="thin">
        <color indexed="23"/>
      </right>
      <top style="thin">
        <color indexed="23"/>
      </top>
      <bottom style="hair">
        <color indexed="23"/>
      </bottom>
      <diagonal/>
    </border>
    <border>
      <left style="thin">
        <color indexed="23"/>
      </left>
      <right/>
      <top style="thin">
        <color indexed="23"/>
      </top>
      <bottom style="hair">
        <color indexed="23"/>
      </bottom>
      <diagonal/>
    </border>
    <border>
      <left style="thin">
        <color indexed="23"/>
      </left>
      <right style="thin">
        <color indexed="64"/>
      </right>
      <top style="thin">
        <color indexed="64"/>
      </top>
      <bottom style="hair">
        <color indexed="23"/>
      </bottom>
      <diagonal/>
    </border>
    <border>
      <left style="thin">
        <color indexed="23"/>
      </left>
      <right style="thin">
        <color indexed="23"/>
      </right>
      <top style="hair">
        <color indexed="23"/>
      </top>
      <bottom style="hair">
        <color indexed="23"/>
      </bottom>
      <diagonal/>
    </border>
    <border>
      <left style="thin">
        <color indexed="23"/>
      </left>
      <right/>
      <top style="hair">
        <color indexed="23"/>
      </top>
      <bottom style="hair">
        <color indexed="23"/>
      </bottom>
      <diagonal/>
    </border>
    <border>
      <left style="thin">
        <color indexed="23"/>
      </left>
      <right style="thin">
        <color indexed="64"/>
      </right>
      <top style="hair">
        <color indexed="23"/>
      </top>
      <bottom style="hair">
        <color indexed="23"/>
      </bottom>
      <diagonal/>
    </border>
    <border>
      <left/>
      <right style="thin">
        <color indexed="23"/>
      </right>
      <top style="hair">
        <color indexed="23"/>
      </top>
      <bottom style="hair">
        <color indexed="23"/>
      </bottom>
      <diagonal/>
    </border>
    <border>
      <left style="thin">
        <color indexed="23"/>
      </left>
      <right style="thin">
        <color indexed="23"/>
      </right>
      <top style="hair">
        <color indexed="23"/>
      </top>
      <bottom style="thin">
        <color indexed="23"/>
      </bottom>
      <diagonal/>
    </border>
    <border>
      <left style="thin">
        <color indexed="23"/>
      </left>
      <right/>
      <top style="hair">
        <color indexed="23"/>
      </top>
      <bottom style="thin">
        <color indexed="23"/>
      </bottom>
      <diagonal/>
    </border>
    <border>
      <left style="thin">
        <color indexed="64"/>
      </left>
      <right/>
      <top/>
      <bottom style="thin">
        <color indexed="64"/>
      </bottom>
      <diagonal/>
    </border>
    <border>
      <left style="thin">
        <color indexed="23"/>
      </left>
      <right style="thin">
        <color indexed="64"/>
      </right>
      <top style="hair">
        <color indexed="23"/>
      </top>
      <bottom style="thin">
        <color indexed="64"/>
      </bottom>
      <diagonal/>
    </border>
    <border>
      <left/>
      <right style="thin">
        <color indexed="23"/>
      </right>
      <top style="hair">
        <color indexed="23"/>
      </top>
      <bottom style="thin">
        <color indexed="23"/>
      </bottom>
      <diagonal/>
    </border>
    <border>
      <left/>
      <right/>
      <top/>
      <bottom style="thin">
        <color indexed="64"/>
      </bottom>
      <diagonal/>
    </border>
    <border>
      <left style="thin">
        <color indexed="64"/>
      </left>
      <right style="thin">
        <color indexed="64"/>
      </right>
      <top/>
      <bottom/>
      <diagonal/>
    </border>
    <border>
      <left/>
      <right/>
      <top style="thin">
        <color indexed="23"/>
      </top>
      <bottom style="thin">
        <color indexed="23"/>
      </bottom>
      <diagonal/>
    </border>
    <border>
      <left style="thin">
        <color indexed="64"/>
      </left>
      <right style="thin">
        <color indexed="64"/>
      </right>
      <top/>
      <bottom style="thin">
        <color indexed="64"/>
      </bottom>
      <diagonal/>
    </border>
    <border>
      <left style="thin">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style="thin">
        <color theme="1" tint="0.499984740745262"/>
      </bottom>
      <diagonal/>
    </border>
    <border>
      <left style="thin">
        <color indexed="23"/>
      </left>
      <right style="thin">
        <color indexed="23"/>
      </right>
      <top style="hair">
        <color indexed="23"/>
      </top>
      <bottom/>
      <diagonal/>
    </border>
    <border>
      <left style="thin">
        <color indexed="23"/>
      </left>
      <right style="thin">
        <color indexed="23"/>
      </right>
      <top/>
      <bottom style="hair">
        <color indexed="23"/>
      </bottom>
      <diagonal/>
    </border>
    <border>
      <left/>
      <right style="thin">
        <color indexed="23"/>
      </right>
      <top/>
      <bottom style="hair">
        <color indexed="23"/>
      </bottom>
      <diagonal/>
    </border>
    <border>
      <left style="thin">
        <color indexed="63"/>
      </left>
      <right/>
      <top style="thin">
        <color indexed="63"/>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3"/>
      </left>
      <right/>
      <top/>
      <bottom/>
      <diagonal/>
    </border>
    <border>
      <left style="thin">
        <color indexed="63"/>
      </left>
      <right/>
      <top/>
      <bottom style="thin">
        <color indexed="63"/>
      </bottom>
      <diagonal/>
    </border>
    <border>
      <left/>
      <right/>
      <top style="thin">
        <color indexed="23"/>
      </top>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0" tint="-0.34998626667073579"/>
      </top>
      <bottom style="thin">
        <color theme="0" tint="-0.34998626667073579"/>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bottom/>
      <diagonal/>
    </border>
    <border>
      <left style="thin">
        <color indexed="64"/>
      </left>
      <right style="thin">
        <color indexed="23"/>
      </right>
      <top style="hair">
        <color indexed="23"/>
      </top>
      <bottom style="hair">
        <color indexed="23"/>
      </bottom>
      <diagonal/>
    </border>
    <border>
      <left style="thin">
        <color indexed="23"/>
      </left>
      <right style="thin">
        <color indexed="23"/>
      </right>
      <top style="hair">
        <color indexed="23"/>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top/>
      <bottom/>
      <diagonal/>
    </border>
    <border>
      <left style="thin">
        <color indexed="64"/>
      </left>
      <right style="thin">
        <color indexed="23"/>
      </right>
      <top style="thin">
        <color indexed="64"/>
      </top>
      <bottom style="hair">
        <color indexed="23"/>
      </bottom>
      <diagonal/>
    </border>
    <border>
      <left style="thin">
        <color indexed="64"/>
      </left>
      <right style="thin">
        <color indexed="23"/>
      </right>
      <top style="hair">
        <color indexed="23"/>
      </top>
      <bottom style="thin">
        <color indexed="64"/>
      </bottom>
      <diagonal/>
    </border>
    <border>
      <left/>
      <right/>
      <top/>
      <bottom style="thin">
        <color indexed="23"/>
      </bottom>
      <diagonal/>
    </border>
    <border>
      <left/>
      <right style="thin">
        <color indexed="64"/>
      </right>
      <top/>
      <bottom/>
      <diagonal/>
    </border>
    <border>
      <left/>
      <right style="thin">
        <color indexed="64"/>
      </right>
      <top/>
      <bottom style="thin">
        <color indexed="64"/>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indexed="64"/>
      </top>
      <bottom style="thin">
        <color indexed="64"/>
      </bottom>
      <diagonal/>
    </border>
    <border>
      <left style="thin">
        <color indexed="63"/>
      </left>
      <right/>
      <top style="thin">
        <color indexed="63"/>
      </top>
      <bottom/>
      <diagonal/>
    </border>
    <border>
      <left style="thin">
        <color indexed="23"/>
      </left>
      <right/>
      <top/>
      <bottom style="hair">
        <color indexed="23"/>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3"/>
      </left>
      <right style="thin">
        <color indexed="63"/>
      </right>
      <top style="thin">
        <color indexed="63"/>
      </top>
      <bottom/>
      <diagonal/>
    </border>
    <border>
      <left style="thin">
        <color indexed="64"/>
      </left>
      <right style="thin">
        <color theme="1" tint="0.499984740745262"/>
      </right>
      <top style="thin">
        <color theme="1" tint="0.499984740745262"/>
      </top>
      <bottom style="thin">
        <color indexed="64"/>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right/>
      <top/>
      <bottom style="thin">
        <color theme="1" tint="0.499984740745262"/>
      </bottom>
      <diagonal/>
    </border>
    <border>
      <left/>
      <right/>
      <top style="hair">
        <color indexed="23"/>
      </top>
      <bottom style="hair">
        <color indexed="23"/>
      </bottom>
      <diagonal/>
    </border>
    <border>
      <left/>
      <right style="thin">
        <color theme="1" tint="0.34998626667073579"/>
      </right>
      <top/>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hair">
        <color indexed="63"/>
      </bottom>
      <diagonal/>
    </border>
    <border>
      <left style="thin">
        <color indexed="63"/>
      </left>
      <right style="thin">
        <color indexed="63"/>
      </right>
      <top style="hair">
        <color indexed="63"/>
      </top>
      <bottom style="hair">
        <color indexed="63"/>
      </bottom>
      <diagonal/>
    </border>
    <border>
      <left style="thin">
        <color indexed="63"/>
      </left>
      <right style="thin">
        <color indexed="63"/>
      </right>
      <top style="hair">
        <color indexed="63"/>
      </top>
      <bottom style="thin">
        <color indexed="63"/>
      </bottom>
      <diagonal/>
    </border>
    <border>
      <left/>
      <right/>
      <top style="thin">
        <color indexed="63"/>
      </top>
      <bottom/>
      <diagonal/>
    </border>
    <border>
      <left/>
      <right/>
      <top/>
      <bottom style="thin">
        <color indexed="63"/>
      </bottom>
      <diagonal/>
    </border>
    <border>
      <left/>
      <right/>
      <top style="thin">
        <color indexed="63"/>
      </top>
      <bottom style="thin">
        <color indexed="63"/>
      </bottom>
      <diagonal/>
    </border>
    <border>
      <left style="thin">
        <color indexed="63"/>
      </left>
      <right style="thin">
        <color indexed="64"/>
      </right>
      <top style="thin">
        <color indexed="64"/>
      </top>
      <bottom style="hair">
        <color indexed="63"/>
      </bottom>
      <diagonal/>
    </border>
    <border>
      <left style="thin">
        <color indexed="63"/>
      </left>
      <right style="thin">
        <color indexed="64"/>
      </right>
      <top style="hair">
        <color indexed="63"/>
      </top>
      <bottom style="hair">
        <color indexed="63"/>
      </bottom>
      <diagonal/>
    </border>
    <border>
      <left style="thin">
        <color indexed="64"/>
      </left>
      <right style="thin">
        <color indexed="63"/>
      </right>
      <top style="hair">
        <color indexed="63"/>
      </top>
      <bottom style="thin">
        <color indexed="64"/>
      </bottom>
      <diagonal/>
    </border>
    <border>
      <left style="thin">
        <color indexed="63"/>
      </left>
      <right style="thin">
        <color indexed="64"/>
      </right>
      <top style="hair">
        <color indexed="63"/>
      </top>
      <bottom style="thin">
        <color indexed="64"/>
      </bottom>
      <diagonal/>
    </border>
    <border>
      <left style="thin">
        <color indexed="64"/>
      </left>
      <right style="thin">
        <color indexed="63"/>
      </right>
      <top/>
      <bottom/>
      <diagonal/>
    </border>
    <border>
      <left style="thin">
        <color indexed="64"/>
      </left>
      <right style="thin">
        <color indexed="63"/>
      </right>
      <top style="thin">
        <color indexed="64"/>
      </top>
      <bottom style="hair">
        <color indexed="63"/>
      </bottom>
      <diagonal/>
    </border>
    <border>
      <left style="thin">
        <color indexed="64"/>
      </left>
      <right style="thin">
        <color indexed="63"/>
      </right>
      <top style="hair">
        <color indexed="63"/>
      </top>
      <bottom style="hair">
        <color indexed="63"/>
      </bottom>
      <diagonal/>
    </border>
    <border>
      <left style="thin">
        <color indexed="63"/>
      </left>
      <right style="thin">
        <color indexed="63"/>
      </right>
      <top style="hair">
        <color indexed="63"/>
      </top>
      <bottom/>
      <diagonal/>
    </border>
    <border>
      <left style="thin">
        <color indexed="23"/>
      </left>
      <right style="thin">
        <color indexed="23"/>
      </right>
      <top style="thin">
        <color indexed="64"/>
      </top>
      <bottom style="hair">
        <color indexed="23"/>
      </bottom>
      <diagonal/>
    </border>
    <border>
      <left style="thin">
        <color indexed="64"/>
      </left>
      <right style="thin">
        <color indexed="64"/>
      </right>
      <top style="hair">
        <color indexed="23"/>
      </top>
      <bottom style="hair">
        <color indexed="23"/>
      </bottom>
      <diagonal/>
    </border>
    <border>
      <left style="thin">
        <color theme="1" tint="0.499984740745262"/>
      </left>
      <right style="thin">
        <color indexed="23"/>
      </right>
      <top style="thin">
        <color theme="1" tint="0.499984740745262"/>
      </top>
      <bottom style="hair">
        <color indexed="23"/>
      </bottom>
      <diagonal/>
    </border>
    <border>
      <left style="thin">
        <color indexed="23"/>
      </left>
      <right style="thin">
        <color theme="1" tint="0.499984740745262"/>
      </right>
      <top style="thin">
        <color theme="1" tint="0.499984740745262"/>
      </top>
      <bottom style="hair">
        <color indexed="23"/>
      </bottom>
      <diagonal/>
    </border>
    <border>
      <left style="thin">
        <color theme="1" tint="0.499984740745262"/>
      </left>
      <right style="thin">
        <color indexed="23"/>
      </right>
      <top style="hair">
        <color indexed="23"/>
      </top>
      <bottom style="hair">
        <color indexed="23"/>
      </bottom>
      <diagonal/>
    </border>
    <border>
      <left style="thin">
        <color indexed="23"/>
      </left>
      <right style="thin">
        <color theme="1" tint="0.499984740745262"/>
      </right>
      <top style="hair">
        <color indexed="23"/>
      </top>
      <bottom style="hair">
        <color indexed="23"/>
      </bottom>
      <diagonal/>
    </border>
    <border>
      <left style="thin">
        <color theme="1" tint="0.499984740745262"/>
      </left>
      <right style="thin">
        <color indexed="23"/>
      </right>
      <top style="hair">
        <color indexed="23"/>
      </top>
      <bottom style="thin">
        <color theme="1" tint="0.499984740745262"/>
      </bottom>
      <diagonal/>
    </border>
    <border>
      <left style="thin">
        <color indexed="23"/>
      </left>
      <right style="thin">
        <color theme="1" tint="0.499984740745262"/>
      </right>
      <top style="hair">
        <color indexed="23"/>
      </top>
      <bottom style="thin">
        <color theme="1" tint="0.499984740745262"/>
      </bottom>
      <diagonal/>
    </border>
    <border>
      <left style="thin">
        <color indexed="23"/>
      </left>
      <right style="thin">
        <color indexed="23"/>
      </right>
      <top style="thin">
        <color theme="1" tint="0.499984740745262"/>
      </top>
      <bottom style="hair">
        <color indexed="23"/>
      </bottom>
      <diagonal/>
    </border>
    <border>
      <left style="thin">
        <color indexed="23"/>
      </left>
      <right style="thin">
        <color indexed="23"/>
      </right>
      <top style="hair">
        <color indexed="23"/>
      </top>
      <bottom style="thin">
        <color theme="1" tint="0.499984740745262"/>
      </bottom>
      <diagonal/>
    </border>
    <border>
      <left style="thin">
        <color theme="1" tint="0.499984740745262"/>
      </left>
      <right/>
      <top/>
      <bottom/>
      <diagonal/>
    </border>
    <border>
      <left style="thin">
        <color indexed="64"/>
      </left>
      <right/>
      <top style="thin">
        <color indexed="64"/>
      </top>
      <bottom/>
      <diagonal/>
    </border>
    <border>
      <left style="thin">
        <color indexed="64"/>
      </left>
      <right/>
      <top/>
      <bottom style="hair">
        <color indexed="23"/>
      </bottom>
      <diagonal/>
    </border>
    <border>
      <left style="thin">
        <color indexed="64"/>
      </left>
      <right/>
      <top style="hair">
        <color indexed="23"/>
      </top>
      <bottom style="hair">
        <color indexed="23"/>
      </bottom>
      <diagonal/>
    </border>
    <border>
      <left style="thin">
        <color indexed="64"/>
      </left>
      <right/>
      <top style="hair">
        <color indexed="23"/>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23"/>
      </bottom>
      <diagonal/>
    </border>
    <border>
      <left style="thin">
        <color indexed="64"/>
      </left>
      <right style="thin">
        <color indexed="64"/>
      </right>
      <top style="hair">
        <color indexed="23"/>
      </top>
      <bottom style="thin">
        <color indexed="64"/>
      </bottom>
      <diagonal/>
    </border>
    <border>
      <left/>
      <right style="thin">
        <color indexed="64"/>
      </right>
      <top style="hair">
        <color indexed="23"/>
      </top>
      <bottom style="hair">
        <color indexed="23"/>
      </bottom>
      <diagonal/>
    </border>
    <border>
      <left/>
      <right style="thin">
        <color indexed="64"/>
      </right>
      <top style="hair">
        <color indexed="23"/>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hair">
        <color indexed="63"/>
      </top>
      <bottom style="hair">
        <color indexed="63"/>
      </bottom>
      <diagonal/>
    </border>
    <border>
      <left/>
      <right/>
      <top style="hair">
        <color indexed="63"/>
      </top>
      <bottom/>
      <diagonal/>
    </border>
    <border>
      <left/>
      <right style="thin">
        <color indexed="64"/>
      </right>
      <top style="hair">
        <color indexed="63"/>
      </top>
      <bottom style="thin">
        <color indexed="64"/>
      </bottom>
      <diagonal/>
    </border>
    <border>
      <left/>
      <right style="thin">
        <color indexed="64"/>
      </right>
      <top style="hair">
        <color indexed="63"/>
      </top>
      <bottom style="hair">
        <color indexed="63"/>
      </bottom>
      <diagonal/>
    </border>
    <border>
      <left/>
      <right style="thin">
        <color indexed="64"/>
      </right>
      <top style="thin">
        <color indexed="64"/>
      </top>
      <bottom style="hair">
        <color indexed="6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3"/>
      </bottom>
      <diagonal/>
    </border>
    <border>
      <left style="thin">
        <color indexed="64"/>
      </left>
      <right style="thin">
        <color indexed="64"/>
      </right>
      <top style="hair">
        <color indexed="63"/>
      </top>
      <bottom style="hair">
        <color indexed="63"/>
      </bottom>
      <diagonal/>
    </border>
    <border>
      <left style="thin">
        <color indexed="64"/>
      </left>
      <right style="thin">
        <color indexed="64"/>
      </right>
      <top style="hair">
        <color indexed="63"/>
      </top>
      <bottom style="thin">
        <color indexed="64"/>
      </bottom>
      <diagonal/>
    </border>
    <border>
      <left style="thin">
        <color indexed="64"/>
      </left>
      <right/>
      <top style="thin">
        <color indexed="64"/>
      </top>
      <bottom style="hair">
        <color indexed="63"/>
      </bottom>
      <diagonal/>
    </border>
    <border>
      <left style="thin">
        <color indexed="64"/>
      </left>
      <right/>
      <top style="hair">
        <color indexed="63"/>
      </top>
      <bottom style="hair">
        <color indexed="63"/>
      </bottom>
      <diagonal/>
    </border>
    <border>
      <left style="thin">
        <color indexed="64"/>
      </left>
      <right/>
      <top style="hair">
        <color indexed="63"/>
      </top>
      <bottom style="thin">
        <color indexed="64"/>
      </bottom>
      <diagonal/>
    </border>
    <border>
      <left/>
      <right style="thin">
        <color indexed="64"/>
      </right>
      <top style="thin">
        <color indexed="64"/>
      </top>
      <bottom style="hair">
        <color indexed="23"/>
      </bottom>
      <diagonal/>
    </border>
    <border>
      <left style="thin">
        <color indexed="64"/>
      </left>
      <right style="thin">
        <color indexed="23"/>
      </right>
      <top/>
      <bottom style="hair">
        <color indexed="23"/>
      </bottom>
      <diagonal/>
    </border>
    <border>
      <left style="thin">
        <color indexed="23"/>
      </left>
      <right style="thin">
        <color indexed="64"/>
      </right>
      <top style="hair">
        <color indexed="23"/>
      </top>
      <bottom/>
      <diagonal/>
    </border>
    <border>
      <left style="thin">
        <color indexed="64"/>
      </left>
      <right/>
      <top style="thin">
        <color indexed="64"/>
      </top>
      <bottom style="hair">
        <color indexed="23"/>
      </bottom>
      <diagonal/>
    </border>
    <border>
      <left/>
      <right style="thin">
        <color indexed="23"/>
      </right>
      <top style="thin">
        <color indexed="23"/>
      </top>
      <bottom style="hair">
        <color indexed="23"/>
      </bottom>
      <diagonal/>
    </border>
    <border>
      <left style="thin">
        <color indexed="64"/>
      </left>
      <right/>
      <top style="thin">
        <color indexed="64"/>
      </top>
      <bottom/>
      <diagonal/>
    </border>
    <border>
      <left style="thin">
        <color theme="1" tint="0.14999847407452621"/>
      </left>
      <right style="thin">
        <color theme="1" tint="0.14999847407452621"/>
      </right>
      <top style="thin">
        <color theme="1" tint="0.14999847407452621"/>
      </top>
      <bottom style="hair">
        <color indexed="23"/>
      </bottom>
      <diagonal/>
    </border>
    <border>
      <left style="thin">
        <color theme="1" tint="0.14999847407452621"/>
      </left>
      <right style="thin">
        <color theme="1" tint="0.14999847407452621"/>
      </right>
      <top style="hair">
        <color indexed="23"/>
      </top>
      <bottom style="hair">
        <color indexed="23"/>
      </bottom>
      <diagonal/>
    </border>
    <border>
      <left style="thin">
        <color theme="1" tint="0.14999847407452621"/>
      </left>
      <right style="thin">
        <color theme="1" tint="0.14999847407452621"/>
      </right>
      <top style="hair">
        <color indexed="23"/>
      </top>
      <bottom style="thin">
        <color theme="1" tint="0.14999847407452621"/>
      </bottom>
      <diagonal/>
    </border>
    <border>
      <left/>
      <right style="thin">
        <color theme="1" tint="0.14999847407452621"/>
      </right>
      <top style="thin">
        <color theme="1" tint="0.14999847407452621"/>
      </top>
      <bottom style="hair">
        <color indexed="23"/>
      </bottom>
      <diagonal/>
    </border>
    <border>
      <left/>
      <right style="thin">
        <color theme="1" tint="0.14999847407452621"/>
      </right>
      <top style="hair">
        <color indexed="23"/>
      </top>
      <bottom style="hair">
        <color indexed="23"/>
      </bottom>
      <diagonal/>
    </border>
    <border>
      <left/>
      <right style="thin">
        <color theme="1" tint="0.14999847407452621"/>
      </right>
      <top style="hair">
        <color indexed="23"/>
      </top>
      <bottom style="thin">
        <color theme="1" tint="0.14999847407452621"/>
      </bottom>
      <diagonal/>
    </border>
    <border>
      <left style="thin">
        <color theme="1" tint="0.14999847407452621"/>
      </left>
      <right/>
      <top/>
      <bottom/>
      <diagonal/>
    </border>
    <border>
      <left style="thin">
        <color theme="1" tint="0.14999847407452621"/>
      </left>
      <right/>
      <top/>
      <bottom style="thin">
        <color theme="1" tint="0.14999847407452621"/>
      </bottom>
      <diagonal/>
    </border>
    <border>
      <left style="thin">
        <color theme="1" tint="0.499984740745262"/>
      </left>
      <right/>
      <top style="hair">
        <color theme="1" tint="0.499984740745262"/>
      </top>
      <bottom style="hair">
        <color theme="1" tint="0.499984740745262"/>
      </bottom>
      <diagonal/>
    </border>
    <border>
      <left style="thin">
        <color theme="1" tint="0.14999847407452621"/>
      </left>
      <right style="thin">
        <color indexed="23"/>
      </right>
      <top style="thin">
        <color theme="1" tint="0.14999847407452621"/>
      </top>
      <bottom style="hair">
        <color indexed="23"/>
      </bottom>
      <diagonal/>
    </border>
    <border>
      <left style="thin">
        <color indexed="23"/>
      </left>
      <right style="thin">
        <color indexed="23"/>
      </right>
      <top style="thin">
        <color theme="1" tint="0.14999847407452621"/>
      </top>
      <bottom style="hair">
        <color indexed="23"/>
      </bottom>
      <diagonal/>
    </border>
    <border>
      <left style="thin">
        <color indexed="23"/>
      </left>
      <right style="thin">
        <color theme="1" tint="0.14999847407452621"/>
      </right>
      <top style="thin">
        <color theme="1" tint="0.14999847407452621"/>
      </top>
      <bottom style="hair">
        <color indexed="23"/>
      </bottom>
      <diagonal/>
    </border>
    <border>
      <left style="thin">
        <color theme="1" tint="0.14999847407452621"/>
      </left>
      <right style="thin">
        <color indexed="23"/>
      </right>
      <top style="hair">
        <color indexed="23"/>
      </top>
      <bottom style="hair">
        <color indexed="23"/>
      </bottom>
      <diagonal/>
    </border>
    <border>
      <left style="thin">
        <color indexed="23"/>
      </left>
      <right style="thin">
        <color theme="1" tint="0.14999847407452621"/>
      </right>
      <top style="hair">
        <color indexed="23"/>
      </top>
      <bottom style="hair">
        <color indexed="23"/>
      </bottom>
      <diagonal/>
    </border>
    <border>
      <left style="thin">
        <color theme="1" tint="0.14999847407452621"/>
      </left>
      <right style="thin">
        <color indexed="23"/>
      </right>
      <top style="hair">
        <color indexed="23"/>
      </top>
      <bottom style="thin">
        <color theme="1" tint="0.14999847407452621"/>
      </bottom>
      <diagonal/>
    </border>
    <border>
      <left style="thin">
        <color indexed="23"/>
      </left>
      <right style="thin">
        <color indexed="23"/>
      </right>
      <top style="hair">
        <color indexed="23"/>
      </top>
      <bottom style="thin">
        <color theme="1" tint="0.14999847407452621"/>
      </bottom>
      <diagonal/>
    </border>
    <border>
      <left style="thin">
        <color indexed="23"/>
      </left>
      <right style="thin">
        <color theme="1" tint="0.14999847407452621"/>
      </right>
      <top style="hair">
        <color indexed="23"/>
      </top>
      <bottom style="thin">
        <color theme="1" tint="0.14999847407452621"/>
      </bottom>
      <diagonal/>
    </border>
    <border>
      <left style="thin">
        <color theme="1" tint="0.14999847407452621"/>
      </left>
      <right/>
      <top style="thin">
        <color theme="1" tint="0.14999847407452621"/>
      </top>
      <bottom style="hair">
        <color indexed="23"/>
      </bottom>
      <diagonal/>
    </border>
    <border>
      <left style="thin">
        <color theme="1" tint="0.14999847407452621"/>
      </left>
      <right/>
      <top style="hair">
        <color indexed="23"/>
      </top>
      <bottom style="hair">
        <color indexed="23"/>
      </bottom>
      <diagonal/>
    </border>
    <border>
      <left style="thin">
        <color theme="1" tint="0.14999847407452621"/>
      </left>
      <right/>
      <top style="hair">
        <color indexed="23"/>
      </top>
      <bottom style="thin">
        <color theme="1" tint="0.14999847407452621"/>
      </bottom>
      <diagonal/>
    </border>
    <border>
      <left style="thin">
        <color theme="1" tint="0.14999847407452621"/>
      </left>
      <right style="thin">
        <color theme="1" tint="0.499984740745262"/>
      </right>
      <top style="thin">
        <color theme="1" tint="0.14999847407452621"/>
      </top>
      <bottom style="hair">
        <color theme="1" tint="0.499984740745262"/>
      </bottom>
      <diagonal/>
    </border>
    <border>
      <left style="thin">
        <color theme="1" tint="0.499984740745262"/>
      </left>
      <right style="thin">
        <color indexed="23"/>
      </right>
      <top style="thin">
        <color theme="1" tint="0.14999847407452621"/>
      </top>
      <bottom style="hair">
        <color indexed="23"/>
      </bottom>
      <diagonal/>
    </border>
    <border>
      <left style="thin">
        <color theme="1" tint="0.14999847407452621"/>
      </left>
      <right style="thin">
        <color theme="1" tint="0.499984740745262"/>
      </right>
      <top style="hair">
        <color theme="1" tint="0.499984740745262"/>
      </top>
      <bottom style="hair">
        <color theme="1" tint="0.499984740745262"/>
      </bottom>
      <diagonal/>
    </border>
    <border>
      <left style="thin">
        <color theme="1" tint="0.499984740745262"/>
      </left>
      <right style="thin">
        <color indexed="23"/>
      </right>
      <top style="hair">
        <color indexed="23"/>
      </top>
      <bottom style="thin">
        <color theme="1" tint="0.14999847407452621"/>
      </bottom>
      <diagonal/>
    </border>
    <border>
      <left style="thin">
        <color theme="1" tint="0.14999847407452621"/>
      </left>
      <right style="thin">
        <color indexed="64"/>
      </right>
      <top style="hair">
        <color indexed="23"/>
      </top>
      <bottom style="hair">
        <color indexed="23"/>
      </bottom>
      <diagonal/>
    </border>
    <border>
      <left style="thin">
        <color indexed="63"/>
      </left>
      <right style="thin">
        <color indexed="63"/>
      </right>
      <top style="hair">
        <color indexed="63"/>
      </top>
      <bottom style="thin">
        <color indexed="64"/>
      </bottom>
      <diagonal/>
    </border>
    <border>
      <left style="thin">
        <color indexed="64"/>
      </left>
      <right style="thin">
        <color indexed="64"/>
      </right>
      <top style="thin">
        <color indexed="64"/>
      </top>
      <bottom style="hair">
        <color indexed="23"/>
      </bottom>
      <diagonal/>
    </border>
    <border>
      <left/>
      <right style="thin">
        <color indexed="23"/>
      </right>
      <top style="thin">
        <color indexed="64"/>
      </top>
      <bottom style="hair">
        <color indexed="23"/>
      </bottom>
      <diagonal/>
    </border>
    <border>
      <left style="thin">
        <color indexed="63"/>
      </left>
      <right style="thin">
        <color indexed="63"/>
      </right>
      <top style="thin">
        <color indexed="63"/>
      </top>
      <bottom/>
      <diagonal/>
    </border>
    <border>
      <left style="thin">
        <color indexed="23"/>
      </left>
      <right style="thin">
        <color indexed="23"/>
      </right>
      <top style="thin">
        <color indexed="23"/>
      </top>
      <bottom style="hair">
        <color indexed="23"/>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3"/>
      </left>
      <right/>
      <top style="thin">
        <color indexed="23"/>
      </top>
      <bottom style="hair">
        <color indexed="23"/>
      </bottom>
      <diagonal/>
    </border>
    <border>
      <left/>
      <right/>
      <top style="thin">
        <color indexed="23"/>
      </top>
      <bottom style="thin">
        <color indexed="23"/>
      </bottom>
      <diagonal/>
    </border>
    <border>
      <left style="thin">
        <color indexed="64"/>
      </left>
      <right/>
      <top style="hair">
        <color theme="1" tint="0.499984740745262"/>
      </top>
      <bottom style="hair">
        <color theme="1" tint="0.499984740745262"/>
      </bottom>
      <diagonal/>
    </border>
    <border>
      <left style="thin">
        <color theme="1" tint="0.14999847407452621"/>
      </left>
      <right style="thin">
        <color indexed="64"/>
      </right>
      <top style="thin">
        <color indexed="64"/>
      </top>
      <bottom style="hair">
        <color indexed="23"/>
      </bottom>
      <diagonal/>
    </border>
    <border>
      <left style="thin">
        <color theme="1" tint="0.14999847407452621"/>
      </left>
      <right style="thin">
        <color indexed="64"/>
      </right>
      <top style="hair">
        <color indexed="23"/>
      </top>
      <bottom style="thin">
        <color indexed="64"/>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thin">
        <color indexed="64"/>
      </top>
      <bottom style="hair">
        <color theme="1" tint="0.499984740745262"/>
      </bottom>
      <diagonal/>
    </border>
    <border>
      <left style="thin">
        <color indexed="23"/>
      </left>
      <right style="thin">
        <color indexed="64"/>
      </right>
      <top/>
      <bottom style="hair">
        <color indexed="23"/>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right style="thin">
        <color indexed="23"/>
      </right>
      <top style="hair">
        <color indexed="23"/>
      </top>
      <bottom style="thin">
        <color indexed="64"/>
      </bottom>
      <diagonal/>
    </border>
    <border>
      <left style="thin">
        <color indexed="64"/>
      </left>
      <right style="thin">
        <color indexed="64"/>
      </right>
      <top style="hair">
        <color theme="1" tint="0.499984740745262"/>
      </top>
      <bottom style="thin">
        <color indexed="64"/>
      </bottom>
      <diagonal/>
    </border>
    <border>
      <left style="thin">
        <color indexed="64"/>
      </left>
      <right style="thin">
        <color theme="1" tint="0.14999847407452621"/>
      </right>
      <top style="thin">
        <color indexed="64"/>
      </top>
      <bottom style="hair">
        <color indexed="23"/>
      </bottom>
      <diagonal/>
    </border>
    <border>
      <left style="thin">
        <color indexed="64"/>
      </left>
      <right style="thin">
        <color theme="1" tint="0.14999847407452621"/>
      </right>
      <top style="hair">
        <color indexed="23"/>
      </top>
      <bottom style="hair">
        <color indexed="23"/>
      </bottom>
      <diagonal/>
    </border>
    <border>
      <left style="thin">
        <color indexed="64"/>
      </left>
      <right style="thin">
        <color theme="1" tint="0.14999847407452621"/>
      </right>
      <top style="hair">
        <color indexed="23"/>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hair">
        <color theme="1" tint="0.499984740745262"/>
      </bottom>
      <diagonal/>
    </border>
    <border>
      <left/>
      <right style="thin">
        <color indexed="64"/>
      </right>
      <top style="hair">
        <color theme="1" tint="0.499984740745262"/>
      </top>
      <bottom style="hair">
        <color theme="1" tint="0.499984740745262"/>
      </bottom>
      <diagonal/>
    </border>
    <border>
      <left/>
      <right style="thin">
        <color indexed="64"/>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hair">
        <color indexed="23"/>
      </top>
      <bottom style="thin">
        <color indexed="23"/>
      </bottom>
      <diagonal/>
    </border>
    <border>
      <left/>
      <right style="thin">
        <color indexed="64"/>
      </right>
      <top style="thin">
        <color indexed="64"/>
      </top>
      <bottom style="thin">
        <color indexed="64"/>
      </bottom>
      <diagonal/>
    </border>
    <border>
      <left style="thin">
        <color indexed="23"/>
      </left>
      <right/>
      <top style="thin">
        <color indexed="64"/>
      </top>
      <bottom style="hair">
        <color indexed="23"/>
      </bottom>
      <diagonal/>
    </border>
    <border>
      <left style="thin">
        <color indexed="23"/>
      </left>
      <right/>
      <top style="hair">
        <color indexed="23"/>
      </top>
      <bottom style="thin">
        <color indexed="64"/>
      </bottom>
      <diagonal/>
    </border>
    <border>
      <left style="thin">
        <color indexed="63"/>
      </left>
      <right style="thin">
        <color indexed="64"/>
      </right>
      <top style="thin">
        <color indexed="64"/>
      </top>
      <bottom style="thin">
        <color indexed="64"/>
      </bottom>
      <diagonal/>
    </border>
    <border>
      <left style="thin">
        <color indexed="64"/>
      </left>
      <right style="thin">
        <color indexed="63"/>
      </right>
      <top style="thin">
        <color indexed="64"/>
      </top>
      <bottom style="thin">
        <color indexed="64"/>
      </bottom>
      <diagonal/>
    </border>
    <border>
      <left/>
      <right/>
      <top style="thin">
        <color indexed="64"/>
      </top>
      <bottom style="thin">
        <color indexed="64"/>
      </bottom>
      <diagonal/>
    </border>
    <border>
      <left/>
      <right style="thin">
        <color indexed="63"/>
      </right>
      <top/>
      <bottom style="thin">
        <color indexed="63"/>
      </bottom>
      <diagonal/>
    </border>
    <border>
      <left/>
      <right style="thin">
        <color indexed="63"/>
      </right>
      <top style="thin">
        <color indexed="63"/>
      </top>
      <bottom/>
      <diagonal/>
    </border>
    <border>
      <left/>
      <right style="thin">
        <color indexed="23"/>
      </right>
      <top style="thin">
        <color indexed="64"/>
      </top>
      <bottom style="thin">
        <color indexed="64"/>
      </bottom>
      <diagonal/>
    </border>
    <border>
      <left style="thin">
        <color indexed="63"/>
      </left>
      <right style="thin">
        <color indexed="63"/>
      </right>
      <top/>
      <bottom style="hair">
        <color indexed="63"/>
      </bottom>
      <diagonal/>
    </border>
    <border>
      <left style="thin">
        <color indexed="64"/>
      </left>
      <right style="thin">
        <color theme="1" tint="0.14999847407452621"/>
      </right>
      <top/>
      <bottom/>
      <diagonal/>
    </border>
    <border>
      <left style="thin">
        <color indexed="64"/>
      </left>
      <right style="thin">
        <color theme="1" tint="0.499984740745262"/>
      </right>
      <top style="hair">
        <color theme="1" tint="0.499984740745262"/>
      </top>
      <bottom style="hair">
        <color theme="1" tint="0.499984740745262"/>
      </bottom>
      <diagonal/>
    </border>
    <border>
      <left style="thin">
        <color theme="1" tint="0.499984740745262"/>
      </left>
      <right style="thin">
        <color indexed="64"/>
      </right>
      <top style="thin">
        <color indexed="64"/>
      </top>
      <bottom style="hair">
        <color indexed="23"/>
      </bottom>
      <diagonal/>
    </border>
    <border>
      <left style="thin">
        <color theme="1" tint="0.499984740745262"/>
      </left>
      <right style="thin">
        <color indexed="64"/>
      </right>
      <top style="hair">
        <color indexed="23"/>
      </top>
      <bottom style="hair">
        <color indexed="23"/>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indexed="63"/>
      </left>
      <right/>
      <top style="thin">
        <color indexed="63"/>
      </top>
      <bottom style="hair">
        <color indexed="63"/>
      </bottom>
      <diagonal/>
    </border>
    <border>
      <left style="thin">
        <color indexed="63"/>
      </left>
      <right/>
      <top style="hair">
        <color indexed="63"/>
      </top>
      <bottom style="hair">
        <color indexed="63"/>
      </bottom>
      <diagonal/>
    </border>
    <border>
      <left style="thin">
        <color indexed="63"/>
      </left>
      <right/>
      <top style="hair">
        <color indexed="63"/>
      </top>
      <bottom/>
      <diagonal/>
    </border>
    <border>
      <left style="thin">
        <color indexed="63"/>
      </left>
      <right/>
      <top style="hair">
        <color indexed="63"/>
      </top>
      <bottom style="thin">
        <color indexed="63"/>
      </bottom>
      <diagonal/>
    </border>
    <border>
      <left style="thin">
        <color indexed="64"/>
      </left>
      <right style="thin">
        <color indexed="63"/>
      </right>
      <top/>
      <bottom style="hair">
        <color indexed="63"/>
      </bottom>
      <diagonal/>
    </border>
    <border>
      <left style="thin">
        <color indexed="64"/>
      </left>
      <right style="thin">
        <color theme="1" tint="0.14999847407452621"/>
      </right>
      <top style="thin">
        <color indexed="64"/>
      </top>
      <bottom style="hair">
        <color theme="1" tint="0.499984740745262"/>
      </bottom>
      <diagonal/>
    </border>
    <border>
      <left style="thin">
        <color theme="1" tint="0.14999847407452621"/>
      </left>
      <right style="thin">
        <color indexed="64"/>
      </right>
      <top style="thin">
        <color indexed="64"/>
      </top>
      <bottom style="hair">
        <color theme="1" tint="0.499984740745262"/>
      </bottom>
      <diagonal/>
    </border>
    <border>
      <left style="thin">
        <color indexed="64"/>
      </left>
      <right style="thin">
        <color theme="1" tint="0.14999847407452621"/>
      </right>
      <top style="hair">
        <color theme="1" tint="0.499984740745262"/>
      </top>
      <bottom style="hair">
        <color theme="1" tint="0.499984740745262"/>
      </bottom>
      <diagonal/>
    </border>
    <border>
      <left style="thin">
        <color theme="1" tint="0.14999847407452621"/>
      </left>
      <right style="thin">
        <color indexed="64"/>
      </right>
      <top style="hair">
        <color theme="1" tint="0.499984740745262"/>
      </top>
      <bottom style="hair">
        <color theme="1" tint="0.499984740745262"/>
      </bottom>
      <diagonal/>
    </border>
    <border>
      <left style="thin">
        <color indexed="64"/>
      </left>
      <right style="thin">
        <color theme="1" tint="0.14999847407452621"/>
      </right>
      <top style="hair">
        <color theme="1" tint="0.499984740745262"/>
      </top>
      <bottom style="thin">
        <color indexed="64"/>
      </bottom>
      <diagonal/>
    </border>
    <border>
      <left style="thin">
        <color theme="1" tint="0.14999847407452621"/>
      </left>
      <right style="thin">
        <color indexed="64"/>
      </right>
      <top style="hair">
        <color theme="1" tint="0.499984740745262"/>
      </top>
      <bottom style="thin">
        <color indexed="64"/>
      </bottom>
      <diagonal/>
    </border>
    <border>
      <left style="thin">
        <color indexed="23"/>
      </left>
      <right/>
      <top style="thin">
        <color indexed="23"/>
      </top>
      <bottom style="thin">
        <color indexed="23"/>
      </bottom>
      <diagonal/>
    </border>
    <border>
      <left style="thin">
        <color indexed="63"/>
      </left>
      <right style="thin">
        <color indexed="64"/>
      </right>
      <top/>
      <bottom/>
      <diagonal/>
    </border>
    <border>
      <left style="thin">
        <color theme="1" tint="0.499984740745262"/>
      </left>
      <right style="thin">
        <color indexed="64"/>
      </right>
      <top style="thin">
        <color theme="1" tint="0.499984740745262"/>
      </top>
      <bottom style="hair">
        <color indexed="23"/>
      </bottom>
      <diagonal/>
    </border>
    <border>
      <left style="thin">
        <color indexed="64"/>
      </left>
      <right style="thin">
        <color theme="1" tint="0.499984740745262"/>
      </right>
      <top style="thin">
        <color theme="1" tint="0.499984740745262"/>
      </top>
      <bottom style="hair">
        <color indexed="23"/>
      </bottom>
      <diagonal/>
    </border>
    <border>
      <left style="thin">
        <color indexed="64"/>
      </left>
      <right style="thin">
        <color theme="1" tint="0.499984740745262"/>
      </right>
      <top style="hair">
        <color indexed="23"/>
      </top>
      <bottom style="hair">
        <color indexed="23"/>
      </bottom>
      <diagonal/>
    </border>
    <border>
      <left style="thin">
        <color theme="1" tint="0.499984740745262"/>
      </left>
      <right style="thin">
        <color indexed="64"/>
      </right>
      <top style="hair">
        <color indexed="23"/>
      </top>
      <bottom style="thin">
        <color theme="1" tint="0.499984740745262"/>
      </bottom>
      <diagonal/>
    </border>
    <border>
      <left style="thin">
        <color indexed="64"/>
      </left>
      <right style="thin">
        <color theme="1" tint="0.499984740745262"/>
      </right>
      <top style="hair">
        <color indexed="23"/>
      </top>
      <bottom style="thin">
        <color theme="1" tint="0.499984740745262"/>
      </bottom>
      <diagonal/>
    </border>
    <border>
      <left style="thin">
        <color indexed="64"/>
      </left>
      <right/>
      <top style="hair">
        <color indexed="63"/>
      </top>
      <bottom/>
      <diagonal/>
    </border>
    <border>
      <left style="thin">
        <color indexed="63"/>
      </left>
      <right style="thin">
        <color indexed="64"/>
      </right>
      <top style="hair">
        <color indexed="63"/>
      </top>
      <bottom/>
      <diagonal/>
    </border>
    <border>
      <left style="thin">
        <color indexed="64"/>
      </left>
      <right style="thin">
        <color indexed="64"/>
      </right>
      <top style="hair">
        <color indexed="63"/>
      </top>
      <bottom/>
      <diagonal/>
    </border>
    <border>
      <left style="thin">
        <color indexed="64"/>
      </left>
      <right style="thin">
        <color indexed="63"/>
      </right>
      <top style="hair">
        <color indexed="63"/>
      </top>
      <bottom/>
      <diagonal/>
    </border>
    <border>
      <left style="thin">
        <color indexed="64"/>
      </left>
      <right style="thin">
        <color indexed="64"/>
      </right>
      <top/>
      <bottom style="hair">
        <color indexed="63"/>
      </bottom>
      <diagonal/>
    </border>
    <border>
      <left/>
      <right style="thin">
        <color indexed="64"/>
      </right>
      <top/>
      <bottom style="hair">
        <color indexed="63"/>
      </bottom>
      <diagonal/>
    </border>
    <border>
      <left style="thin">
        <color theme="1" tint="0.499984740745262"/>
      </left>
      <right/>
      <top style="hair">
        <color theme="1" tint="0.499984740745262"/>
      </top>
      <bottom style="thin">
        <color theme="1" tint="0.499984740745262"/>
      </bottom>
      <diagonal/>
    </border>
    <border>
      <left style="thin">
        <color indexed="64"/>
      </left>
      <right style="thin">
        <color indexed="64"/>
      </right>
      <top style="hair">
        <color indexed="23"/>
      </top>
      <bottom/>
      <diagonal/>
    </border>
    <border>
      <left/>
      <right style="thin">
        <color indexed="64"/>
      </right>
      <top style="hair">
        <color indexed="23"/>
      </top>
      <bottom/>
      <diagonal/>
    </border>
    <border>
      <left style="thin">
        <color indexed="64"/>
      </left>
      <right style="thin">
        <color theme="1" tint="0.14999847407452621"/>
      </right>
      <top style="hair">
        <color indexed="23"/>
      </top>
      <bottom/>
      <diagonal/>
    </border>
    <border>
      <left style="thin">
        <color indexed="64"/>
      </left>
      <right style="thin">
        <color indexed="23"/>
      </right>
      <top style="hair">
        <color indexed="23"/>
      </top>
      <bottom/>
      <diagonal/>
    </border>
    <border>
      <left/>
      <right style="thin">
        <color indexed="23"/>
      </right>
      <top style="hair">
        <color indexed="23"/>
      </top>
      <bottom/>
      <diagonal/>
    </border>
    <border>
      <left/>
      <right style="thin">
        <color indexed="64"/>
      </right>
      <top/>
      <bottom style="hair">
        <color indexed="23"/>
      </bottom>
      <diagonal/>
    </border>
    <border>
      <left style="thin">
        <color indexed="63"/>
      </left>
      <right style="thin">
        <color indexed="64"/>
      </right>
      <top/>
      <bottom style="hair">
        <color indexed="63"/>
      </bottom>
      <diagonal/>
    </border>
    <border>
      <left style="thin">
        <color theme="1" tint="0.14999847407452621"/>
      </left>
      <right style="thin">
        <color indexed="23"/>
      </right>
      <top/>
      <bottom style="hair">
        <color indexed="23"/>
      </bottom>
      <diagonal/>
    </border>
    <border>
      <left style="thin">
        <color indexed="23"/>
      </left>
      <right style="thin">
        <color theme="1" tint="0.14999847407452621"/>
      </right>
      <top/>
      <bottom style="hair">
        <color indexed="23"/>
      </bottom>
      <diagonal/>
    </border>
    <border>
      <left style="thin">
        <color indexed="64"/>
      </left>
      <right style="thin">
        <color indexed="64"/>
      </right>
      <top style="thin">
        <color indexed="64"/>
      </top>
      <bottom style="thin">
        <color indexed="23"/>
      </bottom>
      <diagonal/>
    </border>
    <border>
      <left style="thin">
        <color indexed="64"/>
      </left>
      <right style="thin">
        <color indexed="23"/>
      </right>
      <top style="thin">
        <color indexed="23"/>
      </top>
      <bottom style="hair">
        <color indexed="23"/>
      </bottom>
      <diagonal/>
    </border>
    <border>
      <left style="thin">
        <color indexed="64"/>
      </left>
      <right style="thin">
        <color indexed="23"/>
      </right>
      <top style="thin">
        <color indexed="23"/>
      </top>
      <bottom style="thin">
        <color indexed="64"/>
      </bottom>
      <diagonal/>
    </border>
    <border>
      <left style="thin">
        <color indexed="64"/>
      </left>
      <right/>
      <top style="hair">
        <color indexed="23"/>
      </top>
      <bottom/>
      <diagonal/>
    </border>
    <border>
      <left style="thin">
        <color indexed="64"/>
      </left>
      <right style="thin">
        <color theme="1" tint="0.14999847407452621"/>
      </right>
      <top/>
      <bottom style="hair">
        <color indexed="23"/>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499984740745262"/>
      </left>
      <right style="thin">
        <color indexed="23"/>
      </right>
      <top style="hair">
        <color indexed="23"/>
      </top>
      <bottom/>
      <diagonal/>
    </border>
    <border>
      <left/>
      <right style="thin">
        <color theme="1" tint="0.499984740745262"/>
      </right>
      <top style="thin">
        <color theme="1" tint="0.499984740745262"/>
      </top>
      <bottom style="hair">
        <color indexed="23"/>
      </bottom>
      <diagonal/>
    </border>
    <border>
      <left/>
      <right style="thin">
        <color theme="1" tint="0.499984740745262"/>
      </right>
      <top style="hair">
        <color indexed="23"/>
      </top>
      <bottom style="hair">
        <color indexed="23"/>
      </bottom>
      <diagonal/>
    </border>
    <border>
      <left/>
      <right style="thin">
        <color theme="1" tint="0.499984740745262"/>
      </right>
      <top style="hair">
        <color indexed="23"/>
      </top>
      <bottom style="thin">
        <color theme="1" tint="0.499984740745262"/>
      </bottom>
      <diagonal/>
    </border>
    <border>
      <left style="thin">
        <color indexed="23"/>
      </left>
      <right/>
      <top style="hair">
        <color indexed="23"/>
      </top>
      <bottom style="thin">
        <color theme="1" tint="0.14999847407452621"/>
      </bottom>
      <diagonal/>
    </border>
    <border>
      <left style="thin">
        <color indexed="64"/>
      </left>
      <right/>
      <top/>
      <bottom/>
      <diagonal/>
    </border>
    <border>
      <left/>
      <right/>
      <top style="thin">
        <color indexed="64"/>
      </top>
      <bottom style="hair">
        <color indexed="23"/>
      </bottom>
      <diagonal/>
    </border>
    <border>
      <left/>
      <right/>
      <top style="hair">
        <color indexed="23"/>
      </top>
      <bottom style="thin">
        <color indexed="64"/>
      </bottom>
      <diagonal/>
    </border>
    <border>
      <left style="thin">
        <color indexed="64"/>
      </left>
      <right style="thin">
        <color indexed="64"/>
      </right>
      <top style="thin">
        <color theme="1" tint="0.499984740745262"/>
      </top>
      <bottom style="hair">
        <color indexed="23"/>
      </bottom>
      <diagonal/>
    </border>
    <border>
      <left/>
      <right style="thin">
        <color indexed="64"/>
      </right>
      <top style="thin">
        <color theme="1" tint="0.499984740745262"/>
      </top>
      <bottom style="hair">
        <color indexed="23"/>
      </bottom>
      <diagonal/>
    </border>
    <border>
      <left style="thin">
        <color indexed="64"/>
      </left>
      <right style="thin">
        <color indexed="23"/>
      </right>
      <top/>
      <bottom style="thin">
        <color indexed="64"/>
      </bottom>
      <diagonal/>
    </border>
    <border>
      <left style="thin">
        <color indexed="23"/>
      </left>
      <right style="thin">
        <color indexed="64"/>
      </right>
      <top/>
      <bottom style="thin">
        <color indexed="64"/>
      </bottom>
      <diagonal/>
    </border>
    <border>
      <left style="thin">
        <color indexed="64"/>
      </left>
      <right style="thin">
        <color theme="1" tint="0.34998626667073579"/>
      </right>
      <top style="thin">
        <color indexed="64"/>
      </top>
      <bottom style="thin">
        <color theme="1" tint="0.34998626667073579"/>
      </bottom>
      <diagonal/>
    </border>
    <border>
      <left style="thin">
        <color theme="1" tint="0.34998626667073579"/>
      </left>
      <right style="thin">
        <color theme="1" tint="0.34998626667073579"/>
      </right>
      <top style="thin">
        <color indexed="64"/>
      </top>
      <bottom style="thin">
        <color theme="1" tint="0.34998626667073579"/>
      </bottom>
      <diagonal/>
    </border>
    <border>
      <left style="thin">
        <color theme="1" tint="0.34998626667073579"/>
      </left>
      <right style="thin">
        <color indexed="64"/>
      </right>
      <top style="thin">
        <color indexed="64"/>
      </top>
      <bottom style="thin">
        <color theme="1" tint="0.34998626667073579"/>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theme="1" tint="0.34998626667073579"/>
      </left>
      <right style="thin">
        <color indexed="64"/>
      </right>
      <top style="thin">
        <color theme="1" tint="0.34998626667073579"/>
      </top>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indexed="64"/>
      </left>
      <right style="thin">
        <color theme="1" tint="0.499984740745262"/>
      </right>
      <top style="thin">
        <color indexed="64"/>
      </top>
      <bottom/>
      <diagonal/>
    </border>
    <border>
      <left style="thin">
        <color theme="1" tint="0.499984740745262"/>
      </left>
      <right style="thin">
        <color indexed="64"/>
      </right>
      <top style="thin">
        <color indexed="64"/>
      </top>
      <bottom/>
      <diagonal/>
    </border>
    <border>
      <left style="thin">
        <color indexed="64"/>
      </left>
      <right style="thin">
        <color theme="1" tint="0.499984740745262"/>
      </right>
      <top/>
      <bottom/>
      <diagonal/>
    </border>
    <border>
      <left style="thin">
        <color theme="1" tint="0.499984740745262"/>
      </left>
      <right style="thin">
        <color indexed="64"/>
      </right>
      <top/>
      <bottom/>
      <diagonal/>
    </border>
    <border>
      <left style="thin">
        <color indexed="64"/>
      </left>
      <right style="thin">
        <color theme="1" tint="0.499984740745262"/>
      </right>
      <top/>
      <bottom style="thin">
        <color theme="1" tint="0.499984740745262"/>
      </bottom>
      <diagonal/>
    </border>
    <border>
      <left style="thin">
        <color theme="1" tint="0.499984740745262"/>
      </left>
      <right style="thin">
        <color indexed="64"/>
      </right>
      <top/>
      <bottom style="thin">
        <color theme="1" tint="0.499984740745262"/>
      </bottom>
      <diagonal/>
    </border>
    <border>
      <left style="thin">
        <color indexed="63"/>
      </left>
      <right style="thin">
        <color indexed="63"/>
      </right>
      <top/>
      <bottom style="thin">
        <color indexed="64"/>
      </bottom>
      <diagonal/>
    </border>
    <border>
      <left style="thin">
        <color indexed="23"/>
      </left>
      <right/>
      <top style="thin">
        <color indexed="64"/>
      </top>
      <bottom style="thin">
        <color indexed="64"/>
      </bottom>
      <diagonal/>
    </border>
    <border>
      <left style="thin">
        <color indexed="23"/>
      </left>
      <right/>
      <top/>
      <bottom style="thin">
        <color indexed="23"/>
      </bottom>
      <diagonal/>
    </border>
    <border>
      <left style="thin">
        <color indexed="64"/>
      </left>
      <right style="thin">
        <color theme="1" tint="0.14999847407452621"/>
      </right>
      <top style="thin">
        <color indexed="64"/>
      </top>
      <bottom/>
      <diagonal/>
    </border>
    <border>
      <left style="thin">
        <color indexed="64"/>
      </left>
      <right style="thin">
        <color theme="1" tint="0.14999847407452621"/>
      </right>
      <top style="thin">
        <color indexed="64"/>
      </top>
      <bottom style="thin">
        <color indexed="64"/>
      </bottom>
      <diagonal/>
    </border>
    <border>
      <left style="thin">
        <color indexed="23"/>
      </left>
      <right style="thin">
        <color indexed="23"/>
      </right>
      <top/>
      <bottom style="thin">
        <color indexed="64"/>
      </bottom>
      <diagonal/>
    </border>
    <border>
      <left/>
      <right style="thin">
        <color theme="1" tint="0.499984740745262"/>
      </right>
      <top style="hair">
        <color theme="1" tint="0.499984740745262"/>
      </top>
      <bottom style="hair">
        <color theme="1" tint="0.499984740745262"/>
      </bottom>
      <diagonal/>
    </border>
    <border>
      <left style="thin">
        <color indexed="64"/>
      </left>
      <right style="thin">
        <color indexed="23"/>
      </right>
      <top style="thin">
        <color indexed="64"/>
      </top>
      <bottom/>
      <diagonal/>
    </border>
    <border>
      <left style="thin">
        <color indexed="63"/>
      </left>
      <right style="thin">
        <color indexed="63"/>
      </right>
      <top style="thin">
        <color indexed="63"/>
      </top>
      <bottom style="hair">
        <color indexed="63"/>
      </bottom>
      <diagonal/>
    </border>
    <border>
      <left/>
      <right style="thin">
        <color indexed="64"/>
      </right>
      <top style="hair">
        <color indexed="63"/>
      </top>
      <bottom/>
      <diagonal/>
    </border>
    <border>
      <left/>
      <right/>
      <top style="thin">
        <color indexed="64"/>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34998626667073579"/>
      </left>
      <right/>
      <top style="thin">
        <color theme="1" tint="0.34998626667073579"/>
      </top>
      <bottom/>
      <diagonal/>
    </border>
    <border>
      <left style="thin">
        <color theme="1" tint="0.499984740745262"/>
      </left>
      <right/>
      <top style="thin">
        <color indexed="64"/>
      </top>
      <bottom style="thin">
        <color theme="1" tint="0.499984740745262"/>
      </bottom>
      <diagonal/>
    </border>
    <border>
      <left/>
      <right/>
      <top style="thin">
        <color indexed="64"/>
      </top>
      <bottom style="thin">
        <color theme="1" tint="0.499984740745262"/>
      </bottom>
      <diagonal/>
    </border>
    <border>
      <left/>
      <right style="thin">
        <color theme="1" tint="0.499984740745262"/>
      </right>
      <top style="thin">
        <color indexed="64"/>
      </top>
      <bottom style="thin">
        <color theme="1" tint="0.499984740745262"/>
      </bottom>
      <diagonal/>
    </border>
    <border>
      <left style="thin">
        <color indexed="64"/>
      </left>
      <right style="thin">
        <color indexed="23"/>
      </right>
      <top/>
      <bottom/>
      <diagonal/>
    </border>
  </borders>
  <cellStyleXfs count="70">
    <xf numFmtId="0" fontId="0" fillId="0" borderId="0"/>
    <xf numFmtId="167"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25" fillId="0" borderId="0" applyNumberFormat="0" applyFont="0" applyBorder="0" applyAlignment="0" applyProtection="0"/>
    <xf numFmtId="0" fontId="1" fillId="0" borderId="0"/>
    <xf numFmtId="0" fontId="26" fillId="0" borderId="0"/>
    <xf numFmtId="164" fontId="26" fillId="0" borderId="0" applyFont="0" applyFill="0" applyBorder="0" applyAlignment="0" applyProtection="0"/>
    <xf numFmtId="0" fontId="30" fillId="0" borderId="0"/>
    <xf numFmtId="0" fontId="1" fillId="0" borderId="0"/>
    <xf numFmtId="0" fontId="1" fillId="0" borderId="0"/>
    <xf numFmtId="0" fontId="39" fillId="0" borderId="0" applyNumberFormat="0" applyFill="0" applyBorder="0" applyAlignment="0" applyProtection="0">
      <alignment vertical="top"/>
      <protection locked="0"/>
    </xf>
    <xf numFmtId="9" fontId="47"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50" fillId="0" borderId="0" applyNumberFormat="0" applyFill="0" applyBorder="0" applyAlignment="0" applyProtection="0"/>
    <xf numFmtId="0" fontId="51" fillId="0" borderId="0" applyNumberFormat="0" applyFill="0" applyBorder="0" applyAlignment="0" applyProtection="0"/>
    <xf numFmtId="0" fontId="1" fillId="0" borderId="0"/>
    <xf numFmtId="0" fontId="1" fillId="0" borderId="0"/>
    <xf numFmtId="0" fontId="52" fillId="0" borderId="0" applyNumberFormat="0" applyFill="0" applyBorder="0" applyAlignment="0" applyProtection="0">
      <alignment vertical="top"/>
      <protection locked="0"/>
    </xf>
    <xf numFmtId="43" fontId="26" fillId="0" borderId="0" applyFont="0" applyFill="0" applyBorder="0" applyAlignment="0" applyProtection="0"/>
    <xf numFmtId="9" fontId="26" fillId="0" borderId="0" applyFont="0" applyFill="0" applyBorder="0" applyAlignment="0" applyProtection="0"/>
    <xf numFmtId="43" fontId="1" fillId="0" borderId="0" applyFont="0" applyFill="0" applyBorder="0" applyAlignment="0" applyProtection="0"/>
    <xf numFmtId="0" fontId="53" fillId="0" borderId="0"/>
    <xf numFmtId="43" fontId="53" fillId="0" borderId="0" applyFont="0" applyFill="0" applyBorder="0" applyAlignment="0" applyProtection="0"/>
    <xf numFmtId="0" fontId="55" fillId="8" borderId="237" applyNumberFormat="0" applyAlignment="0" applyProtection="0"/>
    <xf numFmtId="0" fontId="56" fillId="0" borderId="0" applyNumberFormat="0" applyFill="0" applyBorder="0" applyAlignment="0" applyProtection="0"/>
    <xf numFmtId="0" fontId="57" fillId="0" borderId="238" applyNumberFormat="0" applyFill="0" applyAlignment="0" applyProtection="0"/>
    <xf numFmtId="0" fontId="58" fillId="0" borderId="239" applyNumberFormat="0" applyFill="0" applyAlignment="0" applyProtection="0"/>
    <xf numFmtId="0" fontId="59" fillId="0" borderId="240" applyNumberFormat="0" applyFill="0" applyAlignment="0" applyProtection="0"/>
    <xf numFmtId="0" fontId="59" fillId="0" borderId="0" applyNumberFormat="0" applyFill="0" applyBorder="0" applyAlignment="0" applyProtection="0"/>
    <xf numFmtId="0" fontId="60" fillId="9" borderId="0" applyNumberFormat="0" applyBorder="0" applyAlignment="0" applyProtection="0"/>
    <xf numFmtId="0" fontId="61" fillId="10" borderId="0" applyNumberFormat="0" applyBorder="0" applyAlignment="0" applyProtection="0"/>
    <xf numFmtId="0" fontId="62" fillId="11" borderId="0" applyNumberFormat="0" applyBorder="0" applyAlignment="0" applyProtection="0"/>
    <xf numFmtId="0" fontId="63" fillId="12" borderId="237" applyNumberFormat="0" applyAlignment="0" applyProtection="0"/>
    <xf numFmtId="0" fontId="64" fillId="8" borderId="241" applyNumberFormat="0" applyAlignment="0" applyProtection="0"/>
    <xf numFmtId="0" fontId="65" fillId="0" borderId="242" applyNumberFormat="0" applyFill="0" applyAlignment="0" applyProtection="0"/>
    <xf numFmtId="0" fontId="66" fillId="13" borderId="243" applyNumberFormat="0" applyAlignment="0" applyProtection="0"/>
    <xf numFmtId="0" fontId="67" fillId="0" borderId="0" applyNumberFormat="0" applyFill="0" applyBorder="0" applyAlignment="0" applyProtection="0"/>
    <xf numFmtId="0" fontId="1" fillId="14" borderId="244" applyNumberFormat="0" applyFont="0" applyAlignment="0" applyProtection="0"/>
    <xf numFmtId="0" fontId="68" fillId="0" borderId="0" applyNumberFormat="0" applyFill="0" applyBorder="0" applyAlignment="0" applyProtection="0"/>
    <xf numFmtId="0" fontId="69" fillId="0" borderId="245" applyNumberFormat="0" applyFill="0" applyAlignment="0" applyProtection="0"/>
    <xf numFmtId="0" fontId="37"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37"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7"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7"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7"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396">
    <xf numFmtId="0" fontId="0" fillId="0" borderId="0" xfId="0"/>
    <xf numFmtId="0" fontId="2" fillId="0" borderId="0" xfId="0" applyFont="1" applyFill="1" applyAlignment="1"/>
    <xf numFmtId="0" fontId="2" fillId="0" borderId="0" xfId="0" applyFont="1"/>
    <xf numFmtId="0" fontId="2" fillId="0" borderId="0" xfId="0" applyFont="1" applyAlignment="1"/>
    <xf numFmtId="0" fontId="3" fillId="0" borderId="0" xfId="0" applyFont="1" applyFill="1" applyAlignment="1">
      <alignment horizontal="left"/>
    </xf>
    <xf numFmtId="0" fontId="2" fillId="0" borderId="0" xfId="0" applyFont="1" applyFill="1" applyAlignment="1">
      <alignment horizontal="center"/>
    </xf>
    <xf numFmtId="0" fontId="3" fillId="0" borderId="0" xfId="0" applyFont="1" applyFill="1" applyBorder="1" applyAlignment="1">
      <alignment horizontal="left"/>
    </xf>
    <xf numFmtId="0" fontId="4" fillId="0" borderId="0" xfId="0" applyFont="1" applyFill="1" applyAlignment="1">
      <alignment horizontal="center"/>
    </xf>
    <xf numFmtId="0" fontId="4" fillId="0" borderId="0" xfId="0" applyFont="1" applyFill="1" applyBorder="1" applyAlignment="1">
      <alignment horizontal="center"/>
    </xf>
    <xf numFmtId="0" fontId="5" fillId="0" borderId="0" xfId="0" applyFont="1" applyBorder="1" applyAlignment="1">
      <alignment horizontal="center"/>
    </xf>
    <xf numFmtId="0" fontId="4" fillId="0" borderId="0" xfId="0" applyFont="1" applyFill="1" applyAlignment="1"/>
    <xf numFmtId="0" fontId="4" fillId="0" borderId="0" xfId="0" applyFont="1" applyAlignment="1"/>
    <xf numFmtId="0" fontId="2" fillId="0" borderId="0" xfId="0" applyFont="1" applyFill="1" applyAlignment="1">
      <alignment horizontal="center" vertical="center"/>
    </xf>
    <xf numFmtId="0" fontId="7" fillId="0" borderId="0" xfId="0" applyFont="1" applyBorder="1" applyAlignment="1">
      <alignment horizontal="center" vertical="center"/>
    </xf>
    <xf numFmtId="0" fontId="7" fillId="0" borderId="0" xfId="0" applyFont="1" applyAlignment="1">
      <alignment horizontal="center" vertical="center"/>
    </xf>
    <xf numFmtId="0" fontId="7"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Alignment="1">
      <alignment horizontal="center" vertical="center"/>
    </xf>
    <xf numFmtId="0" fontId="3" fillId="0" borderId="0" xfId="0" applyFont="1" applyFill="1" applyBorder="1" applyAlignment="1">
      <alignment horizontal="center" vertical="center"/>
    </xf>
    <xf numFmtId="0" fontId="2" fillId="0" borderId="0" xfId="0" applyFont="1" applyFill="1" applyBorder="1" applyAlignment="1">
      <alignment horizontal="right" vertical="center"/>
    </xf>
    <xf numFmtId="0" fontId="6" fillId="2" borderId="1" xfId="0" applyFont="1" applyFill="1" applyBorder="1" applyAlignment="1"/>
    <xf numFmtId="0" fontId="2" fillId="0" borderId="0" xfId="0" applyFont="1" applyFill="1" applyBorder="1" applyAlignment="1"/>
    <xf numFmtId="0" fontId="3" fillId="0" borderId="0" xfId="0" applyFont="1" applyFill="1" applyBorder="1" applyAlignment="1">
      <alignment horizontal="center"/>
    </xf>
    <xf numFmtId="0" fontId="2" fillId="0" borderId="0" xfId="0" applyFont="1" applyFill="1" applyBorder="1" applyAlignment="1">
      <alignment horizontal="right"/>
    </xf>
    <xf numFmtId="0" fontId="2" fillId="0" borderId="4" xfId="0" applyFont="1" applyFill="1" applyBorder="1" applyAlignment="1"/>
    <xf numFmtId="168" fontId="2" fillId="0" borderId="0" xfId="0" applyNumberFormat="1" applyFont="1" applyFill="1" applyAlignment="1"/>
    <xf numFmtId="0" fontId="8" fillId="0" borderId="5" xfId="0" applyFont="1" applyFill="1" applyBorder="1" applyAlignment="1"/>
    <xf numFmtId="168" fontId="10" fillId="0" borderId="7" xfId="0" applyNumberFormat="1" applyFont="1" applyFill="1" applyBorder="1" applyAlignment="1">
      <alignment horizontal="right"/>
    </xf>
    <xf numFmtId="168" fontId="2" fillId="0" borderId="0" xfId="0" applyNumberFormat="1" applyFont="1" applyFill="1" applyBorder="1" applyAlignment="1">
      <alignment horizontal="right"/>
    </xf>
    <xf numFmtId="170" fontId="2" fillId="0" borderId="0" xfId="0" applyNumberFormat="1" applyFont="1" applyFill="1" applyBorder="1" applyAlignment="1"/>
    <xf numFmtId="0" fontId="8" fillId="0" borderId="6" xfId="0" applyFont="1" applyFill="1" applyBorder="1" applyAlignment="1"/>
    <xf numFmtId="0" fontId="8" fillId="0" borderId="8" xfId="0" applyFont="1" applyFill="1" applyBorder="1" applyAlignment="1"/>
    <xf numFmtId="168" fontId="10" fillId="0" borderId="10" xfId="0" applyNumberFormat="1" applyFont="1" applyFill="1" applyBorder="1" applyAlignment="1"/>
    <xf numFmtId="168" fontId="2" fillId="0" borderId="11" xfId="0" applyNumberFormat="1" applyFont="1" applyFill="1" applyBorder="1" applyAlignment="1"/>
    <xf numFmtId="168" fontId="2" fillId="0" borderId="0" xfId="0" applyNumberFormat="1" applyFont="1" applyFill="1" applyBorder="1" applyAlignment="1"/>
    <xf numFmtId="170" fontId="2" fillId="0" borderId="0" xfId="0" applyNumberFormat="1" applyFont="1" applyFill="1" applyBorder="1" applyAlignment="1">
      <alignment horizontal="right"/>
    </xf>
    <xf numFmtId="0" fontId="8" fillId="0" borderId="9" xfId="0" applyFont="1" applyFill="1" applyBorder="1" applyAlignment="1"/>
    <xf numFmtId="0" fontId="8" fillId="0" borderId="12" xfId="0" applyFont="1" applyFill="1" applyBorder="1" applyAlignment="1"/>
    <xf numFmtId="168" fontId="2" fillId="0" borderId="16" xfId="0" applyNumberFormat="1" applyFont="1" applyFill="1" applyBorder="1" applyAlignment="1"/>
    <xf numFmtId="0" fontId="8" fillId="0" borderId="13" xfId="0" applyFont="1" applyFill="1" applyBorder="1" applyAlignment="1"/>
    <xf numFmtId="0" fontId="13" fillId="0" borderId="0" xfId="0" applyFont="1" applyFill="1" applyBorder="1" applyAlignment="1"/>
    <xf numFmtId="168" fontId="3" fillId="0" borderId="0" xfId="0" applyNumberFormat="1" applyFont="1" applyFill="1" applyBorder="1" applyAlignment="1"/>
    <xf numFmtId="169" fontId="3" fillId="0" borderId="0" xfId="0" applyNumberFormat="1" applyFont="1" applyFill="1" applyBorder="1" applyAlignment="1"/>
    <xf numFmtId="0" fontId="11" fillId="0" borderId="0" xfId="0" applyFont="1" applyFill="1" applyAlignment="1">
      <alignment horizontal="right"/>
    </xf>
    <xf numFmtId="170" fontId="11" fillId="0" borderId="0" xfId="0" applyNumberFormat="1" applyFont="1" applyFill="1" applyBorder="1" applyAlignment="1"/>
    <xf numFmtId="0" fontId="8" fillId="0" borderId="0" xfId="0" applyFont="1" applyFill="1" applyBorder="1" applyAlignment="1">
      <alignment horizontal="left"/>
    </xf>
    <xf numFmtId="0" fontId="3" fillId="0" borderId="0" xfId="0" applyFont="1" applyAlignment="1"/>
    <xf numFmtId="168" fontId="3" fillId="0" borderId="0" xfId="0" applyNumberFormat="1" applyFont="1" applyBorder="1" applyAlignment="1"/>
    <xf numFmtId="169" fontId="5" fillId="0" borderId="0" xfId="0" applyNumberFormat="1" applyFont="1" applyFill="1" applyBorder="1" applyAlignment="1"/>
    <xf numFmtId="0" fontId="13" fillId="0" borderId="17" xfId="0" applyFont="1" applyFill="1" applyBorder="1" applyAlignment="1"/>
    <xf numFmtId="0" fontId="14" fillId="0" borderId="0" xfId="0" applyFont="1" applyFill="1" applyBorder="1" applyAlignment="1">
      <alignment horizontal="left"/>
    </xf>
    <xf numFmtId="168" fontId="2" fillId="0" borderId="0" xfId="0" applyNumberFormat="1" applyFont="1" applyBorder="1" applyAlignment="1"/>
    <xf numFmtId="168" fontId="5" fillId="0" borderId="0" xfId="0" applyNumberFormat="1" applyFont="1" applyFill="1" applyBorder="1" applyAlignment="1"/>
    <xf numFmtId="170" fontId="11" fillId="0" borderId="0" xfId="0" applyNumberFormat="1" applyFont="1" applyFill="1" applyBorder="1" applyAlignment="1">
      <alignment horizontal="right"/>
    </xf>
    <xf numFmtId="0" fontId="9" fillId="0" borderId="6" xfId="0" applyFont="1" applyFill="1" applyBorder="1" applyAlignment="1"/>
    <xf numFmtId="168" fontId="2" fillId="0" borderId="7" xfId="0" applyNumberFormat="1" applyFont="1" applyFill="1" applyBorder="1" applyAlignment="1">
      <alignment horizontal="right"/>
    </xf>
    <xf numFmtId="0" fontId="9" fillId="0" borderId="9" xfId="0" applyFont="1" applyFill="1" applyBorder="1" applyAlignment="1"/>
    <xf numFmtId="168" fontId="2" fillId="0" borderId="10" xfId="0" applyNumberFormat="1" applyFont="1" applyFill="1" applyBorder="1" applyAlignment="1"/>
    <xf numFmtId="170" fontId="2" fillId="0" borderId="0" xfId="0" applyNumberFormat="1" applyFont="1" applyFill="1" applyAlignment="1"/>
    <xf numFmtId="168" fontId="2" fillId="0" borderId="10" xfId="0" applyNumberFormat="1" applyFont="1" applyFill="1" applyBorder="1" applyAlignment="1">
      <alignment horizontal="right"/>
    </xf>
    <xf numFmtId="168" fontId="2" fillId="0" borderId="11" xfId="0" applyNumberFormat="1" applyFont="1" applyFill="1" applyBorder="1" applyAlignment="1">
      <alignment horizontal="right"/>
    </xf>
    <xf numFmtId="0" fontId="9" fillId="0" borderId="13" xfId="0" applyFont="1" applyFill="1" applyBorder="1" applyAlignment="1"/>
    <xf numFmtId="174" fontId="2" fillId="0" borderId="0" xfId="0" applyNumberFormat="1" applyFont="1" applyFill="1" applyAlignment="1"/>
    <xf numFmtId="0" fontId="13" fillId="0" borderId="0" xfId="0" applyFont="1" applyFill="1" applyBorder="1" applyAlignment="1">
      <alignment horizontal="left"/>
    </xf>
    <xf numFmtId="0" fontId="9" fillId="0" borderId="5" xfId="0" applyFont="1" applyFill="1" applyBorder="1" applyAlignment="1"/>
    <xf numFmtId="0" fontId="9" fillId="0" borderId="8" xfId="0" applyFont="1" applyFill="1" applyBorder="1" applyAlignment="1"/>
    <xf numFmtId="168" fontId="2" fillId="0" borderId="8" xfId="0" applyNumberFormat="1" applyFont="1" applyFill="1" applyBorder="1" applyAlignment="1"/>
    <xf numFmtId="170" fontId="16" fillId="0" borderId="0" xfId="0" applyNumberFormat="1" applyFont="1" applyFill="1" applyBorder="1" applyAlignment="1"/>
    <xf numFmtId="0" fontId="9" fillId="0" borderId="12" xfId="0" applyFont="1" applyFill="1" applyBorder="1" applyAlignment="1"/>
    <xf numFmtId="168" fontId="2" fillId="0" borderId="12" xfId="0" applyNumberFormat="1" applyFont="1" applyFill="1" applyBorder="1" applyAlignment="1"/>
    <xf numFmtId="0" fontId="9" fillId="0" borderId="0" xfId="0" applyFont="1" applyFill="1" applyAlignment="1"/>
    <xf numFmtId="0" fontId="4" fillId="0" borderId="0" xfId="0" applyFont="1" applyFill="1" applyBorder="1" applyAlignment="1">
      <alignment vertical="center"/>
    </xf>
    <xf numFmtId="0" fontId="9" fillId="0" borderId="0" xfId="0" applyFont="1"/>
    <xf numFmtId="0" fontId="8" fillId="0" borderId="19" xfId="0" applyFont="1" applyFill="1" applyBorder="1" applyAlignment="1"/>
    <xf numFmtId="0" fontId="18" fillId="0" borderId="0" xfId="0" applyFont="1" applyAlignment="1"/>
    <xf numFmtId="168" fontId="18" fillId="0" borderId="0" xfId="0" applyNumberFormat="1" applyFont="1" applyBorder="1" applyAlignment="1"/>
    <xf numFmtId="168" fontId="5" fillId="0" borderId="0" xfId="0" applyNumberFormat="1" applyFont="1" applyBorder="1" applyAlignment="1"/>
    <xf numFmtId="0" fontId="9" fillId="0" borderId="0" xfId="0" applyFont="1" applyAlignment="1"/>
    <xf numFmtId="0" fontId="19" fillId="0" borderId="0" xfId="0" applyFont="1" applyFill="1"/>
    <xf numFmtId="0" fontId="19" fillId="0" borderId="0" xfId="0" applyFont="1" applyAlignment="1"/>
    <xf numFmtId="168" fontId="9" fillId="0" borderId="0" xfId="0" applyNumberFormat="1" applyFont="1" applyAlignment="1"/>
    <xf numFmtId="168" fontId="2" fillId="0" borderId="0" xfId="0" applyNumberFormat="1" applyFont="1" applyAlignment="1"/>
    <xf numFmtId="0" fontId="4" fillId="0" borderId="0" xfId="0" applyFont="1" applyFill="1"/>
    <xf numFmtId="168" fontId="9" fillId="0" borderId="0" xfId="0" applyNumberFormat="1" applyFont="1" applyBorder="1" applyAlignment="1"/>
    <xf numFmtId="0" fontId="8" fillId="0" borderId="0" xfId="0" applyFont="1" applyAlignment="1"/>
    <xf numFmtId="169" fontId="19" fillId="0" borderId="0" xfId="0" applyNumberFormat="1" applyFont="1" applyBorder="1" applyAlignment="1"/>
    <xf numFmtId="169" fontId="4" fillId="0" borderId="0" xfId="0" applyNumberFormat="1" applyFont="1" applyBorder="1" applyAlignment="1"/>
    <xf numFmtId="0" fontId="9" fillId="0" borderId="0" xfId="0" applyFont="1" applyBorder="1" applyAlignment="1">
      <alignment horizontal="right"/>
    </xf>
    <xf numFmtId="0" fontId="2" fillId="0" borderId="0" xfId="0" applyFont="1" applyBorder="1" applyAlignment="1">
      <alignment horizontal="right"/>
    </xf>
    <xf numFmtId="168" fontId="8" fillId="0" borderId="0" xfId="0" applyNumberFormat="1" applyFont="1" applyBorder="1" applyAlignment="1"/>
    <xf numFmtId="168" fontId="2" fillId="0" borderId="0" xfId="0" applyNumberFormat="1" applyFont="1" applyBorder="1" applyAlignment="1">
      <alignment horizontal="right"/>
    </xf>
    <xf numFmtId="0" fontId="8" fillId="0" borderId="0" xfId="0" applyFont="1" applyAlignment="1">
      <alignment horizontal="right"/>
    </xf>
    <xf numFmtId="0" fontId="3" fillId="0" borderId="0" xfId="0" applyFont="1" applyAlignment="1">
      <alignment horizontal="right"/>
    </xf>
    <xf numFmtId="0" fontId="8" fillId="0" borderId="0" xfId="0" applyFont="1" applyBorder="1" applyAlignment="1"/>
    <xf numFmtId="168" fontId="19" fillId="0" borderId="0" xfId="0" applyNumberFormat="1" applyFont="1" applyBorder="1" applyAlignment="1"/>
    <xf numFmtId="168" fontId="4" fillId="0" borderId="0" xfId="0" applyNumberFormat="1" applyFont="1" applyBorder="1" applyAlignment="1"/>
    <xf numFmtId="0" fontId="20" fillId="0" borderId="0" xfId="0" applyFont="1" applyAlignment="1"/>
    <xf numFmtId="0" fontId="20" fillId="0" borderId="0" xfId="0" applyFont="1" applyFill="1"/>
    <xf numFmtId="0" fontId="3" fillId="0" borderId="0" xfId="0" applyFont="1" applyBorder="1" applyAlignment="1"/>
    <xf numFmtId="0" fontId="3" fillId="0" borderId="0" xfId="0" applyFont="1" applyBorder="1" applyAlignment="1">
      <alignment horizontal="left"/>
    </xf>
    <xf numFmtId="0" fontId="3" fillId="0" borderId="0" xfId="0" applyFont="1" applyBorder="1" applyAlignment="1">
      <alignment horizontal="right"/>
    </xf>
    <xf numFmtId="0" fontId="2" fillId="0" borderId="0" xfId="0" applyFont="1" applyAlignment="1">
      <alignment horizontal="center"/>
    </xf>
    <xf numFmtId="0" fontId="2" fillId="0" borderId="0" xfId="0" applyFont="1" applyFill="1"/>
    <xf numFmtId="0" fontId="3" fillId="0" borderId="0" xfId="0" applyFont="1" applyFill="1"/>
    <xf numFmtId="0" fontId="3" fillId="0" borderId="0" xfId="0" applyFont="1" applyFill="1" applyAlignment="1">
      <alignment vertical="top"/>
    </xf>
    <xf numFmtId="0" fontId="3" fillId="0" borderId="0" xfId="0" applyFont="1" applyFill="1" applyAlignment="1">
      <alignment horizontal="center" vertical="top"/>
    </xf>
    <xf numFmtId="0" fontId="4" fillId="0" borderId="0" xfId="0" applyFont="1" applyFill="1" applyBorder="1" applyAlignment="1">
      <alignment horizontal="left"/>
    </xf>
    <xf numFmtId="0" fontId="4" fillId="0" borderId="0" xfId="0" applyFont="1" applyBorder="1" applyAlignment="1">
      <alignment horizontal="left"/>
    </xf>
    <xf numFmtId="0" fontId="2" fillId="0" borderId="0" xfId="0" applyFont="1" applyFill="1" applyBorder="1" applyAlignment="1">
      <alignment horizontal="center"/>
    </xf>
    <xf numFmtId="168" fontId="2" fillId="0" borderId="5" xfId="0" applyNumberFormat="1" applyFont="1" applyFill="1" applyBorder="1" applyAlignment="1">
      <alignment horizontal="center"/>
    </xf>
    <xf numFmtId="9" fontId="2" fillId="0" borderId="0" xfId="3" applyFont="1"/>
    <xf numFmtId="168" fontId="2" fillId="0" borderId="8" xfId="0" applyNumberFormat="1" applyFont="1" applyFill="1" applyBorder="1" applyAlignment="1">
      <alignment horizontal="center"/>
    </xf>
    <xf numFmtId="168" fontId="2" fillId="0" borderId="8" xfId="0" applyNumberFormat="1" applyFont="1" applyBorder="1" applyAlignment="1">
      <alignment horizontal="center"/>
    </xf>
    <xf numFmtId="168" fontId="2" fillId="0" borderId="12" xfId="0" applyNumberFormat="1" applyFont="1" applyFill="1" applyBorder="1" applyAlignment="1">
      <alignment horizontal="center"/>
    </xf>
    <xf numFmtId="168" fontId="2" fillId="0" borderId="12" xfId="0" applyNumberFormat="1" applyFont="1" applyBorder="1" applyAlignment="1">
      <alignment horizontal="center"/>
    </xf>
    <xf numFmtId="168" fontId="3" fillId="0" borderId="0" xfId="0" applyNumberFormat="1" applyFont="1" applyFill="1" applyBorder="1" applyAlignment="1">
      <alignment horizontal="center"/>
    </xf>
    <xf numFmtId="0" fontId="21" fillId="0" borderId="0" xfId="0" applyFont="1" applyFill="1" applyAlignment="1">
      <alignment horizontal="right"/>
    </xf>
    <xf numFmtId="168" fontId="3" fillId="0" borderId="0" xfId="0" applyNumberFormat="1" applyFont="1" applyBorder="1" applyAlignment="1">
      <alignment horizontal="center"/>
    </xf>
    <xf numFmtId="168" fontId="2" fillId="0" borderId="0" xfId="0" applyNumberFormat="1" applyFont="1" applyFill="1" applyBorder="1" applyAlignment="1">
      <alignment horizontal="center"/>
    </xf>
    <xf numFmtId="170" fontId="21" fillId="0" borderId="0" xfId="0" applyNumberFormat="1" applyFont="1" applyFill="1" applyBorder="1" applyAlignment="1">
      <alignment horizontal="right"/>
    </xf>
    <xf numFmtId="9" fontId="2" fillId="0" borderId="0" xfId="3" applyFont="1" applyFill="1"/>
    <xf numFmtId="0" fontId="2" fillId="0" borderId="19" xfId="0" applyFont="1" applyFill="1" applyBorder="1"/>
    <xf numFmtId="0" fontId="5" fillId="0" borderId="0" xfId="0" applyFont="1" applyAlignment="1"/>
    <xf numFmtId="0" fontId="9" fillId="0" borderId="0" xfId="0" applyFont="1" applyFill="1" applyAlignment="1">
      <alignment horizontal="center"/>
    </xf>
    <xf numFmtId="168" fontId="2" fillId="0" borderId="0" xfId="0" applyNumberFormat="1" applyFont="1" applyBorder="1" applyAlignment="1">
      <alignment horizontal="center"/>
    </xf>
    <xf numFmtId="168" fontId="4" fillId="0" borderId="0" xfId="0" applyNumberFormat="1" applyFont="1" applyBorder="1" applyAlignment="1">
      <alignment horizontal="center"/>
    </xf>
    <xf numFmtId="0" fontId="3" fillId="0" borderId="21" xfId="0" applyFont="1" applyBorder="1"/>
    <xf numFmtId="0" fontId="3" fillId="0" borderId="21" xfId="0" applyFont="1" applyFill="1" applyBorder="1"/>
    <xf numFmtId="0" fontId="3" fillId="0" borderId="22" xfId="0" applyFont="1" applyBorder="1"/>
    <xf numFmtId="0" fontId="2" fillId="0" borderId="21" xfId="0" applyFont="1" applyBorder="1" applyAlignment="1">
      <alignment horizontal="center"/>
    </xf>
    <xf numFmtId="0" fontId="2" fillId="0" borderId="22" xfId="0" applyFont="1" applyBorder="1" applyAlignment="1">
      <alignment horizontal="center"/>
    </xf>
    <xf numFmtId="0" fontId="2" fillId="0" borderId="0" xfId="0" applyFont="1" applyBorder="1"/>
    <xf numFmtId="0" fontId="2" fillId="0" borderId="0" xfId="0" applyFont="1" applyFill="1" applyBorder="1"/>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3" fontId="3" fillId="0" borderId="5" xfId="0" applyNumberFormat="1" applyFont="1" applyFill="1" applyBorder="1" applyAlignment="1">
      <alignment horizontal="right"/>
    </xf>
    <xf numFmtId="3" fontId="2" fillId="0" borderId="5" xfId="0" applyNumberFormat="1" applyFont="1" applyFill="1" applyBorder="1" applyAlignment="1">
      <alignment horizontal="right"/>
    </xf>
    <xf numFmtId="3" fontId="2" fillId="0" borderId="0" xfId="0" applyNumberFormat="1" applyFont="1" applyAlignment="1"/>
    <xf numFmtId="3" fontId="2" fillId="0" borderId="8" xfId="0" applyNumberFormat="1" applyFont="1" applyFill="1" applyBorder="1" applyAlignment="1"/>
    <xf numFmtId="3" fontId="2" fillId="0" borderId="12" xfId="0" applyNumberFormat="1" applyFont="1" applyFill="1" applyBorder="1" applyAlignment="1"/>
    <xf numFmtId="0" fontId="8" fillId="0" borderId="0" xfId="0" applyFont="1" applyFill="1" applyBorder="1" applyAlignment="1"/>
    <xf numFmtId="3" fontId="3" fillId="0" borderId="0" xfId="0" applyNumberFormat="1" applyFont="1" applyFill="1" applyBorder="1" applyAlignment="1"/>
    <xf numFmtId="3" fontId="2" fillId="0" borderId="0" xfId="0" applyNumberFormat="1" applyFont="1" applyFill="1" applyBorder="1" applyAlignment="1"/>
    <xf numFmtId="3" fontId="2" fillId="0" borderId="8" xfId="0" applyNumberFormat="1" applyFont="1" applyFill="1" applyBorder="1" applyAlignment="1">
      <alignment horizontal="right"/>
    </xf>
    <xf numFmtId="3" fontId="2" fillId="0" borderId="0" xfId="0" applyNumberFormat="1" applyFont="1" applyFill="1" applyAlignment="1"/>
    <xf numFmtId="3" fontId="2" fillId="0" borderId="19" xfId="0" applyNumberFormat="1" applyFont="1" applyBorder="1" applyAlignment="1"/>
    <xf numFmtId="3" fontId="2" fillId="0" borderId="19" xfId="0" applyNumberFormat="1" applyFont="1" applyFill="1" applyBorder="1" applyAlignment="1"/>
    <xf numFmtId="0" fontId="2" fillId="0" borderId="0" xfId="0" applyFont="1" applyFill="1" applyAlignment="1">
      <alignment horizontal="right"/>
    </xf>
    <xf numFmtId="0" fontId="9" fillId="0" borderId="5" xfId="0" applyFont="1" applyFill="1" applyBorder="1" applyAlignment="1">
      <alignment horizontal="center"/>
    </xf>
    <xf numFmtId="168" fontId="8" fillId="0" borderId="5" xfId="0" applyNumberFormat="1" applyFont="1" applyFill="1" applyBorder="1" applyAlignment="1">
      <alignment horizontal="right"/>
    </xf>
    <xf numFmtId="168" fontId="9" fillId="0" borderId="5" xfId="0" applyNumberFormat="1" applyFont="1" applyFill="1" applyBorder="1" applyAlignment="1">
      <alignment horizontal="right"/>
    </xf>
    <xf numFmtId="169" fontId="3" fillId="0" borderId="5" xfId="3" applyNumberFormat="1" applyFont="1" applyFill="1" applyBorder="1" applyAlignment="1">
      <alignment horizontal="right"/>
    </xf>
    <xf numFmtId="168" fontId="8" fillId="0" borderId="5" xfId="0" applyNumberFormat="1" applyFont="1" applyFill="1" applyBorder="1" applyAlignment="1"/>
    <xf numFmtId="168" fontId="2" fillId="0" borderId="5" xfId="0" applyNumberFormat="1" applyFont="1" applyFill="1" applyBorder="1" applyAlignment="1">
      <alignment horizontal="right"/>
    </xf>
    <xf numFmtId="9" fontId="3" fillId="0" borderId="0" xfId="3" applyFont="1"/>
    <xf numFmtId="0" fontId="9" fillId="0" borderId="8" xfId="0" applyFont="1" applyFill="1" applyBorder="1" applyAlignment="1">
      <alignment horizontal="center"/>
    </xf>
    <xf numFmtId="168" fontId="8" fillId="0" borderId="8" xfId="0" applyNumberFormat="1" applyFont="1" applyFill="1" applyBorder="1" applyAlignment="1">
      <alignment horizontal="right"/>
    </xf>
    <xf numFmtId="168" fontId="9" fillId="0" borderId="8" xfId="0" applyNumberFormat="1" applyFont="1" applyFill="1" applyBorder="1" applyAlignment="1">
      <alignment horizontal="right"/>
    </xf>
    <xf numFmtId="169" fontId="3" fillId="0" borderId="8" xfId="3" applyNumberFormat="1" applyFont="1" applyFill="1" applyBorder="1" applyAlignment="1">
      <alignment horizontal="right"/>
    </xf>
    <xf numFmtId="9" fontId="23" fillId="0" borderId="0" xfId="3" applyFont="1" applyFill="1" applyAlignment="1">
      <alignment horizontal="right"/>
    </xf>
    <xf numFmtId="0" fontId="9" fillId="0" borderId="12" xfId="0" applyFont="1" applyFill="1" applyBorder="1" applyAlignment="1">
      <alignment horizontal="center"/>
    </xf>
    <xf numFmtId="169" fontId="3" fillId="0" borderId="12" xfId="3" applyNumberFormat="1" applyFont="1" applyFill="1" applyBorder="1" applyAlignment="1">
      <alignment horizontal="right"/>
    </xf>
    <xf numFmtId="0" fontId="13" fillId="0" borderId="0" xfId="0" applyFont="1" applyFill="1" applyBorder="1" applyAlignment="1">
      <alignment horizontal="center"/>
    </xf>
    <xf numFmtId="169" fontId="3" fillId="0" borderId="0" xfId="3" applyNumberFormat="1" applyFont="1" applyFill="1" applyAlignment="1">
      <alignment horizontal="right"/>
    </xf>
    <xf numFmtId="168" fontId="8" fillId="0" borderId="0" xfId="0" applyNumberFormat="1" applyFont="1" applyFill="1" applyBorder="1" applyAlignment="1"/>
    <xf numFmtId="168" fontId="8" fillId="0" borderId="0" xfId="0" applyNumberFormat="1" applyFont="1" applyFill="1" applyBorder="1" applyAlignment="1">
      <alignment horizontal="right"/>
    </xf>
    <xf numFmtId="0" fontId="4" fillId="0" borderId="0" xfId="0" applyFont="1" applyFill="1" applyBorder="1"/>
    <xf numFmtId="0" fontId="13" fillId="0" borderId="0" xfId="0" applyFont="1" applyFill="1" applyBorder="1" applyAlignment="1">
      <alignment horizontal="right"/>
    </xf>
    <xf numFmtId="9" fontId="4" fillId="0" borderId="0" xfId="3" applyFont="1" applyBorder="1"/>
    <xf numFmtId="0" fontId="3" fillId="0" borderId="0" xfId="0" applyFont="1" applyFill="1" applyBorder="1" applyAlignment="1"/>
    <xf numFmtId="169" fontId="3" fillId="0" borderId="0" xfId="3" applyNumberFormat="1" applyFont="1" applyFill="1" applyBorder="1" applyAlignment="1">
      <alignment horizontal="right"/>
    </xf>
    <xf numFmtId="0" fontId="3" fillId="0" borderId="0" xfId="0" applyFont="1" applyFill="1" applyBorder="1" applyAlignment="1">
      <alignment horizontal="right"/>
    </xf>
    <xf numFmtId="168" fontId="9" fillId="0" borderId="5" xfId="0" applyNumberFormat="1" applyFont="1" applyFill="1" applyBorder="1" applyAlignment="1"/>
    <xf numFmtId="168" fontId="8" fillId="0" borderId="8" xfId="0" applyNumberFormat="1" applyFont="1" applyFill="1" applyBorder="1" applyAlignment="1"/>
    <xf numFmtId="168" fontId="9" fillId="0" borderId="8" xfId="0" applyNumberFormat="1" applyFont="1" applyFill="1" applyBorder="1" applyAlignment="1"/>
    <xf numFmtId="171" fontId="9" fillId="0" borderId="12" xfId="0" applyNumberFormat="1" applyFont="1" applyFill="1" applyBorder="1" applyAlignment="1"/>
    <xf numFmtId="171" fontId="9" fillId="0" borderId="8" xfId="0" applyNumberFormat="1" applyFont="1" applyFill="1" applyBorder="1" applyAlignment="1"/>
    <xf numFmtId="168" fontId="2" fillId="0" borderId="0" xfId="0" applyNumberFormat="1" applyFont="1" applyFill="1"/>
    <xf numFmtId="169" fontId="2" fillId="0" borderId="0" xfId="0" applyNumberFormat="1" applyFont="1" applyFill="1" applyAlignment="1">
      <alignment horizontal="right"/>
    </xf>
    <xf numFmtId="171" fontId="23" fillId="0" borderId="0" xfId="0" applyNumberFormat="1" applyFont="1" applyFill="1" applyAlignment="1">
      <alignment horizontal="right"/>
    </xf>
    <xf numFmtId="0" fontId="4" fillId="0" borderId="0" xfId="0" applyFont="1"/>
    <xf numFmtId="169" fontId="2" fillId="0" borderId="0" xfId="0" applyNumberFormat="1" applyFont="1" applyFill="1"/>
    <xf numFmtId="169" fontId="3" fillId="0" borderId="19" xfId="3" applyNumberFormat="1" applyFont="1" applyFill="1" applyBorder="1" applyAlignment="1">
      <alignment horizontal="right"/>
    </xf>
    <xf numFmtId="0" fontId="4" fillId="0" borderId="0" xfId="0" applyFont="1" applyFill="1" applyBorder="1" applyAlignment="1">
      <alignment horizontal="right"/>
    </xf>
    <xf numFmtId="0" fontId="2" fillId="0" borderId="0" xfId="0" applyFont="1" applyAlignment="1">
      <alignment horizontal="right"/>
    </xf>
    <xf numFmtId="0" fontId="2" fillId="0" borderId="0" xfId="0" applyFont="1" applyFill="1" applyBorder="1" applyAlignment="1">
      <alignment vertical="center"/>
    </xf>
    <xf numFmtId="168" fontId="2" fillId="0" borderId="8" xfId="0" applyNumberFormat="1" applyFont="1" applyFill="1" applyBorder="1" applyAlignment="1">
      <alignment horizontal="right"/>
    </xf>
    <xf numFmtId="168" fontId="3" fillId="0" borderId="0" xfId="0" applyNumberFormat="1" applyFont="1" applyFill="1" applyBorder="1" applyAlignment="1">
      <alignment horizontal="right"/>
    </xf>
    <xf numFmtId="0" fontId="6" fillId="2" borderId="1" xfId="0" applyFont="1" applyFill="1" applyBorder="1" applyAlignment="1">
      <alignment horizontal="center" vertical="center"/>
    </xf>
    <xf numFmtId="9" fontId="2" fillId="0" borderId="0" xfId="3" applyFont="1" applyFill="1" applyBorder="1" applyAlignment="1">
      <alignment horizontal="right"/>
    </xf>
    <xf numFmtId="0" fontId="2" fillId="0" borderId="0" xfId="0" applyFont="1" applyBorder="1" applyAlignment="1">
      <alignment horizontal="center" vertical="center"/>
    </xf>
    <xf numFmtId="0" fontId="3" fillId="0" borderId="0" xfId="0" applyFont="1" applyBorder="1" applyAlignment="1">
      <alignment horizontal="center"/>
    </xf>
    <xf numFmtId="169" fontId="3" fillId="0" borderId="0" xfId="0" applyNumberFormat="1" applyFont="1" applyBorder="1"/>
    <xf numFmtId="4" fontId="2" fillId="0" borderId="8" xfId="0" applyNumberFormat="1" applyFont="1" applyFill="1" applyBorder="1" applyAlignment="1"/>
    <xf numFmtId="168" fontId="3" fillId="0" borderId="0" xfId="0" applyNumberFormat="1" applyFont="1" applyBorder="1"/>
    <xf numFmtId="3" fontId="3" fillId="0" borderId="0" xfId="0" applyNumberFormat="1" applyFont="1" applyFill="1" applyBorder="1" applyAlignment="1">
      <alignment horizontal="center"/>
    </xf>
    <xf numFmtId="168" fontId="2" fillId="0" borderId="0" xfId="0" applyNumberFormat="1" applyFont="1"/>
    <xf numFmtId="3" fontId="2" fillId="0" borderId="0" xfId="0" applyNumberFormat="1" applyFont="1" applyFill="1" applyBorder="1" applyAlignment="1">
      <alignment horizontal="center"/>
    </xf>
    <xf numFmtId="2" fontId="2" fillId="0" borderId="0" xfId="0" applyNumberFormat="1" applyFont="1" applyFill="1" applyAlignment="1"/>
    <xf numFmtId="2" fontId="8" fillId="0" borderId="0" xfId="0" applyNumberFormat="1" applyFont="1" applyFill="1" applyBorder="1" applyAlignment="1"/>
    <xf numFmtId="0" fontId="8" fillId="0" borderId="35" xfId="0" applyFont="1" applyFill="1" applyBorder="1" applyAlignment="1"/>
    <xf numFmtId="169" fontId="3" fillId="0" borderId="0" xfId="0" applyNumberFormat="1" applyFont="1" applyBorder="1" applyAlignment="1">
      <alignment horizontal="right"/>
    </xf>
    <xf numFmtId="168" fontId="2" fillId="0" borderId="12" xfId="0" applyNumberFormat="1" applyFont="1" applyFill="1" applyBorder="1" applyAlignment="1">
      <alignment horizontal="right"/>
    </xf>
    <xf numFmtId="2" fontId="3" fillId="0" borderId="0" xfId="0" applyNumberFormat="1" applyFont="1" applyBorder="1" applyAlignment="1">
      <alignment horizontal="right"/>
    </xf>
    <xf numFmtId="0" fontId="20" fillId="0" borderId="0" xfId="0" applyFont="1" applyFill="1" applyAlignment="1"/>
    <xf numFmtId="0" fontId="3" fillId="0" borderId="19" xfId="0" applyFont="1" applyFill="1" applyBorder="1" applyAlignment="1">
      <alignment vertical="center"/>
    </xf>
    <xf numFmtId="168" fontId="3" fillId="0" borderId="19" xfId="0" applyNumberFormat="1" applyFont="1" applyFill="1" applyBorder="1" applyAlignment="1">
      <alignment horizontal="right"/>
    </xf>
    <xf numFmtId="168" fontId="2" fillId="0" borderId="36" xfId="0" applyNumberFormat="1" applyFont="1" applyFill="1" applyBorder="1" applyAlignment="1">
      <alignment horizontal="right"/>
    </xf>
    <xf numFmtId="168" fontId="3" fillId="0" borderId="19" xfId="0" applyNumberFormat="1" applyFont="1" applyFill="1" applyBorder="1" applyAlignment="1"/>
    <xf numFmtId="0" fontId="3" fillId="0" borderId="0" xfId="0" applyFont="1"/>
    <xf numFmtId="0" fontId="6" fillId="2" borderId="2" xfId="0" applyFont="1" applyFill="1" applyBorder="1" applyAlignment="1">
      <alignment horizontal="center" vertical="center" wrapText="1"/>
    </xf>
    <xf numFmtId="3" fontId="9" fillId="0" borderId="5" xfId="0" applyNumberFormat="1" applyFont="1" applyFill="1" applyBorder="1" applyAlignment="1">
      <alignment horizontal="right"/>
    </xf>
    <xf numFmtId="0" fontId="2" fillId="0" borderId="0" xfId="0" applyNumberFormat="1" applyFont="1"/>
    <xf numFmtId="0" fontId="3" fillId="0" borderId="0" xfId="0" applyFont="1" applyBorder="1" applyAlignment="1">
      <alignment horizontal="center" vertical="center"/>
    </xf>
    <xf numFmtId="169" fontId="2" fillId="0" borderId="5" xfId="3" applyNumberFormat="1" applyFont="1" applyFill="1" applyBorder="1" applyAlignment="1">
      <alignment horizontal="right"/>
    </xf>
    <xf numFmtId="0" fontId="4" fillId="0" borderId="0" xfId="0" applyFont="1" applyBorder="1" applyAlignment="1">
      <alignment horizontal="right"/>
    </xf>
    <xf numFmtId="0" fontId="2" fillId="0" borderId="0" xfId="3" applyNumberFormat="1" applyFont="1"/>
    <xf numFmtId="169" fontId="2" fillId="0" borderId="8" xfId="3" applyNumberFormat="1" applyFont="1" applyFill="1" applyBorder="1" applyAlignment="1">
      <alignment horizontal="right"/>
    </xf>
    <xf numFmtId="169" fontId="2" fillId="0" borderId="12" xfId="3" applyNumberFormat="1" applyFont="1" applyFill="1" applyBorder="1" applyAlignment="1">
      <alignment horizontal="right"/>
    </xf>
    <xf numFmtId="169" fontId="3" fillId="0" borderId="0" xfId="3" applyNumberFormat="1" applyFont="1" applyFill="1" applyBorder="1" applyAlignment="1"/>
    <xf numFmtId="169" fontId="2" fillId="0" borderId="0" xfId="3" applyNumberFormat="1" applyFont="1" applyFill="1" applyBorder="1" applyAlignment="1"/>
    <xf numFmtId="0" fontId="2" fillId="0" borderId="0" xfId="0" applyFont="1" applyBorder="1" applyAlignment="1">
      <alignment horizontal="left"/>
    </xf>
    <xf numFmtId="0" fontId="4" fillId="0" borderId="0" xfId="0" applyFont="1" applyBorder="1" applyAlignment="1"/>
    <xf numFmtId="0" fontId="2" fillId="0" borderId="0" xfId="0" applyFont="1" applyBorder="1" applyAlignment="1"/>
    <xf numFmtId="0" fontId="3" fillId="0" borderId="0" xfId="0" applyFont="1" applyFill="1" applyBorder="1"/>
    <xf numFmtId="0" fontId="6" fillId="0" borderId="0" xfId="0" applyFont="1" applyFill="1" applyBorder="1" applyAlignment="1">
      <alignment horizontal="center" vertical="center"/>
    </xf>
    <xf numFmtId="0" fontId="2" fillId="0" borderId="0" xfId="0" applyFont="1" applyAlignment="1">
      <alignment vertical="center"/>
    </xf>
    <xf numFmtId="0" fontId="6" fillId="2" borderId="38" xfId="0" applyFont="1" applyFill="1" applyBorder="1" applyAlignment="1"/>
    <xf numFmtId="0" fontId="6" fillId="0" borderId="0" xfId="0" applyFont="1" applyFill="1" applyBorder="1" applyAlignment="1"/>
    <xf numFmtId="0" fontId="8" fillId="0" borderId="24" xfId="0" applyFont="1" applyFill="1" applyBorder="1" applyAlignment="1"/>
    <xf numFmtId="0" fontId="8" fillId="0" borderId="39" xfId="0" applyFont="1" applyFill="1" applyBorder="1" applyAlignment="1"/>
    <xf numFmtId="3" fontId="2" fillId="0" borderId="0" xfId="0" applyNumberFormat="1" applyFont="1" applyAlignment="1">
      <alignment horizontal="right"/>
    </xf>
    <xf numFmtId="3" fontId="3" fillId="0" borderId="8" xfId="0" applyNumberFormat="1" applyFont="1" applyFill="1" applyBorder="1" applyAlignment="1">
      <alignment horizontal="right"/>
    </xf>
    <xf numFmtId="3" fontId="3" fillId="0" borderId="12" xfId="0" applyNumberFormat="1" applyFont="1" applyFill="1" applyBorder="1" applyAlignment="1">
      <alignment horizontal="right"/>
    </xf>
    <xf numFmtId="3" fontId="2"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2" fillId="0" borderId="0" xfId="0" applyNumberFormat="1" applyFont="1" applyFill="1" applyBorder="1" applyAlignment="1">
      <alignment horizontal="right"/>
    </xf>
    <xf numFmtId="0" fontId="3" fillId="0" borderId="0" xfId="0" applyFont="1" applyFill="1" applyAlignment="1"/>
    <xf numFmtId="0" fontId="4" fillId="0" borderId="19" xfId="0" applyFont="1" applyFill="1" applyBorder="1" applyAlignment="1">
      <alignment vertical="center"/>
    </xf>
    <xf numFmtId="3" fontId="3" fillId="0" borderId="19" xfId="0" applyNumberFormat="1" applyFont="1" applyFill="1" applyBorder="1" applyAlignment="1"/>
    <xf numFmtId="0" fontId="2" fillId="0" borderId="19" xfId="0" applyFont="1" applyFill="1" applyBorder="1" applyAlignment="1"/>
    <xf numFmtId="0" fontId="2" fillId="0" borderId="19" xfId="0" applyFont="1" applyBorder="1"/>
    <xf numFmtId="176" fontId="22" fillId="0" borderId="0" xfId="0" applyNumberFormat="1" applyFont="1" applyFill="1" applyAlignment="1">
      <alignment horizontal="right"/>
    </xf>
    <xf numFmtId="168" fontId="3" fillId="0" borderId="5" xfId="0" applyNumberFormat="1" applyFont="1" applyFill="1" applyBorder="1" applyAlignment="1">
      <alignment horizontal="right"/>
    </xf>
    <xf numFmtId="168" fontId="2" fillId="0" borderId="0" xfId="0" applyNumberFormat="1" applyFont="1" applyAlignment="1">
      <alignment horizontal="right"/>
    </xf>
    <xf numFmtId="168" fontId="3" fillId="0" borderId="8" xfId="0" applyNumberFormat="1" applyFont="1" applyFill="1" applyBorder="1" applyAlignment="1">
      <alignment horizontal="right"/>
    </xf>
    <xf numFmtId="168" fontId="3" fillId="0" borderId="12" xfId="0" applyNumberFormat="1" applyFont="1" applyFill="1" applyBorder="1" applyAlignment="1">
      <alignment horizontal="right"/>
    </xf>
    <xf numFmtId="169" fontId="3" fillId="0" borderId="0" xfId="0" applyNumberFormat="1" applyFont="1" applyFill="1" applyBorder="1"/>
    <xf numFmtId="3" fontId="3" fillId="0" borderId="19" xfId="0" applyNumberFormat="1" applyFont="1" applyFill="1" applyBorder="1" applyAlignment="1">
      <alignment horizontal="right"/>
    </xf>
    <xf numFmtId="172" fontId="2" fillId="0" borderId="0" xfId="0" applyNumberFormat="1" applyFont="1" applyBorder="1"/>
    <xf numFmtId="0" fontId="2" fillId="0" borderId="0" xfId="0" applyFont="1" applyBorder="1" applyAlignment="1">
      <alignment horizontal="left" vertical="center"/>
    </xf>
    <xf numFmtId="0" fontId="8" fillId="0" borderId="43" xfId="0" applyFont="1" applyFill="1" applyBorder="1" applyAlignment="1"/>
    <xf numFmtId="168" fontId="2" fillId="0" borderId="15" xfId="0" applyNumberFormat="1" applyFont="1" applyFill="1" applyBorder="1" applyAlignment="1">
      <alignment horizontal="right"/>
    </xf>
    <xf numFmtId="0" fontId="2" fillId="0" borderId="0" xfId="0" applyNumberFormat="1" applyFont="1" applyFill="1" applyAlignment="1"/>
    <xf numFmtId="0" fontId="2" fillId="0" borderId="0" xfId="0" applyNumberFormat="1" applyFont="1" applyAlignment="1">
      <alignment horizontal="right"/>
    </xf>
    <xf numFmtId="0" fontId="2" fillId="0" borderId="0" xfId="0" applyNumberFormat="1" applyFont="1" applyFill="1" applyAlignment="1">
      <alignment horizontal="center"/>
    </xf>
    <xf numFmtId="0" fontId="4" fillId="0" borderId="0" xfId="0" applyNumberFormat="1" applyFont="1" applyFill="1"/>
    <xf numFmtId="0" fontId="4" fillId="0" borderId="0" xfId="0" applyNumberFormat="1" applyFont="1" applyFill="1" applyBorder="1" applyAlignment="1">
      <alignment horizontal="center"/>
    </xf>
    <xf numFmtId="0" fontId="2" fillId="0" borderId="0" xfId="0" applyNumberFormat="1" applyFont="1" applyBorder="1" applyAlignment="1">
      <alignment horizontal="center" vertical="center"/>
    </xf>
    <xf numFmtId="0" fontId="3" fillId="0" borderId="0" xfId="0" applyNumberFormat="1" applyFont="1" applyBorder="1" applyAlignment="1">
      <alignment horizontal="center" vertical="center"/>
    </xf>
    <xf numFmtId="0" fontId="2" fillId="0" borderId="0" xfId="0" applyNumberFormat="1" applyFont="1" applyFill="1" applyBorder="1" applyAlignment="1">
      <alignment horizontal="center" vertical="center"/>
    </xf>
    <xf numFmtId="0" fontId="6" fillId="5" borderId="1" xfId="0" applyFont="1" applyFill="1" applyBorder="1" applyAlignment="1"/>
    <xf numFmtId="0" fontId="2" fillId="0" borderId="0" xfId="0" applyNumberFormat="1" applyFont="1" applyFill="1" applyBorder="1" applyAlignment="1"/>
    <xf numFmtId="0" fontId="2" fillId="0" borderId="0" xfId="0" applyNumberFormat="1" applyFont="1" applyBorder="1" applyAlignment="1">
      <alignment horizontal="right"/>
    </xf>
    <xf numFmtId="3" fontId="2" fillId="0" borderId="5" xfId="3" applyNumberFormat="1" applyFont="1" applyFill="1" applyBorder="1" applyAlignment="1"/>
    <xf numFmtId="3" fontId="4" fillId="0" borderId="0" xfId="0" applyNumberFormat="1" applyFont="1" applyBorder="1" applyAlignment="1">
      <alignment horizontal="right"/>
    </xf>
    <xf numFmtId="168" fontId="2" fillId="0" borderId="5" xfId="3" applyNumberFormat="1" applyFont="1" applyFill="1" applyBorder="1" applyAlignment="1"/>
    <xf numFmtId="168" fontId="4" fillId="0" borderId="0" xfId="0" applyNumberFormat="1" applyFont="1" applyBorder="1" applyAlignment="1">
      <alignment horizontal="right"/>
    </xf>
    <xf numFmtId="168" fontId="2" fillId="0" borderId="5" xfId="3" applyNumberFormat="1" applyFont="1" applyFill="1" applyBorder="1" applyAlignment="1">
      <alignment horizontal="right"/>
    </xf>
    <xf numFmtId="168" fontId="2" fillId="0" borderId="12" xfId="3" applyNumberFormat="1" applyFont="1" applyFill="1" applyBorder="1" applyAlignment="1">
      <alignment horizontal="right"/>
    </xf>
    <xf numFmtId="3" fontId="2" fillId="0" borderId="12" xfId="3" applyNumberFormat="1" applyFont="1" applyFill="1" applyBorder="1" applyAlignment="1"/>
    <xf numFmtId="168" fontId="2" fillId="0" borderId="12" xfId="3" applyNumberFormat="1" applyFont="1" applyFill="1" applyBorder="1" applyAlignment="1"/>
    <xf numFmtId="3" fontId="3" fillId="0" borderId="0" xfId="3" applyNumberFormat="1" applyFont="1" applyFill="1" applyBorder="1" applyAlignment="1"/>
    <xf numFmtId="168" fontId="2" fillId="0" borderId="0" xfId="3" applyNumberFormat="1" applyFont="1" applyFill="1" applyBorder="1" applyAlignment="1"/>
    <xf numFmtId="168" fontId="2" fillId="0" borderId="0" xfId="3" applyNumberFormat="1" applyFont="1" applyFill="1" applyBorder="1" applyAlignment="1">
      <alignment horizontal="right"/>
    </xf>
    <xf numFmtId="168" fontId="3" fillId="0" borderId="0" xfId="3" applyNumberFormat="1" applyFont="1" applyFill="1" applyBorder="1" applyAlignment="1"/>
    <xf numFmtId="168" fontId="3" fillId="0" borderId="0" xfId="3" applyNumberFormat="1" applyFont="1" applyFill="1" applyBorder="1" applyAlignment="1">
      <alignment horizontal="right"/>
    </xf>
    <xf numFmtId="3" fontId="2" fillId="0" borderId="0" xfId="3" applyNumberFormat="1" applyFont="1" applyFill="1" applyBorder="1" applyAlignment="1"/>
    <xf numFmtId="0" fontId="6" fillId="5" borderId="26" xfId="0" applyFont="1" applyFill="1" applyBorder="1" applyAlignment="1"/>
    <xf numFmtId="3" fontId="2" fillId="0" borderId="8" xfId="3" applyNumberFormat="1" applyFont="1" applyFill="1" applyBorder="1" applyAlignment="1"/>
    <xf numFmtId="168" fontId="2" fillId="0" borderId="8" xfId="3" applyNumberFormat="1" applyFont="1" applyFill="1" applyBorder="1" applyAlignment="1"/>
    <xf numFmtId="168" fontId="2" fillId="0" borderId="8" xfId="3" applyNumberFormat="1" applyFont="1" applyFill="1" applyBorder="1" applyAlignment="1">
      <alignment horizontal="right"/>
    </xf>
    <xf numFmtId="168" fontId="2" fillId="0" borderId="0" xfId="0" applyNumberFormat="1" applyFont="1" applyBorder="1"/>
    <xf numFmtId="168" fontId="2" fillId="0" borderId="40" xfId="0" applyNumberFormat="1" applyFont="1" applyFill="1" applyBorder="1" applyAlignment="1"/>
    <xf numFmtId="168" fontId="2" fillId="0" borderId="45" xfId="0" applyNumberFormat="1" applyFont="1" applyFill="1" applyBorder="1" applyAlignment="1"/>
    <xf numFmtId="3" fontId="3" fillId="0" borderId="0" xfId="0" applyNumberFormat="1" applyFont="1" applyFill="1"/>
    <xf numFmtId="168" fontId="3" fillId="0" borderId="0" xfId="0" applyNumberFormat="1" applyFont="1" applyFill="1"/>
    <xf numFmtId="0" fontId="2" fillId="0" borderId="0" xfId="0" applyNumberFormat="1" applyFont="1" applyFill="1"/>
    <xf numFmtId="168" fontId="3" fillId="0" borderId="19" xfId="0" applyNumberFormat="1" applyFont="1" applyFill="1" applyBorder="1"/>
    <xf numFmtId="0" fontId="6" fillId="2" borderId="26" xfId="0" applyFont="1" applyFill="1" applyBorder="1" applyAlignment="1"/>
    <xf numFmtId="0" fontId="4" fillId="0" borderId="0" xfId="0" applyFont="1" applyBorder="1"/>
    <xf numFmtId="3" fontId="2" fillId="0" borderId="5" xfId="3" applyNumberFormat="1" applyFont="1" applyFill="1" applyBorder="1" applyAlignment="1">
      <alignment horizontal="right"/>
    </xf>
    <xf numFmtId="3" fontId="2" fillId="0" borderId="8" xfId="3" applyNumberFormat="1" applyFont="1" applyFill="1" applyBorder="1" applyAlignment="1">
      <alignment horizontal="right"/>
    </xf>
    <xf numFmtId="3" fontId="2" fillId="0" borderId="12" xfId="3" applyNumberFormat="1" applyFont="1" applyFill="1" applyBorder="1" applyAlignment="1">
      <alignment horizontal="right"/>
    </xf>
    <xf numFmtId="3" fontId="3" fillId="0" borderId="0" xfId="3" applyNumberFormat="1" applyFont="1" applyFill="1" applyBorder="1" applyAlignment="1">
      <alignment horizontal="right"/>
    </xf>
    <xf numFmtId="3" fontId="2" fillId="0" borderId="0" xfId="3" applyNumberFormat="1" applyFont="1" applyFill="1" applyBorder="1" applyAlignment="1">
      <alignment horizontal="right"/>
    </xf>
    <xf numFmtId="3" fontId="2" fillId="0" borderId="46" xfId="3" applyNumberFormat="1" applyFont="1" applyFill="1" applyBorder="1" applyAlignment="1">
      <alignment horizontal="right"/>
    </xf>
    <xf numFmtId="168" fontId="2" fillId="0" borderId="46" xfId="3" applyNumberFormat="1" applyFont="1" applyFill="1" applyBorder="1" applyAlignment="1">
      <alignment horizontal="right"/>
    </xf>
    <xf numFmtId="3" fontId="2" fillId="0" borderId="24" xfId="3" applyNumberFormat="1" applyFont="1" applyFill="1" applyBorder="1" applyAlignment="1">
      <alignment horizontal="right"/>
    </xf>
    <xf numFmtId="168" fontId="2" fillId="0" borderId="24" xfId="3" applyNumberFormat="1" applyFont="1" applyFill="1" applyBorder="1" applyAlignment="1">
      <alignment horizontal="right"/>
    </xf>
    <xf numFmtId="3" fontId="3" fillId="0" borderId="19" xfId="0" applyNumberFormat="1" applyFont="1" applyFill="1" applyBorder="1"/>
    <xf numFmtId="168" fontId="2" fillId="0" borderId="19" xfId="0" applyNumberFormat="1" applyFont="1" applyFill="1" applyBorder="1"/>
    <xf numFmtId="0" fontId="3" fillId="0" borderId="0" xfId="0" applyFont="1" applyFill="1" applyAlignment="1">
      <alignment horizontal="center"/>
    </xf>
    <xf numFmtId="3" fontId="2" fillId="0" borderId="0" xfId="0" applyNumberFormat="1" applyFont="1"/>
    <xf numFmtId="168" fontId="2" fillId="0" borderId="5" xfId="0" applyNumberFormat="1" applyFont="1" applyFill="1" applyBorder="1"/>
    <xf numFmtId="170" fontId="2" fillId="0" borderId="0" xfId="0" applyNumberFormat="1" applyFont="1" applyFill="1" applyBorder="1"/>
    <xf numFmtId="168" fontId="2" fillId="0" borderId="8" xfId="0" applyNumberFormat="1" applyFont="1" applyFill="1" applyBorder="1"/>
    <xf numFmtId="171" fontId="2" fillId="0" borderId="8" xfId="0" applyNumberFormat="1" applyFont="1" applyFill="1" applyBorder="1" applyAlignment="1">
      <alignment horizontal="right"/>
    </xf>
    <xf numFmtId="168" fontId="2" fillId="0" borderId="12" xfId="0" applyNumberFormat="1" applyFont="1" applyFill="1" applyBorder="1"/>
    <xf numFmtId="3" fontId="2" fillId="0" borderId="0" xfId="0" applyNumberFormat="1" applyFont="1" applyFill="1"/>
    <xf numFmtId="3" fontId="2" fillId="0" borderId="19" xfId="0" applyNumberFormat="1" applyFont="1" applyBorder="1"/>
    <xf numFmtId="0" fontId="9" fillId="0" borderId="6" xfId="0" applyFont="1" applyFill="1" applyBorder="1" applyAlignment="1">
      <alignment horizontal="center"/>
    </xf>
    <xf numFmtId="169" fontId="8" fillId="0" borderId="5" xfId="3" applyNumberFormat="1" applyFont="1" applyFill="1" applyBorder="1" applyAlignment="1"/>
    <xf numFmtId="0" fontId="9" fillId="0" borderId="9" xfId="0" applyFont="1" applyFill="1" applyBorder="1" applyAlignment="1">
      <alignment horizontal="center"/>
    </xf>
    <xf numFmtId="169" fontId="8" fillId="0" borderId="8" xfId="3" applyNumberFormat="1" applyFont="1" applyFill="1" applyBorder="1" applyAlignment="1">
      <alignment horizontal="right"/>
    </xf>
    <xf numFmtId="4" fontId="2" fillId="0" borderId="0" xfId="0" applyNumberFormat="1" applyFont="1" applyBorder="1" applyAlignment="1"/>
    <xf numFmtId="0" fontId="9" fillId="0" borderId="13" xfId="0" applyFont="1" applyFill="1" applyBorder="1" applyAlignment="1">
      <alignment horizontal="center"/>
    </xf>
    <xf numFmtId="169" fontId="8" fillId="0" borderId="12" xfId="3" applyNumberFormat="1" applyFont="1" applyFill="1" applyBorder="1" applyAlignment="1">
      <alignment horizontal="right"/>
    </xf>
    <xf numFmtId="169" fontId="13" fillId="0" borderId="0" xfId="3" applyNumberFormat="1" applyFont="1" applyFill="1" applyBorder="1" applyAlignment="1"/>
    <xf numFmtId="169" fontId="8" fillId="0" borderId="8" xfId="3" applyNumberFormat="1" applyFont="1" applyFill="1" applyBorder="1" applyAlignment="1"/>
    <xf numFmtId="169" fontId="8" fillId="0" borderId="12" xfId="3" applyNumberFormat="1" applyFont="1" applyFill="1" applyBorder="1" applyAlignment="1"/>
    <xf numFmtId="169" fontId="13" fillId="0" borderId="0" xfId="3" applyNumberFormat="1" applyFont="1" applyFill="1" applyBorder="1" applyAlignment="1">
      <alignment horizontal="left"/>
    </xf>
    <xf numFmtId="0" fontId="3" fillId="0" borderId="0" xfId="0" applyFont="1" applyFill="1" applyBorder="1" applyAlignment="1">
      <alignment vertical="center"/>
    </xf>
    <xf numFmtId="0" fontId="27" fillId="0" borderId="0" xfId="0" applyFont="1" applyBorder="1" applyAlignment="1">
      <alignment horizontal="right"/>
    </xf>
    <xf numFmtId="0" fontId="27" fillId="0" borderId="0" xfId="0" applyFont="1" applyFill="1" applyBorder="1" applyAlignment="1">
      <alignment horizontal="right"/>
    </xf>
    <xf numFmtId="4" fontId="2" fillId="0" borderId="0" xfId="0" applyNumberFormat="1" applyFont="1" applyBorder="1" applyAlignment="1">
      <alignment horizontal="right"/>
    </xf>
    <xf numFmtId="3" fontId="8" fillId="0" borderId="8" xfId="0" applyNumberFormat="1" applyFont="1" applyFill="1" applyBorder="1" applyAlignment="1">
      <alignment horizontal="right"/>
    </xf>
    <xf numFmtId="3" fontId="9" fillId="0" borderId="8" xfId="0" applyNumberFormat="1" applyFont="1" applyFill="1" applyBorder="1" applyAlignment="1">
      <alignment horizontal="right"/>
    </xf>
    <xf numFmtId="3" fontId="8" fillId="0" borderId="12" xfId="0" applyNumberFormat="1" applyFont="1" applyFill="1" applyBorder="1" applyAlignment="1">
      <alignment horizontal="right"/>
    </xf>
    <xf numFmtId="3" fontId="9" fillId="0" borderId="12" xfId="0" applyNumberFormat="1" applyFont="1" applyFill="1" applyBorder="1" applyAlignment="1">
      <alignment horizontal="right"/>
    </xf>
    <xf numFmtId="3" fontId="8" fillId="0" borderId="0" xfId="0" applyNumberFormat="1" applyFont="1" applyFill="1" applyBorder="1" applyAlignment="1"/>
    <xf numFmtId="3" fontId="13" fillId="0" borderId="0" xfId="0" applyNumberFormat="1" applyFont="1" applyFill="1" applyBorder="1" applyAlignment="1"/>
    <xf numFmtId="3" fontId="4" fillId="0" borderId="0" xfId="0" applyNumberFormat="1" applyFont="1" applyFill="1" applyBorder="1"/>
    <xf numFmtId="3" fontId="8" fillId="0" borderId="8" xfId="0" applyNumberFormat="1" applyFont="1" applyFill="1" applyBorder="1" applyAlignment="1"/>
    <xf numFmtId="3" fontId="9" fillId="0" borderId="8" xfId="0" applyNumberFormat="1" applyFont="1" applyFill="1" applyBorder="1" applyAlignment="1"/>
    <xf numFmtId="0" fontId="8" fillId="0" borderId="8" xfId="0" applyFont="1" applyFill="1" applyBorder="1" applyAlignment="1">
      <alignment horizontal="left"/>
    </xf>
    <xf numFmtId="3" fontId="2" fillId="0" borderId="0" xfId="0" applyNumberFormat="1" applyFont="1" applyFill="1" applyAlignment="1">
      <alignment horizontal="right"/>
    </xf>
    <xf numFmtId="3" fontId="8" fillId="0" borderId="12" xfId="0" applyNumberFormat="1" applyFont="1" applyFill="1" applyBorder="1" applyAlignment="1"/>
    <xf numFmtId="3" fontId="9" fillId="0" borderId="12" xfId="0" applyNumberFormat="1" applyFont="1" applyFill="1" applyBorder="1" applyAlignment="1"/>
    <xf numFmtId="3" fontId="13" fillId="0" borderId="0" xfId="0" applyNumberFormat="1" applyFont="1" applyFill="1" applyBorder="1" applyAlignment="1">
      <alignment horizontal="left"/>
    </xf>
    <xf numFmtId="3" fontId="8" fillId="0" borderId="5" xfId="0" applyNumberFormat="1" applyFont="1" applyFill="1" applyBorder="1" applyAlignment="1">
      <alignment horizontal="right"/>
    </xf>
    <xf numFmtId="3" fontId="8" fillId="0" borderId="0" xfId="0" applyNumberFormat="1" applyFont="1" applyFill="1" applyBorder="1" applyAlignment="1">
      <alignment horizontal="right"/>
    </xf>
    <xf numFmtId="0" fontId="27" fillId="0" borderId="0" xfId="0" applyFont="1" applyAlignment="1">
      <alignment horizontal="right"/>
    </xf>
    <xf numFmtId="0" fontId="6" fillId="2" borderId="0" xfId="0" applyFont="1" applyFill="1" applyBorder="1" applyAlignment="1">
      <alignment horizontal="center" vertical="center"/>
    </xf>
    <xf numFmtId="169" fontId="3" fillId="0" borderId="30" xfId="3" applyNumberFormat="1" applyFont="1" applyFill="1" applyBorder="1"/>
    <xf numFmtId="171" fontId="9" fillId="0" borderId="8" xfId="0" applyNumberFormat="1" applyFont="1" applyFill="1" applyBorder="1" applyAlignment="1">
      <alignment horizontal="right"/>
    </xf>
    <xf numFmtId="169" fontId="3" fillId="0" borderId="0" xfId="0" applyNumberFormat="1" applyFont="1" applyFill="1"/>
    <xf numFmtId="169" fontId="3" fillId="0" borderId="19" xfId="3" applyNumberFormat="1" applyFont="1" applyFill="1" applyBorder="1"/>
    <xf numFmtId="169" fontId="3" fillId="0" borderId="0" xfId="3" applyNumberFormat="1" applyFont="1" applyFill="1"/>
    <xf numFmtId="0" fontId="11" fillId="0" borderId="0" xfId="0" applyFont="1" applyFill="1"/>
    <xf numFmtId="0" fontId="2" fillId="0" borderId="0" xfId="0" applyFont="1" applyBorder="1" applyAlignment="1">
      <alignment horizontal="center"/>
    </xf>
    <xf numFmtId="0" fontId="29" fillId="0" borderId="0" xfId="0" applyFont="1" applyFill="1" applyBorder="1" applyAlignment="1">
      <alignment horizontal="right"/>
    </xf>
    <xf numFmtId="0" fontId="6" fillId="2" borderId="53" xfId="0" applyFont="1" applyFill="1" applyBorder="1" applyAlignment="1"/>
    <xf numFmtId="0" fontId="6" fillId="2" borderId="58" xfId="0" applyFont="1" applyFill="1" applyBorder="1" applyAlignment="1"/>
    <xf numFmtId="168" fontId="19" fillId="0" borderId="8" xfId="0" applyNumberFormat="1" applyFont="1" applyFill="1" applyBorder="1" applyAlignment="1">
      <alignment horizontal="left"/>
    </xf>
    <xf numFmtId="168" fontId="19" fillId="0" borderId="8" xfId="0" applyNumberFormat="1" applyFont="1" applyFill="1" applyBorder="1" applyAlignment="1">
      <alignment horizontal="center"/>
    </xf>
    <xf numFmtId="171" fontId="19" fillId="0" borderId="12" xfId="0" applyNumberFormat="1" applyFont="1" applyFill="1" applyBorder="1" applyAlignment="1">
      <alignment horizontal="left"/>
    </xf>
    <xf numFmtId="171" fontId="19" fillId="0" borderId="12" xfId="0" applyNumberFormat="1" applyFont="1" applyFill="1" applyBorder="1" applyAlignment="1">
      <alignment horizontal="center"/>
    </xf>
    <xf numFmtId="0" fontId="14" fillId="0" borderId="0" xfId="0" applyFont="1" applyFill="1" applyBorder="1" applyAlignment="1"/>
    <xf numFmtId="14" fontId="13" fillId="0" borderId="0" xfId="0" applyNumberFormat="1" applyFont="1" applyFill="1" applyBorder="1" applyAlignment="1">
      <alignment horizontal="right"/>
    </xf>
    <xf numFmtId="0" fontId="4" fillId="0" borderId="0" xfId="0" applyFont="1" applyFill="1" applyBorder="1" applyAlignment="1"/>
    <xf numFmtId="14" fontId="2" fillId="0" borderId="0" xfId="0" applyNumberFormat="1" applyFont="1" applyFill="1" applyBorder="1" applyAlignment="1">
      <alignment horizontal="right"/>
    </xf>
    <xf numFmtId="168" fontId="19" fillId="0" borderId="5" xfId="0" applyNumberFormat="1" applyFont="1" applyFill="1" applyBorder="1" applyAlignment="1"/>
    <xf numFmtId="168" fontId="19" fillId="0" borderId="5" xfId="0" applyNumberFormat="1" applyFont="1" applyFill="1" applyBorder="1" applyAlignment="1">
      <alignment horizontal="center"/>
    </xf>
    <xf numFmtId="168" fontId="19" fillId="0" borderId="8" xfId="0" applyNumberFormat="1" applyFont="1" applyFill="1" applyBorder="1" applyAlignment="1"/>
    <xf numFmtId="171" fontId="19" fillId="0" borderId="12" xfId="0" applyNumberFormat="1" applyFont="1" applyFill="1" applyBorder="1" applyAlignment="1"/>
    <xf numFmtId="0" fontId="14" fillId="0" borderId="0" xfId="0" applyFont="1" applyFill="1" applyBorder="1" applyAlignment="1">
      <alignment horizontal="center"/>
    </xf>
    <xf numFmtId="177" fontId="12" fillId="0" borderId="0" xfId="5" applyNumberFormat="1" applyFont="1" applyFill="1" applyAlignment="1">
      <alignment horizontal="right"/>
    </xf>
    <xf numFmtId="171" fontId="19" fillId="0" borderId="8" xfId="0" applyNumberFormat="1" applyFont="1" applyFill="1" applyBorder="1" applyAlignment="1"/>
    <xf numFmtId="171" fontId="19" fillId="0" borderId="8" xfId="0" applyNumberFormat="1" applyFont="1" applyFill="1" applyBorder="1" applyAlignment="1">
      <alignment horizontal="center"/>
    </xf>
    <xf numFmtId="2" fontId="2" fillId="0" borderId="0" xfId="0" applyNumberFormat="1" applyFont="1" applyFill="1" applyBorder="1" applyAlignment="1">
      <alignment horizontal="right" vertical="center"/>
    </xf>
    <xf numFmtId="0" fontId="8" fillId="0" borderId="23" xfId="0" applyFont="1" applyFill="1" applyBorder="1" applyAlignment="1"/>
    <xf numFmtId="171" fontId="19" fillId="0" borderId="23" xfId="0" applyNumberFormat="1" applyFont="1" applyFill="1" applyBorder="1" applyAlignment="1"/>
    <xf numFmtId="0" fontId="6"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6" fillId="2" borderId="27"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2" fillId="0" borderId="0" xfId="0" applyFont="1" applyFill="1" applyBorder="1" applyAlignment="1">
      <alignment horizontal="center" vertical="center" wrapText="1"/>
    </xf>
    <xf numFmtId="4" fontId="2" fillId="0" borderId="5" xfId="0" applyNumberFormat="1" applyFont="1" applyFill="1" applyBorder="1" applyAlignment="1">
      <alignment horizontal="right"/>
    </xf>
    <xf numFmtId="4" fontId="2" fillId="0" borderId="5" xfId="0" applyNumberFormat="1" applyFont="1" applyFill="1" applyBorder="1" applyAlignment="1">
      <alignment horizontal="center"/>
    </xf>
    <xf numFmtId="4" fontId="2" fillId="0" borderId="8" xfId="0" applyNumberFormat="1" applyFont="1" applyFill="1" applyBorder="1" applyAlignment="1">
      <alignment horizontal="right"/>
    </xf>
    <xf numFmtId="4" fontId="2" fillId="0" borderId="8" xfId="0" applyNumberFormat="1" applyFont="1" applyFill="1" applyBorder="1" applyAlignment="1">
      <alignment horizontal="center"/>
    </xf>
    <xf numFmtId="4" fontId="9" fillId="3" borderId="12" xfId="0" applyNumberFormat="1" applyFont="1" applyFill="1" applyBorder="1" applyAlignment="1">
      <alignment horizontal="right"/>
    </xf>
    <xf numFmtId="4" fontId="2" fillId="0" borderId="0" xfId="0" applyNumberFormat="1" applyFont="1" applyFill="1" applyBorder="1" applyAlignment="1">
      <alignment horizontal="right" vertical="center"/>
    </xf>
    <xf numFmtId="4" fontId="2" fillId="0" borderId="0" xfId="0" applyNumberFormat="1" applyFont="1" applyFill="1" applyBorder="1" applyAlignment="1">
      <alignment horizontal="right"/>
    </xf>
    <xf numFmtId="4" fontId="2" fillId="0" borderId="0" xfId="0" applyNumberFormat="1" applyFont="1" applyFill="1" applyBorder="1" applyAlignment="1">
      <alignment horizontal="center"/>
    </xf>
    <xf numFmtId="174" fontId="2" fillId="0" borderId="0" xfId="0" applyNumberFormat="1" applyFont="1" applyFill="1"/>
    <xf numFmtId="3" fontId="2" fillId="0" borderId="0" xfId="0" applyNumberFormat="1" applyFont="1" applyFill="1" applyAlignment="1">
      <alignment horizontal="center"/>
    </xf>
    <xf numFmtId="3" fontId="2" fillId="0" borderId="0" xfId="0" applyNumberFormat="1" applyFont="1" applyBorder="1" applyAlignment="1"/>
    <xf numFmtId="0" fontId="6" fillId="2" borderId="34" xfId="0" applyNumberFormat="1" applyFont="1" applyFill="1" applyBorder="1" applyAlignment="1">
      <alignment horizontal="center" vertical="center"/>
    </xf>
    <xf numFmtId="0" fontId="6" fillId="2" borderId="34" xfId="0" applyFont="1" applyFill="1" applyBorder="1" applyAlignment="1"/>
    <xf numFmtId="4" fontId="2" fillId="0" borderId="0" xfId="0" applyNumberFormat="1" applyFont="1" applyFill="1" applyBorder="1" applyAlignment="1"/>
    <xf numFmtId="4" fontId="2" fillId="0" borderId="0" xfId="0" applyNumberFormat="1" applyFont="1" applyFill="1" applyBorder="1" applyAlignment="1">
      <alignment vertical="center"/>
    </xf>
    <xf numFmtId="4" fontId="2" fillId="0" borderId="12" xfId="0" applyNumberFormat="1" applyFont="1" applyFill="1" applyBorder="1" applyAlignment="1">
      <alignment horizontal="center"/>
    </xf>
    <xf numFmtId="4" fontId="2" fillId="0" borderId="0" xfId="0" applyNumberFormat="1" applyFont="1"/>
    <xf numFmtId="4" fontId="2" fillId="0" borderId="0" xfId="0" applyNumberFormat="1" applyFont="1" applyFill="1" applyAlignment="1">
      <alignment horizontal="center"/>
    </xf>
    <xf numFmtId="4" fontId="2" fillId="0" borderId="0" xfId="0" applyNumberFormat="1" applyFont="1" applyFill="1" applyAlignment="1"/>
    <xf numFmtId="4" fontId="2" fillId="0" borderId="0" xfId="0" applyNumberFormat="1" applyFont="1" applyFill="1" applyBorder="1"/>
    <xf numFmtId="4" fontId="2" fillId="0" borderId="0" xfId="0" applyNumberFormat="1" applyFont="1" applyFill="1"/>
    <xf numFmtId="4" fontId="2" fillId="0" borderId="0" xfId="0" applyNumberFormat="1" applyFont="1" applyAlignment="1"/>
    <xf numFmtId="4" fontId="4" fillId="0" borderId="0" xfId="0" applyNumberFormat="1" applyFont="1" applyFill="1" applyAlignment="1">
      <alignment horizontal="center"/>
    </xf>
    <xf numFmtId="4" fontId="4" fillId="0" borderId="0" xfId="0" applyNumberFormat="1" applyFont="1" applyFill="1"/>
    <xf numFmtId="0" fontId="2" fillId="0" borderId="0" xfId="0" applyFont="1" applyFill="1" applyAlignment="1">
      <alignment vertical="center"/>
    </xf>
    <xf numFmtId="168" fontId="2" fillId="0" borderId="11" xfId="0" applyNumberFormat="1" applyFont="1" applyFill="1" applyBorder="1" applyAlignment="1">
      <alignment horizontal="center"/>
    </xf>
    <xf numFmtId="0" fontId="2" fillId="0" borderId="0" xfId="0" applyFont="1" applyFill="1" applyBorder="1" applyAlignment="1">
      <alignment horizontal="left"/>
    </xf>
    <xf numFmtId="0" fontId="3" fillId="0" borderId="0" xfId="0" applyFont="1" applyFill="1" applyBorder="1" applyAlignment="1">
      <alignment horizontal="right" vertical="center"/>
    </xf>
    <xf numFmtId="0" fontId="2" fillId="0" borderId="0" xfId="0" applyFont="1" applyFill="1" applyBorder="1" applyAlignment="1">
      <alignment horizontal="left" vertical="center"/>
    </xf>
    <xf numFmtId="168" fontId="4" fillId="0" borderId="5" xfId="0" applyNumberFormat="1" applyFont="1" applyFill="1" applyBorder="1" applyAlignment="1">
      <alignment horizontal="left"/>
    </xf>
    <xf numFmtId="168" fontId="4" fillId="0" borderId="8" xfId="0" applyNumberFormat="1" applyFont="1" applyFill="1" applyBorder="1" applyAlignment="1">
      <alignment horizontal="left"/>
    </xf>
    <xf numFmtId="171" fontId="19" fillId="3" borderId="8" xfId="0" applyNumberFormat="1" applyFont="1" applyFill="1" applyBorder="1" applyAlignment="1">
      <alignment horizontal="left"/>
    </xf>
    <xf numFmtId="171" fontId="19" fillId="3" borderId="12" xfId="0" applyNumberFormat="1" applyFont="1" applyFill="1" applyBorder="1" applyAlignment="1">
      <alignment horizontal="left"/>
    </xf>
    <xf numFmtId="3" fontId="3" fillId="0" borderId="0" xfId="0" applyNumberFormat="1" applyFont="1" applyFill="1" applyBorder="1" applyAlignment="1">
      <alignment horizontal="right" vertical="center"/>
    </xf>
    <xf numFmtId="170" fontId="2" fillId="0" borderId="0" xfId="0" applyNumberFormat="1" applyFont="1" applyFill="1" applyBorder="1" applyAlignment="1">
      <alignment horizontal="right" vertical="center"/>
    </xf>
    <xf numFmtId="4" fontId="3" fillId="0" borderId="0" xfId="0" applyNumberFormat="1" applyFont="1" applyFill="1" applyBorder="1" applyAlignment="1">
      <alignment horizontal="right"/>
    </xf>
    <xf numFmtId="4" fontId="3" fillId="0" borderId="0" xfId="0" applyNumberFormat="1" applyFont="1" applyBorder="1" applyAlignment="1"/>
    <xf numFmtId="169" fontId="3" fillId="0" borderId="0" xfId="0" applyNumberFormat="1" applyFont="1" applyFill="1" applyBorder="1" applyAlignment="1">
      <alignment horizontal="right" vertical="center"/>
    </xf>
    <xf numFmtId="4" fontId="3" fillId="0" borderId="0" xfId="0" applyNumberFormat="1" applyFont="1" applyFill="1" applyBorder="1" applyAlignment="1">
      <alignment horizontal="center"/>
    </xf>
    <xf numFmtId="171" fontId="19" fillId="0" borderId="8" xfId="0" applyNumberFormat="1" applyFont="1" applyFill="1" applyBorder="1" applyAlignment="1">
      <alignment horizontal="left"/>
    </xf>
    <xf numFmtId="0" fontId="5" fillId="0" borderId="0" xfId="0" applyFont="1" applyFill="1" applyBorder="1" applyAlignment="1">
      <alignment horizontal="left"/>
    </xf>
    <xf numFmtId="4" fontId="3" fillId="0" borderId="0" xfId="0" applyNumberFormat="1" applyFont="1" applyFill="1" applyBorder="1" applyAlignment="1"/>
    <xf numFmtId="0" fontId="4" fillId="0" borderId="0" xfId="0" applyFont="1" applyFill="1" applyAlignment="1">
      <alignment horizontal="left"/>
    </xf>
    <xf numFmtId="0" fontId="4" fillId="0" borderId="0" xfId="0" applyFont="1" applyFill="1" applyBorder="1" applyAlignment="1">
      <alignment horizontal="left" vertical="center"/>
    </xf>
    <xf numFmtId="4" fontId="5" fillId="0" borderId="0" xfId="0" applyNumberFormat="1" applyFont="1" applyAlignment="1"/>
    <xf numFmtId="4" fontId="5" fillId="0" borderId="0" xfId="0" applyNumberFormat="1" applyFont="1" applyBorder="1" applyAlignment="1"/>
    <xf numFmtId="4" fontId="4" fillId="0" borderId="0" xfId="0" applyNumberFormat="1" applyFont="1" applyAlignment="1"/>
    <xf numFmtId="4" fontId="4" fillId="0" borderId="0" xfId="0" applyNumberFormat="1" applyFont="1" applyBorder="1" applyAlignment="1"/>
    <xf numFmtId="4" fontId="3" fillId="0" borderId="0" xfId="0" applyNumberFormat="1" applyFont="1" applyAlignment="1">
      <alignment horizontal="right"/>
    </xf>
    <xf numFmtId="4" fontId="3" fillId="0" borderId="0" xfId="0" applyNumberFormat="1" applyFont="1" applyAlignment="1"/>
    <xf numFmtId="4" fontId="3" fillId="0" borderId="0" xfId="0" applyNumberFormat="1" applyFont="1" applyBorder="1" applyAlignment="1">
      <alignment horizontal="left"/>
    </xf>
    <xf numFmtId="4" fontId="3" fillId="0" borderId="0" xfId="0" applyNumberFormat="1" applyFont="1" applyBorder="1" applyAlignment="1">
      <alignment horizontal="right"/>
    </xf>
    <xf numFmtId="0" fontId="6" fillId="2" borderId="60" xfId="0" applyFont="1" applyFill="1" applyBorder="1" applyAlignment="1">
      <alignment horizontal="center" vertical="center"/>
    </xf>
    <xf numFmtId="0" fontId="6" fillId="2" borderId="27" xfId="0" applyFont="1" applyFill="1" applyBorder="1" applyAlignment="1"/>
    <xf numFmtId="0" fontId="2" fillId="0" borderId="21" xfId="0" applyFont="1" applyFill="1" applyBorder="1" applyAlignment="1">
      <alignment horizontal="center"/>
    </xf>
    <xf numFmtId="3" fontId="3" fillId="0" borderId="0" xfId="0" applyNumberFormat="1" applyFont="1" applyFill="1" applyAlignment="1"/>
    <xf numFmtId="0" fontId="5" fillId="0" borderId="0" xfId="0" applyFont="1" applyFill="1"/>
    <xf numFmtId="0" fontId="2" fillId="0" borderId="0" xfId="0" applyFont="1" applyAlignment="1">
      <alignment horizontal="left"/>
    </xf>
    <xf numFmtId="0" fontId="6" fillId="2" borderId="56" xfId="0" applyFont="1" applyFill="1" applyBorder="1" applyAlignment="1">
      <alignment horizontal="center" vertical="center"/>
    </xf>
    <xf numFmtId="0" fontId="6" fillId="2" borderId="57" xfId="0" applyFont="1" applyFill="1" applyBorder="1" applyAlignment="1">
      <alignment horizontal="center" vertical="center"/>
    </xf>
    <xf numFmtId="4" fontId="3" fillId="0" borderId="0" xfId="0" applyNumberFormat="1" applyFont="1" applyFill="1"/>
    <xf numFmtId="4" fontId="8" fillId="0" borderId="5" xfId="0" applyNumberFormat="1" applyFont="1" applyFill="1" applyBorder="1" applyAlignment="1"/>
    <xf numFmtId="4" fontId="8" fillId="0" borderId="8" xfId="0" applyNumberFormat="1" applyFont="1" applyFill="1" applyBorder="1" applyAlignment="1">
      <alignment horizontal="right"/>
    </xf>
    <xf numFmtId="4" fontId="8" fillId="0" borderId="12" xfId="0" applyNumberFormat="1" applyFont="1" applyFill="1" applyBorder="1" applyAlignment="1">
      <alignment horizontal="right"/>
    </xf>
    <xf numFmtId="4" fontId="2" fillId="0" borderId="12" xfId="0" applyNumberFormat="1" applyFont="1" applyFill="1" applyBorder="1" applyAlignment="1"/>
    <xf numFmtId="4" fontId="13" fillId="0" borderId="0" xfId="0" applyNumberFormat="1" applyFont="1" applyFill="1" applyBorder="1" applyAlignment="1"/>
    <xf numFmtId="4" fontId="8" fillId="0" borderId="0" xfId="0" applyNumberFormat="1" applyFont="1" applyFill="1" applyBorder="1" applyAlignment="1"/>
    <xf numFmtId="4" fontId="4" fillId="0" borderId="0" xfId="0" applyNumberFormat="1" applyFont="1" applyFill="1" applyBorder="1"/>
    <xf numFmtId="4" fontId="2" fillId="0" borderId="0" xfId="0" applyNumberFormat="1" applyFont="1" applyFill="1" applyAlignment="1">
      <alignment horizontal="right"/>
    </xf>
    <xf numFmtId="4" fontId="3" fillId="0" borderId="0" xfId="0" applyNumberFormat="1" applyFont="1" applyFill="1" applyAlignment="1">
      <alignment horizontal="right"/>
    </xf>
    <xf numFmtId="4" fontId="3" fillId="0" borderId="19" xfId="0" applyNumberFormat="1" applyFont="1" applyBorder="1" applyAlignment="1">
      <alignment horizontal="right"/>
    </xf>
    <xf numFmtId="4" fontId="2" fillId="0" borderId="19" xfId="0" applyNumberFormat="1" applyFont="1" applyFill="1" applyBorder="1" applyAlignment="1">
      <alignment horizontal="right"/>
    </xf>
    <xf numFmtId="4" fontId="2" fillId="0" borderId="19" xfId="0" applyNumberFormat="1" applyFont="1" applyFill="1" applyBorder="1"/>
    <xf numFmtId="0" fontId="5" fillId="0" borderId="0" xfId="0" applyFont="1" applyFill="1" applyBorder="1"/>
    <xf numFmtId="4" fontId="5" fillId="0" borderId="0" xfId="0" applyNumberFormat="1" applyFont="1" applyFill="1" applyBorder="1"/>
    <xf numFmtId="4" fontId="29" fillId="0" borderId="0" xfId="0" applyNumberFormat="1" applyFont="1" applyFill="1" applyBorder="1" applyAlignment="1">
      <alignment horizontal="right"/>
    </xf>
    <xf numFmtId="4" fontId="27" fillId="0" borderId="0" xfId="0" applyNumberFormat="1" applyFont="1" applyFill="1" applyBorder="1" applyAlignment="1">
      <alignment horizontal="right"/>
    </xf>
    <xf numFmtId="168" fontId="4" fillId="0" borderId="24" xfId="0" applyNumberFormat="1" applyFont="1" applyFill="1" applyBorder="1" applyAlignment="1">
      <alignment horizontal="left"/>
    </xf>
    <xf numFmtId="0" fontId="2" fillId="0" borderId="19" xfId="0" applyFont="1" applyFill="1" applyBorder="1" applyAlignment="1">
      <alignment horizontal="right"/>
    </xf>
    <xf numFmtId="171" fontId="19" fillId="3" borderId="5" xfId="0" applyNumberFormat="1" applyFont="1" applyFill="1" applyBorder="1" applyAlignment="1">
      <alignment horizontal="left"/>
    </xf>
    <xf numFmtId="168" fontId="2" fillId="0" borderId="5" xfId="0" applyNumberFormat="1" applyFont="1" applyBorder="1" applyAlignment="1">
      <alignment horizontal="center"/>
    </xf>
    <xf numFmtId="168" fontId="2" fillId="0" borderId="0" xfId="0" applyNumberFormat="1" applyFont="1" applyAlignment="1">
      <alignment horizontal="center"/>
    </xf>
    <xf numFmtId="0" fontId="4" fillId="0" borderId="0" xfId="0" applyFont="1" applyFill="1" applyAlignment="1">
      <alignment vertical="center"/>
    </xf>
    <xf numFmtId="0" fontId="2" fillId="0" borderId="0" xfId="0" applyFont="1" applyAlignment="1">
      <alignment vertical="center" wrapText="1"/>
    </xf>
    <xf numFmtId="0" fontId="6" fillId="2" borderId="55" xfId="0" applyFont="1" applyFill="1" applyBorder="1" applyAlignment="1"/>
    <xf numFmtId="170" fontId="2" fillId="0" borderId="0" xfId="0" applyNumberFormat="1" applyFont="1"/>
    <xf numFmtId="169" fontId="3" fillId="0" borderId="0" xfId="3" applyNumberFormat="1" applyFont="1"/>
    <xf numFmtId="0" fontId="6" fillId="6" borderId="68" xfId="0" applyFont="1" applyFill="1" applyBorder="1" applyAlignment="1">
      <alignment horizontal="center"/>
    </xf>
    <xf numFmtId="0" fontId="6" fillId="0" borderId="0" xfId="0" applyFont="1" applyFill="1" applyAlignment="1">
      <alignment horizontal="center"/>
    </xf>
    <xf numFmtId="3" fontId="8" fillId="0" borderId="0" xfId="0" applyNumberFormat="1" applyFont="1" applyFill="1" applyBorder="1"/>
    <xf numFmtId="0" fontId="8" fillId="0" borderId="69" xfId="0" applyFont="1" applyFill="1" applyBorder="1" applyAlignment="1"/>
    <xf numFmtId="3" fontId="9" fillId="0" borderId="69" xfId="0" applyNumberFormat="1" applyFont="1" applyFill="1" applyBorder="1" applyAlignment="1">
      <alignment horizontal="right"/>
    </xf>
    <xf numFmtId="168" fontId="9" fillId="0" borderId="69" xfId="0" applyNumberFormat="1" applyFont="1" applyFill="1" applyBorder="1" applyAlignment="1">
      <alignment horizontal="right"/>
    </xf>
    <xf numFmtId="3" fontId="9" fillId="0" borderId="0" xfId="0" applyNumberFormat="1" applyFont="1" applyFill="1" applyBorder="1" applyAlignment="1">
      <alignment horizontal="right"/>
    </xf>
    <xf numFmtId="0" fontId="8" fillId="0" borderId="70" xfId="0" applyFont="1" applyFill="1" applyBorder="1" applyAlignment="1"/>
    <xf numFmtId="3" fontId="9" fillId="0" borderId="70" xfId="0" applyNumberFormat="1" applyFont="1" applyFill="1" applyBorder="1" applyAlignment="1">
      <alignment horizontal="right"/>
    </xf>
    <xf numFmtId="168" fontId="9" fillId="0" borderId="70" xfId="0" applyNumberFormat="1" applyFont="1" applyFill="1" applyBorder="1" applyAlignment="1">
      <alignment horizontal="right"/>
    </xf>
    <xf numFmtId="0" fontId="8" fillId="0" borderId="71" xfId="0" applyFont="1" applyFill="1" applyBorder="1" applyAlignment="1"/>
    <xf numFmtId="3" fontId="9" fillId="0" borderId="71" xfId="0" applyNumberFormat="1" applyFont="1" applyFill="1" applyBorder="1" applyAlignment="1">
      <alignment horizontal="right"/>
    </xf>
    <xf numFmtId="168" fontId="9" fillId="0" borderId="71" xfId="0" applyNumberFormat="1" applyFont="1" applyFill="1" applyBorder="1" applyAlignment="1">
      <alignment horizontal="right"/>
    </xf>
    <xf numFmtId="0" fontId="8" fillId="0" borderId="72" xfId="0" applyFont="1" applyFill="1" applyBorder="1" applyAlignment="1"/>
    <xf numFmtId="168" fontId="9" fillId="0" borderId="0" xfId="0" applyNumberFormat="1" applyFont="1" applyFill="1" applyBorder="1" applyAlignment="1">
      <alignment horizontal="right"/>
    </xf>
    <xf numFmtId="0" fontId="9" fillId="0" borderId="73" xfId="0" applyFont="1" applyFill="1" applyBorder="1" applyAlignment="1">
      <alignment horizontal="left" indent="1"/>
    </xf>
    <xf numFmtId="168" fontId="8" fillId="0" borderId="0" xfId="0" applyNumberFormat="1" applyFont="1" applyFill="1" applyBorder="1"/>
    <xf numFmtId="0" fontId="9" fillId="0" borderId="0" xfId="0" applyFont="1" applyFill="1" applyBorder="1" applyAlignment="1">
      <alignment horizontal="left" indent="1"/>
    </xf>
    <xf numFmtId="168" fontId="2" fillId="0" borderId="0" xfId="0" applyNumberFormat="1" applyFont="1" applyFill="1" applyBorder="1"/>
    <xf numFmtId="0" fontId="8" fillId="0" borderId="74" xfId="0" applyFont="1" applyFill="1" applyBorder="1" applyAlignment="1">
      <alignment horizontal="left"/>
    </xf>
    <xf numFmtId="0" fontId="2" fillId="0" borderId="74" xfId="0" applyFont="1" applyFill="1" applyBorder="1"/>
    <xf numFmtId="3" fontId="8" fillId="0" borderId="74" xfId="0" applyNumberFormat="1" applyFont="1" applyFill="1" applyBorder="1" applyAlignment="1">
      <alignment horizontal="right"/>
    </xf>
    <xf numFmtId="0" fontId="6" fillId="0" borderId="0" xfId="0" applyFont="1" applyFill="1" applyAlignment="1"/>
    <xf numFmtId="168" fontId="9" fillId="0" borderId="0" xfId="0" applyNumberFormat="1" applyFont="1" applyFill="1" applyBorder="1"/>
    <xf numFmtId="3" fontId="9" fillId="0" borderId="0" xfId="0" applyNumberFormat="1" applyFont="1" applyFill="1" applyBorder="1"/>
    <xf numFmtId="3" fontId="9" fillId="0" borderId="0" xfId="0" applyNumberFormat="1" applyFont="1" applyFill="1" applyBorder="1" applyAlignment="1"/>
    <xf numFmtId="3" fontId="8" fillId="0" borderId="69" xfId="0" applyNumberFormat="1" applyFont="1" applyFill="1" applyBorder="1" applyAlignment="1"/>
    <xf numFmtId="3" fontId="9" fillId="0" borderId="69" xfId="0" applyNumberFormat="1" applyFont="1" applyFill="1" applyBorder="1"/>
    <xf numFmtId="168" fontId="9" fillId="0" borderId="69" xfId="0" applyNumberFormat="1" applyFont="1" applyFill="1" applyBorder="1"/>
    <xf numFmtId="3" fontId="8" fillId="0" borderId="70" xfId="0" applyNumberFormat="1" applyFont="1" applyFill="1" applyBorder="1" applyAlignment="1"/>
    <xf numFmtId="3" fontId="9" fillId="0" borderId="70" xfId="0" applyNumberFormat="1" applyFont="1" applyFill="1" applyBorder="1"/>
    <xf numFmtId="168" fontId="9" fillId="0" borderId="70" xfId="0" applyNumberFormat="1" applyFont="1" applyFill="1" applyBorder="1"/>
    <xf numFmtId="3" fontId="8" fillId="0" borderId="71" xfId="0" applyNumberFormat="1" applyFont="1" applyFill="1" applyBorder="1" applyAlignment="1"/>
    <xf numFmtId="3" fontId="9" fillId="0" borderId="71" xfId="0" applyNumberFormat="1" applyFont="1" applyFill="1" applyBorder="1"/>
    <xf numFmtId="0" fontId="3" fillId="0" borderId="74" xfId="0" applyFont="1" applyBorder="1" applyAlignment="1"/>
    <xf numFmtId="0" fontId="2" fillId="0" borderId="74" xfId="0" applyFont="1" applyBorder="1"/>
    <xf numFmtId="3" fontId="3" fillId="0" borderId="74" xfId="0" applyNumberFormat="1" applyFont="1" applyBorder="1"/>
    <xf numFmtId="0" fontId="3" fillId="0" borderId="74" xfId="0" applyFont="1" applyBorder="1"/>
    <xf numFmtId="0" fontId="6" fillId="0" borderId="0" xfId="0" applyFont="1" applyFill="1" applyBorder="1"/>
    <xf numFmtId="0" fontId="6" fillId="0" borderId="0" xfId="0" applyFont="1" applyFill="1" applyBorder="1" applyAlignment="1">
      <alignment horizontal="center"/>
    </xf>
    <xf numFmtId="0" fontId="6" fillId="5" borderId="58" xfId="0" applyFont="1" applyFill="1" applyBorder="1" applyAlignment="1"/>
    <xf numFmtId="173" fontId="2" fillId="0" borderId="0" xfId="1" applyNumberFormat="1" applyFont="1" applyFill="1"/>
    <xf numFmtId="3" fontId="9" fillId="0" borderId="75" xfId="0" applyNumberFormat="1" applyFont="1" applyFill="1" applyBorder="1"/>
    <xf numFmtId="173" fontId="2" fillId="0" borderId="0" xfId="1" applyNumberFormat="1" applyFont="1"/>
    <xf numFmtId="3" fontId="9" fillId="0" borderId="76" xfId="0" applyNumberFormat="1" applyFont="1" applyFill="1" applyBorder="1"/>
    <xf numFmtId="3" fontId="9" fillId="0" borderId="77" xfId="0" applyNumberFormat="1" applyFont="1" applyFill="1" applyBorder="1"/>
    <xf numFmtId="3" fontId="9" fillId="0" borderId="78" xfId="0" applyNumberFormat="1" applyFont="1" applyFill="1" applyBorder="1"/>
    <xf numFmtId="3" fontId="9" fillId="0" borderId="80" xfId="0" applyNumberFormat="1" applyFont="1" applyFill="1" applyBorder="1"/>
    <xf numFmtId="168" fontId="9" fillId="0" borderId="80" xfId="0" applyNumberFormat="1" applyFont="1" applyFill="1" applyBorder="1"/>
    <xf numFmtId="168" fontId="9" fillId="0" borderId="75" xfId="0" applyNumberFormat="1" applyFont="1" applyFill="1" applyBorder="1"/>
    <xf numFmtId="3" fontId="9" fillId="0" borderId="81" xfId="0" applyNumberFormat="1" applyFont="1" applyFill="1" applyBorder="1"/>
    <xf numFmtId="168" fontId="9" fillId="0" borderId="81" xfId="0" applyNumberFormat="1" applyFont="1" applyFill="1" applyBorder="1"/>
    <xf numFmtId="168" fontId="9" fillId="0" borderId="76" xfId="0" applyNumberFormat="1" applyFont="1" applyFill="1" applyBorder="1"/>
    <xf numFmtId="3" fontId="8" fillId="0" borderId="82" xfId="0" applyNumberFormat="1" applyFont="1" applyFill="1" applyBorder="1" applyAlignment="1"/>
    <xf numFmtId="168" fontId="9" fillId="0" borderId="82" xfId="0" applyNumberFormat="1" applyFont="1" applyFill="1" applyBorder="1" applyAlignment="1">
      <alignment horizontal="right"/>
    </xf>
    <xf numFmtId="0" fontId="3" fillId="0" borderId="74" xfId="0" applyFont="1" applyFill="1" applyBorder="1" applyAlignment="1"/>
    <xf numFmtId="3" fontId="3" fillId="0" borderId="74" xfId="0" applyNumberFormat="1" applyFont="1" applyFill="1" applyBorder="1"/>
    <xf numFmtId="3" fontId="8" fillId="0" borderId="2" xfId="0" applyNumberFormat="1" applyFont="1" applyFill="1" applyBorder="1" applyAlignment="1"/>
    <xf numFmtId="3" fontId="9" fillId="0" borderId="2" xfId="0" applyNumberFormat="1" applyFont="1" applyFill="1" applyBorder="1" applyAlignment="1">
      <alignment horizontal="right"/>
    </xf>
    <xf numFmtId="168" fontId="9" fillId="0" borderId="2" xfId="0" applyNumberFormat="1" applyFont="1" applyFill="1" applyBorder="1" applyAlignment="1">
      <alignment horizontal="right"/>
    </xf>
    <xf numFmtId="3" fontId="8" fillId="0" borderId="0" xfId="0" applyNumberFormat="1" applyFont="1" applyFill="1" applyBorder="1" applyAlignment="1">
      <alignment horizontal="left"/>
    </xf>
    <xf numFmtId="0" fontId="3" fillId="0" borderId="74" xfId="0" applyFont="1" applyFill="1" applyBorder="1"/>
    <xf numFmtId="173" fontId="2" fillId="0" borderId="0" xfId="1" applyNumberFormat="1" applyFont="1" applyFill="1" applyBorder="1"/>
    <xf numFmtId="3" fontId="9" fillId="0" borderId="76" xfId="0" applyNumberFormat="1" applyFont="1" applyFill="1" applyBorder="1" applyAlignment="1">
      <alignment horizontal="right"/>
    </xf>
    <xf numFmtId="3" fontId="9" fillId="0" borderId="77" xfId="0" applyNumberFormat="1" applyFont="1" applyFill="1" applyBorder="1" applyAlignment="1">
      <alignment horizontal="right"/>
    </xf>
    <xf numFmtId="3" fontId="8" fillId="0" borderId="74" xfId="0" applyNumberFormat="1" applyFont="1" applyFill="1" applyBorder="1" applyAlignment="1"/>
    <xf numFmtId="3" fontId="6" fillId="0" borderId="0" xfId="0" applyNumberFormat="1" applyFont="1" applyFill="1" applyBorder="1"/>
    <xf numFmtId="3" fontId="6" fillId="0" borderId="0" xfId="0" applyNumberFormat="1" applyFont="1" applyFill="1" applyBorder="1" applyAlignment="1">
      <alignment horizontal="center"/>
    </xf>
    <xf numFmtId="3" fontId="9" fillId="0" borderId="0" xfId="0" applyNumberFormat="1" applyFont="1" applyFill="1" applyBorder="1" applyAlignment="1">
      <alignment horizontal="left" indent="1"/>
    </xf>
    <xf numFmtId="178" fontId="8" fillId="0" borderId="70" xfId="0" applyNumberFormat="1" applyFont="1" applyFill="1" applyBorder="1" applyAlignment="1"/>
    <xf numFmtId="178" fontId="8" fillId="0" borderId="71" xfId="0" applyNumberFormat="1" applyFont="1" applyFill="1" applyBorder="1" applyAlignment="1"/>
    <xf numFmtId="178" fontId="8" fillId="0" borderId="0" xfId="0" applyNumberFormat="1" applyFont="1" applyFill="1" applyBorder="1" applyAlignment="1"/>
    <xf numFmtId="178" fontId="6" fillId="5" borderId="58" xfId="0" applyNumberFormat="1" applyFont="1" applyFill="1" applyBorder="1" applyAlignment="1"/>
    <xf numFmtId="3" fontId="9" fillId="0" borderId="82" xfId="0" applyNumberFormat="1" applyFont="1" applyFill="1" applyBorder="1" applyAlignment="1">
      <alignment horizontal="right"/>
    </xf>
    <xf numFmtId="168" fontId="3" fillId="0" borderId="35" xfId="0" applyNumberFormat="1" applyFont="1" applyBorder="1" applyAlignment="1">
      <alignment horizontal="right"/>
    </xf>
    <xf numFmtId="0" fontId="3" fillId="0" borderId="0" xfId="0" applyFont="1" applyFill="1" applyAlignment="1">
      <alignment horizontal="right"/>
    </xf>
    <xf numFmtId="168" fontId="2" fillId="0" borderId="0" xfId="0" applyNumberFormat="1" applyFont="1" applyFill="1" applyAlignment="1">
      <alignment horizontal="right"/>
    </xf>
    <xf numFmtId="9" fontId="4" fillId="0" borderId="0" xfId="3" applyFont="1" applyBorder="1" applyAlignment="1">
      <alignment horizontal="right"/>
    </xf>
    <xf numFmtId="168" fontId="3" fillId="0" borderId="19" xfId="0" applyNumberFormat="1" applyFont="1" applyBorder="1" applyAlignment="1">
      <alignment horizontal="right"/>
    </xf>
    <xf numFmtId="169" fontId="2" fillId="0" borderId="0" xfId="0" applyNumberFormat="1" applyFont="1" applyAlignment="1">
      <alignment horizontal="right"/>
    </xf>
    <xf numFmtId="0" fontId="9" fillId="0" borderId="0" xfId="0" applyFont="1" applyAlignment="1">
      <alignment horizontal="right"/>
    </xf>
    <xf numFmtId="2" fontId="2" fillId="0" borderId="0" xfId="0" applyNumberFormat="1" applyFont="1" applyFill="1"/>
    <xf numFmtId="168" fontId="10" fillId="0" borderId="0" xfId="0" applyNumberFormat="1" applyFont="1" applyFill="1" applyBorder="1" applyAlignment="1"/>
    <xf numFmtId="168" fontId="2" fillId="0" borderId="83" xfId="0" applyNumberFormat="1" applyFont="1" applyFill="1" applyBorder="1" applyAlignment="1"/>
    <xf numFmtId="3" fontId="28" fillId="0" borderId="0" xfId="0" applyNumberFormat="1" applyFont="1" applyFill="1" applyBorder="1" applyAlignment="1">
      <alignment horizontal="right"/>
    </xf>
    <xf numFmtId="3" fontId="27" fillId="0" borderId="0" xfId="0" applyNumberFormat="1" applyFont="1" applyFill="1" applyBorder="1" applyAlignment="1">
      <alignment horizontal="right"/>
    </xf>
    <xf numFmtId="168" fontId="8" fillId="0" borderId="44" xfId="0" applyNumberFormat="1" applyFont="1" applyFill="1" applyBorder="1" applyAlignment="1">
      <alignment horizontal="right"/>
    </xf>
    <xf numFmtId="168" fontId="8" fillId="0" borderId="45" xfId="0" applyNumberFormat="1" applyFont="1" applyFill="1" applyBorder="1" applyAlignment="1">
      <alignment horizontal="right"/>
    </xf>
    <xf numFmtId="168" fontId="9" fillId="0" borderId="7" xfId="0" applyNumberFormat="1" applyFont="1" applyFill="1" applyBorder="1" applyAlignment="1">
      <alignment horizontal="right"/>
    </xf>
    <xf numFmtId="168" fontId="9" fillId="0" borderId="10" xfId="0" applyNumberFormat="1" applyFont="1" applyFill="1" applyBorder="1" applyAlignment="1">
      <alignment horizontal="right"/>
    </xf>
    <xf numFmtId="168" fontId="9" fillId="0" borderId="41" xfId="0" applyNumberFormat="1" applyFont="1" applyFill="1" applyBorder="1" applyAlignment="1">
      <alignment horizontal="right"/>
    </xf>
    <xf numFmtId="168" fontId="9" fillId="0" borderId="15" xfId="0" applyNumberFormat="1" applyFont="1" applyFill="1" applyBorder="1" applyAlignment="1">
      <alignment horizontal="right"/>
    </xf>
    <xf numFmtId="3" fontId="8" fillId="0" borderId="44" xfId="0" applyNumberFormat="1" applyFont="1" applyFill="1" applyBorder="1" applyAlignment="1"/>
    <xf numFmtId="3" fontId="9" fillId="0" borderId="83" xfId="0" applyNumberFormat="1" applyFont="1" applyFill="1" applyBorder="1" applyAlignment="1"/>
    <xf numFmtId="3" fontId="9" fillId="0" borderId="7" xfId="0" applyNumberFormat="1" applyFont="1" applyFill="1" applyBorder="1" applyAlignment="1"/>
    <xf numFmtId="3" fontId="9" fillId="0" borderId="10" xfId="0" applyNumberFormat="1" applyFont="1" applyFill="1" applyBorder="1" applyAlignment="1">
      <alignment horizontal="right"/>
    </xf>
    <xf numFmtId="3" fontId="8" fillId="0" borderId="40" xfId="0" applyNumberFormat="1" applyFont="1" applyFill="1" applyBorder="1" applyAlignment="1">
      <alignment horizontal="right"/>
    </xf>
    <xf numFmtId="3" fontId="3" fillId="0" borderId="0" xfId="0" applyNumberFormat="1" applyFont="1" applyFill="1" applyAlignment="1">
      <alignment horizontal="right"/>
    </xf>
    <xf numFmtId="169" fontId="2" fillId="0" borderId="0" xfId="3" applyNumberFormat="1" applyFont="1" applyAlignment="1">
      <alignment horizontal="right"/>
    </xf>
    <xf numFmtId="3" fontId="13" fillId="0" borderId="0" xfId="0" applyNumberFormat="1" applyFont="1" applyFill="1" applyBorder="1" applyAlignment="1">
      <alignment horizontal="right"/>
    </xf>
    <xf numFmtId="3" fontId="4" fillId="0" borderId="0" xfId="0" applyNumberFormat="1" applyFont="1" applyFill="1" applyBorder="1" applyAlignment="1">
      <alignment horizontal="right"/>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3" fillId="0" borderId="0" xfId="0" applyFont="1" applyFill="1" applyAlignment="1">
      <alignment horizontal="left"/>
    </xf>
    <xf numFmtId="168" fontId="2" fillId="0" borderId="25" xfId="0" applyNumberFormat="1" applyFont="1" applyFill="1" applyBorder="1" applyAlignment="1">
      <alignment horizontal="right"/>
    </xf>
    <xf numFmtId="0" fontId="8" fillId="0" borderId="54" xfId="0" applyFont="1" applyFill="1" applyBorder="1" applyAlignment="1"/>
    <xf numFmtId="3" fontId="2" fillId="0" borderId="83" xfId="0" applyNumberFormat="1" applyFont="1" applyFill="1" applyBorder="1" applyAlignment="1">
      <alignment horizontal="right"/>
    </xf>
    <xf numFmtId="3" fontId="2" fillId="0" borderId="7" xfId="0" applyNumberFormat="1" applyFont="1" applyFill="1" applyBorder="1" applyAlignment="1">
      <alignment horizontal="right"/>
    </xf>
    <xf numFmtId="3" fontId="2" fillId="0" borderId="10" xfId="0" applyNumberFormat="1" applyFont="1" applyFill="1" applyBorder="1" applyAlignment="1">
      <alignment horizontal="right"/>
    </xf>
    <xf numFmtId="168" fontId="2" fillId="0" borderId="44" xfId="0" applyNumberFormat="1" applyFont="1" applyFill="1" applyBorder="1" applyAlignment="1"/>
    <xf numFmtId="2" fontId="3" fillId="0" borderId="0" xfId="0" applyNumberFormat="1" applyFont="1" applyFill="1" applyBorder="1"/>
    <xf numFmtId="168" fontId="2" fillId="0" borderId="40" xfId="0" applyNumberFormat="1" applyFont="1" applyFill="1" applyBorder="1" applyAlignment="1">
      <alignment horizontal="right"/>
    </xf>
    <xf numFmtId="168" fontId="2" fillId="0" borderId="45" xfId="0" applyNumberFormat="1" applyFont="1" applyFill="1" applyBorder="1" applyAlignment="1">
      <alignment horizontal="right"/>
    </xf>
    <xf numFmtId="2" fontId="3" fillId="0" borderId="0" xfId="0" applyNumberFormat="1" applyFont="1" applyFill="1" applyBorder="1" applyAlignment="1">
      <alignment horizontal="center"/>
    </xf>
    <xf numFmtId="169" fontId="5" fillId="0" borderId="0" xfId="0" applyNumberFormat="1" applyFont="1" applyFill="1"/>
    <xf numFmtId="168" fontId="2" fillId="0" borderId="44" xfId="0" applyNumberFormat="1" applyFont="1" applyFill="1" applyBorder="1" applyAlignment="1">
      <alignment horizontal="right"/>
    </xf>
    <xf numFmtId="10" fontId="2" fillId="0" borderId="0" xfId="3" applyNumberFormat="1" applyFont="1" applyFill="1" applyBorder="1" applyAlignment="1">
      <alignment horizontal="right" vertical="center"/>
    </xf>
    <xf numFmtId="10" fontId="2" fillId="0" borderId="0" xfId="3" applyNumberFormat="1" applyFont="1" applyFill="1" applyBorder="1" applyAlignment="1">
      <alignment horizontal="right"/>
    </xf>
    <xf numFmtId="10" fontId="2" fillId="0" borderId="0" xfId="3" applyNumberFormat="1" applyFont="1" applyFill="1" applyAlignment="1">
      <alignment horizontal="right"/>
    </xf>
    <xf numFmtId="10" fontId="2" fillId="0" borderId="0" xfId="3" applyNumberFormat="1" applyFont="1" applyFill="1" applyAlignment="1">
      <alignment horizontal="center" vertical="center"/>
    </xf>
    <xf numFmtId="169" fontId="3" fillId="0" borderId="0" xfId="0" applyNumberFormat="1" applyFont="1" applyFill="1" applyBorder="1" applyAlignment="1">
      <alignment horizontal="right"/>
    </xf>
    <xf numFmtId="3" fontId="2" fillId="0" borderId="44" xfId="0" applyNumberFormat="1" applyFont="1" applyFill="1" applyBorder="1" applyAlignment="1">
      <alignment horizontal="right"/>
    </xf>
    <xf numFmtId="3" fontId="2" fillId="0" borderId="40" xfId="0" applyNumberFormat="1" applyFont="1" applyFill="1" applyBorder="1" applyAlignment="1">
      <alignment horizontal="right"/>
    </xf>
    <xf numFmtId="3" fontId="2" fillId="0" borderId="45" xfId="0" applyNumberFormat="1" applyFont="1" applyFill="1" applyBorder="1" applyAlignment="1">
      <alignment horizontal="right"/>
    </xf>
    <xf numFmtId="3" fontId="2" fillId="0" borderId="41" xfId="0" applyNumberFormat="1" applyFont="1" applyFill="1" applyBorder="1" applyAlignment="1">
      <alignment horizontal="right"/>
    </xf>
    <xf numFmtId="3" fontId="2" fillId="0" borderId="15" xfId="0" applyNumberFormat="1" applyFont="1" applyFill="1" applyBorder="1" applyAlignment="1">
      <alignment horizontal="right"/>
    </xf>
    <xf numFmtId="169" fontId="4" fillId="0" borderId="0" xfId="0" applyNumberFormat="1" applyFont="1" applyBorder="1" applyAlignment="1">
      <alignment horizontal="right"/>
    </xf>
    <xf numFmtId="168" fontId="2" fillId="0" borderId="86" xfId="0" applyNumberFormat="1" applyFont="1" applyFill="1" applyBorder="1" applyAlignment="1">
      <alignment horizontal="right"/>
    </xf>
    <xf numFmtId="168" fontId="2" fillId="0" borderId="88" xfId="0" applyNumberFormat="1" applyFont="1" applyFill="1" applyBorder="1" applyAlignment="1">
      <alignment horizontal="right"/>
    </xf>
    <xf numFmtId="168" fontId="2" fillId="0" borderId="90" xfId="0" applyNumberFormat="1" applyFont="1" applyFill="1" applyBorder="1" applyAlignment="1">
      <alignment horizontal="right"/>
    </xf>
    <xf numFmtId="168" fontId="3" fillId="0" borderId="85" xfId="0" applyNumberFormat="1" applyFont="1" applyFill="1" applyBorder="1" applyAlignment="1">
      <alignment horizontal="right"/>
    </xf>
    <xf numFmtId="168" fontId="2" fillId="0" borderId="91" xfId="0" applyNumberFormat="1" applyFont="1" applyFill="1" applyBorder="1" applyAlignment="1">
      <alignment horizontal="right"/>
    </xf>
    <xf numFmtId="168" fontId="3" fillId="0" borderId="87" xfId="0" applyNumberFormat="1" applyFont="1" applyFill="1" applyBorder="1" applyAlignment="1">
      <alignment horizontal="right"/>
    </xf>
    <xf numFmtId="168" fontId="3" fillId="0" borderId="89" xfId="0" applyNumberFormat="1" applyFont="1" applyFill="1" applyBorder="1" applyAlignment="1">
      <alignment horizontal="right"/>
    </xf>
    <xf numFmtId="168" fontId="2" fillId="0" borderId="92" xfId="0" applyNumberFormat="1" applyFont="1" applyFill="1" applyBorder="1" applyAlignment="1">
      <alignment horizontal="right"/>
    </xf>
    <xf numFmtId="168" fontId="2" fillId="0" borderId="85" xfId="3" applyNumberFormat="1" applyFont="1" applyFill="1" applyBorder="1" applyAlignment="1"/>
    <xf numFmtId="168" fontId="2" fillId="0" borderId="86" xfId="3" applyNumberFormat="1" applyFont="1" applyFill="1" applyBorder="1" applyAlignment="1"/>
    <xf numFmtId="168" fontId="2" fillId="0" borderId="87" xfId="3" applyNumberFormat="1" applyFont="1" applyFill="1" applyBorder="1" applyAlignment="1"/>
    <xf numFmtId="168" fontId="2" fillId="0" borderId="88" xfId="3" applyNumberFormat="1" applyFont="1" applyFill="1" applyBorder="1" applyAlignment="1"/>
    <xf numFmtId="168" fontId="2" fillId="0" borderId="89" xfId="3" applyNumberFormat="1" applyFont="1" applyFill="1" applyBorder="1" applyAlignment="1"/>
    <xf numFmtId="168" fontId="2" fillId="0" borderId="90" xfId="3" applyNumberFormat="1" applyFont="1" applyFill="1" applyBorder="1" applyAlignment="1">
      <alignment horizontal="right"/>
    </xf>
    <xf numFmtId="3" fontId="2" fillId="0" borderId="87" xfId="3" applyNumberFormat="1" applyFont="1" applyFill="1" applyBorder="1" applyAlignment="1"/>
    <xf numFmtId="176" fontId="0" fillId="0" borderId="93" xfId="0" applyNumberFormat="1" applyFont="1" applyBorder="1" applyAlignment="1">
      <alignment horizontal="right"/>
    </xf>
    <xf numFmtId="3" fontId="2" fillId="0" borderId="87" xfId="0" applyNumberFormat="1" applyFont="1" applyFill="1" applyBorder="1" applyAlignment="1"/>
    <xf numFmtId="168" fontId="4" fillId="0" borderId="0" xfId="0" applyNumberFormat="1" applyFont="1" applyFill="1" applyBorder="1" applyAlignment="1">
      <alignment horizontal="right"/>
    </xf>
    <xf numFmtId="3" fontId="2" fillId="0" borderId="0" xfId="0" applyNumberFormat="1" applyFont="1" applyFill="1" applyBorder="1"/>
    <xf numFmtId="3" fontId="8" fillId="0" borderId="85" xfId="0" applyNumberFormat="1" applyFont="1" applyFill="1" applyBorder="1" applyAlignment="1">
      <alignment horizontal="right"/>
    </xf>
    <xf numFmtId="3" fontId="9" fillId="0" borderId="91" xfId="0" applyNumberFormat="1" applyFont="1" applyFill="1" applyBorder="1" applyAlignment="1">
      <alignment horizontal="right"/>
    </xf>
    <xf numFmtId="3" fontId="9" fillId="0" borderId="86" xfId="0" applyNumberFormat="1" applyFont="1" applyFill="1" applyBorder="1" applyAlignment="1">
      <alignment horizontal="right"/>
    </xf>
    <xf numFmtId="3" fontId="8" fillId="0" borderId="87" xfId="0" applyNumberFormat="1" applyFont="1" applyFill="1" applyBorder="1" applyAlignment="1">
      <alignment horizontal="right"/>
    </xf>
    <xf numFmtId="3" fontId="9" fillId="0" borderId="88" xfId="0" applyNumberFormat="1" applyFont="1" applyFill="1" applyBorder="1" applyAlignment="1">
      <alignment horizontal="right"/>
    </xf>
    <xf numFmtId="3" fontId="8" fillId="0" borderId="89" xfId="0" applyNumberFormat="1" applyFont="1" applyFill="1" applyBorder="1" applyAlignment="1">
      <alignment horizontal="right"/>
    </xf>
    <xf numFmtId="3" fontId="9" fillId="0" borderId="92" xfId="0" applyNumberFormat="1" applyFont="1" applyFill="1" applyBorder="1" applyAlignment="1">
      <alignment horizontal="right"/>
    </xf>
    <xf numFmtId="3" fontId="9" fillId="0" borderId="90" xfId="0" applyNumberFormat="1" applyFont="1" applyFill="1" applyBorder="1" applyAlignment="1">
      <alignment horizontal="right"/>
    </xf>
    <xf numFmtId="3" fontId="9" fillId="0" borderId="80" xfId="0" applyNumberFormat="1" applyFont="1" applyFill="1" applyBorder="1" applyAlignment="1">
      <alignment horizontal="right"/>
    </xf>
    <xf numFmtId="3" fontId="9" fillId="0" borderId="75" xfId="0" applyNumberFormat="1" applyFont="1" applyFill="1" applyBorder="1" applyAlignment="1">
      <alignment horizontal="right"/>
    </xf>
    <xf numFmtId="3" fontId="9" fillId="0" borderId="81" xfId="0" applyNumberFormat="1" applyFont="1" applyFill="1" applyBorder="1" applyAlignment="1">
      <alignment horizontal="right"/>
    </xf>
    <xf numFmtId="3" fontId="9" fillId="0" borderId="78" xfId="0" applyNumberFormat="1" applyFont="1" applyFill="1" applyBorder="1" applyAlignment="1">
      <alignment horizontal="right"/>
    </xf>
    <xf numFmtId="0" fontId="6" fillId="0" borderId="0" xfId="0" applyFont="1" applyFill="1" applyAlignment="1">
      <alignment horizontal="right"/>
    </xf>
    <xf numFmtId="173" fontId="2" fillId="0" borderId="79" xfId="1" applyNumberFormat="1" applyFont="1" applyFill="1" applyBorder="1" applyAlignment="1">
      <alignment horizontal="right"/>
    </xf>
    <xf numFmtId="0" fontId="9" fillId="0" borderId="0" xfId="0" applyFont="1" applyFill="1" applyBorder="1" applyAlignment="1"/>
    <xf numFmtId="3" fontId="9" fillId="0" borderId="14" xfId="0" applyNumberFormat="1" applyFont="1" applyFill="1" applyBorder="1" applyAlignment="1">
      <alignment horizontal="right"/>
    </xf>
    <xf numFmtId="168" fontId="9" fillId="0" borderId="80" xfId="0" applyNumberFormat="1" applyFont="1" applyFill="1" applyBorder="1" applyAlignment="1">
      <alignment horizontal="right"/>
    </xf>
    <xf numFmtId="168" fontId="9" fillId="0" borderId="75" xfId="0" applyNumberFormat="1" applyFont="1" applyFill="1" applyBorder="1" applyAlignment="1">
      <alignment horizontal="right"/>
    </xf>
    <xf numFmtId="168" fontId="9" fillId="0" borderId="81" xfId="0" applyNumberFormat="1" applyFont="1" applyFill="1" applyBorder="1" applyAlignment="1">
      <alignment horizontal="right"/>
    </xf>
    <xf numFmtId="168" fontId="9" fillId="0" borderId="76" xfId="0" applyNumberFormat="1" applyFont="1" applyFill="1" applyBorder="1" applyAlignment="1">
      <alignment horizontal="right"/>
    </xf>
    <xf numFmtId="168" fontId="9" fillId="0" borderId="77" xfId="0" applyNumberFormat="1" applyFont="1" applyFill="1" applyBorder="1" applyAlignment="1">
      <alignment horizontal="right"/>
    </xf>
    <xf numFmtId="168" fontId="9" fillId="0" borderId="78" xfId="0" applyNumberFormat="1" applyFont="1" applyFill="1" applyBorder="1" applyAlignment="1">
      <alignment horizontal="right"/>
    </xf>
    <xf numFmtId="3" fontId="9" fillId="0" borderId="105" xfId="0" applyNumberFormat="1" applyFont="1" applyFill="1" applyBorder="1" applyAlignment="1">
      <alignment horizontal="right"/>
    </xf>
    <xf numFmtId="3" fontId="9" fillId="0" borderId="106" xfId="0" applyNumberFormat="1" applyFont="1" applyFill="1" applyBorder="1" applyAlignment="1">
      <alignment horizontal="right"/>
    </xf>
    <xf numFmtId="3" fontId="9" fillId="0" borderId="107" xfId="0" applyNumberFormat="1" applyFont="1" applyFill="1" applyBorder="1" applyAlignment="1">
      <alignment horizontal="right"/>
    </xf>
    <xf numFmtId="3" fontId="9" fillId="0" borderId="104" xfId="0" applyNumberFormat="1" applyFont="1" applyFill="1" applyBorder="1" applyAlignment="1">
      <alignment horizontal="right"/>
    </xf>
    <xf numFmtId="168" fontId="9" fillId="0" borderId="104" xfId="0" applyNumberFormat="1" applyFont="1" applyFill="1" applyBorder="1" applyAlignment="1">
      <alignment horizontal="right"/>
    </xf>
    <xf numFmtId="3" fontId="9" fillId="0" borderId="108" xfId="0" applyNumberFormat="1" applyFont="1" applyFill="1" applyBorder="1" applyAlignment="1">
      <alignment horizontal="right"/>
    </xf>
    <xf numFmtId="3" fontId="9" fillId="0" borderId="109" xfId="0" applyNumberFormat="1" applyFont="1" applyFill="1" applyBorder="1" applyAlignment="1">
      <alignment horizontal="right"/>
    </xf>
    <xf numFmtId="3" fontId="9" fillId="0" borderId="111" xfId="0" applyNumberFormat="1" applyFont="1" applyFill="1" applyBorder="1" applyAlignment="1">
      <alignment horizontal="right"/>
    </xf>
    <xf numFmtId="3" fontId="9" fillId="0" borderId="112" xfId="0" applyNumberFormat="1" applyFont="1" applyFill="1" applyBorder="1" applyAlignment="1">
      <alignment horizontal="right"/>
    </xf>
    <xf numFmtId="3" fontId="8" fillId="0" borderId="111" xfId="0" applyNumberFormat="1" applyFont="1" applyFill="1" applyBorder="1" applyAlignment="1"/>
    <xf numFmtId="3" fontId="8" fillId="0" borderId="112" xfId="0" applyNumberFormat="1" applyFont="1" applyFill="1" applyBorder="1" applyAlignment="1"/>
    <xf numFmtId="3" fontId="8" fillId="0" borderId="113" xfId="0" applyNumberFormat="1" applyFont="1" applyFill="1" applyBorder="1" applyAlignment="1"/>
    <xf numFmtId="3" fontId="9" fillId="0" borderId="111" xfId="0" applyNumberFormat="1" applyFont="1" applyFill="1" applyBorder="1"/>
    <xf numFmtId="3" fontId="9" fillId="0" borderId="112" xfId="0" applyNumberFormat="1" applyFont="1" applyFill="1" applyBorder="1"/>
    <xf numFmtId="3" fontId="9" fillId="0" borderId="113" xfId="0" applyNumberFormat="1" applyFont="1" applyFill="1" applyBorder="1"/>
    <xf numFmtId="3" fontId="9" fillId="0" borderId="113" xfId="0" applyNumberFormat="1" applyFont="1" applyFill="1" applyBorder="1" applyAlignment="1">
      <alignment horizontal="right"/>
    </xf>
    <xf numFmtId="173" fontId="9" fillId="0" borderId="75" xfId="1" applyNumberFormat="1" applyFont="1" applyFill="1" applyBorder="1" applyAlignment="1">
      <alignment horizontal="right"/>
    </xf>
    <xf numFmtId="3" fontId="9" fillId="0" borderId="114" xfId="0" applyNumberFormat="1" applyFont="1" applyFill="1" applyBorder="1" applyAlignment="1">
      <alignment horizontal="right"/>
    </xf>
    <xf numFmtId="3" fontId="9" fillId="0" borderId="115" xfId="0" applyNumberFormat="1" applyFont="1" applyFill="1" applyBorder="1" applyAlignment="1">
      <alignment horizontal="right"/>
    </xf>
    <xf numFmtId="3" fontId="9" fillId="0" borderId="116" xfId="0" applyNumberFormat="1" applyFont="1" applyFill="1" applyBorder="1" applyAlignment="1">
      <alignment horizontal="right"/>
    </xf>
    <xf numFmtId="0" fontId="3" fillId="0" borderId="52" xfId="0" applyFont="1" applyFill="1" applyBorder="1"/>
    <xf numFmtId="168" fontId="9" fillId="0" borderId="108" xfId="0" applyNumberFormat="1" applyFont="1" applyFill="1" applyBorder="1" applyAlignment="1">
      <alignment horizontal="right"/>
    </xf>
    <xf numFmtId="168" fontId="9" fillId="0" borderId="107" xfId="0" applyNumberFormat="1" applyFont="1" applyFill="1" applyBorder="1" applyAlignment="1">
      <alignment horizontal="right"/>
    </xf>
    <xf numFmtId="0" fontId="32" fillId="0" borderId="0" xfId="0" applyFont="1" applyBorder="1" applyAlignment="1"/>
    <xf numFmtId="0" fontId="26" fillId="0" borderId="0" xfId="0" applyNumberFormat="1" applyFont="1" applyBorder="1" applyAlignment="1"/>
    <xf numFmtId="3" fontId="32" fillId="0" borderId="0" xfId="0" applyNumberFormat="1" applyFont="1" applyBorder="1" applyAlignment="1"/>
    <xf numFmtId="168" fontId="9" fillId="0" borderId="44" xfId="0" applyNumberFormat="1" applyFont="1" applyFill="1" applyBorder="1" applyAlignment="1">
      <alignment horizontal="right"/>
    </xf>
    <xf numFmtId="14" fontId="9" fillId="0" borderId="7" xfId="0" applyNumberFormat="1" applyFont="1" applyFill="1" applyBorder="1" applyAlignment="1">
      <alignment horizontal="right"/>
    </xf>
    <xf numFmtId="14" fontId="9" fillId="0" borderId="10" xfId="0" applyNumberFormat="1" applyFont="1" applyFill="1" applyBorder="1" applyAlignment="1">
      <alignment horizontal="right"/>
    </xf>
    <xf numFmtId="14" fontId="9" fillId="0" borderId="15" xfId="0" applyNumberFormat="1" applyFont="1" applyFill="1" applyBorder="1" applyAlignment="1">
      <alignment horizontal="right"/>
    </xf>
    <xf numFmtId="169" fontId="8" fillId="0" borderId="0" xfId="3" applyNumberFormat="1" applyFont="1" applyFill="1" applyBorder="1" applyAlignment="1">
      <alignment horizontal="right"/>
    </xf>
    <xf numFmtId="168" fontId="9" fillId="0" borderId="7" xfId="0" applyNumberFormat="1" applyFont="1" applyFill="1" applyBorder="1" applyAlignment="1"/>
    <xf numFmtId="168" fontId="9" fillId="0" borderId="10" xfId="0" applyNumberFormat="1" applyFont="1" applyFill="1" applyBorder="1" applyAlignment="1"/>
    <xf numFmtId="14" fontId="9" fillId="0" borderId="0" xfId="0" applyNumberFormat="1" applyFont="1" applyFill="1" applyBorder="1" applyAlignment="1">
      <alignment horizontal="right"/>
    </xf>
    <xf numFmtId="168" fontId="9" fillId="0" borderId="40" xfId="0" applyNumberFormat="1" applyFont="1" applyFill="1" applyBorder="1" applyAlignment="1">
      <alignment horizontal="right"/>
    </xf>
    <xf numFmtId="168" fontId="9" fillId="0" borderId="0" xfId="0" applyNumberFormat="1" applyFont="1" applyFill="1" applyBorder="1" applyAlignment="1"/>
    <xf numFmtId="168" fontId="9" fillId="0" borderId="45" xfId="0" applyNumberFormat="1" applyFont="1" applyFill="1" applyBorder="1" applyAlignment="1">
      <alignment horizontal="right"/>
    </xf>
    <xf numFmtId="168" fontId="9" fillId="3" borderId="10" xfId="0" applyNumberFormat="1" applyFont="1" applyFill="1" applyBorder="1" applyAlignment="1">
      <alignment horizontal="right"/>
    </xf>
    <xf numFmtId="3" fontId="8" fillId="0" borderId="42" xfId="0" applyNumberFormat="1" applyFont="1" applyFill="1" applyBorder="1" applyAlignment="1"/>
    <xf numFmtId="0" fontId="3" fillId="0" borderId="0" xfId="0" applyFont="1" applyFill="1" applyAlignment="1">
      <alignment horizontal="left"/>
    </xf>
    <xf numFmtId="0" fontId="6" fillId="2" borderId="67" xfId="0" applyFont="1" applyFill="1" applyBorder="1" applyAlignment="1">
      <alignment horizontal="center" vertical="center"/>
    </xf>
    <xf numFmtId="170" fontId="2" fillId="0" borderId="0" xfId="0" applyNumberFormat="1" applyFont="1" applyBorder="1"/>
    <xf numFmtId="169" fontId="3" fillId="0" borderId="0" xfId="3" applyNumberFormat="1" applyFont="1" applyBorder="1"/>
    <xf numFmtId="0" fontId="11" fillId="0" borderId="0" xfId="0" applyFont="1" applyFill="1" applyBorder="1" applyAlignment="1">
      <alignment horizontal="right"/>
    </xf>
    <xf numFmtId="168" fontId="10" fillId="3" borderId="10" xfId="1" applyNumberFormat="1" applyFont="1" applyFill="1" applyBorder="1" applyAlignment="1">
      <alignment horizontal="right"/>
    </xf>
    <xf numFmtId="168" fontId="10" fillId="3" borderId="10" xfId="0" applyNumberFormat="1" applyFont="1" applyFill="1" applyBorder="1" applyAlignment="1">
      <alignment horizontal="right"/>
    </xf>
    <xf numFmtId="168" fontId="10" fillId="3" borderId="15" xfId="0" applyNumberFormat="1" applyFont="1" applyFill="1" applyBorder="1" applyAlignment="1">
      <alignment horizontal="right"/>
    </xf>
    <xf numFmtId="168" fontId="3" fillId="0" borderId="0" xfId="1" applyNumberFormat="1" applyFont="1" applyFill="1" applyBorder="1" applyAlignment="1"/>
    <xf numFmtId="168" fontId="2" fillId="0" borderId="0" xfId="1" applyNumberFormat="1" applyFont="1" applyFill="1" applyBorder="1" applyAlignment="1"/>
    <xf numFmtId="168" fontId="9" fillId="3" borderId="10" xfId="1" applyNumberFormat="1" applyFont="1" applyFill="1" applyBorder="1" applyAlignment="1">
      <alignment horizontal="right"/>
    </xf>
    <xf numFmtId="168" fontId="9" fillId="3" borderId="15" xfId="0" applyNumberFormat="1" applyFont="1" applyFill="1" applyBorder="1" applyAlignment="1">
      <alignment horizontal="right"/>
    </xf>
    <xf numFmtId="0" fontId="3" fillId="0" borderId="131" xfId="0" applyFont="1" applyBorder="1"/>
    <xf numFmtId="171" fontId="12" fillId="0" borderId="0" xfId="0" applyNumberFormat="1" applyFont="1" applyFill="1" applyBorder="1" applyAlignment="1">
      <alignment horizontal="right"/>
    </xf>
    <xf numFmtId="169" fontId="3" fillId="0" borderId="0" xfId="0" applyNumberFormat="1" applyFont="1" applyBorder="1" applyAlignment="1"/>
    <xf numFmtId="0" fontId="27" fillId="4" borderId="0" xfId="0" applyFont="1" applyFill="1"/>
    <xf numFmtId="0" fontId="38" fillId="2" borderId="0" xfId="0" applyFont="1" applyFill="1" applyAlignment="1">
      <alignment vertical="center"/>
    </xf>
    <xf numFmtId="0" fontId="37" fillId="2" borderId="0" xfId="0" applyFont="1" applyFill="1" applyAlignment="1"/>
    <xf numFmtId="0" fontId="41" fillId="4" borderId="0" xfId="0" applyFont="1" applyFill="1" applyAlignment="1"/>
    <xf numFmtId="0" fontId="27" fillId="4" borderId="0" xfId="0" applyFont="1" applyFill="1" applyAlignment="1"/>
    <xf numFmtId="0" fontId="28" fillId="4" borderId="0" xfId="0" applyFont="1" applyFill="1" applyAlignment="1"/>
    <xf numFmtId="168" fontId="3" fillId="0" borderId="0" xfId="0" applyNumberFormat="1" applyFont="1" applyFill="1" applyBorder="1"/>
    <xf numFmtId="0" fontId="6" fillId="2" borderId="0" xfId="0" applyFont="1" applyFill="1" applyBorder="1" applyAlignment="1"/>
    <xf numFmtId="0" fontId="8" fillId="0" borderId="130" xfId="0" applyFont="1" applyFill="1" applyBorder="1" applyAlignment="1"/>
    <xf numFmtId="0" fontId="6" fillId="2" borderId="31" xfId="0" applyFont="1" applyFill="1" applyBorder="1" applyAlignment="1"/>
    <xf numFmtId="3" fontId="27" fillId="0" borderId="0" xfId="0" applyNumberFormat="1" applyFont="1" applyFill="1" applyBorder="1" applyAlignment="1"/>
    <xf numFmtId="0" fontId="27" fillId="0" borderId="0" xfId="0" applyFont="1" applyFill="1" applyBorder="1" applyAlignment="1"/>
    <xf numFmtId="3" fontId="2" fillId="0" borderId="123" xfId="0" applyNumberFormat="1" applyFont="1" applyFill="1" applyBorder="1" applyAlignment="1">
      <alignment horizontal="right"/>
    </xf>
    <xf numFmtId="3" fontId="2" fillId="0" borderId="124" xfId="0" applyNumberFormat="1" applyFont="1" applyFill="1" applyBorder="1" applyAlignment="1">
      <alignment horizontal="right"/>
    </xf>
    <xf numFmtId="3" fontId="3" fillId="0" borderId="132" xfId="0" applyNumberFormat="1" applyFont="1" applyFill="1" applyBorder="1" applyAlignment="1">
      <alignment horizontal="right"/>
    </xf>
    <xf numFmtId="3" fontId="2" fillId="0" borderId="133" xfId="0" applyNumberFormat="1" applyFont="1" applyFill="1" applyBorder="1" applyAlignment="1">
      <alignment horizontal="right"/>
    </xf>
    <xf numFmtId="3" fontId="2" fillId="0" borderId="134" xfId="0" applyNumberFormat="1" applyFont="1" applyFill="1" applyBorder="1" applyAlignment="1">
      <alignment horizontal="right"/>
    </xf>
    <xf numFmtId="3" fontId="2" fillId="0" borderId="136" xfId="0" applyNumberFormat="1" applyFont="1" applyFill="1" applyBorder="1" applyAlignment="1"/>
    <xf numFmtId="3" fontId="8" fillId="3" borderId="137" xfId="0" applyNumberFormat="1" applyFont="1" applyFill="1" applyBorder="1" applyAlignment="1">
      <alignment horizontal="right"/>
    </xf>
    <xf numFmtId="3" fontId="2" fillId="0" borderId="139" xfId="0" applyNumberFormat="1" applyFont="1" applyFill="1" applyBorder="1" applyAlignment="1"/>
    <xf numFmtId="3" fontId="3" fillId="0" borderId="140" xfId="0" applyNumberFormat="1" applyFont="1" applyFill="1" applyBorder="1" applyAlignment="1">
      <alignment horizontal="right"/>
    </xf>
    <xf numFmtId="3" fontId="8" fillId="3" borderId="142" xfId="0" applyNumberFormat="1" applyFont="1" applyFill="1" applyBorder="1" applyAlignment="1">
      <alignment horizontal="right"/>
    </xf>
    <xf numFmtId="3" fontId="2" fillId="0" borderId="126" xfId="0" applyNumberFormat="1" applyFont="1" applyFill="1" applyBorder="1" applyAlignment="1">
      <alignment horizontal="right"/>
    </xf>
    <xf numFmtId="3" fontId="2" fillId="0" borderId="127" xfId="0" applyNumberFormat="1" applyFont="1" applyFill="1" applyBorder="1" applyAlignment="1">
      <alignment horizontal="right"/>
    </xf>
    <xf numFmtId="3" fontId="8" fillId="3" borderId="135" xfId="0" applyNumberFormat="1" applyFont="1" applyFill="1" applyBorder="1" applyAlignment="1">
      <alignment horizontal="right"/>
    </xf>
    <xf numFmtId="169" fontId="2" fillId="0" borderId="0" xfId="0" applyNumberFormat="1" applyFont="1" applyFill="1" applyBorder="1" applyAlignment="1"/>
    <xf numFmtId="174" fontId="21" fillId="0" borderId="0" xfId="0" applyNumberFormat="1" applyFont="1" applyFill="1" applyBorder="1" applyAlignment="1">
      <alignment horizontal="right"/>
    </xf>
    <xf numFmtId="168" fontId="2" fillId="0" borderId="121" xfId="0" applyNumberFormat="1" applyFont="1" applyFill="1" applyBorder="1" applyAlignment="1">
      <alignment horizontal="right"/>
    </xf>
    <xf numFmtId="168" fontId="4" fillId="0" borderId="0" xfId="0" applyNumberFormat="1" applyFont="1" applyFill="1" applyBorder="1"/>
    <xf numFmtId="168" fontId="8" fillId="0" borderId="19" xfId="0" applyNumberFormat="1" applyFont="1" applyFill="1" applyBorder="1" applyAlignment="1"/>
    <xf numFmtId="169" fontId="8" fillId="0" borderId="19" xfId="3" applyNumberFormat="1" applyFont="1" applyFill="1" applyBorder="1" applyAlignment="1"/>
    <xf numFmtId="168" fontId="8" fillId="0" borderId="12" xfId="0" applyNumberFormat="1" applyFont="1" applyFill="1" applyBorder="1" applyAlignment="1">
      <alignment horizontal="right"/>
    </xf>
    <xf numFmtId="168" fontId="9" fillId="0" borderId="12" xfId="0" applyNumberFormat="1" applyFont="1" applyFill="1" applyBorder="1" applyAlignment="1">
      <alignment horizontal="right"/>
    </xf>
    <xf numFmtId="168" fontId="13" fillId="0" borderId="0" xfId="0" applyNumberFormat="1" applyFont="1" applyFill="1" applyBorder="1" applyAlignment="1">
      <alignment horizontal="right"/>
    </xf>
    <xf numFmtId="0" fontId="2" fillId="0" borderId="0" xfId="0" applyFont="1" applyFill="1" applyAlignment="1">
      <alignment horizontal="left"/>
    </xf>
    <xf numFmtId="0" fontId="8" fillId="0" borderId="19" xfId="0" applyFont="1" applyFill="1" applyBorder="1" applyAlignment="1">
      <alignment horizontal="left"/>
    </xf>
    <xf numFmtId="0" fontId="8" fillId="0" borderId="13" xfId="0" applyFont="1" applyFill="1" applyBorder="1" applyAlignment="1">
      <alignment horizontal="left"/>
    </xf>
    <xf numFmtId="0" fontId="6" fillId="2" borderId="53" xfId="0" applyFont="1" applyFill="1" applyBorder="1" applyAlignment="1">
      <alignment horizontal="left"/>
    </xf>
    <xf numFmtId="0" fontId="8" fillId="0" borderId="9" xfId="0" applyFont="1" applyFill="1" applyBorder="1" applyAlignment="1">
      <alignment horizontal="left"/>
    </xf>
    <xf numFmtId="168" fontId="2" fillId="0" borderId="19" xfId="0" applyNumberFormat="1" applyFont="1" applyFill="1" applyBorder="1" applyAlignment="1">
      <alignment horizontal="right"/>
    </xf>
    <xf numFmtId="168" fontId="9" fillId="3" borderId="12" xfId="0" applyNumberFormat="1" applyFont="1" applyFill="1" applyBorder="1" applyAlignment="1">
      <alignment horizontal="right"/>
    </xf>
    <xf numFmtId="168" fontId="3" fillId="0" borderId="0" xfId="0" applyNumberFormat="1" applyFont="1" applyFill="1" applyAlignment="1">
      <alignment horizontal="right"/>
    </xf>
    <xf numFmtId="2" fontId="2" fillId="0" borderId="0" xfId="0" applyNumberFormat="1" applyFont="1" applyBorder="1"/>
    <xf numFmtId="0" fontId="8" fillId="0" borderId="132" xfId="0" applyFont="1" applyFill="1" applyBorder="1" applyAlignment="1"/>
    <xf numFmtId="168" fontId="2" fillId="0" borderId="133" xfId="0" applyNumberFormat="1" applyFont="1" applyFill="1" applyBorder="1" applyAlignment="1">
      <alignment horizontal="right"/>
    </xf>
    <xf numFmtId="168" fontId="2" fillId="0" borderId="134" xfId="0" applyNumberFormat="1" applyFont="1" applyFill="1" applyBorder="1" applyAlignment="1">
      <alignment horizontal="right"/>
    </xf>
    <xf numFmtId="0" fontId="8" fillId="0" borderId="135" xfId="0" applyFont="1" applyFill="1" applyBorder="1" applyAlignment="1"/>
    <xf numFmtId="168" fontId="2" fillId="0" borderId="136" xfId="0" applyNumberFormat="1" applyFont="1" applyFill="1" applyBorder="1" applyAlignment="1">
      <alignment horizontal="right"/>
    </xf>
    <xf numFmtId="0" fontId="8" fillId="0" borderId="137" xfId="0" applyFont="1" applyFill="1" applyBorder="1" applyAlignment="1"/>
    <xf numFmtId="168" fontId="2" fillId="0" borderId="138" xfId="0" applyNumberFormat="1" applyFont="1" applyFill="1" applyBorder="1" applyAlignment="1">
      <alignment horizontal="right"/>
    </xf>
    <xf numFmtId="168" fontId="2" fillId="0" borderId="139" xfId="0" applyNumberFormat="1" applyFont="1" applyFill="1" applyBorder="1" applyAlignment="1">
      <alignment horizontal="right"/>
    </xf>
    <xf numFmtId="168" fontId="2" fillId="0" borderId="132" xfId="0" applyNumberFormat="1" applyFont="1" applyFill="1" applyBorder="1" applyAlignment="1">
      <alignment horizontal="right"/>
    </xf>
    <xf numFmtId="168" fontId="2" fillId="0" borderId="135" xfId="0" applyNumberFormat="1" applyFont="1" applyFill="1" applyBorder="1" applyAlignment="1">
      <alignment horizontal="right"/>
    </xf>
    <xf numFmtId="168" fontId="2" fillId="0" borderId="137" xfId="0" applyNumberFormat="1" applyFont="1" applyFill="1" applyBorder="1" applyAlignment="1">
      <alignment horizontal="right"/>
    </xf>
    <xf numFmtId="10" fontId="2" fillId="0" borderId="0" xfId="3" applyNumberFormat="1" applyFont="1" applyBorder="1"/>
    <xf numFmtId="10" fontId="2" fillId="0" borderId="0" xfId="3" applyNumberFormat="1" applyFont="1" applyBorder="1" applyAlignment="1">
      <alignment horizontal="right"/>
    </xf>
    <xf numFmtId="10" fontId="2" fillId="0" borderId="0" xfId="3" applyNumberFormat="1" applyFont="1" applyFill="1" applyBorder="1"/>
    <xf numFmtId="168" fontId="2" fillId="0" borderId="129" xfId="0" applyNumberFormat="1" applyFont="1" applyFill="1" applyBorder="1"/>
    <xf numFmtId="9" fontId="2" fillId="0" borderId="0" xfId="3" applyFont="1" applyBorder="1" applyAlignment="1">
      <alignment horizontal="right"/>
    </xf>
    <xf numFmtId="9" fontId="2" fillId="0" borderId="0" xfId="3" applyFont="1" applyBorder="1"/>
    <xf numFmtId="9" fontId="2" fillId="0" borderId="0" xfId="3" applyFont="1" applyFill="1" applyBorder="1"/>
    <xf numFmtId="3" fontId="27" fillId="0" borderId="45" xfId="0" applyNumberFormat="1" applyFont="1" applyFill="1" applyBorder="1" applyAlignment="1">
      <alignment horizontal="right"/>
    </xf>
    <xf numFmtId="3" fontId="27" fillId="0" borderId="41" xfId="0" applyNumberFormat="1" applyFont="1" applyFill="1" applyBorder="1" applyAlignment="1">
      <alignment horizontal="right"/>
    </xf>
    <xf numFmtId="3" fontId="27" fillId="0" borderId="15" xfId="0" applyNumberFormat="1" applyFont="1" applyFill="1" applyBorder="1" applyAlignment="1">
      <alignment horizontal="right"/>
    </xf>
    <xf numFmtId="3" fontId="2" fillId="0" borderId="0" xfId="0" applyNumberFormat="1" applyFont="1" applyBorder="1" applyAlignment="1">
      <alignment horizontal="right"/>
    </xf>
    <xf numFmtId="0" fontId="6" fillId="5" borderId="28" xfId="0" applyFont="1" applyFill="1" applyBorder="1" applyAlignment="1"/>
    <xf numFmtId="3" fontId="3" fillId="0" borderId="0" xfId="0" applyNumberFormat="1" applyFont="1" applyFill="1" applyBorder="1"/>
    <xf numFmtId="0" fontId="2" fillId="0" borderId="0" xfId="0" applyNumberFormat="1" applyFont="1" applyFill="1" applyBorder="1"/>
    <xf numFmtId="168" fontId="2" fillId="0" borderId="132" xfId="3" applyNumberFormat="1" applyFont="1" applyFill="1" applyBorder="1" applyAlignment="1">
      <alignment horizontal="right"/>
    </xf>
    <xf numFmtId="168" fontId="2" fillId="0" borderId="135" xfId="3" applyNumberFormat="1" applyFont="1" applyFill="1" applyBorder="1" applyAlignment="1">
      <alignment horizontal="right"/>
    </xf>
    <xf numFmtId="168" fontId="2" fillId="0" borderId="137" xfId="3" applyNumberFormat="1" applyFont="1" applyFill="1" applyBorder="1" applyAlignment="1">
      <alignment horizontal="right"/>
    </xf>
    <xf numFmtId="168" fontId="2" fillId="0" borderId="132" xfId="3" applyNumberFormat="1" applyFont="1" applyFill="1" applyBorder="1" applyAlignment="1"/>
    <xf numFmtId="168" fontId="2" fillId="0" borderId="134" xfId="3" applyNumberFormat="1" applyFont="1" applyFill="1" applyBorder="1" applyAlignment="1"/>
    <xf numFmtId="168" fontId="2" fillId="0" borderId="139" xfId="3" applyNumberFormat="1" applyFont="1" applyFill="1" applyBorder="1" applyAlignment="1">
      <alignment horizontal="right"/>
    </xf>
    <xf numFmtId="168" fontId="2" fillId="0" borderId="134" xfId="3" applyNumberFormat="1" applyFont="1" applyFill="1" applyBorder="1" applyAlignment="1">
      <alignment horizontal="right"/>
    </xf>
    <xf numFmtId="175" fontId="2" fillId="0" borderId="132" xfId="0" applyNumberFormat="1" applyFont="1" applyFill="1" applyBorder="1"/>
    <xf numFmtId="0" fontId="2" fillId="0" borderId="135" xfId="0" applyFont="1" applyFill="1" applyBorder="1"/>
    <xf numFmtId="168" fontId="2" fillId="0" borderId="136" xfId="3" applyNumberFormat="1" applyFont="1" applyFill="1" applyBorder="1" applyAlignment="1">
      <alignment horizontal="right"/>
    </xf>
    <xf numFmtId="167" fontId="2" fillId="0" borderId="137" xfId="1" applyFont="1" applyFill="1" applyBorder="1"/>
    <xf numFmtId="3" fontId="2" fillId="0" borderId="132" xfId="3" applyNumberFormat="1" applyFont="1" applyFill="1" applyBorder="1" applyAlignment="1"/>
    <xf numFmtId="3" fontId="2" fillId="0" borderId="134" xfId="3" applyNumberFormat="1" applyFont="1" applyFill="1" applyBorder="1" applyAlignment="1"/>
    <xf numFmtId="3" fontId="2" fillId="0" borderId="137" xfId="3" applyNumberFormat="1" applyFont="1" applyFill="1" applyBorder="1" applyAlignment="1"/>
    <xf numFmtId="3" fontId="2" fillId="0" borderId="139" xfId="3" applyNumberFormat="1" applyFont="1" applyFill="1" applyBorder="1" applyAlignment="1"/>
    <xf numFmtId="0" fontId="3" fillId="0" borderId="143" xfId="0" applyFont="1" applyBorder="1"/>
    <xf numFmtId="3" fontId="2" fillId="0" borderId="144" xfId="3" applyNumberFormat="1" applyFont="1" applyFill="1" applyBorder="1" applyAlignment="1"/>
    <xf numFmtId="0" fontId="3" fillId="0" borderId="145" xfId="0" applyFont="1" applyBorder="1"/>
    <xf numFmtId="3" fontId="2" fillId="0" borderId="136" xfId="3" applyNumberFormat="1" applyFont="1" applyFill="1" applyBorder="1" applyAlignment="1"/>
    <xf numFmtId="0" fontId="8" fillId="0" borderId="141" xfId="0" applyFont="1" applyFill="1" applyBorder="1" applyAlignment="1"/>
    <xf numFmtId="0" fontId="8" fillId="0" borderId="142" xfId="0" applyFont="1" applyFill="1" applyBorder="1" applyAlignment="1"/>
    <xf numFmtId="3" fontId="2" fillId="0" borderId="146" xfId="0" applyNumberFormat="1" applyFont="1" applyFill="1" applyBorder="1" applyAlignment="1"/>
    <xf numFmtId="168" fontId="2" fillId="0" borderId="135" xfId="3" applyNumberFormat="1" applyFont="1" applyFill="1" applyBorder="1" applyAlignment="1"/>
    <xf numFmtId="168" fontId="2" fillId="0" borderId="136" xfId="3" applyNumberFormat="1" applyFont="1" applyFill="1" applyBorder="1" applyAlignment="1"/>
    <xf numFmtId="168" fontId="2" fillId="0" borderId="147" xfId="3" applyNumberFormat="1" applyFont="1" applyFill="1" applyBorder="1" applyAlignment="1">
      <alignment horizontal="right"/>
    </xf>
    <xf numFmtId="168" fontId="2" fillId="0" borderId="135" xfId="0" applyNumberFormat="1" applyFont="1" applyFill="1" applyBorder="1" applyAlignment="1"/>
    <xf numFmtId="168" fontId="2" fillId="0" borderId="136" xfId="0" applyNumberFormat="1" applyFont="1" applyFill="1" applyBorder="1" applyAlignment="1"/>
    <xf numFmtId="168" fontId="2" fillId="0" borderId="137" xfId="0" applyNumberFormat="1" applyFont="1" applyFill="1" applyBorder="1" applyAlignment="1"/>
    <xf numFmtId="168" fontId="2" fillId="0" borderId="139" xfId="0" applyNumberFormat="1" applyFont="1" applyFill="1" applyBorder="1" applyAlignment="1"/>
    <xf numFmtId="168" fontId="2" fillId="0" borderId="137" xfId="3" applyNumberFormat="1" applyFont="1" applyFill="1" applyBorder="1" applyAlignment="1"/>
    <xf numFmtId="168" fontId="2" fillId="0" borderId="139" xfId="3" applyNumberFormat="1" applyFont="1" applyFill="1" applyBorder="1" applyAlignment="1"/>
    <xf numFmtId="0" fontId="8" fillId="0" borderId="123" xfId="0" applyFont="1" applyFill="1" applyBorder="1" applyAlignment="1"/>
    <xf numFmtId="0" fontId="8" fillId="0" borderId="125" xfId="0" applyFont="1" applyFill="1" applyBorder="1" applyAlignment="1"/>
    <xf numFmtId="3" fontId="8" fillId="0" borderId="45" xfId="0" applyNumberFormat="1" applyFont="1" applyFill="1" applyBorder="1" applyAlignment="1">
      <alignment horizontal="right"/>
    </xf>
    <xf numFmtId="168" fontId="9" fillId="0" borderId="11" xfId="0" applyNumberFormat="1" applyFont="1" applyFill="1" applyBorder="1" applyAlignment="1">
      <alignment horizontal="right"/>
    </xf>
    <xf numFmtId="168" fontId="13" fillId="0" borderId="0" xfId="0" applyNumberFormat="1" applyFont="1" applyFill="1" applyBorder="1" applyAlignment="1"/>
    <xf numFmtId="168" fontId="8" fillId="0" borderId="12" xfId="0" applyNumberFormat="1" applyFont="1" applyFill="1" applyBorder="1" applyAlignment="1"/>
    <xf numFmtId="168" fontId="9" fillId="0" borderId="12" xfId="0" applyNumberFormat="1" applyFont="1" applyFill="1" applyBorder="1" applyAlignment="1"/>
    <xf numFmtId="168" fontId="13" fillId="0" borderId="0" xfId="0" applyNumberFormat="1" applyFont="1" applyFill="1" applyBorder="1" applyAlignment="1">
      <alignment horizontal="left"/>
    </xf>
    <xf numFmtId="168" fontId="8" fillId="0" borderId="8" xfId="1" applyNumberFormat="1" applyFont="1" applyFill="1" applyBorder="1" applyAlignment="1"/>
    <xf numFmtId="169" fontId="8" fillId="0" borderId="0" xfId="3" applyNumberFormat="1" applyFont="1" applyFill="1" applyBorder="1" applyAlignment="1"/>
    <xf numFmtId="168" fontId="2" fillId="0" borderId="0" xfId="0" applyNumberFormat="1" applyFont="1" applyFill="1" applyBorder="1" applyAlignment="1">
      <alignment horizontal="right" vertical="center"/>
    </xf>
    <xf numFmtId="168" fontId="9" fillId="0" borderId="15" xfId="0" applyNumberFormat="1" applyFont="1" applyFill="1" applyBorder="1" applyAlignment="1"/>
    <xf numFmtId="168" fontId="31" fillId="0" borderId="0" xfId="4" applyNumberFormat="1" applyFont="1" applyFill="1" applyBorder="1" applyAlignment="1">
      <alignment horizontal="right" vertical="center"/>
    </xf>
    <xf numFmtId="168" fontId="9" fillId="0" borderId="77" xfId="0" applyNumberFormat="1" applyFont="1" applyFill="1" applyBorder="1"/>
    <xf numFmtId="168" fontId="9" fillId="0" borderId="78" xfId="0" applyNumberFormat="1" applyFont="1" applyFill="1" applyBorder="1"/>
    <xf numFmtId="168" fontId="9" fillId="0" borderId="149" xfId="0" applyNumberFormat="1" applyFont="1" applyFill="1" applyBorder="1" applyAlignment="1"/>
    <xf numFmtId="168" fontId="9" fillId="0" borderId="84" xfId="0" applyNumberFormat="1" applyFont="1" applyFill="1" applyBorder="1" applyAlignment="1"/>
    <xf numFmtId="168" fontId="9" fillId="0" borderId="84" xfId="0" applyNumberFormat="1" applyFont="1" applyFill="1" applyBorder="1" applyAlignment="1">
      <alignment horizontal="right"/>
    </xf>
    <xf numFmtId="168" fontId="9" fillId="0" borderId="100" xfId="0" applyNumberFormat="1" applyFont="1" applyFill="1" applyBorder="1" applyAlignment="1"/>
    <xf numFmtId="168" fontId="19" fillId="0" borderId="149" xfId="0" applyNumberFormat="1" applyFont="1" applyFill="1" applyBorder="1" applyAlignment="1"/>
    <xf numFmtId="171" fontId="19" fillId="0" borderId="84" xfId="0" applyNumberFormat="1" applyFont="1" applyFill="1" applyBorder="1" applyAlignment="1"/>
    <xf numFmtId="0" fontId="27" fillId="0" borderId="0" xfId="0" applyFont="1" applyFill="1" applyAlignment="1">
      <alignment horizontal="right"/>
    </xf>
    <xf numFmtId="0" fontId="0" fillId="0" borderId="0" xfId="0" applyFill="1"/>
    <xf numFmtId="168" fontId="3" fillId="0" borderId="0" xfId="0" applyNumberFormat="1" applyFont="1"/>
    <xf numFmtId="3" fontId="3" fillId="0" borderId="74" xfId="0" applyNumberFormat="1" applyFont="1" applyBorder="1" applyAlignment="1">
      <alignment horizontal="right"/>
    </xf>
    <xf numFmtId="168" fontId="9" fillId="0" borderId="111" xfId="0" applyNumberFormat="1" applyFont="1" applyFill="1" applyBorder="1"/>
    <xf numFmtId="168" fontId="9" fillId="0" borderId="112" xfId="0" applyNumberFormat="1" applyFont="1" applyFill="1" applyBorder="1"/>
    <xf numFmtId="168" fontId="9" fillId="0" borderId="111" xfId="0" applyNumberFormat="1" applyFont="1" applyFill="1" applyBorder="1" applyAlignment="1">
      <alignment horizontal="right"/>
    </xf>
    <xf numFmtId="168" fontId="9" fillId="0" borderId="109" xfId="0" applyNumberFormat="1" applyFont="1" applyFill="1" applyBorder="1" applyAlignment="1">
      <alignment horizontal="right"/>
    </xf>
    <xf numFmtId="168" fontId="9" fillId="0" borderId="112" xfId="0" applyNumberFormat="1" applyFont="1" applyFill="1" applyBorder="1" applyAlignment="1">
      <alignment horizontal="right"/>
    </xf>
    <xf numFmtId="168" fontId="9" fillId="0" borderId="113" xfId="0" applyNumberFormat="1" applyFont="1" applyFill="1" applyBorder="1" applyAlignment="1">
      <alignment horizontal="right"/>
    </xf>
    <xf numFmtId="168" fontId="2" fillId="0" borderId="37" xfId="0" applyNumberFormat="1" applyFont="1" applyFill="1" applyBorder="1" applyAlignment="1">
      <alignment horizontal="right"/>
    </xf>
    <xf numFmtId="168" fontId="2" fillId="0" borderId="14" xfId="1" applyNumberFormat="1" applyFont="1" applyFill="1" applyBorder="1" applyAlignment="1">
      <alignment horizontal="right"/>
    </xf>
    <xf numFmtId="169" fontId="8" fillId="0" borderId="149" xfId="3" applyNumberFormat="1" applyFont="1" applyFill="1" applyBorder="1" applyAlignment="1">
      <alignment horizontal="right"/>
    </xf>
    <xf numFmtId="169" fontId="8" fillId="0" borderId="84" xfId="3" applyNumberFormat="1" applyFont="1" applyFill="1" applyBorder="1" applyAlignment="1">
      <alignment horizontal="right"/>
    </xf>
    <xf numFmtId="169" fontId="8" fillId="0" borderId="100" xfId="3" applyNumberFormat="1" applyFont="1" applyFill="1" applyBorder="1" applyAlignment="1">
      <alignment horizontal="right"/>
    </xf>
    <xf numFmtId="172" fontId="2" fillId="0" borderId="0" xfId="1" applyNumberFormat="1" applyFont="1" applyFill="1"/>
    <xf numFmtId="0" fontId="35" fillId="0" borderId="0" xfId="0" applyFont="1" applyFill="1" applyBorder="1" applyAlignment="1">
      <alignment horizontal="center"/>
    </xf>
    <xf numFmtId="0" fontId="8" fillId="0" borderId="111" xfId="0" applyFont="1" applyFill="1" applyBorder="1" applyAlignment="1"/>
    <xf numFmtId="0" fontId="8" fillId="0" borderId="112" xfId="0" applyFont="1" applyFill="1" applyBorder="1" applyAlignment="1"/>
    <xf numFmtId="0" fontId="8" fillId="0" borderId="113" xfId="0" applyFont="1" applyFill="1" applyBorder="1" applyAlignment="1"/>
    <xf numFmtId="172" fontId="13" fillId="0" borderId="0" xfId="1" applyNumberFormat="1" applyFont="1" applyFill="1" applyBorder="1" applyAlignment="1"/>
    <xf numFmtId="172" fontId="2" fillId="0" borderId="0" xfId="1" applyNumberFormat="1" applyFont="1" applyFill="1" applyBorder="1" applyAlignment="1"/>
    <xf numFmtId="172" fontId="9" fillId="0" borderId="10" xfId="1" applyNumberFormat="1" applyFont="1" applyFill="1" applyBorder="1" applyAlignment="1"/>
    <xf numFmtId="172" fontId="9" fillId="0" borderId="45" xfId="1" applyNumberFormat="1" applyFont="1" applyFill="1" applyBorder="1" applyAlignment="1"/>
    <xf numFmtId="172" fontId="9" fillId="0" borderId="15" xfId="1" applyNumberFormat="1" applyFont="1" applyFill="1" applyBorder="1" applyAlignment="1"/>
    <xf numFmtId="172" fontId="13" fillId="0" borderId="0" xfId="1" applyNumberFormat="1" applyFont="1" applyFill="1" applyBorder="1" applyAlignment="1">
      <alignment horizontal="left"/>
    </xf>
    <xf numFmtId="3" fontId="2" fillId="0" borderId="101" xfId="0" applyNumberFormat="1" applyFont="1" applyFill="1" applyBorder="1" applyAlignment="1">
      <alignment horizontal="right"/>
    </xf>
    <xf numFmtId="3" fontId="9" fillId="0" borderId="11" xfId="0" applyNumberFormat="1" applyFont="1" applyFill="1" applyBorder="1" applyAlignment="1">
      <alignment horizontal="right"/>
    </xf>
    <xf numFmtId="0" fontId="27" fillId="0" borderId="0" xfId="0" applyFont="1" applyFill="1" applyBorder="1" applyAlignment="1">
      <alignment vertical="center"/>
    </xf>
    <xf numFmtId="0" fontId="27" fillId="0" borderId="0" xfId="0" applyFont="1" applyFill="1" applyBorder="1"/>
    <xf numFmtId="4" fontId="27" fillId="0" borderId="0" xfId="0" applyNumberFormat="1" applyFont="1" applyFill="1" applyBorder="1" applyAlignment="1"/>
    <xf numFmtId="0" fontId="27" fillId="0" borderId="0" xfId="0" applyFont="1" applyBorder="1" applyAlignment="1"/>
    <xf numFmtId="168" fontId="27" fillId="0" borderId="0" xfId="0" applyNumberFormat="1" applyFont="1" applyFill="1" applyBorder="1" applyAlignment="1"/>
    <xf numFmtId="168" fontId="36" fillId="0" borderId="0" xfId="0" applyNumberFormat="1" applyFont="1" applyFill="1" applyBorder="1" applyAlignment="1"/>
    <xf numFmtId="3" fontId="27" fillId="0" borderId="0" xfId="0" applyNumberFormat="1" applyFont="1" applyFill="1" applyBorder="1" applyAlignment="1">
      <alignment vertical="center"/>
    </xf>
    <xf numFmtId="168" fontId="27" fillId="0" borderId="4" xfId="0" applyNumberFormat="1" applyFont="1" applyFill="1" applyBorder="1" applyAlignment="1">
      <alignment horizontal="right"/>
    </xf>
    <xf numFmtId="170" fontId="33" fillId="0" borderId="117" xfId="0" applyNumberFormat="1" applyFont="1" applyFill="1" applyBorder="1" applyAlignment="1">
      <alignment horizontal="right"/>
    </xf>
    <xf numFmtId="170" fontId="33" fillId="0" borderId="101" xfId="0" applyNumberFormat="1" applyFont="1" applyFill="1" applyBorder="1" applyAlignment="1">
      <alignment horizontal="right"/>
    </xf>
    <xf numFmtId="170" fontId="33" fillId="0" borderId="102" xfId="0" applyNumberFormat="1" applyFont="1" applyFill="1" applyBorder="1" applyAlignment="1">
      <alignment horizontal="right"/>
    </xf>
    <xf numFmtId="168" fontId="2" fillId="0" borderId="101" xfId="0" applyNumberFormat="1" applyFont="1" applyFill="1" applyBorder="1" applyAlignment="1">
      <alignment horizontal="right"/>
    </xf>
    <xf numFmtId="168" fontId="9" fillId="3" borderId="149" xfId="0" applyNumberFormat="1" applyFont="1" applyFill="1" applyBorder="1" applyAlignment="1">
      <alignment horizontal="right"/>
    </xf>
    <xf numFmtId="168" fontId="9" fillId="3" borderId="84" xfId="0" applyNumberFormat="1" applyFont="1" applyFill="1" applyBorder="1" applyAlignment="1">
      <alignment horizontal="right"/>
    </xf>
    <xf numFmtId="168" fontId="9" fillId="3" borderId="100" xfId="0" applyNumberFormat="1" applyFont="1" applyFill="1" applyBorder="1" applyAlignment="1">
      <alignment horizontal="right"/>
    </xf>
    <xf numFmtId="168" fontId="2" fillId="0" borderId="122" xfId="0" applyNumberFormat="1" applyFont="1" applyFill="1" applyBorder="1" applyAlignment="1">
      <alignment horizontal="right"/>
    </xf>
    <xf numFmtId="168" fontId="2" fillId="0" borderId="96" xfId="0" applyNumberFormat="1" applyFont="1" applyFill="1" applyBorder="1" applyAlignment="1">
      <alignment horizontal="right"/>
    </xf>
    <xf numFmtId="168" fontId="2" fillId="0" borderId="84" xfId="0" applyNumberFormat="1" applyFont="1" applyFill="1" applyBorder="1" applyAlignment="1">
      <alignment horizontal="right"/>
    </xf>
    <xf numFmtId="168" fontId="2" fillId="0" borderId="14" xfId="0" applyNumberFormat="1" applyFont="1" applyFill="1" applyBorder="1" applyAlignment="1">
      <alignment horizontal="right"/>
    </xf>
    <xf numFmtId="168" fontId="2" fillId="0" borderId="117" xfId="0" applyNumberFormat="1" applyFont="1" applyFill="1" applyBorder="1" applyAlignment="1">
      <alignment horizontal="right"/>
    </xf>
    <xf numFmtId="168" fontId="2" fillId="0" borderId="20" xfId="0" applyNumberFormat="1" applyFont="1" applyFill="1" applyBorder="1" applyAlignment="1">
      <alignment horizontal="right"/>
    </xf>
    <xf numFmtId="168" fontId="9" fillId="3" borderId="102" xfId="0" applyNumberFormat="1" applyFont="1" applyFill="1" applyBorder="1" applyAlignment="1">
      <alignment horizontal="right"/>
    </xf>
    <xf numFmtId="4" fontId="2" fillId="0" borderId="0" xfId="0" applyNumberFormat="1" applyFont="1" applyBorder="1"/>
    <xf numFmtId="0" fontId="7" fillId="0" borderId="0" xfId="0" applyFont="1" applyBorder="1" applyAlignment="1">
      <alignment horizontal="right" vertical="center"/>
    </xf>
    <xf numFmtId="168" fontId="27" fillId="0" borderId="0" xfId="0" applyNumberFormat="1" applyFont="1" applyFill="1" applyBorder="1" applyAlignment="1">
      <alignment horizontal="right"/>
    </xf>
    <xf numFmtId="4" fontId="28" fillId="0" borderId="0" xfId="0" applyNumberFormat="1" applyFont="1" applyFill="1" applyBorder="1" applyAlignment="1">
      <alignment horizontal="right"/>
    </xf>
    <xf numFmtId="168" fontId="28" fillId="0" borderId="0" xfId="0" applyNumberFormat="1" applyFont="1" applyFill="1" applyBorder="1" applyAlignment="1"/>
    <xf numFmtId="0" fontId="27" fillId="0" borderId="0" xfId="0" applyFont="1" applyFill="1" applyAlignment="1"/>
    <xf numFmtId="170" fontId="11" fillId="0" borderId="149" xfId="0" applyNumberFormat="1" applyFont="1" applyFill="1" applyBorder="1" applyAlignment="1">
      <alignment horizontal="right"/>
    </xf>
    <xf numFmtId="170" fontId="11" fillId="0" borderId="84" xfId="0" applyNumberFormat="1" applyFont="1" applyFill="1" applyBorder="1" applyAlignment="1">
      <alignment horizontal="right"/>
    </xf>
    <xf numFmtId="170" fontId="11" fillId="0" borderId="100" xfId="0" applyNumberFormat="1" applyFont="1" applyFill="1" applyBorder="1" applyAlignment="1">
      <alignment horizontal="right"/>
    </xf>
    <xf numFmtId="0" fontId="8" fillId="0" borderId="52" xfId="0" applyFont="1" applyFill="1" applyBorder="1" applyAlignment="1"/>
    <xf numFmtId="168" fontId="3" fillId="0" borderId="52" xfId="0" applyNumberFormat="1" applyFont="1" applyBorder="1" applyAlignment="1"/>
    <xf numFmtId="3" fontId="27" fillId="0" borderId="0" xfId="0" applyNumberFormat="1" applyFont="1" applyBorder="1" applyAlignment="1">
      <alignment horizontal="right"/>
    </xf>
    <xf numFmtId="0" fontId="27" fillId="0" borderId="0" xfId="0" applyFont="1" applyFill="1" applyBorder="1" applyAlignment="1">
      <alignment horizontal="right" vertical="center"/>
    </xf>
    <xf numFmtId="3" fontId="27" fillId="0" borderId="48" xfId="0" applyNumberFormat="1" applyFont="1" applyFill="1" applyBorder="1" applyAlignment="1">
      <alignment horizontal="right"/>
    </xf>
    <xf numFmtId="0" fontId="27" fillId="0" borderId="0" xfId="0" applyFont="1"/>
    <xf numFmtId="168" fontId="2" fillId="0" borderId="0" xfId="0" applyNumberFormat="1" applyFont="1" applyFill="1" applyBorder="1" applyAlignment="1">
      <alignment vertical="center"/>
    </xf>
    <xf numFmtId="168" fontId="27" fillId="0" borderId="0" xfId="0" applyNumberFormat="1" applyFont="1" applyBorder="1" applyAlignment="1">
      <alignment horizontal="right"/>
    </xf>
    <xf numFmtId="168" fontId="28" fillId="0" borderId="0" xfId="0" applyNumberFormat="1" applyFont="1" applyFill="1" applyBorder="1" applyAlignment="1">
      <alignment horizontal="right"/>
    </xf>
    <xf numFmtId="0" fontId="28" fillId="0" borderId="0" xfId="0" applyFont="1" applyFill="1" applyBorder="1" applyAlignment="1">
      <alignment horizontal="right"/>
    </xf>
    <xf numFmtId="0" fontId="42" fillId="0" borderId="19" xfId="0" applyFont="1" applyFill="1" applyBorder="1" applyAlignment="1"/>
    <xf numFmtId="0" fontId="28" fillId="0" borderId="0" xfId="0" applyFont="1" applyFill="1" applyAlignment="1">
      <alignment horizontal="right"/>
    </xf>
    <xf numFmtId="0" fontId="44" fillId="0" borderId="0" xfId="0" applyFont="1" applyFill="1" applyAlignment="1">
      <alignment horizontal="right"/>
    </xf>
    <xf numFmtId="0" fontId="28" fillId="0" borderId="0" xfId="0" applyFont="1" applyAlignment="1">
      <alignment horizontal="right"/>
    </xf>
    <xf numFmtId="3" fontId="42" fillId="0" borderId="19" xfId="0" applyNumberFormat="1" applyFont="1" applyFill="1" applyBorder="1" applyAlignment="1"/>
    <xf numFmtId="168" fontId="0" fillId="0" borderId="0" xfId="0" applyNumberFormat="1" applyFont="1" applyFill="1" applyBorder="1" applyAlignment="1">
      <alignment horizontal="right"/>
    </xf>
    <xf numFmtId="4" fontId="28" fillId="0" borderId="0" xfId="0" applyNumberFormat="1" applyFont="1" applyFill="1" applyBorder="1"/>
    <xf numFmtId="4" fontId="27" fillId="0" borderId="0" xfId="0" applyNumberFormat="1" applyFont="1" applyFill="1" applyBorder="1"/>
    <xf numFmtId="168" fontId="29" fillId="0" borderId="0" xfId="0" applyNumberFormat="1" applyFont="1" applyFill="1" applyBorder="1" applyAlignment="1">
      <alignment horizontal="right"/>
    </xf>
    <xf numFmtId="4" fontId="44" fillId="0" borderId="0" xfId="0" applyNumberFormat="1" applyFont="1" applyFill="1" applyBorder="1"/>
    <xf numFmtId="4" fontId="29" fillId="0" borderId="0" xfId="0" applyNumberFormat="1" applyFont="1" applyFill="1" applyBorder="1" applyAlignment="1"/>
    <xf numFmtId="4" fontId="28" fillId="0" borderId="0" xfId="0" applyNumberFormat="1" applyFont="1" applyFill="1" applyBorder="1" applyAlignment="1"/>
    <xf numFmtId="4" fontId="27" fillId="0" borderId="0" xfId="0" applyNumberFormat="1" applyFont="1" applyBorder="1"/>
    <xf numFmtId="4" fontId="29" fillId="0" borderId="0" xfId="0" applyNumberFormat="1" applyFont="1" applyFill="1" applyBorder="1" applyAlignment="1">
      <alignment horizontal="left"/>
    </xf>
    <xf numFmtId="170" fontId="11" fillId="0" borderId="44" xfId="0" applyNumberFormat="1" applyFont="1" applyFill="1" applyBorder="1" applyAlignment="1">
      <alignment horizontal="right"/>
    </xf>
    <xf numFmtId="170" fontId="11" fillId="0" borderId="117" xfId="0" applyNumberFormat="1" applyFont="1" applyFill="1" applyBorder="1" applyAlignment="1">
      <alignment horizontal="right"/>
    </xf>
    <xf numFmtId="170" fontId="11" fillId="0" borderId="40" xfId="0" applyNumberFormat="1" applyFont="1" applyFill="1" applyBorder="1" applyAlignment="1">
      <alignment horizontal="right"/>
    </xf>
    <xf numFmtId="170" fontId="11" fillId="0" borderId="101" xfId="0" applyNumberFormat="1" applyFont="1" applyFill="1" applyBorder="1" applyAlignment="1">
      <alignment horizontal="right"/>
    </xf>
    <xf numFmtId="170" fontId="11" fillId="0" borderId="45" xfId="0" applyNumberFormat="1" applyFont="1" applyFill="1" applyBorder="1" applyAlignment="1">
      <alignment horizontal="right"/>
    </xf>
    <xf numFmtId="170" fontId="11" fillId="0" borderId="102" xfId="0" applyNumberFormat="1" applyFont="1" applyFill="1" applyBorder="1" applyAlignment="1">
      <alignment horizontal="right"/>
    </xf>
    <xf numFmtId="168" fontId="44" fillId="0" borderId="0" xfId="0" applyNumberFormat="1" applyFont="1" applyFill="1" applyBorder="1" applyAlignment="1">
      <alignment horizontal="right"/>
    </xf>
    <xf numFmtId="170" fontId="11" fillId="0" borderId="7" xfId="0" applyNumberFormat="1" applyFont="1" applyFill="1" applyBorder="1" applyAlignment="1">
      <alignment horizontal="right"/>
    </xf>
    <xf numFmtId="170" fontId="11" fillId="0" borderId="10" xfId="0" applyNumberFormat="1" applyFont="1" applyFill="1" applyBorder="1" applyAlignment="1">
      <alignment horizontal="right"/>
    </xf>
    <xf numFmtId="170" fontId="11" fillId="0" borderId="15" xfId="0" applyNumberFormat="1" applyFont="1" applyFill="1" applyBorder="1" applyAlignment="1">
      <alignment horizontal="right"/>
    </xf>
    <xf numFmtId="168" fontId="8" fillId="0" borderId="120" xfId="0" applyNumberFormat="1" applyFont="1" applyFill="1" applyBorder="1" applyAlignment="1"/>
    <xf numFmtId="168" fontId="8" fillId="0" borderId="96" xfId="0" applyNumberFormat="1" applyFont="1" applyFill="1" applyBorder="1" applyAlignment="1"/>
    <xf numFmtId="168" fontId="2" fillId="0" borderId="101" xfId="0" applyNumberFormat="1" applyFont="1" applyFill="1" applyBorder="1" applyAlignment="1"/>
    <xf numFmtId="168" fontId="2" fillId="0" borderId="102" xfId="0" applyNumberFormat="1" applyFont="1" applyFill="1" applyBorder="1" applyAlignment="1"/>
    <xf numFmtId="168" fontId="2" fillId="0" borderId="150" xfId="0" applyNumberFormat="1" applyFont="1" applyFill="1" applyBorder="1" applyAlignment="1">
      <alignment horizontal="right"/>
    </xf>
    <xf numFmtId="168" fontId="2" fillId="0" borderId="15" xfId="0" applyNumberFormat="1" applyFont="1" applyFill="1" applyBorder="1" applyAlignment="1"/>
    <xf numFmtId="168" fontId="8" fillId="0" borderId="40" xfId="0" applyNumberFormat="1" applyFont="1" applyFill="1" applyBorder="1" applyAlignment="1"/>
    <xf numFmtId="168" fontId="8" fillId="0" borderId="45" xfId="0" applyNumberFormat="1" applyFont="1" applyFill="1" applyBorder="1" applyAlignment="1"/>
    <xf numFmtId="168" fontId="8" fillId="0" borderId="149" xfId="0" applyNumberFormat="1" applyFont="1" applyFill="1" applyBorder="1" applyAlignment="1"/>
    <xf numFmtId="168" fontId="8" fillId="0" borderId="84" xfId="0" applyNumberFormat="1" applyFont="1" applyFill="1" applyBorder="1" applyAlignment="1"/>
    <xf numFmtId="168" fontId="2" fillId="0" borderId="149" xfId="0" applyNumberFormat="1" applyFont="1" applyFill="1" applyBorder="1" applyAlignment="1">
      <alignment horizontal="right"/>
    </xf>
    <xf numFmtId="168" fontId="2" fillId="0" borderId="84" xfId="0" applyNumberFormat="1" applyFont="1" applyFill="1" applyBorder="1" applyAlignment="1"/>
    <xf numFmtId="168" fontId="2" fillId="0" borderId="100" xfId="0" applyNumberFormat="1" applyFont="1" applyFill="1" applyBorder="1" applyAlignment="1"/>
    <xf numFmtId="0" fontId="9" fillId="0" borderId="149" xfId="0" applyFont="1" applyFill="1" applyBorder="1" applyAlignment="1">
      <alignment horizontal="center"/>
    </xf>
    <xf numFmtId="0" fontId="9" fillId="0" borderId="84" xfId="0" applyFont="1" applyFill="1" applyBorder="1" applyAlignment="1">
      <alignment horizontal="center"/>
    </xf>
    <xf numFmtId="0" fontId="9" fillId="0" borderId="100" xfId="0" applyFont="1" applyFill="1" applyBorder="1" applyAlignment="1">
      <alignment horizontal="center"/>
    </xf>
    <xf numFmtId="168" fontId="2" fillId="0" borderId="47" xfId="0" applyNumberFormat="1" applyFont="1" applyBorder="1"/>
    <xf numFmtId="168" fontId="8" fillId="0" borderId="97" xfId="0" applyNumberFormat="1" applyFont="1" applyFill="1" applyBorder="1" applyAlignment="1"/>
    <xf numFmtId="168" fontId="8" fillId="0" borderId="97" xfId="0" applyNumberFormat="1" applyFont="1" applyFill="1" applyBorder="1" applyAlignment="1">
      <alignment horizontal="right"/>
    </xf>
    <xf numFmtId="0" fontId="0" fillId="0" borderId="0" xfId="0" applyFill="1" applyAlignment="1">
      <alignment horizontal="right"/>
    </xf>
    <xf numFmtId="0" fontId="0" fillId="0" borderId="0" xfId="0" applyFont="1" applyFill="1" applyBorder="1" applyAlignment="1">
      <alignment horizontal="right"/>
    </xf>
    <xf numFmtId="0" fontId="28" fillId="0" borderId="0" xfId="0" applyFont="1" applyFill="1" applyBorder="1" applyAlignment="1"/>
    <xf numFmtId="0" fontId="27" fillId="0" borderId="0" xfId="0" applyFont="1" applyAlignment="1">
      <alignment horizontal="center"/>
    </xf>
    <xf numFmtId="169" fontId="28" fillId="0" borderId="0" xfId="0" applyNumberFormat="1" applyFont="1" applyFill="1" applyBorder="1" applyAlignment="1">
      <alignment horizontal="right"/>
    </xf>
    <xf numFmtId="0" fontId="27" fillId="0" borderId="0" xfId="0" applyFont="1" applyFill="1"/>
    <xf numFmtId="14" fontId="29" fillId="0" borderId="0" xfId="0" applyNumberFormat="1" applyFont="1" applyFill="1" applyBorder="1" applyAlignment="1">
      <alignment horizontal="right"/>
    </xf>
    <xf numFmtId="169" fontId="29" fillId="0" borderId="0" xfId="3" applyNumberFormat="1" applyFont="1" applyFill="1" applyBorder="1" applyAlignment="1"/>
    <xf numFmtId="14" fontId="27" fillId="0" borderId="0" xfId="0" applyNumberFormat="1" applyFont="1" applyFill="1" applyBorder="1" applyAlignment="1">
      <alignment horizontal="right"/>
    </xf>
    <xf numFmtId="169" fontId="28" fillId="0" borderId="0" xfId="3" applyNumberFormat="1" applyFont="1" applyFill="1" applyBorder="1" applyAlignment="1"/>
    <xf numFmtId="169" fontId="29" fillId="0" borderId="0" xfId="3" applyNumberFormat="1" applyFont="1" applyFill="1" applyBorder="1" applyAlignment="1">
      <alignment horizontal="left"/>
    </xf>
    <xf numFmtId="169" fontId="3" fillId="0" borderId="52" xfId="0" applyNumberFormat="1" applyFont="1" applyFill="1" applyBorder="1" applyAlignment="1"/>
    <xf numFmtId="168" fontId="2" fillId="0" borderId="149" xfId="0" applyNumberFormat="1" applyFont="1" applyFill="1" applyBorder="1" applyAlignment="1">
      <alignment horizontal="center"/>
    </xf>
    <xf numFmtId="168" fontId="2" fillId="0" borderId="84" xfId="0" applyNumberFormat="1" applyFont="1" applyFill="1" applyBorder="1" applyAlignment="1">
      <alignment horizontal="center"/>
    </xf>
    <xf numFmtId="168" fontId="2" fillId="0" borderId="100" xfId="0" applyNumberFormat="1" applyFont="1" applyFill="1" applyBorder="1" applyAlignment="1">
      <alignment horizontal="center"/>
    </xf>
    <xf numFmtId="3" fontId="3" fillId="0" borderId="52" xfId="0" applyNumberFormat="1" applyFont="1" applyFill="1" applyBorder="1" applyAlignment="1">
      <alignment horizontal="right"/>
    </xf>
    <xf numFmtId="3" fontId="2" fillId="0" borderId="52" xfId="0" applyNumberFormat="1" applyFont="1" applyFill="1" applyBorder="1" applyAlignment="1"/>
    <xf numFmtId="3" fontId="2" fillId="0" borderId="52" xfId="0" applyNumberFormat="1" applyFont="1" applyBorder="1" applyAlignment="1"/>
    <xf numFmtId="3" fontId="3" fillId="0" borderId="52" xfId="0" applyNumberFormat="1" applyFont="1" applyBorder="1" applyAlignment="1"/>
    <xf numFmtId="0" fontId="6" fillId="2" borderId="3"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0" xfId="0" applyFont="1" applyFill="1" applyBorder="1" applyAlignment="1">
      <alignment horizontal="center"/>
    </xf>
    <xf numFmtId="0" fontId="4" fillId="0" borderId="0" xfId="0" applyFont="1" applyFill="1" applyBorder="1" applyAlignment="1">
      <alignment horizontal="center"/>
    </xf>
    <xf numFmtId="0" fontId="6" fillId="2" borderId="2" xfId="0" applyFont="1" applyFill="1" applyBorder="1" applyAlignment="1">
      <alignment horizontal="center" vertical="center"/>
    </xf>
    <xf numFmtId="0" fontId="3" fillId="0" borderId="0" xfId="0" applyFont="1" applyFill="1" applyAlignment="1">
      <alignment horizontal="left"/>
    </xf>
    <xf numFmtId="0" fontId="3" fillId="0" borderId="0" xfId="0" applyFont="1" applyFill="1" applyBorder="1" applyAlignment="1">
      <alignment horizontal="center" vertical="center"/>
    </xf>
    <xf numFmtId="0" fontId="3" fillId="0" borderId="0" xfId="0" applyFont="1" applyFill="1" applyBorder="1" applyAlignment="1">
      <alignment horizontal="center"/>
    </xf>
    <xf numFmtId="0" fontId="4" fillId="0" borderId="0" xfId="0" applyFont="1" applyFill="1" applyBorder="1" applyAlignment="1">
      <alignment horizontal="center"/>
    </xf>
    <xf numFmtId="0" fontId="13" fillId="0" borderId="0" xfId="0" applyNumberFormat="1" applyFont="1" applyFill="1" applyBorder="1" applyAlignment="1">
      <alignment horizontal="center" vertical="center"/>
    </xf>
    <xf numFmtId="0" fontId="6" fillId="2" borderId="151" xfId="0" applyFont="1" applyFill="1" applyBorder="1" applyAlignment="1"/>
    <xf numFmtId="0" fontId="8" fillId="0" borderId="152" xfId="0" applyFont="1" applyFill="1" applyBorder="1" applyAlignment="1"/>
    <xf numFmtId="3" fontId="2" fillId="0" borderId="152" xfId="0" applyNumberFormat="1" applyFont="1" applyFill="1" applyBorder="1" applyAlignment="1">
      <alignment horizontal="right"/>
    </xf>
    <xf numFmtId="175" fontId="2" fillId="0" borderId="0" xfId="0" applyNumberFormat="1" applyFont="1" applyFill="1" applyBorder="1" applyAlignment="1">
      <alignment horizontal="right" vertical="center"/>
    </xf>
    <xf numFmtId="3" fontId="9" fillId="3" borderId="12" xfId="0" applyNumberFormat="1" applyFont="1" applyFill="1" applyBorder="1" applyAlignment="1">
      <alignment horizontal="right"/>
    </xf>
    <xf numFmtId="3" fontId="9" fillId="3" borderId="152" xfId="0" applyNumberFormat="1" applyFont="1" applyFill="1" applyBorder="1" applyAlignment="1">
      <alignment horizontal="right"/>
    </xf>
    <xf numFmtId="3" fontId="9" fillId="3" borderId="8" xfId="0" applyNumberFormat="1" applyFont="1" applyFill="1" applyBorder="1" applyAlignment="1">
      <alignment horizontal="right"/>
    </xf>
    <xf numFmtId="4" fontId="9" fillId="3" borderId="8" xfId="0" applyNumberFormat="1" applyFont="1" applyFill="1" applyBorder="1" applyAlignment="1">
      <alignment horizontal="right"/>
    </xf>
    <xf numFmtId="4" fontId="9" fillId="0" borderId="8" xfId="0" applyNumberFormat="1" applyFont="1" applyFill="1" applyBorder="1" applyAlignment="1">
      <alignment horizontal="right"/>
    </xf>
    <xf numFmtId="4" fontId="9" fillId="3" borderId="0" xfId="0" applyNumberFormat="1" applyFont="1" applyFill="1" applyBorder="1" applyAlignment="1">
      <alignment horizontal="right"/>
    </xf>
    <xf numFmtId="3" fontId="2" fillId="0" borderId="0" xfId="0" applyNumberFormat="1" applyFont="1" applyBorder="1" applyAlignment="1">
      <alignment horizontal="center"/>
    </xf>
    <xf numFmtId="4" fontId="2" fillId="0" borderId="0" xfId="0" applyNumberFormat="1" applyFont="1" applyBorder="1" applyAlignment="1">
      <alignment horizontal="center"/>
    </xf>
    <xf numFmtId="4" fontId="2" fillId="0" borderId="0" xfId="0" applyNumberFormat="1" applyFont="1" applyAlignment="1">
      <alignment horizontal="center"/>
    </xf>
    <xf numFmtId="0" fontId="2" fillId="0" borderId="0" xfId="0" applyFont="1" applyAlignment="1">
      <alignment horizontal="center" wrapText="1"/>
    </xf>
    <xf numFmtId="0" fontId="6" fillId="2" borderId="156" xfId="0" applyFont="1" applyFill="1" applyBorder="1" applyAlignment="1">
      <alignment horizontal="center" vertical="center" wrapText="1"/>
    </xf>
    <xf numFmtId="169" fontId="2" fillId="0" borderId="152" xfId="3" applyNumberFormat="1" applyFont="1" applyFill="1" applyBorder="1" applyAlignment="1">
      <alignment horizontal="right"/>
    </xf>
    <xf numFmtId="168" fontId="2" fillId="0" borderId="152" xfId="0" applyNumberFormat="1" applyFont="1" applyFill="1" applyBorder="1" applyAlignment="1">
      <alignment horizontal="center"/>
    </xf>
    <xf numFmtId="169" fontId="9" fillId="0" borderId="152" xfId="3" applyNumberFormat="1" applyFont="1" applyFill="1" applyBorder="1" applyAlignment="1">
      <alignment horizontal="right"/>
    </xf>
    <xf numFmtId="169" fontId="9" fillId="0" borderId="0" xfId="3" applyNumberFormat="1" applyFont="1" applyAlignment="1">
      <alignment horizontal="right"/>
    </xf>
    <xf numFmtId="169" fontId="9" fillId="0" borderId="8" xfId="3" applyNumberFormat="1" applyFont="1" applyFill="1" applyBorder="1" applyAlignment="1">
      <alignment horizontal="right"/>
    </xf>
    <xf numFmtId="0" fontId="2" fillId="7" borderId="0" xfId="0" applyFont="1" applyFill="1" applyAlignment="1"/>
    <xf numFmtId="169" fontId="2" fillId="0" borderId="0" xfId="3" applyNumberFormat="1" applyFont="1" applyFill="1" applyBorder="1" applyAlignment="1">
      <alignment horizontal="right"/>
    </xf>
    <xf numFmtId="169" fontId="9" fillId="0" borderId="0" xfId="3" applyNumberFormat="1" applyFont="1" applyFill="1" applyBorder="1" applyAlignment="1"/>
    <xf numFmtId="0" fontId="8" fillId="0" borderId="157" xfId="0" applyFont="1" applyFill="1" applyBorder="1" applyAlignment="1"/>
    <xf numFmtId="169" fontId="9" fillId="0" borderId="149" xfId="3" applyNumberFormat="1" applyFont="1" applyFill="1" applyBorder="1" applyAlignment="1">
      <alignment horizontal="right"/>
    </xf>
    <xf numFmtId="169" fontId="9" fillId="0" borderId="84" xfId="3" applyNumberFormat="1" applyFont="1" applyFill="1" applyBorder="1" applyAlignment="1">
      <alignment horizontal="right"/>
    </xf>
    <xf numFmtId="169" fontId="2" fillId="0" borderId="0" xfId="3" applyNumberFormat="1" applyFont="1" applyFill="1" applyAlignment="1"/>
    <xf numFmtId="169" fontId="9" fillId="0" borderId="101" xfId="3" applyNumberFormat="1" applyFont="1" applyFill="1" applyBorder="1" applyAlignment="1">
      <alignment horizontal="right"/>
    </xf>
    <xf numFmtId="169" fontId="9" fillId="0" borderId="0" xfId="3" applyNumberFormat="1" applyFont="1" applyFill="1" applyAlignment="1">
      <alignment horizontal="right"/>
    </xf>
    <xf numFmtId="169" fontId="9" fillId="0" borderId="102" xfId="3" applyNumberFormat="1" applyFont="1" applyFill="1" applyBorder="1" applyAlignment="1">
      <alignment horizontal="right"/>
    </xf>
    <xf numFmtId="168" fontId="2" fillId="0" borderId="0" xfId="1" applyNumberFormat="1" applyFont="1" applyFill="1" applyBorder="1"/>
    <xf numFmtId="168" fontId="21" fillId="0" borderId="0" xfId="1" applyNumberFormat="1" applyFont="1" applyFill="1" applyBorder="1" applyAlignment="1">
      <alignment horizontal="right"/>
    </xf>
    <xf numFmtId="168" fontId="5" fillId="0" borderId="0" xfId="0" applyNumberFormat="1" applyFont="1" applyFill="1" applyBorder="1" applyAlignment="1">
      <alignment horizontal="right"/>
    </xf>
    <xf numFmtId="168" fontId="9" fillId="0" borderId="100" xfId="0" applyNumberFormat="1" applyFont="1" applyFill="1" applyBorder="1" applyAlignment="1">
      <alignment horizontal="right"/>
    </xf>
    <xf numFmtId="168" fontId="9" fillId="0" borderId="101" xfId="0" applyNumberFormat="1" applyFont="1" applyFill="1" applyBorder="1" applyAlignment="1">
      <alignment horizontal="right"/>
    </xf>
    <xf numFmtId="168" fontId="9" fillId="0" borderId="101" xfId="1" applyNumberFormat="1" applyFont="1" applyFill="1" applyBorder="1" applyAlignment="1">
      <alignment horizontal="right"/>
    </xf>
    <xf numFmtId="168" fontId="9" fillId="0" borderId="102" xfId="0" applyNumberFormat="1" applyFont="1" applyFill="1" applyBorder="1" applyAlignment="1">
      <alignment horizontal="right"/>
    </xf>
    <xf numFmtId="168" fontId="2" fillId="0" borderId="47" xfId="1" applyNumberFormat="1" applyFont="1" applyFill="1" applyBorder="1" applyAlignment="1">
      <alignment horizontal="right"/>
    </xf>
    <xf numFmtId="0" fontId="3" fillId="0" borderId="0" xfId="0" applyFont="1" applyFill="1" applyAlignment="1">
      <alignment horizontal="left"/>
    </xf>
    <xf numFmtId="0" fontId="4" fillId="0" borderId="0" xfId="0" applyFont="1" applyFill="1" applyBorder="1" applyAlignment="1">
      <alignment horizontal="center"/>
    </xf>
    <xf numFmtId="3" fontId="9" fillId="0" borderId="41" xfId="0" applyNumberFormat="1" applyFont="1" applyFill="1" applyBorder="1" applyAlignment="1">
      <alignment horizontal="right"/>
    </xf>
    <xf numFmtId="3" fontId="9" fillId="0" borderId="15" xfId="0" applyNumberFormat="1" applyFont="1" applyFill="1" applyBorder="1" applyAlignment="1">
      <alignment horizontal="right"/>
    </xf>
    <xf numFmtId="171" fontId="12" fillId="0" borderId="0" xfId="0" applyNumberFormat="1" applyFont="1" applyFill="1" applyAlignment="1">
      <alignment horizontal="right"/>
    </xf>
    <xf numFmtId="169" fontId="3" fillId="0" borderId="0" xfId="0" applyNumberFormat="1" applyFont="1" applyAlignment="1"/>
    <xf numFmtId="180" fontId="3" fillId="0" borderId="0" xfId="1" applyNumberFormat="1" applyFont="1" applyAlignment="1"/>
    <xf numFmtId="180" fontId="3" fillId="0" borderId="0" xfId="1" applyNumberFormat="1" applyFont="1" applyBorder="1" applyAlignment="1"/>
    <xf numFmtId="180" fontId="2" fillId="0" borderId="0" xfId="1" applyNumberFormat="1" applyFont="1" applyBorder="1" applyAlignment="1"/>
    <xf numFmtId="180" fontId="5" fillId="0" borderId="0" xfId="1" applyNumberFormat="1" applyFont="1" applyFill="1" applyBorder="1" applyAlignment="1"/>
    <xf numFmtId="180" fontId="3" fillId="0" borderId="0" xfId="1" applyNumberFormat="1" applyFont="1" applyFill="1" applyBorder="1" applyAlignment="1">
      <alignment horizontal="center"/>
    </xf>
    <xf numFmtId="180" fontId="3" fillId="0" borderId="0" xfId="1" applyNumberFormat="1" applyFont="1" applyFill="1" applyBorder="1" applyAlignment="1"/>
    <xf numFmtId="180" fontId="2" fillId="0" borderId="0" xfId="1" applyNumberFormat="1" applyFont="1" applyAlignment="1"/>
    <xf numFmtId="180" fontId="3" fillId="0" borderId="52" xfId="1" applyNumberFormat="1" applyFont="1" applyBorder="1" applyAlignment="1"/>
    <xf numFmtId="3" fontId="2" fillId="0" borderId="83" xfId="0" applyNumberFormat="1" applyFont="1" applyFill="1" applyBorder="1" applyAlignment="1"/>
    <xf numFmtId="3" fontId="2" fillId="0" borderId="117" xfId="0" applyNumberFormat="1" applyFont="1" applyFill="1" applyBorder="1" applyAlignment="1">
      <alignment horizontal="right"/>
    </xf>
    <xf numFmtId="3" fontId="2" fillId="0" borderId="149" xfId="0" applyNumberFormat="1" applyFont="1" applyFill="1" applyBorder="1" applyAlignment="1"/>
    <xf numFmtId="3" fontId="2" fillId="0" borderId="84" xfId="0" applyNumberFormat="1" applyFont="1" applyFill="1" applyBorder="1" applyAlignment="1"/>
    <xf numFmtId="3" fontId="3" fillId="0" borderId="120" xfId="0" applyNumberFormat="1" applyFont="1" applyFill="1" applyBorder="1" applyAlignment="1">
      <alignment horizontal="right"/>
    </xf>
    <xf numFmtId="3" fontId="2" fillId="0" borderId="101" xfId="0" applyNumberFormat="1" applyFont="1" applyFill="1" applyBorder="1" applyAlignment="1"/>
    <xf numFmtId="3" fontId="8" fillId="3" borderId="97" xfId="0" applyNumberFormat="1" applyFont="1" applyFill="1" applyBorder="1" applyAlignment="1">
      <alignment horizontal="right"/>
    </xf>
    <xf numFmtId="3" fontId="2" fillId="0" borderId="102" xfId="0" applyNumberFormat="1" applyFont="1" applyFill="1" applyBorder="1" applyAlignment="1"/>
    <xf numFmtId="3" fontId="3" fillId="0" borderId="149" xfId="0" applyNumberFormat="1" applyFont="1" applyFill="1" applyBorder="1" applyAlignment="1">
      <alignment horizontal="right"/>
    </xf>
    <xf numFmtId="3" fontId="8" fillId="3" borderId="100" xfId="0" applyNumberFormat="1" applyFont="1" applyFill="1" applyBorder="1" applyAlignment="1">
      <alignment horizontal="right"/>
    </xf>
    <xf numFmtId="3" fontId="2" fillId="0" borderId="149" xfId="0" applyNumberFormat="1" applyFont="1" applyFill="1" applyBorder="1" applyAlignment="1">
      <alignment horizontal="right"/>
    </xf>
    <xf numFmtId="3" fontId="2" fillId="0" borderId="100" xfId="0" applyNumberFormat="1" applyFont="1" applyFill="1" applyBorder="1" applyAlignment="1"/>
    <xf numFmtId="3" fontId="2" fillId="0" borderId="84" xfId="0" applyNumberFormat="1" applyFont="1" applyFill="1" applyBorder="1" applyAlignment="1">
      <alignment horizontal="right"/>
    </xf>
    <xf numFmtId="3" fontId="8" fillId="3" borderId="96" xfId="0" applyNumberFormat="1" applyFont="1" applyFill="1" applyBorder="1" applyAlignment="1">
      <alignment horizontal="right"/>
    </xf>
    <xf numFmtId="168" fontId="3" fillId="0" borderId="149" xfId="0" applyNumberFormat="1" applyFont="1" applyFill="1" applyBorder="1" applyAlignment="1">
      <alignment horizontal="right"/>
    </xf>
    <xf numFmtId="168" fontId="3" fillId="0" borderId="84" xfId="0" applyNumberFormat="1" applyFont="1" applyFill="1" applyBorder="1" applyAlignment="1">
      <alignment horizontal="right"/>
    </xf>
    <xf numFmtId="168" fontId="3" fillId="0" borderId="100" xfId="0" applyNumberFormat="1" applyFont="1" applyFill="1" applyBorder="1" applyAlignment="1">
      <alignment horizontal="right"/>
    </xf>
    <xf numFmtId="168" fontId="3" fillId="0" borderId="149" xfId="0" applyNumberFormat="1" applyFont="1" applyFill="1" applyBorder="1" applyAlignment="1"/>
    <xf numFmtId="168" fontId="3" fillId="0" borderId="84" xfId="0" applyNumberFormat="1" applyFont="1" applyFill="1" applyBorder="1" applyAlignment="1"/>
    <xf numFmtId="168" fontId="3" fillId="0" borderId="100" xfId="0" applyNumberFormat="1" applyFont="1" applyFill="1" applyBorder="1" applyAlignment="1"/>
    <xf numFmtId="169" fontId="3" fillId="0" borderId="149" xfId="3" applyNumberFormat="1" applyFont="1" applyFill="1" applyBorder="1" applyAlignment="1">
      <alignment horizontal="right"/>
    </xf>
    <xf numFmtId="169" fontId="3" fillId="0" borderId="84" xfId="3" applyNumberFormat="1" applyFont="1" applyFill="1" applyBorder="1" applyAlignment="1">
      <alignment horizontal="right"/>
    </xf>
    <xf numFmtId="169" fontId="3" fillId="0" borderId="100" xfId="3" applyNumberFormat="1" applyFont="1" applyFill="1" applyBorder="1" applyAlignment="1">
      <alignment horizontal="right"/>
    </xf>
    <xf numFmtId="0" fontId="8" fillId="0" borderId="44" xfId="0" applyFont="1" applyFill="1" applyBorder="1" applyAlignment="1"/>
    <xf numFmtId="0" fontId="8" fillId="0" borderId="40" xfId="0" applyFont="1" applyFill="1" applyBorder="1" applyAlignment="1"/>
    <xf numFmtId="0" fontId="8" fillId="0" borderId="45" xfId="0" applyFont="1" applyFill="1" applyBorder="1" applyAlignment="1"/>
    <xf numFmtId="0" fontId="8" fillId="0" borderId="120" xfId="0" applyFont="1" applyFill="1" applyBorder="1" applyAlignment="1"/>
    <xf numFmtId="0" fontId="8" fillId="0" borderId="96" xfId="0" applyFont="1" applyFill="1" applyBorder="1" applyAlignment="1"/>
    <xf numFmtId="0" fontId="3" fillId="0" borderId="159" xfId="0" applyFont="1" applyBorder="1"/>
    <xf numFmtId="0" fontId="8" fillId="0" borderId="97" xfId="0" applyFont="1" applyFill="1" applyBorder="1" applyAlignment="1"/>
    <xf numFmtId="168" fontId="10" fillId="3" borderId="117" xfId="0" applyNumberFormat="1" applyFont="1" applyFill="1" applyBorder="1" applyAlignment="1">
      <alignment horizontal="right"/>
    </xf>
    <xf numFmtId="168" fontId="10" fillId="3" borderId="101" xfId="0" applyNumberFormat="1" applyFont="1" applyFill="1" applyBorder="1" applyAlignment="1">
      <alignment horizontal="right"/>
    </xf>
    <xf numFmtId="168" fontId="10" fillId="3" borderId="102" xfId="0" applyNumberFormat="1" applyFont="1" applyFill="1" applyBorder="1" applyAlignment="1">
      <alignment horizontal="right"/>
    </xf>
    <xf numFmtId="0" fontId="9" fillId="0" borderId="149" xfId="0" applyFont="1" applyFill="1" applyBorder="1" applyAlignment="1">
      <alignment horizontal="left"/>
    </xf>
    <xf numFmtId="0" fontId="9" fillId="0" borderId="84" xfId="0" applyFont="1" applyFill="1" applyBorder="1" applyAlignment="1">
      <alignment horizontal="left"/>
    </xf>
    <xf numFmtId="0" fontId="9" fillId="0" borderId="100" xfId="0" applyFont="1" applyFill="1" applyBorder="1" applyAlignment="1">
      <alignment horizontal="left"/>
    </xf>
    <xf numFmtId="168" fontId="9" fillId="3" borderId="117" xfId="0" applyNumberFormat="1" applyFont="1" applyFill="1" applyBorder="1" applyAlignment="1">
      <alignment horizontal="right"/>
    </xf>
    <xf numFmtId="168" fontId="9" fillId="3" borderId="101" xfId="0" applyNumberFormat="1" applyFont="1" applyFill="1" applyBorder="1" applyAlignment="1">
      <alignment horizontal="right"/>
    </xf>
    <xf numFmtId="168" fontId="9" fillId="3" borderId="101" xfId="1" applyNumberFormat="1" applyFont="1" applyFill="1" applyBorder="1" applyAlignment="1">
      <alignment horizontal="right"/>
    </xf>
    <xf numFmtId="168" fontId="2" fillId="0" borderId="149" xfId="0" applyNumberFormat="1" applyFont="1" applyFill="1" applyBorder="1" applyAlignment="1"/>
    <xf numFmtId="170" fontId="11" fillId="0" borderId="160" xfId="0" applyNumberFormat="1" applyFont="1" applyFill="1" applyBorder="1" applyAlignment="1">
      <alignment horizontal="right"/>
    </xf>
    <xf numFmtId="170" fontId="11" fillId="0" borderId="147" xfId="0" applyNumberFormat="1" applyFont="1" applyFill="1" applyBorder="1" applyAlignment="1">
      <alignment horizontal="right"/>
    </xf>
    <xf numFmtId="170" fontId="11" fillId="0" borderId="161" xfId="0" applyNumberFormat="1" applyFont="1" applyFill="1" applyBorder="1" applyAlignment="1">
      <alignment horizontal="right"/>
    </xf>
    <xf numFmtId="180" fontId="2" fillId="0" borderId="149" xfId="1" applyNumberFormat="1" applyFont="1" applyBorder="1" applyAlignment="1"/>
    <xf numFmtId="180" fontId="2" fillId="0" borderId="84" xfId="1" applyNumberFormat="1" applyFont="1" applyBorder="1" applyAlignment="1"/>
    <xf numFmtId="180" fontId="2" fillId="0" borderId="100" xfId="1" applyNumberFormat="1" applyFont="1" applyBorder="1" applyAlignment="1"/>
    <xf numFmtId="168" fontId="9" fillId="0" borderId="149" xfId="0" applyNumberFormat="1" applyFont="1" applyFill="1" applyBorder="1" applyAlignment="1">
      <alignment horizontal="right"/>
    </xf>
    <xf numFmtId="0" fontId="9" fillId="0" borderId="149" xfId="0" applyFont="1" applyFill="1" applyBorder="1" applyAlignment="1"/>
    <xf numFmtId="0" fontId="9" fillId="0" borderId="84" xfId="0" applyFont="1" applyFill="1" applyBorder="1" applyAlignment="1"/>
    <xf numFmtId="0" fontId="9" fillId="0" borderId="100" xfId="0" applyFont="1" applyFill="1" applyBorder="1" applyAlignment="1"/>
    <xf numFmtId="0" fontId="8" fillId="0" borderId="149" xfId="0" applyFont="1" applyFill="1" applyBorder="1" applyAlignment="1"/>
    <xf numFmtId="0" fontId="8" fillId="0" borderId="84" xfId="0" applyFont="1" applyFill="1" applyBorder="1" applyAlignment="1"/>
    <xf numFmtId="0" fontId="3" fillId="0" borderId="162" xfId="0" applyFont="1" applyBorder="1"/>
    <xf numFmtId="0" fontId="8" fillId="0" borderId="100" xfId="0" applyFont="1" applyFill="1" applyBorder="1" applyAlignment="1"/>
    <xf numFmtId="0" fontId="3" fillId="0" borderId="163" xfId="0" applyFont="1" applyBorder="1"/>
    <xf numFmtId="170" fontId="11" fillId="0" borderId="7" xfId="0" applyNumberFormat="1" applyFont="1" applyFill="1" applyBorder="1" applyAlignment="1"/>
    <xf numFmtId="170" fontId="11" fillId="0" borderId="15" xfId="0" applyNumberFormat="1" applyFont="1" applyFill="1" applyBorder="1" applyAlignment="1"/>
    <xf numFmtId="169" fontId="3" fillId="0" borderId="100" xfId="0" applyNumberFormat="1" applyFont="1" applyFill="1" applyBorder="1" applyAlignment="1"/>
    <xf numFmtId="168" fontId="2" fillId="0" borderId="99" xfId="0" applyNumberFormat="1" applyFont="1" applyFill="1" applyBorder="1" applyAlignment="1">
      <alignment horizontal="right"/>
    </xf>
    <xf numFmtId="0" fontId="9" fillId="0" borderId="157" xfId="0" applyFont="1" applyFill="1" applyBorder="1" applyAlignment="1">
      <alignment horizontal="center"/>
    </xf>
    <xf numFmtId="168" fontId="2" fillId="0" borderId="165" xfId="0" applyNumberFormat="1" applyFont="1" applyFill="1" applyBorder="1" applyAlignment="1">
      <alignment horizontal="right"/>
    </xf>
    <xf numFmtId="169" fontId="3" fillId="0" borderId="84" xfId="0" applyNumberFormat="1" applyFont="1" applyFill="1" applyBorder="1" applyAlignment="1"/>
    <xf numFmtId="170" fontId="11" fillId="0" borderId="101" xfId="0" applyNumberFormat="1" applyFont="1" applyFill="1" applyBorder="1" applyAlignment="1"/>
    <xf numFmtId="0" fontId="8" fillId="0" borderId="166" xfId="0" applyFont="1" applyFill="1" applyBorder="1" applyAlignment="1"/>
    <xf numFmtId="168" fontId="2" fillId="0" borderId="149" xfId="0" applyNumberFormat="1" applyFont="1" applyBorder="1" applyAlignment="1">
      <alignment horizontal="right"/>
    </xf>
    <xf numFmtId="168" fontId="2" fillId="0" borderId="84" xfId="0" applyNumberFormat="1" applyFont="1" applyBorder="1" applyAlignment="1">
      <alignment horizontal="right"/>
    </xf>
    <xf numFmtId="168" fontId="2" fillId="0" borderId="100" xfId="0" applyNumberFormat="1" applyFont="1" applyBorder="1" applyAlignment="1">
      <alignment horizontal="right"/>
    </xf>
    <xf numFmtId="168" fontId="2" fillId="0" borderId="100" xfId="0" applyNumberFormat="1" applyFont="1" applyFill="1" applyBorder="1" applyAlignment="1">
      <alignment horizontal="right"/>
    </xf>
    <xf numFmtId="168" fontId="2" fillId="0" borderId="102" xfId="0" applyNumberFormat="1" applyFont="1" applyFill="1" applyBorder="1" applyAlignment="1">
      <alignment horizontal="right"/>
    </xf>
    <xf numFmtId="3" fontId="3" fillId="0" borderId="0" xfId="0" applyNumberFormat="1" applyFont="1" applyAlignment="1"/>
    <xf numFmtId="3" fontId="3" fillId="0" borderId="8" xfId="0" applyNumberFormat="1" applyFont="1" applyFill="1" applyBorder="1" applyAlignment="1"/>
    <xf numFmtId="3" fontId="2" fillId="0" borderId="100" xfId="0" applyNumberFormat="1" applyFont="1" applyFill="1" applyBorder="1" applyAlignment="1">
      <alignment horizontal="right"/>
    </xf>
    <xf numFmtId="3" fontId="3" fillId="0" borderId="84" xfId="0" applyNumberFormat="1" applyFont="1" applyFill="1" applyBorder="1" applyAlignment="1">
      <alignment horizontal="right"/>
    </xf>
    <xf numFmtId="3" fontId="3" fillId="0" borderId="100" xfId="0" applyNumberFormat="1" applyFont="1" applyFill="1" applyBorder="1" applyAlignment="1">
      <alignment horizontal="right"/>
    </xf>
    <xf numFmtId="3" fontId="2" fillId="0" borderId="102" xfId="0" applyNumberFormat="1" applyFont="1" applyFill="1" applyBorder="1" applyAlignment="1">
      <alignment horizontal="right"/>
    </xf>
    <xf numFmtId="3" fontId="28" fillId="0" borderId="20" xfId="0" applyNumberFormat="1" applyFont="1" applyFill="1" applyBorder="1" applyAlignment="1">
      <alignment horizontal="right"/>
    </xf>
    <xf numFmtId="168" fontId="2" fillId="0" borderId="168" xfId="0" applyNumberFormat="1" applyFont="1" applyFill="1" applyBorder="1" applyAlignment="1">
      <alignment horizontal="right"/>
    </xf>
    <xf numFmtId="0" fontId="3" fillId="0" borderId="19" xfId="0" applyFont="1" applyFill="1" applyBorder="1"/>
    <xf numFmtId="168" fontId="9" fillId="0" borderId="150" xfId="0" applyNumberFormat="1" applyFont="1" applyFill="1" applyBorder="1" applyAlignment="1">
      <alignment horizontal="right"/>
    </xf>
    <xf numFmtId="168" fontId="9" fillId="0" borderId="168" xfId="0" applyNumberFormat="1" applyFont="1" applyFill="1" applyBorder="1" applyAlignment="1">
      <alignment horizontal="right"/>
    </xf>
    <xf numFmtId="168" fontId="9" fillId="0" borderId="117" xfId="0" applyNumberFormat="1" applyFont="1" applyFill="1" applyBorder="1" applyAlignment="1">
      <alignment horizontal="right"/>
    </xf>
    <xf numFmtId="168" fontId="8" fillId="0" borderId="149" xfId="0" applyNumberFormat="1" applyFont="1" applyFill="1" applyBorder="1" applyAlignment="1">
      <alignment horizontal="right"/>
    </xf>
    <xf numFmtId="168" fontId="8" fillId="0" borderId="84" xfId="0" applyNumberFormat="1" applyFont="1" applyFill="1" applyBorder="1" applyAlignment="1">
      <alignment horizontal="right"/>
    </xf>
    <xf numFmtId="168" fontId="8" fillId="0" borderId="100" xfId="0" applyNumberFormat="1" applyFont="1" applyFill="1" applyBorder="1" applyAlignment="1">
      <alignment horizontal="right"/>
    </xf>
    <xf numFmtId="3" fontId="3" fillId="0" borderId="152" xfId="0" applyNumberFormat="1" applyFont="1" applyFill="1" applyBorder="1" applyAlignment="1">
      <alignment horizontal="right"/>
    </xf>
    <xf numFmtId="3" fontId="8" fillId="3" borderId="12" xfId="0" applyNumberFormat="1" applyFont="1" applyFill="1" applyBorder="1" applyAlignment="1">
      <alignment horizontal="right"/>
    </xf>
    <xf numFmtId="0" fontId="8" fillId="0" borderId="95" xfId="0" applyFont="1" applyFill="1" applyBorder="1" applyAlignment="1"/>
    <xf numFmtId="3" fontId="3" fillId="0" borderId="44" xfId="0" applyNumberFormat="1" applyFont="1" applyFill="1" applyBorder="1" applyAlignment="1">
      <alignment horizontal="right"/>
    </xf>
    <xf numFmtId="3" fontId="3" fillId="0" borderId="40" xfId="0" applyNumberFormat="1" applyFont="1" applyFill="1" applyBorder="1" applyAlignment="1"/>
    <xf numFmtId="3" fontId="2" fillId="0" borderId="10" xfId="0" applyNumberFormat="1" applyFont="1" applyFill="1" applyBorder="1" applyAlignment="1"/>
    <xf numFmtId="3" fontId="3" fillId="0" borderId="45" xfId="0" applyNumberFormat="1" applyFont="1" applyFill="1" applyBorder="1" applyAlignment="1"/>
    <xf numFmtId="3" fontId="2" fillId="0" borderId="15" xfId="0" applyNumberFormat="1" applyFont="1" applyFill="1" applyBorder="1" applyAlignment="1"/>
    <xf numFmtId="3" fontId="2" fillId="0" borderId="41" xfId="0" applyNumberFormat="1" applyFont="1" applyFill="1" applyBorder="1" applyAlignment="1"/>
    <xf numFmtId="3" fontId="2" fillId="0" borderId="7" xfId="0" applyNumberFormat="1" applyFont="1" applyFill="1" applyBorder="1" applyAlignment="1"/>
    <xf numFmtId="169" fontId="3" fillId="0" borderId="84" xfId="0" applyNumberFormat="1" applyFont="1" applyFill="1" applyBorder="1" applyAlignment="1">
      <alignment horizontal="right"/>
    </xf>
    <xf numFmtId="168" fontId="27" fillId="0" borderId="18" xfId="0" applyNumberFormat="1" applyFont="1" applyBorder="1" applyAlignment="1">
      <alignment horizontal="right"/>
    </xf>
    <xf numFmtId="168" fontId="2" fillId="0" borderId="83" xfId="0" applyNumberFormat="1" applyFont="1" applyFill="1" applyBorder="1" applyAlignment="1">
      <alignment horizontal="right"/>
    </xf>
    <xf numFmtId="168" fontId="2" fillId="0" borderId="41" xfId="0" applyNumberFormat="1" applyFont="1" applyFill="1" applyBorder="1" applyAlignment="1">
      <alignment horizontal="right"/>
    </xf>
    <xf numFmtId="168" fontId="8" fillId="0" borderId="120" xfId="0" applyNumberFormat="1" applyFont="1" applyFill="1" applyBorder="1" applyAlignment="1">
      <alignment horizontal="right"/>
    </xf>
    <xf numFmtId="168" fontId="8" fillId="0" borderId="96" xfId="0" applyNumberFormat="1" applyFont="1" applyFill="1" applyBorder="1" applyAlignment="1">
      <alignment horizontal="right"/>
    </xf>
    <xf numFmtId="170" fontId="21" fillId="0" borderId="149" xfId="0" applyNumberFormat="1" applyFont="1" applyFill="1" applyBorder="1" applyAlignment="1">
      <alignment horizontal="right"/>
    </xf>
    <xf numFmtId="170" fontId="21" fillId="0" borderId="84" xfId="0" applyNumberFormat="1" applyFont="1" applyFill="1" applyBorder="1" applyAlignment="1">
      <alignment horizontal="right"/>
    </xf>
    <xf numFmtId="170" fontId="21" fillId="0" borderId="100" xfId="0" applyNumberFormat="1" applyFont="1" applyFill="1" applyBorder="1" applyAlignment="1">
      <alignment horizontal="right"/>
    </xf>
    <xf numFmtId="169" fontId="9" fillId="0" borderId="117" xfId="3" applyNumberFormat="1" applyFont="1" applyFill="1" applyBorder="1" applyAlignment="1">
      <alignment horizontal="right"/>
    </xf>
    <xf numFmtId="169" fontId="9" fillId="0" borderId="100" xfId="3" applyNumberFormat="1" applyFont="1" applyFill="1" applyBorder="1" applyAlignment="1">
      <alignment horizontal="right"/>
    </xf>
    <xf numFmtId="0" fontId="4" fillId="0" borderId="0" xfId="0" applyFont="1" applyFill="1" applyBorder="1" applyAlignment="1">
      <alignment horizont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51" xfId="0" applyFont="1" applyFill="1" applyBorder="1" applyAlignment="1">
      <alignment horizontal="center" vertical="center"/>
    </xf>
    <xf numFmtId="0" fontId="9" fillId="0" borderId="152" xfId="0" applyFont="1" applyFill="1" applyBorder="1" applyAlignment="1">
      <alignment horizontal="center"/>
    </xf>
    <xf numFmtId="168" fontId="8" fillId="0" borderId="152" xfId="0" applyNumberFormat="1" applyFont="1" applyFill="1" applyBorder="1" applyAlignment="1">
      <alignment horizontal="right"/>
    </xf>
    <xf numFmtId="168" fontId="9" fillId="0" borderId="152" xfId="0" applyNumberFormat="1" applyFont="1" applyFill="1" applyBorder="1" applyAlignment="1">
      <alignment horizontal="right"/>
    </xf>
    <xf numFmtId="169" fontId="3" fillId="0" borderId="152" xfId="12" applyNumberFormat="1" applyFont="1" applyFill="1" applyBorder="1" applyAlignment="1">
      <alignment horizontal="right"/>
    </xf>
    <xf numFmtId="168" fontId="8" fillId="0" borderId="152" xfId="0" applyNumberFormat="1" applyFont="1" applyFill="1" applyBorder="1" applyAlignment="1"/>
    <xf numFmtId="168" fontId="2" fillId="0" borderId="152" xfId="0" applyNumberFormat="1" applyFont="1" applyFill="1" applyBorder="1" applyAlignment="1">
      <alignment horizontal="right"/>
    </xf>
    <xf numFmtId="9" fontId="3" fillId="0" borderId="0" xfId="12" applyFont="1"/>
    <xf numFmtId="169" fontId="3" fillId="0" borderId="8" xfId="12" applyNumberFormat="1" applyFont="1" applyFill="1" applyBorder="1" applyAlignment="1">
      <alignment horizontal="right"/>
    </xf>
    <xf numFmtId="9" fontId="23" fillId="0" borderId="0" xfId="12" applyFont="1" applyFill="1" applyAlignment="1">
      <alignment horizontal="right"/>
    </xf>
    <xf numFmtId="169" fontId="3" fillId="0" borderId="12" xfId="12" applyNumberFormat="1" applyFont="1" applyFill="1" applyBorder="1" applyAlignment="1">
      <alignment horizontal="right"/>
    </xf>
    <xf numFmtId="169" fontId="3" fillId="0" borderId="0" xfId="12" applyNumberFormat="1" applyFont="1" applyFill="1" applyAlignment="1">
      <alignment horizontal="right"/>
    </xf>
    <xf numFmtId="170" fontId="21" fillId="0" borderId="0" xfId="0" applyNumberFormat="1" applyFont="1" applyFill="1" applyBorder="1" applyAlignment="1"/>
    <xf numFmtId="9" fontId="4" fillId="0" borderId="0" xfId="12" applyFont="1" applyBorder="1"/>
    <xf numFmtId="169" fontId="3" fillId="0" borderId="0" xfId="12" applyNumberFormat="1" applyFont="1" applyFill="1" applyBorder="1" applyAlignment="1">
      <alignment horizontal="right"/>
    </xf>
    <xf numFmtId="168" fontId="9" fillId="0" borderId="152" xfId="0" applyNumberFormat="1" applyFont="1" applyFill="1" applyBorder="1" applyAlignment="1"/>
    <xf numFmtId="0" fontId="6" fillId="2" borderId="156" xfId="0" applyFont="1" applyFill="1" applyBorder="1" applyAlignment="1"/>
    <xf numFmtId="0" fontId="8" fillId="0" borderId="36" xfId="0" applyFont="1" applyFill="1" applyBorder="1" applyAlignment="1"/>
    <xf numFmtId="168" fontId="8" fillId="0" borderId="36" xfId="0" applyNumberFormat="1" applyFont="1" applyFill="1" applyBorder="1" applyAlignment="1">
      <alignment horizontal="right"/>
    </xf>
    <xf numFmtId="169" fontId="3" fillId="0" borderId="36" xfId="12" applyNumberFormat="1" applyFont="1" applyFill="1" applyBorder="1" applyAlignment="1">
      <alignment horizontal="right"/>
    </xf>
    <xf numFmtId="168" fontId="8" fillId="0" borderId="36" xfId="0" applyNumberFormat="1" applyFont="1" applyFill="1" applyBorder="1" applyAlignment="1"/>
    <xf numFmtId="0" fontId="3" fillId="0" borderId="158" xfId="0" applyFont="1" applyFill="1" applyBorder="1" applyAlignment="1">
      <alignment vertical="center"/>
    </xf>
    <xf numFmtId="169" fontId="2" fillId="0" borderId="0" xfId="0" applyNumberFormat="1" applyFont="1" applyFill="1" applyBorder="1" applyAlignment="1">
      <alignment horizontal="right"/>
    </xf>
    <xf numFmtId="169" fontId="24" fillId="0" borderId="0" xfId="12" applyNumberFormat="1" applyFont="1" applyFill="1" applyBorder="1" applyAlignment="1"/>
    <xf numFmtId="169" fontId="4" fillId="0" borderId="0" xfId="0" applyNumberFormat="1" applyFont="1" applyFill="1" applyBorder="1"/>
    <xf numFmtId="169" fontId="13" fillId="0" borderId="0" xfId="12" applyNumberFormat="1" applyFont="1" applyFill="1" applyBorder="1" applyAlignment="1"/>
    <xf numFmtId="169" fontId="3" fillId="0" borderId="0" xfId="12" applyNumberFormat="1" applyFont="1" applyFill="1" applyBorder="1" applyAlignment="1"/>
    <xf numFmtId="168" fontId="3" fillId="0" borderId="158" xfId="0" applyNumberFormat="1" applyFont="1" applyFill="1" applyBorder="1"/>
    <xf numFmtId="169" fontId="13" fillId="0" borderId="0" xfId="12" applyNumberFormat="1" applyFont="1" applyFill="1" applyBorder="1" applyAlignment="1">
      <alignment horizontal="left"/>
    </xf>
    <xf numFmtId="3" fontId="9" fillId="0" borderId="83" xfId="0" applyNumberFormat="1" applyFont="1" applyFill="1" applyBorder="1" applyAlignment="1">
      <alignment horizontal="right"/>
    </xf>
    <xf numFmtId="3" fontId="9" fillId="0" borderId="7" xfId="0" applyNumberFormat="1" applyFont="1" applyFill="1" applyBorder="1" applyAlignment="1">
      <alignment horizontal="right"/>
    </xf>
    <xf numFmtId="3" fontId="2" fillId="0" borderId="0" xfId="0" applyNumberFormat="1" applyFont="1" applyBorder="1"/>
    <xf numFmtId="170" fontId="11" fillId="0" borderId="170" xfId="0" applyNumberFormat="1" applyFont="1" applyFill="1" applyBorder="1" applyAlignment="1">
      <alignment horizontal="right"/>
    </xf>
    <xf numFmtId="170" fontId="11" fillId="0" borderId="171" xfId="0" applyNumberFormat="1" applyFont="1" applyFill="1" applyBorder="1" applyAlignment="1">
      <alignment horizontal="right"/>
    </xf>
    <xf numFmtId="170" fontId="11" fillId="0" borderId="172" xfId="0" applyNumberFormat="1" applyFont="1" applyFill="1" applyBorder="1" applyAlignment="1">
      <alignment horizontal="right"/>
    </xf>
    <xf numFmtId="168" fontId="2" fillId="0" borderId="149" xfId="3" applyNumberFormat="1" applyFont="1" applyFill="1" applyBorder="1" applyAlignment="1">
      <alignment horizontal="right"/>
    </xf>
    <xf numFmtId="168" fontId="2" fillId="0" borderId="84" xfId="3" applyNumberFormat="1" applyFont="1" applyFill="1" applyBorder="1" applyAlignment="1">
      <alignment horizontal="right"/>
    </xf>
    <xf numFmtId="168" fontId="2" fillId="0" borderId="100" xfId="3" applyNumberFormat="1" applyFont="1" applyFill="1" applyBorder="1" applyAlignment="1">
      <alignment horizontal="right"/>
    </xf>
    <xf numFmtId="168" fontId="2" fillId="0" borderId="170" xfId="3" applyNumberFormat="1" applyFont="1" applyFill="1" applyBorder="1" applyAlignment="1">
      <alignment horizontal="right"/>
    </xf>
    <xf numFmtId="168" fontId="2" fillId="0" borderId="117" xfId="3" applyNumberFormat="1" applyFont="1" applyFill="1" applyBorder="1" applyAlignment="1">
      <alignment horizontal="right"/>
    </xf>
    <xf numFmtId="168" fontId="2" fillId="0" borderId="171" xfId="3" applyNumberFormat="1" applyFont="1" applyFill="1" applyBorder="1" applyAlignment="1">
      <alignment horizontal="right"/>
    </xf>
    <xf numFmtId="168" fontId="2" fillId="0" borderId="101" xfId="3" applyNumberFormat="1" applyFont="1" applyFill="1" applyBorder="1" applyAlignment="1">
      <alignment horizontal="right"/>
    </xf>
    <xf numFmtId="168" fontId="2" fillId="0" borderId="172" xfId="3" applyNumberFormat="1" applyFont="1" applyFill="1" applyBorder="1" applyAlignment="1">
      <alignment horizontal="right"/>
    </xf>
    <xf numFmtId="168" fontId="2" fillId="0" borderId="102" xfId="3" applyNumberFormat="1" applyFont="1" applyFill="1" applyBorder="1" applyAlignment="1">
      <alignment horizontal="right"/>
    </xf>
    <xf numFmtId="168" fontId="2" fillId="0" borderId="10" xfId="3" applyNumberFormat="1" applyFont="1" applyFill="1" applyBorder="1" applyAlignment="1"/>
    <xf numFmtId="168" fontId="2" fillId="0" borderId="40" xfId="3" applyNumberFormat="1" applyFont="1" applyFill="1" applyBorder="1" applyAlignment="1">
      <alignment horizontal="right"/>
    </xf>
    <xf numFmtId="168" fontId="2" fillId="0" borderId="45" xfId="3" applyNumberFormat="1" applyFont="1" applyFill="1" applyBorder="1" applyAlignment="1">
      <alignment horizontal="right"/>
    </xf>
    <xf numFmtId="168" fontId="2" fillId="0" borderId="15" xfId="3" applyNumberFormat="1" applyFont="1" applyFill="1" applyBorder="1" applyAlignment="1"/>
    <xf numFmtId="168" fontId="2" fillId="0" borderId="44" xfId="3" applyNumberFormat="1" applyFont="1" applyFill="1" applyBorder="1" applyAlignment="1">
      <alignment horizontal="right"/>
    </xf>
    <xf numFmtId="3" fontId="9" fillId="0" borderId="150" xfId="0" applyNumberFormat="1" applyFont="1" applyFill="1" applyBorder="1" applyAlignment="1">
      <alignment horizontal="right"/>
    </xf>
    <xf numFmtId="3" fontId="9" fillId="0" borderId="11" xfId="0" applyNumberFormat="1" applyFont="1" applyFill="1" applyBorder="1" applyAlignment="1"/>
    <xf numFmtId="3" fontId="9" fillId="0" borderId="168" xfId="0" applyNumberFormat="1" applyFont="1" applyFill="1" applyBorder="1" applyAlignment="1">
      <alignment horizontal="right"/>
    </xf>
    <xf numFmtId="3" fontId="8" fillId="0" borderId="149" xfId="0" applyNumberFormat="1" applyFont="1" applyFill="1" applyBorder="1" applyAlignment="1">
      <alignment horizontal="right"/>
    </xf>
    <xf numFmtId="3" fontId="8" fillId="0" borderId="84" xfId="0" applyNumberFormat="1" applyFont="1" applyFill="1" applyBorder="1" applyAlignment="1">
      <alignment horizontal="right"/>
    </xf>
    <xf numFmtId="3" fontId="8" fillId="0" borderId="100" xfId="0" applyNumberFormat="1" applyFont="1" applyFill="1" applyBorder="1" applyAlignment="1">
      <alignment horizontal="right"/>
    </xf>
    <xf numFmtId="3" fontId="8" fillId="0" borderId="40" xfId="0" applyNumberFormat="1" applyFont="1" applyFill="1" applyBorder="1" applyAlignment="1"/>
    <xf numFmtId="3" fontId="9" fillId="0" borderId="10" xfId="0" applyNumberFormat="1" applyFont="1" applyFill="1" applyBorder="1" applyAlignment="1"/>
    <xf numFmtId="3" fontId="8" fillId="0" borderId="45" xfId="0" applyNumberFormat="1" applyFont="1" applyFill="1" applyBorder="1" applyAlignment="1"/>
    <xf numFmtId="3" fontId="9" fillId="0" borderId="41" xfId="0" applyNumberFormat="1" applyFont="1" applyFill="1" applyBorder="1" applyAlignment="1"/>
    <xf numFmtId="3" fontId="9" fillId="0" borderId="15" xfId="0" applyNumberFormat="1" applyFont="1" applyFill="1" applyBorder="1" applyAlignment="1"/>
    <xf numFmtId="168" fontId="9" fillId="0" borderId="101" xfId="0" applyNumberFormat="1" applyFont="1" applyFill="1" applyBorder="1" applyAlignment="1"/>
    <xf numFmtId="0" fontId="3" fillId="0" borderId="0" xfId="0" applyFont="1" applyFill="1" applyBorder="1" applyAlignment="1">
      <alignment horizontal="center" vertical="center"/>
    </xf>
    <xf numFmtId="0" fontId="3" fillId="0" borderId="0" xfId="0" applyFont="1" applyFill="1" applyBorder="1" applyAlignment="1">
      <alignment horizontal="center"/>
    </xf>
    <xf numFmtId="0" fontId="4" fillId="0" borderId="0" xfId="0" applyFont="1" applyFill="1" applyBorder="1" applyAlignment="1">
      <alignment horizontal="center"/>
    </xf>
    <xf numFmtId="170" fontId="33" fillId="0" borderId="149" xfId="0" applyNumberFormat="1" applyFont="1" applyFill="1" applyBorder="1" applyAlignment="1">
      <alignment horizontal="right"/>
    </xf>
    <xf numFmtId="170" fontId="33" fillId="0" borderId="84" xfId="0" applyNumberFormat="1" applyFont="1" applyFill="1" applyBorder="1" applyAlignment="1">
      <alignment horizontal="right"/>
    </xf>
    <xf numFmtId="170" fontId="33" fillId="0" borderId="100" xfId="0" applyNumberFormat="1" applyFont="1" applyFill="1" applyBorder="1" applyAlignment="1">
      <alignment horizontal="right"/>
    </xf>
    <xf numFmtId="3" fontId="9" fillId="0" borderId="152" xfId="0" applyNumberFormat="1" applyFont="1" applyFill="1" applyBorder="1" applyAlignment="1">
      <alignment horizontal="right"/>
    </xf>
    <xf numFmtId="170" fontId="33" fillId="0" borderId="7" xfId="0" applyNumberFormat="1" applyFont="1" applyFill="1" applyBorder="1" applyAlignment="1"/>
    <xf numFmtId="170" fontId="33" fillId="0" borderId="10" xfId="0" applyNumberFormat="1" applyFont="1" applyFill="1" applyBorder="1" applyAlignment="1"/>
    <xf numFmtId="170" fontId="33" fillId="0" borderId="15" xfId="0" applyNumberFormat="1" applyFont="1" applyFill="1" applyBorder="1" applyAlignment="1"/>
    <xf numFmtId="169" fontId="3" fillId="0" borderId="52" xfId="0" applyNumberFormat="1" applyFont="1" applyBorder="1" applyAlignment="1"/>
    <xf numFmtId="170" fontId="11" fillId="0" borderId="149" xfId="0" applyNumberFormat="1" applyFont="1" applyFill="1" applyBorder="1" applyAlignment="1"/>
    <xf numFmtId="170" fontId="11" fillId="0" borderId="84" xfId="0" applyNumberFormat="1" applyFont="1" applyFill="1" applyBorder="1" applyAlignment="1"/>
    <xf numFmtId="170" fontId="11" fillId="0" borderId="100" xfId="0" applyNumberFormat="1" applyFont="1" applyFill="1" applyBorder="1" applyAlignment="1"/>
    <xf numFmtId="168" fontId="3" fillId="0" borderId="44" xfId="0" applyNumberFormat="1" applyFont="1" applyFill="1" applyBorder="1" applyAlignment="1">
      <alignment horizontal="right"/>
    </xf>
    <xf numFmtId="168" fontId="3" fillId="0" borderId="40" xfId="0" applyNumberFormat="1" applyFont="1" applyFill="1" applyBorder="1" applyAlignment="1">
      <alignment horizontal="right"/>
    </xf>
    <xf numFmtId="168" fontId="3" fillId="0" borderId="45" xfId="0" applyNumberFormat="1" applyFont="1" applyFill="1" applyBorder="1" applyAlignment="1">
      <alignment horizontal="right"/>
    </xf>
    <xf numFmtId="169" fontId="3" fillId="0" borderId="149" xfId="0" applyNumberFormat="1" applyFont="1" applyFill="1" applyBorder="1" applyAlignment="1"/>
    <xf numFmtId="2" fontId="11" fillId="0" borderId="99" xfId="0" applyNumberFormat="1" applyFont="1" applyFill="1" applyBorder="1" applyAlignment="1">
      <alignment horizontal="right"/>
    </xf>
    <xf numFmtId="2" fontId="11" fillId="0" borderId="149" xfId="0" applyNumberFormat="1" applyFont="1" applyFill="1" applyBorder="1" applyAlignment="1">
      <alignment horizontal="right"/>
    </xf>
    <xf numFmtId="2" fontId="11" fillId="0" borderId="20" xfId="0" applyNumberFormat="1" applyFont="1" applyFill="1" applyBorder="1" applyAlignment="1">
      <alignment horizontal="right"/>
    </xf>
    <xf numFmtId="168" fontId="2" fillId="0" borderId="7" xfId="0" applyNumberFormat="1" applyFont="1" applyFill="1" applyBorder="1" applyAlignment="1"/>
    <xf numFmtId="0" fontId="8" fillId="0" borderId="14" xfId="0" applyFont="1" applyFill="1" applyBorder="1" applyAlignment="1"/>
    <xf numFmtId="9" fontId="3" fillId="0" borderId="0" xfId="3" applyFont="1" applyAlignment="1"/>
    <xf numFmtId="0" fontId="3" fillId="0" borderId="162" xfId="0" applyFont="1" applyFill="1" applyBorder="1"/>
    <xf numFmtId="0" fontId="8" fillId="0" borderId="162" xfId="0" applyFont="1" applyFill="1" applyBorder="1" applyAlignment="1"/>
    <xf numFmtId="0" fontId="2" fillId="0" borderId="162" xfId="0" applyFont="1" applyBorder="1" applyAlignment="1">
      <alignment horizontal="center"/>
    </xf>
    <xf numFmtId="0" fontId="2" fillId="0" borderId="162" xfId="0" applyFont="1" applyFill="1" applyBorder="1" applyAlignment="1">
      <alignment horizontal="center"/>
    </xf>
    <xf numFmtId="0" fontId="2" fillId="0" borderId="169" xfId="0" applyFont="1" applyBorder="1" applyAlignment="1">
      <alignment horizontal="center"/>
    </xf>
    <xf numFmtId="170" fontId="2" fillId="0" borderId="174" xfId="0" applyNumberFormat="1" applyFont="1" applyBorder="1"/>
    <xf numFmtId="170" fontId="2" fillId="0" borderId="175" xfId="0" applyNumberFormat="1" applyFont="1" applyBorder="1"/>
    <xf numFmtId="170" fontId="2" fillId="0" borderId="176" xfId="0" applyNumberFormat="1" applyFont="1" applyBorder="1"/>
    <xf numFmtId="3" fontId="3" fillId="0" borderId="14" xfId="0" applyNumberFormat="1" applyFont="1" applyFill="1" applyBorder="1" applyAlignment="1"/>
    <xf numFmtId="3" fontId="3" fillId="0" borderId="44" xfId="0" applyNumberFormat="1" applyFont="1" applyFill="1" applyBorder="1" applyAlignment="1"/>
    <xf numFmtId="3" fontId="8" fillId="3" borderId="45" xfId="0" applyNumberFormat="1" applyFont="1" applyFill="1" applyBorder="1" applyAlignment="1">
      <alignment horizontal="right"/>
    </xf>
    <xf numFmtId="3" fontId="2" fillId="0" borderId="23" xfId="0" applyNumberFormat="1" applyFont="1" applyFill="1" applyBorder="1" applyAlignment="1">
      <alignment horizontal="right"/>
    </xf>
    <xf numFmtId="1" fontId="2" fillId="0" borderId="0" xfId="0" applyNumberFormat="1" applyFont="1"/>
    <xf numFmtId="1" fontId="2" fillId="0" borderId="0" xfId="0" applyNumberFormat="1" applyFont="1" applyAlignment="1"/>
    <xf numFmtId="1" fontId="3" fillId="0" borderId="44" xfId="0" applyNumberFormat="1" applyFont="1" applyFill="1" applyBorder="1" applyAlignment="1"/>
    <xf numFmtId="1" fontId="2" fillId="0" borderId="7" xfId="0" applyNumberFormat="1" applyFont="1" applyFill="1" applyBorder="1" applyAlignment="1"/>
    <xf numFmtId="1" fontId="3" fillId="0" borderId="40" xfId="0" applyNumberFormat="1" applyFont="1" applyFill="1" applyBorder="1" applyAlignment="1"/>
    <xf numFmtId="1" fontId="3" fillId="0" borderId="45" xfId="0" applyNumberFormat="1" applyFont="1" applyFill="1" applyBorder="1" applyAlignment="1"/>
    <xf numFmtId="1" fontId="2" fillId="0" borderId="15" xfId="0" applyNumberFormat="1" applyFont="1" applyFill="1" applyBorder="1" applyAlignment="1"/>
    <xf numFmtId="3" fontId="2" fillId="0" borderId="119" xfId="0" applyNumberFormat="1" applyFont="1" applyFill="1" applyBorder="1" applyAlignment="1">
      <alignment horizontal="right"/>
    </xf>
    <xf numFmtId="3" fontId="3" fillId="0" borderId="40" xfId="0" applyNumberFormat="1" applyFont="1" applyFill="1" applyBorder="1" applyAlignment="1">
      <alignment horizontal="right"/>
    </xf>
    <xf numFmtId="3" fontId="3" fillId="0" borderId="45" xfId="0" applyNumberFormat="1" applyFont="1" applyFill="1" applyBorder="1" applyAlignment="1">
      <alignment horizontal="right"/>
    </xf>
    <xf numFmtId="1" fontId="3" fillId="0" borderId="44" xfId="0" applyNumberFormat="1" applyFont="1" applyFill="1" applyBorder="1" applyAlignment="1">
      <alignment horizontal="right"/>
    </xf>
    <xf numFmtId="1" fontId="3" fillId="0" borderId="40" xfId="0" applyNumberFormat="1" applyFont="1" applyFill="1" applyBorder="1" applyAlignment="1">
      <alignment horizontal="right"/>
    </xf>
    <xf numFmtId="3" fontId="8" fillId="0" borderId="44" xfId="0" applyNumberFormat="1" applyFont="1" applyFill="1" applyBorder="1" applyAlignment="1">
      <alignment horizontal="right"/>
    </xf>
    <xf numFmtId="168" fontId="8" fillId="0" borderId="44" xfId="0" applyNumberFormat="1" applyFont="1" applyFill="1" applyBorder="1" applyAlignment="1"/>
    <xf numFmtId="168" fontId="8" fillId="0" borderId="40" xfId="0" applyNumberFormat="1" applyFont="1" applyFill="1" applyBorder="1" applyAlignment="1">
      <alignment horizontal="right"/>
    </xf>
    <xf numFmtId="170" fontId="21" fillId="0" borderId="7" xfId="0" applyNumberFormat="1" applyFont="1" applyFill="1" applyBorder="1" applyAlignment="1">
      <alignment horizontal="right"/>
    </xf>
    <xf numFmtId="170" fontId="21" fillId="0" borderId="10" xfId="0" applyNumberFormat="1" applyFont="1" applyFill="1" applyBorder="1" applyAlignment="1">
      <alignment horizontal="right"/>
    </xf>
    <xf numFmtId="170" fontId="21" fillId="0" borderId="15" xfId="0" applyNumberFormat="1" applyFont="1" applyFill="1" applyBorder="1" applyAlignment="1">
      <alignment horizontal="right"/>
    </xf>
    <xf numFmtId="0" fontId="2" fillId="0" borderId="180" xfId="0" applyFont="1" applyBorder="1"/>
    <xf numFmtId="170" fontId="21" fillId="0" borderId="165" xfId="0" applyNumberFormat="1" applyFont="1" applyFill="1" applyBorder="1" applyAlignment="1">
      <alignment horizontal="right"/>
    </xf>
    <xf numFmtId="0" fontId="9" fillId="0" borderId="181" xfId="0" applyFont="1" applyFill="1" applyBorder="1" applyAlignment="1">
      <alignment horizontal="center"/>
    </xf>
    <xf numFmtId="0" fontId="2" fillId="0" borderId="20" xfId="0" applyFont="1" applyFill="1" applyBorder="1" applyAlignment="1">
      <alignment horizontal="center"/>
    </xf>
    <xf numFmtId="169" fontId="3" fillId="0" borderId="149" xfId="12" applyNumberFormat="1" applyFont="1" applyFill="1" applyBorder="1" applyAlignment="1">
      <alignment horizontal="right"/>
    </xf>
    <xf numFmtId="169" fontId="3" fillId="0" borderId="84" xfId="12" applyNumberFormat="1" applyFont="1" applyFill="1" applyBorder="1" applyAlignment="1">
      <alignment horizontal="right"/>
    </xf>
    <xf numFmtId="169" fontId="3" fillId="0" borderId="100" xfId="12" applyNumberFormat="1" applyFont="1" applyFill="1" applyBorder="1" applyAlignment="1">
      <alignment horizontal="right"/>
    </xf>
    <xf numFmtId="168" fontId="2" fillId="0" borderId="41" xfId="0" applyNumberFormat="1" applyFont="1" applyFill="1" applyBorder="1" applyAlignment="1"/>
    <xf numFmtId="0" fontId="8" fillId="0" borderId="99" xfId="0" applyFont="1" applyFill="1" applyBorder="1" applyAlignment="1"/>
    <xf numFmtId="168" fontId="2" fillId="0" borderId="173" xfId="0" applyNumberFormat="1" applyFont="1" applyFill="1" applyBorder="1" applyAlignment="1">
      <alignment horizontal="right"/>
    </xf>
    <xf numFmtId="168" fontId="2" fillId="0" borderId="24" xfId="0" applyNumberFormat="1" applyFont="1" applyFill="1" applyBorder="1" applyAlignment="1">
      <alignment horizontal="right"/>
    </xf>
    <xf numFmtId="168" fontId="2" fillId="0" borderId="164" xfId="0" applyNumberFormat="1" applyFont="1" applyFill="1" applyBorder="1" applyAlignment="1">
      <alignment horizontal="right"/>
    </xf>
    <xf numFmtId="170" fontId="11" fillId="0" borderId="44" xfId="0" applyNumberFormat="1" applyFont="1" applyFill="1" applyBorder="1" applyAlignment="1"/>
    <xf numFmtId="170" fontId="11" fillId="0" borderId="40" xfId="0" applyNumberFormat="1" applyFont="1" applyFill="1" applyBorder="1" applyAlignment="1"/>
    <xf numFmtId="170" fontId="11" fillId="0" borderId="10" xfId="0" applyNumberFormat="1" applyFont="1" applyFill="1" applyBorder="1" applyAlignment="1"/>
    <xf numFmtId="170" fontId="11" fillId="0" borderId="45" xfId="0" applyNumberFormat="1" applyFont="1" applyFill="1" applyBorder="1" applyAlignment="1"/>
    <xf numFmtId="168" fontId="9" fillId="0" borderId="83" xfId="0" applyNumberFormat="1" applyFont="1" applyFill="1" applyBorder="1" applyAlignment="1"/>
    <xf numFmtId="168" fontId="19" fillId="0" borderId="83" xfId="0" applyNumberFormat="1" applyFont="1" applyFill="1" applyBorder="1" applyAlignment="1"/>
    <xf numFmtId="168" fontId="19" fillId="0" borderId="41" xfId="0" applyNumberFormat="1" applyFont="1" applyFill="1" applyBorder="1" applyAlignment="1">
      <alignment horizontal="left"/>
    </xf>
    <xf numFmtId="168" fontId="19" fillId="0" borderId="15" xfId="0" applyNumberFormat="1" applyFont="1" applyFill="1" applyBorder="1" applyAlignment="1">
      <alignment horizontal="center"/>
    </xf>
    <xf numFmtId="168" fontId="9" fillId="0" borderId="165" xfId="0" applyNumberFormat="1" applyFont="1" applyFill="1" applyBorder="1" applyAlignment="1"/>
    <xf numFmtId="0" fontId="10" fillId="0" borderId="0" xfId="0" applyFont="1" applyAlignment="1"/>
    <xf numFmtId="169" fontId="8" fillId="0" borderId="173" xfId="12" applyNumberFormat="1" applyFont="1" applyFill="1" applyBorder="1" applyAlignment="1">
      <alignment horizontal="right"/>
    </xf>
    <xf numFmtId="169" fontId="8" fillId="0" borderId="149" xfId="12" applyNumberFormat="1" applyFont="1" applyFill="1" applyBorder="1" applyAlignment="1">
      <alignment horizontal="right"/>
    </xf>
    <xf numFmtId="169" fontId="8" fillId="0" borderId="100" xfId="12" applyNumberFormat="1" applyFont="1" applyFill="1" applyBorder="1" applyAlignment="1">
      <alignment horizontal="right"/>
    </xf>
    <xf numFmtId="0" fontId="9" fillId="0" borderId="178" xfId="0" applyFont="1" applyFill="1" applyBorder="1" applyAlignment="1">
      <alignment horizontal="center"/>
    </xf>
    <xf numFmtId="0" fontId="2" fillId="0" borderId="9" xfId="0" applyFont="1" applyFill="1" applyBorder="1" applyAlignment="1">
      <alignment horizontal="center"/>
    </xf>
    <xf numFmtId="168" fontId="2" fillId="0" borderId="166" xfId="0" applyNumberFormat="1" applyFont="1" applyFill="1" applyBorder="1" applyAlignment="1">
      <alignment horizontal="right"/>
    </xf>
    <xf numFmtId="168" fontId="2" fillId="0" borderId="182" xfId="0" applyNumberFormat="1" applyFont="1" applyFill="1" applyBorder="1" applyAlignment="1">
      <alignment horizontal="right"/>
    </xf>
    <xf numFmtId="168" fontId="9" fillId="0" borderId="173" xfId="0" applyNumberFormat="1" applyFont="1" applyFill="1" applyBorder="1" applyAlignment="1">
      <alignment horizontal="right"/>
    </xf>
    <xf numFmtId="0" fontId="9" fillId="0" borderId="0" xfId="0" applyFont="1" applyBorder="1"/>
    <xf numFmtId="0" fontId="8" fillId="0" borderId="173" xfId="0" applyFont="1" applyFill="1" applyBorder="1" applyAlignment="1"/>
    <xf numFmtId="0" fontId="8" fillId="0" borderId="180" xfId="0" applyFont="1" applyFill="1" applyBorder="1" applyAlignment="1"/>
    <xf numFmtId="168" fontId="2" fillId="0" borderId="173" xfId="0" applyNumberFormat="1" applyFont="1" applyBorder="1" applyAlignment="1">
      <alignment horizontal="right"/>
    </xf>
    <xf numFmtId="3" fontId="2" fillId="0" borderId="166" xfId="0" applyNumberFormat="1" applyFont="1" applyFill="1" applyBorder="1" applyAlignment="1">
      <alignment horizontal="right"/>
    </xf>
    <xf numFmtId="3" fontId="2" fillId="0" borderId="173" xfId="0" applyNumberFormat="1" applyFont="1" applyFill="1" applyBorder="1" applyAlignment="1">
      <alignment horizontal="right"/>
    </xf>
    <xf numFmtId="3" fontId="9" fillId="0" borderId="166" xfId="0" applyNumberFormat="1" applyFont="1" applyFill="1" applyBorder="1" applyAlignment="1">
      <alignment horizontal="right"/>
    </xf>
    <xf numFmtId="3" fontId="9" fillId="0" borderId="167" xfId="0" applyNumberFormat="1" applyFont="1" applyFill="1" applyBorder="1" applyAlignment="1">
      <alignment horizontal="right"/>
    </xf>
    <xf numFmtId="3" fontId="9" fillId="0" borderId="165" xfId="0" applyNumberFormat="1" applyFont="1" applyFill="1" applyBorder="1" applyAlignment="1">
      <alignment horizontal="right"/>
    </xf>
    <xf numFmtId="3" fontId="26" fillId="0" borderId="0" xfId="4" applyNumberFormat="1" applyFont="1" applyFill="1" applyBorder="1" applyAlignment="1">
      <alignment horizontal="center" vertical="center"/>
    </xf>
    <xf numFmtId="1" fontId="26" fillId="0" borderId="0" xfId="4" applyNumberFormat="1" applyFont="1" applyFill="1" applyBorder="1" applyAlignment="1">
      <alignment horizontal="center" vertical="center"/>
    </xf>
    <xf numFmtId="168" fontId="2" fillId="0" borderId="170" xfId="0" applyNumberFormat="1" applyFont="1" applyFill="1" applyBorder="1" applyAlignment="1">
      <alignment horizontal="right"/>
    </xf>
    <xf numFmtId="168" fontId="2" fillId="0" borderId="172" xfId="0" applyNumberFormat="1" applyFont="1" applyFill="1" applyBorder="1" applyAlignment="1">
      <alignment horizontal="right"/>
    </xf>
    <xf numFmtId="3" fontId="2" fillId="0" borderId="170" xfId="0" applyNumberFormat="1" applyFont="1" applyFill="1" applyBorder="1" applyAlignment="1">
      <alignment horizontal="right"/>
    </xf>
    <xf numFmtId="3" fontId="2" fillId="0" borderId="171" xfId="0" applyNumberFormat="1" applyFont="1" applyFill="1" applyBorder="1" applyAlignment="1">
      <alignment horizontal="right"/>
    </xf>
    <xf numFmtId="3" fontId="2" fillId="0" borderId="172" xfId="0" applyNumberFormat="1" applyFont="1" applyFill="1" applyBorder="1" applyAlignment="1">
      <alignment horizontal="right"/>
    </xf>
    <xf numFmtId="175" fontId="3" fillId="0" borderId="0" xfId="0" applyNumberFormat="1" applyFont="1" applyFill="1" applyAlignment="1">
      <alignment horizontal="right"/>
    </xf>
    <xf numFmtId="175" fontId="24" fillId="0" borderId="0" xfId="0" applyNumberFormat="1" applyFont="1" applyFill="1" applyBorder="1" applyAlignment="1"/>
    <xf numFmtId="0" fontId="9" fillId="0" borderId="167" xfId="0" applyFont="1" applyFill="1" applyBorder="1" applyAlignment="1">
      <alignment horizontal="center"/>
    </xf>
    <xf numFmtId="168" fontId="8" fillId="0" borderId="167" xfId="0" applyNumberFormat="1" applyFont="1" applyFill="1" applyBorder="1" applyAlignment="1"/>
    <xf numFmtId="168" fontId="9" fillId="0" borderId="167" xfId="0" applyNumberFormat="1" applyFont="1" applyFill="1" applyBorder="1" applyAlignment="1"/>
    <xf numFmtId="168" fontId="8" fillId="0" borderId="166" xfId="0" applyNumberFormat="1" applyFont="1" applyFill="1" applyBorder="1" applyAlignment="1"/>
    <xf numFmtId="169" fontId="3" fillId="0" borderId="173" xfId="12" applyNumberFormat="1" applyFont="1" applyFill="1" applyBorder="1" applyAlignment="1">
      <alignment horizontal="right"/>
    </xf>
    <xf numFmtId="168" fontId="8" fillId="0" borderId="83" xfId="0" applyNumberFormat="1" applyFont="1" applyFill="1" applyBorder="1" applyAlignment="1">
      <alignment horizontal="right"/>
    </xf>
    <xf numFmtId="0" fontId="9" fillId="0" borderId="45" xfId="0" applyFont="1" applyFill="1" applyBorder="1" applyAlignment="1">
      <alignment horizontal="center"/>
    </xf>
    <xf numFmtId="168" fontId="8" fillId="0" borderId="41" xfId="0" applyNumberFormat="1" applyFont="1" applyFill="1" applyBorder="1" applyAlignment="1">
      <alignment horizontal="right"/>
    </xf>
    <xf numFmtId="3" fontId="9" fillId="0" borderId="185" xfId="0" applyNumberFormat="1" applyFont="1" applyFill="1" applyBorder="1" applyAlignment="1">
      <alignment horizontal="right"/>
    </xf>
    <xf numFmtId="168" fontId="9" fillId="0" borderId="186" xfId="0" applyNumberFormat="1" applyFont="1" applyFill="1" applyBorder="1" applyAlignment="1">
      <alignment horizontal="right"/>
    </xf>
    <xf numFmtId="168" fontId="9" fillId="0" borderId="185" xfId="0" applyNumberFormat="1" applyFont="1" applyFill="1" applyBorder="1" applyAlignment="1">
      <alignment horizontal="right"/>
    </xf>
    <xf numFmtId="3" fontId="9" fillId="0" borderId="186" xfId="0" applyNumberFormat="1" applyFont="1" applyFill="1" applyBorder="1" applyAlignment="1">
      <alignment horizontal="right"/>
    </xf>
    <xf numFmtId="3" fontId="8" fillId="0" borderId="173" xfId="0" applyNumberFormat="1" applyFont="1" applyFill="1" applyBorder="1" applyAlignment="1"/>
    <xf numFmtId="3" fontId="9" fillId="0" borderId="173" xfId="0" applyNumberFormat="1" applyFont="1" applyFill="1" applyBorder="1" applyAlignment="1">
      <alignment horizontal="right"/>
    </xf>
    <xf numFmtId="0" fontId="5" fillId="0" borderId="0" xfId="0" applyFont="1"/>
    <xf numFmtId="0" fontId="6" fillId="6" borderId="38" xfId="0" applyFont="1" applyFill="1" applyBorder="1" applyAlignment="1">
      <alignment horizontal="center"/>
    </xf>
    <xf numFmtId="0" fontId="6" fillId="5" borderId="151" xfId="0" applyFont="1" applyFill="1" applyBorder="1" applyAlignment="1"/>
    <xf numFmtId="168" fontId="9" fillId="0" borderId="186" xfId="0" applyNumberFormat="1" applyFont="1" applyFill="1" applyBorder="1"/>
    <xf numFmtId="168" fontId="9" fillId="0" borderId="185" xfId="0" applyNumberFormat="1" applyFont="1" applyFill="1" applyBorder="1"/>
    <xf numFmtId="3" fontId="9" fillId="0" borderId="186" xfId="0" applyNumberFormat="1" applyFont="1" applyFill="1" applyBorder="1"/>
    <xf numFmtId="3" fontId="9" fillId="0" borderId="185" xfId="0" applyNumberFormat="1" applyFont="1" applyFill="1" applyBorder="1"/>
    <xf numFmtId="3" fontId="9" fillId="0" borderId="182" xfId="0" applyNumberFormat="1" applyFont="1" applyFill="1" applyBorder="1" applyAlignment="1">
      <alignment horizontal="right"/>
    </xf>
    <xf numFmtId="3" fontId="3" fillId="0" borderId="111" xfId="0" applyNumberFormat="1" applyFont="1" applyFill="1" applyBorder="1" applyAlignment="1"/>
    <xf numFmtId="3" fontId="2" fillId="0" borderId="80" xfId="0" applyNumberFormat="1" applyFont="1" applyFill="1" applyBorder="1" applyAlignment="1">
      <alignment horizontal="right"/>
    </xf>
    <xf numFmtId="3" fontId="2" fillId="0" borderId="75" xfId="0" applyNumberFormat="1" applyFont="1" applyFill="1" applyBorder="1" applyAlignment="1">
      <alignment horizontal="right"/>
    </xf>
    <xf numFmtId="168" fontId="2" fillId="0" borderId="80" xfId="0" applyNumberFormat="1" applyFont="1" applyFill="1" applyBorder="1" applyAlignment="1">
      <alignment horizontal="right"/>
    </xf>
    <xf numFmtId="168" fontId="2" fillId="0" borderId="75" xfId="0" applyNumberFormat="1" applyFont="1" applyFill="1" applyBorder="1" applyAlignment="1">
      <alignment horizontal="right"/>
    </xf>
    <xf numFmtId="178" fontId="6" fillId="5" borderId="151" xfId="0" applyNumberFormat="1" applyFont="1" applyFill="1" applyBorder="1" applyAlignment="1"/>
    <xf numFmtId="3" fontId="9" fillId="0" borderId="102" xfId="0" applyNumberFormat="1" applyFont="1" applyFill="1" applyBorder="1" applyAlignment="1">
      <alignment horizontal="right"/>
    </xf>
    <xf numFmtId="3" fontId="8" fillId="0" borderId="166" xfId="0" applyNumberFormat="1" applyFont="1" applyFill="1" applyBorder="1" applyAlignment="1"/>
    <xf numFmtId="3" fontId="8" fillId="0" borderId="173" xfId="0" applyNumberFormat="1" applyFont="1" applyFill="1" applyBorder="1" applyAlignment="1">
      <alignment horizontal="right"/>
    </xf>
    <xf numFmtId="3" fontId="9" fillId="0" borderId="190" xfId="0" applyNumberFormat="1" applyFont="1" applyFill="1" applyBorder="1" applyAlignment="1">
      <alignment horizontal="right"/>
    </xf>
    <xf numFmtId="3" fontId="9" fillId="0" borderId="117" xfId="0" applyNumberFormat="1" applyFont="1" applyFill="1" applyBorder="1" applyAlignment="1">
      <alignment horizontal="right"/>
    </xf>
    <xf numFmtId="3" fontId="9" fillId="0" borderId="101" xfId="0" applyNumberFormat="1" applyFont="1" applyFill="1" applyBorder="1" applyAlignment="1">
      <alignment horizontal="right"/>
    </xf>
    <xf numFmtId="178" fontId="11" fillId="0" borderId="0" xfId="0" applyNumberFormat="1" applyFont="1" applyFill="1" applyBorder="1" applyAlignment="1"/>
    <xf numFmtId="170" fontId="11" fillId="0" borderId="166" xfId="0" applyNumberFormat="1" applyFont="1" applyFill="1" applyBorder="1" applyAlignment="1">
      <alignment horizontal="right"/>
    </xf>
    <xf numFmtId="168" fontId="3" fillId="0" borderId="0" xfId="0" applyNumberFormat="1" applyFont="1" applyBorder="1" applyAlignment="1">
      <alignment horizontal="right"/>
    </xf>
    <xf numFmtId="173" fontId="2" fillId="0" borderId="20" xfId="1" applyNumberFormat="1" applyFont="1" applyFill="1" applyBorder="1" applyAlignment="1">
      <alignment horizontal="right"/>
    </xf>
    <xf numFmtId="4" fontId="2" fillId="0" borderId="44" xfId="0" applyNumberFormat="1" applyFont="1" applyFill="1" applyBorder="1" applyAlignment="1">
      <alignment horizontal="right"/>
    </xf>
    <xf numFmtId="4" fontId="2" fillId="0" borderId="40" xfId="0" applyNumberFormat="1" applyFont="1" applyFill="1" applyBorder="1" applyAlignment="1">
      <alignment horizontal="right"/>
    </xf>
    <xf numFmtId="0" fontId="40" fillId="4" borderId="0" xfId="11" applyFont="1" applyFill="1" applyAlignment="1" applyProtection="1"/>
    <xf numFmtId="0" fontId="6" fillId="2" borderId="2" xfId="0" applyFont="1" applyFill="1" applyBorder="1" applyAlignment="1">
      <alignment horizontal="center" vertical="center" wrapText="1"/>
    </xf>
    <xf numFmtId="0" fontId="6" fillId="2" borderId="2" xfId="0" applyFont="1" applyFill="1" applyBorder="1" applyAlignment="1">
      <alignment horizontal="center" vertical="center"/>
    </xf>
    <xf numFmtId="0" fontId="4" fillId="0" borderId="0" xfId="0" applyFont="1" applyFill="1" applyBorder="1" applyAlignment="1">
      <alignment horizontal="center"/>
    </xf>
    <xf numFmtId="3" fontId="24" fillId="0" borderId="0" xfId="0" applyNumberFormat="1" applyFont="1" applyFill="1" applyBorder="1" applyAlignment="1">
      <alignment horizontal="right"/>
    </xf>
    <xf numFmtId="9" fontId="2" fillId="0" borderId="0" xfId="0" applyNumberFormat="1" applyFont="1" applyFill="1"/>
    <xf numFmtId="9" fontId="2" fillId="0" borderId="0" xfId="0" applyNumberFormat="1" applyFont="1" applyFill="1" applyBorder="1" applyAlignment="1">
      <alignment horizontal="right" vertical="center"/>
    </xf>
    <xf numFmtId="9" fontId="2" fillId="0" borderId="0" xfId="0" applyNumberFormat="1" applyFont="1" applyFill="1" applyBorder="1" applyAlignment="1">
      <alignment horizontal="right"/>
    </xf>
    <xf numFmtId="9" fontId="8" fillId="0" borderId="149" xfId="3" applyNumberFormat="1" applyFont="1" applyFill="1" applyBorder="1" applyAlignment="1">
      <alignment horizontal="right"/>
    </xf>
    <xf numFmtId="9" fontId="8" fillId="0" borderId="84" xfId="3" applyNumberFormat="1" applyFont="1" applyFill="1" applyBorder="1" applyAlignment="1">
      <alignment horizontal="right"/>
    </xf>
    <xf numFmtId="9" fontId="8" fillId="0" borderId="100" xfId="3" applyNumberFormat="1" applyFont="1" applyFill="1" applyBorder="1" applyAlignment="1">
      <alignment horizontal="right"/>
    </xf>
    <xf numFmtId="9" fontId="2" fillId="0" borderId="0" xfId="0" applyNumberFormat="1" applyFont="1" applyAlignment="1"/>
    <xf numFmtId="9" fontId="2" fillId="0" borderId="0" xfId="0" applyNumberFormat="1" applyFont="1" applyBorder="1" applyAlignment="1"/>
    <xf numFmtId="168" fontId="9" fillId="0" borderId="83" xfId="0" applyNumberFormat="1" applyFont="1" applyFill="1" applyBorder="1" applyAlignment="1">
      <alignment horizontal="right"/>
    </xf>
    <xf numFmtId="4" fontId="2" fillId="0" borderId="45" xfId="0" applyNumberFormat="1" applyFont="1" applyFill="1" applyBorder="1" applyAlignment="1">
      <alignment horizontal="right"/>
    </xf>
    <xf numFmtId="168" fontId="9" fillId="0" borderId="109" xfId="0" applyNumberFormat="1" applyFont="1" applyFill="1" applyBorder="1"/>
    <xf numFmtId="168" fontId="9" fillId="0" borderId="108" xfId="0" applyNumberFormat="1" applyFont="1" applyFill="1" applyBorder="1"/>
    <xf numFmtId="167" fontId="8" fillId="0" borderId="112" xfId="1" applyFont="1" applyFill="1" applyBorder="1" applyAlignment="1"/>
    <xf numFmtId="167" fontId="8" fillId="0" borderId="111" xfId="1" applyFont="1" applyFill="1" applyBorder="1" applyAlignment="1"/>
    <xf numFmtId="167" fontId="8" fillId="0" borderId="113" xfId="1" applyFont="1" applyFill="1" applyBorder="1" applyAlignment="1"/>
    <xf numFmtId="168" fontId="9" fillId="0" borderId="113" xfId="0" applyNumberFormat="1" applyFont="1" applyFill="1" applyBorder="1"/>
    <xf numFmtId="3" fontId="8" fillId="3" borderId="44" xfId="0" applyNumberFormat="1" applyFont="1" applyFill="1" applyBorder="1" applyAlignment="1">
      <alignment horizontal="right"/>
    </xf>
    <xf numFmtId="3" fontId="8" fillId="3" borderId="40" xfId="0" applyNumberFormat="1" applyFont="1" applyFill="1" applyBorder="1" applyAlignment="1">
      <alignment horizontal="right"/>
    </xf>
    <xf numFmtId="3" fontId="9" fillId="3" borderId="41" xfId="0" applyNumberFormat="1" applyFont="1" applyFill="1" applyBorder="1" applyAlignment="1">
      <alignment horizontal="right"/>
    </xf>
    <xf numFmtId="168" fontId="19" fillId="0" borderId="152" xfId="0" applyNumberFormat="1" applyFont="1" applyFill="1" applyBorder="1" applyAlignment="1">
      <alignment horizontal="center"/>
    </xf>
    <xf numFmtId="171" fontId="19" fillId="0" borderId="23" xfId="0" applyNumberFormat="1" applyFont="1" applyFill="1" applyBorder="1" applyAlignment="1">
      <alignment horizontal="center"/>
    </xf>
    <xf numFmtId="178" fontId="8" fillId="0" borderId="191" xfId="0" applyNumberFormat="1" applyFont="1" applyFill="1" applyBorder="1" applyAlignment="1"/>
    <xf numFmtId="3" fontId="9" fillId="0" borderId="191" xfId="0" applyNumberFormat="1" applyFont="1" applyFill="1" applyBorder="1" applyAlignment="1">
      <alignment horizontal="right"/>
    </xf>
    <xf numFmtId="168" fontId="9" fillId="0" borderId="191" xfId="0" applyNumberFormat="1" applyFont="1" applyFill="1" applyBorder="1" applyAlignment="1">
      <alignment horizontal="right"/>
    </xf>
    <xf numFmtId="168" fontId="27" fillId="0" borderId="44" xfId="0" applyNumberFormat="1" applyFont="1" applyFill="1" applyBorder="1" applyAlignment="1">
      <alignment horizontal="right"/>
    </xf>
    <xf numFmtId="168" fontId="27" fillId="0" borderId="117" xfId="0" applyNumberFormat="1" applyFont="1" applyFill="1" applyBorder="1" applyAlignment="1">
      <alignment horizontal="right"/>
    </xf>
    <xf numFmtId="168" fontId="27" fillId="0" borderId="40" xfId="0" applyNumberFormat="1" applyFont="1" applyFill="1" applyBorder="1" applyAlignment="1">
      <alignment horizontal="right"/>
    </xf>
    <xf numFmtId="168" fontId="27" fillId="0" borderId="101" xfId="0" applyNumberFormat="1" applyFont="1" applyFill="1" applyBorder="1" applyAlignment="1">
      <alignment horizontal="right"/>
    </xf>
    <xf numFmtId="168" fontId="27" fillId="0" borderId="45" xfId="0" applyNumberFormat="1" applyFont="1" applyFill="1" applyBorder="1" applyAlignment="1">
      <alignment horizontal="right"/>
    </xf>
    <xf numFmtId="168" fontId="27" fillId="0" borderId="102" xfId="0" applyNumberFormat="1" applyFont="1" applyFill="1" applyBorder="1" applyAlignment="1">
      <alignment horizontal="right"/>
    </xf>
    <xf numFmtId="3" fontId="2" fillId="0" borderId="149" xfId="0" applyNumberFormat="1" applyFont="1" applyFill="1" applyBorder="1" applyAlignment="1">
      <alignment horizontal="center"/>
    </xf>
    <xf numFmtId="3" fontId="2" fillId="0" borderId="84" xfId="0" applyNumberFormat="1" applyFont="1" applyFill="1" applyBorder="1" applyAlignment="1">
      <alignment horizontal="center"/>
    </xf>
    <xf numFmtId="3" fontId="2" fillId="0" borderId="100" xfId="0" applyNumberFormat="1" applyFont="1" applyFill="1" applyBorder="1" applyAlignment="1">
      <alignment horizontal="center"/>
    </xf>
    <xf numFmtId="168" fontId="2" fillId="0" borderId="117" xfId="0" applyNumberFormat="1" applyFont="1" applyBorder="1" applyAlignment="1"/>
    <xf numFmtId="168" fontId="2" fillId="0" borderId="101" xfId="0" applyNumberFormat="1" applyFont="1" applyBorder="1" applyAlignment="1"/>
    <xf numFmtId="168" fontId="2" fillId="0" borderId="102" xfId="0" applyNumberFormat="1" applyFont="1" applyBorder="1" applyAlignment="1"/>
    <xf numFmtId="168" fontId="9" fillId="0" borderId="41" xfId="0" applyNumberFormat="1" applyFont="1" applyFill="1" applyBorder="1" applyAlignment="1"/>
    <xf numFmtId="168" fontId="2" fillId="0" borderId="150" xfId="0" applyNumberFormat="1" applyFont="1" applyFill="1" applyBorder="1" applyAlignment="1"/>
    <xf numFmtId="168" fontId="2" fillId="0" borderId="168" xfId="0" applyNumberFormat="1" applyFont="1" applyFill="1" applyBorder="1" applyAlignment="1"/>
    <xf numFmtId="170" fontId="11" fillId="0" borderId="173" xfId="0" applyNumberFormat="1" applyFont="1" applyFill="1" applyBorder="1" applyAlignment="1">
      <alignment horizontal="right"/>
    </xf>
    <xf numFmtId="168" fontId="2" fillId="0" borderId="171" xfId="0" applyNumberFormat="1" applyFont="1" applyFill="1" applyBorder="1" applyAlignment="1">
      <alignment horizontal="right"/>
    </xf>
    <xf numFmtId="168" fontId="2" fillId="0" borderId="192" xfId="0" applyNumberFormat="1" applyFont="1" applyFill="1" applyBorder="1" applyAlignment="1">
      <alignment horizontal="right"/>
    </xf>
    <xf numFmtId="168" fontId="2" fillId="0" borderId="4" xfId="0" applyNumberFormat="1" applyFont="1" applyFill="1" applyBorder="1"/>
    <xf numFmtId="168" fontId="27" fillId="0" borderId="0" xfId="0" applyNumberFormat="1" applyFont="1" applyFill="1"/>
    <xf numFmtId="168" fontId="2" fillId="0" borderId="147" xfId="0" applyNumberFormat="1" applyFont="1" applyFill="1" applyBorder="1" applyAlignment="1">
      <alignment horizontal="right"/>
    </xf>
    <xf numFmtId="168" fontId="2" fillId="0" borderId="4" xfId="0" applyNumberFormat="1" applyFont="1" applyFill="1" applyBorder="1" applyAlignment="1"/>
    <xf numFmtId="0" fontId="3" fillId="0" borderId="193" xfId="0" applyFont="1" applyBorder="1"/>
    <xf numFmtId="168" fontId="2" fillId="0" borderId="194" xfId="0" applyNumberFormat="1" applyFont="1" applyFill="1" applyBorder="1" applyAlignment="1">
      <alignment horizontal="right"/>
    </xf>
    <xf numFmtId="168" fontId="2" fillId="0" borderId="195" xfId="0" applyNumberFormat="1" applyFont="1" applyFill="1" applyBorder="1" applyAlignment="1">
      <alignment horizontal="right"/>
    </xf>
    <xf numFmtId="168" fontId="2" fillId="0" borderId="117" xfId="0" applyNumberFormat="1" applyFont="1" applyFill="1" applyBorder="1" applyAlignment="1"/>
    <xf numFmtId="168" fontId="2" fillId="0" borderId="47" xfId="0" applyNumberFormat="1" applyFont="1" applyFill="1" applyBorder="1"/>
    <xf numFmtId="168" fontId="5" fillId="0" borderId="19" xfId="0" applyNumberFormat="1" applyFont="1" applyBorder="1"/>
    <xf numFmtId="169" fontId="0" fillId="0" borderId="178" xfId="3" applyNumberFormat="1" applyFont="1" applyBorder="1"/>
    <xf numFmtId="169" fontId="2" fillId="0" borderId="83" xfId="3" applyNumberFormat="1" applyFont="1" applyFill="1" applyBorder="1" applyAlignment="1">
      <alignment horizontal="right"/>
    </xf>
    <xf numFmtId="169" fontId="2" fillId="0" borderId="41" xfId="3" applyNumberFormat="1" applyFont="1" applyFill="1" applyBorder="1" applyAlignment="1">
      <alignment horizontal="right"/>
    </xf>
    <xf numFmtId="3" fontId="2" fillId="0" borderId="196" xfId="0" applyNumberFormat="1" applyFont="1" applyFill="1" applyBorder="1" applyAlignment="1">
      <alignment horizontal="right"/>
    </xf>
    <xf numFmtId="3" fontId="2" fillId="0" borderId="197" xfId="0" applyNumberFormat="1" applyFont="1" applyFill="1" applyBorder="1" applyAlignment="1">
      <alignment horizontal="right"/>
    </xf>
    <xf numFmtId="3" fontId="3" fillId="0" borderId="96" xfId="0" applyNumberFormat="1" applyFont="1" applyFill="1" applyBorder="1" applyAlignment="1">
      <alignment horizontal="right"/>
    </xf>
    <xf numFmtId="3" fontId="3" fillId="0" borderId="97" xfId="0" applyNumberFormat="1" applyFont="1" applyFill="1" applyBorder="1" applyAlignment="1">
      <alignment horizontal="right"/>
    </xf>
    <xf numFmtId="168" fontId="2" fillId="0" borderId="7" xfId="3" applyNumberFormat="1" applyFont="1" applyFill="1" applyBorder="1" applyAlignment="1">
      <alignment horizontal="right"/>
    </xf>
    <xf numFmtId="168" fontId="2" fillId="0" borderId="15" xfId="3" applyNumberFormat="1" applyFont="1" applyFill="1" applyBorder="1" applyAlignment="1">
      <alignment horizontal="right"/>
    </xf>
    <xf numFmtId="168" fontId="5" fillId="0" borderId="0" xfId="0" applyNumberFormat="1" applyFont="1" applyBorder="1" applyAlignment="1">
      <alignment horizontal="right"/>
    </xf>
    <xf numFmtId="168" fontId="2" fillId="0" borderId="10" xfId="3" applyNumberFormat="1" applyFont="1" applyFill="1" applyBorder="1" applyAlignment="1">
      <alignment horizontal="right"/>
    </xf>
    <xf numFmtId="168" fontId="2" fillId="0" borderId="7" xfId="3" applyNumberFormat="1" applyFont="1" applyFill="1" applyBorder="1" applyAlignment="1"/>
    <xf numFmtId="168" fontId="2" fillId="0" borderId="44" xfId="0" applyNumberFormat="1" applyFont="1" applyFill="1" applyBorder="1"/>
    <xf numFmtId="168" fontId="2" fillId="0" borderId="7" xfId="0" applyNumberFormat="1" applyFont="1" applyFill="1" applyBorder="1"/>
    <xf numFmtId="168" fontId="2" fillId="0" borderId="40" xfId="0" applyNumberFormat="1" applyFont="1" applyFill="1" applyBorder="1"/>
    <xf numFmtId="168" fontId="2" fillId="0" borderId="10" xfId="0" applyNumberFormat="1" applyFont="1" applyFill="1" applyBorder="1"/>
    <xf numFmtId="168" fontId="2" fillId="0" borderId="45" xfId="0" applyNumberFormat="1" applyFont="1" applyFill="1" applyBorder="1"/>
    <xf numFmtId="168" fontId="2" fillId="0" borderId="15" xfId="0" applyNumberFormat="1" applyFont="1" applyFill="1" applyBorder="1"/>
    <xf numFmtId="168" fontId="8" fillId="0" borderId="40" xfId="1" applyNumberFormat="1" applyFont="1" applyFill="1" applyBorder="1" applyAlignment="1">
      <alignment horizontal="right"/>
    </xf>
    <xf numFmtId="168" fontId="8" fillId="0" borderId="40" xfId="1" applyNumberFormat="1" applyFont="1" applyFill="1" applyBorder="1" applyAlignment="1"/>
    <xf numFmtId="168" fontId="8" fillId="0" borderId="45" xfId="1" applyNumberFormat="1" applyFont="1" applyFill="1" applyBorder="1" applyAlignment="1"/>
    <xf numFmtId="168" fontId="13" fillId="0" borderId="0" xfId="3" applyNumberFormat="1" applyFont="1" applyFill="1" applyBorder="1" applyAlignment="1"/>
    <xf numFmtId="168" fontId="11" fillId="0" borderId="0" xfId="0" applyNumberFormat="1" applyFont="1" applyFill="1" applyBorder="1" applyAlignment="1"/>
    <xf numFmtId="170" fontId="33" fillId="0" borderId="149" xfId="0" applyNumberFormat="1" applyFont="1" applyFill="1" applyBorder="1" applyAlignment="1"/>
    <xf numFmtId="170" fontId="33" fillId="0" borderId="84" xfId="0" applyNumberFormat="1" applyFont="1" applyFill="1" applyBorder="1" applyAlignment="1"/>
    <xf numFmtId="170" fontId="33" fillId="0" borderId="100" xfId="0" applyNumberFormat="1" applyFont="1" applyFill="1" applyBorder="1" applyAlignment="1"/>
    <xf numFmtId="3" fontId="8" fillId="0" borderId="111" xfId="0" applyNumberFormat="1" applyFont="1" applyFill="1" applyBorder="1"/>
    <xf numFmtId="3" fontId="8" fillId="0" borderId="113" xfId="0" applyNumberFormat="1" applyFont="1" applyFill="1" applyBorder="1"/>
    <xf numFmtId="49" fontId="48" fillId="0" borderId="0" xfId="0" applyNumberFormat="1" applyFont="1" applyFill="1" applyAlignment="1"/>
    <xf numFmtId="3" fontId="9" fillId="0" borderId="202" xfId="0" applyNumberFormat="1" applyFont="1" applyFill="1" applyBorder="1" applyAlignment="1">
      <alignment horizontal="right"/>
    </xf>
    <xf numFmtId="168" fontId="2" fillId="0" borderId="177" xfId="0" applyNumberFormat="1" applyFont="1" applyBorder="1"/>
    <xf numFmtId="4" fontId="2" fillId="0" borderId="10" xfId="0" applyNumberFormat="1" applyFont="1" applyFill="1" applyBorder="1" applyAlignment="1">
      <alignment horizontal="right"/>
    </xf>
    <xf numFmtId="4" fontId="2" fillId="0" borderId="7" xfId="0" applyNumberFormat="1" applyFont="1" applyFill="1" applyBorder="1" applyAlignment="1">
      <alignment horizontal="right"/>
    </xf>
    <xf numFmtId="4" fontId="2" fillId="0" borderId="15" xfId="0" applyNumberFormat="1" applyFont="1" applyFill="1" applyBorder="1" applyAlignment="1">
      <alignment horizontal="right"/>
    </xf>
    <xf numFmtId="169" fontId="3" fillId="0" borderId="177" xfId="0" applyNumberFormat="1" applyFont="1" applyFill="1" applyBorder="1" applyAlignment="1"/>
    <xf numFmtId="168" fontId="2" fillId="0" borderId="149" xfId="0" applyNumberFormat="1" applyFont="1" applyBorder="1" applyAlignment="1"/>
    <xf numFmtId="168" fontId="2" fillId="0" borderId="84" xfId="0" applyNumberFormat="1" applyFont="1" applyBorder="1" applyAlignment="1"/>
    <xf numFmtId="168" fontId="2" fillId="0" borderId="20" xfId="0" applyNumberFormat="1" applyFont="1" applyBorder="1" applyAlignment="1"/>
    <xf numFmtId="168" fontId="2" fillId="0" borderId="100" xfId="0" applyNumberFormat="1" applyFont="1" applyBorder="1" applyAlignment="1"/>
    <xf numFmtId="3" fontId="27" fillId="0" borderId="20" xfId="0" applyNumberFormat="1" applyFont="1" applyFill="1" applyBorder="1" applyAlignment="1">
      <alignment horizontal="right"/>
    </xf>
    <xf numFmtId="4" fontId="8" fillId="0" borderId="44" xfId="0" applyNumberFormat="1" applyFont="1" applyFill="1" applyBorder="1" applyAlignment="1">
      <alignment horizontal="right"/>
    </xf>
    <xf numFmtId="4" fontId="2" fillId="0" borderId="83" xfId="0" applyNumberFormat="1" applyFont="1" applyFill="1" applyBorder="1" applyAlignment="1"/>
    <xf numFmtId="4" fontId="2" fillId="0" borderId="7" xfId="0" applyNumberFormat="1" applyFont="1" applyFill="1" applyBorder="1" applyAlignment="1"/>
    <xf numFmtId="4" fontId="8" fillId="0" borderId="40" xfId="0" applyNumberFormat="1" applyFont="1" applyFill="1" applyBorder="1" applyAlignment="1">
      <alignment horizontal="right"/>
    </xf>
    <xf numFmtId="4" fontId="2" fillId="0" borderId="10" xfId="0" applyNumberFormat="1" applyFont="1" applyFill="1" applyBorder="1" applyAlignment="1"/>
    <xf numFmtId="4" fontId="8" fillId="0" borderId="45" xfId="0" applyNumberFormat="1" applyFont="1" applyFill="1" applyBorder="1" applyAlignment="1">
      <alignment horizontal="right"/>
    </xf>
    <xf numFmtId="4" fontId="2" fillId="0" borderId="41" xfId="0" applyNumberFormat="1" applyFont="1" applyFill="1" applyBorder="1" applyAlignment="1"/>
    <xf numFmtId="4" fontId="2" fillId="0" borderId="15" xfId="0" applyNumberFormat="1" applyFont="1" applyFill="1" applyBorder="1" applyAlignment="1"/>
    <xf numFmtId="171" fontId="19" fillId="0" borderId="7" xfId="0" applyNumberFormat="1" applyFont="1" applyFill="1" applyBorder="1" applyAlignment="1">
      <alignment horizontal="left"/>
    </xf>
    <xf numFmtId="171" fontId="19" fillId="0" borderId="10" xfId="0" applyNumberFormat="1" applyFont="1" applyFill="1" applyBorder="1" applyAlignment="1">
      <alignment horizontal="left"/>
    </xf>
    <xf numFmtId="0" fontId="8" fillId="0" borderId="118" xfId="0" applyFont="1" applyFill="1" applyBorder="1" applyAlignment="1"/>
    <xf numFmtId="170" fontId="11" fillId="0" borderId="117" xfId="0" applyNumberFormat="1" applyFont="1" applyFill="1" applyBorder="1" applyAlignment="1"/>
    <xf numFmtId="170" fontId="11" fillId="0" borderId="102" xfId="0" applyNumberFormat="1" applyFont="1" applyFill="1" applyBorder="1" applyAlignment="1"/>
    <xf numFmtId="168" fontId="2" fillId="0" borderId="84" xfId="0" applyNumberFormat="1" applyFont="1" applyBorder="1" applyAlignment="1">
      <alignment horizontal="center"/>
    </xf>
    <xf numFmtId="168" fontId="2" fillId="0" borderId="100" xfId="0" applyNumberFormat="1" applyFont="1" applyBorder="1" applyAlignment="1">
      <alignment horizontal="center"/>
    </xf>
    <xf numFmtId="168" fontId="9" fillId="3" borderId="45" xfId="0" applyNumberFormat="1" applyFont="1" applyFill="1" applyBorder="1" applyAlignment="1">
      <alignment horizontal="right"/>
    </xf>
    <xf numFmtId="168" fontId="9" fillId="3" borderId="18" xfId="0" applyNumberFormat="1" applyFont="1" applyFill="1" applyBorder="1" applyAlignment="1">
      <alignment horizontal="right"/>
    </xf>
    <xf numFmtId="168" fontId="9" fillId="3" borderId="8" xfId="0" applyNumberFormat="1" applyFont="1" applyFill="1" applyBorder="1" applyAlignment="1">
      <alignment horizontal="right"/>
    </xf>
    <xf numFmtId="168" fontId="9" fillId="0" borderId="107" xfId="0" applyNumberFormat="1" applyFont="1" applyFill="1" applyBorder="1"/>
    <xf numFmtId="168" fontId="0" fillId="0" borderId="20" xfId="0" applyNumberFormat="1" applyBorder="1"/>
    <xf numFmtId="168" fontId="0" fillId="0" borderId="48" xfId="0" applyNumberFormat="1" applyBorder="1"/>
    <xf numFmtId="172" fontId="2" fillId="0" borderId="0" xfId="1" applyNumberFormat="1" applyFont="1"/>
    <xf numFmtId="172" fontId="2" fillId="0" borderId="0" xfId="1" applyNumberFormat="1" applyFont="1" applyFill="1" applyBorder="1"/>
    <xf numFmtId="172" fontId="9" fillId="0" borderId="0" xfId="1" applyNumberFormat="1" applyFont="1" applyFill="1" applyBorder="1"/>
    <xf numFmtId="172" fontId="9" fillId="0" borderId="0" xfId="1" applyNumberFormat="1" applyFont="1" applyFill="1" applyBorder="1" applyAlignment="1">
      <alignment horizontal="right"/>
    </xf>
    <xf numFmtId="172" fontId="9" fillId="0" borderId="111" xfId="1" applyNumberFormat="1" applyFont="1" applyFill="1" applyBorder="1"/>
    <xf numFmtId="172" fontId="9" fillId="0" borderId="112" xfId="1" applyNumberFormat="1" applyFont="1" applyFill="1" applyBorder="1"/>
    <xf numFmtId="172" fontId="9" fillId="0" borderId="113" xfId="1" applyNumberFormat="1" applyFont="1" applyFill="1" applyBorder="1"/>
    <xf numFmtId="170" fontId="2" fillId="0" borderId="203" xfId="0" applyNumberFormat="1" applyFont="1" applyFill="1" applyBorder="1"/>
    <xf numFmtId="170" fontId="2" fillId="0" borderId="204" xfId="0" applyNumberFormat="1" applyFont="1" applyBorder="1"/>
    <xf numFmtId="170" fontId="2" fillId="0" borderId="205" xfId="0" applyNumberFormat="1" applyFont="1" applyFill="1" applyBorder="1"/>
    <xf numFmtId="170" fontId="2" fillId="0" borderId="206" xfId="0" applyNumberFormat="1" applyFont="1" applyBorder="1"/>
    <xf numFmtId="170" fontId="2" fillId="0" borderId="207" xfId="0" applyNumberFormat="1" applyFont="1" applyFill="1" applyBorder="1"/>
    <xf numFmtId="170" fontId="2" fillId="0" borderId="208" xfId="0" applyNumberFormat="1" applyFont="1" applyBorder="1"/>
    <xf numFmtId="170" fontId="2" fillId="0" borderId="205" xfId="0" applyNumberFormat="1" applyFont="1" applyBorder="1"/>
    <xf numFmtId="170" fontId="2" fillId="0" borderId="207" xfId="0" applyNumberFormat="1" applyFont="1" applyBorder="1"/>
    <xf numFmtId="0" fontId="42" fillId="0" borderId="158" xfId="0" applyFont="1" applyFill="1" applyBorder="1" applyAlignment="1"/>
    <xf numFmtId="168" fontId="3" fillId="0" borderId="187" xfId="0" applyNumberFormat="1" applyFont="1" applyBorder="1" applyAlignment="1"/>
    <xf numFmtId="0" fontId="2" fillId="0" borderId="178" xfId="0" applyFont="1" applyBorder="1" applyAlignment="1"/>
    <xf numFmtId="0" fontId="6" fillId="2" borderId="2" xfId="0" applyFont="1" applyFill="1" applyBorder="1" applyAlignment="1"/>
    <xf numFmtId="168" fontId="8" fillId="0" borderId="83" xfId="0" applyNumberFormat="1" applyFont="1" applyFill="1" applyBorder="1" applyAlignment="1"/>
    <xf numFmtId="168" fontId="3" fillId="0" borderId="187" xfId="0" applyNumberFormat="1" applyFont="1" applyFill="1" applyBorder="1"/>
    <xf numFmtId="169" fontId="8" fillId="0" borderId="149" xfId="3" applyNumberFormat="1" applyFont="1" applyFill="1" applyBorder="1" applyAlignment="1"/>
    <xf numFmtId="169" fontId="8" fillId="0" borderId="84" xfId="3" applyNumberFormat="1" applyFont="1" applyFill="1" applyBorder="1" applyAlignment="1"/>
    <xf numFmtId="169" fontId="8" fillId="0" borderId="100" xfId="3" applyNumberFormat="1" applyFont="1" applyFill="1" applyBorder="1" applyAlignment="1"/>
    <xf numFmtId="0" fontId="2" fillId="0" borderId="4" xfId="0" applyFont="1" applyFill="1" applyBorder="1"/>
    <xf numFmtId="168" fontId="8" fillId="0" borderId="12" xfId="1" applyNumberFormat="1" applyFont="1" applyFill="1" applyBorder="1" applyAlignment="1">
      <alignment horizontal="right"/>
    </xf>
    <xf numFmtId="168" fontId="11" fillId="0" borderId="0" xfId="0" applyNumberFormat="1" applyFont="1" applyFill="1" applyAlignment="1">
      <alignment horizontal="right"/>
    </xf>
    <xf numFmtId="168" fontId="3" fillId="0" borderId="19" xfId="1" applyNumberFormat="1" applyFont="1" applyFill="1" applyBorder="1" applyAlignment="1">
      <alignment vertical="center"/>
    </xf>
    <xf numFmtId="168" fontId="2" fillId="0" borderId="19" xfId="1" applyNumberFormat="1" applyFont="1" applyFill="1" applyBorder="1"/>
    <xf numFmtId="168" fontId="32" fillId="0" borderId="59" xfId="2" applyNumberFormat="1" applyFont="1" applyFill="1" applyBorder="1" applyAlignment="1">
      <alignment horizontal="right"/>
    </xf>
    <xf numFmtId="168" fontId="2" fillId="0" borderId="98" xfId="1" applyNumberFormat="1" applyFont="1" applyFill="1" applyBorder="1" applyAlignment="1">
      <alignment horizontal="right"/>
    </xf>
    <xf numFmtId="168" fontId="9" fillId="0" borderId="109" xfId="1" applyNumberFormat="1" applyFont="1" applyFill="1" applyBorder="1" applyAlignment="1">
      <alignment horizontal="right"/>
    </xf>
    <xf numFmtId="168" fontId="2" fillId="0" borderId="18" xfId="1" applyNumberFormat="1" applyFont="1" applyFill="1" applyBorder="1" applyAlignment="1">
      <alignment horizontal="right"/>
    </xf>
    <xf numFmtId="168" fontId="2" fillId="0" borderId="20" xfId="1" applyNumberFormat="1" applyFont="1" applyFill="1" applyBorder="1" applyAlignment="1">
      <alignment horizontal="right"/>
    </xf>
    <xf numFmtId="168" fontId="9" fillId="0" borderId="152" xfId="0" applyNumberFormat="1" applyFont="1" applyFill="1" applyBorder="1" applyAlignment="1">
      <alignment horizontal="center"/>
    </xf>
    <xf numFmtId="168" fontId="9" fillId="3" borderId="12" xfId="0" applyNumberFormat="1" applyFont="1" applyFill="1" applyBorder="1" applyAlignment="1">
      <alignment horizontal="center"/>
    </xf>
    <xf numFmtId="168" fontId="9" fillId="3" borderId="7" xfId="0" applyNumberFormat="1" applyFont="1" applyFill="1" applyBorder="1" applyAlignment="1">
      <alignment horizontal="right"/>
    </xf>
    <xf numFmtId="168" fontId="9" fillId="3" borderId="121" xfId="0" applyNumberFormat="1" applyFont="1" applyFill="1" applyBorder="1" applyAlignment="1">
      <alignment horizontal="center"/>
    </xf>
    <xf numFmtId="168" fontId="9" fillId="3" borderId="152" xfId="0" applyNumberFormat="1" applyFont="1" applyFill="1" applyBorder="1" applyAlignment="1">
      <alignment horizontal="right"/>
    </xf>
    <xf numFmtId="168" fontId="9" fillId="3" borderId="152" xfId="0" applyNumberFormat="1" applyFont="1" applyFill="1" applyBorder="1" applyAlignment="1">
      <alignment horizontal="center"/>
    </xf>
    <xf numFmtId="168" fontId="9" fillId="3" borderId="40" xfId="0" applyNumberFormat="1" applyFont="1" applyFill="1" applyBorder="1" applyAlignment="1">
      <alignment horizontal="right"/>
    </xf>
    <xf numFmtId="168" fontId="9" fillId="3" borderId="11" xfId="0" applyNumberFormat="1" applyFont="1" applyFill="1" applyBorder="1" applyAlignment="1">
      <alignment horizontal="center"/>
    </xf>
    <xf numFmtId="168" fontId="9" fillId="3" borderId="8" xfId="0" applyNumberFormat="1" applyFont="1" applyFill="1" applyBorder="1" applyAlignment="1">
      <alignment horizontal="center"/>
    </xf>
    <xf numFmtId="168" fontId="9" fillId="0" borderId="11" xfId="0" applyNumberFormat="1" applyFont="1" applyFill="1" applyBorder="1" applyAlignment="1">
      <alignment horizontal="center"/>
    </xf>
    <xf numFmtId="168" fontId="9" fillId="0" borderId="8" xfId="0" applyNumberFormat="1" applyFont="1" applyFill="1" applyBorder="1" applyAlignment="1">
      <alignment horizontal="center"/>
    </xf>
    <xf numFmtId="168" fontId="9" fillId="3" borderId="16" xfId="0" applyNumberFormat="1" applyFont="1" applyFill="1" applyBorder="1" applyAlignment="1">
      <alignment horizontal="center"/>
    </xf>
    <xf numFmtId="171" fontId="23" fillId="0" borderId="0" xfId="0" applyNumberFormat="1" applyFont="1" applyFill="1" applyBorder="1" applyAlignment="1">
      <alignment horizontal="right"/>
    </xf>
    <xf numFmtId="0" fontId="8" fillId="0" borderId="209" xfId="0" applyFont="1" applyFill="1" applyBorder="1" applyAlignment="1"/>
    <xf numFmtId="0" fontId="9" fillId="0" borderId="166" xfId="0" applyFont="1" applyFill="1" applyBorder="1" applyAlignment="1">
      <alignment horizontal="center"/>
    </xf>
    <xf numFmtId="168" fontId="8" fillId="0" borderId="167" xfId="0" applyNumberFormat="1" applyFont="1" applyFill="1" applyBorder="1" applyAlignment="1">
      <alignment horizontal="right"/>
    </xf>
    <xf numFmtId="168" fontId="9" fillId="0" borderId="167" xfId="0" applyNumberFormat="1" applyFont="1" applyFill="1" applyBorder="1" applyAlignment="1">
      <alignment horizontal="right"/>
    </xf>
    <xf numFmtId="168" fontId="9" fillId="0" borderId="165" xfId="0" applyNumberFormat="1" applyFont="1" applyFill="1" applyBorder="1" applyAlignment="1">
      <alignment horizontal="right"/>
    </xf>
    <xf numFmtId="168" fontId="8" fillId="0" borderId="166" xfId="0" applyNumberFormat="1" applyFont="1" applyFill="1" applyBorder="1" applyAlignment="1">
      <alignment horizontal="right"/>
    </xf>
    <xf numFmtId="168" fontId="2" fillId="0" borderId="7" xfId="0" applyNumberFormat="1" applyFont="1" applyFill="1" applyBorder="1" applyAlignment="1">
      <alignment horizontal="center"/>
    </xf>
    <xf numFmtId="168" fontId="2" fillId="0" borderId="10" xfId="0" applyNumberFormat="1" applyFont="1" applyFill="1" applyBorder="1" applyAlignment="1">
      <alignment horizontal="center"/>
    </xf>
    <xf numFmtId="168" fontId="2" fillId="0" borderId="15" xfId="0" applyNumberFormat="1" applyFont="1" applyFill="1" applyBorder="1" applyAlignment="1">
      <alignment horizontal="center"/>
    </xf>
    <xf numFmtId="169" fontId="8" fillId="0" borderId="149" xfId="12" applyNumberFormat="1" applyFont="1" applyFill="1" applyBorder="1" applyAlignment="1"/>
    <xf numFmtId="169" fontId="8" fillId="0" borderId="84" xfId="12" applyNumberFormat="1" applyFont="1" applyFill="1" applyBorder="1" applyAlignment="1"/>
    <xf numFmtId="169" fontId="8" fillId="0" borderId="100" xfId="12" applyNumberFormat="1" applyFont="1" applyFill="1" applyBorder="1" applyAlignment="1"/>
    <xf numFmtId="168" fontId="10" fillId="0" borderId="40" xfId="0" applyNumberFormat="1" applyFont="1" applyFill="1" applyBorder="1" applyAlignment="1"/>
    <xf numFmtId="3" fontId="8" fillId="0" borderId="18" xfId="0" applyNumberFormat="1" applyFont="1" applyFill="1" applyBorder="1"/>
    <xf numFmtId="3" fontId="9" fillId="0" borderId="79" xfId="0" applyNumberFormat="1" applyFont="1" applyFill="1" applyBorder="1" applyAlignment="1">
      <alignment horizontal="right"/>
    </xf>
    <xf numFmtId="3" fontId="9" fillId="0" borderId="210" xfId="0" applyNumberFormat="1" applyFont="1" applyFill="1" applyBorder="1" applyAlignment="1">
      <alignment horizontal="right"/>
    </xf>
    <xf numFmtId="168" fontId="9" fillId="0" borderId="210" xfId="0" applyNumberFormat="1" applyFont="1" applyFill="1" applyBorder="1" applyAlignment="1">
      <alignment horizontal="right"/>
    </xf>
    <xf numFmtId="0" fontId="2" fillId="0" borderId="62" xfId="0" applyFont="1" applyFill="1" applyBorder="1" applyAlignment="1"/>
    <xf numFmtId="168" fontId="2" fillId="0" borderId="211" xfId="3" applyNumberFormat="1" applyFont="1" applyFill="1" applyBorder="1" applyAlignment="1">
      <alignment horizontal="right"/>
    </xf>
    <xf numFmtId="168" fontId="2" fillId="0" borderId="212" xfId="3" applyNumberFormat="1" applyFont="1" applyFill="1" applyBorder="1" applyAlignment="1">
      <alignment horizontal="right"/>
    </xf>
    <xf numFmtId="168" fontId="2" fillId="0" borderId="195" xfId="3" applyNumberFormat="1" applyFont="1" applyFill="1" applyBorder="1" applyAlignment="1">
      <alignment horizontal="right"/>
    </xf>
    <xf numFmtId="168" fontId="2" fillId="0" borderId="213" xfId="3" applyNumberFormat="1" applyFont="1" applyFill="1" applyBorder="1" applyAlignment="1">
      <alignment horizontal="right"/>
    </xf>
    <xf numFmtId="168" fontId="2" fillId="0" borderId="214" xfId="3" applyNumberFormat="1" applyFont="1" applyFill="1" applyBorder="1" applyAlignment="1">
      <alignment horizontal="right"/>
    </xf>
    <xf numFmtId="168" fontId="2" fillId="0" borderId="215" xfId="3" applyNumberFormat="1" applyFont="1" applyFill="1" applyBorder="1" applyAlignment="1">
      <alignment horizontal="right"/>
    </xf>
    <xf numFmtId="168" fontId="2" fillId="0" borderId="85" xfId="3" applyNumberFormat="1" applyFont="1" applyFill="1" applyBorder="1" applyAlignment="1">
      <alignment horizontal="right"/>
    </xf>
    <xf numFmtId="168" fontId="2" fillId="0" borderId="86" xfId="3" applyNumberFormat="1" applyFont="1" applyFill="1" applyBorder="1" applyAlignment="1">
      <alignment horizontal="right"/>
    </xf>
    <xf numFmtId="168" fontId="2" fillId="0" borderId="87" xfId="3" applyNumberFormat="1" applyFont="1" applyFill="1" applyBorder="1" applyAlignment="1">
      <alignment horizontal="right"/>
    </xf>
    <xf numFmtId="168" fontId="2" fillId="0" borderId="88" xfId="3" applyNumberFormat="1" applyFont="1" applyFill="1" applyBorder="1" applyAlignment="1">
      <alignment horizontal="right"/>
    </xf>
    <xf numFmtId="168" fontId="2" fillId="0" borderId="89" xfId="3" applyNumberFormat="1" applyFont="1" applyFill="1" applyBorder="1" applyAlignment="1">
      <alignment horizontal="right"/>
    </xf>
    <xf numFmtId="168" fontId="2" fillId="0" borderId="90" xfId="3" applyNumberFormat="1" applyFont="1" applyFill="1" applyBorder="1" applyAlignment="1"/>
    <xf numFmtId="0" fontId="40" fillId="4" borderId="0" xfId="11" applyFont="1" applyFill="1" applyAlignment="1" applyProtection="1"/>
    <xf numFmtId="167" fontId="8" fillId="0" borderId="0" xfId="1" applyFont="1" applyFill="1" applyBorder="1" applyAlignment="1"/>
    <xf numFmtId="9" fontId="2" fillId="0" borderId="0" xfId="3" applyFont="1" applyFill="1" applyBorder="1" applyAlignment="1">
      <alignment horizontal="right" vertical="center"/>
    </xf>
    <xf numFmtId="9" fontId="27" fillId="0" borderId="0" xfId="3" applyFont="1" applyFill="1" applyBorder="1" applyAlignment="1">
      <alignment horizontal="right"/>
    </xf>
    <xf numFmtId="9" fontId="2" fillId="0" borderId="0" xfId="3" applyFont="1" applyAlignment="1"/>
    <xf numFmtId="3" fontId="2" fillId="0" borderId="81" xfId="0" applyNumberFormat="1" applyFont="1" applyFill="1" applyBorder="1" applyAlignment="1">
      <alignment horizontal="right"/>
    </xf>
    <xf numFmtId="3" fontId="2" fillId="0" borderId="76" xfId="0" applyNumberFormat="1" applyFont="1" applyFill="1" applyBorder="1" applyAlignment="1">
      <alignment horizontal="right"/>
    </xf>
    <xf numFmtId="168" fontId="2" fillId="0" borderId="81" xfId="0" applyNumberFormat="1" applyFont="1" applyFill="1" applyBorder="1" applyAlignment="1">
      <alignment horizontal="right"/>
    </xf>
    <xf numFmtId="168" fontId="2" fillId="0" borderId="76" xfId="0" applyNumberFormat="1" applyFont="1" applyFill="1" applyBorder="1" applyAlignment="1">
      <alignment horizontal="right"/>
    </xf>
    <xf numFmtId="173" fontId="2" fillId="0" borderId="4" xfId="1" applyNumberFormat="1" applyFont="1" applyFill="1" applyBorder="1"/>
    <xf numFmtId="3" fontId="2" fillId="0" borderId="77" xfId="0" applyNumberFormat="1" applyFont="1" applyFill="1" applyBorder="1" applyAlignment="1">
      <alignment horizontal="right"/>
    </xf>
    <xf numFmtId="3" fontId="2" fillId="0" borderId="78" xfId="0" applyNumberFormat="1" applyFont="1" applyFill="1" applyBorder="1" applyAlignment="1">
      <alignment horizontal="right"/>
    </xf>
    <xf numFmtId="168" fontId="2" fillId="0" borderId="77" xfId="0" applyNumberFormat="1" applyFont="1" applyFill="1" applyBorder="1" applyAlignment="1">
      <alignment horizontal="right"/>
    </xf>
    <xf numFmtId="168" fontId="2" fillId="0" borderId="78" xfId="0" applyNumberFormat="1" applyFont="1" applyFill="1" applyBorder="1" applyAlignment="1">
      <alignment horizontal="right"/>
    </xf>
    <xf numFmtId="0" fontId="0" fillId="0" borderId="18" xfId="0" applyFill="1" applyBorder="1"/>
    <xf numFmtId="0" fontId="0" fillId="0" borderId="47" xfId="0" applyFill="1" applyBorder="1"/>
    <xf numFmtId="3" fontId="9" fillId="0" borderId="198" xfId="0" applyNumberFormat="1" applyFont="1" applyFill="1" applyBorder="1" applyAlignment="1">
      <alignment horizontal="right"/>
    </xf>
    <xf numFmtId="3" fontId="9" fillId="0" borderId="199" xfId="0" applyNumberFormat="1" applyFont="1" applyFill="1" applyBorder="1" applyAlignment="1">
      <alignment horizontal="right"/>
    </xf>
    <xf numFmtId="3" fontId="9" fillId="0" borderId="200" xfId="0" applyNumberFormat="1" applyFont="1" applyFill="1" applyBorder="1" applyAlignment="1">
      <alignment horizontal="right"/>
    </xf>
    <xf numFmtId="173" fontId="2" fillId="0" borderId="18" xfId="1" applyNumberFormat="1" applyFont="1" applyFill="1" applyBorder="1" applyAlignment="1">
      <alignment horizontal="right"/>
    </xf>
    <xf numFmtId="3" fontId="9" fillId="0" borderId="201" xfId="0" applyNumberFormat="1" applyFont="1" applyFill="1" applyBorder="1" applyAlignment="1">
      <alignment horizontal="right"/>
    </xf>
    <xf numFmtId="3" fontId="9" fillId="0" borderId="216" xfId="0" applyNumberFormat="1" applyFont="1" applyFill="1" applyBorder="1"/>
    <xf numFmtId="3" fontId="9" fillId="0" borderId="217" xfId="0" applyNumberFormat="1" applyFont="1" applyFill="1" applyBorder="1"/>
    <xf numFmtId="168" fontId="9" fillId="0" borderId="218" xfId="0" applyNumberFormat="1" applyFont="1" applyFill="1" applyBorder="1"/>
    <xf numFmtId="168" fontId="9" fillId="0" borderId="217" xfId="0" applyNumberFormat="1" applyFont="1" applyFill="1" applyBorder="1"/>
    <xf numFmtId="3" fontId="9" fillId="0" borderId="218" xfId="0" applyNumberFormat="1" applyFont="1" applyFill="1" applyBorder="1"/>
    <xf numFmtId="3" fontId="9" fillId="0" borderId="219" xfId="0" applyNumberFormat="1" applyFont="1" applyFill="1" applyBorder="1" applyAlignment="1">
      <alignment horizontal="right"/>
    </xf>
    <xf numFmtId="3" fontId="9" fillId="0" borderId="217" xfId="0" applyNumberFormat="1" applyFont="1" applyFill="1" applyBorder="1" applyAlignment="1">
      <alignment horizontal="right"/>
    </xf>
    <xf numFmtId="168" fontId="9" fillId="0" borderId="219" xfId="0" applyNumberFormat="1" applyFont="1" applyFill="1" applyBorder="1" applyAlignment="1">
      <alignment horizontal="right"/>
    </xf>
    <xf numFmtId="168" fontId="9" fillId="0" borderId="217" xfId="0" applyNumberFormat="1" applyFont="1" applyFill="1" applyBorder="1" applyAlignment="1">
      <alignment horizontal="right"/>
    </xf>
    <xf numFmtId="3" fontId="9" fillId="0" borderId="218" xfId="0" applyNumberFormat="1" applyFont="1" applyFill="1" applyBorder="1" applyAlignment="1">
      <alignment horizontal="right"/>
    </xf>
    <xf numFmtId="3" fontId="46" fillId="0" borderId="77" xfId="0" applyNumberFormat="1" applyFont="1" applyFill="1" applyBorder="1" applyAlignment="1">
      <alignment horizontal="right"/>
    </xf>
    <xf numFmtId="0" fontId="3" fillId="0" borderId="84" xfId="0" applyFont="1" applyFill="1" applyBorder="1"/>
    <xf numFmtId="170" fontId="2" fillId="0" borderId="163" xfId="0" applyNumberFormat="1" applyFont="1" applyFill="1" applyBorder="1"/>
    <xf numFmtId="170" fontId="2" fillId="0" borderId="162" xfId="0" applyNumberFormat="1" applyFont="1" applyFill="1" applyBorder="1"/>
    <xf numFmtId="170" fontId="2" fillId="0" borderId="162" xfId="0" applyNumberFormat="1" applyFont="1" applyBorder="1"/>
    <xf numFmtId="170" fontId="2" fillId="0" borderId="169" xfId="0" applyNumberFormat="1" applyFont="1" applyBorder="1"/>
    <xf numFmtId="170" fontId="2" fillId="0" borderId="169" xfId="0" applyNumberFormat="1" applyFont="1" applyFill="1" applyBorder="1"/>
    <xf numFmtId="14" fontId="0" fillId="0" borderId="0" xfId="0" applyNumberFormat="1"/>
    <xf numFmtId="172" fontId="0" fillId="0" borderId="0" xfId="1" applyNumberFormat="1" applyFont="1"/>
    <xf numFmtId="173" fontId="0" fillId="0" borderId="0" xfId="1" applyNumberFormat="1" applyFont="1"/>
    <xf numFmtId="178" fontId="2" fillId="0" borderId="163" xfId="0" applyNumberFormat="1" applyFont="1" applyFill="1" applyBorder="1"/>
    <xf numFmtId="0" fontId="3" fillId="0" borderId="131" xfId="0" applyFont="1" applyFill="1" applyBorder="1"/>
    <xf numFmtId="0" fontId="3" fillId="0" borderId="222" xfId="0" applyFont="1" applyBorder="1"/>
    <xf numFmtId="0" fontId="2" fillId="0" borderId="163" xfId="0" applyFont="1" applyFill="1" applyBorder="1" applyAlignment="1">
      <alignment horizontal="center"/>
    </xf>
    <xf numFmtId="1" fontId="3" fillId="0" borderId="0" xfId="0" applyNumberFormat="1" applyFont="1" applyFill="1" applyBorder="1" applyAlignment="1">
      <alignment horizontal="left"/>
    </xf>
    <xf numFmtId="1" fontId="28" fillId="0" borderId="0" xfId="0" applyNumberFormat="1" applyFont="1" applyFill="1" applyBorder="1" applyAlignment="1">
      <alignment horizontal="right"/>
    </xf>
    <xf numFmtId="179" fontId="33" fillId="0" borderId="69" xfId="0" applyNumberFormat="1" applyFont="1" applyFill="1" applyBorder="1"/>
    <xf numFmtId="179" fontId="33" fillId="0" borderId="70" xfId="0" applyNumberFormat="1" applyFont="1" applyFill="1" applyBorder="1"/>
    <xf numFmtId="179" fontId="33" fillId="0" borderId="71" xfId="0" applyNumberFormat="1" applyFont="1" applyFill="1" applyBorder="1"/>
    <xf numFmtId="179" fontId="49" fillId="0" borderId="0" xfId="0" applyNumberFormat="1" applyFont="1" applyFill="1" applyBorder="1"/>
    <xf numFmtId="179" fontId="33" fillId="0" borderId="0" xfId="0" applyNumberFormat="1" applyFont="1" applyFill="1" applyBorder="1"/>
    <xf numFmtId="3" fontId="2" fillId="0" borderId="23" xfId="3" applyNumberFormat="1" applyFont="1" applyFill="1" applyBorder="1" applyAlignment="1">
      <alignment horizontal="right"/>
    </xf>
    <xf numFmtId="168" fontId="2" fillId="0" borderId="23" xfId="3" applyNumberFormat="1" applyFont="1" applyFill="1" applyBorder="1" applyAlignment="1">
      <alignment horizontal="right"/>
    </xf>
    <xf numFmtId="168" fontId="2" fillId="0" borderId="8" xfId="0" applyNumberFormat="1" applyFont="1" applyFill="1" applyBorder="1" applyAlignment="1">
      <alignment horizontal="left"/>
    </xf>
    <xf numFmtId="168" fontId="3" fillId="0" borderId="223" xfId="0" applyNumberFormat="1" applyFont="1" applyFill="1" applyBorder="1" applyAlignment="1">
      <alignment horizontal="right"/>
    </xf>
    <xf numFmtId="168" fontId="2" fillId="0" borderId="223" xfId="0" applyNumberFormat="1" applyFont="1" applyFill="1" applyBorder="1" applyAlignment="1">
      <alignment horizontal="right"/>
    </xf>
    <xf numFmtId="168" fontId="27" fillId="0" borderId="226" xfId="0" applyNumberFormat="1" applyFont="1" applyFill="1" applyBorder="1" applyAlignment="1">
      <alignment horizontal="right"/>
    </xf>
    <xf numFmtId="168" fontId="27" fillId="0" borderId="224" xfId="0" applyNumberFormat="1" applyFont="1" applyFill="1" applyBorder="1" applyAlignment="1">
      <alignment horizontal="right"/>
    </xf>
    <xf numFmtId="14" fontId="9" fillId="0" borderId="10" xfId="0" applyNumberFormat="1" applyFont="1" applyFill="1" applyBorder="1" applyAlignment="1"/>
    <xf numFmtId="171" fontId="19" fillId="0" borderId="84" xfId="0" applyNumberFormat="1" applyFont="1" applyFill="1" applyBorder="1" applyAlignment="1">
      <alignment wrapText="1"/>
    </xf>
    <xf numFmtId="171" fontId="19" fillId="0" borderId="8" xfId="0" applyNumberFormat="1" applyFont="1" applyFill="1" applyBorder="1" applyAlignment="1">
      <alignment wrapText="1"/>
    </xf>
    <xf numFmtId="0" fontId="9" fillId="0" borderId="24" xfId="0" applyFont="1" applyFill="1" applyBorder="1" applyAlignment="1">
      <alignment horizontal="center"/>
    </xf>
    <xf numFmtId="168" fontId="3" fillId="0" borderId="99" xfId="0" applyNumberFormat="1" applyFont="1" applyFill="1" applyBorder="1" applyAlignment="1">
      <alignment horizontal="right"/>
    </xf>
    <xf numFmtId="169" fontId="8" fillId="0" borderId="99" xfId="3" applyNumberFormat="1" applyFont="1" applyFill="1" applyBorder="1" applyAlignment="1">
      <alignment horizontal="right"/>
    </xf>
    <xf numFmtId="168" fontId="19" fillId="0" borderId="24" xfId="0" applyNumberFormat="1" applyFont="1" applyFill="1" applyBorder="1" applyAlignment="1"/>
    <xf numFmtId="168" fontId="19" fillId="0" borderId="24" xfId="0" applyNumberFormat="1" applyFont="1" applyFill="1" applyBorder="1" applyAlignment="1">
      <alignment horizontal="center"/>
    </xf>
    <xf numFmtId="168" fontId="9" fillId="0" borderId="118" xfId="0" applyNumberFormat="1" applyFont="1" applyFill="1" applyBorder="1" applyAlignment="1">
      <alignment horizontal="right"/>
    </xf>
    <xf numFmtId="14" fontId="9" fillId="0" borderId="164" xfId="0" applyNumberFormat="1" applyFont="1" applyFill="1" applyBorder="1" applyAlignment="1">
      <alignment horizontal="right"/>
    </xf>
    <xf numFmtId="168" fontId="9" fillId="0" borderId="99" xfId="0" applyNumberFormat="1" applyFont="1" applyFill="1" applyBorder="1" applyAlignment="1">
      <alignment horizontal="right"/>
    </xf>
    <xf numFmtId="168" fontId="9" fillId="0" borderId="117" xfId="0" applyNumberFormat="1" applyFont="1" applyFill="1" applyBorder="1" applyAlignment="1"/>
    <xf numFmtId="168" fontId="9" fillId="0" borderId="96" xfId="0" applyNumberFormat="1" applyFont="1" applyFill="1" applyBorder="1" applyAlignment="1">
      <alignment horizontal="right"/>
    </xf>
    <xf numFmtId="3" fontId="8" fillId="0" borderId="24" xfId="0" applyNumberFormat="1" applyFont="1" applyFill="1" applyBorder="1" applyAlignment="1">
      <alignment horizontal="right"/>
    </xf>
    <xf numFmtId="3" fontId="9" fillId="0" borderId="24" xfId="0" applyNumberFormat="1" applyFont="1" applyFill="1" applyBorder="1" applyAlignment="1">
      <alignment horizontal="right"/>
    </xf>
    <xf numFmtId="3" fontId="9" fillId="0" borderId="229" xfId="0" applyNumberFormat="1" applyFont="1" applyFill="1" applyBorder="1" applyAlignment="1">
      <alignment horizontal="right"/>
    </xf>
    <xf numFmtId="0" fontId="3" fillId="0" borderId="0" xfId="0" applyFont="1" applyFill="1" applyBorder="1" applyAlignment="1">
      <alignment horizontal="center" vertical="center"/>
    </xf>
    <xf numFmtId="168" fontId="2" fillId="0" borderId="230" xfId="0" applyNumberFormat="1" applyFont="1" applyFill="1" applyBorder="1" applyAlignment="1">
      <alignment horizontal="right"/>
    </xf>
    <xf numFmtId="168" fontId="2" fillId="0" borderId="231" xfId="0" applyNumberFormat="1" applyFont="1" applyFill="1" applyBorder="1" applyAlignment="1">
      <alignment horizontal="right"/>
    </xf>
    <xf numFmtId="3" fontId="8" fillId="0" borderId="191" xfId="0" applyNumberFormat="1" applyFont="1" applyFill="1" applyBorder="1" applyAlignment="1"/>
    <xf numFmtId="173" fontId="9" fillId="0" borderId="229" xfId="1" applyNumberFormat="1" applyFont="1" applyFill="1" applyBorder="1" applyAlignment="1">
      <alignment horizontal="right"/>
    </xf>
    <xf numFmtId="168" fontId="9" fillId="0" borderId="221" xfId="1" applyNumberFormat="1" applyFont="1" applyFill="1" applyBorder="1" applyAlignment="1">
      <alignment horizontal="right"/>
    </xf>
    <xf numFmtId="3" fontId="9" fillId="0" borderId="220" xfId="0" applyNumberFormat="1" applyFont="1" applyFill="1" applyBorder="1" applyAlignment="1">
      <alignment horizontal="right"/>
    </xf>
    <xf numFmtId="3" fontId="9" fillId="0" borderId="221" xfId="0" applyNumberFormat="1" applyFont="1" applyFill="1" applyBorder="1" applyAlignment="1">
      <alignment horizontal="right"/>
    </xf>
    <xf numFmtId="0" fontId="3" fillId="0" borderId="0" xfId="0" applyFont="1" applyFill="1" applyAlignment="1">
      <alignment horizontal="left"/>
    </xf>
    <xf numFmtId="0" fontId="4" fillId="0" borderId="0" xfId="0" applyFont="1" applyFill="1" applyBorder="1" applyAlignment="1">
      <alignment horizontal="center"/>
    </xf>
    <xf numFmtId="0" fontId="9" fillId="0" borderId="120" xfId="0" applyFont="1" applyFill="1" applyBorder="1" applyAlignment="1">
      <alignment horizontal="left"/>
    </xf>
    <xf numFmtId="0" fontId="9" fillId="0" borderId="96" xfId="0" applyFont="1" applyFill="1" applyBorder="1" applyAlignment="1">
      <alignment horizontal="left"/>
    </xf>
    <xf numFmtId="0" fontId="9" fillId="0" borderId="97" xfId="0" applyFont="1" applyFill="1" applyBorder="1" applyAlignment="1">
      <alignment horizontal="left"/>
    </xf>
    <xf numFmtId="3" fontId="3" fillId="0" borderId="0" xfId="0" applyNumberFormat="1" applyFont="1" applyAlignment="1">
      <alignment horizontal="right"/>
    </xf>
    <xf numFmtId="3" fontId="3" fillId="0" borderId="110" xfId="0" applyNumberFormat="1" applyFont="1" applyFill="1" applyBorder="1" applyAlignment="1">
      <alignment horizontal="right"/>
    </xf>
    <xf numFmtId="3" fontId="2" fillId="0" borderId="48" xfId="0" applyNumberFormat="1" applyFont="1" applyFill="1" applyBorder="1" applyAlignment="1">
      <alignment horizontal="right"/>
    </xf>
    <xf numFmtId="3" fontId="2" fillId="0" borderId="110" xfId="0" applyNumberFormat="1" applyFont="1" applyFill="1" applyBorder="1" applyAlignment="1">
      <alignment horizontal="right"/>
    </xf>
    <xf numFmtId="3" fontId="2" fillId="0" borderId="103" xfId="0" applyNumberFormat="1" applyFont="1" applyFill="1" applyBorder="1" applyAlignment="1">
      <alignment horizontal="right"/>
    </xf>
    <xf numFmtId="3" fontId="27" fillId="0" borderId="0" xfId="0" applyNumberFormat="1" applyFont="1" applyFill="1" applyAlignment="1">
      <alignment horizontal="right"/>
    </xf>
    <xf numFmtId="3" fontId="27" fillId="0" borderId="0" xfId="0" applyNumberFormat="1" applyFont="1" applyAlignment="1">
      <alignment horizontal="right"/>
    </xf>
    <xf numFmtId="3" fontId="3" fillId="0" borderId="141" xfId="0" applyNumberFormat="1" applyFont="1" applyFill="1" applyBorder="1" applyAlignment="1">
      <alignment horizontal="right"/>
    </xf>
    <xf numFmtId="3" fontId="2" fillId="0" borderId="125" xfId="0" applyNumberFormat="1" applyFont="1" applyFill="1" applyBorder="1" applyAlignment="1">
      <alignment horizontal="right"/>
    </xf>
    <xf numFmtId="3" fontId="2" fillId="0" borderId="128" xfId="0" applyNumberFormat="1" applyFont="1" applyFill="1" applyBorder="1" applyAlignment="1">
      <alignment horizontal="right"/>
    </xf>
    <xf numFmtId="3" fontId="2" fillId="0" borderId="136" xfId="0" applyNumberFormat="1" applyFont="1" applyFill="1" applyBorder="1" applyAlignment="1">
      <alignment horizontal="right"/>
    </xf>
    <xf numFmtId="3" fontId="2" fillId="0" borderId="138" xfId="0" applyNumberFormat="1" applyFont="1" applyFill="1" applyBorder="1" applyAlignment="1">
      <alignment horizontal="right"/>
    </xf>
    <xf numFmtId="3" fontId="2" fillId="0" borderId="139" xfId="0" applyNumberFormat="1" applyFont="1" applyFill="1" applyBorder="1" applyAlignment="1">
      <alignment horizontal="right"/>
    </xf>
    <xf numFmtId="3" fontId="3" fillId="0" borderId="19" xfId="0" applyNumberFormat="1" applyFont="1" applyBorder="1" applyAlignment="1">
      <alignment horizontal="right"/>
    </xf>
    <xf numFmtId="173" fontId="8" fillId="0" borderId="44" xfId="1" applyNumberFormat="1" applyFont="1" applyFill="1" applyBorder="1" applyAlignment="1"/>
    <xf numFmtId="168" fontId="9" fillId="0" borderId="120" xfId="0" applyNumberFormat="1" applyFont="1" applyFill="1" applyBorder="1" applyAlignment="1">
      <alignment horizontal="right"/>
    </xf>
    <xf numFmtId="173" fontId="8" fillId="0" borderId="40" xfId="1" applyNumberFormat="1" applyFont="1" applyFill="1" applyBorder="1" applyAlignment="1"/>
    <xf numFmtId="173" fontId="8" fillId="0" borderId="45" xfId="1" applyNumberFormat="1" applyFont="1" applyFill="1" applyBorder="1" applyAlignment="1"/>
    <xf numFmtId="168" fontId="9" fillId="0" borderId="97" xfId="0" applyNumberFormat="1" applyFont="1" applyFill="1" applyBorder="1" applyAlignment="1">
      <alignment horizontal="right"/>
    </xf>
    <xf numFmtId="169" fontId="3" fillId="0" borderId="232" xfId="3" applyNumberFormat="1" applyFont="1" applyFill="1" applyBorder="1" applyAlignment="1">
      <alignment horizontal="right"/>
    </xf>
    <xf numFmtId="169" fontId="3" fillId="0" borderId="181" xfId="3" applyNumberFormat="1" applyFont="1" applyFill="1" applyBorder="1" applyAlignment="1">
      <alignment horizontal="right"/>
    </xf>
    <xf numFmtId="0" fontId="8" fillId="0" borderId="149" xfId="0" applyFont="1" applyFill="1" applyBorder="1" applyAlignment="1">
      <alignment horizontal="left"/>
    </xf>
    <xf numFmtId="0" fontId="8" fillId="0" borderId="84" xfId="0" applyFont="1" applyFill="1" applyBorder="1" applyAlignment="1">
      <alignment horizontal="left"/>
    </xf>
    <xf numFmtId="0" fontId="8" fillId="0" borderId="100" xfId="0" applyFont="1" applyFill="1" applyBorder="1" applyAlignment="1">
      <alignment horizontal="left"/>
    </xf>
    <xf numFmtId="168" fontId="8" fillId="0" borderId="233" xfId="0" applyNumberFormat="1" applyFont="1" applyFill="1" applyBorder="1" applyAlignment="1">
      <alignment horizontal="right"/>
    </xf>
    <xf numFmtId="168" fontId="8" fillId="0" borderId="234" xfId="0" applyNumberFormat="1" applyFont="1" applyFill="1" applyBorder="1" applyAlignment="1">
      <alignment horizontal="right"/>
    </xf>
    <xf numFmtId="3" fontId="2" fillId="0" borderId="40" xfId="0" applyNumberFormat="1" applyFont="1" applyFill="1" applyBorder="1" applyAlignment="1"/>
    <xf numFmtId="3" fontId="2" fillId="0" borderId="45" xfId="0" applyNumberFormat="1" applyFont="1" applyFill="1" applyBorder="1" applyAlignment="1"/>
    <xf numFmtId="3" fontId="2" fillId="0" borderId="44" xfId="0" applyNumberFormat="1" applyFont="1" applyFill="1" applyBorder="1" applyAlignment="1"/>
    <xf numFmtId="3" fontId="2" fillId="0" borderId="48" xfId="0" applyNumberFormat="1" applyFont="1" applyBorder="1"/>
    <xf numFmtId="0" fontId="0" fillId="0" borderId="18" xfId="0" applyBorder="1" applyAlignment="1">
      <alignment horizontal="right"/>
    </xf>
    <xf numFmtId="3" fontId="2" fillId="0" borderId="170" xfId="0" applyNumberFormat="1" applyFont="1" applyFill="1" applyBorder="1" applyAlignment="1"/>
    <xf numFmtId="3" fontId="2" fillId="0" borderId="171" xfId="0" applyNumberFormat="1" applyFont="1" applyFill="1" applyBorder="1" applyAlignment="1"/>
    <xf numFmtId="3" fontId="2" fillId="0" borderId="192" xfId="0" applyNumberFormat="1" applyFont="1" applyFill="1" applyBorder="1"/>
    <xf numFmtId="3" fontId="2" fillId="0" borderId="172" xfId="0" applyNumberFormat="1" applyFont="1" applyFill="1" applyBorder="1" applyAlignment="1"/>
    <xf numFmtId="3" fontId="2" fillId="0" borderId="5" xfId="1" applyNumberFormat="1" applyFont="1" applyFill="1" applyBorder="1" applyAlignment="1">
      <alignment horizontal="right"/>
    </xf>
    <xf numFmtId="3" fontId="2" fillId="0" borderId="8" xfId="1" applyNumberFormat="1" applyFont="1" applyFill="1" applyBorder="1" applyAlignment="1"/>
    <xf numFmtId="3" fontId="2" fillId="0" borderId="8" xfId="1" applyNumberFormat="1" applyFont="1" applyFill="1" applyBorder="1" applyAlignment="1">
      <alignment horizontal="right"/>
    </xf>
    <xf numFmtId="3" fontId="2" fillId="0" borderId="12" xfId="1" applyNumberFormat="1" applyFont="1" applyFill="1" applyBorder="1" applyAlignment="1"/>
    <xf numFmtId="0" fontId="3" fillId="0" borderId="0" xfId="0" applyFont="1" applyFill="1" applyBorder="1" applyAlignment="1">
      <alignment horizontal="center" vertical="center"/>
    </xf>
    <xf numFmtId="0" fontId="4" fillId="0" borderId="0" xfId="0" applyFont="1" applyFill="1" applyBorder="1" applyAlignment="1">
      <alignment horizontal="center"/>
    </xf>
    <xf numFmtId="169" fontId="3" fillId="0" borderId="149" xfId="0" applyNumberFormat="1" applyFont="1" applyFill="1" applyBorder="1" applyAlignment="1">
      <alignment horizontal="right"/>
    </xf>
    <xf numFmtId="169" fontId="3" fillId="0" borderId="100" xfId="0" applyNumberFormat="1" applyFont="1" applyFill="1" applyBorder="1" applyAlignment="1">
      <alignment horizontal="right"/>
    </xf>
    <xf numFmtId="0" fontId="8" fillId="0" borderId="223" xfId="0" applyFont="1" applyFill="1" applyBorder="1" applyAlignment="1"/>
    <xf numFmtId="0" fontId="9" fillId="0" borderId="223" xfId="0" applyFont="1" applyFill="1" applyBorder="1" applyAlignment="1"/>
    <xf numFmtId="168" fontId="9" fillId="0" borderId="223" xfId="0" applyNumberFormat="1" applyFont="1" applyFill="1" applyBorder="1" applyAlignment="1">
      <alignment horizontal="right"/>
    </xf>
    <xf numFmtId="168" fontId="9" fillId="0" borderId="224" xfId="0" applyNumberFormat="1" applyFont="1" applyFill="1" applyBorder="1" applyAlignment="1">
      <alignment horizontal="right"/>
    </xf>
    <xf numFmtId="168" fontId="2" fillId="0" borderId="224" xfId="0" applyNumberFormat="1" applyFont="1" applyFill="1" applyBorder="1" applyAlignment="1">
      <alignment horizontal="right"/>
    </xf>
    <xf numFmtId="0" fontId="8" fillId="0" borderId="235" xfId="0" applyFont="1" applyFill="1" applyBorder="1" applyAlignment="1"/>
    <xf numFmtId="0" fontId="9" fillId="0" borderId="0" xfId="0" applyFont="1" applyFill="1" applyBorder="1" applyAlignment="1">
      <alignment horizontal="center"/>
    </xf>
    <xf numFmtId="3" fontId="2" fillId="0" borderId="236" xfId="0" applyNumberFormat="1" applyFont="1" applyFill="1" applyBorder="1" applyAlignment="1">
      <alignment horizontal="right"/>
    </xf>
    <xf numFmtId="3" fontId="2" fillId="0" borderId="228" xfId="0" applyNumberFormat="1" applyFont="1" applyFill="1" applyBorder="1" applyAlignment="1">
      <alignment horizontal="right"/>
    </xf>
    <xf numFmtId="0" fontId="8" fillId="0" borderId="226" xfId="0" applyFont="1" applyFill="1" applyBorder="1" applyAlignment="1"/>
    <xf numFmtId="3" fontId="2" fillId="0" borderId="225" xfId="0" applyNumberFormat="1" applyFont="1" applyFill="1" applyBorder="1" applyAlignment="1">
      <alignment horizontal="right"/>
    </xf>
    <xf numFmtId="3" fontId="2" fillId="0" borderId="224" xfId="0" applyNumberFormat="1" applyFont="1" applyFill="1" applyBorder="1" applyAlignment="1">
      <alignment horizontal="right"/>
    </xf>
    <xf numFmtId="3" fontId="2" fillId="0" borderId="226" xfId="0" applyNumberFormat="1" applyFont="1" applyFill="1" applyBorder="1" applyAlignment="1">
      <alignment horizontal="right"/>
    </xf>
    <xf numFmtId="3" fontId="2" fillId="0" borderId="223" xfId="0" applyNumberFormat="1" applyFont="1" applyFill="1" applyBorder="1" applyAlignment="1">
      <alignment horizontal="right"/>
    </xf>
    <xf numFmtId="168" fontId="3" fillId="0" borderId="0" xfId="1" applyNumberFormat="1" applyFont="1" applyFill="1" applyAlignment="1">
      <alignment horizontal="right"/>
    </xf>
    <xf numFmtId="168" fontId="9" fillId="0" borderId="24" xfId="0" applyNumberFormat="1" applyFont="1" applyFill="1" applyBorder="1" applyAlignment="1">
      <alignment horizontal="right"/>
    </xf>
    <xf numFmtId="0" fontId="9" fillId="0" borderId="99" xfId="0" applyFont="1" applyFill="1" applyBorder="1" applyAlignment="1">
      <alignment horizontal="center"/>
    </xf>
    <xf numFmtId="3" fontId="8" fillId="0" borderId="99" xfId="0" applyNumberFormat="1" applyFont="1" applyFill="1" applyBorder="1" applyAlignment="1">
      <alignment horizontal="right"/>
    </xf>
    <xf numFmtId="3" fontId="9" fillId="0" borderId="25" xfId="0" applyNumberFormat="1" applyFont="1" applyFill="1" applyBorder="1" applyAlignment="1">
      <alignment horizontal="right"/>
    </xf>
    <xf numFmtId="3" fontId="9" fillId="0" borderId="228" xfId="0" applyNumberFormat="1" applyFont="1" applyFill="1" applyBorder="1" applyAlignment="1">
      <alignment horizontal="right"/>
    </xf>
    <xf numFmtId="3" fontId="8" fillId="0" borderId="118" xfId="0" applyNumberFormat="1" applyFont="1" applyFill="1" applyBorder="1" applyAlignment="1"/>
    <xf numFmtId="168" fontId="8" fillId="0" borderId="24" xfId="0" applyNumberFormat="1" applyFont="1" applyFill="1" applyBorder="1" applyAlignment="1">
      <alignment horizontal="right"/>
    </xf>
    <xf numFmtId="168" fontId="8" fillId="0" borderId="118" xfId="0" applyNumberFormat="1" applyFont="1" applyFill="1" applyBorder="1" applyAlignment="1">
      <alignment horizontal="right"/>
    </xf>
    <xf numFmtId="168" fontId="9" fillId="0" borderId="164" xfId="0" applyNumberFormat="1" applyFont="1" applyFill="1" applyBorder="1" applyAlignment="1">
      <alignment horizontal="right"/>
    </xf>
    <xf numFmtId="0" fontId="9" fillId="0" borderId="226" xfId="0" applyFont="1" applyFill="1" applyBorder="1" applyAlignment="1">
      <alignment horizontal="center"/>
    </xf>
    <xf numFmtId="168" fontId="8" fillId="0" borderId="226" xfId="0" applyNumberFormat="1" applyFont="1" applyFill="1" applyBorder="1" applyAlignment="1">
      <alignment horizontal="right"/>
    </xf>
    <xf numFmtId="168" fontId="9" fillId="0" borderId="23" xfId="0" applyNumberFormat="1" applyFont="1" applyFill="1" applyBorder="1" applyAlignment="1">
      <alignment horizontal="right"/>
    </xf>
    <xf numFmtId="168" fontId="9" fillId="0" borderId="119" xfId="0" applyNumberFormat="1" applyFont="1" applyFill="1" applyBorder="1" applyAlignment="1">
      <alignment horizontal="right"/>
    </xf>
    <xf numFmtId="3" fontId="8" fillId="0" borderId="223" xfId="0" applyNumberFormat="1" applyFont="1" applyFill="1" applyBorder="1" applyAlignment="1">
      <alignment horizontal="right"/>
    </xf>
    <xf numFmtId="3" fontId="9" fillId="0" borderId="227" xfId="0" applyNumberFormat="1" applyFont="1" applyFill="1" applyBorder="1" applyAlignment="1">
      <alignment horizontal="right"/>
    </xf>
    <xf numFmtId="3" fontId="9" fillId="0" borderId="224" xfId="0" applyNumberFormat="1" applyFont="1" applyFill="1" applyBorder="1" applyAlignment="1">
      <alignment horizontal="right"/>
    </xf>
    <xf numFmtId="3" fontId="8" fillId="0" borderId="226" xfId="0" applyNumberFormat="1" applyFont="1" applyFill="1" applyBorder="1" applyAlignment="1"/>
    <xf numFmtId="167" fontId="8" fillId="0" borderId="218" xfId="1" applyFont="1" applyFill="1" applyBorder="1" applyAlignment="1"/>
    <xf numFmtId="172" fontId="9" fillId="0" borderId="218" xfId="1" applyNumberFormat="1" applyFont="1" applyFill="1" applyBorder="1"/>
    <xf numFmtId="172" fontId="9" fillId="0" borderId="112" xfId="1" applyNumberFormat="1" applyFont="1" applyFill="1" applyBorder="1" applyAlignment="1">
      <alignment horizontal="right"/>
    </xf>
    <xf numFmtId="172" fontId="9" fillId="0" borderId="111" xfId="1" applyNumberFormat="1" applyFont="1" applyFill="1" applyBorder="1" applyAlignment="1">
      <alignment horizontal="right"/>
    </xf>
    <xf numFmtId="172" fontId="9" fillId="0" borderId="113" xfId="1" applyNumberFormat="1" applyFont="1" applyFill="1" applyBorder="1" applyAlignment="1">
      <alignment horizontal="right"/>
    </xf>
    <xf numFmtId="167" fontId="8" fillId="0" borderId="177" xfId="1" applyFont="1" applyFill="1" applyBorder="1" applyAlignment="1"/>
    <xf numFmtId="173" fontId="9" fillId="0" borderId="111" xfId="1" applyNumberFormat="1" applyFont="1" applyFill="1" applyBorder="1"/>
    <xf numFmtId="173" fontId="9" fillId="0" borderId="113" xfId="1" applyNumberFormat="1" applyFont="1" applyFill="1" applyBorder="1"/>
    <xf numFmtId="173" fontId="9" fillId="0" borderId="0" xfId="0" applyNumberFormat="1" applyFont="1" applyFill="1" applyBorder="1" applyAlignment="1">
      <alignment horizontal="right"/>
    </xf>
    <xf numFmtId="173" fontId="0" fillId="0" borderId="180" xfId="1" applyNumberFormat="1" applyFont="1" applyBorder="1"/>
    <xf numFmtId="173" fontId="9" fillId="0" borderId="185" xfId="1" applyNumberFormat="1" applyFont="1" applyFill="1" applyBorder="1" applyAlignment="1">
      <alignment horizontal="right"/>
    </xf>
    <xf numFmtId="0" fontId="54" fillId="4" borderId="0" xfId="0" applyFont="1" applyFill="1" applyAlignment="1"/>
    <xf numFmtId="169" fontId="9" fillId="0" borderId="7" xfId="3" applyNumberFormat="1" applyFont="1" applyFill="1" applyBorder="1" applyAlignment="1">
      <alignment horizontal="right"/>
    </xf>
    <xf numFmtId="169" fontId="9" fillId="0" borderId="10" xfId="3" applyNumberFormat="1" applyFont="1" applyFill="1" applyBorder="1" applyAlignment="1">
      <alignment horizontal="right"/>
    </xf>
    <xf numFmtId="169" fontId="9" fillId="0" borderId="15" xfId="3" applyNumberFormat="1" applyFont="1" applyFill="1" applyBorder="1" applyAlignment="1">
      <alignment horizontal="right"/>
    </xf>
    <xf numFmtId="169" fontId="4" fillId="0" borderId="0" xfId="0" applyNumberFormat="1" applyFont="1" applyFill="1" applyBorder="1" applyAlignment="1">
      <alignment horizontal="right"/>
    </xf>
    <xf numFmtId="168" fontId="2" fillId="0" borderId="190" xfId="0" applyNumberFormat="1" applyFont="1" applyFill="1" applyBorder="1" applyAlignment="1">
      <alignment horizontal="right"/>
    </xf>
    <xf numFmtId="168" fontId="27" fillId="0" borderId="47" xfId="0" applyNumberFormat="1" applyFont="1" applyBorder="1" applyAlignment="1">
      <alignment horizontal="right"/>
    </xf>
    <xf numFmtId="0" fontId="2" fillId="0" borderId="47" xfId="0" applyFont="1" applyFill="1" applyBorder="1"/>
    <xf numFmtId="0" fontId="2" fillId="0" borderId="0" xfId="0" applyFont="1"/>
    <xf numFmtId="0" fontId="2"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2" fillId="0" borderId="0" xfId="0" applyFont="1" applyFill="1" applyBorder="1" applyAlignment="1"/>
    <xf numFmtId="168" fontId="2" fillId="0" borderId="0" xfId="0" applyNumberFormat="1" applyFont="1" applyFill="1" applyAlignment="1"/>
    <xf numFmtId="168" fontId="2" fillId="0" borderId="0" xfId="0" applyNumberFormat="1" applyFont="1" applyFill="1" applyBorder="1" applyAlignment="1">
      <alignment horizontal="right"/>
    </xf>
    <xf numFmtId="0" fontId="8" fillId="0" borderId="8" xfId="0" applyFont="1" applyFill="1" applyBorder="1" applyAlignment="1"/>
    <xf numFmtId="0" fontId="8" fillId="0" borderId="12" xfId="0" applyFont="1" applyFill="1" applyBorder="1" applyAlignment="1"/>
    <xf numFmtId="168" fontId="2" fillId="0" borderId="7" xfId="0" applyNumberFormat="1" applyFont="1" applyFill="1" applyBorder="1" applyAlignment="1">
      <alignment horizontal="right"/>
    </xf>
    <xf numFmtId="168" fontId="2" fillId="0" borderId="10" xfId="0" applyNumberFormat="1" applyFont="1" applyFill="1" applyBorder="1" applyAlignment="1">
      <alignment horizontal="right"/>
    </xf>
    <xf numFmtId="168" fontId="2" fillId="0" borderId="11" xfId="0" applyNumberFormat="1" applyFont="1" applyFill="1" applyBorder="1" applyAlignment="1">
      <alignment horizontal="right"/>
    </xf>
    <xf numFmtId="0" fontId="2" fillId="0" borderId="0" xfId="0" applyFont="1" applyFill="1"/>
    <xf numFmtId="0" fontId="3" fillId="0" borderId="21" xfId="0" applyFont="1" applyBorder="1"/>
    <xf numFmtId="3" fontId="2" fillId="0" borderId="8" xfId="0" applyNumberFormat="1" applyFont="1" applyFill="1" applyBorder="1" applyAlignment="1">
      <alignment horizontal="right"/>
    </xf>
    <xf numFmtId="168" fontId="2" fillId="0" borderId="0" xfId="0" applyNumberFormat="1" applyFont="1" applyFill="1"/>
    <xf numFmtId="168" fontId="2" fillId="0" borderId="8" xfId="0" applyNumberFormat="1" applyFont="1" applyFill="1" applyBorder="1" applyAlignment="1">
      <alignment horizontal="right"/>
    </xf>
    <xf numFmtId="168" fontId="3" fillId="0" borderId="0" xfId="0" applyNumberFormat="1" applyFont="1" applyFill="1" applyBorder="1" applyAlignment="1">
      <alignment horizontal="right"/>
    </xf>
    <xf numFmtId="0" fontId="2" fillId="0" borderId="0" xfId="0" applyFont="1" applyBorder="1" applyAlignment="1">
      <alignment horizontal="center" vertical="center"/>
    </xf>
    <xf numFmtId="168" fontId="2" fillId="0" borderId="12" xfId="0" applyNumberFormat="1" applyFont="1" applyFill="1" applyBorder="1" applyAlignment="1">
      <alignment horizontal="right"/>
    </xf>
    <xf numFmtId="0" fontId="3" fillId="0" borderId="0" xfId="0" applyFont="1" applyBorder="1" applyAlignment="1">
      <alignment horizontal="center" vertical="center"/>
    </xf>
    <xf numFmtId="168" fontId="3" fillId="0" borderId="8" xfId="0" applyNumberFormat="1" applyFont="1" applyFill="1" applyBorder="1" applyAlignment="1">
      <alignment horizontal="right"/>
    </xf>
    <xf numFmtId="0" fontId="8" fillId="0" borderId="43" xfId="0" applyFont="1" applyFill="1" applyBorder="1" applyAlignment="1"/>
    <xf numFmtId="168" fontId="2" fillId="0" borderId="15" xfId="0" applyNumberFormat="1" applyFont="1" applyFill="1" applyBorder="1" applyAlignment="1">
      <alignment horizontal="right"/>
    </xf>
    <xf numFmtId="0" fontId="2" fillId="0" borderId="0" xfId="0" applyNumberFormat="1" applyFont="1" applyBorder="1" applyAlignment="1">
      <alignment horizontal="center" vertical="center"/>
    </xf>
    <xf numFmtId="0" fontId="3" fillId="0" borderId="0" xfId="0" applyNumberFormat="1" applyFont="1" applyBorder="1" applyAlignment="1">
      <alignment horizontal="center" vertical="center"/>
    </xf>
    <xf numFmtId="168" fontId="2" fillId="0" borderId="0" xfId="3" applyNumberFormat="1" applyFont="1" applyFill="1" applyBorder="1" applyAlignment="1"/>
    <xf numFmtId="168" fontId="2" fillId="0" borderId="8" xfId="3" applyNumberFormat="1" applyFont="1" applyFill="1" applyBorder="1" applyAlignment="1">
      <alignment horizontal="right"/>
    </xf>
    <xf numFmtId="3" fontId="2" fillId="0" borderId="24" xfId="3" applyNumberFormat="1" applyFont="1" applyFill="1" applyBorder="1" applyAlignment="1">
      <alignment horizontal="right"/>
    </xf>
    <xf numFmtId="3" fontId="2" fillId="0" borderId="0" xfId="0" applyNumberFormat="1" applyFont="1"/>
    <xf numFmtId="3" fontId="2" fillId="0" borderId="0" xfId="0" applyNumberFormat="1" applyFont="1" applyFill="1" applyAlignment="1">
      <alignment horizontal="right"/>
    </xf>
    <xf numFmtId="168" fontId="2" fillId="0" borderId="0" xfId="0" applyNumberFormat="1" applyFont="1" applyFill="1" applyAlignment="1">
      <alignment horizontal="right"/>
    </xf>
    <xf numFmtId="3" fontId="2" fillId="0" borderId="10" xfId="0" applyNumberFormat="1" applyFont="1" applyFill="1" applyBorder="1" applyAlignment="1">
      <alignment horizontal="right"/>
    </xf>
    <xf numFmtId="168" fontId="2" fillId="0" borderId="88" xfId="0" applyNumberFormat="1" applyFont="1" applyFill="1" applyBorder="1" applyAlignment="1">
      <alignment horizontal="right"/>
    </xf>
    <xf numFmtId="168" fontId="3" fillId="0" borderId="87" xfId="0" applyNumberFormat="1" applyFont="1" applyFill="1" applyBorder="1" applyAlignment="1">
      <alignment horizontal="right"/>
    </xf>
    <xf numFmtId="3" fontId="2" fillId="0" borderId="0" xfId="0" applyNumberFormat="1" applyFont="1" applyBorder="1" applyAlignment="1">
      <alignment horizontal="right"/>
    </xf>
    <xf numFmtId="168" fontId="2" fillId="0" borderId="139" xfId="3" applyNumberFormat="1" applyFont="1" applyFill="1" applyBorder="1" applyAlignment="1">
      <alignment horizontal="right"/>
    </xf>
    <xf numFmtId="168" fontId="2" fillId="0" borderId="134" xfId="3" applyNumberFormat="1" applyFont="1" applyFill="1" applyBorder="1" applyAlignment="1">
      <alignment horizontal="right"/>
    </xf>
    <xf numFmtId="0" fontId="8" fillId="0" borderId="84" xfId="0" applyFont="1" applyFill="1" applyBorder="1" applyAlignment="1"/>
    <xf numFmtId="168" fontId="2" fillId="0" borderId="83" xfId="0" applyNumberFormat="1" applyFont="1" applyFill="1" applyBorder="1" applyAlignment="1">
      <alignment horizontal="right"/>
    </xf>
    <xf numFmtId="168" fontId="2" fillId="0" borderId="41" xfId="0" applyNumberFormat="1" applyFont="1" applyFill="1" applyBorder="1" applyAlignment="1">
      <alignment horizontal="right"/>
    </xf>
    <xf numFmtId="170" fontId="21" fillId="0" borderId="84" xfId="0" applyNumberFormat="1" applyFont="1" applyFill="1" applyBorder="1" applyAlignment="1">
      <alignment horizontal="right"/>
    </xf>
    <xf numFmtId="168" fontId="2" fillId="0" borderId="149" xfId="3" applyNumberFormat="1" applyFont="1" applyFill="1" applyBorder="1" applyAlignment="1">
      <alignment horizontal="right"/>
    </xf>
    <xf numFmtId="168" fontId="2" fillId="0" borderId="84" xfId="3" applyNumberFormat="1" applyFont="1" applyFill="1" applyBorder="1" applyAlignment="1">
      <alignment horizontal="right"/>
    </xf>
    <xf numFmtId="168" fontId="2" fillId="0" borderId="171" xfId="3" applyNumberFormat="1" applyFont="1" applyFill="1" applyBorder="1" applyAlignment="1">
      <alignment horizontal="right"/>
    </xf>
    <xf numFmtId="168" fontId="2" fillId="0" borderId="101" xfId="3" applyNumberFormat="1" applyFont="1" applyFill="1" applyBorder="1" applyAlignment="1">
      <alignment horizontal="right"/>
    </xf>
    <xf numFmtId="168" fontId="2" fillId="0" borderId="10" xfId="3" applyNumberFormat="1" applyFont="1" applyFill="1" applyBorder="1" applyAlignment="1"/>
    <xf numFmtId="168" fontId="2" fillId="0" borderId="40" xfId="3" applyNumberFormat="1" applyFont="1" applyFill="1" applyBorder="1" applyAlignment="1">
      <alignment horizontal="right"/>
    </xf>
    <xf numFmtId="168" fontId="2" fillId="0" borderId="45" xfId="3" applyNumberFormat="1" applyFont="1" applyFill="1" applyBorder="1" applyAlignment="1">
      <alignment horizontal="right"/>
    </xf>
    <xf numFmtId="168" fontId="2" fillId="0" borderId="44" xfId="3" applyNumberFormat="1" applyFont="1" applyFill="1" applyBorder="1" applyAlignment="1">
      <alignment horizontal="right"/>
    </xf>
    <xf numFmtId="170" fontId="33" fillId="0" borderId="149" xfId="0" applyNumberFormat="1" applyFont="1" applyFill="1" applyBorder="1" applyAlignment="1">
      <alignment horizontal="right"/>
    </xf>
    <xf numFmtId="170" fontId="33" fillId="0" borderId="84" xfId="0" applyNumberFormat="1" applyFont="1" applyFill="1" applyBorder="1" applyAlignment="1">
      <alignment horizontal="right"/>
    </xf>
    <xf numFmtId="170" fontId="33" fillId="0" borderId="100" xfId="0" applyNumberFormat="1" applyFont="1" applyFill="1" applyBorder="1" applyAlignment="1">
      <alignment horizontal="right"/>
    </xf>
    <xf numFmtId="168" fontId="3" fillId="0" borderId="44" xfId="0" applyNumberFormat="1" applyFont="1" applyFill="1" applyBorder="1" applyAlignment="1">
      <alignment horizontal="right"/>
    </xf>
    <xf numFmtId="168" fontId="3" fillId="0" borderId="40" xfId="0" applyNumberFormat="1" applyFont="1" applyFill="1" applyBorder="1" applyAlignment="1">
      <alignment horizontal="right"/>
    </xf>
    <xf numFmtId="168" fontId="3" fillId="0" borderId="45" xfId="0" applyNumberFormat="1" applyFont="1" applyFill="1" applyBorder="1" applyAlignment="1">
      <alignment horizontal="right"/>
    </xf>
    <xf numFmtId="3" fontId="3" fillId="0" borderId="40" xfId="0" applyNumberFormat="1" applyFont="1" applyFill="1" applyBorder="1" applyAlignment="1">
      <alignment horizontal="right"/>
    </xf>
    <xf numFmtId="3" fontId="3" fillId="0" borderId="96" xfId="0" applyNumberFormat="1" applyFont="1" applyFill="1" applyBorder="1" applyAlignment="1">
      <alignment horizontal="right"/>
    </xf>
    <xf numFmtId="168" fontId="2" fillId="0" borderId="7" xfId="3" applyNumberFormat="1" applyFont="1" applyFill="1" applyBorder="1" applyAlignment="1">
      <alignment horizontal="right"/>
    </xf>
    <xf numFmtId="168" fontId="2" fillId="0" borderId="15" xfId="3" applyNumberFormat="1" applyFont="1" applyFill="1" applyBorder="1" applyAlignment="1">
      <alignment horizontal="right"/>
    </xf>
    <xf numFmtId="168" fontId="2" fillId="0" borderId="10" xfId="3" applyNumberFormat="1" applyFont="1" applyFill="1" applyBorder="1" applyAlignment="1">
      <alignment horizontal="right"/>
    </xf>
    <xf numFmtId="0" fontId="70" fillId="0" borderId="0" xfId="0" applyFont="1" applyBorder="1" applyAlignment="1">
      <alignment horizontal="right"/>
    </xf>
    <xf numFmtId="168" fontId="33" fillId="0" borderId="0" xfId="3" applyNumberFormat="1" applyFont="1" applyFill="1" applyBorder="1" applyAlignment="1"/>
    <xf numFmtId="168" fontId="2" fillId="0" borderId="40" xfId="3" applyNumberFormat="1" applyFont="1" applyFill="1" applyBorder="1" applyAlignment="1"/>
    <xf numFmtId="3" fontId="2" fillId="0" borderId="15" xfId="3" applyNumberFormat="1" applyFont="1" applyFill="1" applyBorder="1" applyAlignment="1">
      <alignment horizontal="right"/>
    </xf>
    <xf numFmtId="3" fontId="2" fillId="0" borderId="40" xfId="3" applyNumberFormat="1" applyFont="1" applyFill="1" applyBorder="1" applyAlignment="1">
      <alignment horizontal="right"/>
    </xf>
    <xf numFmtId="3" fontId="2" fillId="0" borderId="10" xfId="3" applyNumberFormat="1" applyFont="1" applyFill="1" applyBorder="1" applyAlignment="1">
      <alignment horizontal="right"/>
    </xf>
    <xf numFmtId="3" fontId="2" fillId="0" borderId="44" xfId="3" applyNumberFormat="1" applyFont="1" applyFill="1" applyBorder="1" applyAlignment="1">
      <alignment horizontal="right"/>
    </xf>
    <xf numFmtId="3" fontId="2" fillId="0" borderId="45" xfId="3" applyNumberFormat="1" applyFont="1" applyFill="1" applyBorder="1" applyAlignment="1">
      <alignment horizontal="right"/>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3" fontId="2" fillId="0" borderId="7" xfId="3" applyNumberFormat="1" applyFont="1" applyFill="1" applyBorder="1" applyAlignment="1">
      <alignment horizontal="right"/>
    </xf>
    <xf numFmtId="168" fontId="2" fillId="0" borderId="246" xfId="3" applyNumberFormat="1" applyFont="1" applyFill="1" applyBorder="1" applyAlignment="1">
      <alignment horizontal="right"/>
    </xf>
    <xf numFmtId="171" fontId="2" fillId="0" borderId="5" xfId="0" applyNumberFormat="1" applyFont="1" applyFill="1" applyBorder="1" applyAlignment="1">
      <alignment horizontal="right"/>
    </xf>
    <xf numFmtId="0" fontId="2" fillId="0" borderId="4" xfId="0" applyFont="1" applyFill="1" applyBorder="1" applyAlignment="1">
      <alignment horizontal="right"/>
    </xf>
    <xf numFmtId="3" fontId="2" fillId="0" borderId="19" xfId="0" applyNumberFormat="1" applyFont="1" applyBorder="1" applyAlignment="1">
      <alignment horizontal="right"/>
    </xf>
    <xf numFmtId="168" fontId="2" fillId="0" borderId="85" xfId="0" applyNumberFormat="1" applyFont="1" applyFill="1" applyBorder="1" applyAlignment="1">
      <alignment horizontal="right"/>
    </xf>
    <xf numFmtId="168" fontId="2" fillId="0" borderId="87" xfId="0" applyNumberFormat="1" applyFont="1" applyFill="1" applyBorder="1" applyAlignment="1">
      <alignment horizontal="right"/>
    </xf>
    <xf numFmtId="168" fontId="2" fillId="0" borderId="89" xfId="0" applyNumberFormat="1" applyFont="1" applyFill="1" applyBorder="1" applyAlignment="1">
      <alignment horizontal="right"/>
    </xf>
    <xf numFmtId="168" fontId="2" fillId="0" borderId="211" xfId="0" applyNumberFormat="1" applyFont="1" applyFill="1" applyBorder="1" applyAlignment="1">
      <alignment horizontal="right"/>
    </xf>
    <xf numFmtId="168" fontId="2" fillId="0" borderId="247" xfId="0" applyNumberFormat="1" applyFont="1" applyFill="1" applyBorder="1" applyAlignment="1">
      <alignment horizontal="right"/>
    </xf>
    <xf numFmtId="168" fontId="2" fillId="0" borderId="248" xfId="0" applyNumberFormat="1" applyFont="1" applyFill="1" applyBorder="1" applyAlignment="1">
      <alignment horizontal="right"/>
    </xf>
    <xf numFmtId="168" fontId="2" fillId="0" borderId="214" xfId="0" applyNumberFormat="1" applyFont="1" applyFill="1" applyBorder="1" applyAlignment="1">
      <alignment horizontal="right"/>
    </xf>
    <xf numFmtId="168" fontId="2" fillId="0" borderId="249" xfId="0" applyNumberFormat="1" applyFont="1" applyFill="1" applyBorder="1" applyAlignment="1">
      <alignment horizontal="right"/>
    </xf>
    <xf numFmtId="0" fontId="3" fillId="0" borderId="0" xfId="0" applyFont="1" applyFill="1" applyBorder="1" applyAlignment="1">
      <alignment horizontal="center"/>
    </xf>
    <xf numFmtId="0" fontId="2" fillId="0" borderId="47" xfId="0" applyFont="1" applyBorder="1" applyAlignment="1"/>
    <xf numFmtId="169" fontId="8" fillId="0" borderId="84" xfId="12" applyNumberFormat="1" applyFont="1" applyFill="1" applyBorder="1" applyAlignment="1">
      <alignment horizontal="right"/>
    </xf>
    <xf numFmtId="167" fontId="13" fillId="0" borderId="0" xfId="1" applyFont="1" applyFill="1" applyBorder="1" applyAlignment="1"/>
    <xf numFmtId="3" fontId="8" fillId="0" borderId="118" xfId="0" applyNumberFormat="1" applyFont="1" applyFill="1" applyBorder="1" applyAlignment="1">
      <alignment horizontal="right"/>
    </xf>
    <xf numFmtId="3" fontId="9" fillId="0" borderId="164" xfId="0" applyNumberFormat="1" applyFont="1" applyFill="1" applyBorder="1" applyAlignment="1">
      <alignment horizontal="right"/>
    </xf>
    <xf numFmtId="168" fontId="8" fillId="0" borderId="45" xfId="1" applyNumberFormat="1" applyFont="1" applyFill="1" applyBorder="1" applyAlignment="1">
      <alignment horizontal="right"/>
    </xf>
    <xf numFmtId="169" fontId="3" fillId="0" borderId="0" xfId="3" applyNumberFormat="1" applyFont="1" applyFill="1" applyBorder="1"/>
    <xf numFmtId="168" fontId="8" fillId="0" borderId="44" xfId="1" applyNumberFormat="1" applyFont="1" applyFill="1" applyBorder="1" applyAlignment="1">
      <alignment horizontal="right"/>
    </xf>
    <xf numFmtId="0" fontId="9" fillId="0" borderId="120" xfId="0" applyFont="1" applyFill="1" applyBorder="1" applyAlignment="1">
      <alignment horizontal="center"/>
    </xf>
    <xf numFmtId="0" fontId="9" fillId="0" borderId="96" xfId="0" applyFont="1" applyFill="1" applyBorder="1" applyAlignment="1">
      <alignment horizontal="center"/>
    </xf>
    <xf numFmtId="0" fontId="9" fillId="0" borderId="97" xfId="0" applyFont="1" applyFill="1" applyBorder="1" applyAlignment="1">
      <alignment horizontal="center"/>
    </xf>
    <xf numFmtId="168" fontId="8" fillId="0" borderId="7" xfId="0" applyNumberFormat="1" applyFont="1" applyFill="1" applyBorder="1" applyAlignment="1"/>
    <xf numFmtId="168" fontId="8" fillId="0" borderId="10" xfId="0" applyNumberFormat="1" applyFont="1" applyFill="1" applyBorder="1" applyAlignment="1"/>
    <xf numFmtId="168" fontId="8" fillId="0" borderId="15" xfId="0" applyNumberFormat="1" applyFont="1" applyFill="1" applyBorder="1" applyAlignment="1"/>
    <xf numFmtId="168" fontId="3" fillId="0" borderId="40" xfId="1" applyNumberFormat="1" applyFont="1" applyFill="1" applyBorder="1" applyAlignment="1">
      <alignment horizontal="right"/>
    </xf>
    <xf numFmtId="169" fontId="3" fillId="0" borderId="0" xfId="3" applyNumberFormat="1" applyFont="1" applyAlignment="1">
      <alignment horizontal="right"/>
    </xf>
    <xf numFmtId="168" fontId="2" fillId="0" borderId="0" xfId="4" applyNumberFormat="1" applyFont="1" applyBorder="1" applyAlignment="1">
      <alignment horizontal="right" vertical="center"/>
    </xf>
    <xf numFmtId="43" fontId="9" fillId="0" borderId="10" xfId="23" applyFont="1" applyFill="1" applyBorder="1" applyAlignment="1">
      <alignment horizontal="right"/>
    </xf>
    <xf numFmtId="168" fontId="2" fillId="0" borderId="47" xfId="0" applyNumberFormat="1" applyFont="1" applyFill="1" applyBorder="1" applyAlignment="1">
      <alignment horizontal="right" vertical="center"/>
    </xf>
    <xf numFmtId="43" fontId="9" fillId="0" borderId="44" xfId="25" applyFont="1" applyFill="1" applyBorder="1" applyAlignment="1">
      <alignment horizontal="right"/>
    </xf>
    <xf numFmtId="0" fontId="9" fillId="0" borderId="183" xfId="0" applyFont="1" applyFill="1" applyBorder="1" applyAlignment="1">
      <alignment horizontal="center"/>
    </xf>
    <xf numFmtId="0" fontId="9" fillId="0" borderId="184" xfId="0" applyFont="1" applyFill="1" applyBorder="1" applyAlignment="1">
      <alignment horizontal="center"/>
    </xf>
    <xf numFmtId="168" fontId="8" fillId="0" borderId="170" xfId="0" applyNumberFormat="1" applyFont="1" applyFill="1" applyBorder="1" applyAlignment="1">
      <alignment horizontal="right"/>
    </xf>
    <xf numFmtId="168" fontId="8" fillId="0" borderId="171" xfId="0" applyNumberFormat="1" applyFont="1" applyFill="1" applyBorder="1" applyAlignment="1">
      <alignment horizontal="right"/>
    </xf>
    <xf numFmtId="168" fontId="8" fillId="0" borderId="172" xfId="0" applyNumberFormat="1" applyFont="1" applyFill="1" applyBorder="1" applyAlignment="1">
      <alignment horizontal="right"/>
    </xf>
    <xf numFmtId="0" fontId="9" fillId="0" borderId="250" xfId="0" applyFont="1" applyFill="1" applyBorder="1" applyAlignment="1">
      <alignment horizontal="center"/>
    </xf>
    <xf numFmtId="178" fontId="11" fillId="0" borderId="84" xfId="0" applyNumberFormat="1" applyFont="1" applyFill="1" applyBorder="1" applyAlignment="1">
      <alignment horizontal="right"/>
    </xf>
    <xf numFmtId="178" fontId="11" fillId="0" borderId="101" xfId="0" applyNumberFormat="1" applyFont="1" applyFill="1" applyBorder="1" applyAlignment="1">
      <alignment horizontal="right"/>
    </xf>
    <xf numFmtId="178" fontId="11" fillId="0" borderId="149" xfId="0" applyNumberFormat="1" applyFont="1" applyFill="1" applyBorder="1" applyAlignment="1">
      <alignment horizontal="right"/>
    </xf>
    <xf numFmtId="178" fontId="11" fillId="0" borderId="117" xfId="0" applyNumberFormat="1" applyFont="1" applyFill="1" applyBorder="1" applyAlignment="1">
      <alignment horizontal="right"/>
    </xf>
    <xf numFmtId="168" fontId="9" fillId="0" borderId="79" xfId="0" applyNumberFormat="1" applyFont="1" applyFill="1" applyBorder="1" applyAlignment="1">
      <alignment horizontal="right"/>
    </xf>
    <xf numFmtId="168" fontId="3" fillId="0" borderId="0" xfId="0" applyNumberFormat="1" applyFont="1" applyAlignment="1">
      <alignment horizontal="right"/>
    </xf>
    <xf numFmtId="167" fontId="11" fillId="0" borderId="84" xfId="1" applyFont="1" applyFill="1" applyBorder="1" applyAlignment="1">
      <alignment horizontal="right"/>
    </xf>
    <xf numFmtId="167" fontId="11" fillId="0" borderId="101" xfId="1" applyFont="1" applyFill="1" applyBorder="1" applyAlignment="1">
      <alignment horizontal="right"/>
    </xf>
    <xf numFmtId="178" fontId="11" fillId="0" borderId="102" xfId="0" applyNumberFormat="1" applyFont="1" applyFill="1" applyBorder="1" applyAlignment="1">
      <alignment horizontal="right"/>
    </xf>
    <xf numFmtId="178" fontId="11" fillId="0" borderId="100" xfId="0" applyNumberFormat="1" applyFont="1" applyFill="1" applyBorder="1" applyAlignment="1">
      <alignment horizontal="right"/>
    </xf>
    <xf numFmtId="0" fontId="0" fillId="0" borderId="0" xfId="0"/>
    <xf numFmtId="167" fontId="11" fillId="0" borderId="149" xfId="1" applyFont="1" applyFill="1" applyBorder="1" applyAlignment="1">
      <alignment horizontal="right"/>
    </xf>
    <xf numFmtId="167" fontId="11" fillId="0" borderId="117" xfId="1" applyFont="1" applyFill="1" applyBorder="1" applyAlignment="1">
      <alignment horizontal="right"/>
    </xf>
    <xf numFmtId="167" fontId="11" fillId="0" borderId="100" xfId="1" applyFont="1" applyFill="1" applyBorder="1" applyAlignment="1">
      <alignment horizontal="right"/>
    </xf>
    <xf numFmtId="167" fontId="11" fillId="0" borderId="102" xfId="1" applyFont="1" applyFill="1" applyBorder="1" applyAlignment="1">
      <alignment horizontal="right"/>
    </xf>
    <xf numFmtId="3" fontId="9" fillId="0" borderId="80" xfId="0" applyNumberFormat="1" applyFont="1" applyFill="1" applyBorder="1" applyAlignment="1"/>
    <xf numFmtId="3" fontId="9" fillId="0" borderId="75" xfId="0" applyNumberFormat="1" applyFont="1" applyFill="1" applyBorder="1" applyAlignment="1"/>
    <xf numFmtId="3" fontId="9" fillId="0" borderId="148" xfId="0" applyNumberFormat="1" applyFont="1" applyFill="1" applyBorder="1" applyAlignment="1">
      <alignment horizontal="right"/>
    </xf>
    <xf numFmtId="3" fontId="3" fillId="0" borderId="74" xfId="0" applyNumberFormat="1" applyFont="1" applyFill="1" applyBorder="1" applyAlignment="1">
      <alignment horizontal="right"/>
    </xf>
    <xf numFmtId="175" fontId="2" fillId="0" borderId="37" xfId="1" applyNumberFormat="1" applyFont="1" applyFill="1" applyBorder="1" applyAlignment="1">
      <alignment horizontal="right"/>
    </xf>
    <xf numFmtId="178" fontId="11" fillId="0" borderId="173" xfId="0" applyNumberFormat="1" applyFont="1" applyFill="1" applyBorder="1" applyAlignment="1">
      <alignment horizontal="right"/>
    </xf>
    <xf numFmtId="178" fontId="11" fillId="0" borderId="182" xfId="0" applyNumberFormat="1" applyFont="1" applyFill="1" applyBorder="1" applyAlignment="1">
      <alignment horizontal="right"/>
    </xf>
    <xf numFmtId="168" fontId="2" fillId="0" borderId="94" xfId="1" applyNumberFormat="1" applyFont="1" applyFill="1" applyBorder="1" applyAlignment="1">
      <alignment horizontal="right"/>
    </xf>
    <xf numFmtId="179" fontId="33" fillId="0" borderId="80" xfId="0" applyNumberFormat="1" applyFont="1" applyFill="1" applyBorder="1"/>
    <xf numFmtId="179" fontId="33" fillId="0" borderId="75" xfId="0" applyNumberFormat="1" applyFont="1" applyFill="1" applyBorder="1"/>
    <xf numFmtId="179" fontId="33" fillId="0" borderId="81" xfId="0" applyNumberFormat="1" applyFont="1" applyFill="1" applyBorder="1"/>
    <xf numFmtId="179" fontId="33" fillId="0" borderId="76" xfId="0" applyNumberFormat="1" applyFont="1" applyFill="1" applyBorder="1"/>
    <xf numFmtId="179" fontId="33" fillId="0" borderId="77" xfId="0" applyNumberFormat="1" applyFont="1" applyFill="1" applyBorder="1"/>
    <xf numFmtId="179" fontId="33" fillId="0" borderId="78" xfId="0" applyNumberFormat="1" applyFont="1" applyFill="1" applyBorder="1"/>
    <xf numFmtId="3" fontId="6" fillId="0" borderId="0" xfId="0" applyNumberFormat="1" applyFont="1" applyFill="1" applyBorder="1" applyAlignment="1">
      <alignment horizontal="right"/>
    </xf>
    <xf numFmtId="172" fontId="9" fillId="0" borderId="102" xfId="1" applyNumberFormat="1" applyFont="1" applyFill="1" applyBorder="1" applyAlignment="1"/>
    <xf numFmtId="172" fontId="9" fillId="0" borderId="149" xfId="1" applyNumberFormat="1" applyFont="1" applyFill="1" applyBorder="1" applyAlignment="1"/>
    <xf numFmtId="14" fontId="2" fillId="0" borderId="0" xfId="0" applyNumberFormat="1" applyFont="1"/>
    <xf numFmtId="172" fontId="9" fillId="0" borderId="84" xfId="1" applyNumberFormat="1" applyFont="1" applyFill="1" applyBorder="1" applyAlignment="1"/>
    <xf numFmtId="172" fontId="9" fillId="0" borderId="117" xfId="1" applyNumberFormat="1" applyFont="1" applyFill="1" applyBorder="1" applyAlignment="1"/>
    <xf numFmtId="172" fontId="9" fillId="0" borderId="100" xfId="1" applyNumberFormat="1" applyFont="1" applyFill="1" applyBorder="1" applyAlignment="1"/>
    <xf numFmtId="172" fontId="9" fillId="0" borderId="84" xfId="1" applyNumberFormat="1" applyFont="1" applyFill="1" applyBorder="1" applyAlignment="1">
      <alignment horizontal="right"/>
    </xf>
    <xf numFmtId="172" fontId="9" fillId="0" borderId="101" xfId="1" applyNumberFormat="1" applyFont="1" applyFill="1" applyBorder="1" applyAlignment="1"/>
    <xf numFmtId="0" fontId="2" fillId="0" borderId="251" xfId="0" applyFont="1" applyBorder="1"/>
    <xf numFmtId="0" fontId="2" fillId="0" borderId="0" xfId="0" applyFont="1"/>
    <xf numFmtId="0" fontId="2" fillId="0" borderId="0" xfId="0" applyFont="1" applyFill="1"/>
    <xf numFmtId="169" fontId="8" fillId="0" borderId="8" xfId="3" applyNumberFormat="1" applyFont="1" applyFill="1" applyBorder="1" applyAlignment="1">
      <alignment horizontal="right"/>
    </xf>
    <xf numFmtId="4" fontId="2" fillId="0" borderId="0" xfId="0" applyNumberFormat="1" applyFont="1"/>
    <xf numFmtId="171" fontId="19" fillId="3" borderId="8" xfId="0" applyNumberFormat="1" applyFont="1" applyFill="1" applyBorder="1" applyAlignment="1">
      <alignment horizontal="left"/>
    </xf>
    <xf numFmtId="171" fontId="19" fillId="0" borderId="8" xfId="0" applyNumberFormat="1" applyFont="1" applyFill="1" applyBorder="1" applyAlignment="1">
      <alignment horizontal="left"/>
    </xf>
    <xf numFmtId="14" fontId="9" fillId="0" borderId="7" xfId="0" applyNumberFormat="1" applyFont="1" applyFill="1" applyBorder="1" applyAlignment="1">
      <alignment horizontal="right"/>
    </xf>
    <xf numFmtId="14" fontId="9" fillId="0" borderId="10" xfId="0" applyNumberFormat="1" applyFont="1" applyFill="1" applyBorder="1" applyAlignment="1">
      <alignment horizontal="right"/>
    </xf>
    <xf numFmtId="14" fontId="9" fillId="0" borderId="15" xfId="0" applyNumberFormat="1" applyFont="1" applyFill="1" applyBorder="1" applyAlignment="1">
      <alignment horizontal="right"/>
    </xf>
    <xf numFmtId="168" fontId="9" fillId="0" borderId="44" xfId="0" applyNumberFormat="1" applyFont="1" applyFill="1" applyBorder="1" applyAlignment="1"/>
    <xf numFmtId="168" fontId="9" fillId="0" borderId="40" xfId="0" applyNumberFormat="1" applyFont="1" applyFill="1" applyBorder="1" applyAlignment="1"/>
    <xf numFmtId="168" fontId="9" fillId="0" borderId="45" xfId="0" applyNumberFormat="1" applyFont="1" applyFill="1" applyBorder="1" applyAlignment="1"/>
    <xf numFmtId="168" fontId="9" fillId="0" borderId="40" xfId="0" applyNumberFormat="1" applyFont="1" applyFill="1" applyBorder="1" applyAlignment="1">
      <alignment horizontal="right"/>
    </xf>
    <xf numFmtId="172" fontId="9" fillId="0" borderId="40" xfId="1" applyNumberFormat="1" applyFont="1" applyFill="1" applyBorder="1" applyAlignment="1"/>
    <xf numFmtId="172" fontId="9" fillId="0" borderId="40" xfId="1" applyNumberFormat="1" applyFont="1" applyFill="1" applyBorder="1" applyAlignment="1">
      <alignment horizontal="right"/>
    </xf>
    <xf numFmtId="168" fontId="19" fillId="0" borderId="45" xfId="0" applyNumberFormat="1" applyFont="1" applyFill="1" applyBorder="1" applyAlignment="1"/>
    <xf numFmtId="171" fontId="19" fillId="0" borderId="15" xfId="0" applyNumberFormat="1" applyFont="1" applyFill="1" applyBorder="1" applyAlignment="1">
      <alignment horizontal="center"/>
    </xf>
    <xf numFmtId="168" fontId="19" fillId="0" borderId="10" xfId="0" applyNumberFormat="1" applyFont="1" applyFill="1" applyBorder="1" applyAlignment="1">
      <alignment horizontal="center"/>
    </xf>
    <xf numFmtId="168" fontId="19" fillId="0" borderId="44" xfId="0" applyNumberFormat="1" applyFont="1" applyFill="1" applyBorder="1" applyAlignment="1"/>
    <xf numFmtId="0" fontId="2" fillId="0" borderId="18" xfId="0" applyFont="1" applyBorder="1"/>
    <xf numFmtId="14" fontId="2" fillId="0" borderId="47" xfId="0" applyNumberFormat="1" applyFont="1" applyBorder="1"/>
    <xf numFmtId="168" fontId="19" fillId="0" borderId="40" xfId="0" applyNumberFormat="1" applyFont="1" applyFill="1" applyBorder="1" applyAlignment="1"/>
    <xf numFmtId="0" fontId="2" fillId="0" borderId="0" xfId="0" applyFont="1"/>
    <xf numFmtId="0" fontId="8" fillId="0" borderId="9" xfId="0" applyFont="1" applyFill="1" applyBorder="1" applyAlignment="1"/>
    <xf numFmtId="0" fontId="8" fillId="0" borderId="13" xfId="0" applyFont="1" applyFill="1" applyBorder="1" applyAlignment="1"/>
    <xf numFmtId="168" fontId="19" fillId="0" borderId="8" xfId="0" applyNumberFormat="1" applyFont="1" applyFill="1" applyBorder="1" applyAlignment="1">
      <alignment horizontal="left"/>
    </xf>
    <xf numFmtId="168" fontId="9" fillId="0" borderId="7" xfId="0" applyNumberFormat="1" applyFont="1" applyFill="1" applyBorder="1" applyAlignment="1">
      <alignment horizontal="right"/>
    </xf>
    <xf numFmtId="168" fontId="9" fillId="0" borderId="10" xfId="0" applyNumberFormat="1" applyFont="1" applyFill="1" applyBorder="1" applyAlignment="1">
      <alignment horizontal="right"/>
    </xf>
    <xf numFmtId="168" fontId="9" fillId="0" borderId="44" xfId="0" applyNumberFormat="1" applyFont="1" applyFill="1" applyBorder="1" applyAlignment="1">
      <alignment horizontal="right"/>
    </xf>
    <xf numFmtId="14" fontId="9" fillId="0" borderId="7" xfId="0" applyNumberFormat="1" applyFont="1" applyFill="1" applyBorder="1" applyAlignment="1">
      <alignment horizontal="right"/>
    </xf>
    <xf numFmtId="14" fontId="9" fillId="0" borderId="10" xfId="0" applyNumberFormat="1" applyFont="1" applyFill="1" applyBorder="1" applyAlignment="1">
      <alignment horizontal="right"/>
    </xf>
    <xf numFmtId="14" fontId="9" fillId="0" borderId="15" xfId="0" applyNumberFormat="1" applyFont="1" applyFill="1" applyBorder="1" applyAlignment="1">
      <alignment horizontal="right"/>
    </xf>
    <xf numFmtId="168" fontId="9" fillId="0" borderId="44" xfId="0" applyNumberFormat="1" applyFont="1" applyFill="1" applyBorder="1" applyAlignment="1"/>
    <xf numFmtId="168" fontId="9" fillId="0" borderId="7" xfId="0" applyNumberFormat="1" applyFont="1" applyFill="1" applyBorder="1" applyAlignment="1"/>
    <xf numFmtId="168" fontId="9" fillId="0" borderId="40" xfId="0" applyNumberFormat="1" applyFont="1" applyFill="1" applyBorder="1" applyAlignment="1"/>
    <xf numFmtId="168" fontId="9" fillId="0" borderId="10" xfId="0" applyNumberFormat="1" applyFont="1" applyFill="1" applyBorder="1" applyAlignment="1"/>
    <xf numFmtId="14" fontId="9" fillId="0" borderId="101" xfId="0" applyNumberFormat="1" applyFont="1" applyFill="1" applyBorder="1" applyAlignment="1">
      <alignment horizontal="right"/>
    </xf>
    <xf numFmtId="168" fontId="9" fillId="0" borderId="40" xfId="0" applyNumberFormat="1" applyFont="1" applyFill="1" applyBorder="1" applyAlignment="1">
      <alignment horizontal="right"/>
    </xf>
    <xf numFmtId="168" fontId="9" fillId="0" borderId="45" xfId="0" applyNumberFormat="1" applyFont="1" applyFill="1" applyBorder="1" applyAlignment="1">
      <alignment horizontal="right"/>
    </xf>
    <xf numFmtId="14" fontId="9" fillId="0" borderId="102" xfId="0" applyNumberFormat="1" applyFont="1" applyFill="1" applyBorder="1" applyAlignment="1">
      <alignment horizontal="right"/>
    </xf>
    <xf numFmtId="14" fontId="9" fillId="0" borderId="117" xfId="0" applyNumberFormat="1" applyFont="1" applyFill="1" applyBorder="1" applyAlignment="1">
      <alignment horizontal="right"/>
    </xf>
    <xf numFmtId="168" fontId="9" fillId="0" borderId="84" xfId="0" applyNumberFormat="1" applyFont="1" applyFill="1" applyBorder="1" applyAlignment="1">
      <alignment horizontal="right"/>
    </xf>
    <xf numFmtId="168" fontId="2" fillId="0" borderId="84" xfId="0" applyNumberFormat="1" applyFont="1" applyFill="1" applyBorder="1" applyAlignment="1">
      <alignment horizontal="right"/>
    </xf>
    <xf numFmtId="168" fontId="2" fillId="0" borderId="149" xfId="0" applyNumberFormat="1" applyFont="1" applyFill="1" applyBorder="1" applyAlignment="1">
      <alignment horizontal="right"/>
    </xf>
    <xf numFmtId="168" fontId="9" fillId="0" borderId="100" xfId="0" applyNumberFormat="1" applyFont="1" applyFill="1" applyBorder="1" applyAlignment="1">
      <alignment horizontal="right"/>
    </xf>
    <xf numFmtId="168" fontId="9" fillId="0" borderId="149" xfId="0" applyNumberFormat="1" applyFont="1" applyFill="1" applyBorder="1" applyAlignment="1">
      <alignment horizontal="right"/>
    </xf>
    <xf numFmtId="4" fontId="9" fillId="0" borderId="40" xfId="0" applyNumberFormat="1" applyFont="1" applyFill="1" applyBorder="1" applyAlignment="1">
      <alignment horizontal="right"/>
    </xf>
    <xf numFmtId="171" fontId="9" fillId="0" borderId="15" xfId="0" applyNumberFormat="1" applyFont="1" applyFill="1" applyBorder="1" applyAlignment="1"/>
    <xf numFmtId="168" fontId="19" fillId="0" borderId="7" xfId="0" applyNumberFormat="1" applyFont="1" applyFill="1" applyBorder="1" applyAlignment="1">
      <alignment horizontal="center"/>
    </xf>
    <xf numFmtId="171" fontId="9" fillId="0" borderId="45" xfId="0" applyNumberFormat="1" applyFont="1" applyFill="1" applyBorder="1" applyAlignment="1"/>
    <xf numFmtId="169" fontId="2" fillId="0" borderId="40" xfId="3" applyNumberFormat="1" applyFont="1" applyFill="1" applyBorder="1" applyAlignment="1">
      <alignment horizontal="right"/>
    </xf>
    <xf numFmtId="169" fontId="2" fillId="0" borderId="45" xfId="3" applyNumberFormat="1" applyFont="1" applyFill="1" applyBorder="1" applyAlignment="1">
      <alignment horizontal="right"/>
    </xf>
    <xf numFmtId="169" fontId="2" fillId="0" borderId="44" xfId="3" applyNumberFormat="1" applyFont="1" applyFill="1" applyBorder="1" applyAlignment="1">
      <alignment horizontal="right"/>
    </xf>
    <xf numFmtId="9" fontId="2" fillId="0" borderId="40" xfId="3" applyFont="1" applyFill="1" applyBorder="1" applyAlignment="1">
      <alignment horizontal="right"/>
    </xf>
    <xf numFmtId="9" fontId="2" fillId="0" borderId="84" xfId="3" applyFont="1" applyFill="1" applyBorder="1" applyAlignment="1">
      <alignment horizontal="right"/>
    </xf>
    <xf numFmtId="169" fontId="2" fillId="0" borderId="84" xfId="3" applyNumberFormat="1" applyFont="1" applyFill="1" applyBorder="1" applyAlignment="1">
      <alignment horizontal="right"/>
    </xf>
    <xf numFmtId="169" fontId="2" fillId="0" borderId="117" xfId="3" applyNumberFormat="1" applyFont="1" applyFill="1" applyBorder="1" applyAlignment="1">
      <alignment horizontal="right"/>
    </xf>
    <xf numFmtId="169" fontId="2" fillId="0" borderId="101" xfId="3" applyNumberFormat="1" applyFont="1" applyFill="1" applyBorder="1" applyAlignment="1">
      <alignment horizontal="right"/>
    </xf>
    <xf numFmtId="169" fontId="2" fillId="0" borderId="149" xfId="3" applyNumberFormat="1" applyFont="1" applyFill="1" applyBorder="1" applyAlignment="1">
      <alignment horizontal="right"/>
    </xf>
    <xf numFmtId="169" fontId="2" fillId="0" borderId="102" xfId="3" applyNumberFormat="1" applyFont="1" applyFill="1" applyBorder="1" applyAlignment="1">
      <alignment horizontal="right"/>
    </xf>
    <xf numFmtId="169" fontId="36" fillId="0" borderId="48" xfId="3" applyNumberFormat="1" applyFont="1" applyFill="1" applyBorder="1" applyAlignment="1">
      <alignment horizontal="right"/>
    </xf>
    <xf numFmtId="9" fontId="2" fillId="0" borderId="100" xfId="3" applyFont="1" applyFill="1" applyBorder="1" applyAlignment="1">
      <alignment horizontal="right"/>
    </xf>
    <xf numFmtId="9" fontId="2" fillId="0" borderId="44" xfId="3" applyFont="1" applyFill="1" applyBorder="1" applyAlignment="1">
      <alignment horizontal="right"/>
    </xf>
    <xf numFmtId="9" fontId="2" fillId="0" borderId="149" xfId="3" applyFont="1" applyFill="1" applyBorder="1" applyAlignment="1">
      <alignment horizontal="right"/>
    </xf>
    <xf numFmtId="9" fontId="2" fillId="0" borderId="117" xfId="3" applyFont="1" applyFill="1" applyBorder="1" applyAlignment="1">
      <alignment horizontal="right"/>
    </xf>
    <xf numFmtId="9" fontId="2" fillId="0" borderId="101" xfId="3" applyFont="1" applyFill="1" applyBorder="1" applyAlignment="1">
      <alignment horizontal="right"/>
    </xf>
    <xf numFmtId="9" fontId="2" fillId="0" borderId="102" xfId="3" applyFont="1" applyFill="1" applyBorder="1" applyAlignment="1">
      <alignment horizontal="right"/>
    </xf>
    <xf numFmtId="9" fontId="9" fillId="0" borderId="0" xfId="3" applyFont="1" applyFill="1" applyBorder="1" applyAlignment="1">
      <alignment horizontal="right"/>
    </xf>
    <xf numFmtId="9" fontId="27" fillId="0" borderId="0" xfId="3" applyFont="1" applyFill="1" applyBorder="1" applyAlignment="1"/>
    <xf numFmtId="169" fontId="36" fillId="0" borderId="0" xfId="3" applyNumberFormat="1" applyFont="1" applyFill="1" applyBorder="1" applyAlignment="1"/>
    <xf numFmtId="169" fontId="27" fillId="0" borderId="0" xfId="3" applyNumberFormat="1" applyFont="1" applyFill="1" applyBorder="1" applyAlignment="1"/>
    <xf numFmtId="169" fontId="27" fillId="0" borderId="20" xfId="3" applyNumberFormat="1" applyFont="1" applyFill="1" applyBorder="1" applyAlignment="1">
      <alignment horizontal="right" vertical="center"/>
    </xf>
    <xf numFmtId="169" fontId="2" fillId="0" borderId="100" xfId="3" applyNumberFormat="1" applyFont="1" applyFill="1" applyBorder="1" applyAlignment="1">
      <alignment horizontal="right"/>
    </xf>
    <xf numFmtId="169" fontId="36" fillId="0" borderId="0" xfId="3" applyNumberFormat="1" applyFont="1" applyFill="1" applyBorder="1" applyAlignment="1">
      <alignment horizontal="right"/>
    </xf>
    <xf numFmtId="9" fontId="9" fillId="3" borderId="41" xfId="3" applyFont="1" applyFill="1" applyBorder="1" applyAlignment="1">
      <alignment horizontal="right"/>
    </xf>
    <xf numFmtId="9" fontId="9" fillId="3" borderId="8" xfId="3" applyFont="1" applyFill="1" applyBorder="1" applyAlignment="1">
      <alignment horizontal="right"/>
    </xf>
    <xf numFmtId="9" fontId="2" fillId="0" borderId="0" xfId="3" applyFont="1" applyFill="1" applyBorder="1" applyAlignment="1">
      <alignment vertical="center"/>
    </xf>
    <xf numFmtId="169" fontId="9" fillId="3" borderId="8" xfId="3" applyNumberFormat="1" applyFont="1" applyFill="1" applyBorder="1" applyAlignment="1">
      <alignment horizontal="right"/>
    </xf>
    <xf numFmtId="169" fontId="2" fillId="0" borderId="0" xfId="3" applyNumberFormat="1" applyFont="1" applyFill="1" applyBorder="1" applyAlignment="1">
      <alignment vertical="center"/>
    </xf>
    <xf numFmtId="9" fontId="9" fillId="0" borderId="8" xfId="3" applyFont="1" applyFill="1" applyBorder="1" applyAlignment="1">
      <alignment horizontal="right"/>
    </xf>
    <xf numFmtId="169" fontId="9" fillId="3" borderId="152" xfId="3" applyNumberFormat="1" applyFont="1" applyFill="1" applyBorder="1" applyAlignment="1">
      <alignment horizontal="right"/>
    </xf>
    <xf numFmtId="9" fontId="2" fillId="0" borderId="8" xfId="3" applyFont="1" applyFill="1" applyBorder="1" applyAlignment="1">
      <alignment horizontal="right"/>
    </xf>
    <xf numFmtId="9" fontId="9" fillId="3" borderId="12" xfId="3" applyFont="1" applyFill="1" applyBorder="1" applyAlignment="1">
      <alignment horizontal="right"/>
    </xf>
    <xf numFmtId="168" fontId="9" fillId="0" borderId="15" xfId="0" applyNumberFormat="1" applyFont="1" applyFill="1" applyBorder="1" applyAlignment="1">
      <alignment horizontal="center"/>
    </xf>
    <xf numFmtId="4" fontId="2" fillId="0" borderId="83" xfId="0" applyNumberFormat="1" applyFont="1" applyFill="1" applyBorder="1" applyAlignment="1">
      <alignment horizontal="right"/>
    </xf>
    <xf numFmtId="4" fontId="2" fillId="0" borderId="7" xfId="0" applyNumberFormat="1" applyFont="1" applyFill="1" applyBorder="1" applyAlignment="1">
      <alignment horizontal="center"/>
    </xf>
    <xf numFmtId="4" fontId="2" fillId="0" borderId="10" xfId="0" applyNumberFormat="1" applyFont="1" applyFill="1" applyBorder="1" applyAlignment="1">
      <alignment horizontal="center"/>
    </xf>
    <xf numFmtId="4" fontId="2" fillId="0" borderId="41" xfId="0" applyNumberFormat="1" applyFont="1" applyFill="1" applyBorder="1" applyAlignment="1">
      <alignment horizontal="right"/>
    </xf>
    <xf numFmtId="168" fontId="2" fillId="0" borderId="40" xfId="0" applyNumberFormat="1" applyFont="1" applyFill="1" applyBorder="1" applyAlignment="1">
      <alignment horizontal="right" wrapText="1"/>
    </xf>
    <xf numFmtId="168" fontId="9" fillId="3" borderId="7" xfId="0" applyNumberFormat="1" applyFont="1" applyFill="1" applyBorder="1" applyAlignment="1">
      <alignment horizontal="center"/>
    </xf>
    <xf numFmtId="168" fontId="9" fillId="3" borderId="41" xfId="0" applyNumberFormat="1" applyFont="1" applyFill="1" applyBorder="1" applyAlignment="1">
      <alignment horizontal="right"/>
    </xf>
    <xf numFmtId="168" fontId="9" fillId="3" borderId="15" xfId="0" applyNumberFormat="1" applyFont="1" applyFill="1" applyBorder="1" applyAlignment="1">
      <alignment horizontal="center"/>
    </xf>
    <xf numFmtId="2" fontId="2" fillId="3" borderId="44" xfId="3" applyNumberFormat="1" applyFont="1" applyFill="1" applyBorder="1" applyAlignment="1">
      <alignment horizontal="right"/>
    </xf>
    <xf numFmtId="2" fontId="2" fillId="3" borderId="7" xfId="3" applyNumberFormat="1" applyFont="1" applyFill="1" applyBorder="1" applyAlignment="1">
      <alignment horizontal="right"/>
    </xf>
    <xf numFmtId="2" fontId="2" fillId="3" borderId="152" xfId="3" applyNumberFormat="1" applyFont="1" applyFill="1" applyBorder="1" applyAlignment="1">
      <alignment horizontal="right"/>
    </xf>
    <xf numFmtId="168" fontId="4" fillId="0" borderId="149" xfId="0" applyNumberFormat="1" applyFont="1" applyFill="1" applyBorder="1" applyAlignment="1">
      <alignment horizontal="left"/>
    </xf>
    <xf numFmtId="168" fontId="4" fillId="0" borderId="84" xfId="0" applyNumberFormat="1" applyFont="1" applyFill="1" applyBorder="1" applyAlignment="1">
      <alignment horizontal="left"/>
    </xf>
    <xf numFmtId="171" fontId="19" fillId="3" borderId="100" xfId="0" applyNumberFormat="1" applyFont="1" applyFill="1" applyBorder="1" applyAlignment="1">
      <alignment horizontal="left"/>
    </xf>
    <xf numFmtId="168" fontId="4" fillId="0" borderId="44" xfId="0" applyNumberFormat="1" applyFont="1" applyFill="1" applyBorder="1" applyAlignment="1">
      <alignment horizontal="left"/>
    </xf>
    <xf numFmtId="168" fontId="4" fillId="0" borderId="40" xfId="0" applyNumberFormat="1" applyFont="1" applyFill="1" applyBorder="1" applyAlignment="1">
      <alignment horizontal="left"/>
    </xf>
    <xf numFmtId="168" fontId="4" fillId="0" borderId="45" xfId="0" applyNumberFormat="1" applyFont="1" applyFill="1" applyBorder="1" applyAlignment="1">
      <alignment horizontal="left"/>
    </xf>
    <xf numFmtId="0" fontId="9" fillId="0" borderId="223" xfId="0" applyFont="1" applyFill="1" applyBorder="1" applyAlignment="1">
      <alignment horizontal="center"/>
    </xf>
    <xf numFmtId="171" fontId="19" fillId="0" borderId="252" xfId="0" applyNumberFormat="1" applyFont="1" applyFill="1" applyBorder="1" applyAlignment="1">
      <alignment horizontal="left"/>
    </xf>
    <xf numFmtId="171" fontId="19" fillId="3" borderId="63" xfId="0" applyNumberFormat="1" applyFont="1" applyFill="1" applyBorder="1" applyAlignment="1">
      <alignment horizontal="left"/>
    </xf>
    <xf numFmtId="171" fontId="19" fillId="0" borderId="63" xfId="0" applyNumberFormat="1" applyFont="1" applyFill="1" applyBorder="1" applyAlignment="1">
      <alignment horizontal="left"/>
    </xf>
    <xf numFmtId="171" fontId="19" fillId="0" borderId="253" xfId="0" applyNumberFormat="1" applyFont="1" applyFill="1" applyBorder="1" applyAlignment="1">
      <alignment horizontal="left"/>
    </xf>
    <xf numFmtId="168" fontId="4" fillId="0" borderId="167" xfId="0" applyNumberFormat="1" applyFont="1" applyFill="1" applyBorder="1" applyAlignment="1">
      <alignment horizontal="left"/>
    </xf>
    <xf numFmtId="0" fontId="9" fillId="0" borderId="165" xfId="0" applyFont="1" applyFill="1" applyBorder="1" applyAlignment="1">
      <alignment horizontal="center"/>
    </xf>
    <xf numFmtId="168" fontId="3" fillId="0" borderId="173" xfId="0" applyNumberFormat="1" applyFont="1" applyFill="1" applyBorder="1" applyAlignment="1">
      <alignment horizontal="right"/>
    </xf>
    <xf numFmtId="169" fontId="8" fillId="0" borderId="173" xfId="3" applyNumberFormat="1" applyFont="1" applyFill="1" applyBorder="1" applyAlignment="1">
      <alignment horizontal="right"/>
    </xf>
    <xf numFmtId="168" fontId="4" fillId="0" borderId="165" xfId="0" applyNumberFormat="1" applyFont="1" applyFill="1" applyBorder="1" applyAlignment="1">
      <alignment horizontal="left"/>
    </xf>
    <xf numFmtId="168" fontId="3" fillId="0" borderId="177" xfId="0" applyNumberFormat="1" applyFont="1" applyFill="1" applyBorder="1" applyAlignment="1">
      <alignment horizontal="right"/>
    </xf>
    <xf numFmtId="168" fontId="2" fillId="0" borderId="177" xfId="0" applyNumberFormat="1" applyFont="1" applyFill="1" applyBorder="1" applyAlignment="1">
      <alignment horizontal="right"/>
    </xf>
    <xf numFmtId="171" fontId="19" fillId="0" borderId="149" xfId="0" applyNumberFormat="1" applyFont="1" applyFill="1" applyBorder="1" applyAlignment="1">
      <alignment horizontal="left"/>
    </xf>
    <xf numFmtId="171" fontId="19" fillId="3" borderId="84" xfId="0" applyNumberFormat="1" applyFont="1" applyFill="1" applyBorder="1" applyAlignment="1">
      <alignment horizontal="left"/>
    </xf>
    <xf numFmtId="171" fontId="19" fillId="0" borderId="84" xfId="0" applyNumberFormat="1" applyFont="1" applyFill="1" applyBorder="1" applyAlignment="1">
      <alignment horizontal="left"/>
    </xf>
    <xf numFmtId="171" fontId="19" fillId="0" borderId="100" xfId="0" applyNumberFormat="1" applyFont="1" applyFill="1" applyBorder="1" applyAlignment="1">
      <alignment horizontal="left"/>
    </xf>
    <xf numFmtId="0" fontId="6" fillId="2" borderId="60" xfId="0" applyFont="1" applyFill="1" applyBorder="1" applyAlignment="1"/>
    <xf numFmtId="171" fontId="19" fillId="3" borderId="83" xfId="0" applyNumberFormat="1" applyFont="1" applyFill="1" applyBorder="1" applyAlignment="1">
      <alignment horizontal="left"/>
    </xf>
    <xf numFmtId="0" fontId="3" fillId="0" borderId="40" xfId="0" applyFont="1" applyFill="1" applyBorder="1" applyAlignment="1"/>
    <xf numFmtId="171" fontId="19" fillId="3" borderId="41" xfId="0" applyNumberFormat="1" applyFont="1" applyFill="1" applyBorder="1" applyAlignment="1">
      <alignment horizontal="left"/>
    </xf>
    <xf numFmtId="4" fontId="2" fillId="0" borderId="15" xfId="0" applyNumberFormat="1" applyFont="1" applyFill="1" applyBorder="1" applyAlignment="1">
      <alignment horizontal="center"/>
    </xf>
    <xf numFmtId="0" fontId="4" fillId="0" borderId="0" xfId="0" applyFont="1" applyFill="1" applyBorder="1" applyAlignment="1">
      <alignment horizontal="center"/>
    </xf>
    <xf numFmtId="168" fontId="2" fillId="0" borderId="149" xfId="0" applyNumberFormat="1" applyFont="1" applyBorder="1" applyAlignment="1">
      <alignment horizontal="center"/>
    </xf>
    <xf numFmtId="171" fontId="19" fillId="0" borderId="41" xfId="0" applyNumberFormat="1" applyFont="1" applyFill="1" applyBorder="1" applyAlignment="1">
      <alignment horizontal="left"/>
    </xf>
    <xf numFmtId="0" fontId="40" fillId="4" borderId="0" xfId="11" applyFont="1" applyFill="1" applyAlignment="1" applyProtection="1"/>
    <xf numFmtId="3" fontId="3" fillId="0" borderId="254" xfId="0" applyNumberFormat="1" applyFont="1" applyFill="1" applyBorder="1" applyAlignment="1">
      <alignment horizontal="right"/>
    </xf>
    <xf numFmtId="3" fontId="2" fillId="0" borderId="255" xfId="0" applyNumberFormat="1" applyFont="1" applyFill="1" applyBorder="1" applyAlignment="1">
      <alignment horizontal="right"/>
    </xf>
    <xf numFmtId="0" fontId="19" fillId="0" borderId="8" xfId="0" applyFont="1" applyFill="1" applyBorder="1" applyAlignment="1"/>
    <xf numFmtId="3" fontId="9" fillId="0" borderId="118" xfId="0" applyNumberFormat="1" applyFont="1" applyFill="1" applyBorder="1" applyAlignment="1">
      <alignment horizontal="right"/>
    </xf>
    <xf numFmtId="3" fontId="9" fillId="0" borderId="99" xfId="0" applyNumberFormat="1" applyFont="1" applyFill="1" applyBorder="1" applyAlignment="1">
      <alignment horizontal="right"/>
    </xf>
    <xf numFmtId="0" fontId="19" fillId="0" borderId="41" xfId="0" applyFont="1" applyFill="1" applyBorder="1" applyAlignment="1"/>
    <xf numFmtId="3" fontId="9" fillId="0" borderId="256" xfId="0" applyNumberFormat="1" applyFont="1" applyFill="1" applyBorder="1" applyAlignment="1">
      <alignment horizontal="right"/>
    </xf>
    <xf numFmtId="3" fontId="9" fillId="0" borderId="257" xfId="0" applyNumberFormat="1" applyFont="1" applyFill="1" applyBorder="1" applyAlignment="1">
      <alignment horizontal="right"/>
    </xf>
    <xf numFmtId="3" fontId="9" fillId="0" borderId="20" xfId="0" applyNumberFormat="1" applyFont="1" applyFill="1" applyBorder="1" applyAlignment="1">
      <alignment horizontal="right"/>
    </xf>
    <xf numFmtId="0" fontId="19" fillId="0" borderId="83" xfId="0" applyFont="1" applyFill="1" applyBorder="1" applyAlignment="1"/>
    <xf numFmtId="0" fontId="19" fillId="0" borderId="7" xfId="0" applyFont="1" applyFill="1" applyBorder="1" applyAlignment="1"/>
    <xf numFmtId="0" fontId="19" fillId="0" borderId="10" xfId="0" applyFont="1" applyFill="1" applyBorder="1" applyAlignment="1"/>
    <xf numFmtId="0" fontId="19" fillId="0" borderId="15" xfId="0" applyFont="1" applyFill="1" applyBorder="1" applyAlignment="1"/>
    <xf numFmtId="173" fontId="9" fillId="0" borderId="44" xfId="1" applyNumberFormat="1" applyFont="1" applyFill="1" applyBorder="1" applyAlignment="1"/>
    <xf numFmtId="173" fontId="9" fillId="0" borderId="40" xfId="1" applyNumberFormat="1" applyFont="1" applyFill="1" applyBorder="1" applyAlignment="1"/>
    <xf numFmtId="0" fontId="9" fillId="0" borderId="10" xfId="0" applyFont="1" applyFill="1" applyBorder="1" applyAlignment="1">
      <alignment horizontal="right"/>
    </xf>
    <xf numFmtId="173" fontId="9" fillId="0" borderId="45" xfId="1" applyNumberFormat="1" applyFont="1" applyFill="1" applyBorder="1" applyAlignment="1"/>
    <xf numFmtId="0" fontId="9" fillId="0" borderId="15" xfId="0" applyFont="1" applyFill="1" applyBorder="1" applyAlignment="1">
      <alignment horizontal="right"/>
    </xf>
    <xf numFmtId="0" fontId="8" fillId="0" borderId="7" xfId="0" applyFont="1" applyFill="1" applyBorder="1" applyAlignment="1"/>
    <xf numFmtId="0" fontId="8" fillId="0" borderId="10" xfId="0" applyFont="1" applyFill="1" applyBorder="1" applyAlignment="1"/>
    <xf numFmtId="0" fontId="8" fillId="0" borderId="48" xfId="0" applyFont="1" applyFill="1" applyBorder="1" applyAlignment="1"/>
    <xf numFmtId="9" fontId="9" fillId="0" borderId="149" xfId="3" applyFont="1" applyFill="1" applyBorder="1" applyAlignment="1">
      <alignment horizontal="right"/>
    </xf>
    <xf numFmtId="9" fontId="9" fillId="0" borderId="84" xfId="3" applyFont="1" applyFill="1" applyBorder="1" applyAlignment="1">
      <alignment horizontal="right"/>
    </xf>
    <xf numFmtId="9" fontId="9" fillId="0" borderId="100" xfId="3" applyFont="1" applyFill="1" applyBorder="1" applyAlignment="1">
      <alignment horizontal="right"/>
    </xf>
    <xf numFmtId="173" fontId="9" fillId="0" borderId="7" xfId="1" applyNumberFormat="1" applyFont="1" applyFill="1" applyBorder="1" applyAlignment="1">
      <alignment horizontal="right"/>
    </xf>
    <xf numFmtId="173" fontId="9" fillId="0" borderId="10" xfId="1" applyNumberFormat="1" applyFont="1" applyFill="1" applyBorder="1" applyAlignment="1">
      <alignment horizontal="right"/>
    </xf>
    <xf numFmtId="173" fontId="9" fillId="0" borderId="15" xfId="1" applyNumberFormat="1" applyFont="1" applyFill="1" applyBorder="1" applyAlignment="1">
      <alignment horizontal="right"/>
    </xf>
    <xf numFmtId="9" fontId="9" fillId="0" borderId="84" xfId="3" applyFont="1" applyFill="1" applyBorder="1" applyAlignment="1"/>
    <xf numFmtId="9" fontId="9" fillId="0" borderId="100" xfId="3" applyFont="1" applyFill="1" applyBorder="1" applyAlignment="1"/>
    <xf numFmtId="0" fontId="6" fillId="2" borderId="262" xfId="0" applyFont="1" applyFill="1" applyBorder="1" applyAlignment="1">
      <alignment horizontal="center" vertical="center"/>
    </xf>
    <xf numFmtId="0" fontId="6" fillId="2" borderId="264" xfId="0" applyFont="1" applyFill="1" applyBorder="1" applyAlignment="1">
      <alignment horizontal="center" vertical="center"/>
    </xf>
    <xf numFmtId="0" fontId="8" fillId="0" borderId="15" xfId="0" applyFont="1" applyFill="1" applyBorder="1" applyAlignment="1"/>
    <xf numFmtId="0" fontId="9" fillId="0" borderId="7" xfId="0" applyFont="1" applyFill="1" applyBorder="1" applyAlignment="1">
      <alignment horizontal="center"/>
    </xf>
    <xf numFmtId="0" fontId="9" fillId="0" borderId="10" xfId="0" applyFont="1" applyFill="1" applyBorder="1" applyAlignment="1">
      <alignment horizontal="center"/>
    </xf>
    <xf numFmtId="0" fontId="9" fillId="0" borderId="15" xfId="0" applyFont="1" applyFill="1" applyBorder="1" applyAlignment="1">
      <alignment horizontal="center"/>
    </xf>
    <xf numFmtId="168" fontId="9" fillId="0" borderId="177" xfId="0" applyNumberFormat="1" applyFont="1" applyFill="1" applyBorder="1" applyAlignment="1">
      <alignment horizontal="right"/>
    </xf>
    <xf numFmtId="168" fontId="9" fillId="0" borderId="179" xfId="0" applyNumberFormat="1" applyFont="1" applyFill="1" applyBorder="1" applyAlignment="1">
      <alignment horizontal="right"/>
    </xf>
    <xf numFmtId="0" fontId="8" fillId="0" borderId="177" xfId="0" applyFont="1" applyFill="1" applyBorder="1" applyAlignment="1"/>
    <xf numFmtId="0" fontId="9" fillId="0" borderId="177" xfId="0" applyFont="1" applyFill="1" applyBorder="1" applyAlignment="1"/>
    <xf numFmtId="168" fontId="2" fillId="0" borderId="179" xfId="0" applyNumberFormat="1" applyFont="1" applyFill="1" applyBorder="1" applyAlignment="1">
      <alignment horizontal="right"/>
    </xf>
    <xf numFmtId="0" fontId="9" fillId="0" borderId="273" xfId="0" applyFont="1" applyFill="1" applyBorder="1" applyAlignment="1">
      <alignment horizontal="left"/>
    </xf>
    <xf numFmtId="168" fontId="9" fillId="0" borderId="182" xfId="0" applyNumberFormat="1" applyFont="1" applyFill="1" applyBorder="1" applyAlignment="1">
      <alignment horizontal="right"/>
    </xf>
    <xf numFmtId="168" fontId="2" fillId="0" borderId="166" xfId="0" applyNumberFormat="1" applyFont="1" applyBorder="1" applyAlignment="1">
      <alignment horizontal="right"/>
    </xf>
    <xf numFmtId="168" fontId="2" fillId="0" borderId="182" xfId="0" applyNumberFormat="1" applyFont="1" applyBorder="1" applyAlignment="1">
      <alignment horizontal="right"/>
    </xf>
    <xf numFmtId="168" fontId="72" fillId="0" borderId="0" xfId="0" applyNumberFormat="1" applyFont="1" applyFill="1" applyBorder="1" applyAlignment="1"/>
    <xf numFmtId="168" fontId="72" fillId="0" borderId="0" xfId="0" applyNumberFormat="1" applyFont="1" applyFill="1" applyBorder="1" applyAlignment="1">
      <alignment horizontal="right"/>
    </xf>
    <xf numFmtId="168" fontId="72" fillId="0" borderId="149" xfId="0" applyNumberFormat="1" applyFont="1" applyFill="1" applyBorder="1" applyAlignment="1">
      <alignment horizontal="right"/>
    </xf>
    <xf numFmtId="168" fontId="72" fillId="0" borderId="84" xfId="0" applyNumberFormat="1" applyFont="1" applyFill="1" applyBorder="1" applyAlignment="1">
      <alignment horizontal="right"/>
    </xf>
    <xf numFmtId="168" fontId="72" fillId="0" borderId="100" xfId="0" applyNumberFormat="1" applyFont="1" applyFill="1" applyBorder="1" applyAlignment="1">
      <alignment horizontal="right"/>
    </xf>
    <xf numFmtId="168" fontId="72" fillId="0" borderId="0" xfId="0" applyNumberFormat="1" applyFont="1" applyFill="1" applyBorder="1" applyAlignment="1">
      <alignment horizontal="left"/>
    </xf>
    <xf numFmtId="168" fontId="72" fillId="0" borderId="44" xfId="0" applyNumberFormat="1" applyFont="1" applyFill="1" applyBorder="1" applyAlignment="1">
      <alignment horizontal="right"/>
    </xf>
    <xf numFmtId="168" fontId="72" fillId="0" borderId="40" xfId="0" applyNumberFormat="1" applyFont="1" applyFill="1" applyBorder="1" applyAlignment="1">
      <alignment horizontal="right"/>
    </xf>
    <xf numFmtId="168" fontId="72" fillId="0" borderId="45" xfId="0" applyNumberFormat="1" applyFont="1" applyFill="1" applyBorder="1" applyAlignment="1">
      <alignment horizontal="right"/>
    </xf>
    <xf numFmtId="0" fontId="2" fillId="0" borderId="47" xfId="0" applyFont="1" applyBorder="1"/>
    <xf numFmtId="0" fontId="8" fillId="0" borderId="20" xfId="0" applyFont="1" applyFill="1" applyBorder="1" applyAlignment="1"/>
    <xf numFmtId="168" fontId="8" fillId="0" borderId="173" xfId="0" applyNumberFormat="1" applyFont="1" applyFill="1" applyBorder="1" applyAlignment="1">
      <alignment horizontal="right"/>
    </xf>
    <xf numFmtId="168" fontId="9" fillId="0" borderId="190" xfId="0" applyNumberFormat="1" applyFont="1" applyFill="1" applyBorder="1" applyAlignment="1">
      <alignment horizontal="right"/>
    </xf>
    <xf numFmtId="0" fontId="8" fillId="0" borderId="274" xfId="0" applyFont="1" applyFill="1" applyBorder="1" applyAlignment="1"/>
    <xf numFmtId="0" fontId="2" fillId="0" borderId="173" xfId="0" applyFont="1" applyFill="1" applyBorder="1" applyAlignment="1">
      <alignment horizontal="center"/>
    </xf>
    <xf numFmtId="170" fontId="21" fillId="0" borderId="173" xfId="0" applyNumberFormat="1" applyFont="1" applyFill="1" applyBorder="1" applyAlignment="1">
      <alignment horizontal="right"/>
    </xf>
    <xf numFmtId="3" fontId="2" fillId="0" borderId="275" xfId="0" applyNumberFormat="1" applyFont="1" applyFill="1" applyBorder="1" applyAlignment="1">
      <alignment horizontal="right"/>
    </xf>
    <xf numFmtId="3" fontId="2" fillId="0" borderId="179" xfId="0" applyNumberFormat="1" applyFont="1" applyFill="1" applyBorder="1" applyAlignment="1">
      <alignment horizontal="right"/>
    </xf>
    <xf numFmtId="3" fontId="2" fillId="0" borderId="276" xfId="0" applyNumberFormat="1" applyFont="1" applyFill="1" applyBorder="1" applyAlignment="1">
      <alignment horizontal="right"/>
    </xf>
    <xf numFmtId="3" fontId="2" fillId="0" borderId="182" xfId="0" applyNumberFormat="1" applyFont="1" applyFill="1" applyBorder="1" applyAlignment="1">
      <alignment horizontal="right"/>
    </xf>
    <xf numFmtId="0" fontId="9" fillId="0" borderId="47" xfId="0" applyFont="1" applyFill="1" applyBorder="1" applyAlignment="1"/>
    <xf numFmtId="168" fontId="72" fillId="0" borderId="7" xfId="0" applyNumberFormat="1" applyFont="1" applyFill="1" applyBorder="1" applyAlignment="1">
      <alignment horizontal="right"/>
    </xf>
    <xf numFmtId="168" fontId="72" fillId="0" borderId="15" xfId="0" applyNumberFormat="1" applyFont="1" applyFill="1" applyBorder="1" applyAlignment="1">
      <alignment horizontal="right"/>
    </xf>
    <xf numFmtId="168" fontId="72" fillId="0" borderId="10" xfId="0" applyNumberFormat="1" applyFont="1" applyFill="1" applyBorder="1" applyAlignment="1">
      <alignment horizontal="right"/>
    </xf>
    <xf numFmtId="168" fontId="72" fillId="0" borderId="45" xfId="0" applyNumberFormat="1" applyFont="1" applyFill="1" applyBorder="1" applyAlignment="1"/>
    <xf numFmtId="168" fontId="72" fillId="0" borderId="15" xfId="0" applyNumberFormat="1" applyFont="1" applyFill="1" applyBorder="1" applyAlignment="1"/>
    <xf numFmtId="168" fontId="2" fillId="0" borderId="276" xfId="0" applyNumberFormat="1" applyFont="1" applyFill="1" applyBorder="1" applyAlignment="1">
      <alignment horizontal="right"/>
    </xf>
    <xf numFmtId="0" fontId="2" fillId="0" borderId="174" xfId="0" applyFont="1" applyBorder="1" applyAlignment="1">
      <alignment horizontal="center"/>
    </xf>
    <xf numFmtId="0" fontId="2" fillId="0" borderId="175" xfId="0" applyFont="1" applyBorder="1" applyAlignment="1">
      <alignment horizontal="center"/>
    </xf>
    <xf numFmtId="0" fontId="2" fillId="0" borderId="175" xfId="0" applyFont="1" applyFill="1" applyBorder="1" applyAlignment="1">
      <alignment horizontal="center"/>
    </xf>
    <xf numFmtId="0" fontId="2" fillId="0" borderId="278" xfId="0" applyFont="1" applyFill="1" applyBorder="1" applyAlignment="1">
      <alignment horizontal="center"/>
    </xf>
    <xf numFmtId="0" fontId="2" fillId="0" borderId="176" xfId="0" applyFont="1" applyBorder="1" applyAlignment="1">
      <alignment horizontal="center"/>
    </xf>
    <xf numFmtId="0" fontId="3" fillId="0" borderId="169" xfId="0" applyFont="1" applyBorder="1"/>
    <xf numFmtId="169" fontId="8" fillId="0" borderId="173" xfId="3" applyNumberFormat="1" applyFont="1" applyFill="1" applyBorder="1" applyAlignment="1"/>
    <xf numFmtId="170" fontId="11" fillId="0" borderId="173" xfId="0" applyNumberFormat="1" applyFont="1" applyFill="1" applyBorder="1" applyAlignment="1"/>
    <xf numFmtId="170" fontId="11" fillId="0" borderId="165" xfId="0" applyNumberFormat="1" applyFont="1" applyFill="1" applyBorder="1" applyAlignment="1"/>
    <xf numFmtId="168" fontId="8" fillId="0" borderId="95" xfId="0" applyNumberFormat="1" applyFont="1" applyFill="1" applyBorder="1" applyAlignment="1">
      <alignment horizontal="right"/>
    </xf>
    <xf numFmtId="168" fontId="9" fillId="0" borderId="25" xfId="0" applyNumberFormat="1" applyFont="1" applyFill="1" applyBorder="1" applyAlignment="1">
      <alignment horizontal="right"/>
    </xf>
    <xf numFmtId="168" fontId="0" fillId="0" borderId="18" xfId="0" applyNumberFormat="1" applyBorder="1" applyAlignment="1">
      <alignment horizontal="right"/>
    </xf>
    <xf numFmtId="168" fontId="0" fillId="0" borderId="0" xfId="0" applyNumberFormat="1" applyBorder="1" applyAlignment="1">
      <alignment horizontal="right"/>
    </xf>
    <xf numFmtId="168" fontId="9" fillId="0" borderId="166" xfId="0" applyNumberFormat="1" applyFont="1" applyFill="1" applyBorder="1" applyAlignment="1">
      <alignment horizontal="right"/>
    </xf>
    <xf numFmtId="167" fontId="8" fillId="0" borderId="173" xfId="1" applyFont="1" applyFill="1" applyBorder="1" applyAlignment="1"/>
    <xf numFmtId="173" fontId="9" fillId="0" borderId="0" xfId="1" applyNumberFormat="1" applyFont="1" applyFill="1" applyBorder="1"/>
    <xf numFmtId="0" fontId="9" fillId="0" borderId="279" xfId="0" applyFont="1" applyFill="1" applyBorder="1" applyAlignment="1">
      <alignment horizontal="center"/>
    </xf>
    <xf numFmtId="168" fontId="8" fillId="0" borderId="277" xfId="0" applyNumberFormat="1" applyFont="1" applyFill="1" applyBorder="1" applyAlignment="1">
      <alignment horizontal="right"/>
    </xf>
    <xf numFmtId="168" fontId="8" fillId="0" borderId="279" xfId="0" applyNumberFormat="1" applyFont="1" applyFill="1" applyBorder="1" applyAlignment="1">
      <alignment horizontal="right"/>
    </xf>
    <xf numFmtId="168" fontId="9" fillId="0" borderId="196" xfId="0" applyNumberFormat="1" applyFont="1" applyFill="1" applyBorder="1" applyAlignment="1">
      <alignment horizontal="right"/>
    </xf>
    <xf numFmtId="168" fontId="9" fillId="0" borderId="197" xfId="0" applyNumberFormat="1" applyFont="1" applyFill="1" applyBorder="1" applyAlignment="1">
      <alignment horizontal="right"/>
    </xf>
    <xf numFmtId="0" fontId="2" fillId="0" borderId="173" xfId="0" applyFont="1" applyBorder="1"/>
    <xf numFmtId="168" fontId="8" fillId="0" borderId="0" xfId="0" applyNumberFormat="1" applyFont="1" applyFill="1" applyBorder="1" applyAlignment="1">
      <alignment horizontal="left"/>
    </xf>
    <xf numFmtId="167" fontId="9" fillId="0" borderId="111" xfId="1" applyFont="1" applyFill="1" applyBorder="1" applyAlignment="1">
      <alignment horizontal="left"/>
    </xf>
    <xf numFmtId="0" fontId="2" fillId="0" borderId="162" xfId="0" applyFont="1" applyFill="1" applyBorder="1" applyAlignment="1">
      <alignment horizontal="left"/>
    </xf>
    <xf numFmtId="167" fontId="9" fillId="0" borderId="112" xfId="1" applyFont="1" applyFill="1" applyBorder="1" applyAlignment="1">
      <alignment horizontal="left"/>
    </xf>
    <xf numFmtId="167" fontId="9" fillId="0" borderId="113" xfId="1" applyFont="1" applyFill="1" applyBorder="1" applyAlignment="1">
      <alignment horizontal="left"/>
    </xf>
    <xf numFmtId="167" fontId="9" fillId="0" borderId="218" xfId="1" applyFont="1" applyFill="1" applyBorder="1" applyAlignment="1">
      <alignment horizontal="left"/>
    </xf>
    <xf numFmtId="167" fontId="9" fillId="0" borderId="177" xfId="1" applyFont="1" applyFill="1" applyBorder="1" applyAlignment="1">
      <alignment horizontal="left"/>
    </xf>
    <xf numFmtId="0" fontId="6" fillId="0" borderId="0" xfId="0" applyFont="1" applyFill="1" applyBorder="1" applyAlignment="1">
      <alignment horizontal="left"/>
    </xf>
    <xf numFmtId="173" fontId="9" fillId="0" borderId="0" xfId="0" applyNumberFormat="1" applyFont="1" applyFill="1" applyBorder="1" applyAlignment="1">
      <alignment horizontal="left"/>
    </xf>
    <xf numFmtId="3" fontId="2" fillId="0" borderId="111" xfId="0" applyNumberFormat="1" applyFont="1" applyFill="1" applyBorder="1" applyAlignment="1">
      <alignment horizontal="left"/>
    </xf>
    <xf numFmtId="3" fontId="9" fillId="0" borderId="113" xfId="0" applyNumberFormat="1" applyFont="1" applyFill="1" applyBorder="1" applyAlignment="1">
      <alignment horizontal="left"/>
    </xf>
    <xf numFmtId="3" fontId="8" fillId="0" borderId="199" xfId="0" applyNumberFormat="1" applyFont="1" applyFill="1" applyBorder="1" applyAlignment="1"/>
    <xf numFmtId="3" fontId="8" fillId="0" borderId="201" xfId="0" applyNumberFormat="1" applyFont="1" applyFill="1" applyBorder="1" applyAlignment="1"/>
    <xf numFmtId="3" fontId="9" fillId="0" borderId="111" xfId="0" applyNumberFormat="1" applyFont="1" applyFill="1" applyBorder="1" applyAlignment="1">
      <alignment horizontal="left"/>
    </xf>
    <xf numFmtId="3" fontId="9" fillId="0" borderId="112" xfId="0" applyNumberFormat="1" applyFont="1" applyFill="1" applyBorder="1" applyAlignment="1">
      <alignment horizontal="left"/>
    </xf>
    <xf numFmtId="0" fontId="2" fillId="0" borderId="173" xfId="0" applyFont="1" applyBorder="1" applyAlignment="1">
      <alignment horizontal="left"/>
    </xf>
    <xf numFmtId="3" fontId="9" fillId="0" borderId="111" xfId="0" applyNumberFormat="1" applyFont="1" applyFill="1" applyBorder="1" applyAlignment="1"/>
    <xf numFmtId="3" fontId="9" fillId="0" borderId="112" xfId="0" applyNumberFormat="1" applyFont="1" applyFill="1" applyBorder="1" applyAlignment="1"/>
    <xf numFmtId="3" fontId="9" fillId="0" borderId="113" xfId="0" applyNumberFormat="1" applyFont="1" applyFill="1" applyBorder="1" applyAlignment="1"/>
    <xf numFmtId="169" fontId="8" fillId="0" borderId="173" xfId="12" applyNumberFormat="1" applyFont="1" applyFill="1" applyBorder="1" applyAlignment="1"/>
    <xf numFmtId="169" fontId="9" fillId="0" borderId="83" xfId="3" applyNumberFormat="1" applyFont="1" applyFill="1" applyBorder="1" applyAlignment="1">
      <alignment horizontal="right"/>
    </xf>
    <xf numFmtId="169" fontId="2" fillId="0" borderId="10" xfId="3" applyNumberFormat="1" applyFont="1" applyFill="1" applyBorder="1" applyAlignment="1">
      <alignment horizontal="right"/>
    </xf>
    <xf numFmtId="169" fontId="9" fillId="0" borderId="41" xfId="3" applyNumberFormat="1" applyFont="1" applyFill="1" applyBorder="1" applyAlignment="1">
      <alignment horizontal="right"/>
    </xf>
    <xf numFmtId="166" fontId="2" fillId="0" borderId="15" xfId="2" applyFont="1" applyFill="1" applyBorder="1" applyAlignment="1"/>
    <xf numFmtId="168" fontId="9" fillId="0" borderId="218" xfId="0" applyNumberFormat="1" applyFont="1" applyFill="1" applyBorder="1" applyAlignment="1">
      <alignment horizontal="right"/>
    </xf>
    <xf numFmtId="178" fontId="11" fillId="0" borderId="223" xfId="0" applyNumberFormat="1" applyFont="1" applyFill="1" applyBorder="1" applyAlignment="1">
      <alignment horizontal="right"/>
    </xf>
    <xf numFmtId="178" fontId="11" fillId="0" borderId="224" xfId="0" applyNumberFormat="1" applyFont="1" applyFill="1" applyBorder="1" applyAlignment="1">
      <alignment horizontal="right"/>
    </xf>
    <xf numFmtId="173" fontId="3" fillId="0" borderId="52" xfId="1" applyNumberFormat="1" applyFont="1" applyFill="1" applyBorder="1"/>
    <xf numFmtId="3" fontId="8" fillId="0" borderId="218" xfId="0" applyNumberFormat="1" applyFont="1" applyFill="1" applyBorder="1" applyAlignment="1"/>
    <xf numFmtId="179" fontId="33" fillId="0" borderId="80" xfId="0" applyNumberFormat="1" applyFont="1" applyFill="1" applyBorder="1" applyAlignment="1">
      <alignment horizontal="right"/>
    </xf>
    <xf numFmtId="179" fontId="33" fillId="0" borderId="75" xfId="0" applyNumberFormat="1" applyFont="1" applyFill="1" applyBorder="1" applyAlignment="1">
      <alignment horizontal="right"/>
    </xf>
    <xf numFmtId="179" fontId="33" fillId="0" borderId="81" xfId="0" applyNumberFormat="1" applyFont="1" applyFill="1" applyBorder="1" applyAlignment="1">
      <alignment horizontal="right"/>
    </xf>
    <xf numFmtId="179" fontId="33" fillId="0" borderId="76" xfId="0" applyNumberFormat="1" applyFont="1" applyFill="1" applyBorder="1" applyAlignment="1">
      <alignment horizontal="right"/>
    </xf>
    <xf numFmtId="179" fontId="33" fillId="0" borderId="219" xfId="0" applyNumberFormat="1" applyFont="1" applyFill="1" applyBorder="1" applyAlignment="1">
      <alignment horizontal="right"/>
    </xf>
    <xf numFmtId="179" fontId="33" fillId="0" borderId="217" xfId="0" applyNumberFormat="1" applyFont="1" applyFill="1" applyBorder="1" applyAlignment="1">
      <alignment horizontal="right"/>
    </xf>
    <xf numFmtId="179" fontId="33" fillId="0" borderId="77" xfId="0" applyNumberFormat="1" applyFont="1" applyFill="1" applyBorder="1" applyAlignment="1">
      <alignment horizontal="right"/>
    </xf>
    <xf numFmtId="179" fontId="33" fillId="0" borderId="78" xfId="0" applyNumberFormat="1" applyFont="1" applyFill="1" applyBorder="1" applyAlignment="1">
      <alignment horizontal="right"/>
    </xf>
    <xf numFmtId="179" fontId="33" fillId="0" borderId="112" xfId="0" applyNumberFormat="1" applyFont="1" applyFill="1" applyBorder="1"/>
    <xf numFmtId="179" fontId="33" fillId="0" borderId="113" xfId="0" applyNumberFormat="1" applyFont="1" applyFill="1" applyBorder="1"/>
    <xf numFmtId="3" fontId="8" fillId="0" borderId="187" xfId="0" applyNumberFormat="1" applyFont="1" applyFill="1" applyBorder="1" applyAlignment="1">
      <alignment horizontal="right"/>
    </xf>
    <xf numFmtId="3" fontId="8" fillId="0" borderId="280" xfId="0" applyNumberFormat="1" applyFont="1" applyFill="1" applyBorder="1" applyAlignment="1"/>
    <xf numFmtId="3" fontId="8" fillId="0" borderId="148" xfId="0" applyNumberFormat="1" applyFont="1" applyFill="1" applyBorder="1" applyAlignment="1"/>
    <xf numFmtId="3" fontId="0" fillId="0" borderId="182" xfId="0" applyNumberFormat="1" applyBorder="1"/>
    <xf numFmtId="3" fontId="0" fillId="0" borderId="173" xfId="0" applyNumberFormat="1" applyBorder="1"/>
    <xf numFmtId="179" fontId="33" fillId="0" borderId="186" xfId="0" applyNumberFormat="1" applyFont="1" applyFill="1" applyBorder="1"/>
    <xf numFmtId="179" fontId="33" fillId="0" borderId="185" xfId="0" applyNumberFormat="1" applyFont="1" applyFill="1" applyBorder="1"/>
    <xf numFmtId="172" fontId="9" fillId="0" borderId="44" xfId="1" applyNumberFormat="1" applyFont="1" applyFill="1" applyBorder="1" applyAlignment="1"/>
    <xf numFmtId="172" fontId="9" fillId="0" borderId="7" xfId="1" applyNumberFormat="1" applyFont="1" applyFill="1" applyBorder="1" applyAlignment="1"/>
    <xf numFmtId="172" fontId="9" fillId="0" borderId="10" xfId="1" applyNumberFormat="1" applyFont="1" applyFill="1" applyBorder="1" applyAlignment="1">
      <alignment horizontal="right"/>
    </xf>
    <xf numFmtId="172" fontId="9" fillId="0" borderId="45" xfId="1" applyNumberFormat="1" applyFont="1" applyFill="1" applyBorder="1" applyAlignment="1">
      <alignment horizontal="right"/>
    </xf>
    <xf numFmtId="172" fontId="9" fillId="0" borderId="15" xfId="1" applyNumberFormat="1" applyFont="1" applyFill="1" applyBorder="1" applyAlignment="1">
      <alignment horizontal="right"/>
    </xf>
    <xf numFmtId="171" fontId="19" fillId="0" borderId="41" xfId="0" applyNumberFormat="1" applyFont="1" applyFill="1" applyBorder="1" applyAlignment="1"/>
    <xf numFmtId="172" fontId="2" fillId="0" borderId="251" xfId="1" applyNumberFormat="1" applyFont="1" applyFill="1" applyBorder="1" applyAlignment="1"/>
    <xf numFmtId="171" fontId="19" fillId="0" borderId="100" xfId="0" applyNumberFormat="1" applyFont="1" applyFill="1" applyBorder="1" applyAlignment="1"/>
    <xf numFmtId="167" fontId="2" fillId="0" borderId="0" xfId="1" applyFont="1" applyFill="1" applyBorder="1" applyAlignment="1">
      <alignment vertical="center"/>
    </xf>
    <xf numFmtId="0" fontId="8" fillId="0" borderId="187" xfId="0" applyFont="1" applyFill="1" applyBorder="1" applyAlignment="1"/>
    <xf numFmtId="0" fontId="3" fillId="0" borderId="187" xfId="0" applyFont="1" applyFill="1" applyBorder="1" applyAlignment="1">
      <alignment horizontal="left"/>
    </xf>
    <xf numFmtId="0" fontId="3" fillId="0" borderId="187" xfId="0" applyFont="1" applyFill="1" applyBorder="1"/>
    <xf numFmtId="169" fontId="8" fillId="0" borderId="152" xfId="3" applyNumberFormat="1" applyFont="1" applyFill="1" applyBorder="1" applyAlignment="1">
      <alignment horizontal="right"/>
    </xf>
    <xf numFmtId="169" fontId="8" fillId="0" borderId="41" xfId="3" applyNumberFormat="1" applyFont="1" applyFill="1" applyBorder="1" applyAlignment="1">
      <alignment horizontal="right"/>
    </xf>
    <xf numFmtId="0" fontId="69" fillId="0" borderId="0" xfId="0" applyFont="1" applyFill="1"/>
    <xf numFmtId="0" fontId="40" fillId="4" borderId="0" xfId="11" applyFont="1" applyFill="1" applyAlignment="1" applyProtection="1"/>
    <xf numFmtId="0" fontId="6" fillId="2" borderId="2" xfId="0" applyFont="1" applyFill="1" applyBorder="1" applyAlignment="1">
      <alignment horizontal="center" vertical="center" wrapText="1"/>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51" xfId="0" applyFont="1" applyFill="1" applyBorder="1" applyAlignment="1">
      <alignment horizontal="center" vertical="center"/>
    </xf>
    <xf numFmtId="0" fontId="6" fillId="2" borderId="153" xfId="0" applyFont="1" applyFill="1" applyBorder="1" applyAlignment="1">
      <alignment horizontal="center" vertical="center"/>
    </xf>
    <xf numFmtId="0" fontId="6" fillId="2" borderId="154" xfId="0" applyFont="1" applyFill="1" applyBorder="1" applyAlignment="1">
      <alignment horizontal="center" vertical="center"/>
    </xf>
    <xf numFmtId="0" fontId="6" fillId="2" borderId="155" xfId="0" applyFont="1" applyFill="1" applyBorder="1" applyAlignment="1">
      <alignment horizontal="center" vertical="center"/>
    </xf>
    <xf numFmtId="0" fontId="6" fillId="2" borderId="151"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0" xfId="0" applyFont="1" applyFill="1" applyBorder="1" applyAlignment="1">
      <alignment horizontal="center"/>
    </xf>
    <xf numFmtId="0" fontId="4" fillId="0" borderId="0" xfId="0" applyFont="1" applyFill="1" applyBorder="1" applyAlignment="1">
      <alignment horizontal="center"/>
    </xf>
    <xf numFmtId="0" fontId="6" fillId="2" borderId="56" xfId="0" applyFont="1" applyFill="1" applyBorder="1" applyAlignment="1">
      <alignment horizontal="center" vertical="center"/>
    </xf>
    <xf numFmtId="0" fontId="6" fillId="2" borderId="57" xfId="0" applyFont="1" applyFill="1" applyBorder="1" applyAlignment="1">
      <alignment horizontal="center" vertical="center"/>
    </xf>
    <xf numFmtId="0" fontId="6" fillId="2" borderId="27" xfId="0" applyFont="1" applyFill="1" applyBorder="1" applyAlignment="1">
      <alignment horizontal="center" vertical="center" wrapText="1"/>
    </xf>
    <xf numFmtId="0" fontId="6" fillId="2" borderId="60"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67" xfId="0" applyFont="1" applyFill="1" applyBorder="1" applyAlignment="1">
      <alignment horizontal="center" vertical="center"/>
    </xf>
    <xf numFmtId="0" fontId="6" fillId="2" borderId="60" xfId="0" applyFont="1" applyFill="1" applyBorder="1" applyAlignment="1">
      <alignment horizontal="center" vertical="center" wrapText="1"/>
    </xf>
    <xf numFmtId="3" fontId="9" fillId="0" borderId="79" xfId="0" applyNumberFormat="1" applyFont="1" applyFill="1" applyBorder="1" applyAlignment="1"/>
    <xf numFmtId="3" fontId="9" fillId="0" borderId="210" xfId="0" applyNumberFormat="1" applyFont="1" applyFill="1" applyBorder="1" applyAlignment="1"/>
    <xf numFmtId="3" fontId="9" fillId="0" borderId="281" xfId="0" applyNumberFormat="1" applyFont="1" applyFill="1" applyBorder="1" applyAlignment="1">
      <alignment horizontal="right"/>
    </xf>
    <xf numFmtId="168" fontId="2" fillId="0" borderId="101" xfId="0" applyNumberFormat="1" applyFont="1" applyBorder="1" applyAlignment="1">
      <alignment horizontal="right"/>
    </xf>
    <xf numFmtId="171" fontId="19" fillId="0" borderId="15" xfId="0" applyNumberFormat="1" applyFont="1" applyFill="1" applyBorder="1" applyAlignment="1">
      <alignment horizontal="left"/>
    </xf>
    <xf numFmtId="168" fontId="4" fillId="0" borderId="7" xfId="0" applyNumberFormat="1" applyFont="1" applyFill="1" applyBorder="1" applyAlignment="1">
      <alignment horizontal="left"/>
    </xf>
    <xf numFmtId="168" fontId="4" fillId="0" borderId="15" xfId="0" applyNumberFormat="1" applyFont="1" applyFill="1" applyBorder="1" applyAlignment="1">
      <alignment horizontal="left"/>
    </xf>
    <xf numFmtId="0" fontId="2" fillId="0" borderId="178" xfId="0" applyFont="1" applyFill="1" applyBorder="1"/>
    <xf numFmtId="3" fontId="2" fillId="0" borderId="282" xfId="0" applyNumberFormat="1" applyFont="1" applyFill="1" applyBorder="1"/>
    <xf numFmtId="0" fontId="2" fillId="0" borderId="251" xfId="0" applyFont="1" applyBorder="1" applyAlignment="1"/>
    <xf numFmtId="0" fontId="2" fillId="0" borderId="14" xfId="0" applyFont="1" applyBorder="1" applyAlignment="1"/>
    <xf numFmtId="3" fontId="2" fillId="0" borderId="17" xfId="0" applyNumberFormat="1" applyFont="1" applyFill="1" applyBorder="1"/>
    <xf numFmtId="169" fontId="2" fillId="0" borderId="0" xfId="3" applyNumberFormat="1" applyFont="1"/>
    <xf numFmtId="0" fontId="2" fillId="0" borderId="179" xfId="0" applyFont="1" applyBorder="1" applyAlignment="1"/>
    <xf numFmtId="173" fontId="0" fillId="0" borderId="0" xfId="1" applyNumberFormat="1" applyFont="1" applyFill="1"/>
    <xf numFmtId="0" fontId="0" fillId="0" borderId="178" xfId="0" applyBorder="1"/>
    <xf numFmtId="0" fontId="0" fillId="0" borderId="282" xfId="0" applyBorder="1"/>
    <xf numFmtId="0" fontId="0" fillId="0" borderId="179" xfId="0" applyBorder="1"/>
    <xf numFmtId="0" fontId="0" fillId="0" borderId="251" xfId="0" applyBorder="1"/>
    <xf numFmtId="0" fontId="0" fillId="0" borderId="0" xfId="0" applyBorder="1"/>
    <xf numFmtId="0" fontId="0" fillId="0" borderId="47" xfId="0" applyBorder="1"/>
    <xf numFmtId="0" fontId="0" fillId="0" borderId="14" xfId="0" applyBorder="1"/>
    <xf numFmtId="0" fontId="0" fillId="0" borderId="17" xfId="0" applyBorder="1"/>
    <xf numFmtId="0" fontId="71" fillId="0" borderId="17" xfId="0" applyFont="1" applyBorder="1"/>
    <xf numFmtId="0" fontId="0" fillId="0" borderId="48" xfId="0" applyBorder="1"/>
    <xf numFmtId="0" fontId="3" fillId="0" borderId="0" xfId="0" applyFont="1" applyBorder="1"/>
    <xf numFmtId="0" fontId="2" fillId="0" borderId="47" xfId="0" applyFont="1" applyFill="1" applyBorder="1" applyAlignment="1">
      <alignment horizontal="center"/>
    </xf>
    <xf numFmtId="0" fontId="4" fillId="0" borderId="47" xfId="0" applyFont="1" applyFill="1" applyBorder="1" applyAlignment="1">
      <alignment horizontal="center"/>
    </xf>
    <xf numFmtId="0" fontId="0" fillId="0" borderId="251" xfId="0" applyFill="1" applyBorder="1"/>
    <xf numFmtId="0" fontId="0" fillId="0" borderId="0" xfId="0" applyFill="1" applyBorder="1"/>
    <xf numFmtId="0" fontId="0" fillId="0" borderId="282" xfId="0" applyFill="1" applyBorder="1"/>
    <xf numFmtId="173" fontId="0" fillId="0" borderId="282" xfId="1" applyNumberFormat="1" applyFont="1" applyFill="1" applyBorder="1"/>
    <xf numFmtId="173" fontId="0" fillId="0" borderId="0" xfId="1" applyNumberFormat="1" applyFont="1" applyFill="1" applyBorder="1"/>
    <xf numFmtId="43" fontId="3" fillId="0" borderId="0" xfId="0" applyNumberFormat="1" applyFont="1" applyFill="1" applyBorder="1" applyAlignment="1">
      <alignment horizontal="left"/>
    </xf>
    <xf numFmtId="173" fontId="3" fillId="0" borderId="0" xfId="0" applyNumberFormat="1" applyFont="1" applyFill="1" applyBorder="1" applyAlignment="1">
      <alignment horizontal="left"/>
    </xf>
    <xf numFmtId="0" fontId="8" fillId="0" borderId="17" xfId="0" applyFont="1" applyFill="1" applyBorder="1" applyAlignment="1"/>
    <xf numFmtId="0" fontId="19" fillId="0" borderId="17" xfId="0" applyFont="1" applyFill="1" applyBorder="1" applyAlignment="1"/>
    <xf numFmtId="173" fontId="9" fillId="0" borderId="17" xfId="1" applyNumberFormat="1" applyFont="1" applyFill="1" applyBorder="1" applyAlignment="1"/>
    <xf numFmtId="0" fontId="9" fillId="0" borderId="17" xfId="0" applyFont="1" applyFill="1" applyBorder="1" applyAlignment="1">
      <alignment horizontal="right"/>
    </xf>
    <xf numFmtId="9" fontId="9" fillId="0" borderId="17" xfId="3" applyFont="1" applyFill="1" applyBorder="1" applyAlignment="1">
      <alignment horizontal="right"/>
    </xf>
    <xf numFmtId="170" fontId="11" fillId="0" borderId="17" xfId="0" applyNumberFormat="1" applyFont="1" applyFill="1" applyBorder="1" applyAlignment="1">
      <alignment horizontal="right"/>
    </xf>
    <xf numFmtId="173" fontId="9" fillId="0" borderId="17" xfId="1" applyNumberFormat="1" applyFont="1" applyFill="1" applyBorder="1" applyAlignment="1">
      <alignment horizontal="right"/>
    </xf>
    <xf numFmtId="9" fontId="9" fillId="0" borderId="17" xfId="3" applyFont="1" applyFill="1" applyBorder="1" applyAlignment="1"/>
    <xf numFmtId="0" fontId="2" fillId="0" borderId="282" xfId="0" applyFont="1" applyBorder="1"/>
    <xf numFmtId="0" fontId="3" fillId="0" borderId="282" xfId="0" applyFont="1" applyBorder="1"/>
    <xf numFmtId="0" fontId="2" fillId="0" borderId="179" xfId="0" applyFont="1" applyBorder="1"/>
    <xf numFmtId="0" fontId="3" fillId="0" borderId="251" xfId="0" applyFont="1" applyFill="1" applyBorder="1"/>
    <xf numFmtId="0" fontId="2" fillId="0" borderId="251" xfId="0" applyFont="1" applyFill="1" applyBorder="1" applyAlignment="1">
      <alignment horizontal="center" vertical="center"/>
    </xf>
    <xf numFmtId="0" fontId="2" fillId="0" borderId="251" xfId="0" applyFont="1" applyFill="1" applyBorder="1"/>
    <xf numFmtId="0" fontId="11" fillId="0" borderId="0" xfId="0" applyFont="1" applyFill="1" applyBorder="1"/>
    <xf numFmtId="0" fontId="4" fillId="0" borderId="187" xfId="0" applyFont="1" applyFill="1" applyBorder="1" applyAlignment="1">
      <alignment vertical="center"/>
    </xf>
    <xf numFmtId="0" fontId="2" fillId="0" borderId="187" xfId="0" applyFont="1" applyFill="1" applyBorder="1"/>
    <xf numFmtId="168" fontId="3" fillId="0" borderId="187" xfId="0" applyNumberFormat="1" applyFont="1" applyBorder="1" applyAlignment="1">
      <alignment horizontal="right"/>
    </xf>
    <xf numFmtId="168" fontId="2" fillId="0" borderId="187" xfId="0" applyNumberFormat="1" applyFont="1" applyFill="1" applyBorder="1" applyAlignment="1">
      <alignment horizontal="right"/>
    </xf>
    <xf numFmtId="168" fontId="2" fillId="0" borderId="187" xfId="0" applyNumberFormat="1" applyFont="1" applyFill="1" applyBorder="1"/>
    <xf numFmtId="169" fontId="3" fillId="0" borderId="187" xfId="3" applyNumberFormat="1" applyFont="1" applyFill="1" applyBorder="1"/>
    <xf numFmtId="0" fontId="2" fillId="0" borderId="14" xfId="0" applyFont="1" applyBorder="1"/>
    <xf numFmtId="0" fontId="2" fillId="0" borderId="17" xfId="0" applyFont="1" applyBorder="1"/>
    <xf numFmtId="0" fontId="3" fillId="0" borderId="17" xfId="0" applyFont="1" applyBorder="1"/>
    <xf numFmtId="0" fontId="2" fillId="0" borderId="48" xfId="0" applyFont="1" applyBorder="1"/>
    <xf numFmtId="0" fontId="2" fillId="0" borderId="282" xfId="0" applyFont="1" applyFill="1" applyBorder="1"/>
    <xf numFmtId="0" fontId="3" fillId="0" borderId="282" xfId="0" applyFont="1" applyFill="1" applyBorder="1"/>
    <xf numFmtId="0" fontId="2" fillId="0" borderId="282" xfId="0" applyFont="1" applyFill="1" applyBorder="1" applyAlignment="1">
      <alignment vertical="center"/>
    </xf>
    <xf numFmtId="0" fontId="2" fillId="0" borderId="179" xfId="0" applyFont="1" applyBorder="1" applyAlignment="1">
      <alignment vertical="center"/>
    </xf>
    <xf numFmtId="0" fontId="2" fillId="0" borderId="47" xfId="0" applyFont="1" applyBorder="1" applyAlignment="1">
      <alignment vertical="center"/>
    </xf>
    <xf numFmtId="169" fontId="3" fillId="0" borderId="152" xfId="3" applyNumberFormat="1" applyFont="1" applyFill="1" applyBorder="1" applyAlignment="1">
      <alignment horizontal="right"/>
    </xf>
    <xf numFmtId="9" fontId="3" fillId="0" borderId="0" xfId="3" applyFont="1" applyBorder="1"/>
    <xf numFmtId="9" fontId="23" fillId="0" borderId="0" xfId="3" applyFont="1" applyFill="1" applyBorder="1" applyAlignment="1">
      <alignment horizontal="right"/>
    </xf>
    <xf numFmtId="0" fontId="2" fillId="0" borderId="47" xfId="0" applyFont="1" applyFill="1" applyBorder="1" applyAlignment="1">
      <alignment vertical="center"/>
    </xf>
    <xf numFmtId="168" fontId="4" fillId="0" borderId="152" xfId="0" applyNumberFormat="1" applyFont="1" applyFill="1" applyBorder="1" applyAlignment="1">
      <alignment horizontal="left"/>
    </xf>
    <xf numFmtId="0" fontId="4" fillId="0" borderId="251" xfId="0" applyFont="1" applyFill="1" applyBorder="1"/>
    <xf numFmtId="0" fontId="9" fillId="0" borderId="0" xfId="0" applyFont="1" applyBorder="1" applyAlignment="1"/>
    <xf numFmtId="0" fontId="8" fillId="0" borderId="17" xfId="0" applyFont="1" applyBorder="1" applyAlignment="1"/>
    <xf numFmtId="0" fontId="2" fillId="0" borderId="14" xfId="0" applyFont="1" applyFill="1" applyBorder="1"/>
    <xf numFmtId="168" fontId="73" fillId="0" borderId="173" xfId="0" applyNumberFormat="1" applyFont="1" applyFill="1" applyBorder="1" applyAlignment="1">
      <alignment horizontal="right"/>
    </xf>
    <xf numFmtId="168" fontId="73" fillId="0" borderId="182" xfId="0" applyNumberFormat="1" applyFont="1" applyFill="1" applyBorder="1" applyAlignment="1">
      <alignment horizontal="right"/>
    </xf>
    <xf numFmtId="168" fontId="74" fillId="0" borderId="0" xfId="0" applyNumberFormat="1" applyFont="1" applyFill="1" applyBorder="1" applyAlignment="1">
      <alignment horizontal="right"/>
    </xf>
    <xf numFmtId="168" fontId="73" fillId="0" borderId="0" xfId="0" applyNumberFormat="1" applyFont="1" applyFill="1" applyBorder="1" applyAlignment="1">
      <alignment horizontal="right"/>
    </xf>
    <xf numFmtId="168" fontId="73" fillId="0" borderId="177" xfId="0" applyNumberFormat="1" applyFont="1" applyFill="1" applyBorder="1" applyAlignment="1">
      <alignment horizontal="right"/>
    </xf>
    <xf numFmtId="168" fontId="73" fillId="0" borderId="179" xfId="0" applyNumberFormat="1" applyFont="1" applyFill="1" applyBorder="1" applyAlignment="1">
      <alignment horizontal="right"/>
    </xf>
    <xf numFmtId="168" fontId="73" fillId="0" borderId="223" xfId="0" applyNumberFormat="1" applyFont="1" applyFill="1" applyBorder="1" applyAlignment="1">
      <alignment horizontal="right"/>
    </xf>
    <xf numFmtId="168" fontId="73" fillId="0" borderId="224" xfId="0" applyNumberFormat="1" applyFont="1" applyFill="1" applyBorder="1" applyAlignment="1">
      <alignment horizontal="right"/>
    </xf>
    <xf numFmtId="168" fontId="73" fillId="0" borderId="100" xfId="0" applyNumberFormat="1" applyFont="1" applyFill="1" applyBorder="1" applyAlignment="1">
      <alignment horizontal="right"/>
    </xf>
    <xf numFmtId="168" fontId="73" fillId="0" borderId="102" xfId="0" applyNumberFormat="1" applyFont="1" applyFill="1" applyBorder="1" applyAlignment="1">
      <alignment horizontal="right"/>
    </xf>
    <xf numFmtId="0" fontId="73" fillId="0" borderId="0" xfId="0" applyFont="1" applyBorder="1"/>
    <xf numFmtId="0" fontId="73" fillId="0" borderId="0" xfId="0" applyFont="1"/>
    <xf numFmtId="0" fontId="73" fillId="0" borderId="0" xfId="0" applyFont="1" applyAlignment="1"/>
    <xf numFmtId="0" fontId="2" fillId="0" borderId="282" xfId="0" applyFont="1" applyFill="1" applyBorder="1" applyAlignment="1">
      <alignment horizontal="center"/>
    </xf>
    <xf numFmtId="169" fontId="2" fillId="0" borderId="0" xfId="0" applyNumberFormat="1" applyFont="1" applyFill="1" applyBorder="1"/>
    <xf numFmtId="168" fontId="2" fillId="0" borderId="251" xfId="0" applyNumberFormat="1" applyFont="1" applyFill="1" applyBorder="1"/>
    <xf numFmtId="171" fontId="3" fillId="0" borderId="0" xfId="0" applyNumberFormat="1" applyFont="1" applyFill="1" applyBorder="1"/>
    <xf numFmtId="0" fontId="4" fillId="0" borderId="17" xfId="0" applyFont="1" applyBorder="1"/>
    <xf numFmtId="0" fontId="2" fillId="0" borderId="17" xfId="0" applyFont="1" applyFill="1" applyBorder="1" applyAlignment="1">
      <alignment horizontal="center"/>
    </xf>
    <xf numFmtId="0" fontId="2" fillId="0" borderId="17" xfId="0" applyFont="1" applyFill="1" applyBorder="1"/>
    <xf numFmtId="168" fontId="2" fillId="0" borderId="17" xfId="0" applyNumberFormat="1" applyFont="1" applyFill="1" applyBorder="1" applyAlignment="1"/>
    <xf numFmtId="0" fontId="2" fillId="0" borderId="17" xfId="0" applyFont="1" applyBorder="1" applyAlignment="1"/>
    <xf numFmtId="0" fontId="2" fillId="0" borderId="48" xfId="0" applyFont="1" applyBorder="1" applyAlignment="1"/>
    <xf numFmtId="0" fontId="4" fillId="0" borderId="282" xfId="0" applyFont="1" applyFill="1" applyBorder="1" applyAlignment="1">
      <alignment vertical="center"/>
    </xf>
    <xf numFmtId="168" fontId="2" fillId="0" borderId="282" xfId="0" applyNumberFormat="1" applyFont="1" applyFill="1" applyBorder="1" applyAlignment="1"/>
    <xf numFmtId="0" fontId="2" fillId="0" borderId="282" xfId="0" applyFont="1" applyBorder="1" applyAlignment="1"/>
    <xf numFmtId="0" fontId="2" fillId="0" borderId="17" xfId="0" applyFont="1" applyBorder="1" applyAlignment="1">
      <alignment horizontal="center"/>
    </xf>
    <xf numFmtId="0" fontId="2" fillId="0" borderId="17" xfId="0" applyFont="1" applyBorder="1" applyAlignment="1">
      <alignment horizontal="right"/>
    </xf>
    <xf numFmtId="0" fontId="2" fillId="0" borderId="282" xfId="0" applyFont="1" applyBorder="1" applyAlignment="1">
      <alignment horizontal="center"/>
    </xf>
    <xf numFmtId="168" fontId="2" fillId="0" borderId="17" xfId="0" applyNumberFormat="1" applyFont="1" applyBorder="1" applyAlignment="1"/>
    <xf numFmtId="168" fontId="2" fillId="0" borderId="17" xfId="0" applyNumberFormat="1" applyFont="1" applyFill="1" applyBorder="1"/>
    <xf numFmtId="0" fontId="4" fillId="0" borderId="282" xfId="0" applyFont="1" applyFill="1" applyBorder="1"/>
    <xf numFmtId="168" fontId="3" fillId="0" borderId="17" xfId="0" applyNumberFormat="1" applyFont="1" applyFill="1" applyBorder="1"/>
    <xf numFmtId="169" fontId="13" fillId="0" borderId="17" xfId="12" applyNumberFormat="1" applyFont="1" applyFill="1" applyBorder="1" applyAlignment="1">
      <alignment horizontal="left"/>
    </xf>
    <xf numFmtId="0" fontId="2" fillId="0" borderId="48" xfId="0" applyFont="1" applyFill="1" applyBorder="1"/>
    <xf numFmtId="3" fontId="3" fillId="0" borderId="17" xfId="0" applyNumberFormat="1" applyFont="1" applyFill="1" applyBorder="1"/>
    <xf numFmtId="3" fontId="9" fillId="0" borderId="17" xfId="0" applyNumberFormat="1" applyFont="1" applyFill="1" applyBorder="1" applyAlignment="1"/>
    <xf numFmtId="173" fontId="9" fillId="0" borderId="0" xfId="1" applyNumberFormat="1" applyFont="1" applyAlignment="1"/>
    <xf numFmtId="3" fontId="9" fillId="0" borderId="0" xfId="0" applyNumberFormat="1" applyFont="1" applyBorder="1" applyAlignment="1"/>
    <xf numFmtId="169" fontId="9" fillId="0" borderId="0" xfId="3" applyNumberFormat="1" applyFont="1" applyBorder="1" applyAlignment="1"/>
    <xf numFmtId="168" fontId="9" fillId="0" borderId="0" xfId="0" applyNumberFormat="1" applyFont="1" applyFill="1" applyAlignment="1"/>
    <xf numFmtId="169" fontId="2" fillId="0" borderId="0" xfId="3" applyNumberFormat="1" applyFont="1" applyBorder="1" applyAlignment="1"/>
    <xf numFmtId="0" fontId="45" fillId="4" borderId="0" xfId="11" applyFont="1" applyFill="1" applyAlignment="1" applyProtection="1"/>
    <xf numFmtId="0" fontId="3" fillId="0" borderId="0" xfId="0" applyFont="1" applyFill="1" applyBorder="1" applyAlignment="1">
      <alignment horizontal="center" vertical="center"/>
    </xf>
    <xf numFmtId="168" fontId="2" fillId="0" borderId="171" xfId="0" applyNumberFormat="1" applyFont="1" applyFill="1" applyBorder="1" applyAlignment="1"/>
    <xf numFmtId="0" fontId="9" fillId="0" borderId="10" xfId="0" applyFont="1" applyFill="1" applyBorder="1" applyAlignment="1"/>
    <xf numFmtId="0" fontId="9" fillId="0" borderId="95" xfId="0" applyFont="1" applyFill="1" applyBorder="1" applyAlignment="1">
      <alignment horizontal="center"/>
    </xf>
    <xf numFmtId="168" fontId="8" fillId="0" borderId="118" xfId="1" applyNumberFormat="1" applyFont="1" applyFill="1" applyBorder="1" applyAlignment="1">
      <alignment horizontal="right"/>
    </xf>
    <xf numFmtId="168" fontId="9" fillId="0" borderId="24" xfId="0" applyNumberFormat="1" applyFont="1" applyFill="1" applyBorder="1" applyAlignment="1"/>
    <xf numFmtId="168" fontId="9" fillId="0" borderId="164" xfId="0" applyNumberFormat="1" applyFont="1" applyFill="1" applyBorder="1" applyAlignment="1"/>
    <xf numFmtId="170" fontId="11" fillId="0" borderId="99" xfId="0" applyNumberFormat="1" applyFont="1" applyFill="1" applyBorder="1" applyAlignment="1">
      <alignment horizontal="right"/>
    </xf>
    <xf numFmtId="170" fontId="11" fillId="0" borderId="228" xfId="0" applyNumberFormat="1" applyFont="1" applyFill="1" applyBorder="1" applyAlignment="1">
      <alignment horizontal="right"/>
    </xf>
    <xf numFmtId="1" fontId="9" fillId="0" borderId="10" xfId="0" applyNumberFormat="1" applyFont="1" applyFill="1" applyBorder="1" applyAlignment="1">
      <alignment horizontal="right"/>
    </xf>
    <xf numFmtId="3" fontId="8" fillId="0" borderId="226" xfId="0" applyNumberFormat="1" applyFont="1" applyFill="1" applyBorder="1" applyAlignment="1">
      <alignment horizontal="right"/>
    </xf>
    <xf numFmtId="3" fontId="2" fillId="0" borderId="23" xfId="0" applyNumberFormat="1" applyFont="1" applyFill="1" applyBorder="1" applyAlignment="1"/>
    <xf numFmtId="3" fontId="2" fillId="0" borderId="119" xfId="0" applyNumberFormat="1" applyFont="1" applyFill="1" applyBorder="1" applyAlignment="1"/>
    <xf numFmtId="168" fontId="2" fillId="0" borderId="225" xfId="0" applyNumberFormat="1" applyFont="1" applyFill="1" applyBorder="1" applyAlignment="1">
      <alignment horizontal="right"/>
    </xf>
    <xf numFmtId="0" fontId="19" fillId="0" borderId="23" xfId="0" applyFont="1" applyFill="1" applyBorder="1" applyAlignment="1"/>
    <xf numFmtId="0" fontId="8" fillId="0" borderId="47" xfId="0" applyFont="1" applyFill="1" applyBorder="1" applyAlignment="1"/>
    <xf numFmtId="173" fontId="9" fillId="0" borderId="226" xfId="1" applyNumberFormat="1" applyFont="1" applyFill="1" applyBorder="1" applyAlignment="1"/>
    <xf numFmtId="0" fontId="9" fillId="0" borderId="119" xfId="0" applyFont="1" applyFill="1" applyBorder="1" applyAlignment="1">
      <alignment horizontal="right"/>
    </xf>
    <xf numFmtId="9" fontId="9" fillId="0" borderId="223" xfId="3" applyFont="1" applyFill="1" applyBorder="1" applyAlignment="1">
      <alignment horizontal="right"/>
    </xf>
    <xf numFmtId="170" fontId="11" fillId="0" borderId="226" xfId="0" applyNumberFormat="1" applyFont="1" applyFill="1" applyBorder="1" applyAlignment="1">
      <alignment horizontal="right"/>
    </xf>
    <xf numFmtId="170" fontId="11" fillId="0" borderId="224" xfId="0" applyNumberFormat="1" applyFont="1" applyFill="1" applyBorder="1" applyAlignment="1">
      <alignment horizontal="right"/>
    </xf>
    <xf numFmtId="0" fontId="19" fillId="0" borderId="119" xfId="0" applyFont="1" applyFill="1" applyBorder="1" applyAlignment="1"/>
    <xf numFmtId="3" fontId="3" fillId="0" borderId="223" xfId="0" applyNumberFormat="1" applyFont="1" applyFill="1" applyBorder="1" applyAlignment="1">
      <alignment horizontal="right"/>
    </xf>
    <xf numFmtId="0" fontId="8" fillId="0" borderId="289" xfId="0" applyFont="1" applyFill="1" applyBorder="1" applyAlignment="1"/>
    <xf numFmtId="0" fontId="19" fillId="0" borderId="39" xfId="0" applyFont="1" applyFill="1" applyBorder="1" applyAlignment="1"/>
    <xf numFmtId="3" fontId="3" fillId="0" borderId="18" xfId="0" applyNumberFormat="1" applyFont="1" applyFill="1" applyBorder="1" applyAlignment="1">
      <alignment horizontal="right"/>
    </xf>
    <xf numFmtId="3" fontId="2" fillId="0" borderId="47" xfId="0" applyNumberFormat="1" applyFont="1" applyFill="1" applyBorder="1" applyAlignment="1">
      <alignment horizontal="right"/>
    </xf>
    <xf numFmtId="170" fontId="11" fillId="0" borderId="289" xfId="0" applyNumberFormat="1" applyFont="1" applyFill="1" applyBorder="1" applyAlignment="1">
      <alignment horizontal="right"/>
    </xf>
    <xf numFmtId="170" fontId="11" fillId="0" borderId="47" xfId="0" applyNumberFormat="1" applyFont="1" applyFill="1" applyBorder="1" applyAlignment="1">
      <alignment horizontal="right"/>
    </xf>
    <xf numFmtId="0" fontId="45" fillId="4" borderId="0" xfId="11" applyFont="1" applyFill="1" applyAlignment="1" applyProtection="1"/>
    <xf numFmtId="0" fontId="40" fillId="4" borderId="0" xfId="11" applyFont="1" applyFill="1" applyAlignment="1" applyProtection="1"/>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3" fillId="0" borderId="0" xfId="0" applyFont="1" applyFill="1" applyAlignment="1">
      <alignment horizontal="left" vertical="top"/>
    </xf>
    <xf numFmtId="0" fontId="6" fillId="2" borderId="26" xfId="0" applyFont="1" applyFill="1" applyBorder="1" applyAlignment="1">
      <alignment horizontal="center" vertical="center"/>
    </xf>
    <xf numFmtId="0" fontId="6" fillId="2" borderId="28"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7" xfId="0" applyFont="1" applyFill="1" applyBorder="1" applyAlignment="1">
      <alignment horizontal="center" vertical="center"/>
    </xf>
    <xf numFmtId="0" fontId="3" fillId="0" borderId="0" xfId="0" applyFont="1" applyFill="1" applyAlignment="1">
      <alignment horizontal="left"/>
    </xf>
    <xf numFmtId="0" fontId="6" fillId="2" borderId="58"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32" xfId="0" applyFont="1" applyFill="1" applyBorder="1" applyAlignment="1">
      <alignment horizontal="center" vertical="center"/>
    </xf>
    <xf numFmtId="0" fontId="6" fillId="2" borderId="33" xfId="0" applyFont="1" applyFill="1" applyBorder="1" applyAlignment="1">
      <alignment horizontal="center" vertical="center"/>
    </xf>
    <xf numFmtId="0" fontId="6" fillId="2" borderId="151" xfId="0" applyFont="1" applyFill="1" applyBorder="1" applyAlignment="1">
      <alignment horizontal="center" vertical="center"/>
    </xf>
    <xf numFmtId="0" fontId="6" fillId="2" borderId="153" xfId="0" applyFont="1" applyFill="1" applyBorder="1" applyAlignment="1">
      <alignment horizontal="center" vertical="center"/>
    </xf>
    <xf numFmtId="0" fontId="6" fillId="2" borderId="154" xfId="0" applyFont="1" applyFill="1" applyBorder="1" applyAlignment="1">
      <alignment horizontal="center" vertical="center"/>
    </xf>
    <xf numFmtId="0" fontId="6" fillId="2" borderId="155" xfId="0" applyFont="1" applyFill="1" applyBorder="1" applyAlignment="1">
      <alignment horizontal="center" vertical="center"/>
    </xf>
    <xf numFmtId="0" fontId="6" fillId="2" borderId="151" xfId="0" applyFont="1" applyFill="1" applyBorder="1" applyAlignment="1">
      <alignment horizontal="center" vertical="center" wrapText="1"/>
    </xf>
    <xf numFmtId="0" fontId="6" fillId="2" borderId="49" xfId="0" applyFont="1" applyFill="1" applyBorder="1" applyAlignment="1">
      <alignment horizontal="center" vertical="center"/>
    </xf>
    <xf numFmtId="0" fontId="6" fillId="2" borderId="50" xfId="0" applyFont="1" applyFill="1" applyBorder="1" applyAlignment="1">
      <alignment horizontal="center" vertical="center"/>
    </xf>
    <xf numFmtId="0" fontId="6" fillId="2" borderId="51" xfId="0" applyFont="1" applyFill="1" applyBorder="1" applyAlignment="1">
      <alignment horizontal="center" vertical="center"/>
    </xf>
    <xf numFmtId="0" fontId="6" fillId="2" borderId="38" xfId="0" applyFont="1" applyFill="1" applyBorder="1" applyAlignment="1">
      <alignment horizontal="center" vertical="center"/>
    </xf>
    <xf numFmtId="9" fontId="6" fillId="2" borderId="1" xfId="0" applyNumberFormat="1" applyFont="1" applyFill="1" applyBorder="1" applyAlignment="1">
      <alignment horizontal="center" vertical="center" wrapText="1"/>
    </xf>
    <xf numFmtId="9" fontId="6" fillId="2" borderId="2" xfId="0" applyNumberFormat="1" applyFont="1" applyFill="1" applyBorder="1" applyAlignment="1">
      <alignment horizontal="center" vertical="center" wrapText="1"/>
    </xf>
    <xf numFmtId="9" fontId="6" fillId="2" borderId="3" xfId="0" applyNumberFormat="1" applyFont="1" applyFill="1" applyBorder="1" applyAlignment="1">
      <alignment horizontal="center" vertical="center" wrapText="1"/>
    </xf>
    <xf numFmtId="0" fontId="6" fillId="6" borderId="58" xfId="0" applyFont="1" applyFill="1" applyBorder="1" applyAlignment="1">
      <alignment horizontal="center" vertical="center"/>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58" xfId="0" applyFont="1" applyFill="1" applyBorder="1" applyAlignment="1">
      <alignment horizontal="center"/>
    </xf>
    <xf numFmtId="0" fontId="35" fillId="6" borderId="3" xfId="0" applyFont="1" applyFill="1" applyBorder="1" applyAlignment="1">
      <alignment horizontal="center"/>
    </xf>
    <xf numFmtId="0" fontId="3" fillId="0" borderId="0" xfId="0" applyFont="1" applyFill="1" applyBorder="1" applyAlignment="1">
      <alignment horizontal="center" vertical="center"/>
    </xf>
    <xf numFmtId="0" fontId="3" fillId="0" borderId="0" xfId="0" applyFont="1" applyFill="1" applyBorder="1" applyAlignment="1">
      <alignment horizontal="center"/>
    </xf>
    <xf numFmtId="0" fontId="4" fillId="0" borderId="0" xfId="0" applyFont="1" applyFill="1" applyBorder="1" applyAlignment="1">
      <alignment horizontal="center"/>
    </xf>
    <xf numFmtId="0" fontId="6" fillId="6" borderId="53" xfId="0" applyFont="1" applyFill="1" applyBorder="1" applyAlignment="1">
      <alignment horizontal="center"/>
    </xf>
    <xf numFmtId="0" fontId="6" fillId="6" borderId="189" xfId="0" applyFont="1" applyFill="1" applyBorder="1" applyAlignment="1">
      <alignment horizontal="center"/>
    </xf>
    <xf numFmtId="0" fontId="35" fillId="6" borderId="29" xfId="0" applyFont="1" applyFill="1" applyBorder="1" applyAlignment="1">
      <alignment horizontal="center"/>
    </xf>
    <xf numFmtId="0" fontId="35" fillId="6" borderId="188" xfId="0" applyFont="1" applyFill="1" applyBorder="1" applyAlignment="1">
      <alignment horizontal="center"/>
    </xf>
    <xf numFmtId="0" fontId="6" fillId="2" borderId="55" xfId="0" applyFont="1" applyFill="1" applyBorder="1" applyAlignment="1">
      <alignment horizontal="center" vertical="center"/>
    </xf>
    <xf numFmtId="0" fontId="6" fillId="2" borderId="56" xfId="0" applyFont="1" applyFill="1" applyBorder="1" applyAlignment="1">
      <alignment horizontal="center" vertical="center"/>
    </xf>
    <xf numFmtId="0" fontId="6" fillId="2" borderId="57" xfId="0" applyFont="1" applyFill="1" applyBorder="1" applyAlignment="1">
      <alignment horizontal="center" vertical="center"/>
    </xf>
    <xf numFmtId="0" fontId="43" fillId="2" borderId="55" xfId="0" applyFont="1" applyFill="1" applyBorder="1" applyAlignment="1">
      <alignment horizontal="center" vertical="center" wrapText="1"/>
    </xf>
    <xf numFmtId="0" fontId="43" fillId="2" borderId="56"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6" fillId="2" borderId="27" xfId="0" applyFont="1" applyFill="1" applyBorder="1" applyAlignment="1">
      <alignment horizontal="center" vertical="center" wrapText="1"/>
    </xf>
    <xf numFmtId="0" fontId="6" fillId="2" borderId="34" xfId="0" applyFont="1" applyFill="1" applyBorder="1" applyAlignment="1">
      <alignment horizontal="center" vertical="center"/>
    </xf>
    <xf numFmtId="0" fontId="6" fillId="2" borderId="34" xfId="0" applyFont="1" applyFill="1" applyBorder="1" applyAlignment="1">
      <alignment horizontal="center" vertical="center" wrapText="1"/>
    </xf>
    <xf numFmtId="0" fontId="6" fillId="2" borderId="1"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60" xfId="0" applyFont="1" applyFill="1" applyBorder="1" applyAlignment="1">
      <alignment horizontal="center" vertical="center"/>
    </xf>
    <xf numFmtId="0" fontId="24" fillId="0" borderId="0" xfId="0" applyFont="1" applyAlignment="1">
      <alignment horizontal="left" wrapText="1"/>
    </xf>
    <xf numFmtId="0" fontId="3" fillId="0" borderId="62" xfId="0" applyFont="1" applyFill="1" applyBorder="1" applyAlignment="1">
      <alignment horizontal="left"/>
    </xf>
    <xf numFmtId="0" fontId="6" fillId="2" borderId="0"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65" xfId="0" applyFont="1" applyFill="1" applyBorder="1" applyAlignment="1">
      <alignment horizontal="center"/>
    </xf>
    <xf numFmtId="0" fontId="6" fillId="2" borderId="66" xfId="0" applyFont="1" applyFill="1" applyBorder="1" applyAlignment="1">
      <alignment horizontal="center"/>
    </xf>
    <xf numFmtId="0" fontId="6" fillId="2" borderId="67" xfId="0" applyFont="1" applyFill="1" applyBorder="1" applyAlignment="1">
      <alignment horizontal="center" vertical="center"/>
    </xf>
    <xf numFmtId="0" fontId="6" fillId="2" borderId="61" xfId="0" applyFont="1" applyFill="1" applyBorder="1" applyAlignment="1">
      <alignment horizontal="center" vertical="center"/>
    </xf>
    <xf numFmtId="0" fontId="34" fillId="2" borderId="60" xfId="0" applyFont="1" applyFill="1" applyBorder="1" applyAlignment="1">
      <alignment horizontal="center" vertical="center" wrapText="1"/>
    </xf>
    <xf numFmtId="0" fontId="34" fillId="2" borderId="67" xfId="0" applyFont="1" applyFill="1" applyBorder="1" applyAlignment="1">
      <alignment horizontal="center" vertical="center" wrapText="1"/>
    </xf>
    <xf numFmtId="0" fontId="34" fillId="2" borderId="61" xfId="0" applyFont="1" applyFill="1" applyBorder="1" applyAlignment="1">
      <alignment horizontal="center" vertical="center" wrapText="1"/>
    </xf>
    <xf numFmtId="0" fontId="6" fillId="2" borderId="272" xfId="0" applyFont="1" applyFill="1" applyBorder="1" applyAlignment="1">
      <alignment horizontal="center" vertical="center" wrapText="1"/>
    </xf>
    <xf numFmtId="0" fontId="6" fillId="2" borderId="285" xfId="0" applyFont="1" applyFill="1" applyBorder="1" applyAlignment="1">
      <alignment horizontal="center" vertical="center"/>
    </xf>
    <xf numFmtId="0" fontId="3" fillId="39" borderId="180" xfId="0" applyFont="1" applyFill="1" applyBorder="1" applyAlignment="1">
      <alignment horizontal="center"/>
    </xf>
    <xf numFmtId="0" fontId="3" fillId="39" borderId="187" xfId="0" applyFont="1" applyFill="1" applyBorder="1" applyAlignment="1">
      <alignment horizontal="center"/>
    </xf>
    <xf numFmtId="0" fontId="3" fillId="39" borderId="182" xfId="0" applyFont="1" applyFill="1" applyBorder="1" applyAlignment="1">
      <alignment horizontal="center"/>
    </xf>
    <xf numFmtId="0" fontId="24" fillId="39" borderId="180" xfId="0" applyFont="1" applyFill="1" applyBorder="1" applyAlignment="1">
      <alignment horizontal="center" wrapText="1"/>
    </xf>
    <xf numFmtId="0" fontId="24" fillId="39" borderId="187" xfId="0" applyFont="1" applyFill="1" applyBorder="1" applyAlignment="1">
      <alignment horizontal="center" wrapText="1"/>
    </xf>
    <xf numFmtId="0" fontId="24" fillId="39" borderId="182" xfId="0" applyFont="1" applyFill="1" applyBorder="1" applyAlignment="1">
      <alignment horizontal="center" wrapText="1"/>
    </xf>
    <xf numFmtId="0" fontId="6" fillId="2" borderId="286" xfId="0" applyFont="1" applyFill="1" applyBorder="1" applyAlignment="1">
      <alignment horizontal="center" vertical="center"/>
    </xf>
    <xf numFmtId="0" fontId="6" fillId="2" borderId="287" xfId="0" applyFont="1" applyFill="1" applyBorder="1" applyAlignment="1">
      <alignment horizontal="center" vertical="center"/>
    </xf>
    <xf numFmtId="0" fontId="6" fillId="2" borderId="288" xfId="0" applyFont="1" applyFill="1" applyBorder="1" applyAlignment="1">
      <alignment horizontal="center" vertical="center"/>
    </xf>
    <xf numFmtId="0" fontId="6" fillId="2" borderId="283" xfId="0" applyFont="1" applyFill="1" applyBorder="1" applyAlignment="1">
      <alignment horizontal="center" vertical="center"/>
    </xf>
    <xf numFmtId="0" fontId="6" fillId="2" borderId="62" xfId="0" applyFont="1" applyFill="1" applyBorder="1" applyAlignment="1">
      <alignment horizontal="center" vertical="center"/>
    </xf>
    <xf numFmtId="0" fontId="6" fillId="2" borderId="284" xfId="0" applyFont="1" applyFill="1" applyBorder="1" applyAlignment="1">
      <alignment horizontal="center" vertical="center"/>
    </xf>
    <xf numFmtId="0" fontId="6" fillId="2" borderId="258" xfId="0" applyFont="1" applyFill="1" applyBorder="1" applyAlignment="1">
      <alignment horizontal="center" vertical="center"/>
    </xf>
    <xf numFmtId="0" fontId="6" fillId="2" borderId="261" xfId="0" applyFont="1" applyFill="1" applyBorder="1" applyAlignment="1">
      <alignment horizontal="center" vertical="center"/>
    </xf>
    <xf numFmtId="0" fontId="6" fillId="2" borderId="260" xfId="0" applyFont="1" applyFill="1" applyBorder="1" applyAlignment="1">
      <alignment horizontal="center" vertical="center"/>
    </xf>
    <xf numFmtId="0" fontId="6" fillId="2" borderId="265" xfId="0" applyFont="1" applyFill="1" applyBorder="1" applyAlignment="1">
      <alignment horizontal="center" vertical="center"/>
    </xf>
    <xf numFmtId="0" fontId="6" fillId="2" borderId="259" xfId="0" applyFont="1" applyFill="1" applyBorder="1" applyAlignment="1">
      <alignment horizontal="center" vertical="center"/>
    </xf>
    <xf numFmtId="0" fontId="6" fillId="2" borderId="263" xfId="0" applyFont="1" applyFill="1" applyBorder="1" applyAlignment="1">
      <alignment horizontal="center" vertical="center"/>
    </xf>
    <xf numFmtId="0" fontId="6" fillId="2" borderId="151" xfId="0" applyFont="1" applyFill="1" applyBorder="1" applyAlignment="1">
      <alignment horizontal="left" vertical="center"/>
    </xf>
    <xf numFmtId="0" fontId="6" fillId="2" borderId="53" xfId="0" applyFont="1" applyFill="1" applyBorder="1" applyAlignment="1">
      <alignment horizontal="center" vertical="center"/>
    </xf>
    <xf numFmtId="0" fontId="6" fillId="2" borderId="266" xfId="0" applyFont="1" applyFill="1" applyBorder="1" applyAlignment="1">
      <alignment horizontal="center" vertical="center"/>
    </xf>
    <xf numFmtId="0" fontId="6" fillId="2" borderId="268" xfId="0" applyFont="1" applyFill="1" applyBorder="1" applyAlignment="1">
      <alignment horizontal="center" vertical="center"/>
    </xf>
    <xf numFmtId="0" fontId="6" fillId="2" borderId="270" xfId="0" applyFont="1" applyFill="1" applyBorder="1" applyAlignment="1">
      <alignment horizontal="center" vertical="center"/>
    </xf>
    <xf numFmtId="0" fontId="6" fillId="2" borderId="267" xfId="0" applyFont="1" applyFill="1" applyBorder="1" applyAlignment="1">
      <alignment horizontal="center" vertical="center"/>
    </xf>
    <xf numFmtId="0" fontId="6" fillId="2" borderId="269" xfId="0" applyFont="1" applyFill="1" applyBorder="1" applyAlignment="1">
      <alignment horizontal="center" vertical="center"/>
    </xf>
    <xf numFmtId="0" fontId="6" fillId="2" borderId="271" xfId="0" applyFont="1" applyFill="1" applyBorder="1" applyAlignment="1">
      <alignment horizontal="center" vertical="center"/>
    </xf>
    <xf numFmtId="0" fontId="6" fillId="2" borderId="60" xfId="0" applyFont="1" applyFill="1" applyBorder="1" applyAlignment="1">
      <alignment horizontal="center" vertical="center" wrapText="1"/>
    </xf>
    <xf numFmtId="0" fontId="6" fillId="2" borderId="67" xfId="0" applyFont="1" applyFill="1" applyBorder="1" applyAlignment="1">
      <alignment horizontal="center" vertical="center" wrapText="1"/>
    </xf>
    <xf numFmtId="0" fontId="3" fillId="39" borderId="180" xfId="0" applyFont="1" applyFill="1" applyBorder="1" applyAlignment="1">
      <alignment horizontal="center" vertical="center"/>
    </xf>
    <xf numFmtId="0" fontId="3" fillId="39" borderId="187" xfId="0" applyFont="1" applyFill="1" applyBorder="1" applyAlignment="1">
      <alignment horizontal="center" vertical="center"/>
    </xf>
    <xf numFmtId="0" fontId="3" fillId="39" borderId="182" xfId="0" applyFont="1" applyFill="1" applyBorder="1" applyAlignment="1">
      <alignment horizontal="center" vertical="center"/>
    </xf>
    <xf numFmtId="0" fontId="6" fillId="2" borderId="61" xfId="0" applyFont="1" applyFill="1" applyBorder="1" applyAlignment="1">
      <alignment horizontal="center" vertical="center" wrapText="1"/>
    </xf>
    <xf numFmtId="0" fontId="6" fillId="2" borderId="58" xfId="0" applyFont="1" applyFill="1" applyBorder="1" applyAlignment="1">
      <alignment horizontal="center" vertical="center" wrapText="1"/>
    </xf>
    <xf numFmtId="0" fontId="43" fillId="2" borderId="34" xfId="0" applyFont="1" applyFill="1" applyBorder="1" applyAlignment="1">
      <alignment horizontal="center" vertical="center" wrapText="1"/>
    </xf>
    <xf numFmtId="0" fontId="6" fillId="2" borderId="156" xfId="0" applyFont="1" applyFill="1" applyBorder="1" applyAlignment="1">
      <alignment horizontal="center" vertical="center" wrapText="1"/>
    </xf>
    <xf numFmtId="0" fontId="6" fillId="2" borderId="156" xfId="0" applyFont="1" applyFill="1" applyBorder="1" applyAlignment="1">
      <alignment horizontal="center" vertical="center"/>
    </xf>
    <xf numFmtId="0" fontId="43" fillId="2" borderId="156"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6" fillId="6" borderId="72" xfId="0" applyFont="1" applyFill="1" applyBorder="1" applyAlignment="1">
      <alignment horizontal="center" vertical="center"/>
    </xf>
    <xf numFmtId="0" fontId="6" fillId="6" borderId="0" xfId="0" applyFont="1" applyFill="1" applyBorder="1" applyAlignment="1">
      <alignment horizontal="center" vertical="center"/>
    </xf>
    <xf numFmtId="0" fontId="6" fillId="6" borderId="151" xfId="0" applyFont="1" applyFill="1" applyBorder="1" applyAlignment="1">
      <alignment horizontal="center" vertical="center"/>
    </xf>
    <xf numFmtId="0" fontId="6" fillId="6" borderId="151" xfId="0" applyFont="1" applyFill="1" applyBorder="1" applyAlignment="1">
      <alignment horizontal="center"/>
    </xf>
    <xf numFmtId="0" fontId="6" fillId="2" borderId="55" xfId="0" applyFont="1" applyFill="1" applyBorder="1" applyAlignment="1">
      <alignment horizontal="center" vertical="center" wrapText="1"/>
    </xf>
    <xf numFmtId="0" fontId="6" fillId="2" borderId="56" xfId="0" applyFont="1" applyFill="1" applyBorder="1" applyAlignment="1">
      <alignment horizontal="center" vertical="center" wrapText="1"/>
    </xf>
    <xf numFmtId="0" fontId="6" fillId="2" borderId="57" xfId="0" applyFont="1" applyFill="1" applyBorder="1" applyAlignment="1">
      <alignment horizontal="center" vertical="center" wrapText="1"/>
    </xf>
  </cellXfs>
  <cellStyles count="70">
    <cellStyle name="20% - Accent1" xfId="44" builtinId="30" customBuiltin="1"/>
    <cellStyle name="20% - Accent2" xfId="48" builtinId="34" customBuiltin="1"/>
    <cellStyle name="20% - Accent3" xfId="52" builtinId="38" customBuiltin="1"/>
    <cellStyle name="20% - Accent4" xfId="56" builtinId="42" customBuiltin="1"/>
    <cellStyle name="20% - Accent5" xfId="60" builtinId="46" customBuiltin="1"/>
    <cellStyle name="20% - Accent6" xfId="64" builtinId="50" customBuiltin="1"/>
    <cellStyle name="40% - Accent1" xfId="45" builtinId="31" customBuiltin="1"/>
    <cellStyle name="40% - Accent2" xfId="49" builtinId="35" customBuiltin="1"/>
    <cellStyle name="40% - Accent3" xfId="53" builtinId="39" customBuiltin="1"/>
    <cellStyle name="40% - Accent4" xfId="57" builtinId="43" customBuiltin="1"/>
    <cellStyle name="40% - Accent5" xfId="61" builtinId="47" customBuiltin="1"/>
    <cellStyle name="40% - Accent6" xfId="65" builtinId="51" customBuiltin="1"/>
    <cellStyle name="60% - Accent1" xfId="46" builtinId="32" customBuiltin="1"/>
    <cellStyle name="60% - Accent2" xfId="50" builtinId="36" customBuiltin="1"/>
    <cellStyle name="60% - Accent3" xfId="54" builtinId="40" customBuiltin="1"/>
    <cellStyle name="60% - Accent4" xfId="58" builtinId="44" customBuiltin="1"/>
    <cellStyle name="60% - Accent5" xfId="62" builtinId="48" customBuiltin="1"/>
    <cellStyle name="60% - Accent6" xfId="66" builtinId="52" customBuiltin="1"/>
    <cellStyle name="Accent1" xfId="43" builtinId="29" customBuiltin="1"/>
    <cellStyle name="Accent2" xfId="47" builtinId="33" customBuiltin="1"/>
    <cellStyle name="Accent3" xfId="51" builtinId="37" customBuiltin="1"/>
    <cellStyle name="Accent4" xfId="55" builtinId="41" customBuiltin="1"/>
    <cellStyle name="Accent5" xfId="59" builtinId="45" customBuiltin="1"/>
    <cellStyle name="Accent6" xfId="63" builtinId="49" customBuiltin="1"/>
    <cellStyle name="Bad" xfId="33" builtinId="27" customBuiltin="1"/>
    <cellStyle name="Blank" xfId="4" xr:uid="{00000000-0005-0000-0000-000000000000}"/>
    <cellStyle name="Calculation" xfId="26" builtinId="22" customBuiltin="1"/>
    <cellStyle name="Check Cell" xfId="38" builtinId="23" customBuiltin="1"/>
    <cellStyle name="Comma" xfId="1" builtinId="3"/>
    <cellStyle name="Comma [0]" xfId="2" builtinId="6"/>
    <cellStyle name="Comma 2" xfId="13" xr:uid="{00000000-0005-0000-0000-000003000000}"/>
    <cellStyle name="Comma 2 2" xfId="67" xr:uid="{00000000-0005-0000-0000-000003000000}"/>
    <cellStyle name="Comma 3" xfId="21" xr:uid="{00000000-0005-0000-0000-00003B000000}"/>
    <cellStyle name="Comma 4" xfId="68" xr:uid="{00000000-0005-0000-0000-000047000000}"/>
    <cellStyle name="Comma 5" xfId="69" xr:uid="{00000000-0005-0000-0000-000048000000}"/>
    <cellStyle name="Currency 2" xfId="7" xr:uid="{00000000-0005-0000-0000-000004000000}"/>
    <cellStyle name="Explanatory Text" xfId="41" builtinId="53" customBuiltin="1"/>
    <cellStyle name="Good" xfId="32" builtinId="26" customBuiltin="1"/>
    <cellStyle name="Heading 1" xfId="28" builtinId="16" customBuiltin="1"/>
    <cellStyle name="Heading 2" xfId="29" builtinId="17" customBuiltin="1"/>
    <cellStyle name="Heading 3" xfId="30" builtinId="18" customBuiltin="1"/>
    <cellStyle name="Heading 4" xfId="31" builtinId="19" customBuiltin="1"/>
    <cellStyle name="Hyperlink" xfId="11" builtinId="8"/>
    <cellStyle name="Hyperlink 2" xfId="16" xr:uid="{00000000-0005-0000-0000-000012000000}"/>
    <cellStyle name="Hyperlink 3" xfId="20" xr:uid="{00000000-0005-0000-0000-000013000000}"/>
    <cellStyle name="Hyperlink 4" xfId="17" xr:uid="{00000000-0005-0000-0000-00003C000000}"/>
    <cellStyle name="Input" xfId="35" builtinId="20" customBuiltin="1"/>
    <cellStyle name="Linked Cell" xfId="37" builtinId="24" customBuiltin="1"/>
    <cellStyle name="Neutral" xfId="34" builtinId="28" customBuiltin="1"/>
    <cellStyle name="Normal" xfId="0" builtinId="0"/>
    <cellStyle name="Normal 10" xfId="5" xr:uid="{00000000-0005-0000-0000-000007000000}"/>
    <cellStyle name="Normal 2" xfId="6" xr:uid="{00000000-0005-0000-0000-000008000000}"/>
    <cellStyle name="Normal 2 27 10" xfId="10" xr:uid="{00000000-0005-0000-0000-000009000000}"/>
    <cellStyle name="Normal 3" xfId="15" xr:uid="{00000000-0005-0000-0000-000016000000}"/>
    <cellStyle name="Normal 3 2" xfId="19" xr:uid="{00000000-0005-0000-0000-000017000000}"/>
    <cellStyle name="Normal 3 2 2" xfId="9" xr:uid="{00000000-0005-0000-0000-00000A000000}"/>
    <cellStyle name="Normal 4" xfId="18" xr:uid="{00000000-0005-0000-0000-000018000000}"/>
    <cellStyle name="Normal 5" xfId="14" xr:uid="{00000000-0005-0000-0000-00000B000000}"/>
    <cellStyle name="Normal 6" xfId="24" xr:uid="{00000000-0005-0000-0000-000049000000}"/>
    <cellStyle name="Note" xfId="40" builtinId="10" customBuiltin="1"/>
    <cellStyle name="Output" xfId="36" builtinId="21" customBuiltin="1"/>
    <cellStyle name="Percent" xfId="3" builtinId="5"/>
    <cellStyle name="Percent 2" xfId="22" xr:uid="{00000000-0005-0000-0000-000043000000}"/>
    <cellStyle name="Percent 6" xfId="12" xr:uid="{00000000-0005-0000-0000-00000D000000}"/>
    <cellStyle name="Title" xfId="27" builtinId="15" customBuiltin="1"/>
    <cellStyle name="Total" xfId="42" builtinId="25" customBuiltin="1"/>
    <cellStyle name="Vírgula 2" xfId="23" xr:uid="{00000000-0005-0000-0000-000048000000}"/>
    <cellStyle name="Vírgula 3" xfId="25" xr:uid="{00000000-0005-0000-0000-00004A000000}"/>
    <cellStyle name="Warning Text" xfId="39" builtinId="11" customBuiltin="1"/>
    <cellStyle name="Обычный 2" xfId="8" xr:uid="{00000000-0005-0000-0000-00000E000000}"/>
  </cellStyles>
  <dxfs count="4">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DDD9C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363855</xdr:colOff>
      <xdr:row>1</xdr:row>
      <xdr:rowOff>47625</xdr:rowOff>
    </xdr:from>
    <xdr:to>
      <xdr:col>8</xdr:col>
      <xdr:colOff>607695</xdr:colOff>
      <xdr:row>4</xdr:row>
      <xdr:rowOff>7620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8055" y="230505"/>
          <a:ext cx="2127885" cy="50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6:I99"/>
  <sheetViews>
    <sheetView topLeftCell="A40" workbookViewId="0">
      <selection activeCell="B67" sqref="B67"/>
    </sheetView>
  </sheetViews>
  <sheetFormatPr defaultColWidth="9.140625" defaultRowHeight="15" x14ac:dyDescent="0.25"/>
  <cols>
    <col min="1" max="1" width="9.140625" style="687"/>
    <col min="2" max="2" width="9.140625" style="690"/>
    <col min="3" max="9" width="9.140625" style="691"/>
    <col min="10" max="16384" width="9.140625" style="687"/>
  </cols>
  <sheetData>
    <row r="6" spans="2:9" x14ac:dyDescent="0.25">
      <c r="B6" s="688" t="s">
        <v>476</v>
      </c>
      <c r="C6" s="689"/>
      <c r="D6" s="689"/>
      <c r="E6" s="689"/>
      <c r="F6" s="689"/>
      <c r="G6" s="689"/>
      <c r="H6" s="689"/>
      <c r="I6" s="689"/>
    </row>
    <row r="7" spans="2:9" x14ac:dyDescent="0.25">
      <c r="B7" s="2283" t="s">
        <v>477</v>
      </c>
      <c r="C7" s="2283"/>
      <c r="D7" s="2283"/>
      <c r="E7" s="2283"/>
      <c r="F7" s="2283"/>
      <c r="G7" s="2283"/>
      <c r="H7" s="2283"/>
      <c r="I7" s="2283"/>
    </row>
    <row r="8" spans="2:9" x14ac:dyDescent="0.25">
      <c r="B8" s="2283" t="s">
        <v>478</v>
      </c>
      <c r="C8" s="2283"/>
      <c r="D8" s="2283"/>
      <c r="E8" s="2283"/>
      <c r="F8" s="2283"/>
      <c r="G8" s="2283"/>
      <c r="H8" s="2283"/>
      <c r="I8" s="2283"/>
    </row>
    <row r="9" spans="2:9" x14ac:dyDescent="0.25">
      <c r="B9" s="2253" t="s">
        <v>479</v>
      </c>
      <c r="C9" s="2253"/>
      <c r="D9" s="2253"/>
      <c r="E9" s="2253"/>
      <c r="F9" s="2253"/>
      <c r="G9" s="2253"/>
      <c r="H9" s="2253"/>
      <c r="I9" s="2253"/>
    </row>
    <row r="10" spans="2:9" x14ac:dyDescent="0.25">
      <c r="B10" s="2253" t="s">
        <v>480</v>
      </c>
      <c r="C10" s="2253"/>
      <c r="D10" s="2253"/>
      <c r="E10" s="2253"/>
      <c r="F10" s="2253"/>
      <c r="G10" s="2253"/>
      <c r="H10" s="2253"/>
      <c r="I10" s="2253"/>
    </row>
    <row r="11" spans="2:9" x14ac:dyDescent="0.25">
      <c r="B11" s="2253" t="s">
        <v>481</v>
      </c>
      <c r="C11" s="2253"/>
      <c r="D11" s="2253"/>
      <c r="E11" s="2253"/>
      <c r="F11" s="2253"/>
      <c r="G11" s="2253"/>
      <c r="H11" s="2253"/>
      <c r="I11" s="2253"/>
    </row>
    <row r="12" spans="2:9" x14ac:dyDescent="0.25">
      <c r="B12" s="2253" t="s">
        <v>482</v>
      </c>
      <c r="C12" s="2253"/>
      <c r="D12" s="2253"/>
      <c r="E12" s="2253"/>
      <c r="F12" s="2253"/>
      <c r="G12" s="2253"/>
      <c r="H12" s="2253"/>
      <c r="I12" s="2253"/>
    </row>
    <row r="13" spans="2:9" x14ac:dyDescent="0.25">
      <c r="B13" s="2253" t="s">
        <v>483</v>
      </c>
      <c r="C13" s="2253"/>
      <c r="D13" s="2253"/>
      <c r="E13" s="2253"/>
      <c r="F13" s="2253"/>
      <c r="G13" s="2253"/>
      <c r="H13" s="2253"/>
      <c r="I13" s="2253"/>
    </row>
    <row r="14" spans="2:9" x14ac:dyDescent="0.25">
      <c r="B14" s="2253" t="s">
        <v>484</v>
      </c>
      <c r="C14" s="2253"/>
      <c r="D14" s="2253"/>
      <c r="E14" s="2253"/>
      <c r="F14" s="2253"/>
      <c r="G14" s="2253"/>
      <c r="H14" s="2253"/>
      <c r="I14" s="2253"/>
    </row>
    <row r="15" spans="2:9" x14ac:dyDescent="0.25">
      <c r="B15" s="2253" t="s">
        <v>485</v>
      </c>
      <c r="C15" s="2253"/>
      <c r="D15" s="2253"/>
      <c r="E15" s="2253"/>
      <c r="F15" s="2253"/>
      <c r="G15" s="2253"/>
      <c r="H15" s="2253"/>
      <c r="I15" s="2253"/>
    </row>
    <row r="16" spans="2:9" x14ac:dyDescent="0.25">
      <c r="B16" s="2253" t="s">
        <v>486</v>
      </c>
      <c r="C16" s="2253"/>
      <c r="D16" s="2253"/>
      <c r="E16" s="2253"/>
      <c r="F16" s="2253"/>
      <c r="G16" s="2253"/>
      <c r="H16" s="2253"/>
      <c r="I16" s="2253"/>
    </row>
    <row r="17" spans="2:9" x14ac:dyDescent="0.25">
      <c r="B17" s="2253" t="s">
        <v>487</v>
      </c>
      <c r="C17" s="2253"/>
      <c r="D17" s="2253"/>
      <c r="E17" s="2253"/>
      <c r="F17" s="2253"/>
      <c r="G17" s="2253"/>
      <c r="H17" s="2253"/>
      <c r="I17" s="2253"/>
    </row>
    <row r="18" spans="2:9" x14ac:dyDescent="0.25">
      <c r="B18" s="2253" t="s">
        <v>488</v>
      </c>
      <c r="C18" s="2253"/>
      <c r="D18" s="2253"/>
      <c r="E18" s="2253"/>
      <c r="F18" s="2253"/>
      <c r="G18" s="2253"/>
      <c r="H18" s="2253"/>
      <c r="I18" s="2253"/>
    </row>
    <row r="19" spans="2:9" x14ac:dyDescent="0.25">
      <c r="B19" s="2253" t="s">
        <v>489</v>
      </c>
      <c r="C19" s="2253"/>
      <c r="D19" s="2253"/>
      <c r="E19" s="2253"/>
      <c r="F19" s="2253"/>
      <c r="G19" s="2253"/>
      <c r="H19" s="2253"/>
      <c r="I19" s="2253"/>
    </row>
    <row r="20" spans="2:9" x14ac:dyDescent="0.25">
      <c r="B20" s="2253" t="s">
        <v>490</v>
      </c>
      <c r="C20" s="2253"/>
      <c r="D20" s="2253"/>
      <c r="E20" s="2253"/>
      <c r="F20" s="2253"/>
      <c r="G20" s="2253"/>
      <c r="H20" s="2253"/>
      <c r="I20" s="2253"/>
    </row>
    <row r="21" spans="2:9" x14ac:dyDescent="0.25">
      <c r="B21" s="2253" t="s">
        <v>538</v>
      </c>
      <c r="C21" s="2253"/>
      <c r="D21" s="2253"/>
      <c r="E21" s="2253"/>
      <c r="F21" s="2253"/>
      <c r="G21" s="2253"/>
      <c r="H21" s="2253"/>
      <c r="I21" s="2253"/>
    </row>
    <row r="22" spans="2:9" x14ac:dyDescent="0.25">
      <c r="B22" s="2283" t="s">
        <v>491</v>
      </c>
      <c r="C22" s="2283"/>
      <c r="D22" s="2283"/>
      <c r="E22" s="2283"/>
      <c r="F22" s="2283"/>
      <c r="G22" s="2283"/>
      <c r="H22" s="2283"/>
      <c r="I22" s="2283"/>
    </row>
    <row r="23" spans="2:9" x14ac:dyDescent="0.25">
      <c r="B23" s="2283" t="s">
        <v>492</v>
      </c>
      <c r="C23" s="2283"/>
      <c r="D23" s="2283"/>
      <c r="E23" s="2283"/>
      <c r="F23" s="2283"/>
      <c r="G23" s="2283"/>
      <c r="H23" s="2283"/>
      <c r="I23" s="2283"/>
    </row>
    <row r="24" spans="2:9" x14ac:dyDescent="0.25">
      <c r="B24" s="2283" t="s">
        <v>493</v>
      </c>
      <c r="C24" s="2283"/>
      <c r="D24" s="2283"/>
      <c r="E24" s="2283"/>
      <c r="F24" s="2283"/>
      <c r="G24" s="2283"/>
      <c r="H24" s="2283"/>
      <c r="I24" s="2283"/>
    </row>
    <row r="25" spans="2:9" x14ac:dyDescent="0.25">
      <c r="B25" s="2283" t="s">
        <v>494</v>
      </c>
      <c r="C25" s="2283"/>
      <c r="D25" s="2283"/>
      <c r="E25" s="2283"/>
      <c r="F25" s="2283"/>
      <c r="G25" s="2283"/>
      <c r="H25" s="2283"/>
      <c r="I25" s="2283"/>
    </row>
    <row r="27" spans="2:9" x14ac:dyDescent="0.25">
      <c r="B27" s="688" t="s">
        <v>495</v>
      </c>
      <c r="C27" s="689"/>
      <c r="D27" s="689"/>
      <c r="E27" s="689"/>
      <c r="F27" s="689"/>
      <c r="G27" s="689"/>
      <c r="H27" s="689"/>
      <c r="I27" s="689"/>
    </row>
    <row r="28" spans="2:9" x14ac:dyDescent="0.25">
      <c r="B28" s="2284" t="s">
        <v>496</v>
      </c>
      <c r="C28" s="2284"/>
      <c r="D28" s="2284"/>
      <c r="E28" s="2284"/>
      <c r="F28" s="2284"/>
      <c r="G28" s="2284"/>
      <c r="H28" s="2284"/>
      <c r="I28" s="2284"/>
    </row>
    <row r="29" spans="2:9" x14ac:dyDescent="0.25">
      <c r="B29" s="2284" t="s">
        <v>497</v>
      </c>
      <c r="C29" s="2284"/>
      <c r="D29" s="2284"/>
      <c r="E29" s="2284"/>
      <c r="F29" s="2284"/>
      <c r="G29" s="2284"/>
      <c r="H29" s="2284"/>
      <c r="I29" s="2284"/>
    </row>
    <row r="30" spans="2:9" x14ac:dyDescent="0.25">
      <c r="B30" s="2284" t="s">
        <v>498</v>
      </c>
      <c r="C30" s="2284"/>
      <c r="D30" s="2284"/>
      <c r="E30" s="2284"/>
      <c r="F30" s="2284"/>
      <c r="G30" s="2284"/>
      <c r="H30" s="2284"/>
      <c r="I30" s="2284"/>
    </row>
    <row r="31" spans="2:9" x14ac:dyDescent="0.25">
      <c r="B31" s="2284" t="s">
        <v>499</v>
      </c>
      <c r="C31" s="2284"/>
      <c r="D31" s="2284"/>
      <c r="E31" s="2284"/>
      <c r="F31" s="2284"/>
      <c r="G31" s="2284"/>
      <c r="H31" s="2284"/>
      <c r="I31" s="2284"/>
    </row>
    <row r="32" spans="2:9" x14ac:dyDescent="0.25">
      <c r="B32" s="2284" t="s">
        <v>500</v>
      </c>
      <c r="C32" s="2284"/>
      <c r="D32" s="2284"/>
      <c r="E32" s="2284"/>
      <c r="F32" s="2284"/>
      <c r="G32" s="2284"/>
      <c r="H32" s="2284"/>
      <c r="I32" s="2284"/>
    </row>
    <row r="33" spans="2:9" x14ac:dyDescent="0.25">
      <c r="B33" s="2284" t="s">
        <v>501</v>
      </c>
      <c r="C33" s="2284"/>
      <c r="D33" s="2284"/>
      <c r="E33" s="2284"/>
      <c r="F33" s="2284"/>
      <c r="G33" s="2284"/>
      <c r="H33" s="2284"/>
      <c r="I33" s="2284"/>
    </row>
    <row r="34" spans="2:9" x14ac:dyDescent="0.25">
      <c r="B34" s="2284" t="s">
        <v>502</v>
      </c>
      <c r="C34" s="2284"/>
      <c r="D34" s="2284"/>
      <c r="E34" s="2284"/>
      <c r="F34" s="2284"/>
      <c r="G34" s="2284"/>
      <c r="H34" s="2284"/>
      <c r="I34" s="2284"/>
    </row>
    <row r="35" spans="2:9" x14ac:dyDescent="0.25">
      <c r="B35" s="2284" t="s">
        <v>503</v>
      </c>
      <c r="C35" s="2284"/>
      <c r="D35" s="2284"/>
      <c r="E35" s="2284"/>
      <c r="F35" s="2284"/>
      <c r="G35" s="2284"/>
      <c r="H35" s="2284"/>
      <c r="I35" s="2284"/>
    </row>
    <row r="36" spans="2:9" x14ac:dyDescent="0.25">
      <c r="B36" s="2284" t="s">
        <v>504</v>
      </c>
      <c r="C36" s="2284"/>
      <c r="D36" s="2284"/>
      <c r="E36" s="2284"/>
      <c r="F36" s="2284"/>
      <c r="G36" s="2284"/>
      <c r="H36" s="2284"/>
      <c r="I36" s="2284"/>
    </row>
    <row r="38" spans="2:9" x14ac:dyDescent="0.25">
      <c r="B38" s="688" t="s">
        <v>505</v>
      </c>
      <c r="C38" s="689"/>
      <c r="D38" s="689"/>
      <c r="E38" s="689"/>
      <c r="F38" s="689"/>
      <c r="G38" s="689"/>
      <c r="H38" s="689"/>
      <c r="I38" s="689"/>
    </row>
    <row r="39" spans="2:9" x14ac:dyDescent="0.25">
      <c r="B39" s="2284" t="s">
        <v>506</v>
      </c>
      <c r="C39" s="2284"/>
      <c r="D39" s="2284"/>
      <c r="E39" s="2284"/>
      <c r="F39" s="2284"/>
      <c r="G39" s="2284"/>
      <c r="H39" s="2284"/>
      <c r="I39" s="2284"/>
    </row>
    <row r="40" spans="2:9" x14ac:dyDescent="0.25">
      <c r="B40" s="2284" t="s">
        <v>507</v>
      </c>
      <c r="C40" s="2284"/>
      <c r="D40" s="2284"/>
      <c r="E40" s="2284"/>
      <c r="F40" s="2284"/>
      <c r="G40" s="2284"/>
      <c r="H40" s="2284"/>
      <c r="I40" s="2284"/>
    </row>
    <row r="41" spans="2:9" x14ac:dyDescent="0.25">
      <c r="B41" s="2284" t="s">
        <v>508</v>
      </c>
      <c r="C41" s="2284"/>
      <c r="D41" s="2284"/>
      <c r="E41" s="2284"/>
      <c r="F41" s="2284"/>
      <c r="G41" s="2284"/>
      <c r="H41" s="2284"/>
      <c r="I41" s="2284"/>
    </row>
    <row r="42" spans="2:9" x14ac:dyDescent="0.25">
      <c r="B42" s="2284" t="s">
        <v>509</v>
      </c>
      <c r="C42" s="2284"/>
      <c r="D42" s="2284"/>
      <c r="E42" s="2284"/>
      <c r="F42" s="2284"/>
      <c r="G42" s="2284"/>
      <c r="H42" s="2284"/>
      <c r="I42" s="2284"/>
    </row>
    <row r="43" spans="2:9" x14ac:dyDescent="0.25">
      <c r="B43" s="2284" t="s">
        <v>510</v>
      </c>
      <c r="C43" s="2284"/>
      <c r="D43" s="2284"/>
      <c r="E43" s="2284"/>
      <c r="F43" s="2284"/>
      <c r="G43" s="2284"/>
      <c r="H43" s="2284"/>
      <c r="I43" s="2284"/>
    </row>
    <row r="44" spans="2:9" x14ac:dyDescent="0.25">
      <c r="B44" s="2284" t="s">
        <v>511</v>
      </c>
      <c r="C44" s="2284"/>
      <c r="D44" s="2284"/>
      <c r="E44" s="2284"/>
      <c r="F44" s="2284"/>
      <c r="G44" s="2284"/>
      <c r="H44" s="2284"/>
      <c r="I44" s="2284"/>
    </row>
    <row r="45" spans="2:9" x14ac:dyDescent="0.25">
      <c r="B45" s="2284" t="s">
        <v>512</v>
      </c>
      <c r="C45" s="2284"/>
      <c r="D45" s="2284"/>
      <c r="E45" s="2284"/>
      <c r="F45" s="2284"/>
      <c r="G45" s="2284"/>
      <c r="H45" s="2284"/>
      <c r="I45" s="2284"/>
    </row>
    <row r="46" spans="2:9" x14ac:dyDescent="0.25">
      <c r="B46" s="2284" t="s">
        <v>513</v>
      </c>
      <c r="C46" s="2284"/>
      <c r="D46" s="2284"/>
      <c r="E46" s="2284"/>
      <c r="F46" s="2284"/>
      <c r="G46" s="2284"/>
      <c r="H46" s="2284"/>
      <c r="I46" s="2284"/>
    </row>
    <row r="47" spans="2:9" x14ac:dyDescent="0.25">
      <c r="B47" s="2284" t="s">
        <v>514</v>
      </c>
      <c r="C47" s="2284"/>
      <c r="D47" s="2284"/>
      <c r="E47" s="2284"/>
      <c r="F47" s="2284"/>
      <c r="G47" s="2284"/>
      <c r="H47" s="2284"/>
      <c r="I47" s="2284"/>
    </row>
    <row r="48" spans="2:9" x14ac:dyDescent="0.25">
      <c r="B48" s="2284" t="s">
        <v>515</v>
      </c>
      <c r="C48" s="2284"/>
      <c r="D48" s="2284"/>
      <c r="E48" s="2284"/>
      <c r="F48" s="2284"/>
      <c r="G48" s="2284"/>
      <c r="H48" s="2284"/>
      <c r="I48" s="2284"/>
    </row>
    <row r="49" spans="2:9" x14ac:dyDescent="0.25">
      <c r="B49" s="2284" t="s">
        <v>516</v>
      </c>
      <c r="C49" s="2284"/>
      <c r="D49" s="2284"/>
      <c r="E49" s="2284"/>
      <c r="F49" s="2284"/>
      <c r="G49" s="2284"/>
      <c r="H49" s="2284"/>
      <c r="I49" s="2284"/>
    </row>
    <row r="50" spans="2:9" x14ac:dyDescent="0.25">
      <c r="B50" s="2284" t="s">
        <v>517</v>
      </c>
      <c r="C50" s="2284"/>
      <c r="D50" s="2284"/>
      <c r="E50" s="2284"/>
      <c r="F50" s="2284"/>
      <c r="G50" s="2284"/>
      <c r="H50" s="2284"/>
      <c r="I50" s="2284"/>
    </row>
    <row r="51" spans="2:9" x14ac:dyDescent="0.25">
      <c r="B51" s="2284" t="s">
        <v>518</v>
      </c>
      <c r="C51" s="2284"/>
      <c r="D51" s="2284"/>
      <c r="E51" s="2284"/>
      <c r="F51" s="2284"/>
      <c r="G51" s="2284"/>
      <c r="H51" s="2284"/>
      <c r="I51" s="2284"/>
    </row>
    <row r="52" spans="2:9" x14ac:dyDescent="0.25">
      <c r="B52" s="2284" t="s">
        <v>519</v>
      </c>
      <c r="C52" s="2284"/>
      <c r="D52" s="2284"/>
      <c r="E52" s="2284"/>
      <c r="F52" s="2284"/>
      <c r="G52" s="2284"/>
      <c r="H52" s="2284"/>
      <c r="I52" s="2284"/>
    </row>
    <row r="53" spans="2:9" x14ac:dyDescent="0.25">
      <c r="B53" s="2284" t="s">
        <v>725</v>
      </c>
      <c r="C53" s="2284"/>
      <c r="D53" s="2284"/>
      <c r="E53" s="2284"/>
      <c r="F53" s="2284"/>
      <c r="G53" s="2284"/>
      <c r="H53" s="2284"/>
      <c r="I53" s="2284"/>
    </row>
    <row r="54" spans="2:9" x14ac:dyDescent="0.25">
      <c r="B54" s="2284" t="s">
        <v>732</v>
      </c>
      <c r="C54" s="2284"/>
      <c r="D54" s="2284"/>
      <c r="E54" s="2284"/>
      <c r="F54" s="2284"/>
      <c r="G54" s="2284"/>
      <c r="H54" s="2284"/>
      <c r="I54" s="2284"/>
    </row>
    <row r="56" spans="2:9" x14ac:dyDescent="0.25">
      <c r="B56" s="688" t="s">
        <v>520</v>
      </c>
      <c r="C56" s="689"/>
      <c r="D56" s="689"/>
      <c r="E56" s="689"/>
      <c r="F56" s="689"/>
      <c r="G56" s="689"/>
      <c r="H56" s="689"/>
      <c r="I56" s="689"/>
    </row>
    <row r="57" spans="2:9" x14ac:dyDescent="0.25">
      <c r="B57" s="2284" t="s">
        <v>521</v>
      </c>
      <c r="C57" s="2284"/>
      <c r="D57" s="2284"/>
      <c r="E57" s="2284"/>
      <c r="F57" s="2284"/>
      <c r="G57" s="2284"/>
      <c r="H57" s="2284"/>
      <c r="I57" s="2284"/>
    </row>
    <row r="58" spans="2:9" x14ac:dyDescent="0.25">
      <c r="B58" s="2284" t="s">
        <v>522</v>
      </c>
      <c r="C58" s="2284"/>
      <c r="D58" s="2284"/>
      <c r="E58" s="2284"/>
      <c r="F58" s="2284"/>
      <c r="G58" s="2284"/>
      <c r="H58" s="2284"/>
      <c r="I58" s="2284"/>
    </row>
    <row r="59" spans="2:9" x14ac:dyDescent="0.25">
      <c r="B59" s="2284" t="s">
        <v>523</v>
      </c>
      <c r="C59" s="2284"/>
      <c r="D59" s="2284"/>
      <c r="E59" s="2284"/>
      <c r="F59" s="2284"/>
      <c r="G59" s="2284"/>
      <c r="H59" s="2284"/>
      <c r="I59" s="2284"/>
    </row>
    <row r="60" spans="2:9" x14ac:dyDescent="0.25">
      <c r="B60" s="2284" t="s">
        <v>524</v>
      </c>
      <c r="C60" s="2284"/>
      <c r="D60" s="2284"/>
      <c r="E60" s="2284"/>
      <c r="F60" s="2284"/>
      <c r="G60" s="2284"/>
      <c r="H60" s="2284"/>
      <c r="I60" s="2284"/>
    </row>
    <row r="61" spans="2:9" x14ac:dyDescent="0.25">
      <c r="B61" s="2284" t="s">
        <v>737</v>
      </c>
      <c r="C61" s="2284"/>
      <c r="D61" s="2284"/>
      <c r="E61" s="2284"/>
      <c r="F61" s="2284"/>
      <c r="G61" s="2284"/>
      <c r="H61" s="2284"/>
      <c r="I61" s="2284"/>
    </row>
    <row r="62" spans="2:9" x14ac:dyDescent="0.25">
      <c r="B62" s="2284" t="s">
        <v>525</v>
      </c>
      <c r="C62" s="2284"/>
      <c r="D62" s="2284"/>
      <c r="E62" s="2284"/>
      <c r="F62" s="2284"/>
      <c r="G62" s="2284"/>
      <c r="H62" s="2284"/>
      <c r="I62" s="2284"/>
    </row>
    <row r="63" spans="2:9" x14ac:dyDescent="0.25">
      <c r="B63" s="2284" t="s">
        <v>526</v>
      </c>
      <c r="C63" s="2284"/>
      <c r="D63" s="2284"/>
      <c r="E63" s="2284"/>
      <c r="F63" s="2284"/>
      <c r="G63" s="2284"/>
      <c r="H63" s="2284"/>
      <c r="I63" s="2284"/>
    </row>
    <row r="64" spans="2:9" x14ac:dyDescent="0.25">
      <c r="C64" s="692"/>
    </row>
    <row r="65" spans="2:9" x14ac:dyDescent="0.25">
      <c r="B65" s="688" t="s">
        <v>581</v>
      </c>
      <c r="C65" s="689"/>
      <c r="D65" s="689"/>
      <c r="E65" s="689"/>
      <c r="F65" s="689"/>
      <c r="G65" s="689"/>
      <c r="H65" s="689"/>
      <c r="I65" s="689"/>
    </row>
    <row r="66" spans="2:9" x14ac:dyDescent="0.25">
      <c r="B66" s="2118" t="s">
        <v>527</v>
      </c>
      <c r="C66" s="2118"/>
      <c r="D66" s="2118"/>
      <c r="E66" s="2118"/>
      <c r="F66" s="2118"/>
      <c r="G66" s="2118"/>
      <c r="H66" s="2118"/>
      <c r="I66" s="2118"/>
    </row>
    <row r="67" spans="2:9" x14ac:dyDescent="0.25">
      <c r="B67" s="2118" t="s">
        <v>528</v>
      </c>
      <c r="C67" s="2118"/>
      <c r="D67" s="2118"/>
      <c r="E67" s="2118"/>
      <c r="F67" s="2118"/>
      <c r="G67" s="2118"/>
      <c r="H67" s="2118"/>
      <c r="I67" s="2118"/>
    </row>
    <row r="68" spans="2:9" x14ac:dyDescent="0.25">
      <c r="B68" s="2118" t="s">
        <v>529</v>
      </c>
      <c r="C68" s="2118"/>
      <c r="D68" s="2118"/>
      <c r="E68" s="2118"/>
      <c r="F68" s="2118"/>
      <c r="G68" s="2118"/>
      <c r="H68" s="2118"/>
      <c r="I68" s="2118"/>
    </row>
    <row r="69" spans="2:9" x14ac:dyDescent="0.25">
      <c r="B69" s="2118" t="s">
        <v>530</v>
      </c>
      <c r="C69" s="2118"/>
      <c r="D69" s="2118"/>
      <c r="E69" s="2118"/>
      <c r="F69" s="2118"/>
      <c r="G69" s="2118"/>
      <c r="H69" s="2118"/>
      <c r="I69" s="2118"/>
    </row>
    <row r="70" spans="2:9" x14ac:dyDescent="0.25">
      <c r="B70" s="2118" t="s">
        <v>531</v>
      </c>
      <c r="C70" s="2118"/>
      <c r="D70" s="2118"/>
      <c r="E70" s="2118"/>
      <c r="F70" s="2118"/>
      <c r="G70" s="2118"/>
      <c r="H70" s="2118"/>
      <c r="I70" s="2118"/>
    </row>
    <row r="71" spans="2:9" x14ac:dyDescent="0.25">
      <c r="B71" s="2118" t="s">
        <v>532</v>
      </c>
      <c r="C71" s="2118"/>
      <c r="D71" s="2118"/>
      <c r="E71" s="2118"/>
      <c r="F71" s="2118"/>
      <c r="G71" s="2118"/>
      <c r="H71" s="2118"/>
      <c r="I71" s="2118"/>
    </row>
    <row r="72" spans="2:9" x14ac:dyDescent="0.25">
      <c r="B72" s="2118" t="s">
        <v>533</v>
      </c>
      <c r="C72" s="2118"/>
      <c r="D72" s="2118"/>
      <c r="E72" s="2118"/>
      <c r="F72" s="2118"/>
      <c r="G72" s="2118"/>
      <c r="H72" s="2118"/>
      <c r="I72" s="2118"/>
    </row>
    <row r="73" spans="2:9" x14ac:dyDescent="0.25">
      <c r="B73" s="2118" t="s">
        <v>534</v>
      </c>
      <c r="C73" s="2118"/>
      <c r="D73" s="2118"/>
      <c r="E73" s="2118"/>
      <c r="F73" s="2118"/>
      <c r="G73" s="2118"/>
      <c r="H73" s="2118"/>
      <c r="I73" s="2118"/>
    </row>
    <row r="74" spans="2:9" x14ac:dyDescent="0.25">
      <c r="B74" s="2118" t="s">
        <v>701</v>
      </c>
      <c r="C74" s="2118"/>
      <c r="D74" s="2118"/>
      <c r="E74" s="2118"/>
      <c r="F74" s="2118"/>
      <c r="G74" s="2118"/>
      <c r="H74" s="2118"/>
      <c r="I74" s="2118"/>
    </row>
    <row r="75" spans="2:9" x14ac:dyDescent="0.25">
      <c r="B75" s="1311"/>
      <c r="C75" s="1311"/>
      <c r="D75" s="1311"/>
      <c r="E75" s="1311"/>
      <c r="F75" s="1311"/>
      <c r="G75" s="1311"/>
      <c r="H75" s="1311"/>
      <c r="I75" s="1311"/>
    </row>
    <row r="76" spans="2:9" x14ac:dyDescent="0.25">
      <c r="B76" s="688" t="s">
        <v>572</v>
      </c>
      <c r="C76" s="689"/>
      <c r="D76" s="689"/>
      <c r="E76" s="689"/>
      <c r="F76" s="689"/>
      <c r="G76" s="689"/>
      <c r="H76" s="689"/>
      <c r="I76" s="689"/>
    </row>
    <row r="77" spans="2:9" x14ac:dyDescent="0.25">
      <c r="B77" s="1963">
        <v>2</v>
      </c>
      <c r="C77" s="1963"/>
      <c r="D77" s="1963"/>
      <c r="E77" s="1963"/>
      <c r="F77" s="1963"/>
      <c r="G77" s="1963"/>
      <c r="H77" s="1963"/>
      <c r="I77" s="1963"/>
    </row>
    <row r="78" spans="2:9" x14ac:dyDescent="0.25">
      <c r="B78" s="1963" t="s">
        <v>704</v>
      </c>
      <c r="C78" s="1963"/>
      <c r="D78" s="1963"/>
      <c r="E78" s="1963"/>
      <c r="F78" s="1963"/>
      <c r="G78" s="1963"/>
      <c r="H78" s="1963"/>
      <c r="I78" s="1963"/>
    </row>
    <row r="79" spans="2:9" x14ac:dyDescent="0.25">
      <c r="B79" s="1963" t="s">
        <v>705</v>
      </c>
      <c r="C79" s="1963"/>
      <c r="D79" s="1963"/>
      <c r="E79" s="1963"/>
      <c r="F79" s="1963"/>
      <c r="G79" s="1963"/>
      <c r="H79" s="1963"/>
      <c r="I79" s="1963"/>
    </row>
    <row r="80" spans="2:9" x14ac:dyDescent="0.25">
      <c r="B80" s="1963" t="s">
        <v>706</v>
      </c>
      <c r="C80" s="1963"/>
      <c r="D80" s="1963"/>
      <c r="E80" s="1963"/>
      <c r="F80" s="1963"/>
      <c r="G80" s="1963"/>
      <c r="H80" s="1963"/>
      <c r="I80" s="1963"/>
    </row>
    <row r="81" spans="2:9" x14ac:dyDescent="0.25">
      <c r="B81" s="1963" t="s">
        <v>707</v>
      </c>
      <c r="C81" s="1963"/>
      <c r="D81" s="1963"/>
      <c r="E81" s="1963"/>
      <c r="F81" s="1963"/>
      <c r="G81" s="1963"/>
      <c r="H81" s="1963"/>
      <c r="I81" s="1963"/>
    </row>
    <row r="82" spans="2:9" x14ac:dyDescent="0.25">
      <c r="B82" s="1963" t="s">
        <v>711</v>
      </c>
      <c r="C82" s="1963"/>
      <c r="D82" s="1963"/>
      <c r="E82" s="1963"/>
      <c r="F82" s="1963"/>
      <c r="G82" s="1963"/>
      <c r="H82" s="1963"/>
      <c r="I82" s="1963"/>
    </row>
    <row r="83" spans="2:9" x14ac:dyDescent="0.25">
      <c r="B83" s="1963" t="s">
        <v>712</v>
      </c>
      <c r="C83" s="1963"/>
      <c r="D83" s="1963"/>
      <c r="E83" s="1963"/>
      <c r="F83" s="1963"/>
      <c r="G83" s="1963"/>
      <c r="H83" s="1963"/>
      <c r="I83" s="1963"/>
    </row>
    <row r="84" spans="2:9" x14ac:dyDescent="0.25">
      <c r="B84" s="1963" t="s">
        <v>709</v>
      </c>
      <c r="C84" s="1963"/>
      <c r="D84" s="1963"/>
      <c r="E84" s="1963"/>
      <c r="F84" s="1963"/>
      <c r="G84" s="1963"/>
      <c r="H84" s="1963"/>
      <c r="I84" s="1963"/>
    </row>
    <row r="85" spans="2:9" x14ac:dyDescent="0.25">
      <c r="B85" s="1963" t="s">
        <v>710</v>
      </c>
      <c r="C85" s="1963"/>
      <c r="D85" s="1963"/>
      <c r="E85" s="1963"/>
      <c r="F85" s="1963"/>
      <c r="G85" s="1963"/>
      <c r="H85" s="1963"/>
      <c r="I85" s="1963"/>
    </row>
    <row r="86" spans="2:9" x14ac:dyDescent="0.25">
      <c r="B86" s="1963" t="s">
        <v>713</v>
      </c>
      <c r="C86" s="1963"/>
      <c r="D86" s="1963"/>
      <c r="E86" s="1963"/>
      <c r="F86" s="1963"/>
      <c r="G86" s="1963"/>
      <c r="H86" s="1963"/>
      <c r="I86" s="1963"/>
    </row>
    <row r="87" spans="2:9" x14ac:dyDescent="0.25">
      <c r="B87" s="1963" t="s">
        <v>733</v>
      </c>
      <c r="C87" s="1963"/>
      <c r="D87" s="1963"/>
      <c r="E87" s="1963"/>
      <c r="F87" s="1963"/>
      <c r="G87" s="1963"/>
      <c r="H87" s="1963"/>
      <c r="I87" s="1963"/>
    </row>
    <row r="88" spans="2:9" x14ac:dyDescent="0.25">
      <c r="B88" s="1963" t="s">
        <v>735</v>
      </c>
      <c r="C88" s="1963"/>
      <c r="D88" s="1963"/>
      <c r="E88" s="1963"/>
      <c r="F88" s="1963"/>
      <c r="G88" s="1963"/>
      <c r="H88" s="1963"/>
      <c r="I88" s="1963"/>
    </row>
    <row r="89" spans="2:9" x14ac:dyDescent="0.25">
      <c r="B89" s="1963" t="s">
        <v>714</v>
      </c>
      <c r="C89" s="1963"/>
      <c r="D89" s="1963"/>
      <c r="E89" s="1963"/>
      <c r="F89" s="1963"/>
      <c r="G89" s="1963"/>
      <c r="H89" s="1963"/>
      <c r="I89" s="1963"/>
    </row>
    <row r="90" spans="2:9" x14ac:dyDescent="0.25">
      <c r="B90" s="1963" t="s">
        <v>715</v>
      </c>
      <c r="C90" s="1963"/>
      <c r="D90" s="1963"/>
      <c r="E90" s="1963"/>
      <c r="F90" s="1963"/>
      <c r="G90" s="1963"/>
      <c r="H90" s="1963"/>
      <c r="I90" s="1963"/>
    </row>
    <row r="91" spans="2:9" x14ac:dyDescent="0.25">
      <c r="B91" s="1963" t="s">
        <v>716</v>
      </c>
      <c r="C91" s="1963"/>
      <c r="D91" s="1963"/>
      <c r="E91" s="1963"/>
      <c r="F91" s="1963"/>
      <c r="G91" s="1963"/>
      <c r="H91" s="1963"/>
      <c r="I91" s="1963"/>
    </row>
    <row r="92" spans="2:9" x14ac:dyDescent="0.25">
      <c r="B92" s="1963" t="s">
        <v>717</v>
      </c>
      <c r="C92" s="1963"/>
      <c r="D92" s="1963"/>
      <c r="E92" s="1963"/>
      <c r="F92" s="1963"/>
      <c r="G92" s="1963"/>
      <c r="H92" s="1963"/>
      <c r="I92" s="1963"/>
    </row>
    <row r="93" spans="2:9" x14ac:dyDescent="0.25">
      <c r="B93" s="1311" t="s">
        <v>571</v>
      </c>
      <c r="C93" s="1311"/>
      <c r="D93" s="1311"/>
      <c r="E93" s="1311"/>
      <c r="F93" s="1311"/>
      <c r="G93" s="1311"/>
      <c r="H93" s="1311"/>
      <c r="I93" s="1311"/>
    </row>
    <row r="95" spans="2:9" x14ac:dyDescent="0.25">
      <c r="B95" s="688" t="s">
        <v>535</v>
      </c>
      <c r="C95" s="689"/>
      <c r="D95" s="689"/>
      <c r="E95" s="689"/>
      <c r="F95" s="689"/>
      <c r="G95" s="689"/>
      <c r="H95" s="689"/>
      <c r="I95" s="689"/>
    </row>
    <row r="96" spans="2:9" x14ac:dyDescent="0.25">
      <c r="B96" s="1506" t="s">
        <v>536</v>
      </c>
      <c r="C96" s="1311"/>
      <c r="D96" s="1311"/>
      <c r="E96" s="1311"/>
      <c r="F96" s="1311"/>
      <c r="G96" s="1311"/>
      <c r="H96" s="1311"/>
      <c r="I96" s="1311"/>
    </row>
    <row r="99" spans="2:2" x14ac:dyDescent="0.25">
      <c r="B99" s="1680"/>
    </row>
  </sheetData>
  <mergeCells count="38">
    <mergeCell ref="B54:I54"/>
    <mergeCell ref="B62:I62"/>
    <mergeCell ref="B63:I63"/>
    <mergeCell ref="B61:I61"/>
    <mergeCell ref="B48:I48"/>
    <mergeCell ref="B49:I49"/>
    <mergeCell ref="B50:I50"/>
    <mergeCell ref="B51:I51"/>
    <mergeCell ref="B52:I52"/>
    <mergeCell ref="B53:I53"/>
    <mergeCell ref="B57:I57"/>
    <mergeCell ref="B58:I58"/>
    <mergeCell ref="B59:I59"/>
    <mergeCell ref="B60:I60"/>
    <mergeCell ref="B32:I32"/>
    <mergeCell ref="B47:I47"/>
    <mergeCell ref="B34:I34"/>
    <mergeCell ref="B35:I35"/>
    <mergeCell ref="B36:I36"/>
    <mergeCell ref="B39:I39"/>
    <mergeCell ref="B40:I40"/>
    <mergeCell ref="B41:I41"/>
    <mergeCell ref="B42:I42"/>
    <mergeCell ref="B43:I43"/>
    <mergeCell ref="B44:I44"/>
    <mergeCell ref="B45:I45"/>
    <mergeCell ref="B46:I46"/>
    <mergeCell ref="B33:I33"/>
    <mergeCell ref="B25:I25"/>
    <mergeCell ref="B28:I28"/>
    <mergeCell ref="B29:I29"/>
    <mergeCell ref="B30:I30"/>
    <mergeCell ref="B31:I31"/>
    <mergeCell ref="B22:I22"/>
    <mergeCell ref="B7:I7"/>
    <mergeCell ref="B8:I8"/>
    <mergeCell ref="B23:I23"/>
    <mergeCell ref="B24:I24"/>
  </mergeCells>
  <hyperlinks>
    <hyperlink ref="B7" location="'Equity 1'!A1" display="1.1 Domestic Market Capitalization" xr:uid="{00000000-0004-0000-0000-000000000000}"/>
    <hyperlink ref="B8" location="'Equity 2'!A1" display="1.2 Market capitalization of domestic shares newly listed and delisted" xr:uid="{00000000-0004-0000-0000-000001000000}"/>
    <hyperlink ref="B9" location="'Equity 3'!A1" display="1.3 Number of listed companies" xr:uid="{00000000-0004-0000-0000-000002000000}"/>
    <hyperlink ref="B10" location="'Equity 4'!A1" display="1.4 Number of newly listed and delisted companies" xr:uid="{00000000-0004-0000-0000-000003000000}"/>
    <hyperlink ref="B11" location="'Equity 5.1'!A1" display="1.5.1 Value of share trading - Electronic Order Book" xr:uid="{00000000-0004-0000-0000-000004000000}"/>
    <hyperlink ref="B12" location="'Equity 5.2'!A1" display="1.5.2 Value of share trading - Negotiated deals" xr:uid="{00000000-0004-0000-0000-000005000000}"/>
    <hyperlink ref="B13" location="'Equity 5.3'!A1" display="1.5.3 Value of share trading - Reported trades" xr:uid="{00000000-0004-0000-0000-000006000000}"/>
    <hyperlink ref="B14" location="'Equity 6'!A1" display="1.6 Number of trading days, average daily turnover value, and average value of trades" xr:uid="{00000000-0004-0000-0000-000007000000}"/>
    <hyperlink ref="B15" location="'Equity 7.1'!A1" display="1.7.1 Number of trades in equity shares and number of shares traded - Electronic Order Book" xr:uid="{00000000-0004-0000-0000-000008000000}"/>
    <hyperlink ref="B16" location="'Equity 7.2'!A1" display="1.7.2 Number of trades in equity shares and number of shares traded - Negotiated deals" xr:uid="{00000000-0004-0000-0000-000009000000}"/>
    <hyperlink ref="B17" location="'Equity 7.3'!A1" display="1.7.3 Number of trades in equity shares and number of shares traded - Reported trades" xr:uid="{00000000-0004-0000-0000-00000A000000}"/>
    <hyperlink ref="B18" location="'Equity 8'!A1" display="1.8 Number of trading participants" xr:uid="{00000000-0004-0000-0000-00000B000000}"/>
    <hyperlink ref="B19" location="'Equity 9'!A1" display="1.9 Turnover velocity of domestic shares" xr:uid="{00000000-0004-0000-0000-00000C000000}"/>
    <hyperlink ref="B20" location="'Equity 10'!A1" display="1.10 Market concentration " xr:uid="{00000000-0004-0000-0000-00000D000000}"/>
    <hyperlink ref="B21" location="'Equity 11.1'!A1" display="1.11.1 Investment flows - Number of new companies listed" xr:uid="{00000000-0004-0000-0000-00000E000000}"/>
    <hyperlink ref="B22" location="'Equity 11.2'!A1" display="1.11.2 Investment flows - Capital Raised" xr:uid="{00000000-0004-0000-0000-00000F000000}"/>
    <hyperlink ref="B23" location="'Equity 12'!A1" display="1.12 Number of securitized derivatives listed at year-end, trading value and number of trades" xr:uid="{00000000-0004-0000-0000-000010000000}"/>
    <hyperlink ref="B24" location="'Equity 13'!A1" display="1.13 Number of ETFs listed at year-end, trading value and number of trades" xr:uid="{00000000-0004-0000-0000-000011000000}"/>
    <hyperlink ref="B25" location="'Equity 14'!A1" display="1.14 Number of investment funds listed at year-end, trading value and number of trades" xr:uid="{00000000-0004-0000-0000-000012000000}"/>
    <hyperlink ref="B28" location="'Bond 1'!A1" display="2.1 Value of bonds listed" xr:uid="{00000000-0004-0000-0000-000013000000}"/>
    <hyperlink ref="B29" location="'Bond 2'!A1" display="2.2 Number of bond issuers" xr:uid="{00000000-0004-0000-0000-000014000000}"/>
    <hyperlink ref="B30" location="'Bond 3'!A1" display="2.3 Number of bonds listed" xr:uid="{00000000-0004-0000-0000-000015000000}"/>
    <hyperlink ref="B31" location="'Bond 4 '!A1" display="2.4 Number of new bonds listed" xr:uid="{00000000-0004-0000-0000-000016000000}"/>
    <hyperlink ref="B32" location="'Bond 5.1'!A1" display="2.5.1 Value of bond trading - Electronic Order Book" xr:uid="{00000000-0004-0000-0000-000017000000}"/>
    <hyperlink ref="B33" location="'Bond 5.2'!A1" display="2.5.2 Value of bond trading - Negotiated deals" xr:uid="{00000000-0004-0000-0000-000018000000}"/>
    <hyperlink ref="B34" location="'Bond 5.3'!A1" display="2.5.3 Value of bond trading - Reported trades" xr:uid="{00000000-0004-0000-0000-000019000000}"/>
    <hyperlink ref="B35" location="'Bond 6'!A1" display="2.6 Number of trades in bonds" xr:uid="{00000000-0004-0000-0000-00001A000000}"/>
    <hyperlink ref="B36" location="'Bond 7'!A1" display="2.7 Investment flows - New capital raised by bonds" xr:uid="{00000000-0004-0000-0000-00001B000000}"/>
    <hyperlink ref="B39" location="'Derivatives 1'!A1" display="3.1 Stock Options" xr:uid="{00000000-0004-0000-0000-00001C000000}"/>
    <hyperlink ref="B40" location="'Derivatives 2'!A1" display="3.2 Single Stock Futures" xr:uid="{00000000-0004-0000-0000-00001D000000}"/>
    <hyperlink ref="B41" location="'Derivatives 3'!A1" display="3.3 Stock Index Options" xr:uid="{00000000-0004-0000-0000-00001E000000}"/>
    <hyperlink ref="B42" location="'Derivatives 4'!A1" display="3.4 Stock Index Futures" xr:uid="{00000000-0004-0000-0000-00001F000000}"/>
    <hyperlink ref="B43" location="'Derivatives 5'!A1" display="3.5 ETF Options" xr:uid="{00000000-0004-0000-0000-000020000000}"/>
    <hyperlink ref="B44" location="'Derivatives 6'!A1" display="3.6 ETF Futures" xr:uid="{00000000-0004-0000-0000-000021000000}"/>
    <hyperlink ref="B45" location="'Derivatives 7'!A1" display="3.7 Short term interest rates options" xr:uid="{00000000-0004-0000-0000-000022000000}"/>
    <hyperlink ref="B46" location="'Derivatives 8'!A1" display="3.8 Short term interest rates futures" xr:uid="{00000000-0004-0000-0000-000023000000}"/>
    <hyperlink ref="B47" location="'Derivatives 9'!A1" display="3.9 Long term interest rates options" xr:uid="{00000000-0004-0000-0000-000024000000}"/>
    <hyperlink ref="B48" location="'Derivatives 10'!A1" display="3.10 Long term interest rates futures" xr:uid="{00000000-0004-0000-0000-000025000000}"/>
    <hyperlink ref="B49" location="'Derivatives 11'!A1" display="3.11 Currency Options" xr:uid="{00000000-0004-0000-0000-000026000000}"/>
    <hyperlink ref="B50" location="'Derivatives 12'!A1" display="3.12 Currency futures" xr:uid="{00000000-0004-0000-0000-000027000000}"/>
    <hyperlink ref="B51" location="'Derivatives 13'!A1" display="3.13 Commodity Options" xr:uid="{00000000-0004-0000-0000-000028000000}"/>
    <hyperlink ref="B52" location="'Derivatives 14'!A1" display="3.14 Commodity Futures" xr:uid="{00000000-0004-0000-0000-000029000000}"/>
    <hyperlink ref="B53" location="'Derivatives 15'!A1" display="3.15 Other derivatives" xr:uid="{00000000-0004-0000-0000-00002A000000}"/>
    <hyperlink ref="B57" location="'Indicator 1'!A1" display="4.1 Broad Stock market indexes" xr:uid="{00000000-0004-0000-0000-00002B000000}"/>
    <hyperlink ref="B58" location="'Indicator 2'!A1" display="4.2 Blue Chip Indexes" xr:uid="{00000000-0004-0000-0000-00002C000000}"/>
    <hyperlink ref="B59" location="'Indicator 3.1'!A1" display="4.3.1 Number of companies distributing dividends, amounts of dividends paid and yields " xr:uid="{00000000-0004-0000-0000-00002D000000}"/>
    <hyperlink ref="B60" location="'Indicator 3.2'!A1" display="4.3.2 Number of companies distributing dividends, amounts of dividends paid and yields " xr:uid="{00000000-0004-0000-0000-00002F000000}"/>
    <hyperlink ref="B61" location="'Indicator 3.2'!A1" display="for the Aqlternative / SME markets" xr:uid="{00000000-0004-0000-0000-000030000000}"/>
    <hyperlink ref="B62" location="'Indicator 4'!A1" display="4.4 Average of the price/earnings ratios, inflation rates" xr:uid="{00000000-0004-0000-0000-000031000000}"/>
    <hyperlink ref="B63" location="'Indicator 5'!A1" display="4.5 Interest rates" xr:uid="{00000000-0004-0000-0000-000032000000}"/>
    <hyperlink ref="B66" location="'SME 1'!A1" display="5.1 Domestic Market Capitalization" xr:uid="{00000000-0004-0000-0000-000034000000}"/>
    <hyperlink ref="B67" location="'SME 2'!A1" display="5.2 Number of companies with shares traded" xr:uid="{00000000-0004-0000-0000-000035000000}"/>
    <hyperlink ref="B68" location="'SME 3'!A1" display="5.3 Number of newly listed and delisted companies" xr:uid="{00000000-0004-0000-0000-000036000000}"/>
    <hyperlink ref="B69" location="'SME 4.1'!A1" display="5.4.1 Value of share trading - Electronic Order Book" xr:uid="{00000000-0004-0000-0000-000037000000}"/>
    <hyperlink ref="B70" location="'SME 4.2'!A1" display="5.4.2 Value of share trading - Negotiated deals" xr:uid="{00000000-0004-0000-0000-000038000000}"/>
    <hyperlink ref="B71" location="'SME 4.3'!A1" display="5.4.3 Value of share trading - Reported trades" xr:uid="{00000000-0004-0000-0000-000039000000}"/>
    <hyperlink ref="B72" location="'SME 5'!A1" display="5.5 Investment flows - New capital raised" xr:uid="{00000000-0004-0000-0000-00003A000000}"/>
    <hyperlink ref="B73" location="'Other 6'!A1" display="5.6 Market indexes" xr:uid="{00000000-0004-0000-0000-00003B000000}"/>
    <hyperlink ref="B7:I7" location="'Equity 1'!A1" display="1.1 Domestic Market Capitalisation" xr:uid="{00000000-0004-0000-0000-00003C000000}"/>
    <hyperlink ref="B8:I8" location="'Equity 2'!A1" display="1.2 Market capitalisation of domestic shares newly listed and delisted" xr:uid="{00000000-0004-0000-0000-00003D000000}"/>
    <hyperlink ref="B9:I9" location="'Equity 3'!A1" display="1.3 Number of listed companies" xr:uid="{00000000-0004-0000-0000-00003E000000}"/>
    <hyperlink ref="B10:I10" location="'Equity 4'!A1" display="1.4 Number of newly listed and delisted companies" xr:uid="{00000000-0004-0000-0000-00003F000000}"/>
    <hyperlink ref="B11:I11" location="'Equity 5.1'!A1" display="1.5.1 Value of share trading - Electronic Order Book" xr:uid="{00000000-0004-0000-0000-000040000000}"/>
    <hyperlink ref="B12:I12" location="'Equity 5.2'!A1" display="1.5.2 Value of share trading - Negotiated deals" xr:uid="{00000000-0004-0000-0000-000041000000}"/>
    <hyperlink ref="B13:I13" location="'Equity 5.3'!A1" display="1.5.3 Value of share trading - Reported trades" xr:uid="{00000000-0004-0000-0000-000042000000}"/>
    <hyperlink ref="B14:I14" location="'Equity 6'!A1" display="1.6 Number of trading days, average daily turnover value, and average value of trades" xr:uid="{00000000-0004-0000-0000-000043000000}"/>
    <hyperlink ref="B15:I15" location="'Equity 7.1'!A1" display="1.7.1 Number of trades in equity shares and number of shares traded - Electronic Order Book" xr:uid="{00000000-0004-0000-0000-000044000000}"/>
    <hyperlink ref="B16:I16" location="'Equity 7.2'!A1" display="1.7.2 Number of trades in equity shares and number of shares traded - Negotiated deals" xr:uid="{00000000-0004-0000-0000-000045000000}"/>
    <hyperlink ref="B17:I17" location="'Equity 7.3'!A1" display="1.7.3 Number of trades in equity shares and number of shares traded - Reported trades" xr:uid="{00000000-0004-0000-0000-000046000000}"/>
    <hyperlink ref="B18:I18" location="'Equity 8'!A1" display="1.8 Number of trading participants" xr:uid="{00000000-0004-0000-0000-000047000000}"/>
    <hyperlink ref="B19:I19" location="'Equity 9'!A1" display="1.9 Turnover velocity of domestic shares" xr:uid="{00000000-0004-0000-0000-000048000000}"/>
    <hyperlink ref="B96:I96" location="'FX rates'!A1" display="7.1 USD against other currencies" xr:uid="{00000000-0004-0000-0000-000049000000}"/>
    <hyperlink ref="B96" location="'FX rates'!A1" display="7.1 USD against other currencies" xr:uid="{00000000-0004-0000-0000-00004A000000}"/>
    <hyperlink ref="B77" location="'Other 1'!A1" display="6.1 Domestic Market Capitalization" xr:uid="{00000000-0004-0000-0000-00004B000000}"/>
    <hyperlink ref="B79" location="'Other 2'!A1" display="6.2 Number of listed companies" xr:uid="{00000000-0004-0000-0000-00004C000000}"/>
    <hyperlink ref="B80" location="'Other 4'!A1" display="6.4 Number of newly listed and delisted companies" xr:uid="{00000000-0004-0000-0000-00004D000000}"/>
    <hyperlink ref="B81" location="'Other 5.1'!A1" display="6.5.1 Value of share trading - Electronic Order Book" xr:uid="{00000000-0004-0000-0000-00004E000000}"/>
    <hyperlink ref="B82" location="'Other 5.2'!A1" display="6.5.2 Value of share trading - Negotiated Deals" xr:uid="{00000000-0004-0000-0000-00004F000000}"/>
    <hyperlink ref="B83" location="'Other 5.3'!A1" display="6.5.3 Value of share trading - Reported trades" xr:uid="{00000000-0004-0000-0000-000050000000}"/>
    <hyperlink ref="B91" location="'Other 9.1, 9.2, 9.3, 9.4'!A1" display="6.9.3 New Capital Raised by Bonds" xr:uid="{00000000-0004-0000-0000-000052000000}"/>
    <hyperlink ref="B78" location="'Other 1.1'!A1" display="6.1.1 Market capitalisation of new listings and delistings " xr:uid="{00000000-0004-0000-0000-000053000000}"/>
    <hyperlink ref="B86" location="'Other 7'!A1" display="6.7 Number of trading participants" xr:uid="{00000000-0004-0000-0000-000057000000}"/>
    <hyperlink ref="B87" location="'Other 8'!A1" display="6.8.1 Number of bond issuers" xr:uid="{00000000-0004-0000-0000-000058000000}"/>
    <hyperlink ref="B88" location="'Other 8'!A1" display="6.8.2 Value of bonds listed" xr:uid="{00000000-0004-0000-0000-000059000000}"/>
    <hyperlink ref="B89" location="'Other 9.1, 9.2, 9.3, 9.4'!A1" display="6.9.1 Number of bond issuers" xr:uid="{00000000-0004-0000-0000-00005A000000}"/>
    <hyperlink ref="B93" location="'Other 10'!A1" display="6.10 Derivatives Markets" xr:uid="{00000000-0004-0000-0000-00005C000000}"/>
    <hyperlink ref="B74" location="'SME Other'!A1" display="5.7 Non-member exchanges - SME &amp; Alternative markets" xr:uid="{B8B41917-4DE9-4E2D-8B8B-6B7F94628453}"/>
    <hyperlink ref="B84" location="'Equity 7.1'!A1" display="1.7.1 Number of trades in equity shares and number of shares traded - Electronic Order Book" xr:uid="{7B509E56-204D-4A41-8A56-070838043D8F}"/>
    <hyperlink ref="B85" location="'Equity 7.2'!A1" display="1.7.2 Number of trades in equity shares and number of shares traded - Negotiated deals" xr:uid="{1466A8A9-7287-48AE-9C20-E69EE845FF38}"/>
    <hyperlink ref="B84:I84" location="'Other 6'!A1" display="6.6.1 Number of trades in equity shares and number of shares traded - Electronic Order Book" xr:uid="{C92F9882-2264-45E2-BA11-E6E6B3324D3B}"/>
    <hyperlink ref="B85:I85" location="'Other 6'!A1" display="6.6.2 Number of trades in equity shares and number of shares traded - Negotiated deals" xr:uid="{033A8932-F234-4B9B-891F-DF4ACF8A652D}"/>
    <hyperlink ref="B92" location="'Other 9.1, 9.2, 9.3, 9.4'!A1" display="6.9.4 Number of bonds listed" xr:uid="{EB2D141E-9B3E-41DF-BEEA-FF24B637EE04}"/>
    <hyperlink ref="B90" location="'Other 9.1, 9.2, 9.3, 9.4'!A1" display="6.9.2 Value of Bonds listed" xr:uid="{534EE981-C739-4FFF-B8BF-75190F0784CF}"/>
    <hyperlink ref="B54" location="'Derivatives 15'!A1" display="3.15 Other derivatives" xr:uid="{4C48FD85-E745-4565-8E77-5D02EFFFC40D}"/>
    <hyperlink ref="B71:I71" location="'SME 4.2'!A1" display="5.4.3 Value of share trading - Reported trades" xr:uid="{9AA2A971-75A6-46CE-863D-4AD6EA903642}"/>
    <hyperlink ref="B54:I54" location="'Derivatives 16'!A1" display="3.16 Other Futures" xr:uid="{0F8423B8-C526-4E5F-A1C1-80F0E783137E}"/>
    <hyperlink ref="B31:I31" location="'Bond 4'!A1" display="2.4 Number of new bonds listed" xr:uid="{B8A0BF8E-D20F-43A8-BAB0-4CEA8A0A8E8D}"/>
  </hyperlink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O107"/>
  <sheetViews>
    <sheetView showGridLines="0" topLeftCell="A25" zoomScale="85" zoomScaleNormal="85" workbookViewId="0"/>
  </sheetViews>
  <sheetFormatPr defaultColWidth="11.42578125" defaultRowHeight="15" x14ac:dyDescent="0.25"/>
  <cols>
    <col min="1" max="1" width="2.85546875" style="102" customWidth="1"/>
    <col min="2" max="2" width="37.5703125" style="102" customWidth="1"/>
    <col min="3" max="4" width="15.7109375" style="102" customWidth="1"/>
    <col min="5" max="5" width="2.85546875" style="2" customWidth="1"/>
    <col min="6" max="7" width="15.7109375" style="2" customWidth="1"/>
    <col min="8" max="8" width="3.5703125" style="101" customWidth="1"/>
    <col min="9" max="9" width="2.85546875" style="2" customWidth="1"/>
    <col min="10" max="10" width="17.42578125" style="3" customWidth="1"/>
    <col min="11" max="15" width="11.42578125" style="3" customWidth="1"/>
    <col min="16" max="256" width="11.42578125" style="3"/>
    <col min="257" max="257" width="2.85546875" style="3" customWidth="1"/>
    <col min="258" max="258" width="37.5703125" style="3" customWidth="1"/>
    <col min="259" max="260" width="15.7109375" style="3" customWidth="1"/>
    <col min="261" max="261" width="2.85546875" style="3" customWidth="1"/>
    <col min="262" max="263" width="15.7109375" style="3" customWidth="1"/>
    <col min="264" max="265" width="2.85546875" style="3" customWidth="1"/>
    <col min="266" max="271" width="11.42578125" style="3" customWidth="1"/>
    <col min="272" max="512" width="11.42578125" style="3"/>
    <col min="513" max="513" width="2.85546875" style="3" customWidth="1"/>
    <col min="514" max="514" width="37.5703125" style="3" customWidth="1"/>
    <col min="515" max="516" width="15.7109375" style="3" customWidth="1"/>
    <col min="517" max="517" width="2.85546875" style="3" customWidth="1"/>
    <col min="518" max="519" width="15.7109375" style="3" customWidth="1"/>
    <col min="520" max="521" width="2.85546875" style="3" customWidth="1"/>
    <col min="522" max="527" width="11.42578125" style="3" customWidth="1"/>
    <col min="528" max="768" width="11.42578125" style="3"/>
    <col min="769" max="769" width="2.85546875" style="3" customWidth="1"/>
    <col min="770" max="770" width="37.5703125" style="3" customWidth="1"/>
    <col min="771" max="772" width="15.7109375" style="3" customWidth="1"/>
    <col min="773" max="773" width="2.85546875" style="3" customWidth="1"/>
    <col min="774" max="775" width="15.7109375" style="3" customWidth="1"/>
    <col min="776" max="777" width="2.85546875" style="3" customWidth="1"/>
    <col min="778" max="783" width="11.42578125" style="3" customWidth="1"/>
    <col min="784" max="1024" width="11.42578125" style="3"/>
    <col min="1025" max="1025" width="2.85546875" style="3" customWidth="1"/>
    <col min="1026" max="1026" width="37.5703125" style="3" customWidth="1"/>
    <col min="1027" max="1028" width="15.7109375" style="3" customWidth="1"/>
    <col min="1029" max="1029" width="2.85546875" style="3" customWidth="1"/>
    <col min="1030" max="1031" width="15.7109375" style="3" customWidth="1"/>
    <col min="1032" max="1033" width="2.85546875" style="3" customWidth="1"/>
    <col min="1034" max="1039" width="11.42578125" style="3" customWidth="1"/>
    <col min="1040" max="1280" width="11.42578125" style="3"/>
    <col min="1281" max="1281" width="2.85546875" style="3" customWidth="1"/>
    <col min="1282" max="1282" width="37.5703125" style="3" customWidth="1"/>
    <col min="1283" max="1284" width="15.7109375" style="3" customWidth="1"/>
    <col min="1285" max="1285" width="2.85546875" style="3" customWidth="1"/>
    <col min="1286" max="1287" width="15.7109375" style="3" customWidth="1"/>
    <col min="1288" max="1289" width="2.85546875" style="3" customWidth="1"/>
    <col min="1290" max="1295" width="11.42578125" style="3" customWidth="1"/>
    <col min="1296" max="1536" width="11.42578125" style="3"/>
    <col min="1537" max="1537" width="2.85546875" style="3" customWidth="1"/>
    <col min="1538" max="1538" width="37.5703125" style="3" customWidth="1"/>
    <col min="1539" max="1540" width="15.7109375" style="3" customWidth="1"/>
    <col min="1541" max="1541" width="2.85546875" style="3" customWidth="1"/>
    <col min="1542" max="1543" width="15.7109375" style="3" customWidth="1"/>
    <col min="1544" max="1545" width="2.85546875" style="3" customWidth="1"/>
    <col min="1546" max="1551" width="11.42578125" style="3" customWidth="1"/>
    <col min="1552" max="1792" width="11.42578125" style="3"/>
    <col min="1793" max="1793" width="2.85546875" style="3" customWidth="1"/>
    <col min="1794" max="1794" width="37.5703125" style="3" customWidth="1"/>
    <col min="1795" max="1796" width="15.7109375" style="3" customWidth="1"/>
    <col min="1797" max="1797" width="2.85546875" style="3" customWidth="1"/>
    <col min="1798" max="1799" width="15.7109375" style="3" customWidth="1"/>
    <col min="1800" max="1801" width="2.85546875" style="3" customWidth="1"/>
    <col min="1802" max="1807" width="11.42578125" style="3" customWidth="1"/>
    <col min="1808" max="2048" width="11.42578125" style="3"/>
    <col min="2049" max="2049" width="2.85546875" style="3" customWidth="1"/>
    <col min="2050" max="2050" width="37.5703125" style="3" customWidth="1"/>
    <col min="2051" max="2052" width="15.7109375" style="3" customWidth="1"/>
    <col min="2053" max="2053" width="2.85546875" style="3" customWidth="1"/>
    <col min="2054" max="2055" width="15.7109375" style="3" customWidth="1"/>
    <col min="2056" max="2057" width="2.85546875" style="3" customWidth="1"/>
    <col min="2058" max="2063" width="11.42578125" style="3" customWidth="1"/>
    <col min="2064" max="2304" width="11.42578125" style="3"/>
    <col min="2305" max="2305" width="2.85546875" style="3" customWidth="1"/>
    <col min="2306" max="2306" width="37.5703125" style="3" customWidth="1"/>
    <col min="2307" max="2308" width="15.7109375" style="3" customWidth="1"/>
    <col min="2309" max="2309" width="2.85546875" style="3" customWidth="1"/>
    <col min="2310" max="2311" width="15.7109375" style="3" customWidth="1"/>
    <col min="2312" max="2313" width="2.85546875" style="3" customWidth="1"/>
    <col min="2314" max="2319" width="11.42578125" style="3" customWidth="1"/>
    <col min="2320" max="2560" width="11.42578125" style="3"/>
    <col min="2561" max="2561" width="2.85546875" style="3" customWidth="1"/>
    <col min="2562" max="2562" width="37.5703125" style="3" customWidth="1"/>
    <col min="2563" max="2564" width="15.7109375" style="3" customWidth="1"/>
    <col min="2565" max="2565" width="2.85546875" style="3" customWidth="1"/>
    <col min="2566" max="2567" width="15.7109375" style="3" customWidth="1"/>
    <col min="2568" max="2569" width="2.85546875" style="3" customWidth="1"/>
    <col min="2570" max="2575" width="11.42578125" style="3" customWidth="1"/>
    <col min="2576" max="2816" width="11.42578125" style="3"/>
    <col min="2817" max="2817" width="2.85546875" style="3" customWidth="1"/>
    <col min="2818" max="2818" width="37.5703125" style="3" customWidth="1"/>
    <col min="2819" max="2820" width="15.7109375" style="3" customWidth="1"/>
    <col min="2821" max="2821" width="2.85546875" style="3" customWidth="1"/>
    <col min="2822" max="2823" width="15.7109375" style="3" customWidth="1"/>
    <col min="2824" max="2825" width="2.85546875" style="3" customWidth="1"/>
    <col min="2826" max="2831" width="11.42578125" style="3" customWidth="1"/>
    <col min="2832" max="3072" width="11.42578125" style="3"/>
    <col min="3073" max="3073" width="2.85546875" style="3" customWidth="1"/>
    <col min="3074" max="3074" width="37.5703125" style="3" customWidth="1"/>
    <col min="3075" max="3076" width="15.7109375" style="3" customWidth="1"/>
    <col min="3077" max="3077" width="2.85546875" style="3" customWidth="1"/>
    <col min="3078" max="3079" width="15.7109375" style="3" customWidth="1"/>
    <col min="3080" max="3081" width="2.85546875" style="3" customWidth="1"/>
    <col min="3082" max="3087" width="11.42578125" style="3" customWidth="1"/>
    <col min="3088" max="3328" width="11.42578125" style="3"/>
    <col min="3329" max="3329" width="2.85546875" style="3" customWidth="1"/>
    <col min="3330" max="3330" width="37.5703125" style="3" customWidth="1"/>
    <col min="3331" max="3332" width="15.7109375" style="3" customWidth="1"/>
    <col min="3333" max="3333" width="2.85546875" style="3" customWidth="1"/>
    <col min="3334" max="3335" width="15.7109375" style="3" customWidth="1"/>
    <col min="3336" max="3337" width="2.85546875" style="3" customWidth="1"/>
    <col min="3338" max="3343" width="11.42578125" style="3" customWidth="1"/>
    <col min="3344" max="3584" width="11.42578125" style="3"/>
    <col min="3585" max="3585" width="2.85546875" style="3" customWidth="1"/>
    <col min="3586" max="3586" width="37.5703125" style="3" customWidth="1"/>
    <col min="3587" max="3588" width="15.7109375" style="3" customWidth="1"/>
    <col min="3589" max="3589" width="2.85546875" style="3" customWidth="1"/>
    <col min="3590" max="3591" width="15.7109375" style="3" customWidth="1"/>
    <col min="3592" max="3593" width="2.85546875" style="3" customWidth="1"/>
    <col min="3594" max="3599" width="11.42578125" style="3" customWidth="1"/>
    <col min="3600" max="3840" width="11.42578125" style="3"/>
    <col min="3841" max="3841" width="2.85546875" style="3" customWidth="1"/>
    <col min="3842" max="3842" width="37.5703125" style="3" customWidth="1"/>
    <col min="3843" max="3844" width="15.7109375" style="3" customWidth="1"/>
    <col min="3845" max="3845" width="2.85546875" style="3" customWidth="1"/>
    <col min="3846" max="3847" width="15.7109375" style="3" customWidth="1"/>
    <col min="3848" max="3849" width="2.85546875" style="3" customWidth="1"/>
    <col min="3850" max="3855" width="11.42578125" style="3" customWidth="1"/>
    <col min="3856" max="4096" width="11.42578125" style="3"/>
    <col min="4097" max="4097" width="2.85546875" style="3" customWidth="1"/>
    <col min="4098" max="4098" width="37.5703125" style="3" customWidth="1"/>
    <col min="4099" max="4100" width="15.7109375" style="3" customWidth="1"/>
    <col min="4101" max="4101" width="2.85546875" style="3" customWidth="1"/>
    <col min="4102" max="4103" width="15.7109375" style="3" customWidth="1"/>
    <col min="4104" max="4105" width="2.85546875" style="3" customWidth="1"/>
    <col min="4106" max="4111" width="11.42578125" style="3" customWidth="1"/>
    <col min="4112" max="4352" width="11.42578125" style="3"/>
    <col min="4353" max="4353" width="2.85546875" style="3" customWidth="1"/>
    <col min="4354" max="4354" width="37.5703125" style="3" customWidth="1"/>
    <col min="4355" max="4356" width="15.7109375" style="3" customWidth="1"/>
    <col min="4357" max="4357" width="2.85546875" style="3" customWidth="1"/>
    <col min="4358" max="4359" width="15.7109375" style="3" customWidth="1"/>
    <col min="4360" max="4361" width="2.85546875" style="3" customWidth="1"/>
    <col min="4362" max="4367" width="11.42578125" style="3" customWidth="1"/>
    <col min="4368" max="4608" width="11.42578125" style="3"/>
    <col min="4609" max="4609" width="2.85546875" style="3" customWidth="1"/>
    <col min="4610" max="4610" width="37.5703125" style="3" customWidth="1"/>
    <col min="4611" max="4612" width="15.7109375" style="3" customWidth="1"/>
    <col min="4613" max="4613" width="2.85546875" style="3" customWidth="1"/>
    <col min="4614" max="4615" width="15.7109375" style="3" customWidth="1"/>
    <col min="4616" max="4617" width="2.85546875" style="3" customWidth="1"/>
    <col min="4618" max="4623" width="11.42578125" style="3" customWidth="1"/>
    <col min="4624" max="4864" width="11.42578125" style="3"/>
    <col min="4865" max="4865" width="2.85546875" style="3" customWidth="1"/>
    <col min="4866" max="4866" width="37.5703125" style="3" customWidth="1"/>
    <col min="4867" max="4868" width="15.7109375" style="3" customWidth="1"/>
    <col min="4869" max="4869" width="2.85546875" style="3" customWidth="1"/>
    <col min="4870" max="4871" width="15.7109375" style="3" customWidth="1"/>
    <col min="4872" max="4873" width="2.85546875" style="3" customWidth="1"/>
    <col min="4874" max="4879" width="11.42578125" style="3" customWidth="1"/>
    <col min="4880" max="5120" width="11.42578125" style="3"/>
    <col min="5121" max="5121" width="2.85546875" style="3" customWidth="1"/>
    <col min="5122" max="5122" width="37.5703125" style="3" customWidth="1"/>
    <col min="5123" max="5124" width="15.7109375" style="3" customWidth="1"/>
    <col min="5125" max="5125" width="2.85546875" style="3" customWidth="1"/>
    <col min="5126" max="5127" width="15.7109375" style="3" customWidth="1"/>
    <col min="5128" max="5129" width="2.85546875" style="3" customWidth="1"/>
    <col min="5130" max="5135" width="11.42578125" style="3" customWidth="1"/>
    <col min="5136" max="5376" width="11.42578125" style="3"/>
    <col min="5377" max="5377" width="2.85546875" style="3" customWidth="1"/>
    <col min="5378" max="5378" width="37.5703125" style="3" customWidth="1"/>
    <col min="5379" max="5380" width="15.7109375" style="3" customWidth="1"/>
    <col min="5381" max="5381" width="2.85546875" style="3" customWidth="1"/>
    <col min="5382" max="5383" width="15.7109375" style="3" customWidth="1"/>
    <col min="5384" max="5385" width="2.85546875" style="3" customWidth="1"/>
    <col min="5386" max="5391" width="11.42578125" style="3" customWidth="1"/>
    <col min="5392" max="5632" width="11.42578125" style="3"/>
    <col min="5633" max="5633" width="2.85546875" style="3" customWidth="1"/>
    <col min="5634" max="5634" width="37.5703125" style="3" customWidth="1"/>
    <col min="5635" max="5636" width="15.7109375" style="3" customWidth="1"/>
    <col min="5637" max="5637" width="2.85546875" style="3" customWidth="1"/>
    <col min="5638" max="5639" width="15.7109375" style="3" customWidth="1"/>
    <col min="5640" max="5641" width="2.85546875" style="3" customWidth="1"/>
    <col min="5642" max="5647" width="11.42578125" style="3" customWidth="1"/>
    <col min="5648" max="5888" width="11.42578125" style="3"/>
    <col min="5889" max="5889" width="2.85546875" style="3" customWidth="1"/>
    <col min="5890" max="5890" width="37.5703125" style="3" customWidth="1"/>
    <col min="5891" max="5892" width="15.7109375" style="3" customWidth="1"/>
    <col min="5893" max="5893" width="2.85546875" style="3" customWidth="1"/>
    <col min="5894" max="5895" width="15.7109375" style="3" customWidth="1"/>
    <col min="5896" max="5897" width="2.85546875" style="3" customWidth="1"/>
    <col min="5898" max="5903" width="11.42578125" style="3" customWidth="1"/>
    <col min="5904" max="6144" width="11.42578125" style="3"/>
    <col min="6145" max="6145" width="2.85546875" style="3" customWidth="1"/>
    <col min="6146" max="6146" width="37.5703125" style="3" customWidth="1"/>
    <col min="6147" max="6148" width="15.7109375" style="3" customWidth="1"/>
    <col min="6149" max="6149" width="2.85546875" style="3" customWidth="1"/>
    <col min="6150" max="6151" width="15.7109375" style="3" customWidth="1"/>
    <col min="6152" max="6153" width="2.85546875" style="3" customWidth="1"/>
    <col min="6154" max="6159" width="11.42578125" style="3" customWidth="1"/>
    <col min="6160" max="6400" width="11.42578125" style="3"/>
    <col min="6401" max="6401" width="2.85546875" style="3" customWidth="1"/>
    <col min="6402" max="6402" width="37.5703125" style="3" customWidth="1"/>
    <col min="6403" max="6404" width="15.7109375" style="3" customWidth="1"/>
    <col min="6405" max="6405" width="2.85546875" style="3" customWidth="1"/>
    <col min="6406" max="6407" width="15.7109375" style="3" customWidth="1"/>
    <col min="6408" max="6409" width="2.85546875" style="3" customWidth="1"/>
    <col min="6410" max="6415" width="11.42578125" style="3" customWidth="1"/>
    <col min="6416" max="6656" width="11.42578125" style="3"/>
    <col min="6657" max="6657" width="2.85546875" style="3" customWidth="1"/>
    <col min="6658" max="6658" width="37.5703125" style="3" customWidth="1"/>
    <col min="6659" max="6660" width="15.7109375" style="3" customWidth="1"/>
    <col min="6661" max="6661" width="2.85546875" style="3" customWidth="1"/>
    <col min="6662" max="6663" width="15.7109375" style="3" customWidth="1"/>
    <col min="6664" max="6665" width="2.85546875" style="3" customWidth="1"/>
    <col min="6666" max="6671" width="11.42578125" style="3" customWidth="1"/>
    <col min="6672" max="6912" width="11.42578125" style="3"/>
    <col min="6913" max="6913" width="2.85546875" style="3" customWidth="1"/>
    <col min="6914" max="6914" width="37.5703125" style="3" customWidth="1"/>
    <col min="6915" max="6916" width="15.7109375" style="3" customWidth="1"/>
    <col min="6917" max="6917" width="2.85546875" style="3" customWidth="1"/>
    <col min="6918" max="6919" width="15.7109375" style="3" customWidth="1"/>
    <col min="6920" max="6921" width="2.85546875" style="3" customWidth="1"/>
    <col min="6922" max="6927" width="11.42578125" style="3" customWidth="1"/>
    <col min="6928" max="7168" width="11.42578125" style="3"/>
    <col min="7169" max="7169" width="2.85546875" style="3" customWidth="1"/>
    <col min="7170" max="7170" width="37.5703125" style="3" customWidth="1"/>
    <col min="7171" max="7172" width="15.7109375" style="3" customWidth="1"/>
    <col min="7173" max="7173" width="2.85546875" style="3" customWidth="1"/>
    <col min="7174" max="7175" width="15.7109375" style="3" customWidth="1"/>
    <col min="7176" max="7177" width="2.85546875" style="3" customWidth="1"/>
    <col min="7178" max="7183" width="11.42578125" style="3" customWidth="1"/>
    <col min="7184" max="7424" width="11.42578125" style="3"/>
    <col min="7425" max="7425" width="2.85546875" style="3" customWidth="1"/>
    <col min="7426" max="7426" width="37.5703125" style="3" customWidth="1"/>
    <col min="7427" max="7428" width="15.7109375" style="3" customWidth="1"/>
    <col min="7429" max="7429" width="2.85546875" style="3" customWidth="1"/>
    <col min="7430" max="7431" width="15.7109375" style="3" customWidth="1"/>
    <col min="7432" max="7433" width="2.85546875" style="3" customWidth="1"/>
    <col min="7434" max="7439" width="11.42578125" style="3" customWidth="1"/>
    <col min="7440" max="7680" width="11.42578125" style="3"/>
    <col min="7681" max="7681" width="2.85546875" style="3" customWidth="1"/>
    <col min="7682" max="7682" width="37.5703125" style="3" customWidth="1"/>
    <col min="7683" max="7684" width="15.7109375" style="3" customWidth="1"/>
    <col min="7685" max="7685" width="2.85546875" style="3" customWidth="1"/>
    <col min="7686" max="7687" width="15.7109375" style="3" customWidth="1"/>
    <col min="7688" max="7689" width="2.85546875" style="3" customWidth="1"/>
    <col min="7690" max="7695" width="11.42578125" style="3" customWidth="1"/>
    <col min="7696" max="7936" width="11.42578125" style="3"/>
    <col min="7937" max="7937" width="2.85546875" style="3" customWidth="1"/>
    <col min="7938" max="7938" width="37.5703125" style="3" customWidth="1"/>
    <col min="7939" max="7940" width="15.7109375" style="3" customWidth="1"/>
    <col min="7941" max="7941" width="2.85546875" style="3" customWidth="1"/>
    <col min="7942" max="7943" width="15.7109375" style="3" customWidth="1"/>
    <col min="7944" max="7945" width="2.85546875" style="3" customWidth="1"/>
    <col min="7946" max="7951" width="11.42578125" style="3" customWidth="1"/>
    <col min="7952" max="8192" width="11.42578125" style="3"/>
    <col min="8193" max="8193" width="2.85546875" style="3" customWidth="1"/>
    <col min="8194" max="8194" width="37.5703125" style="3" customWidth="1"/>
    <col min="8195" max="8196" width="15.7109375" style="3" customWidth="1"/>
    <col min="8197" max="8197" width="2.85546875" style="3" customWidth="1"/>
    <col min="8198" max="8199" width="15.7109375" style="3" customWidth="1"/>
    <col min="8200" max="8201" width="2.85546875" style="3" customWidth="1"/>
    <col min="8202" max="8207" width="11.42578125" style="3" customWidth="1"/>
    <col min="8208" max="8448" width="11.42578125" style="3"/>
    <col min="8449" max="8449" width="2.85546875" style="3" customWidth="1"/>
    <col min="8450" max="8450" width="37.5703125" style="3" customWidth="1"/>
    <col min="8451" max="8452" width="15.7109375" style="3" customWidth="1"/>
    <col min="8453" max="8453" width="2.85546875" style="3" customWidth="1"/>
    <col min="8454" max="8455" width="15.7109375" style="3" customWidth="1"/>
    <col min="8456" max="8457" width="2.85546875" style="3" customWidth="1"/>
    <col min="8458" max="8463" width="11.42578125" style="3" customWidth="1"/>
    <col min="8464" max="8704" width="11.42578125" style="3"/>
    <col min="8705" max="8705" width="2.85546875" style="3" customWidth="1"/>
    <col min="8706" max="8706" width="37.5703125" style="3" customWidth="1"/>
    <col min="8707" max="8708" width="15.7109375" style="3" customWidth="1"/>
    <col min="8709" max="8709" width="2.85546875" style="3" customWidth="1"/>
    <col min="8710" max="8711" width="15.7109375" style="3" customWidth="1"/>
    <col min="8712" max="8713" width="2.85546875" style="3" customWidth="1"/>
    <col min="8714" max="8719" width="11.42578125" style="3" customWidth="1"/>
    <col min="8720" max="8960" width="11.42578125" style="3"/>
    <col min="8961" max="8961" width="2.85546875" style="3" customWidth="1"/>
    <col min="8962" max="8962" width="37.5703125" style="3" customWidth="1"/>
    <col min="8963" max="8964" width="15.7109375" style="3" customWidth="1"/>
    <col min="8965" max="8965" width="2.85546875" style="3" customWidth="1"/>
    <col min="8966" max="8967" width="15.7109375" style="3" customWidth="1"/>
    <col min="8968" max="8969" width="2.85546875" style="3" customWidth="1"/>
    <col min="8970" max="8975" width="11.42578125" style="3" customWidth="1"/>
    <col min="8976" max="9216" width="11.42578125" style="3"/>
    <col min="9217" max="9217" width="2.85546875" style="3" customWidth="1"/>
    <col min="9218" max="9218" width="37.5703125" style="3" customWidth="1"/>
    <col min="9219" max="9220" width="15.7109375" style="3" customWidth="1"/>
    <col min="9221" max="9221" width="2.85546875" style="3" customWidth="1"/>
    <col min="9222" max="9223" width="15.7109375" style="3" customWidth="1"/>
    <col min="9224" max="9225" width="2.85546875" style="3" customWidth="1"/>
    <col min="9226" max="9231" width="11.42578125" style="3" customWidth="1"/>
    <col min="9232" max="9472" width="11.42578125" style="3"/>
    <col min="9473" max="9473" width="2.85546875" style="3" customWidth="1"/>
    <col min="9474" max="9474" width="37.5703125" style="3" customWidth="1"/>
    <col min="9475" max="9476" width="15.7109375" style="3" customWidth="1"/>
    <col min="9477" max="9477" width="2.85546875" style="3" customWidth="1"/>
    <col min="9478" max="9479" width="15.7109375" style="3" customWidth="1"/>
    <col min="9480" max="9481" width="2.85546875" style="3" customWidth="1"/>
    <col min="9482" max="9487" width="11.42578125" style="3" customWidth="1"/>
    <col min="9488" max="9728" width="11.42578125" style="3"/>
    <col min="9729" max="9729" width="2.85546875" style="3" customWidth="1"/>
    <col min="9730" max="9730" width="37.5703125" style="3" customWidth="1"/>
    <col min="9731" max="9732" width="15.7109375" style="3" customWidth="1"/>
    <col min="9733" max="9733" width="2.85546875" style="3" customWidth="1"/>
    <col min="9734" max="9735" width="15.7109375" style="3" customWidth="1"/>
    <col min="9736" max="9737" width="2.85546875" style="3" customWidth="1"/>
    <col min="9738" max="9743" width="11.42578125" style="3" customWidth="1"/>
    <col min="9744" max="9984" width="11.42578125" style="3"/>
    <col min="9985" max="9985" width="2.85546875" style="3" customWidth="1"/>
    <col min="9986" max="9986" width="37.5703125" style="3" customWidth="1"/>
    <col min="9987" max="9988" width="15.7109375" style="3" customWidth="1"/>
    <col min="9989" max="9989" width="2.85546875" style="3" customWidth="1"/>
    <col min="9990" max="9991" width="15.7109375" style="3" customWidth="1"/>
    <col min="9992" max="9993" width="2.85546875" style="3" customWidth="1"/>
    <col min="9994" max="9999" width="11.42578125" style="3" customWidth="1"/>
    <col min="10000" max="10240" width="11.42578125" style="3"/>
    <col min="10241" max="10241" width="2.85546875" style="3" customWidth="1"/>
    <col min="10242" max="10242" width="37.5703125" style="3" customWidth="1"/>
    <col min="10243" max="10244" width="15.7109375" style="3" customWidth="1"/>
    <col min="10245" max="10245" width="2.85546875" style="3" customWidth="1"/>
    <col min="10246" max="10247" width="15.7109375" style="3" customWidth="1"/>
    <col min="10248" max="10249" width="2.85546875" style="3" customWidth="1"/>
    <col min="10250" max="10255" width="11.42578125" style="3" customWidth="1"/>
    <col min="10256" max="10496" width="11.42578125" style="3"/>
    <col min="10497" max="10497" width="2.85546875" style="3" customWidth="1"/>
    <col min="10498" max="10498" width="37.5703125" style="3" customWidth="1"/>
    <col min="10499" max="10500" width="15.7109375" style="3" customWidth="1"/>
    <col min="10501" max="10501" width="2.85546875" style="3" customWidth="1"/>
    <col min="10502" max="10503" width="15.7109375" style="3" customWidth="1"/>
    <col min="10504" max="10505" width="2.85546875" style="3" customWidth="1"/>
    <col min="10506" max="10511" width="11.42578125" style="3" customWidth="1"/>
    <col min="10512" max="10752" width="11.42578125" style="3"/>
    <col min="10753" max="10753" width="2.85546875" style="3" customWidth="1"/>
    <col min="10754" max="10754" width="37.5703125" style="3" customWidth="1"/>
    <col min="10755" max="10756" width="15.7109375" style="3" customWidth="1"/>
    <col min="10757" max="10757" width="2.85546875" style="3" customWidth="1"/>
    <col min="10758" max="10759" width="15.7109375" style="3" customWidth="1"/>
    <col min="10760" max="10761" width="2.85546875" style="3" customWidth="1"/>
    <col min="10762" max="10767" width="11.42578125" style="3" customWidth="1"/>
    <col min="10768" max="11008" width="11.42578125" style="3"/>
    <col min="11009" max="11009" width="2.85546875" style="3" customWidth="1"/>
    <col min="11010" max="11010" width="37.5703125" style="3" customWidth="1"/>
    <col min="11011" max="11012" width="15.7109375" style="3" customWidth="1"/>
    <col min="11013" max="11013" width="2.85546875" style="3" customWidth="1"/>
    <col min="11014" max="11015" width="15.7109375" style="3" customWidth="1"/>
    <col min="11016" max="11017" width="2.85546875" style="3" customWidth="1"/>
    <col min="11018" max="11023" width="11.42578125" style="3" customWidth="1"/>
    <col min="11024" max="11264" width="11.42578125" style="3"/>
    <col min="11265" max="11265" width="2.85546875" style="3" customWidth="1"/>
    <col min="11266" max="11266" width="37.5703125" style="3" customWidth="1"/>
    <col min="11267" max="11268" width="15.7109375" style="3" customWidth="1"/>
    <col min="11269" max="11269" width="2.85546875" style="3" customWidth="1"/>
    <col min="11270" max="11271" width="15.7109375" style="3" customWidth="1"/>
    <col min="11272" max="11273" width="2.85546875" style="3" customWidth="1"/>
    <col min="11274" max="11279" width="11.42578125" style="3" customWidth="1"/>
    <col min="11280" max="11520" width="11.42578125" style="3"/>
    <col min="11521" max="11521" width="2.85546875" style="3" customWidth="1"/>
    <col min="11522" max="11522" width="37.5703125" style="3" customWidth="1"/>
    <col min="11523" max="11524" width="15.7109375" style="3" customWidth="1"/>
    <col min="11525" max="11525" width="2.85546875" style="3" customWidth="1"/>
    <col min="11526" max="11527" width="15.7109375" style="3" customWidth="1"/>
    <col min="11528" max="11529" width="2.85546875" style="3" customWidth="1"/>
    <col min="11530" max="11535" width="11.42578125" style="3" customWidth="1"/>
    <col min="11536" max="11776" width="11.42578125" style="3"/>
    <col min="11777" max="11777" width="2.85546875" style="3" customWidth="1"/>
    <col min="11778" max="11778" width="37.5703125" style="3" customWidth="1"/>
    <col min="11779" max="11780" width="15.7109375" style="3" customWidth="1"/>
    <col min="11781" max="11781" width="2.85546875" style="3" customWidth="1"/>
    <col min="11782" max="11783" width="15.7109375" style="3" customWidth="1"/>
    <col min="11784" max="11785" width="2.85546875" style="3" customWidth="1"/>
    <col min="11786" max="11791" width="11.42578125" style="3" customWidth="1"/>
    <col min="11792" max="12032" width="11.42578125" style="3"/>
    <col min="12033" max="12033" width="2.85546875" style="3" customWidth="1"/>
    <col min="12034" max="12034" width="37.5703125" style="3" customWidth="1"/>
    <col min="12035" max="12036" width="15.7109375" style="3" customWidth="1"/>
    <col min="12037" max="12037" width="2.85546875" style="3" customWidth="1"/>
    <col min="12038" max="12039" width="15.7109375" style="3" customWidth="1"/>
    <col min="12040" max="12041" width="2.85546875" style="3" customWidth="1"/>
    <col min="12042" max="12047" width="11.42578125" style="3" customWidth="1"/>
    <col min="12048" max="12288" width="11.42578125" style="3"/>
    <col min="12289" max="12289" width="2.85546875" style="3" customWidth="1"/>
    <col min="12290" max="12290" width="37.5703125" style="3" customWidth="1"/>
    <col min="12291" max="12292" width="15.7109375" style="3" customWidth="1"/>
    <col min="12293" max="12293" width="2.85546875" style="3" customWidth="1"/>
    <col min="12294" max="12295" width="15.7109375" style="3" customWidth="1"/>
    <col min="12296" max="12297" width="2.85546875" style="3" customWidth="1"/>
    <col min="12298" max="12303" width="11.42578125" style="3" customWidth="1"/>
    <col min="12304" max="12544" width="11.42578125" style="3"/>
    <col min="12545" max="12545" width="2.85546875" style="3" customWidth="1"/>
    <col min="12546" max="12546" width="37.5703125" style="3" customWidth="1"/>
    <col min="12547" max="12548" width="15.7109375" style="3" customWidth="1"/>
    <col min="12549" max="12549" width="2.85546875" style="3" customWidth="1"/>
    <col min="12550" max="12551" width="15.7109375" style="3" customWidth="1"/>
    <col min="12552" max="12553" width="2.85546875" style="3" customWidth="1"/>
    <col min="12554" max="12559" width="11.42578125" style="3" customWidth="1"/>
    <col min="12560" max="12800" width="11.42578125" style="3"/>
    <col min="12801" max="12801" width="2.85546875" style="3" customWidth="1"/>
    <col min="12802" max="12802" width="37.5703125" style="3" customWidth="1"/>
    <col min="12803" max="12804" width="15.7109375" style="3" customWidth="1"/>
    <col min="12805" max="12805" width="2.85546875" style="3" customWidth="1"/>
    <col min="12806" max="12807" width="15.7109375" style="3" customWidth="1"/>
    <col min="12808" max="12809" width="2.85546875" style="3" customWidth="1"/>
    <col min="12810" max="12815" width="11.42578125" style="3" customWidth="1"/>
    <col min="12816" max="13056" width="11.42578125" style="3"/>
    <col min="13057" max="13057" width="2.85546875" style="3" customWidth="1"/>
    <col min="13058" max="13058" width="37.5703125" style="3" customWidth="1"/>
    <col min="13059" max="13060" width="15.7109375" style="3" customWidth="1"/>
    <col min="13061" max="13061" width="2.85546875" style="3" customWidth="1"/>
    <col min="13062" max="13063" width="15.7109375" style="3" customWidth="1"/>
    <col min="13064" max="13065" width="2.85546875" style="3" customWidth="1"/>
    <col min="13066" max="13071" width="11.42578125" style="3" customWidth="1"/>
    <col min="13072" max="13312" width="11.42578125" style="3"/>
    <col min="13313" max="13313" width="2.85546875" style="3" customWidth="1"/>
    <col min="13314" max="13314" width="37.5703125" style="3" customWidth="1"/>
    <col min="13315" max="13316" width="15.7109375" style="3" customWidth="1"/>
    <col min="13317" max="13317" width="2.85546875" style="3" customWidth="1"/>
    <col min="13318" max="13319" width="15.7109375" style="3" customWidth="1"/>
    <col min="13320" max="13321" width="2.85546875" style="3" customWidth="1"/>
    <col min="13322" max="13327" width="11.42578125" style="3" customWidth="1"/>
    <col min="13328" max="13568" width="11.42578125" style="3"/>
    <col min="13569" max="13569" width="2.85546875" style="3" customWidth="1"/>
    <col min="13570" max="13570" width="37.5703125" style="3" customWidth="1"/>
    <col min="13571" max="13572" width="15.7109375" style="3" customWidth="1"/>
    <col min="13573" max="13573" width="2.85546875" style="3" customWidth="1"/>
    <col min="13574" max="13575" width="15.7109375" style="3" customWidth="1"/>
    <col min="13576" max="13577" width="2.85546875" style="3" customWidth="1"/>
    <col min="13578" max="13583" width="11.42578125" style="3" customWidth="1"/>
    <col min="13584" max="13824" width="11.42578125" style="3"/>
    <col min="13825" max="13825" width="2.85546875" style="3" customWidth="1"/>
    <col min="13826" max="13826" width="37.5703125" style="3" customWidth="1"/>
    <col min="13827" max="13828" width="15.7109375" style="3" customWidth="1"/>
    <col min="13829" max="13829" width="2.85546875" style="3" customWidth="1"/>
    <col min="13830" max="13831" width="15.7109375" style="3" customWidth="1"/>
    <col min="13832" max="13833" width="2.85546875" style="3" customWidth="1"/>
    <col min="13834" max="13839" width="11.42578125" style="3" customWidth="1"/>
    <col min="13840" max="14080" width="11.42578125" style="3"/>
    <col min="14081" max="14081" width="2.85546875" style="3" customWidth="1"/>
    <col min="14082" max="14082" width="37.5703125" style="3" customWidth="1"/>
    <col min="14083" max="14084" width="15.7109375" style="3" customWidth="1"/>
    <col min="14085" max="14085" width="2.85546875" style="3" customWidth="1"/>
    <col min="14086" max="14087" width="15.7109375" style="3" customWidth="1"/>
    <col min="14088" max="14089" width="2.85546875" style="3" customWidth="1"/>
    <col min="14090" max="14095" width="11.42578125" style="3" customWidth="1"/>
    <col min="14096" max="14336" width="11.42578125" style="3"/>
    <col min="14337" max="14337" width="2.85546875" style="3" customWidth="1"/>
    <col min="14338" max="14338" width="37.5703125" style="3" customWidth="1"/>
    <col min="14339" max="14340" width="15.7109375" style="3" customWidth="1"/>
    <col min="14341" max="14341" width="2.85546875" style="3" customWidth="1"/>
    <col min="14342" max="14343" width="15.7109375" style="3" customWidth="1"/>
    <col min="14344" max="14345" width="2.85546875" style="3" customWidth="1"/>
    <col min="14346" max="14351" width="11.42578125" style="3" customWidth="1"/>
    <col min="14352" max="14592" width="11.42578125" style="3"/>
    <col min="14593" max="14593" width="2.85546875" style="3" customWidth="1"/>
    <col min="14594" max="14594" width="37.5703125" style="3" customWidth="1"/>
    <col min="14595" max="14596" width="15.7109375" style="3" customWidth="1"/>
    <col min="14597" max="14597" width="2.85546875" style="3" customWidth="1"/>
    <col min="14598" max="14599" width="15.7109375" style="3" customWidth="1"/>
    <col min="14600" max="14601" width="2.85546875" style="3" customWidth="1"/>
    <col min="14602" max="14607" width="11.42578125" style="3" customWidth="1"/>
    <col min="14608" max="14848" width="11.42578125" style="3"/>
    <col min="14849" max="14849" width="2.85546875" style="3" customWidth="1"/>
    <col min="14850" max="14850" width="37.5703125" style="3" customWidth="1"/>
    <col min="14851" max="14852" width="15.7109375" style="3" customWidth="1"/>
    <col min="14853" max="14853" width="2.85546875" style="3" customWidth="1"/>
    <col min="14854" max="14855" width="15.7109375" style="3" customWidth="1"/>
    <col min="14856" max="14857" width="2.85546875" style="3" customWidth="1"/>
    <col min="14858" max="14863" width="11.42578125" style="3" customWidth="1"/>
    <col min="14864" max="15104" width="11.42578125" style="3"/>
    <col min="15105" max="15105" width="2.85546875" style="3" customWidth="1"/>
    <col min="15106" max="15106" width="37.5703125" style="3" customWidth="1"/>
    <col min="15107" max="15108" width="15.7109375" style="3" customWidth="1"/>
    <col min="15109" max="15109" width="2.85546875" style="3" customWidth="1"/>
    <col min="15110" max="15111" width="15.7109375" style="3" customWidth="1"/>
    <col min="15112" max="15113" width="2.85546875" style="3" customWidth="1"/>
    <col min="15114" max="15119" width="11.42578125" style="3" customWidth="1"/>
    <col min="15120" max="15360" width="11.42578125" style="3"/>
    <col min="15361" max="15361" width="2.85546875" style="3" customWidth="1"/>
    <col min="15362" max="15362" width="37.5703125" style="3" customWidth="1"/>
    <col min="15363" max="15364" width="15.7109375" style="3" customWidth="1"/>
    <col min="15365" max="15365" width="2.85546875" style="3" customWidth="1"/>
    <col min="15366" max="15367" width="15.7109375" style="3" customWidth="1"/>
    <col min="15368" max="15369" width="2.85546875" style="3" customWidth="1"/>
    <col min="15370" max="15375" width="11.42578125" style="3" customWidth="1"/>
    <col min="15376" max="15616" width="11.42578125" style="3"/>
    <col min="15617" max="15617" width="2.85546875" style="3" customWidth="1"/>
    <col min="15618" max="15618" width="37.5703125" style="3" customWidth="1"/>
    <col min="15619" max="15620" width="15.7109375" style="3" customWidth="1"/>
    <col min="15621" max="15621" width="2.85546875" style="3" customWidth="1"/>
    <col min="15622" max="15623" width="15.7109375" style="3" customWidth="1"/>
    <col min="15624" max="15625" width="2.85546875" style="3" customWidth="1"/>
    <col min="15626" max="15631" width="11.42578125" style="3" customWidth="1"/>
    <col min="15632" max="15872" width="11.42578125" style="3"/>
    <col min="15873" max="15873" width="2.85546875" style="3" customWidth="1"/>
    <col min="15874" max="15874" width="37.5703125" style="3" customWidth="1"/>
    <col min="15875" max="15876" width="15.7109375" style="3" customWidth="1"/>
    <col min="15877" max="15877" width="2.85546875" style="3" customWidth="1"/>
    <col min="15878" max="15879" width="15.7109375" style="3" customWidth="1"/>
    <col min="15880" max="15881" width="2.85546875" style="3" customWidth="1"/>
    <col min="15882" max="15887" width="11.42578125" style="3" customWidth="1"/>
    <col min="15888" max="16128" width="11.42578125" style="3"/>
    <col min="16129" max="16129" width="2.85546875" style="3" customWidth="1"/>
    <col min="16130" max="16130" width="37.5703125" style="3" customWidth="1"/>
    <col min="16131" max="16132" width="15.7109375" style="3" customWidth="1"/>
    <col min="16133" max="16133" width="2.85546875" style="3" customWidth="1"/>
    <col min="16134" max="16135" width="15.7109375" style="3" customWidth="1"/>
    <col min="16136" max="16137" width="2.85546875" style="3" customWidth="1"/>
    <col min="16138" max="16143" width="11.42578125" style="3" customWidth="1"/>
    <col min="16144" max="16384" width="11.42578125" style="3"/>
  </cols>
  <sheetData>
    <row r="1" spans="1:15" ht="12" customHeight="1" x14ac:dyDescent="0.25">
      <c r="A1" s="1"/>
      <c r="B1" s="1"/>
      <c r="C1" s="1"/>
      <c r="D1" s="1"/>
      <c r="J1" s="1"/>
      <c r="K1" s="1"/>
      <c r="L1" s="1"/>
      <c r="M1" s="1"/>
      <c r="N1" s="1"/>
      <c r="O1" s="1"/>
    </row>
    <row r="2" spans="1:15" ht="12" customHeight="1" x14ac:dyDescent="0.25">
      <c r="A2" s="1"/>
      <c r="B2" s="103" t="s">
        <v>201</v>
      </c>
      <c r="C2" s="5"/>
      <c r="D2" s="5"/>
      <c r="J2" s="1"/>
      <c r="K2" s="1"/>
      <c r="L2" s="1"/>
      <c r="M2" s="1"/>
      <c r="N2" s="1"/>
      <c r="O2" s="1"/>
    </row>
    <row r="3" spans="1:15" ht="12" customHeight="1" x14ac:dyDescent="0.25">
      <c r="A3" s="1"/>
      <c r="B3" s="103" t="s">
        <v>202</v>
      </c>
      <c r="D3" s="8"/>
      <c r="F3" s="103" t="s">
        <v>203</v>
      </c>
      <c r="J3" s="1"/>
      <c r="K3" s="1"/>
      <c r="L3" s="1"/>
      <c r="M3" s="1"/>
      <c r="N3" s="1"/>
      <c r="O3" s="1"/>
    </row>
    <row r="4" spans="1:15" ht="12" customHeight="1" x14ac:dyDescent="0.25">
      <c r="A4" s="10"/>
      <c r="B4" s="82" t="s">
        <v>204</v>
      </c>
      <c r="C4" s="82"/>
      <c r="D4" s="8"/>
      <c r="E4" s="180"/>
      <c r="F4" s="82" t="s">
        <v>205</v>
      </c>
      <c r="J4" s="1"/>
      <c r="K4" s="1"/>
      <c r="L4" s="1"/>
      <c r="M4" s="1"/>
      <c r="N4" s="1"/>
      <c r="O4" s="1"/>
    </row>
    <row r="5" spans="1:15" ht="12" customHeight="1" x14ac:dyDescent="0.25">
      <c r="A5" s="12"/>
      <c r="B5" s="2288" t="s">
        <v>4</v>
      </c>
      <c r="C5" s="2288" t="s">
        <v>586</v>
      </c>
      <c r="D5" s="2288" t="s">
        <v>6</v>
      </c>
      <c r="E5" s="131"/>
      <c r="F5" s="2288" t="s">
        <v>586</v>
      </c>
      <c r="G5" s="2288" t="s">
        <v>6</v>
      </c>
      <c r="H5" s="5"/>
      <c r="I5" s="1"/>
      <c r="J5" s="1"/>
      <c r="K5" s="1"/>
      <c r="L5" s="1"/>
      <c r="M5" s="1"/>
      <c r="N5" s="1"/>
      <c r="O5" s="1"/>
    </row>
    <row r="6" spans="1:15" ht="12" customHeight="1" x14ac:dyDescent="0.25">
      <c r="A6" s="12"/>
      <c r="B6" s="2289"/>
      <c r="C6" s="2289"/>
      <c r="D6" s="2289"/>
      <c r="E6" s="190"/>
      <c r="F6" s="2289"/>
      <c r="G6" s="2289"/>
      <c r="H6" s="5"/>
      <c r="I6" s="1"/>
      <c r="J6" s="1"/>
      <c r="K6" s="1"/>
      <c r="L6" s="1"/>
      <c r="M6" s="1"/>
      <c r="N6" s="1"/>
      <c r="O6" s="1"/>
    </row>
    <row r="7" spans="1:15" ht="12" customHeight="1" x14ac:dyDescent="0.25">
      <c r="A7" s="12"/>
      <c r="B7" s="2290"/>
      <c r="C7" s="2290"/>
      <c r="D7" s="2290"/>
      <c r="E7" s="18"/>
      <c r="F7" s="2290"/>
      <c r="G7" s="2290"/>
      <c r="H7" s="7"/>
      <c r="I7" s="10"/>
      <c r="J7" s="10"/>
      <c r="K7" s="10"/>
      <c r="L7" s="10"/>
      <c r="M7" s="10"/>
      <c r="N7" s="10"/>
      <c r="O7" s="10"/>
    </row>
    <row r="8" spans="1:15" ht="12" customHeight="1" x14ac:dyDescent="0.25">
      <c r="A8" s="16"/>
      <c r="B8" s="16"/>
      <c r="C8" s="16"/>
      <c r="D8" s="16"/>
      <c r="E8" s="191"/>
      <c r="F8" s="16"/>
      <c r="G8" s="16"/>
      <c r="H8" s="5"/>
      <c r="I8" s="1"/>
      <c r="J8" s="12"/>
      <c r="K8" s="12"/>
      <c r="L8" s="12"/>
      <c r="M8" s="12"/>
      <c r="N8" s="12"/>
      <c r="O8" s="12"/>
    </row>
    <row r="9" spans="1:15" ht="12" customHeight="1" x14ac:dyDescent="0.25">
      <c r="A9" s="1"/>
      <c r="B9" s="353" t="s">
        <v>8</v>
      </c>
      <c r="C9" s="21"/>
      <c r="D9" s="21"/>
      <c r="E9" s="247"/>
      <c r="F9" s="21"/>
      <c r="G9" s="21"/>
      <c r="H9" s="582"/>
      <c r="I9" s="247"/>
      <c r="J9" s="12"/>
      <c r="K9" s="584"/>
      <c r="L9" s="12"/>
      <c r="M9" s="12"/>
      <c r="N9" s="12"/>
      <c r="O9" s="12"/>
    </row>
    <row r="10" spans="1:15" ht="12" customHeight="1" x14ac:dyDescent="0.25">
      <c r="A10" s="25"/>
      <c r="B10" s="730" t="s">
        <v>674</v>
      </c>
      <c r="C10" s="731">
        <v>2171575.2999999998</v>
      </c>
      <c r="D10" s="732">
        <v>2607670.2220000001</v>
      </c>
      <c r="E10" s="187"/>
      <c r="F10" s="153" t="s">
        <v>123</v>
      </c>
      <c r="G10" s="153" t="s">
        <v>123</v>
      </c>
      <c r="H10" s="582"/>
      <c r="I10" s="585"/>
      <c r="J10" s="581"/>
      <c r="K10" s="581"/>
      <c r="L10" s="16"/>
      <c r="M10" s="16"/>
      <c r="N10" s="16"/>
      <c r="O10" s="16"/>
    </row>
    <row r="11" spans="1:15" ht="12" customHeight="1" x14ac:dyDescent="0.25">
      <c r="A11" s="25"/>
      <c r="B11" s="733" t="s">
        <v>9</v>
      </c>
      <c r="C11" s="28">
        <v>896</v>
      </c>
      <c r="D11" s="734" t="s">
        <v>123</v>
      </c>
      <c r="E11" s="187"/>
      <c r="F11" s="186">
        <v>3.8</v>
      </c>
      <c r="G11" s="186">
        <v>8.3719999999999999</v>
      </c>
      <c r="H11" s="582"/>
      <c r="I11" s="585"/>
      <c r="J11" s="581"/>
      <c r="K11" s="581"/>
      <c r="L11" s="1"/>
      <c r="M11" s="1"/>
      <c r="N11" s="1"/>
      <c r="O11" s="1"/>
    </row>
    <row r="12" spans="1:15" s="1" customFormat="1" ht="12" customHeight="1" x14ac:dyDescent="0.25">
      <c r="A12" s="25"/>
      <c r="B12" s="733" t="s">
        <v>589</v>
      </c>
      <c r="C12" s="186">
        <v>245104.86</v>
      </c>
      <c r="D12" s="734">
        <v>244218.66099999999</v>
      </c>
      <c r="E12" s="187"/>
      <c r="F12" s="186">
        <v>128872</v>
      </c>
      <c r="G12" s="186" t="s">
        <v>123</v>
      </c>
      <c r="H12" s="582"/>
      <c r="I12" s="585"/>
      <c r="J12" s="581"/>
      <c r="K12" s="581"/>
    </row>
    <row r="13" spans="1:15" ht="12" customHeight="1" x14ac:dyDescent="0.25">
      <c r="A13" s="25"/>
      <c r="B13" s="733" t="s">
        <v>12</v>
      </c>
      <c r="C13" s="186">
        <v>2842.39</v>
      </c>
      <c r="D13" s="734">
        <v>1942.17</v>
      </c>
      <c r="E13" s="187"/>
      <c r="F13" s="186">
        <v>17053.97</v>
      </c>
      <c r="G13" s="186" t="s">
        <v>643</v>
      </c>
      <c r="H13" s="582"/>
      <c r="I13" s="585"/>
      <c r="J13" s="581"/>
      <c r="K13" s="581"/>
      <c r="L13" s="1"/>
      <c r="M13" s="1"/>
      <c r="N13" s="1"/>
      <c r="O13" s="1"/>
    </row>
    <row r="14" spans="1:15" ht="12" customHeight="1" x14ac:dyDescent="0.25">
      <c r="A14" s="25"/>
      <c r="B14" s="733" t="s">
        <v>14</v>
      </c>
      <c r="C14" s="186">
        <v>4290.1819999999998</v>
      </c>
      <c r="D14" s="734">
        <v>3221.0920000000001</v>
      </c>
      <c r="E14" s="187"/>
      <c r="F14" s="186">
        <v>266446</v>
      </c>
      <c r="G14" s="186">
        <v>199080</v>
      </c>
      <c r="H14" s="582"/>
      <c r="I14" s="585"/>
      <c r="J14" s="581"/>
      <c r="K14" s="581"/>
      <c r="L14" s="1"/>
      <c r="M14" s="1"/>
      <c r="N14" s="1"/>
      <c r="O14" s="1"/>
    </row>
    <row r="15" spans="1:15" ht="12" customHeight="1" x14ac:dyDescent="0.25">
      <c r="A15" s="25"/>
      <c r="B15" s="733" t="s">
        <v>16</v>
      </c>
      <c r="C15" s="186">
        <v>521.85</v>
      </c>
      <c r="D15" s="734">
        <v>598.04100000000005</v>
      </c>
      <c r="E15" s="187"/>
      <c r="F15" s="186">
        <v>11987.15</v>
      </c>
      <c r="G15" s="186">
        <v>17137.400000000001</v>
      </c>
      <c r="H15" s="582"/>
      <c r="I15" s="585"/>
      <c r="J15" s="581"/>
      <c r="K15" s="581"/>
      <c r="L15" s="1"/>
      <c r="M15" s="1"/>
      <c r="N15" s="1"/>
      <c r="O15" s="1"/>
    </row>
    <row r="16" spans="1:15" ht="12" customHeight="1" x14ac:dyDescent="0.25">
      <c r="A16" s="25"/>
      <c r="B16" s="733" t="s">
        <v>18</v>
      </c>
      <c r="C16" s="186">
        <v>147.4</v>
      </c>
      <c r="D16" s="734">
        <v>121.95</v>
      </c>
      <c r="E16" s="187"/>
      <c r="F16" s="186">
        <v>6111.46</v>
      </c>
      <c r="G16" s="186">
        <v>3271.72</v>
      </c>
      <c r="H16" s="582"/>
      <c r="I16" s="585"/>
      <c r="J16" s="581"/>
      <c r="K16" s="581"/>
      <c r="L16" s="1"/>
      <c r="M16" s="1"/>
      <c r="N16" s="1"/>
      <c r="O16" s="1"/>
    </row>
    <row r="17" spans="1:15" ht="12" customHeight="1" x14ac:dyDescent="0.25">
      <c r="A17" s="25"/>
      <c r="B17" s="733" t="s">
        <v>20</v>
      </c>
      <c r="C17" s="186">
        <v>53269.802773000003</v>
      </c>
      <c r="D17" s="734">
        <v>66981.005390000006</v>
      </c>
      <c r="E17" s="187"/>
      <c r="F17" s="186">
        <v>66535.001216000004</v>
      </c>
      <c r="G17" s="186">
        <v>83301.427557000003</v>
      </c>
      <c r="H17" s="582"/>
      <c r="I17" s="585"/>
      <c r="J17" s="581"/>
      <c r="K17" s="581"/>
      <c r="L17" s="1"/>
      <c r="M17" s="1"/>
      <c r="N17" s="1"/>
      <c r="O17" s="1"/>
    </row>
    <row r="18" spans="1:15" ht="12" customHeight="1" x14ac:dyDescent="0.25">
      <c r="A18" s="25"/>
      <c r="B18" s="126" t="s">
        <v>137</v>
      </c>
      <c r="C18" s="186">
        <v>1337000.976</v>
      </c>
      <c r="D18" s="734">
        <v>1851847.0430000001</v>
      </c>
      <c r="E18" s="187"/>
      <c r="F18" s="186" t="s">
        <v>123</v>
      </c>
      <c r="G18" s="186">
        <v>356130.17200000002</v>
      </c>
      <c r="H18" s="582"/>
      <c r="I18" s="585"/>
      <c r="J18" s="581"/>
      <c r="K18" s="581"/>
      <c r="L18" s="1"/>
      <c r="M18" s="1"/>
      <c r="N18" s="1"/>
      <c r="O18" s="1"/>
    </row>
    <row r="19" spans="1:15" ht="12" customHeight="1" x14ac:dyDescent="0.25">
      <c r="A19" s="25"/>
      <c r="B19" s="733" t="s">
        <v>23</v>
      </c>
      <c r="C19" s="186">
        <v>1559866.7790000001</v>
      </c>
      <c r="D19" s="734">
        <v>1770724.625</v>
      </c>
      <c r="E19" s="187"/>
      <c r="F19" s="186" t="s">
        <v>123</v>
      </c>
      <c r="G19" s="186">
        <v>259235.049378</v>
      </c>
      <c r="H19" s="582"/>
      <c r="I19" s="585"/>
      <c r="J19" s="581"/>
      <c r="K19" s="581"/>
      <c r="L19" s="1"/>
      <c r="M19" s="1"/>
      <c r="N19" s="1"/>
      <c r="O19" s="1"/>
    </row>
    <row r="20" spans="1:15" ht="12" customHeight="1" x14ac:dyDescent="0.25">
      <c r="A20" s="25"/>
      <c r="B20" s="735" t="s">
        <v>24</v>
      </c>
      <c r="C20" s="736">
        <v>231172.3</v>
      </c>
      <c r="D20" s="737">
        <v>255750.39999999999</v>
      </c>
      <c r="E20" s="187"/>
      <c r="F20" s="202">
        <v>141984.9</v>
      </c>
      <c r="G20" s="202">
        <v>149714</v>
      </c>
      <c r="H20" s="582"/>
      <c r="I20" s="585"/>
      <c r="J20" s="581"/>
      <c r="K20" s="581"/>
      <c r="L20" s="1"/>
      <c r="M20" s="1"/>
      <c r="N20" s="1"/>
      <c r="O20" s="1"/>
    </row>
    <row r="21" spans="1:15" ht="12" customHeight="1" x14ac:dyDescent="0.25">
      <c r="A21" s="25"/>
      <c r="B21" s="140" t="s">
        <v>26</v>
      </c>
      <c r="C21" s="187">
        <f>SUM(C10:C20)</f>
        <v>5606687.8397730002</v>
      </c>
      <c r="D21" s="187">
        <f>SUM(D10:D20)</f>
        <v>6803075.2093900014</v>
      </c>
      <c r="E21" s="187"/>
      <c r="F21" s="187"/>
      <c r="G21" s="187"/>
      <c r="H21" s="582"/>
      <c r="I21" s="585"/>
      <c r="J21" s="147"/>
      <c r="K21" s="147"/>
      <c r="L21" s="1"/>
      <c r="M21" s="1"/>
      <c r="N21" s="1"/>
      <c r="O21" s="1"/>
    </row>
    <row r="22" spans="1:15" ht="12" customHeight="1" x14ac:dyDescent="0.25">
      <c r="A22" s="1"/>
      <c r="B22" s="49"/>
      <c r="C22" s="28"/>
      <c r="D22" s="28"/>
      <c r="E22" s="541"/>
      <c r="F22" s="28"/>
      <c r="G22" s="28"/>
      <c r="H22" s="582"/>
      <c r="I22" s="147"/>
      <c r="J22" s="147"/>
      <c r="K22" s="147"/>
      <c r="L22" s="1"/>
      <c r="M22" s="1"/>
      <c r="N22" s="1"/>
      <c r="O22" s="1"/>
    </row>
    <row r="23" spans="1:15" ht="12" customHeight="1" x14ac:dyDescent="0.25">
      <c r="A23" s="1"/>
      <c r="B23" s="353" t="s">
        <v>27</v>
      </c>
      <c r="C23" s="28"/>
      <c r="D23" s="28"/>
      <c r="E23" s="187"/>
      <c r="F23" s="28"/>
      <c r="G23" s="28"/>
      <c r="H23" s="582"/>
      <c r="I23" s="585"/>
      <c r="J23" s="23"/>
      <c r="K23" s="23"/>
      <c r="L23" s="21"/>
      <c r="M23" s="21"/>
      <c r="N23" s="21"/>
      <c r="O23" s="21"/>
    </row>
    <row r="24" spans="1:15" ht="12" customHeight="1" x14ac:dyDescent="0.25">
      <c r="A24" s="25"/>
      <c r="B24" s="26" t="s">
        <v>28</v>
      </c>
      <c r="C24" s="153">
        <v>274544.18</v>
      </c>
      <c r="D24" s="153">
        <v>251515.34</v>
      </c>
      <c r="E24" s="187"/>
      <c r="F24" s="580">
        <v>549375.63914900005</v>
      </c>
      <c r="G24" s="55">
        <v>501493.91350299999</v>
      </c>
      <c r="H24" s="582"/>
      <c r="I24" s="585"/>
      <c r="J24" s="582"/>
      <c r="K24" s="582"/>
      <c r="L24" s="21"/>
      <c r="M24" s="21"/>
      <c r="N24" s="21"/>
      <c r="O24" s="21"/>
    </row>
    <row r="25" spans="1:15" ht="12" customHeight="1" x14ac:dyDescent="0.25">
      <c r="A25" s="25"/>
      <c r="B25" s="31" t="s">
        <v>537</v>
      </c>
      <c r="C25" s="186">
        <v>362599.28899999999</v>
      </c>
      <c r="D25" s="186">
        <v>393380.26799999998</v>
      </c>
      <c r="E25" s="187"/>
      <c r="F25" s="576">
        <v>362600.10499999998</v>
      </c>
      <c r="G25" s="59">
        <v>68027.699999999968</v>
      </c>
      <c r="H25" s="582"/>
      <c r="I25" s="585"/>
      <c r="J25" s="582"/>
      <c r="K25" s="582"/>
      <c r="L25" s="1"/>
      <c r="M25" s="1"/>
      <c r="N25" s="1"/>
      <c r="O25" s="1"/>
    </row>
    <row r="26" spans="1:15" ht="12" customHeight="1" x14ac:dyDescent="0.25">
      <c r="A26" s="25"/>
      <c r="B26" s="31" t="s">
        <v>31</v>
      </c>
      <c r="C26" s="186">
        <v>40750.699999999997</v>
      </c>
      <c r="D26" s="186">
        <v>33386.1</v>
      </c>
      <c r="E26" s="187"/>
      <c r="F26" s="576">
        <v>559597.80000000005</v>
      </c>
      <c r="G26" s="59">
        <v>333708.09999999998</v>
      </c>
      <c r="H26" s="582"/>
      <c r="I26" s="585"/>
      <c r="J26" s="582"/>
      <c r="K26" s="582"/>
      <c r="L26" s="1"/>
      <c r="M26" s="1"/>
      <c r="N26" s="1"/>
      <c r="O26" s="1"/>
    </row>
    <row r="27" spans="1:15" ht="12" customHeight="1" x14ac:dyDescent="0.25">
      <c r="A27" s="25"/>
      <c r="B27" s="31" t="s">
        <v>33</v>
      </c>
      <c r="C27" s="186">
        <v>981</v>
      </c>
      <c r="D27" s="186">
        <v>1056.8489999999999</v>
      </c>
      <c r="E27" s="187"/>
      <c r="F27" s="576">
        <v>5285.1</v>
      </c>
      <c r="G27" s="59">
        <v>5029.2464339999997</v>
      </c>
      <c r="H27" s="582"/>
      <c r="I27" s="585"/>
      <c r="J27" s="582"/>
      <c r="K27" s="582"/>
      <c r="L27" s="1"/>
      <c r="M27" s="1"/>
      <c r="N27" s="1"/>
      <c r="O27" s="1"/>
    </row>
    <row r="28" spans="1:15" ht="12" customHeight="1" x14ac:dyDescent="0.25">
      <c r="A28" s="1692"/>
      <c r="B28" s="1694" t="s">
        <v>143</v>
      </c>
      <c r="C28" s="1703">
        <v>33697.32</v>
      </c>
      <c r="D28" s="1703">
        <v>27227.723999999998</v>
      </c>
      <c r="E28" s="1704"/>
      <c r="F28" s="576" t="s">
        <v>123</v>
      </c>
      <c r="G28" s="1697" t="s">
        <v>123</v>
      </c>
      <c r="H28" s="582"/>
      <c r="I28" s="585"/>
      <c r="J28" s="582"/>
      <c r="K28" s="582"/>
      <c r="L28" s="1"/>
      <c r="M28" s="1"/>
      <c r="N28" s="1"/>
      <c r="O28" s="1"/>
    </row>
    <row r="29" spans="1:15" ht="12" customHeight="1" x14ac:dyDescent="0.25">
      <c r="A29" s="25"/>
      <c r="B29" s="31" t="s">
        <v>35</v>
      </c>
      <c r="C29" s="186">
        <v>18625.243999999999</v>
      </c>
      <c r="D29" s="186">
        <v>12635.558000000001</v>
      </c>
      <c r="E29" s="187"/>
      <c r="F29" s="576" t="s">
        <v>123</v>
      </c>
      <c r="G29" s="59" t="s">
        <v>123</v>
      </c>
      <c r="H29" s="582"/>
      <c r="I29" s="585"/>
      <c r="J29" s="582"/>
      <c r="K29" s="582"/>
      <c r="L29" s="1"/>
      <c r="M29" s="1"/>
      <c r="N29" s="1"/>
      <c r="O29" s="1"/>
    </row>
    <row r="30" spans="1:15" ht="12" customHeight="1" x14ac:dyDescent="0.25">
      <c r="A30" s="25"/>
      <c r="B30" s="31" t="s">
        <v>37</v>
      </c>
      <c r="C30" s="186">
        <v>243654.74100000001</v>
      </c>
      <c r="D30" s="186">
        <v>207649.068</v>
      </c>
      <c r="E30" s="187"/>
      <c r="F30" s="576">
        <v>4113915.198971</v>
      </c>
      <c r="G30" s="59">
        <v>3703029.8698669998</v>
      </c>
      <c r="H30" s="582"/>
      <c r="I30" s="585"/>
      <c r="J30" s="582"/>
      <c r="K30" s="582"/>
      <c r="L30" s="1"/>
      <c r="M30" s="1"/>
      <c r="N30" s="1"/>
      <c r="O30" s="1"/>
    </row>
    <row r="31" spans="1:15" s="1" customFormat="1" ht="12" customHeight="1" x14ac:dyDescent="0.25">
      <c r="A31" s="25"/>
      <c r="B31" s="31" t="s">
        <v>39</v>
      </c>
      <c r="C31" s="186">
        <v>74205.381999999998</v>
      </c>
      <c r="D31" s="186">
        <v>64841.569000000003</v>
      </c>
      <c r="E31" s="187"/>
      <c r="F31" s="576">
        <v>1829770.2762</v>
      </c>
      <c r="G31" s="59">
        <v>1305398.2419</v>
      </c>
      <c r="H31" s="582"/>
      <c r="I31" s="585"/>
      <c r="J31" s="582"/>
      <c r="K31" s="582"/>
    </row>
    <row r="32" spans="1:15" ht="12" customHeight="1" x14ac:dyDescent="0.25">
      <c r="A32" s="25"/>
      <c r="B32" s="31" t="s">
        <v>41</v>
      </c>
      <c r="C32" s="186">
        <v>821212.01</v>
      </c>
      <c r="D32" s="186">
        <v>873202.42</v>
      </c>
      <c r="E32" s="187"/>
      <c r="F32" s="576">
        <v>531256.65</v>
      </c>
      <c r="G32" s="59">
        <v>597304.96</v>
      </c>
      <c r="H32" s="582"/>
      <c r="I32" s="585"/>
      <c r="J32" s="582"/>
      <c r="K32" s="582"/>
      <c r="L32" s="1"/>
      <c r="M32" s="1"/>
      <c r="N32" s="1"/>
      <c r="O32" s="1"/>
    </row>
    <row r="33" spans="1:15" ht="12" customHeight="1" x14ac:dyDescent="0.25">
      <c r="A33" s="25"/>
      <c r="B33" s="31" t="s">
        <v>43</v>
      </c>
      <c r="C33" s="186">
        <v>1958940.5919999999</v>
      </c>
      <c r="D33" s="186">
        <v>1846442.426</v>
      </c>
      <c r="E33" s="187"/>
      <c r="F33" s="576">
        <v>261485.4</v>
      </c>
      <c r="G33" s="59">
        <v>263537.59999999998</v>
      </c>
      <c r="H33" s="582"/>
      <c r="I33" s="585"/>
      <c r="J33" s="582"/>
      <c r="K33" s="582"/>
      <c r="L33" s="1"/>
      <c r="M33" s="1"/>
      <c r="N33" s="1"/>
      <c r="O33" s="1"/>
    </row>
    <row r="34" spans="1:15" ht="12" customHeight="1" x14ac:dyDescent="0.25">
      <c r="A34" s="25"/>
      <c r="B34" s="31" t="s">
        <v>612</v>
      </c>
      <c r="C34" s="186">
        <v>2311782.335</v>
      </c>
      <c r="D34" s="186">
        <v>1925194.7709999999</v>
      </c>
      <c r="E34" s="187"/>
      <c r="F34" s="576">
        <v>343610.4</v>
      </c>
      <c r="G34" s="59">
        <v>247501</v>
      </c>
      <c r="H34" s="582"/>
      <c r="I34" s="585"/>
      <c r="J34" s="582"/>
      <c r="K34" s="582"/>
      <c r="L34" s="1"/>
      <c r="M34" s="1"/>
      <c r="N34" s="1"/>
      <c r="O34" s="1"/>
    </row>
    <row r="35" spans="1:15" ht="12" customHeight="1" x14ac:dyDescent="0.25">
      <c r="A35" s="25"/>
      <c r="B35" s="31" t="s">
        <v>45</v>
      </c>
      <c r="C35" s="186">
        <v>1897.646</v>
      </c>
      <c r="D35" s="186">
        <v>1564.6969999999999</v>
      </c>
      <c r="E35" s="187"/>
      <c r="F35" s="576">
        <v>5622.382353</v>
      </c>
      <c r="G35" s="59">
        <v>5769.1179339999999</v>
      </c>
      <c r="H35" s="582"/>
      <c r="I35" s="585"/>
      <c r="J35" s="582"/>
      <c r="K35" s="582"/>
    </row>
    <row r="36" spans="1:15" ht="12" customHeight="1" x14ac:dyDescent="0.25">
      <c r="A36" s="25"/>
      <c r="B36" s="31" t="s">
        <v>553</v>
      </c>
      <c r="C36" s="186">
        <v>18026.682000000001</v>
      </c>
      <c r="D36" s="186">
        <v>17382.973999999998</v>
      </c>
      <c r="E36" s="187"/>
      <c r="F36" s="576">
        <v>420679.544513</v>
      </c>
      <c r="G36" s="59">
        <v>432882.53996700002</v>
      </c>
      <c r="H36" s="582"/>
      <c r="I36" s="585"/>
      <c r="J36" s="582"/>
      <c r="K36" s="582"/>
      <c r="L36" s="1"/>
      <c r="M36" s="1"/>
      <c r="N36" s="1"/>
      <c r="O36" s="1"/>
    </row>
    <row r="37" spans="1:15" ht="12" customHeight="1" x14ac:dyDescent="0.25">
      <c r="A37" s="25"/>
      <c r="B37" s="31" t="s">
        <v>48</v>
      </c>
      <c r="C37" s="186">
        <v>2401450.8259999999</v>
      </c>
      <c r="D37" s="186">
        <v>2382988.8119999999</v>
      </c>
      <c r="E37" s="187"/>
      <c r="F37" s="576">
        <v>4360776.3</v>
      </c>
      <c r="G37" s="59">
        <v>4463598.37</v>
      </c>
      <c r="H37" s="582"/>
      <c r="I37" s="585"/>
      <c r="J37" s="582"/>
      <c r="K37" s="582"/>
      <c r="L37" s="1"/>
      <c r="M37" s="1"/>
      <c r="N37" s="1"/>
      <c r="O37" s="1"/>
    </row>
    <row r="38" spans="1:15" ht="12" customHeight="1" x14ac:dyDescent="0.25">
      <c r="A38" s="25"/>
      <c r="B38" s="31" t="s">
        <v>50</v>
      </c>
      <c r="C38" s="186">
        <v>3066586.3</v>
      </c>
      <c r="D38" s="186">
        <v>3623904.94</v>
      </c>
      <c r="E38" s="187"/>
      <c r="F38" s="576">
        <v>4398125.8</v>
      </c>
      <c r="G38" s="59">
        <v>4980681</v>
      </c>
      <c r="H38" s="582"/>
      <c r="I38" s="585"/>
      <c r="J38" s="582"/>
      <c r="K38" s="582"/>
      <c r="L38" s="1"/>
      <c r="M38" s="1"/>
      <c r="N38" s="1"/>
      <c r="O38" s="1"/>
    </row>
    <row r="39" spans="1:15" ht="12" customHeight="1" x14ac:dyDescent="0.25">
      <c r="A39" s="25"/>
      <c r="B39" s="126" t="s">
        <v>474</v>
      </c>
      <c r="C39" s="541">
        <v>84950.26</v>
      </c>
      <c r="D39" s="186">
        <v>91219.83</v>
      </c>
      <c r="E39" s="187"/>
      <c r="F39" s="576">
        <v>1283073.1643000001</v>
      </c>
      <c r="G39" s="59">
        <v>1512881.33445</v>
      </c>
      <c r="H39" s="582"/>
      <c r="I39" s="585"/>
      <c r="J39" s="582"/>
      <c r="K39" s="582"/>
      <c r="L39" s="1"/>
      <c r="M39" s="1"/>
      <c r="N39" s="1"/>
      <c r="O39" s="1"/>
    </row>
    <row r="40" spans="1:15" ht="12" customHeight="1" x14ac:dyDescent="0.25">
      <c r="A40" s="25"/>
      <c r="B40" s="31" t="s">
        <v>55</v>
      </c>
      <c r="C40" s="186">
        <v>70385.604000000007</v>
      </c>
      <c r="D40" s="186">
        <v>47729.15</v>
      </c>
      <c r="E40" s="187"/>
      <c r="F40" s="576" t="s">
        <v>123</v>
      </c>
      <c r="G40" s="59">
        <v>225036</v>
      </c>
      <c r="H40" s="582"/>
      <c r="I40" s="585"/>
      <c r="J40" s="582"/>
      <c r="K40" s="582"/>
      <c r="L40" s="1"/>
      <c r="M40" s="1"/>
      <c r="N40" s="1"/>
      <c r="O40" s="1"/>
    </row>
    <row r="41" spans="1:15" ht="12" customHeight="1" x14ac:dyDescent="0.25">
      <c r="A41" s="1"/>
      <c r="B41" s="37" t="s">
        <v>57</v>
      </c>
      <c r="C41" s="202">
        <v>203366.038</v>
      </c>
      <c r="D41" s="202">
        <v>161843.93299999999</v>
      </c>
      <c r="E41" s="541"/>
      <c r="F41" s="577">
        <v>587414.58868000004</v>
      </c>
      <c r="G41" s="252">
        <v>433983</v>
      </c>
      <c r="H41" s="582"/>
      <c r="I41" s="147"/>
      <c r="J41" s="582"/>
      <c r="K41" s="582"/>
    </row>
    <row r="42" spans="1:15" ht="12" customHeight="1" x14ac:dyDescent="0.25">
      <c r="A42" s="1"/>
      <c r="B42" s="140" t="s">
        <v>26</v>
      </c>
      <c r="C42" s="187">
        <f>SUM(C24:C41)</f>
        <v>11987656.148999998</v>
      </c>
      <c r="D42" s="187">
        <f>SUM(D24:D41)</f>
        <v>11963166.429000001</v>
      </c>
      <c r="E42" s="541"/>
      <c r="F42" s="187"/>
      <c r="G42" s="187"/>
      <c r="H42" s="582"/>
      <c r="I42" s="147"/>
      <c r="J42" s="147"/>
      <c r="K42" s="147"/>
      <c r="L42" s="1"/>
      <c r="M42" s="1"/>
      <c r="N42" s="1"/>
      <c r="O42" s="1"/>
    </row>
    <row r="43" spans="1:15" ht="12" customHeight="1" x14ac:dyDescent="0.25">
      <c r="A43" s="1"/>
      <c r="B43" s="40"/>
      <c r="C43" s="28"/>
      <c r="D43" s="28"/>
      <c r="E43" s="541"/>
      <c r="F43" s="28"/>
      <c r="G43" s="28"/>
      <c r="H43" s="582"/>
      <c r="I43" s="147"/>
      <c r="J43" s="23"/>
      <c r="K43" s="23"/>
      <c r="L43" s="21"/>
      <c r="M43" s="21"/>
      <c r="N43" s="21"/>
      <c r="O43" s="21"/>
    </row>
    <row r="44" spans="1:15" ht="12" customHeight="1" x14ac:dyDescent="0.25">
      <c r="A44" s="25"/>
      <c r="B44" s="353" t="s">
        <v>59</v>
      </c>
      <c r="C44" s="28"/>
      <c r="D44" s="28"/>
      <c r="E44" s="541"/>
      <c r="F44" s="28"/>
      <c r="G44" s="28"/>
      <c r="H44" s="582"/>
      <c r="I44" s="147"/>
      <c r="J44" s="23"/>
      <c r="K44" s="23"/>
      <c r="L44" s="21"/>
      <c r="M44" s="21"/>
      <c r="N44" s="21"/>
      <c r="O44" s="21"/>
    </row>
    <row r="45" spans="1:15" ht="12" customHeight="1" x14ac:dyDescent="0.25">
      <c r="A45" s="25"/>
      <c r="B45" s="36" t="s">
        <v>60</v>
      </c>
      <c r="C45" s="580">
        <v>343.19799999999998</v>
      </c>
      <c r="D45" s="55">
        <v>388.88600000000002</v>
      </c>
      <c r="E45" s="541"/>
      <c r="F45" s="910" t="s">
        <v>123</v>
      </c>
      <c r="G45" s="854" t="s">
        <v>123</v>
      </c>
      <c r="H45" s="582"/>
      <c r="I45" s="147"/>
      <c r="J45" s="583"/>
      <c r="K45" s="583"/>
      <c r="L45" s="1"/>
      <c r="M45" s="1"/>
      <c r="N45" s="1"/>
      <c r="O45" s="1"/>
    </row>
    <row r="46" spans="1:15" ht="12" customHeight="1" x14ac:dyDescent="0.25">
      <c r="A46" s="25"/>
      <c r="B46" s="36" t="s">
        <v>62</v>
      </c>
      <c r="C46" s="576">
        <v>717.34900000000005</v>
      </c>
      <c r="D46" s="59">
        <v>786.00300000000004</v>
      </c>
      <c r="E46" s="187"/>
      <c r="F46" s="1356">
        <v>1442.7</v>
      </c>
      <c r="G46" s="846">
        <v>1693.9976959999999</v>
      </c>
      <c r="H46" s="582"/>
      <c r="I46" s="585"/>
      <c r="J46" s="583"/>
      <c r="K46" s="583"/>
      <c r="L46" s="1"/>
      <c r="M46" s="1"/>
      <c r="N46" s="1"/>
      <c r="O46" s="1"/>
    </row>
    <row r="47" spans="1:15" ht="12" customHeight="1" x14ac:dyDescent="0.25">
      <c r="A47" s="25"/>
      <c r="B47" s="36" t="s">
        <v>151</v>
      </c>
      <c r="C47" s="576">
        <v>4329.3999999999996</v>
      </c>
      <c r="D47" s="59">
        <v>4639.1779999999999</v>
      </c>
      <c r="E47" s="187"/>
      <c r="F47" s="1356" t="s">
        <v>123</v>
      </c>
      <c r="G47" s="846">
        <v>22256.005505000001</v>
      </c>
      <c r="H47" s="582"/>
      <c r="I47" s="585"/>
      <c r="J47" s="583"/>
      <c r="K47" s="583"/>
      <c r="L47" s="1"/>
      <c r="M47" s="1"/>
      <c r="N47" s="1"/>
      <c r="O47" s="1"/>
    </row>
    <row r="48" spans="1:15" ht="12" customHeight="1" x14ac:dyDescent="0.25">
      <c r="A48" s="25"/>
      <c r="B48" s="36" t="s">
        <v>731</v>
      </c>
      <c r="C48" s="576">
        <v>508069.76</v>
      </c>
      <c r="D48" s="59">
        <v>558611.054</v>
      </c>
      <c r="E48" s="187"/>
      <c r="F48" s="1356">
        <v>4.1710583208101184</v>
      </c>
      <c r="G48" s="846">
        <v>4.2845233420676276</v>
      </c>
      <c r="H48" s="582"/>
      <c r="I48" s="585"/>
      <c r="J48" s="583"/>
      <c r="K48" s="583"/>
      <c r="L48" s="1"/>
      <c r="M48" s="1"/>
      <c r="N48" s="1"/>
      <c r="O48" s="1"/>
    </row>
    <row r="49" spans="1:15" ht="12" customHeight="1" x14ac:dyDescent="0.25">
      <c r="A49" s="25"/>
      <c r="B49" s="36" t="s">
        <v>154</v>
      </c>
      <c r="C49" s="576">
        <v>50726.794000000002</v>
      </c>
      <c r="D49" s="59">
        <v>54135.34</v>
      </c>
      <c r="E49" s="187"/>
      <c r="F49" s="1356">
        <v>203054.5</v>
      </c>
      <c r="G49" s="846">
        <v>177768.1</v>
      </c>
      <c r="H49" s="582"/>
      <c r="I49" s="585"/>
      <c r="J49" s="583"/>
      <c r="K49" s="583"/>
      <c r="L49" s="1"/>
      <c r="M49" s="1"/>
      <c r="N49" s="1"/>
      <c r="O49" s="1"/>
    </row>
    <row r="50" spans="1:15" s="1" customFormat="1" ht="12" customHeight="1" x14ac:dyDescent="0.25">
      <c r="A50" s="25"/>
      <c r="B50" s="36" t="s">
        <v>68</v>
      </c>
      <c r="C50" s="576">
        <v>150867.40599999999</v>
      </c>
      <c r="D50" s="59">
        <v>106491.72900000001</v>
      </c>
      <c r="E50" s="187"/>
      <c r="F50" s="1356">
        <v>316562.99551400001</v>
      </c>
      <c r="G50" s="846">
        <v>167310</v>
      </c>
      <c r="H50" s="582"/>
      <c r="I50" s="585"/>
      <c r="J50" s="583"/>
      <c r="K50" s="583"/>
    </row>
    <row r="51" spans="1:15" ht="12" customHeight="1" x14ac:dyDescent="0.25">
      <c r="A51" s="25"/>
      <c r="B51" s="36" t="s">
        <v>70</v>
      </c>
      <c r="C51" s="576">
        <v>287.87299999999999</v>
      </c>
      <c r="D51" s="59">
        <v>187.2</v>
      </c>
      <c r="E51" s="187"/>
      <c r="F51" s="1356">
        <v>203.96</v>
      </c>
      <c r="G51" s="846">
        <v>216.92388099999999</v>
      </c>
      <c r="H51" s="582"/>
      <c r="I51" s="585"/>
      <c r="J51" s="583"/>
      <c r="K51" s="583"/>
      <c r="L51" s="1"/>
      <c r="M51" s="1"/>
      <c r="N51" s="1"/>
      <c r="O51" s="1"/>
    </row>
    <row r="52" spans="1:15" ht="12" customHeight="1" x14ac:dyDescent="0.25">
      <c r="A52" s="25"/>
      <c r="B52" s="36" t="s">
        <v>72</v>
      </c>
      <c r="C52" s="576">
        <v>26.533000000000001</v>
      </c>
      <c r="D52" s="59">
        <v>31.39</v>
      </c>
      <c r="E52" s="187"/>
      <c r="F52" s="1356">
        <v>111.2</v>
      </c>
      <c r="G52" s="846">
        <v>622</v>
      </c>
      <c r="H52" s="582"/>
      <c r="I52" s="585"/>
      <c r="J52" s="583"/>
      <c r="K52" s="583"/>
      <c r="L52" s="1"/>
      <c r="M52" s="1"/>
      <c r="N52" s="1"/>
      <c r="O52" s="1"/>
    </row>
    <row r="53" spans="1:15" ht="12" customHeight="1" x14ac:dyDescent="0.25">
      <c r="A53" s="25"/>
      <c r="B53" s="36" t="s">
        <v>73</v>
      </c>
      <c r="C53" s="576">
        <v>140309.31099999999</v>
      </c>
      <c r="D53" s="59">
        <v>137827.209</v>
      </c>
      <c r="E53" s="187"/>
      <c r="F53" s="1356">
        <v>37900.245613999999</v>
      </c>
      <c r="G53" s="846">
        <v>35549.875164999998</v>
      </c>
      <c r="H53" s="582"/>
      <c r="I53" s="585"/>
      <c r="J53" s="583"/>
      <c r="K53" s="583"/>
      <c r="L53" s="1"/>
      <c r="M53" s="1"/>
      <c r="N53" s="1"/>
      <c r="O53" s="1"/>
    </row>
    <row r="54" spans="1:15" ht="12" customHeight="1" x14ac:dyDescent="0.25">
      <c r="A54" s="25"/>
      <c r="B54" s="36" t="s">
        <v>74</v>
      </c>
      <c r="C54" s="576">
        <v>1078.75</v>
      </c>
      <c r="D54" s="59">
        <v>1301</v>
      </c>
      <c r="E54" s="187"/>
      <c r="F54" s="1356" t="s">
        <v>123</v>
      </c>
      <c r="G54" s="846">
        <v>105656</v>
      </c>
      <c r="H54" s="582"/>
      <c r="I54" s="585"/>
      <c r="J54" s="583"/>
      <c r="K54" s="583"/>
      <c r="L54" s="1"/>
      <c r="M54" s="1"/>
      <c r="N54" s="1"/>
      <c r="O54" s="1"/>
    </row>
    <row r="55" spans="1:15" ht="12" customHeight="1" x14ac:dyDescent="0.25">
      <c r="A55" s="25"/>
      <c r="B55" s="684" t="s">
        <v>456</v>
      </c>
      <c r="C55" s="576">
        <v>7028.415</v>
      </c>
      <c r="D55" s="59">
        <v>6046.5159999999996</v>
      </c>
      <c r="E55" s="187"/>
      <c r="F55" s="1356">
        <v>76271.504050000003</v>
      </c>
      <c r="G55" s="846">
        <v>66472.292853999999</v>
      </c>
      <c r="H55" s="582"/>
      <c r="I55" s="585"/>
      <c r="J55" s="583"/>
      <c r="K55" s="583"/>
      <c r="L55" s="1"/>
      <c r="M55" s="1"/>
      <c r="N55" s="1"/>
      <c r="O55" s="1"/>
    </row>
    <row r="56" spans="1:15" ht="12" customHeight="1" x14ac:dyDescent="0.25">
      <c r="A56" s="25"/>
      <c r="B56" s="36" t="s">
        <v>76</v>
      </c>
      <c r="C56" s="576">
        <v>234549.334</v>
      </c>
      <c r="D56" s="59">
        <v>222889.41699999999</v>
      </c>
      <c r="E56" s="187"/>
      <c r="F56" s="1356">
        <v>76901.091492000007</v>
      </c>
      <c r="G56" s="846">
        <v>79160.437221</v>
      </c>
      <c r="H56" s="582"/>
      <c r="I56" s="585"/>
      <c r="J56" s="583"/>
      <c r="K56" s="583"/>
      <c r="L56" s="1"/>
      <c r="M56" s="1"/>
      <c r="N56" s="1"/>
      <c r="O56" s="1"/>
    </row>
    <row r="57" spans="1:15" ht="12" customHeight="1" x14ac:dyDescent="0.25">
      <c r="A57" s="25"/>
      <c r="B57" s="36" t="s">
        <v>77</v>
      </c>
      <c r="C57" s="576">
        <v>3208.0949999999998</v>
      </c>
      <c r="D57" s="59">
        <v>3217.6790000000001</v>
      </c>
      <c r="E57" s="187"/>
      <c r="F57" s="1356" t="s">
        <v>123</v>
      </c>
      <c r="G57" s="846">
        <v>13876.32</v>
      </c>
      <c r="H57" s="582"/>
      <c r="I57" s="585"/>
      <c r="J57" s="583"/>
      <c r="K57" s="583"/>
      <c r="L57" s="1"/>
      <c r="M57" s="1"/>
      <c r="N57" s="1"/>
      <c r="O57" s="1"/>
    </row>
    <row r="58" spans="1:15" ht="12" customHeight="1" x14ac:dyDescent="0.25">
      <c r="A58" s="25"/>
      <c r="B58" s="36" t="s">
        <v>78</v>
      </c>
      <c r="C58" s="576">
        <v>67749.95</v>
      </c>
      <c r="D58" s="59">
        <v>71131.03</v>
      </c>
      <c r="E58" s="187"/>
      <c r="F58" s="1356">
        <v>73833.696263999998</v>
      </c>
      <c r="G58" s="846">
        <v>70599.531680999993</v>
      </c>
      <c r="H58" s="582"/>
      <c r="I58" s="585"/>
      <c r="J58" s="583"/>
      <c r="K58" s="583"/>
      <c r="L58" s="1"/>
      <c r="M58" s="1"/>
      <c r="N58" s="1"/>
      <c r="O58" s="1"/>
    </row>
    <row r="59" spans="1:15" ht="12" customHeight="1" x14ac:dyDescent="0.25">
      <c r="A59" s="25"/>
      <c r="B59" s="36" t="s">
        <v>80</v>
      </c>
      <c r="C59" s="576">
        <v>109.42</v>
      </c>
      <c r="D59" s="59">
        <v>55.655999999999999</v>
      </c>
      <c r="E59" s="187"/>
      <c r="F59" s="1356">
        <v>1585.99946</v>
      </c>
      <c r="G59" s="846">
        <v>183.15362099999999</v>
      </c>
      <c r="H59" s="582"/>
      <c r="I59" s="585"/>
      <c r="J59" s="583"/>
      <c r="K59" s="583"/>
      <c r="L59" s="1"/>
      <c r="M59" s="1"/>
      <c r="N59" s="1"/>
      <c r="O59" s="1"/>
    </row>
    <row r="60" spans="1:15" ht="12" customHeight="1" x14ac:dyDescent="0.25">
      <c r="A60" s="25"/>
      <c r="B60" s="36" t="s">
        <v>82</v>
      </c>
      <c r="C60" s="576">
        <v>10.129</v>
      </c>
      <c r="D60" s="59">
        <v>9.0060000000000002</v>
      </c>
      <c r="E60" s="187"/>
      <c r="F60" s="1356">
        <v>14</v>
      </c>
      <c r="G60" s="846">
        <v>13.701000000000001</v>
      </c>
      <c r="H60" s="582"/>
      <c r="I60" s="585"/>
      <c r="J60" s="583"/>
      <c r="K60" s="583"/>
      <c r="L60" s="1"/>
      <c r="M60" s="1"/>
      <c r="N60" s="1"/>
      <c r="O60" s="1"/>
    </row>
    <row r="61" spans="1:15" ht="12" customHeight="1" x14ac:dyDescent="0.25">
      <c r="A61" s="25"/>
      <c r="B61" s="36" t="s">
        <v>83</v>
      </c>
      <c r="C61" s="576">
        <v>10.249000000000001</v>
      </c>
      <c r="D61" s="59">
        <v>10.092000000000001</v>
      </c>
      <c r="E61" s="187"/>
      <c r="F61" s="1356">
        <v>58.285207999999997</v>
      </c>
      <c r="G61" s="846">
        <v>47.978462999999998</v>
      </c>
      <c r="H61" s="582"/>
      <c r="I61" s="585"/>
      <c r="J61" s="583"/>
      <c r="K61" s="583"/>
      <c r="L61" s="1"/>
      <c r="M61" s="1"/>
      <c r="N61" s="1"/>
      <c r="O61" s="1"/>
    </row>
    <row r="62" spans="1:15" s="1" customFormat="1" ht="12" customHeight="1" x14ac:dyDescent="0.25">
      <c r="A62" s="25"/>
      <c r="B62" s="36" t="s">
        <v>84</v>
      </c>
      <c r="C62" s="576">
        <v>111356.75599999999</v>
      </c>
      <c r="D62" s="59">
        <v>104604.7</v>
      </c>
      <c r="E62" s="187"/>
      <c r="F62" s="1356" t="s">
        <v>123</v>
      </c>
      <c r="G62" s="846" t="s">
        <v>123</v>
      </c>
      <c r="H62" s="582"/>
      <c r="I62" s="585"/>
      <c r="J62" s="583"/>
      <c r="K62" s="583"/>
    </row>
    <row r="63" spans="1:15" ht="12" customHeight="1" x14ac:dyDescent="0.25">
      <c r="A63" s="25"/>
      <c r="B63" s="36" t="s">
        <v>86</v>
      </c>
      <c r="C63" s="576">
        <v>163.43</v>
      </c>
      <c r="D63" s="59">
        <v>199.57</v>
      </c>
      <c r="E63" s="187"/>
      <c r="F63" s="1356">
        <v>4263.7</v>
      </c>
      <c r="G63" s="1360">
        <v>4541</v>
      </c>
      <c r="H63" s="582"/>
      <c r="I63" s="585"/>
      <c r="J63" s="583"/>
      <c r="K63" s="583"/>
      <c r="L63" s="1"/>
      <c r="M63" s="1"/>
      <c r="N63" s="1"/>
      <c r="O63" s="1"/>
    </row>
    <row r="64" spans="1:15" ht="12" customHeight="1" x14ac:dyDescent="0.25">
      <c r="A64" s="25"/>
      <c r="B64" s="36" t="s">
        <v>88</v>
      </c>
      <c r="C64" s="576">
        <v>135534.625</v>
      </c>
      <c r="D64" s="59">
        <v>115437.788</v>
      </c>
      <c r="E64" s="187"/>
      <c r="F64" s="1356" t="s">
        <v>123</v>
      </c>
      <c r="G64" s="1360">
        <v>90620</v>
      </c>
      <c r="H64" s="582"/>
      <c r="I64" s="585"/>
      <c r="J64" s="583"/>
      <c r="K64" s="583"/>
      <c r="L64" s="1"/>
      <c r="M64" s="1"/>
      <c r="N64" s="1"/>
      <c r="O64" s="1"/>
    </row>
    <row r="65" spans="1:15" ht="12" customHeight="1" x14ac:dyDescent="0.25">
      <c r="A65" s="25"/>
      <c r="B65" s="36" t="s">
        <v>89</v>
      </c>
      <c r="C65" s="576">
        <v>902.39800000000002</v>
      </c>
      <c r="D65" s="59">
        <v>796.47</v>
      </c>
      <c r="E65" s="187"/>
      <c r="F65" s="1356">
        <v>66525.068929000001</v>
      </c>
      <c r="G65" s="1360">
        <v>56688.858499000002</v>
      </c>
      <c r="H65" s="582"/>
      <c r="I65" s="585"/>
      <c r="J65" s="583"/>
      <c r="K65" s="583"/>
      <c r="L65" s="1"/>
      <c r="M65" s="1"/>
      <c r="O65" s="1"/>
    </row>
    <row r="66" spans="1:15" ht="12" customHeight="1" x14ac:dyDescent="0.25">
      <c r="A66" s="25"/>
      <c r="B66" s="36" t="s">
        <v>91</v>
      </c>
      <c r="C66" s="576">
        <v>24573.225999999999</v>
      </c>
      <c r="D66" s="59">
        <v>22908.399000000001</v>
      </c>
      <c r="E66" s="187"/>
      <c r="F66" s="1356" t="s">
        <v>123</v>
      </c>
      <c r="G66" s="1360">
        <v>22907.876</v>
      </c>
      <c r="H66" s="582"/>
      <c r="I66" s="585"/>
      <c r="J66" s="583"/>
      <c r="K66" s="583"/>
      <c r="L66" s="1"/>
      <c r="M66" s="1"/>
      <c r="N66" s="1"/>
      <c r="O66" s="1"/>
    </row>
    <row r="67" spans="1:15" ht="12" customHeight="1" x14ac:dyDescent="0.25">
      <c r="A67" s="25"/>
      <c r="B67" s="36" t="s">
        <v>171</v>
      </c>
      <c r="C67" s="576">
        <v>53.162999999999997</v>
      </c>
      <c r="D67" s="59">
        <v>33.997</v>
      </c>
      <c r="E67" s="187"/>
      <c r="F67" s="1361">
        <v>271.16000000000003</v>
      </c>
      <c r="G67" s="1360">
        <v>232.82</v>
      </c>
      <c r="H67" s="582"/>
      <c r="I67" s="585"/>
      <c r="J67" s="583"/>
      <c r="K67" s="583"/>
      <c r="L67" s="1"/>
      <c r="M67" s="1"/>
      <c r="N67" s="1"/>
      <c r="O67" s="1"/>
    </row>
    <row r="68" spans="1:15" ht="12" customHeight="1" x14ac:dyDescent="0.25">
      <c r="A68" s="25"/>
      <c r="B68" s="36" t="s">
        <v>93</v>
      </c>
      <c r="C68" s="576">
        <v>834.39400000000001</v>
      </c>
      <c r="D68" s="59">
        <v>998.48199999999997</v>
      </c>
      <c r="E68" s="187"/>
      <c r="F68" s="1356" t="s">
        <v>123</v>
      </c>
      <c r="G68" s="1360">
        <v>1976</v>
      </c>
      <c r="H68" s="582"/>
      <c r="I68" s="585"/>
      <c r="J68" s="583"/>
      <c r="K68" s="583"/>
      <c r="L68" s="1"/>
      <c r="M68" s="1"/>
      <c r="N68" s="1"/>
      <c r="O68" s="1"/>
    </row>
    <row r="69" spans="1:15" s="1" customFormat="1" ht="12" customHeight="1" x14ac:dyDescent="0.25">
      <c r="A69" s="25"/>
      <c r="B69" s="36" t="s">
        <v>172</v>
      </c>
      <c r="C69" s="576">
        <v>21973.769</v>
      </c>
      <c r="D69" s="59">
        <v>27254.488000000001</v>
      </c>
      <c r="E69" s="187"/>
      <c r="F69" s="1356">
        <v>42816.17</v>
      </c>
      <c r="G69" s="1360">
        <v>64256.5</v>
      </c>
      <c r="H69" s="582"/>
      <c r="I69" s="585"/>
      <c r="J69" s="583"/>
      <c r="K69" s="583"/>
    </row>
    <row r="70" spans="1:15" ht="12" customHeight="1" x14ac:dyDescent="0.25">
      <c r="A70" s="25"/>
      <c r="B70" s="36" t="s">
        <v>97</v>
      </c>
      <c r="C70" s="576">
        <v>48273.205000000002</v>
      </c>
      <c r="D70" s="59">
        <v>44668.529000000002</v>
      </c>
      <c r="E70" s="187"/>
      <c r="F70" s="1356">
        <v>19284.769104999999</v>
      </c>
      <c r="G70" s="846">
        <v>18026.386023999999</v>
      </c>
      <c r="H70" s="582"/>
      <c r="I70" s="585"/>
      <c r="J70" s="583"/>
      <c r="K70" s="583"/>
      <c r="L70" s="1"/>
      <c r="M70" s="1"/>
      <c r="N70" s="1"/>
      <c r="O70" s="1"/>
    </row>
    <row r="71" spans="1:15" ht="12" customHeight="1" x14ac:dyDescent="0.25">
      <c r="A71" s="25"/>
      <c r="B71" s="36" t="s">
        <v>99</v>
      </c>
      <c r="C71" s="576">
        <v>48.1</v>
      </c>
      <c r="D71" s="59">
        <v>39.368000000000002</v>
      </c>
      <c r="E71" s="187"/>
      <c r="F71" s="1356">
        <v>574.05999999999995</v>
      </c>
      <c r="G71" s="846">
        <v>1826.887428</v>
      </c>
      <c r="H71" s="582"/>
      <c r="I71" s="585"/>
      <c r="J71" s="583"/>
      <c r="K71" s="583"/>
      <c r="L71" s="1"/>
      <c r="M71" s="1"/>
      <c r="N71" s="1"/>
      <c r="O71" s="1"/>
    </row>
    <row r="72" spans="1:15" ht="12" customHeight="1" x14ac:dyDescent="0.25">
      <c r="A72" s="25"/>
      <c r="B72" s="39" t="s">
        <v>101</v>
      </c>
      <c r="C72" s="577">
        <v>15566.299000000001</v>
      </c>
      <c r="D72" s="252">
        <v>12440.272999999999</v>
      </c>
      <c r="E72" s="187"/>
      <c r="F72" s="1265">
        <v>34838.6</v>
      </c>
      <c r="G72" s="1068">
        <v>39045.590256000003</v>
      </c>
      <c r="H72" s="582"/>
      <c r="I72" s="585"/>
      <c r="J72" s="583"/>
      <c r="K72" s="583"/>
      <c r="L72" s="1"/>
      <c r="M72" s="1"/>
      <c r="N72" s="1"/>
      <c r="O72" s="1"/>
    </row>
    <row r="73" spans="1:15" ht="12" customHeight="1" x14ac:dyDescent="0.25">
      <c r="A73" s="198"/>
      <c r="B73" s="199" t="s">
        <v>26</v>
      </c>
      <c r="C73" s="187">
        <f>SUM(C45:C72)</f>
        <v>1528701.3310000005</v>
      </c>
      <c r="D73" s="187">
        <f>SUM(D45:D72)</f>
        <v>1497140.449</v>
      </c>
      <c r="E73" s="187"/>
      <c r="F73" s="187"/>
      <c r="G73" s="187"/>
      <c r="H73" s="582"/>
      <c r="I73" s="585"/>
      <c r="J73" s="147"/>
      <c r="K73" s="147"/>
      <c r="L73" s="1"/>
      <c r="M73" s="1"/>
      <c r="N73" s="1"/>
      <c r="O73" s="1"/>
    </row>
    <row r="74" spans="1:15" ht="12" customHeight="1" x14ac:dyDescent="0.25">
      <c r="A74" s="1"/>
      <c r="B74" s="140"/>
      <c r="C74" s="187"/>
      <c r="D74" s="187"/>
      <c r="E74" s="187"/>
      <c r="F74" s="187"/>
      <c r="G74" s="187"/>
      <c r="H74" s="585"/>
      <c r="I74" s="585"/>
      <c r="J74" s="147"/>
      <c r="K74" s="147"/>
      <c r="L74" s="1"/>
      <c r="M74" s="1"/>
      <c r="N74" s="1"/>
      <c r="O74" s="1"/>
    </row>
    <row r="75" spans="1:15" ht="12" customHeight="1" x14ac:dyDescent="0.25">
      <c r="A75" s="1"/>
      <c r="B75" s="200" t="s">
        <v>124</v>
      </c>
      <c r="C75" s="539">
        <f>SUM(C21,C42,C73)</f>
        <v>19123045.319773</v>
      </c>
      <c r="D75" s="539">
        <f>SUM(D21,D42,D73)</f>
        <v>20263382.087390006</v>
      </c>
      <c r="E75" s="539"/>
      <c r="F75" s="21"/>
      <c r="G75" s="21"/>
      <c r="H75" s="21"/>
      <c r="I75" s="21"/>
      <c r="J75" s="21"/>
      <c r="K75" s="147"/>
      <c r="L75" s="1"/>
      <c r="M75" s="1"/>
      <c r="N75" s="1"/>
      <c r="O75" s="1"/>
    </row>
    <row r="76" spans="1:15" ht="12" customHeight="1" x14ac:dyDescent="0.25">
      <c r="A76" s="1"/>
      <c r="B76" s="140"/>
      <c r="C76" s="1307"/>
      <c r="D76" s="1307"/>
      <c r="E76" s="1307"/>
      <c r="F76" s="21"/>
      <c r="G76" s="21"/>
      <c r="H76" s="21"/>
      <c r="I76" s="21"/>
      <c r="J76" s="21"/>
      <c r="K76" s="147"/>
      <c r="L76" s="1"/>
      <c r="M76" s="1"/>
      <c r="N76" s="1"/>
      <c r="O76" s="1"/>
    </row>
    <row r="77" spans="1:15" ht="12" customHeight="1" x14ac:dyDescent="0.25">
      <c r="A77" s="1"/>
      <c r="B77" s="77" t="s">
        <v>104</v>
      </c>
      <c r="C77" s="1"/>
      <c r="D77" s="1"/>
      <c r="F77" s="21"/>
      <c r="G77" s="21"/>
      <c r="H77" s="21"/>
      <c r="I77" s="21"/>
      <c r="J77" s="21"/>
      <c r="K77" s="1"/>
      <c r="L77" s="1"/>
      <c r="M77" s="1"/>
      <c r="N77" s="1"/>
      <c r="O77" s="1"/>
    </row>
    <row r="78" spans="1:15" ht="12" customHeight="1" x14ac:dyDescent="0.25">
      <c r="A78" s="1"/>
      <c r="B78" s="77" t="s">
        <v>105</v>
      </c>
      <c r="C78" s="1"/>
      <c r="D78" s="1"/>
      <c r="F78" s="21"/>
      <c r="G78" s="21"/>
      <c r="H78" s="21"/>
      <c r="I78" s="21"/>
      <c r="J78" s="21"/>
      <c r="K78" s="11"/>
      <c r="L78" s="11"/>
      <c r="M78" s="11"/>
      <c r="N78" s="11"/>
      <c r="O78" s="11"/>
    </row>
    <row r="79" spans="1:15" ht="12" customHeight="1" x14ac:dyDescent="0.25">
      <c r="B79" s="84" t="s">
        <v>106</v>
      </c>
      <c r="J79" s="11"/>
      <c r="K79" s="11"/>
      <c r="L79" s="11"/>
      <c r="M79" s="11"/>
      <c r="N79" s="11"/>
      <c r="O79" s="11"/>
    </row>
    <row r="80" spans="1:15" ht="12" customHeight="1" x14ac:dyDescent="0.25">
      <c r="B80" s="77" t="s">
        <v>125</v>
      </c>
      <c r="J80" s="11"/>
      <c r="K80" s="11"/>
      <c r="L80" s="11"/>
      <c r="M80" s="11"/>
      <c r="N80" s="11"/>
      <c r="O80" s="11"/>
    </row>
    <row r="81" spans="2:2" ht="12" customHeight="1" x14ac:dyDescent="0.25">
      <c r="B81" s="77" t="s">
        <v>126</v>
      </c>
    </row>
    <row r="82" spans="2:2" ht="12" customHeight="1" x14ac:dyDescent="0.25">
      <c r="B82" s="2"/>
    </row>
    <row r="83" spans="2:2" ht="12" customHeight="1" x14ac:dyDescent="0.25">
      <c r="B83" s="70" t="s">
        <v>109</v>
      </c>
    </row>
    <row r="84" spans="2:2" ht="12" customHeight="1" x14ac:dyDescent="0.25">
      <c r="B84" s="70" t="s">
        <v>110</v>
      </c>
    </row>
    <row r="85" spans="2:2" ht="12" customHeight="1" x14ac:dyDescent="0.25">
      <c r="B85" s="70" t="s">
        <v>114</v>
      </c>
    </row>
    <row r="86" spans="2:2" ht="12" customHeight="1" x14ac:dyDescent="0.25">
      <c r="B86" s="70" t="s">
        <v>577</v>
      </c>
    </row>
    <row r="87" spans="2:2" ht="12" customHeight="1" x14ac:dyDescent="0.25">
      <c r="B87" s="70" t="s">
        <v>111</v>
      </c>
    </row>
    <row r="88" spans="2:2" ht="12" customHeight="1" x14ac:dyDescent="0.25">
      <c r="B88" s="70" t="s">
        <v>112</v>
      </c>
    </row>
    <row r="89" spans="2:2" ht="12" customHeight="1" x14ac:dyDescent="0.25">
      <c r="B89" s="70" t="s">
        <v>113</v>
      </c>
    </row>
    <row r="90" spans="2:2" ht="12" customHeight="1" x14ac:dyDescent="0.25">
      <c r="B90" s="3" t="s">
        <v>579</v>
      </c>
    </row>
    <row r="91" spans="2:2" ht="12" customHeight="1" x14ac:dyDescent="0.25">
      <c r="B91" s="70" t="s">
        <v>116</v>
      </c>
    </row>
    <row r="92" spans="2:2" ht="12" customHeight="1" x14ac:dyDescent="0.25">
      <c r="B92" s="70" t="s">
        <v>614</v>
      </c>
    </row>
    <row r="93" spans="2:2" ht="12" customHeight="1" x14ac:dyDescent="0.25">
      <c r="B93" s="70" t="s">
        <v>667</v>
      </c>
    </row>
    <row r="94" spans="2:2" ht="12" customHeight="1" x14ac:dyDescent="0.25">
      <c r="B94" s="70" t="s">
        <v>115</v>
      </c>
    </row>
    <row r="95" spans="2:2" ht="12" customHeight="1" x14ac:dyDescent="0.25">
      <c r="B95" s="70" t="s">
        <v>118</v>
      </c>
    </row>
    <row r="96" spans="2:2" ht="12" customHeight="1" x14ac:dyDescent="0.25"/>
    <row r="97" spans="1:4" ht="12" customHeight="1" x14ac:dyDescent="0.25"/>
    <row r="98" spans="1:4" ht="12" customHeight="1" x14ac:dyDescent="0.25"/>
    <row r="99" spans="1:4" ht="12" customHeight="1" x14ac:dyDescent="0.25"/>
    <row r="100" spans="1:4" ht="12" customHeight="1" x14ac:dyDescent="0.25"/>
    <row r="101" spans="1:4" ht="12" customHeight="1" x14ac:dyDescent="0.25"/>
    <row r="102" spans="1:4" ht="12" customHeight="1" x14ac:dyDescent="0.25"/>
    <row r="103" spans="1:4" ht="12" customHeight="1" x14ac:dyDescent="0.25"/>
    <row r="104" spans="1:4" ht="12" customHeight="1" x14ac:dyDescent="0.25"/>
    <row r="105" spans="1:4" ht="12" customHeight="1" x14ac:dyDescent="0.25"/>
    <row r="106" spans="1:4" ht="12" customHeight="1" x14ac:dyDescent="0.25"/>
    <row r="107" spans="1:4" ht="12" customHeight="1" x14ac:dyDescent="0.25">
      <c r="A107" s="82"/>
      <c r="B107" s="82"/>
      <c r="C107" s="82"/>
      <c r="D107" s="82"/>
    </row>
  </sheetData>
  <mergeCells count="5">
    <mergeCell ref="B5:B7"/>
    <mergeCell ref="C5:C7"/>
    <mergeCell ref="D5:D7"/>
    <mergeCell ref="F5:F7"/>
    <mergeCell ref="G5:G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U87"/>
  <sheetViews>
    <sheetView showGridLines="0" topLeftCell="A13" zoomScale="85" zoomScaleNormal="85" workbookViewId="0"/>
  </sheetViews>
  <sheetFormatPr defaultColWidth="11.42578125" defaultRowHeight="15" x14ac:dyDescent="0.25"/>
  <cols>
    <col min="1" max="1" width="2.85546875" style="102" customWidth="1"/>
    <col min="2" max="2" width="37.5703125" style="102" customWidth="1"/>
    <col min="3" max="4" width="15.7109375" style="102" customWidth="1"/>
    <col min="5" max="5" width="2.85546875" style="2" customWidth="1"/>
    <col min="6" max="7" width="15.7109375" style="2" customWidth="1"/>
    <col min="8" max="8" width="3.140625" style="101" customWidth="1"/>
    <col min="9" max="9" width="2.85546875" style="2" customWidth="1"/>
    <col min="10" max="256" width="11.42578125" style="2"/>
    <col min="257" max="257" width="2.85546875" style="2" customWidth="1"/>
    <col min="258" max="258" width="37.5703125" style="2" customWidth="1"/>
    <col min="259" max="260" width="15.7109375" style="2" customWidth="1"/>
    <col min="261" max="261" width="2.85546875" style="2" customWidth="1"/>
    <col min="262" max="263" width="15.7109375" style="2" customWidth="1"/>
    <col min="264" max="265" width="2.85546875" style="2" customWidth="1"/>
    <col min="266" max="512" width="11.42578125" style="2"/>
    <col min="513" max="513" width="2.85546875" style="2" customWidth="1"/>
    <col min="514" max="514" width="37.5703125" style="2" customWidth="1"/>
    <col min="515" max="516" width="15.7109375" style="2" customWidth="1"/>
    <col min="517" max="517" width="2.85546875" style="2" customWidth="1"/>
    <col min="518" max="519" width="15.7109375" style="2" customWidth="1"/>
    <col min="520" max="521" width="2.85546875" style="2" customWidth="1"/>
    <col min="522" max="768" width="11.42578125" style="2"/>
    <col min="769" max="769" width="2.85546875" style="2" customWidth="1"/>
    <col min="770" max="770" width="37.5703125" style="2" customWidth="1"/>
    <col min="771" max="772" width="15.7109375" style="2" customWidth="1"/>
    <col min="773" max="773" width="2.85546875" style="2" customWidth="1"/>
    <col min="774" max="775" width="15.7109375" style="2" customWidth="1"/>
    <col min="776" max="777" width="2.85546875" style="2" customWidth="1"/>
    <col min="778" max="1024" width="11.42578125" style="2"/>
    <col min="1025" max="1025" width="2.85546875" style="2" customWidth="1"/>
    <col min="1026" max="1026" width="37.5703125" style="2" customWidth="1"/>
    <col min="1027" max="1028" width="15.7109375" style="2" customWidth="1"/>
    <col min="1029" max="1029" width="2.85546875" style="2" customWidth="1"/>
    <col min="1030" max="1031" width="15.7109375" style="2" customWidth="1"/>
    <col min="1032" max="1033" width="2.85546875" style="2" customWidth="1"/>
    <col min="1034" max="1280" width="11.42578125" style="2"/>
    <col min="1281" max="1281" width="2.85546875" style="2" customWidth="1"/>
    <col min="1282" max="1282" width="37.5703125" style="2" customWidth="1"/>
    <col min="1283" max="1284" width="15.7109375" style="2" customWidth="1"/>
    <col min="1285" max="1285" width="2.85546875" style="2" customWidth="1"/>
    <col min="1286" max="1287" width="15.7109375" style="2" customWidth="1"/>
    <col min="1288" max="1289" width="2.85546875" style="2" customWidth="1"/>
    <col min="1290" max="1536" width="11.42578125" style="2"/>
    <col min="1537" max="1537" width="2.85546875" style="2" customWidth="1"/>
    <col min="1538" max="1538" width="37.5703125" style="2" customWidth="1"/>
    <col min="1539" max="1540" width="15.7109375" style="2" customWidth="1"/>
    <col min="1541" max="1541" width="2.85546875" style="2" customWidth="1"/>
    <col min="1542" max="1543" width="15.7109375" style="2" customWidth="1"/>
    <col min="1544" max="1545" width="2.85546875" style="2" customWidth="1"/>
    <col min="1546" max="1792" width="11.42578125" style="2"/>
    <col min="1793" max="1793" width="2.85546875" style="2" customWidth="1"/>
    <col min="1794" max="1794" width="37.5703125" style="2" customWidth="1"/>
    <col min="1795" max="1796" width="15.7109375" style="2" customWidth="1"/>
    <col min="1797" max="1797" width="2.85546875" style="2" customWidth="1"/>
    <col min="1798" max="1799" width="15.7109375" style="2" customWidth="1"/>
    <col min="1800" max="1801" width="2.85546875" style="2" customWidth="1"/>
    <col min="1802" max="2048" width="11.42578125" style="2"/>
    <col min="2049" max="2049" width="2.85546875" style="2" customWidth="1"/>
    <col min="2050" max="2050" width="37.5703125" style="2" customWidth="1"/>
    <col min="2051" max="2052" width="15.7109375" style="2" customWidth="1"/>
    <col min="2053" max="2053" width="2.85546875" style="2" customWidth="1"/>
    <col min="2054" max="2055" width="15.7109375" style="2" customWidth="1"/>
    <col min="2056" max="2057" width="2.85546875" style="2" customWidth="1"/>
    <col min="2058" max="2304" width="11.42578125" style="2"/>
    <col min="2305" max="2305" width="2.85546875" style="2" customWidth="1"/>
    <col min="2306" max="2306" width="37.5703125" style="2" customWidth="1"/>
    <col min="2307" max="2308" width="15.7109375" style="2" customWidth="1"/>
    <col min="2309" max="2309" width="2.85546875" style="2" customWidth="1"/>
    <col min="2310" max="2311" width="15.7109375" style="2" customWidth="1"/>
    <col min="2312" max="2313" width="2.85546875" style="2" customWidth="1"/>
    <col min="2314" max="2560" width="11.42578125" style="2"/>
    <col min="2561" max="2561" width="2.85546875" style="2" customWidth="1"/>
    <col min="2562" max="2562" width="37.5703125" style="2" customWidth="1"/>
    <col min="2563" max="2564" width="15.7109375" style="2" customWidth="1"/>
    <col min="2565" max="2565" width="2.85546875" style="2" customWidth="1"/>
    <col min="2566" max="2567" width="15.7109375" style="2" customWidth="1"/>
    <col min="2568" max="2569" width="2.85546875" style="2" customWidth="1"/>
    <col min="2570" max="2816" width="11.42578125" style="2"/>
    <col min="2817" max="2817" width="2.85546875" style="2" customWidth="1"/>
    <col min="2818" max="2818" width="37.5703125" style="2" customWidth="1"/>
    <col min="2819" max="2820" width="15.7109375" style="2" customWidth="1"/>
    <col min="2821" max="2821" width="2.85546875" style="2" customWidth="1"/>
    <col min="2822" max="2823" width="15.7109375" style="2" customWidth="1"/>
    <col min="2824" max="2825" width="2.85546875" style="2" customWidth="1"/>
    <col min="2826" max="3072" width="11.42578125" style="2"/>
    <col min="3073" max="3073" width="2.85546875" style="2" customWidth="1"/>
    <col min="3074" max="3074" width="37.5703125" style="2" customWidth="1"/>
    <col min="3075" max="3076" width="15.7109375" style="2" customWidth="1"/>
    <col min="3077" max="3077" width="2.85546875" style="2" customWidth="1"/>
    <col min="3078" max="3079" width="15.7109375" style="2" customWidth="1"/>
    <col min="3080" max="3081" width="2.85546875" style="2" customWidth="1"/>
    <col min="3082" max="3328" width="11.42578125" style="2"/>
    <col min="3329" max="3329" width="2.85546875" style="2" customWidth="1"/>
    <col min="3330" max="3330" width="37.5703125" style="2" customWidth="1"/>
    <col min="3331" max="3332" width="15.7109375" style="2" customWidth="1"/>
    <col min="3333" max="3333" width="2.85546875" style="2" customWidth="1"/>
    <col min="3334" max="3335" width="15.7109375" style="2" customWidth="1"/>
    <col min="3336" max="3337" width="2.85546875" style="2" customWidth="1"/>
    <col min="3338" max="3584" width="11.42578125" style="2"/>
    <col min="3585" max="3585" width="2.85546875" style="2" customWidth="1"/>
    <col min="3586" max="3586" width="37.5703125" style="2" customWidth="1"/>
    <col min="3587" max="3588" width="15.7109375" style="2" customWidth="1"/>
    <col min="3589" max="3589" width="2.85546875" style="2" customWidth="1"/>
    <col min="3590" max="3591" width="15.7109375" style="2" customWidth="1"/>
    <col min="3592" max="3593" width="2.85546875" style="2" customWidth="1"/>
    <col min="3594" max="3840" width="11.42578125" style="2"/>
    <col min="3841" max="3841" width="2.85546875" style="2" customWidth="1"/>
    <col min="3842" max="3842" width="37.5703125" style="2" customWidth="1"/>
    <col min="3843" max="3844" width="15.7109375" style="2" customWidth="1"/>
    <col min="3845" max="3845" width="2.85546875" style="2" customWidth="1"/>
    <col min="3846" max="3847" width="15.7109375" style="2" customWidth="1"/>
    <col min="3848" max="3849" width="2.85546875" style="2" customWidth="1"/>
    <col min="3850" max="4096" width="11.42578125" style="2"/>
    <col min="4097" max="4097" width="2.85546875" style="2" customWidth="1"/>
    <col min="4098" max="4098" width="37.5703125" style="2" customWidth="1"/>
    <col min="4099" max="4100" width="15.7109375" style="2" customWidth="1"/>
    <col min="4101" max="4101" width="2.85546875" style="2" customWidth="1"/>
    <col min="4102" max="4103" width="15.7109375" style="2" customWidth="1"/>
    <col min="4104" max="4105" width="2.85546875" style="2" customWidth="1"/>
    <col min="4106" max="4352" width="11.42578125" style="2"/>
    <col min="4353" max="4353" width="2.85546875" style="2" customWidth="1"/>
    <col min="4354" max="4354" width="37.5703125" style="2" customWidth="1"/>
    <col min="4355" max="4356" width="15.7109375" style="2" customWidth="1"/>
    <col min="4357" max="4357" width="2.85546875" style="2" customWidth="1"/>
    <col min="4358" max="4359" width="15.7109375" style="2" customWidth="1"/>
    <col min="4360" max="4361" width="2.85546875" style="2" customWidth="1"/>
    <col min="4362" max="4608" width="11.42578125" style="2"/>
    <col min="4609" max="4609" width="2.85546875" style="2" customWidth="1"/>
    <col min="4610" max="4610" width="37.5703125" style="2" customWidth="1"/>
    <col min="4611" max="4612" width="15.7109375" style="2" customWidth="1"/>
    <col min="4613" max="4613" width="2.85546875" style="2" customWidth="1"/>
    <col min="4614" max="4615" width="15.7109375" style="2" customWidth="1"/>
    <col min="4616" max="4617" width="2.85546875" style="2" customWidth="1"/>
    <col min="4618" max="4864" width="11.42578125" style="2"/>
    <col min="4865" max="4865" width="2.85546875" style="2" customWidth="1"/>
    <col min="4866" max="4866" width="37.5703125" style="2" customWidth="1"/>
    <col min="4867" max="4868" width="15.7109375" style="2" customWidth="1"/>
    <col min="4869" max="4869" width="2.85546875" style="2" customWidth="1"/>
    <col min="4870" max="4871" width="15.7109375" style="2" customWidth="1"/>
    <col min="4872" max="4873" width="2.85546875" style="2" customWidth="1"/>
    <col min="4874" max="5120" width="11.42578125" style="2"/>
    <col min="5121" max="5121" width="2.85546875" style="2" customWidth="1"/>
    <col min="5122" max="5122" width="37.5703125" style="2" customWidth="1"/>
    <col min="5123" max="5124" width="15.7109375" style="2" customWidth="1"/>
    <col min="5125" max="5125" width="2.85546875" style="2" customWidth="1"/>
    <col min="5126" max="5127" width="15.7109375" style="2" customWidth="1"/>
    <col min="5128" max="5129" width="2.85546875" style="2" customWidth="1"/>
    <col min="5130" max="5376" width="11.42578125" style="2"/>
    <col min="5377" max="5377" width="2.85546875" style="2" customWidth="1"/>
    <col min="5378" max="5378" width="37.5703125" style="2" customWidth="1"/>
    <col min="5379" max="5380" width="15.7109375" style="2" customWidth="1"/>
    <col min="5381" max="5381" width="2.85546875" style="2" customWidth="1"/>
    <col min="5382" max="5383" width="15.7109375" style="2" customWidth="1"/>
    <col min="5384" max="5385" width="2.85546875" style="2" customWidth="1"/>
    <col min="5386" max="5632" width="11.42578125" style="2"/>
    <col min="5633" max="5633" width="2.85546875" style="2" customWidth="1"/>
    <col min="5634" max="5634" width="37.5703125" style="2" customWidth="1"/>
    <col min="5635" max="5636" width="15.7109375" style="2" customWidth="1"/>
    <col min="5637" max="5637" width="2.85546875" style="2" customWidth="1"/>
    <col min="5638" max="5639" width="15.7109375" style="2" customWidth="1"/>
    <col min="5640" max="5641" width="2.85546875" style="2" customWidth="1"/>
    <col min="5642" max="5888" width="11.42578125" style="2"/>
    <col min="5889" max="5889" width="2.85546875" style="2" customWidth="1"/>
    <col min="5890" max="5890" width="37.5703125" style="2" customWidth="1"/>
    <col min="5891" max="5892" width="15.7109375" style="2" customWidth="1"/>
    <col min="5893" max="5893" width="2.85546875" style="2" customWidth="1"/>
    <col min="5894" max="5895" width="15.7109375" style="2" customWidth="1"/>
    <col min="5896" max="5897" width="2.85546875" style="2" customWidth="1"/>
    <col min="5898" max="6144" width="11.42578125" style="2"/>
    <col min="6145" max="6145" width="2.85546875" style="2" customWidth="1"/>
    <col min="6146" max="6146" width="37.5703125" style="2" customWidth="1"/>
    <col min="6147" max="6148" width="15.7109375" style="2" customWidth="1"/>
    <col min="6149" max="6149" width="2.85546875" style="2" customWidth="1"/>
    <col min="6150" max="6151" width="15.7109375" style="2" customWidth="1"/>
    <col min="6152" max="6153" width="2.85546875" style="2" customWidth="1"/>
    <col min="6154" max="6400" width="11.42578125" style="2"/>
    <col min="6401" max="6401" width="2.85546875" style="2" customWidth="1"/>
    <col min="6402" max="6402" width="37.5703125" style="2" customWidth="1"/>
    <col min="6403" max="6404" width="15.7109375" style="2" customWidth="1"/>
    <col min="6405" max="6405" width="2.85546875" style="2" customWidth="1"/>
    <col min="6406" max="6407" width="15.7109375" style="2" customWidth="1"/>
    <col min="6408" max="6409" width="2.85546875" style="2" customWidth="1"/>
    <col min="6410" max="6656" width="11.42578125" style="2"/>
    <col min="6657" max="6657" width="2.85546875" style="2" customWidth="1"/>
    <col min="6658" max="6658" width="37.5703125" style="2" customWidth="1"/>
    <col min="6659" max="6660" width="15.7109375" style="2" customWidth="1"/>
    <col min="6661" max="6661" width="2.85546875" style="2" customWidth="1"/>
    <col min="6662" max="6663" width="15.7109375" style="2" customWidth="1"/>
    <col min="6664" max="6665" width="2.85546875" style="2" customWidth="1"/>
    <col min="6666" max="6912" width="11.42578125" style="2"/>
    <col min="6913" max="6913" width="2.85546875" style="2" customWidth="1"/>
    <col min="6914" max="6914" width="37.5703125" style="2" customWidth="1"/>
    <col min="6915" max="6916" width="15.7109375" style="2" customWidth="1"/>
    <col min="6917" max="6917" width="2.85546875" style="2" customWidth="1"/>
    <col min="6918" max="6919" width="15.7109375" style="2" customWidth="1"/>
    <col min="6920" max="6921" width="2.85546875" style="2" customWidth="1"/>
    <col min="6922" max="7168" width="11.42578125" style="2"/>
    <col min="7169" max="7169" width="2.85546875" style="2" customWidth="1"/>
    <col min="7170" max="7170" width="37.5703125" style="2" customWidth="1"/>
    <col min="7171" max="7172" width="15.7109375" style="2" customWidth="1"/>
    <col min="7173" max="7173" width="2.85546875" style="2" customWidth="1"/>
    <col min="7174" max="7175" width="15.7109375" style="2" customWidth="1"/>
    <col min="7176" max="7177" width="2.85546875" style="2" customWidth="1"/>
    <col min="7178" max="7424" width="11.42578125" style="2"/>
    <col min="7425" max="7425" width="2.85546875" style="2" customWidth="1"/>
    <col min="7426" max="7426" width="37.5703125" style="2" customWidth="1"/>
    <col min="7427" max="7428" width="15.7109375" style="2" customWidth="1"/>
    <col min="7429" max="7429" width="2.85546875" style="2" customWidth="1"/>
    <col min="7430" max="7431" width="15.7109375" style="2" customWidth="1"/>
    <col min="7432" max="7433" width="2.85546875" style="2" customWidth="1"/>
    <col min="7434" max="7680" width="11.42578125" style="2"/>
    <col min="7681" max="7681" width="2.85546875" style="2" customWidth="1"/>
    <col min="7682" max="7682" width="37.5703125" style="2" customWidth="1"/>
    <col min="7683" max="7684" width="15.7109375" style="2" customWidth="1"/>
    <col min="7685" max="7685" width="2.85546875" style="2" customWidth="1"/>
    <col min="7686" max="7687" width="15.7109375" style="2" customWidth="1"/>
    <col min="7688" max="7689" width="2.85546875" style="2" customWidth="1"/>
    <col min="7690" max="7936" width="11.42578125" style="2"/>
    <col min="7937" max="7937" width="2.85546875" style="2" customWidth="1"/>
    <col min="7938" max="7938" width="37.5703125" style="2" customWidth="1"/>
    <col min="7939" max="7940" width="15.7109375" style="2" customWidth="1"/>
    <col min="7941" max="7941" width="2.85546875" style="2" customWidth="1"/>
    <col min="7942" max="7943" width="15.7109375" style="2" customWidth="1"/>
    <col min="7944" max="7945" width="2.85546875" style="2" customWidth="1"/>
    <col min="7946" max="8192" width="11.42578125" style="2"/>
    <col min="8193" max="8193" width="2.85546875" style="2" customWidth="1"/>
    <col min="8194" max="8194" width="37.5703125" style="2" customWidth="1"/>
    <col min="8195" max="8196" width="15.7109375" style="2" customWidth="1"/>
    <col min="8197" max="8197" width="2.85546875" style="2" customWidth="1"/>
    <col min="8198" max="8199" width="15.7109375" style="2" customWidth="1"/>
    <col min="8200" max="8201" width="2.85546875" style="2" customWidth="1"/>
    <col min="8202" max="8448" width="11.42578125" style="2"/>
    <col min="8449" max="8449" width="2.85546875" style="2" customWidth="1"/>
    <col min="8450" max="8450" width="37.5703125" style="2" customWidth="1"/>
    <col min="8451" max="8452" width="15.7109375" style="2" customWidth="1"/>
    <col min="8453" max="8453" width="2.85546875" style="2" customWidth="1"/>
    <col min="8454" max="8455" width="15.7109375" style="2" customWidth="1"/>
    <col min="8456" max="8457" width="2.85546875" style="2" customWidth="1"/>
    <col min="8458" max="8704" width="11.42578125" style="2"/>
    <col min="8705" max="8705" width="2.85546875" style="2" customWidth="1"/>
    <col min="8706" max="8706" width="37.5703125" style="2" customWidth="1"/>
    <col min="8707" max="8708" width="15.7109375" style="2" customWidth="1"/>
    <col min="8709" max="8709" width="2.85546875" style="2" customWidth="1"/>
    <col min="8710" max="8711" width="15.7109375" style="2" customWidth="1"/>
    <col min="8712" max="8713" width="2.85546875" style="2" customWidth="1"/>
    <col min="8714" max="8960" width="11.42578125" style="2"/>
    <col min="8961" max="8961" width="2.85546875" style="2" customWidth="1"/>
    <col min="8962" max="8962" width="37.5703125" style="2" customWidth="1"/>
    <col min="8963" max="8964" width="15.7109375" style="2" customWidth="1"/>
    <col min="8965" max="8965" width="2.85546875" style="2" customWidth="1"/>
    <col min="8966" max="8967" width="15.7109375" style="2" customWidth="1"/>
    <col min="8968" max="8969" width="2.85546875" style="2" customWidth="1"/>
    <col min="8970" max="9216" width="11.42578125" style="2"/>
    <col min="9217" max="9217" width="2.85546875" style="2" customWidth="1"/>
    <col min="9218" max="9218" width="37.5703125" style="2" customWidth="1"/>
    <col min="9219" max="9220" width="15.7109375" style="2" customWidth="1"/>
    <col min="9221" max="9221" width="2.85546875" style="2" customWidth="1"/>
    <col min="9222" max="9223" width="15.7109375" style="2" customWidth="1"/>
    <col min="9224" max="9225" width="2.85546875" style="2" customWidth="1"/>
    <col min="9226" max="9472" width="11.42578125" style="2"/>
    <col min="9473" max="9473" width="2.85546875" style="2" customWidth="1"/>
    <col min="9474" max="9474" width="37.5703125" style="2" customWidth="1"/>
    <col min="9475" max="9476" width="15.7109375" style="2" customWidth="1"/>
    <col min="9477" max="9477" width="2.85546875" style="2" customWidth="1"/>
    <col min="9478" max="9479" width="15.7109375" style="2" customWidth="1"/>
    <col min="9480" max="9481" width="2.85546875" style="2" customWidth="1"/>
    <col min="9482" max="9728" width="11.42578125" style="2"/>
    <col min="9729" max="9729" width="2.85546875" style="2" customWidth="1"/>
    <col min="9730" max="9730" width="37.5703125" style="2" customWidth="1"/>
    <col min="9731" max="9732" width="15.7109375" style="2" customWidth="1"/>
    <col min="9733" max="9733" width="2.85546875" style="2" customWidth="1"/>
    <col min="9734" max="9735" width="15.7109375" style="2" customWidth="1"/>
    <col min="9736" max="9737" width="2.85546875" style="2" customWidth="1"/>
    <col min="9738" max="9984" width="11.42578125" style="2"/>
    <col min="9985" max="9985" width="2.85546875" style="2" customWidth="1"/>
    <col min="9986" max="9986" width="37.5703125" style="2" customWidth="1"/>
    <col min="9987" max="9988" width="15.7109375" style="2" customWidth="1"/>
    <col min="9989" max="9989" width="2.85546875" style="2" customWidth="1"/>
    <col min="9990" max="9991" width="15.7109375" style="2" customWidth="1"/>
    <col min="9992" max="9993" width="2.85546875" style="2" customWidth="1"/>
    <col min="9994" max="10240" width="11.42578125" style="2"/>
    <col min="10241" max="10241" width="2.85546875" style="2" customWidth="1"/>
    <col min="10242" max="10242" width="37.5703125" style="2" customWidth="1"/>
    <col min="10243" max="10244" width="15.7109375" style="2" customWidth="1"/>
    <col min="10245" max="10245" width="2.85546875" style="2" customWidth="1"/>
    <col min="10246" max="10247" width="15.7109375" style="2" customWidth="1"/>
    <col min="10248" max="10249" width="2.85546875" style="2" customWidth="1"/>
    <col min="10250" max="10496" width="11.42578125" style="2"/>
    <col min="10497" max="10497" width="2.85546875" style="2" customWidth="1"/>
    <col min="10498" max="10498" width="37.5703125" style="2" customWidth="1"/>
    <col min="10499" max="10500" width="15.7109375" style="2" customWidth="1"/>
    <col min="10501" max="10501" width="2.85546875" style="2" customWidth="1"/>
    <col min="10502" max="10503" width="15.7109375" style="2" customWidth="1"/>
    <col min="10504" max="10505" width="2.85546875" style="2" customWidth="1"/>
    <col min="10506" max="10752" width="11.42578125" style="2"/>
    <col min="10753" max="10753" width="2.85546875" style="2" customWidth="1"/>
    <col min="10754" max="10754" width="37.5703125" style="2" customWidth="1"/>
    <col min="10755" max="10756" width="15.7109375" style="2" customWidth="1"/>
    <col min="10757" max="10757" width="2.85546875" style="2" customWidth="1"/>
    <col min="10758" max="10759" width="15.7109375" style="2" customWidth="1"/>
    <col min="10760" max="10761" width="2.85546875" style="2" customWidth="1"/>
    <col min="10762" max="11008" width="11.42578125" style="2"/>
    <col min="11009" max="11009" width="2.85546875" style="2" customWidth="1"/>
    <col min="11010" max="11010" width="37.5703125" style="2" customWidth="1"/>
    <col min="11011" max="11012" width="15.7109375" style="2" customWidth="1"/>
    <col min="11013" max="11013" width="2.85546875" style="2" customWidth="1"/>
    <col min="11014" max="11015" width="15.7109375" style="2" customWidth="1"/>
    <col min="11016" max="11017" width="2.85546875" style="2" customWidth="1"/>
    <col min="11018" max="11264" width="11.42578125" style="2"/>
    <col min="11265" max="11265" width="2.85546875" style="2" customWidth="1"/>
    <col min="11266" max="11266" width="37.5703125" style="2" customWidth="1"/>
    <col min="11267" max="11268" width="15.7109375" style="2" customWidth="1"/>
    <col min="11269" max="11269" width="2.85546875" style="2" customWidth="1"/>
    <col min="11270" max="11271" width="15.7109375" style="2" customWidth="1"/>
    <col min="11272" max="11273" width="2.85546875" style="2" customWidth="1"/>
    <col min="11274" max="11520" width="11.42578125" style="2"/>
    <col min="11521" max="11521" width="2.85546875" style="2" customWidth="1"/>
    <col min="11522" max="11522" width="37.5703125" style="2" customWidth="1"/>
    <col min="11523" max="11524" width="15.7109375" style="2" customWidth="1"/>
    <col min="11525" max="11525" width="2.85546875" style="2" customWidth="1"/>
    <col min="11526" max="11527" width="15.7109375" style="2" customWidth="1"/>
    <col min="11528" max="11529" width="2.85546875" style="2" customWidth="1"/>
    <col min="11530" max="11776" width="11.42578125" style="2"/>
    <col min="11777" max="11777" width="2.85546875" style="2" customWidth="1"/>
    <col min="11778" max="11778" width="37.5703125" style="2" customWidth="1"/>
    <col min="11779" max="11780" width="15.7109375" style="2" customWidth="1"/>
    <col min="11781" max="11781" width="2.85546875" style="2" customWidth="1"/>
    <col min="11782" max="11783" width="15.7109375" style="2" customWidth="1"/>
    <col min="11784" max="11785" width="2.85546875" style="2" customWidth="1"/>
    <col min="11786" max="12032" width="11.42578125" style="2"/>
    <col min="12033" max="12033" width="2.85546875" style="2" customWidth="1"/>
    <col min="12034" max="12034" width="37.5703125" style="2" customWidth="1"/>
    <col min="12035" max="12036" width="15.7109375" style="2" customWidth="1"/>
    <col min="12037" max="12037" width="2.85546875" style="2" customWidth="1"/>
    <col min="12038" max="12039" width="15.7109375" style="2" customWidth="1"/>
    <col min="12040" max="12041" width="2.85546875" style="2" customWidth="1"/>
    <col min="12042" max="12288" width="11.42578125" style="2"/>
    <col min="12289" max="12289" width="2.85546875" style="2" customWidth="1"/>
    <col min="12290" max="12290" width="37.5703125" style="2" customWidth="1"/>
    <col min="12291" max="12292" width="15.7109375" style="2" customWidth="1"/>
    <col min="12293" max="12293" width="2.85546875" style="2" customWidth="1"/>
    <col min="12294" max="12295" width="15.7109375" style="2" customWidth="1"/>
    <col min="12296" max="12297" width="2.85546875" style="2" customWidth="1"/>
    <col min="12298" max="12544" width="11.42578125" style="2"/>
    <col min="12545" max="12545" width="2.85546875" style="2" customWidth="1"/>
    <col min="12546" max="12546" width="37.5703125" style="2" customWidth="1"/>
    <col min="12547" max="12548" width="15.7109375" style="2" customWidth="1"/>
    <col min="12549" max="12549" width="2.85546875" style="2" customWidth="1"/>
    <col min="12550" max="12551" width="15.7109375" style="2" customWidth="1"/>
    <col min="12552" max="12553" width="2.85546875" style="2" customWidth="1"/>
    <col min="12554" max="12800" width="11.42578125" style="2"/>
    <col min="12801" max="12801" width="2.85546875" style="2" customWidth="1"/>
    <col min="12802" max="12802" width="37.5703125" style="2" customWidth="1"/>
    <col min="12803" max="12804" width="15.7109375" style="2" customWidth="1"/>
    <col min="12805" max="12805" width="2.85546875" style="2" customWidth="1"/>
    <col min="12806" max="12807" width="15.7109375" style="2" customWidth="1"/>
    <col min="12808" max="12809" width="2.85546875" style="2" customWidth="1"/>
    <col min="12810" max="13056" width="11.42578125" style="2"/>
    <col min="13057" max="13057" width="2.85546875" style="2" customWidth="1"/>
    <col min="13058" max="13058" width="37.5703125" style="2" customWidth="1"/>
    <col min="13059" max="13060" width="15.7109375" style="2" customWidth="1"/>
    <col min="13061" max="13061" width="2.85546875" style="2" customWidth="1"/>
    <col min="13062" max="13063" width="15.7109375" style="2" customWidth="1"/>
    <col min="13064" max="13065" width="2.85546875" style="2" customWidth="1"/>
    <col min="13066" max="13312" width="11.42578125" style="2"/>
    <col min="13313" max="13313" width="2.85546875" style="2" customWidth="1"/>
    <col min="13314" max="13314" width="37.5703125" style="2" customWidth="1"/>
    <col min="13315" max="13316" width="15.7109375" style="2" customWidth="1"/>
    <col min="13317" max="13317" width="2.85546875" style="2" customWidth="1"/>
    <col min="13318" max="13319" width="15.7109375" style="2" customWidth="1"/>
    <col min="13320" max="13321" width="2.85546875" style="2" customWidth="1"/>
    <col min="13322" max="13568" width="11.42578125" style="2"/>
    <col min="13569" max="13569" width="2.85546875" style="2" customWidth="1"/>
    <col min="13570" max="13570" width="37.5703125" style="2" customWidth="1"/>
    <col min="13571" max="13572" width="15.7109375" style="2" customWidth="1"/>
    <col min="13573" max="13573" width="2.85546875" style="2" customWidth="1"/>
    <col min="13574" max="13575" width="15.7109375" style="2" customWidth="1"/>
    <col min="13576" max="13577" width="2.85546875" style="2" customWidth="1"/>
    <col min="13578" max="13824" width="11.42578125" style="2"/>
    <col min="13825" max="13825" width="2.85546875" style="2" customWidth="1"/>
    <col min="13826" max="13826" width="37.5703125" style="2" customWidth="1"/>
    <col min="13827" max="13828" width="15.7109375" style="2" customWidth="1"/>
    <col min="13829" max="13829" width="2.85546875" style="2" customWidth="1"/>
    <col min="13830" max="13831" width="15.7109375" style="2" customWidth="1"/>
    <col min="13832" max="13833" width="2.85546875" style="2" customWidth="1"/>
    <col min="13834" max="14080" width="11.42578125" style="2"/>
    <col min="14081" max="14081" width="2.85546875" style="2" customWidth="1"/>
    <col min="14082" max="14082" width="37.5703125" style="2" customWidth="1"/>
    <col min="14083" max="14084" width="15.7109375" style="2" customWidth="1"/>
    <col min="14085" max="14085" width="2.85546875" style="2" customWidth="1"/>
    <col min="14086" max="14087" width="15.7109375" style="2" customWidth="1"/>
    <col min="14088" max="14089" width="2.85546875" style="2" customWidth="1"/>
    <col min="14090" max="14336" width="11.42578125" style="2"/>
    <col min="14337" max="14337" width="2.85546875" style="2" customWidth="1"/>
    <col min="14338" max="14338" width="37.5703125" style="2" customWidth="1"/>
    <col min="14339" max="14340" width="15.7109375" style="2" customWidth="1"/>
    <col min="14341" max="14341" width="2.85546875" style="2" customWidth="1"/>
    <col min="14342" max="14343" width="15.7109375" style="2" customWidth="1"/>
    <col min="14344" max="14345" width="2.85546875" style="2" customWidth="1"/>
    <col min="14346" max="14592" width="11.42578125" style="2"/>
    <col min="14593" max="14593" width="2.85546875" style="2" customWidth="1"/>
    <col min="14594" max="14594" width="37.5703125" style="2" customWidth="1"/>
    <col min="14595" max="14596" width="15.7109375" style="2" customWidth="1"/>
    <col min="14597" max="14597" width="2.85546875" style="2" customWidth="1"/>
    <col min="14598" max="14599" width="15.7109375" style="2" customWidth="1"/>
    <col min="14600" max="14601" width="2.85546875" style="2" customWidth="1"/>
    <col min="14602" max="14848" width="11.42578125" style="2"/>
    <col min="14849" max="14849" width="2.85546875" style="2" customWidth="1"/>
    <col min="14850" max="14850" width="37.5703125" style="2" customWidth="1"/>
    <col min="14851" max="14852" width="15.7109375" style="2" customWidth="1"/>
    <col min="14853" max="14853" width="2.85546875" style="2" customWidth="1"/>
    <col min="14854" max="14855" width="15.7109375" style="2" customWidth="1"/>
    <col min="14856" max="14857" width="2.85546875" style="2" customWidth="1"/>
    <col min="14858" max="15104" width="11.42578125" style="2"/>
    <col min="15105" max="15105" width="2.85546875" style="2" customWidth="1"/>
    <col min="15106" max="15106" width="37.5703125" style="2" customWidth="1"/>
    <col min="15107" max="15108" width="15.7109375" style="2" customWidth="1"/>
    <col min="15109" max="15109" width="2.85546875" style="2" customWidth="1"/>
    <col min="15110" max="15111" width="15.7109375" style="2" customWidth="1"/>
    <col min="15112" max="15113" width="2.85546875" style="2" customWidth="1"/>
    <col min="15114" max="15360" width="11.42578125" style="2"/>
    <col min="15361" max="15361" width="2.85546875" style="2" customWidth="1"/>
    <col min="15362" max="15362" width="37.5703125" style="2" customWidth="1"/>
    <col min="15363" max="15364" width="15.7109375" style="2" customWidth="1"/>
    <col min="15365" max="15365" width="2.85546875" style="2" customWidth="1"/>
    <col min="15366" max="15367" width="15.7109375" style="2" customWidth="1"/>
    <col min="15368" max="15369" width="2.85546875" style="2" customWidth="1"/>
    <col min="15370" max="15616" width="11.42578125" style="2"/>
    <col min="15617" max="15617" width="2.85546875" style="2" customWidth="1"/>
    <col min="15618" max="15618" width="37.5703125" style="2" customWidth="1"/>
    <col min="15619" max="15620" width="15.7109375" style="2" customWidth="1"/>
    <col min="15621" max="15621" width="2.85546875" style="2" customWidth="1"/>
    <col min="15622" max="15623" width="15.7109375" style="2" customWidth="1"/>
    <col min="15624" max="15625" width="2.85546875" style="2" customWidth="1"/>
    <col min="15626" max="15872" width="11.42578125" style="2"/>
    <col min="15873" max="15873" width="2.85546875" style="2" customWidth="1"/>
    <col min="15874" max="15874" width="37.5703125" style="2" customWidth="1"/>
    <col min="15875" max="15876" width="15.7109375" style="2" customWidth="1"/>
    <col min="15877" max="15877" width="2.85546875" style="2" customWidth="1"/>
    <col min="15878" max="15879" width="15.7109375" style="2" customWidth="1"/>
    <col min="15880" max="15881" width="2.85546875" style="2" customWidth="1"/>
    <col min="15882" max="16128" width="11.42578125" style="2"/>
    <col min="16129" max="16129" width="2.85546875" style="2" customWidth="1"/>
    <col min="16130" max="16130" width="37.5703125" style="2" customWidth="1"/>
    <col min="16131" max="16132" width="15.7109375" style="2" customWidth="1"/>
    <col min="16133" max="16133" width="2.85546875" style="2" customWidth="1"/>
    <col min="16134" max="16135" width="15.7109375" style="2" customWidth="1"/>
    <col min="16136" max="16137" width="2.85546875" style="2" customWidth="1"/>
    <col min="16138" max="16384" width="11.42578125" style="2"/>
  </cols>
  <sheetData>
    <row r="1" spans="1:11" ht="12" customHeight="1" x14ac:dyDescent="0.25">
      <c r="A1" s="1"/>
      <c r="B1" s="1"/>
      <c r="C1" s="1"/>
      <c r="D1" s="1"/>
    </row>
    <row r="2" spans="1:11" ht="12" customHeight="1" x14ac:dyDescent="0.25">
      <c r="A2" s="1"/>
      <c r="B2" s="103" t="s">
        <v>206</v>
      </c>
      <c r="C2" s="5"/>
      <c r="D2" s="5"/>
    </row>
    <row r="3" spans="1:11" ht="12" customHeight="1" x14ac:dyDescent="0.25">
      <c r="A3" s="1"/>
      <c r="B3" s="103" t="s">
        <v>207</v>
      </c>
      <c r="D3" s="8"/>
      <c r="F3" s="103" t="s">
        <v>208</v>
      </c>
    </row>
    <row r="4" spans="1:11" ht="12" customHeight="1" x14ac:dyDescent="0.25">
      <c r="A4" s="10"/>
      <c r="B4" s="82" t="s">
        <v>204</v>
      </c>
      <c r="C4" s="82"/>
      <c r="D4" s="8"/>
      <c r="E4" s="180"/>
      <c r="F4" s="82" t="s">
        <v>205</v>
      </c>
    </row>
    <row r="5" spans="1:11" ht="12" customHeight="1" x14ac:dyDescent="0.25">
      <c r="A5" s="12"/>
      <c r="B5" s="2288" t="s">
        <v>4</v>
      </c>
      <c r="C5" s="2288" t="s">
        <v>586</v>
      </c>
      <c r="D5" s="2288" t="s">
        <v>6</v>
      </c>
      <c r="E5" s="131"/>
      <c r="F5" s="2288" t="s">
        <v>586</v>
      </c>
      <c r="G5" s="2288" t="s">
        <v>6</v>
      </c>
      <c r="H5" s="5"/>
      <c r="I5" s="1"/>
      <c r="J5" s="132"/>
      <c r="K5" s="132"/>
    </row>
    <row r="6" spans="1:11" ht="12" customHeight="1" x14ac:dyDescent="0.25">
      <c r="A6" s="12"/>
      <c r="B6" s="2289"/>
      <c r="C6" s="2289"/>
      <c r="D6" s="2289"/>
      <c r="E6" s="190"/>
      <c r="F6" s="2289"/>
      <c r="G6" s="2289"/>
      <c r="H6" s="5"/>
      <c r="I6" s="1"/>
      <c r="J6" s="132"/>
      <c r="K6" s="132"/>
    </row>
    <row r="7" spans="1:11" ht="12" customHeight="1" x14ac:dyDescent="0.25">
      <c r="A7" s="12"/>
      <c r="B7" s="2290"/>
      <c r="C7" s="2290"/>
      <c r="D7" s="2290"/>
      <c r="E7" s="18"/>
      <c r="F7" s="2290"/>
      <c r="G7" s="2290"/>
      <c r="H7" s="7"/>
      <c r="I7" s="10"/>
      <c r="J7" s="132"/>
      <c r="K7" s="132"/>
    </row>
    <row r="8" spans="1:11" ht="12" customHeight="1" x14ac:dyDescent="0.25">
      <c r="A8" s="16"/>
      <c r="B8" s="16"/>
      <c r="C8" s="16"/>
      <c r="D8" s="16"/>
      <c r="E8" s="191"/>
      <c r="F8" s="16"/>
      <c r="G8" s="16"/>
      <c r="H8" s="1860"/>
      <c r="I8" s="1860"/>
      <c r="J8" s="1860"/>
      <c r="K8" s="1860"/>
    </row>
    <row r="9" spans="1:11" ht="12" customHeight="1" x14ac:dyDescent="0.25">
      <c r="A9" s="1"/>
      <c r="B9" s="20" t="s">
        <v>8</v>
      </c>
      <c r="C9" s="21"/>
      <c r="D9" s="21"/>
      <c r="E9" s="192"/>
      <c r="F9" s="21"/>
      <c r="G9" s="21"/>
      <c r="H9" s="1860"/>
      <c r="I9" s="1860"/>
      <c r="J9" s="1860"/>
      <c r="K9" s="1860"/>
    </row>
    <row r="10" spans="1:11" ht="12" customHeight="1" x14ac:dyDescent="0.25">
      <c r="A10" s="25"/>
      <c r="B10" s="30" t="s">
        <v>14</v>
      </c>
      <c r="C10" s="738">
        <v>3.2000000000000001E-2</v>
      </c>
      <c r="D10" s="732">
        <v>0.12</v>
      </c>
      <c r="E10" s="187"/>
      <c r="F10" s="153" t="s">
        <v>123</v>
      </c>
      <c r="G10" s="153" t="s">
        <v>123</v>
      </c>
      <c r="H10" s="1860"/>
      <c r="I10" s="1860"/>
      <c r="J10" s="1860"/>
      <c r="K10" s="1860"/>
    </row>
    <row r="11" spans="1:11" ht="12" customHeight="1" x14ac:dyDescent="0.25">
      <c r="A11" s="25"/>
      <c r="B11" s="733" t="s">
        <v>16</v>
      </c>
      <c r="C11" s="1582">
        <v>0</v>
      </c>
      <c r="D11" s="1583">
        <v>0</v>
      </c>
      <c r="E11" s="187"/>
      <c r="F11" s="1233">
        <v>0</v>
      </c>
      <c r="G11" s="1233">
        <v>0</v>
      </c>
      <c r="H11" s="1860"/>
      <c r="I11" s="1860"/>
      <c r="J11" s="1860"/>
      <c r="K11" s="1860"/>
    </row>
    <row r="12" spans="1:11" ht="12" customHeight="1" x14ac:dyDescent="0.25">
      <c r="A12" s="25"/>
      <c r="B12" s="36" t="s">
        <v>18</v>
      </c>
      <c r="C12" s="739">
        <v>8.1</v>
      </c>
      <c r="D12" s="734">
        <v>6.26</v>
      </c>
      <c r="E12" s="187"/>
      <c r="F12" s="186">
        <v>1169.1500000000001</v>
      </c>
      <c r="G12" s="186">
        <v>1169.1500000000001</v>
      </c>
      <c r="H12" s="1860"/>
      <c r="I12" s="1860"/>
      <c r="J12" s="1860"/>
      <c r="K12" s="1860"/>
    </row>
    <row r="13" spans="1:11" ht="12" customHeight="1" x14ac:dyDescent="0.25">
      <c r="A13" s="25"/>
      <c r="B13" s="684" t="s">
        <v>137</v>
      </c>
      <c r="C13" s="744">
        <v>109767.274437</v>
      </c>
      <c r="D13" s="734">
        <v>220351.67502699999</v>
      </c>
      <c r="E13" s="187"/>
      <c r="F13" s="186" t="s">
        <v>123</v>
      </c>
      <c r="G13" s="186" t="s">
        <v>123</v>
      </c>
      <c r="H13" s="1860"/>
      <c r="I13" s="1860"/>
      <c r="J13" s="1860"/>
      <c r="K13" s="1860"/>
    </row>
    <row r="14" spans="1:11" ht="12" customHeight="1" x14ac:dyDescent="0.25">
      <c r="A14" s="1"/>
      <c r="B14" s="39" t="s">
        <v>23</v>
      </c>
      <c r="C14" s="740">
        <v>1638188.034</v>
      </c>
      <c r="D14" s="737">
        <v>1722823.166</v>
      </c>
      <c r="E14" s="541"/>
      <c r="F14" s="202" t="s">
        <v>123</v>
      </c>
      <c r="G14" s="202" t="s">
        <v>123</v>
      </c>
      <c r="H14" s="1860"/>
      <c r="I14" s="1860"/>
      <c r="J14" s="1860"/>
      <c r="K14" s="1860"/>
    </row>
    <row r="15" spans="1:11" ht="12" customHeight="1" x14ac:dyDescent="0.25">
      <c r="A15" s="25"/>
      <c r="B15" s="140" t="s">
        <v>26</v>
      </c>
      <c r="C15" s="187">
        <f>SUM(C10:C14)</f>
        <v>1747963.440437</v>
      </c>
      <c r="D15" s="187">
        <f>SUM(D10:D14)</f>
        <v>1943181.2210269999</v>
      </c>
      <c r="E15" s="187"/>
      <c r="F15" s="187"/>
      <c r="G15" s="187"/>
      <c r="H15" s="1860"/>
      <c r="I15" s="1860"/>
      <c r="J15" s="1860"/>
      <c r="K15" s="1860"/>
    </row>
    <row r="16" spans="1:11" s="102" customFormat="1" ht="12" customHeight="1" x14ac:dyDescent="0.25">
      <c r="A16" s="1"/>
      <c r="B16" s="49"/>
      <c r="C16" s="28"/>
      <c r="D16" s="28"/>
      <c r="E16" s="541"/>
      <c r="F16" s="28"/>
      <c r="G16" s="28"/>
      <c r="H16" s="1860"/>
      <c r="I16" s="1860"/>
      <c r="J16" s="1860"/>
      <c r="K16" s="1860"/>
    </row>
    <row r="17" spans="1:11" ht="12" customHeight="1" x14ac:dyDescent="0.25">
      <c r="A17" s="1"/>
      <c r="B17" s="20" t="s">
        <v>27</v>
      </c>
      <c r="C17" s="28"/>
      <c r="D17" s="28"/>
      <c r="E17" s="187"/>
      <c r="F17" s="28"/>
      <c r="G17" s="28"/>
      <c r="H17" s="1860"/>
      <c r="I17" s="1860"/>
      <c r="J17" s="1860"/>
      <c r="K17" s="1860"/>
    </row>
    <row r="18" spans="1:11" ht="12" customHeight="1" x14ac:dyDescent="0.25">
      <c r="A18" s="25"/>
      <c r="B18" s="1023" t="s">
        <v>28</v>
      </c>
      <c r="C18" s="1096">
        <v>105.402</v>
      </c>
      <c r="D18" s="55">
        <v>112.053</v>
      </c>
      <c r="E18" s="187"/>
      <c r="F18" s="153">
        <v>10371.109796999999</v>
      </c>
      <c r="G18" s="153">
        <v>10371.109796999999</v>
      </c>
      <c r="H18" s="1860"/>
      <c r="I18" s="1860"/>
      <c r="J18" s="1860"/>
      <c r="K18" s="1860"/>
    </row>
    <row r="19" spans="1:11" ht="12" customHeight="1" x14ac:dyDescent="0.25">
      <c r="A19" s="25"/>
      <c r="B19" s="1418" t="s">
        <v>537</v>
      </c>
      <c r="C19" s="1233">
        <v>0.81599999999999995</v>
      </c>
      <c r="D19" s="1234">
        <v>0</v>
      </c>
      <c r="E19" s="187"/>
      <c r="F19" s="1233" t="s">
        <v>123</v>
      </c>
      <c r="G19" s="1233" t="s">
        <v>123</v>
      </c>
      <c r="H19" s="1860"/>
      <c r="I19" s="1860"/>
      <c r="J19" s="1860"/>
      <c r="K19" s="1860"/>
    </row>
    <row r="20" spans="1:11" ht="12" customHeight="1" x14ac:dyDescent="0.25">
      <c r="A20" s="25"/>
      <c r="B20" s="1024" t="s">
        <v>31</v>
      </c>
      <c r="C20" s="186">
        <v>6.6</v>
      </c>
      <c r="D20" s="59">
        <v>5.5</v>
      </c>
      <c r="E20" s="187"/>
      <c r="F20" s="186">
        <v>23387.200000000001</v>
      </c>
      <c r="G20" s="186">
        <v>23387.200000000001</v>
      </c>
      <c r="H20" s="1860"/>
      <c r="I20" s="1860"/>
      <c r="J20" s="1860"/>
      <c r="K20" s="1860"/>
    </row>
    <row r="21" spans="1:11" ht="12" customHeight="1" x14ac:dyDescent="0.25">
      <c r="A21" s="25"/>
      <c r="B21" s="1024" t="s">
        <v>33</v>
      </c>
      <c r="C21" s="186">
        <v>1.0209999999999999</v>
      </c>
      <c r="D21" s="59" t="s">
        <v>123</v>
      </c>
      <c r="E21" s="187"/>
      <c r="F21" s="186">
        <v>3183.2</v>
      </c>
      <c r="G21" s="186">
        <v>3183.2</v>
      </c>
      <c r="H21" s="1860"/>
      <c r="I21" s="1860"/>
      <c r="J21" s="1860"/>
      <c r="K21" s="1860"/>
    </row>
    <row r="22" spans="1:11" ht="12" customHeight="1" x14ac:dyDescent="0.25">
      <c r="A22" s="25"/>
      <c r="B22" s="1024" t="s">
        <v>35</v>
      </c>
      <c r="C22" s="186">
        <v>17.295000000000002</v>
      </c>
      <c r="D22" s="59">
        <v>14.025</v>
      </c>
      <c r="E22" s="187"/>
      <c r="F22" s="186" t="s">
        <v>123</v>
      </c>
      <c r="G22" s="186" t="s">
        <v>123</v>
      </c>
      <c r="H22" s="1860"/>
      <c r="I22" s="1860"/>
      <c r="J22" s="1860"/>
      <c r="K22" s="1860"/>
    </row>
    <row r="23" spans="1:11" ht="12" customHeight="1" x14ac:dyDescent="0.25">
      <c r="A23" s="25"/>
      <c r="B23" s="1024" t="s">
        <v>39</v>
      </c>
      <c r="C23" s="186">
        <v>165.32400000000001</v>
      </c>
      <c r="D23" s="59">
        <v>131.74600000000001</v>
      </c>
      <c r="E23" s="187"/>
      <c r="F23" s="186">
        <v>1014863.142638</v>
      </c>
      <c r="G23" s="186">
        <v>1014863.142638</v>
      </c>
      <c r="H23" s="1860"/>
      <c r="I23" s="1860"/>
      <c r="J23" s="1860"/>
      <c r="K23" s="1860"/>
    </row>
    <row r="24" spans="1:11" ht="12" customHeight="1" x14ac:dyDescent="0.25">
      <c r="A24" s="25"/>
      <c r="B24" s="1024" t="s">
        <v>41</v>
      </c>
      <c r="C24" s="186" t="s">
        <v>123</v>
      </c>
      <c r="D24" s="59" t="s">
        <v>123</v>
      </c>
      <c r="E24" s="187"/>
      <c r="F24" s="186">
        <v>57706.5</v>
      </c>
      <c r="G24" s="186">
        <v>57706.5</v>
      </c>
      <c r="H24" s="1860"/>
      <c r="I24" s="1860"/>
      <c r="J24" s="1860"/>
      <c r="K24" s="1860"/>
    </row>
    <row r="25" spans="1:11" ht="12" customHeight="1" x14ac:dyDescent="0.25">
      <c r="A25" s="25"/>
      <c r="B25" s="1024" t="s">
        <v>43</v>
      </c>
      <c r="C25" s="186">
        <v>24.722999999999999</v>
      </c>
      <c r="D25" s="59">
        <v>22.286000000000001</v>
      </c>
      <c r="E25" s="187"/>
      <c r="F25" s="186" t="s">
        <v>123</v>
      </c>
      <c r="G25" s="186" t="s">
        <v>123</v>
      </c>
      <c r="H25" s="1860"/>
      <c r="I25" s="1860"/>
      <c r="J25" s="1860"/>
      <c r="K25" s="1860"/>
    </row>
    <row r="26" spans="1:11" ht="12" customHeight="1" x14ac:dyDescent="0.25">
      <c r="A26" s="25"/>
      <c r="B26" s="1024" t="s">
        <v>45</v>
      </c>
      <c r="C26" s="186">
        <v>117.783</v>
      </c>
      <c r="D26" s="59">
        <v>150.41800000000001</v>
      </c>
      <c r="E26" s="187"/>
      <c r="F26" s="186">
        <v>6339.7384220000004</v>
      </c>
      <c r="G26" s="186">
        <v>6339.7384220000004</v>
      </c>
      <c r="H26" s="1860"/>
      <c r="I26" s="1860"/>
      <c r="J26" s="1860"/>
      <c r="K26" s="1860"/>
    </row>
    <row r="27" spans="1:11" ht="12" customHeight="1" x14ac:dyDescent="0.25">
      <c r="A27" s="25"/>
      <c r="B27" s="1024" t="s">
        <v>553</v>
      </c>
      <c r="C27" s="186">
        <v>1.492</v>
      </c>
      <c r="D27" s="59">
        <v>1.244</v>
      </c>
      <c r="E27" s="187"/>
      <c r="F27" s="186">
        <v>19867.857539000001</v>
      </c>
      <c r="G27" s="186">
        <v>19867.857539000001</v>
      </c>
      <c r="H27" s="1860"/>
      <c r="I27" s="1860"/>
      <c r="J27" s="1860"/>
      <c r="K27" s="1860"/>
    </row>
    <row r="28" spans="1:11" ht="12" customHeight="1" x14ac:dyDescent="0.25">
      <c r="A28" s="25"/>
      <c r="B28" s="1024" t="s">
        <v>48</v>
      </c>
      <c r="C28" s="186">
        <v>6.1689999999999996</v>
      </c>
      <c r="D28" s="59">
        <v>6.28</v>
      </c>
      <c r="E28" s="187"/>
      <c r="F28" s="186">
        <v>19154.75</v>
      </c>
      <c r="G28" s="186">
        <v>19154.75</v>
      </c>
      <c r="H28" s="1860"/>
      <c r="I28" s="1860"/>
      <c r="J28" s="1860"/>
      <c r="K28" s="1860"/>
    </row>
    <row r="29" spans="1:11" ht="12" customHeight="1" x14ac:dyDescent="0.25">
      <c r="A29" s="25"/>
      <c r="B29" s="1024" t="s">
        <v>50</v>
      </c>
      <c r="C29" s="186">
        <v>9.77</v>
      </c>
      <c r="D29" s="59">
        <v>11.78</v>
      </c>
      <c r="E29" s="187"/>
      <c r="F29" s="186">
        <v>28220.1</v>
      </c>
      <c r="G29" s="186">
        <v>28220.1</v>
      </c>
      <c r="H29" s="1860"/>
      <c r="I29" s="1860"/>
      <c r="J29" s="1860"/>
      <c r="K29" s="1860"/>
    </row>
    <row r="30" spans="1:11" ht="12" customHeight="1" x14ac:dyDescent="0.25">
      <c r="A30" s="25"/>
      <c r="B30" s="1362" t="s">
        <v>474</v>
      </c>
      <c r="C30" s="186">
        <v>11.7</v>
      </c>
      <c r="D30" s="59">
        <v>13.61</v>
      </c>
      <c r="E30" s="187"/>
      <c r="F30" s="186">
        <v>31347.462514999999</v>
      </c>
      <c r="G30" s="186">
        <v>31347.462514999999</v>
      </c>
      <c r="H30" s="1860"/>
      <c r="I30" s="1860"/>
      <c r="J30" s="1860"/>
      <c r="K30" s="1860"/>
    </row>
    <row r="31" spans="1:11" ht="12" customHeight="1" x14ac:dyDescent="0.25">
      <c r="A31" s="1"/>
      <c r="B31" s="1025" t="s">
        <v>57</v>
      </c>
      <c r="C31" s="1097">
        <v>10.039999999999999</v>
      </c>
      <c r="D31" s="252">
        <v>6.7409999999999997</v>
      </c>
      <c r="E31" s="541"/>
      <c r="F31" s="202">
        <v>7540.3824889999996</v>
      </c>
      <c r="G31" s="202">
        <v>7540.3824889999996</v>
      </c>
      <c r="H31" s="1860"/>
      <c r="I31" s="1860"/>
      <c r="J31" s="1860"/>
      <c r="K31" s="1860"/>
    </row>
    <row r="32" spans="1:11" ht="12" customHeight="1" x14ac:dyDescent="0.25">
      <c r="A32" s="1"/>
      <c r="B32" s="45" t="s">
        <v>26</v>
      </c>
      <c r="C32" s="187">
        <f>SUM(C18:C31)</f>
        <v>478.13500000000005</v>
      </c>
      <c r="D32" s="187">
        <f>SUM(D18:D31)</f>
        <v>475.68299999999999</v>
      </c>
      <c r="E32" s="541"/>
      <c r="F32" s="187"/>
      <c r="G32" s="187"/>
      <c r="H32" s="1860"/>
      <c r="I32" s="1860"/>
      <c r="J32" s="1860"/>
      <c r="K32" s="1860"/>
    </row>
    <row r="33" spans="1:11" ht="12" customHeight="1" x14ac:dyDescent="0.25">
      <c r="A33" s="1"/>
      <c r="B33" s="40"/>
      <c r="C33" s="28"/>
      <c r="D33" s="28"/>
      <c r="E33" s="541"/>
      <c r="F33" s="28"/>
      <c r="G33" s="28"/>
      <c r="H33" s="1860"/>
      <c r="I33" s="1860"/>
      <c r="J33" s="1860"/>
      <c r="K33" s="1860"/>
    </row>
    <row r="34" spans="1:11" ht="12" customHeight="1" x14ac:dyDescent="0.25">
      <c r="A34" s="25"/>
      <c r="B34" s="20" t="s">
        <v>59</v>
      </c>
      <c r="C34" s="28"/>
      <c r="D34" s="28"/>
      <c r="E34" s="541"/>
      <c r="F34" s="28"/>
      <c r="G34" s="28"/>
      <c r="H34" s="1860"/>
      <c r="I34" s="1860"/>
      <c r="J34" s="1860"/>
      <c r="K34" s="1860"/>
    </row>
    <row r="35" spans="1:11" ht="12" customHeight="1" x14ac:dyDescent="0.25">
      <c r="A35" s="25"/>
      <c r="B35" s="36" t="s">
        <v>60</v>
      </c>
      <c r="C35" s="580">
        <v>4.7E-2</v>
      </c>
      <c r="D35" s="55">
        <v>2.5999999999999999E-2</v>
      </c>
      <c r="E35" s="541"/>
      <c r="F35" s="580" t="s">
        <v>123</v>
      </c>
      <c r="G35" s="55" t="s">
        <v>123</v>
      </c>
      <c r="H35" s="1860"/>
      <c r="I35" s="1860"/>
      <c r="J35" s="1860"/>
      <c r="K35" s="1860"/>
    </row>
    <row r="36" spans="1:11" ht="12" customHeight="1" x14ac:dyDescent="0.25">
      <c r="A36" s="25"/>
      <c r="B36" s="36" t="s">
        <v>62</v>
      </c>
      <c r="C36" s="576">
        <v>0.1</v>
      </c>
      <c r="D36" s="59">
        <v>0.159</v>
      </c>
      <c r="E36" s="187"/>
      <c r="F36" s="576">
        <v>270.39999999999998</v>
      </c>
      <c r="G36" s="59">
        <v>270.39999999999998</v>
      </c>
      <c r="H36" s="1860"/>
      <c r="I36" s="1860"/>
      <c r="J36" s="1860"/>
      <c r="K36" s="1860"/>
    </row>
    <row r="37" spans="1:11" ht="12" customHeight="1" x14ac:dyDescent="0.25">
      <c r="A37" s="25"/>
      <c r="B37" s="36" t="s">
        <v>151</v>
      </c>
      <c r="C37" s="576">
        <v>1.7150000000000001</v>
      </c>
      <c r="D37" s="59">
        <v>1.6659999999999999</v>
      </c>
      <c r="E37" s="187"/>
      <c r="F37" s="576" t="s">
        <v>123</v>
      </c>
      <c r="G37" s="59" t="s">
        <v>123</v>
      </c>
      <c r="H37" s="1860"/>
      <c r="I37" s="1860"/>
      <c r="J37" s="1860"/>
      <c r="K37" s="1860"/>
    </row>
    <row r="38" spans="1:11" ht="12" customHeight="1" x14ac:dyDescent="0.25">
      <c r="A38" s="25"/>
      <c r="B38" s="36" t="s">
        <v>731</v>
      </c>
      <c r="C38" s="852">
        <v>11657.011</v>
      </c>
      <c r="D38" s="59">
        <v>9970.1319999999996</v>
      </c>
      <c r="E38" s="187"/>
      <c r="F38" s="576" t="s">
        <v>123</v>
      </c>
      <c r="G38" s="59" t="s">
        <v>123</v>
      </c>
      <c r="H38" s="1860"/>
      <c r="I38" s="1860"/>
      <c r="J38" s="1860"/>
      <c r="K38" s="1860"/>
    </row>
    <row r="39" spans="1:11" ht="12" customHeight="1" x14ac:dyDescent="0.25">
      <c r="A39" s="25"/>
      <c r="B39" s="36" t="s">
        <v>154</v>
      </c>
      <c r="C39" s="576">
        <v>123.5</v>
      </c>
      <c r="D39" s="59">
        <v>159.30000000000001</v>
      </c>
      <c r="E39" s="187"/>
      <c r="F39" s="576" t="s">
        <v>123</v>
      </c>
      <c r="G39" s="59" t="s">
        <v>123</v>
      </c>
      <c r="H39" s="1860"/>
      <c r="I39" s="1860"/>
      <c r="J39" s="1860"/>
      <c r="K39" s="1860"/>
    </row>
    <row r="40" spans="1:11" ht="12" customHeight="1" x14ac:dyDescent="0.25">
      <c r="A40" s="25"/>
      <c r="B40" s="36" t="s">
        <v>68</v>
      </c>
      <c r="C40" s="576">
        <v>127.55</v>
      </c>
      <c r="D40" s="59">
        <v>1.4</v>
      </c>
      <c r="E40" s="187"/>
      <c r="F40" s="576">
        <v>1765.601664</v>
      </c>
      <c r="G40" s="59">
        <v>1765.601664</v>
      </c>
      <c r="H40" s="1860"/>
      <c r="I40" s="1860"/>
      <c r="J40" s="1860"/>
      <c r="K40" s="1860"/>
    </row>
    <row r="41" spans="1:11" ht="12" customHeight="1" x14ac:dyDescent="0.25">
      <c r="A41" s="25"/>
      <c r="B41" s="36" t="s">
        <v>70</v>
      </c>
      <c r="C41" s="576">
        <v>0.11899999999999999</v>
      </c>
      <c r="D41" s="59">
        <v>0.20100000000000001</v>
      </c>
      <c r="E41" s="187"/>
      <c r="F41" s="576">
        <v>79.23</v>
      </c>
      <c r="G41" s="59">
        <v>79.23</v>
      </c>
      <c r="H41" s="1860"/>
      <c r="I41" s="1860"/>
      <c r="J41" s="1860"/>
      <c r="K41" s="1860"/>
    </row>
    <row r="42" spans="1:11" ht="12" customHeight="1" x14ac:dyDescent="0.25">
      <c r="A42" s="25"/>
      <c r="B42" s="36" t="s">
        <v>72</v>
      </c>
      <c r="C42" s="576">
        <v>4.4999999999999998E-2</v>
      </c>
      <c r="D42" s="59">
        <v>7.0999999999999994E-2</v>
      </c>
      <c r="E42" s="187"/>
      <c r="F42" s="576">
        <v>24.2</v>
      </c>
      <c r="G42" s="59">
        <v>24.2</v>
      </c>
      <c r="H42" s="1860"/>
      <c r="I42" s="1860"/>
      <c r="J42" s="1860"/>
      <c r="K42" s="1860"/>
    </row>
    <row r="43" spans="1:11" ht="12" customHeight="1" x14ac:dyDescent="0.25">
      <c r="A43" s="25"/>
      <c r="B43" s="36" t="s">
        <v>73</v>
      </c>
      <c r="C43" s="576">
        <v>281.70699999999999</v>
      </c>
      <c r="D43" s="59">
        <v>189.23</v>
      </c>
      <c r="E43" s="187"/>
      <c r="F43" s="576">
        <v>532.48437799999999</v>
      </c>
      <c r="G43" s="59">
        <v>532.48437799999999</v>
      </c>
      <c r="H43" s="1860"/>
      <c r="I43" s="1860"/>
      <c r="J43" s="1860"/>
      <c r="K43" s="1860"/>
    </row>
    <row r="44" spans="1:11" ht="12" customHeight="1" x14ac:dyDescent="0.25">
      <c r="A44" s="25"/>
      <c r="B44" s="684" t="s">
        <v>456</v>
      </c>
      <c r="C44" s="842">
        <v>17.184000000000001</v>
      </c>
      <c r="D44" s="59">
        <v>15.41</v>
      </c>
      <c r="E44" s="187"/>
      <c r="F44" s="576">
        <v>248.20682199999999</v>
      </c>
      <c r="G44" s="59">
        <v>248.20682199999999</v>
      </c>
      <c r="H44" s="1860"/>
      <c r="I44" s="1860"/>
      <c r="J44" s="1860"/>
      <c r="K44" s="1860"/>
    </row>
    <row r="45" spans="1:11" ht="12" customHeight="1" x14ac:dyDescent="0.25">
      <c r="A45" s="25"/>
      <c r="B45" s="36" t="s">
        <v>76</v>
      </c>
      <c r="C45" s="576">
        <v>166.268</v>
      </c>
      <c r="D45" s="59">
        <v>144.07300000000001</v>
      </c>
      <c r="E45" s="187"/>
      <c r="F45" s="576">
        <v>2196.2370660000001</v>
      </c>
      <c r="G45" s="59">
        <v>2196.2370660000001</v>
      </c>
      <c r="H45" s="1860"/>
      <c r="I45" s="1860"/>
      <c r="J45" s="1860"/>
      <c r="K45" s="1860"/>
    </row>
    <row r="46" spans="1:11" ht="12" customHeight="1" x14ac:dyDescent="0.25">
      <c r="A46" s="25"/>
      <c r="B46" s="36" t="s">
        <v>77</v>
      </c>
      <c r="C46" s="576">
        <v>70.602999999999994</v>
      </c>
      <c r="D46" s="59">
        <v>72.807000000000002</v>
      </c>
      <c r="E46" s="187"/>
      <c r="F46" s="576" t="s">
        <v>123</v>
      </c>
      <c r="G46" s="59" t="s">
        <v>123</v>
      </c>
      <c r="H46" s="1860"/>
      <c r="I46" s="1860"/>
      <c r="J46" s="1860"/>
      <c r="K46" s="1860"/>
    </row>
    <row r="47" spans="1:11" ht="12" customHeight="1" x14ac:dyDescent="0.25">
      <c r="A47" s="25"/>
      <c r="B47" s="36" t="s">
        <v>78</v>
      </c>
      <c r="C47" s="576">
        <v>36.159999999999997</v>
      </c>
      <c r="D47" s="59">
        <v>38.72</v>
      </c>
      <c r="E47" s="187"/>
      <c r="F47" s="576">
        <v>10161.614584000001</v>
      </c>
      <c r="G47" s="59">
        <v>10161.614584000001</v>
      </c>
      <c r="H47" s="1860"/>
      <c r="I47" s="1860"/>
      <c r="J47" s="1860"/>
      <c r="K47" s="1860"/>
    </row>
    <row r="48" spans="1:11" ht="12" customHeight="1" x14ac:dyDescent="0.25">
      <c r="A48" s="25"/>
      <c r="B48" s="36" t="s">
        <v>80</v>
      </c>
      <c r="C48" s="576">
        <v>9.4E-2</v>
      </c>
      <c r="D48" s="59">
        <v>0.13900000000000001</v>
      </c>
      <c r="E48" s="187"/>
      <c r="F48" s="576">
        <v>1.3769290000000001</v>
      </c>
      <c r="G48" s="59">
        <v>1.3769290000000001</v>
      </c>
      <c r="H48" s="1860"/>
      <c r="I48" s="1860"/>
      <c r="J48" s="1860"/>
      <c r="K48" s="1860"/>
    </row>
    <row r="49" spans="1:255" ht="12" customHeight="1" x14ac:dyDescent="0.25">
      <c r="A49" s="25"/>
      <c r="B49" s="36" t="s">
        <v>84</v>
      </c>
      <c r="C49" s="576">
        <v>80.683999999999997</v>
      </c>
      <c r="D49" s="59">
        <v>184.58799999999999</v>
      </c>
      <c r="E49" s="187"/>
      <c r="F49" s="576" t="s">
        <v>123</v>
      </c>
      <c r="G49" s="59" t="s">
        <v>123</v>
      </c>
      <c r="H49" s="1860"/>
      <c r="I49" s="1860"/>
      <c r="J49" s="1860"/>
      <c r="K49" s="1860"/>
    </row>
    <row r="50" spans="1:255" ht="12" customHeight="1" x14ac:dyDescent="0.25">
      <c r="A50" s="25"/>
      <c r="B50" s="36" t="s">
        <v>88</v>
      </c>
      <c r="C50" s="576">
        <v>1143.54</v>
      </c>
      <c r="D50" s="59">
        <v>1257.076</v>
      </c>
      <c r="E50" s="187"/>
      <c r="F50" s="576" t="s">
        <v>123</v>
      </c>
      <c r="G50" s="59">
        <v>23351</v>
      </c>
      <c r="H50" s="1860"/>
      <c r="I50" s="1860"/>
      <c r="J50" s="1860"/>
      <c r="K50" s="1860"/>
    </row>
    <row r="51" spans="1:255" ht="12" customHeight="1" x14ac:dyDescent="0.25">
      <c r="A51" s="25"/>
      <c r="B51" s="36" t="s">
        <v>89</v>
      </c>
      <c r="C51" s="576">
        <v>30.256</v>
      </c>
      <c r="D51" s="59">
        <v>27.78</v>
      </c>
      <c r="E51" s="187"/>
      <c r="F51" s="576">
        <v>33933.43189</v>
      </c>
      <c r="G51" s="985">
        <v>33933.43189</v>
      </c>
      <c r="H51" s="1860"/>
      <c r="I51" s="1860"/>
      <c r="J51" s="1860"/>
      <c r="K51" s="1860"/>
    </row>
    <row r="52" spans="1:255" ht="12" customHeight="1" x14ac:dyDescent="0.25">
      <c r="A52" s="25"/>
      <c r="B52" s="36" t="s">
        <v>91</v>
      </c>
      <c r="C52" s="576">
        <v>52.3</v>
      </c>
      <c r="D52" s="59">
        <v>39.268000000000001</v>
      </c>
      <c r="E52" s="187"/>
      <c r="F52" s="576" t="s">
        <v>123</v>
      </c>
      <c r="G52" s="59" t="s">
        <v>123</v>
      </c>
      <c r="H52" s="1860"/>
      <c r="I52" s="1860"/>
      <c r="J52" s="1860"/>
      <c r="K52" s="1860"/>
    </row>
    <row r="53" spans="1:255" ht="12" customHeight="1" x14ac:dyDescent="0.25">
      <c r="A53" s="25"/>
      <c r="B53" s="36" t="s">
        <v>172</v>
      </c>
      <c r="C53" s="576">
        <v>0.44</v>
      </c>
      <c r="D53" s="59">
        <v>0.21</v>
      </c>
      <c r="E53" s="187"/>
      <c r="F53" s="576">
        <v>552.37</v>
      </c>
      <c r="G53" s="59">
        <v>552.37</v>
      </c>
      <c r="H53" s="1860"/>
      <c r="I53" s="1860"/>
      <c r="J53" s="1860"/>
      <c r="K53" s="1860"/>
    </row>
    <row r="54" spans="1:255" ht="12" customHeight="1" x14ac:dyDescent="0.25">
      <c r="A54" s="25"/>
      <c r="B54" s="36" t="s">
        <v>97</v>
      </c>
      <c r="C54" s="576">
        <v>2.1389999999999998</v>
      </c>
      <c r="D54" s="59">
        <v>2.0459999999999998</v>
      </c>
      <c r="E54" s="187"/>
      <c r="F54" s="576">
        <v>113.253559</v>
      </c>
      <c r="G54" s="59">
        <v>113.253559</v>
      </c>
      <c r="H54" s="1860"/>
      <c r="I54" s="1860"/>
      <c r="J54" s="1860"/>
      <c r="K54" s="1860"/>
    </row>
    <row r="55" spans="1:255" ht="12" customHeight="1" x14ac:dyDescent="0.25">
      <c r="A55" s="25"/>
      <c r="B55" s="39" t="s">
        <v>101</v>
      </c>
      <c r="C55" s="577">
        <v>92.826999999999998</v>
      </c>
      <c r="D55" s="252">
        <v>70.382000000000005</v>
      </c>
      <c r="E55" s="187"/>
      <c r="F55" s="577">
        <v>5995.6</v>
      </c>
      <c r="G55" s="252">
        <v>5995.6</v>
      </c>
      <c r="H55" s="1860"/>
      <c r="I55" s="1860"/>
      <c r="J55" s="1860"/>
      <c r="K55" s="1860"/>
    </row>
    <row r="56" spans="1:255" ht="12" customHeight="1" x14ac:dyDescent="0.25">
      <c r="A56" s="1"/>
      <c r="B56" s="6" t="s">
        <v>26</v>
      </c>
      <c r="C56" s="187">
        <f>SUM(C35:C55)</f>
        <v>13884.288999999995</v>
      </c>
      <c r="D56" s="187">
        <f>SUM(D35:D55)</f>
        <v>12174.683999999996</v>
      </c>
      <c r="E56" s="541"/>
      <c r="F56" s="187"/>
      <c r="G56" s="187"/>
      <c r="H56" s="1860"/>
      <c r="I56" s="1860"/>
      <c r="J56" s="1860"/>
      <c r="K56" s="1860"/>
      <c r="IU56" s="203"/>
    </row>
    <row r="57" spans="1:255" ht="12" customHeight="1" x14ac:dyDescent="0.25">
      <c r="A57" s="1"/>
      <c r="B57" s="204"/>
      <c r="C57" s="187"/>
      <c r="D57" s="187"/>
      <c r="E57" s="541"/>
      <c r="H57" s="2"/>
    </row>
    <row r="58" spans="1:255" ht="12" customHeight="1" x14ac:dyDescent="0.25">
      <c r="A58" s="1"/>
      <c r="B58" s="205" t="s">
        <v>124</v>
      </c>
      <c r="C58" s="206">
        <f>SUM(C15,C32,C56)</f>
        <v>1762325.8644370001</v>
      </c>
      <c r="D58" s="206">
        <f>SUM(D15,D32,D56)</f>
        <v>1955831.5880269997</v>
      </c>
      <c r="E58" s="206"/>
      <c r="H58" s="2"/>
    </row>
    <row r="59" spans="1:255" ht="12" customHeight="1" x14ac:dyDescent="0.25">
      <c r="A59" s="1"/>
      <c r="B59" s="1"/>
      <c r="C59" s="147"/>
      <c r="D59" s="147"/>
      <c r="E59" s="147"/>
      <c r="H59" s="2"/>
    </row>
    <row r="60" spans="1:255" ht="12" customHeight="1" x14ac:dyDescent="0.25">
      <c r="B60" s="77" t="s">
        <v>104</v>
      </c>
      <c r="C60" s="147"/>
      <c r="D60" s="147"/>
      <c r="E60" s="184"/>
      <c r="H60" s="2"/>
    </row>
    <row r="61" spans="1:255" ht="12" customHeight="1" x14ac:dyDescent="0.25">
      <c r="B61" s="77" t="s">
        <v>105</v>
      </c>
      <c r="C61" s="147"/>
      <c r="D61" s="147"/>
      <c r="E61" s="184"/>
      <c r="F61" s="184"/>
      <c r="G61" s="184"/>
    </row>
    <row r="62" spans="1:255" ht="12" customHeight="1" x14ac:dyDescent="0.25">
      <c r="B62" s="84" t="s">
        <v>106</v>
      </c>
      <c r="C62" s="147"/>
      <c r="D62" s="147"/>
      <c r="E62" s="184"/>
      <c r="F62" s="184"/>
      <c r="G62" s="184"/>
    </row>
    <row r="63" spans="1:255" ht="12" customHeight="1" x14ac:dyDescent="0.25">
      <c r="B63" s="77" t="s">
        <v>125</v>
      </c>
      <c r="C63" s="147"/>
      <c r="D63" s="147"/>
      <c r="E63" s="184"/>
      <c r="F63" s="184"/>
      <c r="G63" s="184"/>
    </row>
    <row r="64" spans="1:255" ht="12" customHeight="1" x14ac:dyDescent="0.25">
      <c r="B64" s="77" t="s">
        <v>126</v>
      </c>
      <c r="C64" s="147"/>
      <c r="D64" s="147"/>
      <c r="E64" s="184"/>
      <c r="F64" s="184"/>
      <c r="G64" s="184"/>
    </row>
    <row r="65" spans="2:7" ht="12" customHeight="1" x14ac:dyDescent="0.25">
      <c r="B65" s="2"/>
      <c r="C65" s="147"/>
      <c r="D65" s="147"/>
      <c r="E65" s="184"/>
      <c r="F65" s="184"/>
      <c r="G65" s="184"/>
    </row>
    <row r="66" spans="2:7" ht="12" customHeight="1" x14ac:dyDescent="0.25">
      <c r="B66" s="70" t="s">
        <v>109</v>
      </c>
      <c r="C66" s="147"/>
      <c r="D66" s="147"/>
      <c r="E66" s="184"/>
      <c r="F66" s="184"/>
      <c r="G66" s="184"/>
    </row>
    <row r="67" spans="2:7" ht="12" customHeight="1" x14ac:dyDescent="0.25">
      <c r="B67" s="70" t="s">
        <v>110</v>
      </c>
      <c r="C67" s="147"/>
      <c r="D67" s="147"/>
      <c r="E67" s="184"/>
      <c r="F67" s="184"/>
      <c r="G67" s="184"/>
    </row>
    <row r="68" spans="2:7" ht="12" customHeight="1" x14ac:dyDescent="0.25">
      <c r="B68" s="70" t="s">
        <v>114</v>
      </c>
      <c r="C68" s="147"/>
      <c r="D68" s="147"/>
      <c r="E68" s="184"/>
      <c r="F68" s="184"/>
      <c r="G68" s="184"/>
    </row>
    <row r="69" spans="2:7" ht="12" customHeight="1" x14ac:dyDescent="0.25">
      <c r="B69" s="70" t="s">
        <v>577</v>
      </c>
      <c r="C69" s="147"/>
      <c r="D69" s="147"/>
      <c r="E69" s="184"/>
      <c r="F69" s="184"/>
      <c r="G69" s="184"/>
    </row>
    <row r="70" spans="2:7" ht="12" customHeight="1" x14ac:dyDescent="0.25">
      <c r="B70" s="70" t="s">
        <v>111</v>
      </c>
      <c r="C70" s="147"/>
      <c r="D70" s="147"/>
      <c r="E70" s="184"/>
      <c r="F70" s="184"/>
      <c r="G70" s="184"/>
    </row>
    <row r="71" spans="2:7" ht="12" customHeight="1" x14ac:dyDescent="0.25">
      <c r="B71" s="70" t="s">
        <v>112</v>
      </c>
      <c r="C71" s="147"/>
      <c r="D71" s="147"/>
      <c r="E71" s="184"/>
      <c r="F71" s="184"/>
      <c r="G71" s="184"/>
    </row>
    <row r="72" spans="2:7" ht="12" customHeight="1" x14ac:dyDescent="0.25">
      <c r="B72" s="70" t="s">
        <v>113</v>
      </c>
      <c r="C72" s="147"/>
      <c r="D72" s="147"/>
      <c r="E72" s="184"/>
      <c r="F72" s="184"/>
      <c r="G72" s="184"/>
    </row>
    <row r="73" spans="2:7" ht="12" customHeight="1" x14ac:dyDescent="0.25">
      <c r="B73" s="3" t="s">
        <v>579</v>
      </c>
      <c r="C73" s="147"/>
      <c r="D73" s="147"/>
      <c r="E73" s="184"/>
      <c r="F73" s="184"/>
      <c r="G73" s="184"/>
    </row>
    <row r="74" spans="2:7" ht="12" customHeight="1" x14ac:dyDescent="0.25">
      <c r="B74" s="70" t="s">
        <v>116</v>
      </c>
      <c r="C74" s="147"/>
      <c r="D74" s="147"/>
      <c r="E74" s="184"/>
      <c r="F74" s="184"/>
      <c r="G74" s="184"/>
    </row>
    <row r="75" spans="2:7" ht="12" customHeight="1" x14ac:dyDescent="0.25">
      <c r="B75" s="70" t="s">
        <v>614</v>
      </c>
      <c r="C75" s="147"/>
      <c r="D75" s="147"/>
      <c r="E75" s="184"/>
      <c r="F75" s="184"/>
      <c r="G75" s="184"/>
    </row>
    <row r="76" spans="2:7" ht="12" customHeight="1" x14ac:dyDescent="0.25">
      <c r="B76" s="70" t="s">
        <v>668</v>
      </c>
      <c r="C76" s="147"/>
      <c r="D76" s="147"/>
      <c r="E76" s="184"/>
      <c r="F76" s="184"/>
      <c r="G76" s="184"/>
    </row>
    <row r="77" spans="2:7" ht="12" customHeight="1" x14ac:dyDescent="0.25">
      <c r="B77" s="70" t="s">
        <v>115</v>
      </c>
      <c r="C77" s="147"/>
      <c r="D77" s="147"/>
      <c r="E77" s="184"/>
      <c r="F77" s="184"/>
      <c r="G77" s="184"/>
    </row>
    <row r="78" spans="2:7" ht="12" customHeight="1" x14ac:dyDescent="0.25">
      <c r="B78" s="70" t="s">
        <v>118</v>
      </c>
      <c r="C78" s="147"/>
      <c r="D78" s="147"/>
      <c r="E78" s="184"/>
      <c r="F78" s="184"/>
      <c r="G78" s="184"/>
    </row>
    <row r="79" spans="2:7" ht="12" customHeight="1" x14ac:dyDescent="0.25">
      <c r="C79" s="147"/>
      <c r="D79" s="147"/>
      <c r="E79" s="184"/>
      <c r="F79" s="184"/>
      <c r="G79" s="184"/>
    </row>
    <row r="80" spans="2:7" ht="12" customHeight="1" x14ac:dyDescent="0.25"/>
    <row r="81" spans="1:4" ht="12" customHeight="1" x14ac:dyDescent="0.25"/>
    <row r="82" spans="1:4" ht="12" customHeight="1" x14ac:dyDescent="0.25"/>
    <row r="83" spans="1:4" ht="12" customHeight="1" x14ac:dyDescent="0.25"/>
    <row r="84" spans="1:4" ht="12" customHeight="1" x14ac:dyDescent="0.25"/>
    <row r="85" spans="1:4" ht="12" customHeight="1" x14ac:dyDescent="0.25"/>
    <row r="86" spans="1:4" ht="12" customHeight="1" x14ac:dyDescent="0.25"/>
    <row r="87" spans="1:4" ht="12" customHeight="1" x14ac:dyDescent="0.25">
      <c r="A87" s="82"/>
      <c r="B87" s="82"/>
      <c r="C87" s="82"/>
      <c r="D87" s="82"/>
    </row>
  </sheetData>
  <mergeCells count="5">
    <mergeCell ref="B5:B7"/>
    <mergeCell ref="C5:C7"/>
    <mergeCell ref="D5:D7"/>
    <mergeCell ref="F5:F7"/>
    <mergeCell ref="G5:G7"/>
  </mergeCells>
  <conditionalFormatting sqref="J1:J7 J61:J1048576">
    <cfRule type="cellIs" dxfId="1" priority="1" operator="lessThan">
      <formula>-0.3</formula>
    </cfRule>
    <cfRule type="cellIs" dxfId="0" priority="2" operator="greaterThan">
      <formula>0.3</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N71"/>
  <sheetViews>
    <sheetView showGridLines="0" topLeftCell="A16" zoomScale="85" zoomScaleNormal="85" workbookViewId="0"/>
  </sheetViews>
  <sheetFormatPr defaultColWidth="11.42578125" defaultRowHeight="15" x14ac:dyDescent="0.25"/>
  <cols>
    <col min="1" max="1" width="2.85546875" style="102" customWidth="1"/>
    <col min="2" max="2" width="37.5703125" style="102" customWidth="1"/>
    <col min="3" max="4" width="15.7109375" style="102" customWidth="1"/>
    <col min="5" max="5" width="2.85546875" style="2" customWidth="1"/>
    <col min="6" max="7" width="15.7109375" style="2" customWidth="1"/>
    <col min="8" max="8" width="3.42578125" style="101" customWidth="1"/>
    <col min="9" max="9" width="2.85546875" style="2" customWidth="1"/>
    <col min="10" max="10" width="15" style="2" customWidth="1"/>
    <col min="11" max="256" width="11.42578125" style="2"/>
    <col min="257" max="257" width="2.85546875" style="2" customWidth="1"/>
    <col min="258" max="258" width="37.5703125" style="2" customWidth="1"/>
    <col min="259" max="260" width="15.7109375" style="2" customWidth="1"/>
    <col min="261" max="261" width="2.85546875" style="2" customWidth="1"/>
    <col min="262" max="263" width="15.7109375" style="2" customWidth="1"/>
    <col min="264" max="265" width="2.85546875" style="2" customWidth="1"/>
    <col min="266" max="512" width="11.42578125" style="2"/>
    <col min="513" max="513" width="2.85546875" style="2" customWidth="1"/>
    <col min="514" max="514" width="37.5703125" style="2" customWidth="1"/>
    <col min="515" max="516" width="15.7109375" style="2" customWidth="1"/>
    <col min="517" max="517" width="2.85546875" style="2" customWidth="1"/>
    <col min="518" max="519" width="15.7109375" style="2" customWidth="1"/>
    <col min="520" max="521" width="2.85546875" style="2" customWidth="1"/>
    <col min="522" max="768" width="11.42578125" style="2"/>
    <col min="769" max="769" width="2.85546875" style="2" customWidth="1"/>
    <col min="770" max="770" width="37.5703125" style="2" customWidth="1"/>
    <col min="771" max="772" width="15.7109375" style="2" customWidth="1"/>
    <col min="773" max="773" width="2.85546875" style="2" customWidth="1"/>
    <col min="774" max="775" width="15.7109375" style="2" customWidth="1"/>
    <col min="776" max="777" width="2.85546875" style="2" customWidth="1"/>
    <col min="778" max="1024" width="11.42578125" style="2"/>
    <col min="1025" max="1025" width="2.85546875" style="2" customWidth="1"/>
    <col min="1026" max="1026" width="37.5703125" style="2" customWidth="1"/>
    <col min="1027" max="1028" width="15.7109375" style="2" customWidth="1"/>
    <col min="1029" max="1029" width="2.85546875" style="2" customWidth="1"/>
    <col min="1030" max="1031" width="15.7109375" style="2" customWidth="1"/>
    <col min="1032" max="1033" width="2.85546875" style="2" customWidth="1"/>
    <col min="1034" max="1280" width="11.42578125" style="2"/>
    <col min="1281" max="1281" width="2.85546875" style="2" customWidth="1"/>
    <col min="1282" max="1282" width="37.5703125" style="2" customWidth="1"/>
    <col min="1283" max="1284" width="15.7109375" style="2" customWidth="1"/>
    <col min="1285" max="1285" width="2.85546875" style="2" customWidth="1"/>
    <col min="1286" max="1287" width="15.7109375" style="2" customWidth="1"/>
    <col min="1288" max="1289" width="2.85546875" style="2" customWidth="1"/>
    <col min="1290" max="1536" width="11.42578125" style="2"/>
    <col min="1537" max="1537" width="2.85546875" style="2" customWidth="1"/>
    <col min="1538" max="1538" width="37.5703125" style="2" customWidth="1"/>
    <col min="1539" max="1540" width="15.7109375" style="2" customWidth="1"/>
    <col min="1541" max="1541" width="2.85546875" style="2" customWidth="1"/>
    <col min="1542" max="1543" width="15.7109375" style="2" customWidth="1"/>
    <col min="1544" max="1545" width="2.85546875" style="2" customWidth="1"/>
    <col min="1546" max="1792" width="11.42578125" style="2"/>
    <col min="1793" max="1793" width="2.85546875" style="2" customWidth="1"/>
    <col min="1794" max="1794" width="37.5703125" style="2" customWidth="1"/>
    <col min="1795" max="1796" width="15.7109375" style="2" customWidth="1"/>
    <col min="1797" max="1797" width="2.85546875" style="2" customWidth="1"/>
    <col min="1798" max="1799" width="15.7109375" style="2" customWidth="1"/>
    <col min="1800" max="1801" width="2.85546875" style="2" customWidth="1"/>
    <col min="1802" max="2048" width="11.42578125" style="2"/>
    <col min="2049" max="2049" width="2.85546875" style="2" customWidth="1"/>
    <col min="2050" max="2050" width="37.5703125" style="2" customWidth="1"/>
    <col min="2051" max="2052" width="15.7109375" style="2" customWidth="1"/>
    <col min="2053" max="2053" width="2.85546875" style="2" customWidth="1"/>
    <col min="2054" max="2055" width="15.7109375" style="2" customWidth="1"/>
    <col min="2056" max="2057" width="2.85546875" style="2" customWidth="1"/>
    <col min="2058" max="2304" width="11.42578125" style="2"/>
    <col min="2305" max="2305" width="2.85546875" style="2" customWidth="1"/>
    <col min="2306" max="2306" width="37.5703125" style="2" customWidth="1"/>
    <col min="2307" max="2308" width="15.7109375" style="2" customWidth="1"/>
    <col min="2309" max="2309" width="2.85546875" style="2" customWidth="1"/>
    <col min="2310" max="2311" width="15.7109375" style="2" customWidth="1"/>
    <col min="2312" max="2313" width="2.85546875" style="2" customWidth="1"/>
    <col min="2314" max="2560" width="11.42578125" style="2"/>
    <col min="2561" max="2561" width="2.85546875" style="2" customWidth="1"/>
    <col min="2562" max="2562" width="37.5703125" style="2" customWidth="1"/>
    <col min="2563" max="2564" width="15.7109375" style="2" customWidth="1"/>
    <col min="2565" max="2565" width="2.85546875" style="2" customWidth="1"/>
    <col min="2566" max="2567" width="15.7109375" style="2" customWidth="1"/>
    <col min="2568" max="2569" width="2.85546875" style="2" customWidth="1"/>
    <col min="2570" max="2816" width="11.42578125" style="2"/>
    <col min="2817" max="2817" width="2.85546875" style="2" customWidth="1"/>
    <col min="2818" max="2818" width="37.5703125" style="2" customWidth="1"/>
    <col min="2819" max="2820" width="15.7109375" style="2" customWidth="1"/>
    <col min="2821" max="2821" width="2.85546875" style="2" customWidth="1"/>
    <col min="2822" max="2823" width="15.7109375" style="2" customWidth="1"/>
    <col min="2824" max="2825" width="2.85546875" style="2" customWidth="1"/>
    <col min="2826" max="3072" width="11.42578125" style="2"/>
    <col min="3073" max="3073" width="2.85546875" style="2" customWidth="1"/>
    <col min="3074" max="3074" width="37.5703125" style="2" customWidth="1"/>
    <col min="3075" max="3076" width="15.7109375" style="2" customWidth="1"/>
    <col min="3077" max="3077" width="2.85546875" style="2" customWidth="1"/>
    <col min="3078" max="3079" width="15.7109375" style="2" customWidth="1"/>
    <col min="3080" max="3081" width="2.85546875" style="2" customWidth="1"/>
    <col min="3082" max="3328" width="11.42578125" style="2"/>
    <col min="3329" max="3329" width="2.85546875" style="2" customWidth="1"/>
    <col min="3330" max="3330" width="37.5703125" style="2" customWidth="1"/>
    <col min="3331" max="3332" width="15.7109375" style="2" customWidth="1"/>
    <col min="3333" max="3333" width="2.85546875" style="2" customWidth="1"/>
    <col min="3334" max="3335" width="15.7109375" style="2" customWidth="1"/>
    <col min="3336" max="3337" width="2.85546875" style="2" customWidth="1"/>
    <col min="3338" max="3584" width="11.42578125" style="2"/>
    <col min="3585" max="3585" width="2.85546875" style="2" customWidth="1"/>
    <col min="3586" max="3586" width="37.5703125" style="2" customWidth="1"/>
    <col min="3587" max="3588" width="15.7109375" style="2" customWidth="1"/>
    <col min="3589" max="3589" width="2.85546875" style="2" customWidth="1"/>
    <col min="3590" max="3591" width="15.7109375" style="2" customWidth="1"/>
    <col min="3592" max="3593" width="2.85546875" style="2" customWidth="1"/>
    <col min="3594" max="3840" width="11.42578125" style="2"/>
    <col min="3841" max="3841" width="2.85546875" style="2" customWidth="1"/>
    <col min="3842" max="3842" width="37.5703125" style="2" customWidth="1"/>
    <col min="3843" max="3844" width="15.7109375" style="2" customWidth="1"/>
    <col min="3845" max="3845" width="2.85546875" style="2" customWidth="1"/>
    <col min="3846" max="3847" width="15.7109375" style="2" customWidth="1"/>
    <col min="3848" max="3849" width="2.85546875" style="2" customWidth="1"/>
    <col min="3850" max="4096" width="11.42578125" style="2"/>
    <col min="4097" max="4097" width="2.85546875" style="2" customWidth="1"/>
    <col min="4098" max="4098" width="37.5703125" style="2" customWidth="1"/>
    <col min="4099" max="4100" width="15.7109375" style="2" customWidth="1"/>
    <col min="4101" max="4101" width="2.85546875" style="2" customWidth="1"/>
    <col min="4102" max="4103" width="15.7109375" style="2" customWidth="1"/>
    <col min="4104" max="4105" width="2.85546875" style="2" customWidth="1"/>
    <col min="4106" max="4352" width="11.42578125" style="2"/>
    <col min="4353" max="4353" width="2.85546875" style="2" customWidth="1"/>
    <col min="4354" max="4354" width="37.5703125" style="2" customWidth="1"/>
    <col min="4355" max="4356" width="15.7109375" style="2" customWidth="1"/>
    <col min="4357" max="4357" width="2.85546875" style="2" customWidth="1"/>
    <col min="4358" max="4359" width="15.7109375" style="2" customWidth="1"/>
    <col min="4360" max="4361" width="2.85546875" style="2" customWidth="1"/>
    <col min="4362" max="4608" width="11.42578125" style="2"/>
    <col min="4609" max="4609" width="2.85546875" style="2" customWidth="1"/>
    <col min="4610" max="4610" width="37.5703125" style="2" customWidth="1"/>
    <col min="4611" max="4612" width="15.7109375" style="2" customWidth="1"/>
    <col min="4613" max="4613" width="2.85546875" style="2" customWidth="1"/>
    <col min="4614" max="4615" width="15.7109375" style="2" customWidth="1"/>
    <col min="4616" max="4617" width="2.85546875" style="2" customWidth="1"/>
    <col min="4618" max="4864" width="11.42578125" style="2"/>
    <col min="4865" max="4865" width="2.85546875" style="2" customWidth="1"/>
    <col min="4866" max="4866" width="37.5703125" style="2" customWidth="1"/>
    <col min="4867" max="4868" width="15.7109375" style="2" customWidth="1"/>
    <col min="4869" max="4869" width="2.85546875" style="2" customWidth="1"/>
    <col min="4870" max="4871" width="15.7109375" style="2" customWidth="1"/>
    <col min="4872" max="4873" width="2.85546875" style="2" customWidth="1"/>
    <col min="4874" max="5120" width="11.42578125" style="2"/>
    <col min="5121" max="5121" width="2.85546875" style="2" customWidth="1"/>
    <col min="5122" max="5122" width="37.5703125" style="2" customWidth="1"/>
    <col min="5123" max="5124" width="15.7109375" style="2" customWidth="1"/>
    <col min="5125" max="5125" width="2.85546875" style="2" customWidth="1"/>
    <col min="5126" max="5127" width="15.7109375" style="2" customWidth="1"/>
    <col min="5128" max="5129" width="2.85546875" style="2" customWidth="1"/>
    <col min="5130" max="5376" width="11.42578125" style="2"/>
    <col min="5377" max="5377" width="2.85546875" style="2" customWidth="1"/>
    <col min="5378" max="5378" width="37.5703125" style="2" customWidth="1"/>
    <col min="5379" max="5380" width="15.7109375" style="2" customWidth="1"/>
    <col min="5381" max="5381" width="2.85546875" style="2" customWidth="1"/>
    <col min="5382" max="5383" width="15.7109375" style="2" customWidth="1"/>
    <col min="5384" max="5385" width="2.85546875" style="2" customWidth="1"/>
    <col min="5386" max="5632" width="11.42578125" style="2"/>
    <col min="5633" max="5633" width="2.85546875" style="2" customWidth="1"/>
    <col min="5634" max="5634" width="37.5703125" style="2" customWidth="1"/>
    <col min="5635" max="5636" width="15.7109375" style="2" customWidth="1"/>
    <col min="5637" max="5637" width="2.85546875" style="2" customWidth="1"/>
    <col min="5638" max="5639" width="15.7109375" style="2" customWidth="1"/>
    <col min="5640" max="5641" width="2.85546875" style="2" customWidth="1"/>
    <col min="5642" max="5888" width="11.42578125" style="2"/>
    <col min="5889" max="5889" width="2.85546875" style="2" customWidth="1"/>
    <col min="5890" max="5890" width="37.5703125" style="2" customWidth="1"/>
    <col min="5891" max="5892" width="15.7109375" style="2" customWidth="1"/>
    <col min="5893" max="5893" width="2.85546875" style="2" customWidth="1"/>
    <col min="5894" max="5895" width="15.7109375" style="2" customWidth="1"/>
    <col min="5896" max="5897" width="2.85546875" style="2" customWidth="1"/>
    <col min="5898" max="6144" width="11.42578125" style="2"/>
    <col min="6145" max="6145" width="2.85546875" style="2" customWidth="1"/>
    <col min="6146" max="6146" width="37.5703125" style="2" customWidth="1"/>
    <col min="6147" max="6148" width="15.7109375" style="2" customWidth="1"/>
    <col min="6149" max="6149" width="2.85546875" style="2" customWidth="1"/>
    <col min="6150" max="6151" width="15.7109375" style="2" customWidth="1"/>
    <col min="6152" max="6153" width="2.85546875" style="2" customWidth="1"/>
    <col min="6154" max="6400" width="11.42578125" style="2"/>
    <col min="6401" max="6401" width="2.85546875" style="2" customWidth="1"/>
    <col min="6402" max="6402" width="37.5703125" style="2" customWidth="1"/>
    <col min="6403" max="6404" width="15.7109375" style="2" customWidth="1"/>
    <col min="6405" max="6405" width="2.85546875" style="2" customWidth="1"/>
    <col min="6406" max="6407" width="15.7109375" style="2" customWidth="1"/>
    <col min="6408" max="6409" width="2.85546875" style="2" customWidth="1"/>
    <col min="6410" max="6656" width="11.42578125" style="2"/>
    <col min="6657" max="6657" width="2.85546875" style="2" customWidth="1"/>
    <col min="6658" max="6658" width="37.5703125" style="2" customWidth="1"/>
    <col min="6659" max="6660" width="15.7109375" style="2" customWidth="1"/>
    <col min="6661" max="6661" width="2.85546875" style="2" customWidth="1"/>
    <col min="6662" max="6663" width="15.7109375" style="2" customWidth="1"/>
    <col min="6664" max="6665" width="2.85546875" style="2" customWidth="1"/>
    <col min="6666" max="6912" width="11.42578125" style="2"/>
    <col min="6913" max="6913" width="2.85546875" style="2" customWidth="1"/>
    <col min="6914" max="6914" width="37.5703125" style="2" customWidth="1"/>
    <col min="6915" max="6916" width="15.7109375" style="2" customWidth="1"/>
    <col min="6917" max="6917" width="2.85546875" style="2" customWidth="1"/>
    <col min="6918" max="6919" width="15.7109375" style="2" customWidth="1"/>
    <col min="6920" max="6921" width="2.85546875" style="2" customWidth="1"/>
    <col min="6922" max="7168" width="11.42578125" style="2"/>
    <col min="7169" max="7169" width="2.85546875" style="2" customWidth="1"/>
    <col min="7170" max="7170" width="37.5703125" style="2" customWidth="1"/>
    <col min="7171" max="7172" width="15.7109375" style="2" customWidth="1"/>
    <col min="7173" max="7173" width="2.85546875" style="2" customWidth="1"/>
    <col min="7174" max="7175" width="15.7109375" style="2" customWidth="1"/>
    <col min="7176" max="7177" width="2.85546875" style="2" customWidth="1"/>
    <col min="7178" max="7424" width="11.42578125" style="2"/>
    <col min="7425" max="7425" width="2.85546875" style="2" customWidth="1"/>
    <col min="7426" max="7426" width="37.5703125" style="2" customWidth="1"/>
    <col min="7427" max="7428" width="15.7109375" style="2" customWidth="1"/>
    <col min="7429" max="7429" width="2.85546875" style="2" customWidth="1"/>
    <col min="7430" max="7431" width="15.7109375" style="2" customWidth="1"/>
    <col min="7432" max="7433" width="2.85546875" style="2" customWidth="1"/>
    <col min="7434" max="7680" width="11.42578125" style="2"/>
    <col min="7681" max="7681" width="2.85546875" style="2" customWidth="1"/>
    <col min="7682" max="7682" width="37.5703125" style="2" customWidth="1"/>
    <col min="7683" max="7684" width="15.7109375" style="2" customWidth="1"/>
    <col min="7685" max="7685" width="2.85546875" style="2" customWidth="1"/>
    <col min="7686" max="7687" width="15.7109375" style="2" customWidth="1"/>
    <col min="7688" max="7689" width="2.85546875" style="2" customWidth="1"/>
    <col min="7690" max="7936" width="11.42578125" style="2"/>
    <col min="7937" max="7937" width="2.85546875" style="2" customWidth="1"/>
    <col min="7938" max="7938" width="37.5703125" style="2" customWidth="1"/>
    <col min="7939" max="7940" width="15.7109375" style="2" customWidth="1"/>
    <col min="7941" max="7941" width="2.85546875" style="2" customWidth="1"/>
    <col min="7942" max="7943" width="15.7109375" style="2" customWidth="1"/>
    <col min="7944" max="7945" width="2.85546875" style="2" customWidth="1"/>
    <col min="7946" max="8192" width="11.42578125" style="2"/>
    <col min="8193" max="8193" width="2.85546875" style="2" customWidth="1"/>
    <col min="8194" max="8194" width="37.5703125" style="2" customWidth="1"/>
    <col min="8195" max="8196" width="15.7109375" style="2" customWidth="1"/>
    <col min="8197" max="8197" width="2.85546875" style="2" customWidth="1"/>
    <col min="8198" max="8199" width="15.7109375" style="2" customWidth="1"/>
    <col min="8200" max="8201" width="2.85546875" style="2" customWidth="1"/>
    <col min="8202" max="8448" width="11.42578125" style="2"/>
    <col min="8449" max="8449" width="2.85546875" style="2" customWidth="1"/>
    <col min="8450" max="8450" width="37.5703125" style="2" customWidth="1"/>
    <col min="8451" max="8452" width="15.7109375" style="2" customWidth="1"/>
    <col min="8453" max="8453" width="2.85546875" style="2" customWidth="1"/>
    <col min="8454" max="8455" width="15.7109375" style="2" customWidth="1"/>
    <col min="8456" max="8457" width="2.85546875" style="2" customWidth="1"/>
    <col min="8458" max="8704" width="11.42578125" style="2"/>
    <col min="8705" max="8705" width="2.85546875" style="2" customWidth="1"/>
    <col min="8706" max="8706" width="37.5703125" style="2" customWidth="1"/>
    <col min="8707" max="8708" width="15.7109375" style="2" customWidth="1"/>
    <col min="8709" max="8709" width="2.85546875" style="2" customWidth="1"/>
    <col min="8710" max="8711" width="15.7109375" style="2" customWidth="1"/>
    <col min="8712" max="8713" width="2.85546875" style="2" customWidth="1"/>
    <col min="8714" max="8960" width="11.42578125" style="2"/>
    <col min="8961" max="8961" width="2.85546875" style="2" customWidth="1"/>
    <col min="8962" max="8962" width="37.5703125" style="2" customWidth="1"/>
    <col min="8963" max="8964" width="15.7109375" style="2" customWidth="1"/>
    <col min="8965" max="8965" width="2.85546875" style="2" customWidth="1"/>
    <col min="8966" max="8967" width="15.7109375" style="2" customWidth="1"/>
    <col min="8968" max="8969" width="2.85546875" style="2" customWidth="1"/>
    <col min="8970" max="9216" width="11.42578125" style="2"/>
    <col min="9217" max="9217" width="2.85546875" style="2" customWidth="1"/>
    <col min="9218" max="9218" width="37.5703125" style="2" customWidth="1"/>
    <col min="9219" max="9220" width="15.7109375" style="2" customWidth="1"/>
    <col min="9221" max="9221" width="2.85546875" style="2" customWidth="1"/>
    <col min="9222" max="9223" width="15.7109375" style="2" customWidth="1"/>
    <col min="9224" max="9225" width="2.85546875" style="2" customWidth="1"/>
    <col min="9226" max="9472" width="11.42578125" style="2"/>
    <col min="9473" max="9473" width="2.85546875" style="2" customWidth="1"/>
    <col min="9474" max="9474" width="37.5703125" style="2" customWidth="1"/>
    <col min="9475" max="9476" width="15.7109375" style="2" customWidth="1"/>
    <col min="9477" max="9477" width="2.85546875" style="2" customWidth="1"/>
    <col min="9478" max="9479" width="15.7109375" style="2" customWidth="1"/>
    <col min="9480" max="9481" width="2.85546875" style="2" customWidth="1"/>
    <col min="9482" max="9728" width="11.42578125" style="2"/>
    <col min="9729" max="9729" width="2.85546875" style="2" customWidth="1"/>
    <col min="9730" max="9730" width="37.5703125" style="2" customWidth="1"/>
    <col min="9731" max="9732" width="15.7109375" style="2" customWidth="1"/>
    <col min="9733" max="9733" width="2.85546875" style="2" customWidth="1"/>
    <col min="9734" max="9735" width="15.7109375" style="2" customWidth="1"/>
    <col min="9736" max="9737" width="2.85546875" style="2" customWidth="1"/>
    <col min="9738" max="9984" width="11.42578125" style="2"/>
    <col min="9985" max="9985" width="2.85546875" style="2" customWidth="1"/>
    <col min="9986" max="9986" width="37.5703125" style="2" customWidth="1"/>
    <col min="9987" max="9988" width="15.7109375" style="2" customWidth="1"/>
    <col min="9989" max="9989" width="2.85546875" style="2" customWidth="1"/>
    <col min="9990" max="9991" width="15.7109375" style="2" customWidth="1"/>
    <col min="9992" max="9993" width="2.85546875" style="2" customWidth="1"/>
    <col min="9994" max="10240" width="11.42578125" style="2"/>
    <col min="10241" max="10241" width="2.85546875" style="2" customWidth="1"/>
    <col min="10242" max="10242" width="37.5703125" style="2" customWidth="1"/>
    <col min="10243" max="10244" width="15.7109375" style="2" customWidth="1"/>
    <col min="10245" max="10245" width="2.85546875" style="2" customWidth="1"/>
    <col min="10246" max="10247" width="15.7109375" style="2" customWidth="1"/>
    <col min="10248" max="10249" width="2.85546875" style="2" customWidth="1"/>
    <col min="10250" max="10496" width="11.42578125" style="2"/>
    <col min="10497" max="10497" width="2.85546875" style="2" customWidth="1"/>
    <col min="10498" max="10498" width="37.5703125" style="2" customWidth="1"/>
    <col min="10499" max="10500" width="15.7109375" style="2" customWidth="1"/>
    <col min="10501" max="10501" width="2.85546875" style="2" customWidth="1"/>
    <col min="10502" max="10503" width="15.7109375" style="2" customWidth="1"/>
    <col min="10504" max="10505" width="2.85546875" style="2" customWidth="1"/>
    <col min="10506" max="10752" width="11.42578125" style="2"/>
    <col min="10753" max="10753" width="2.85546875" style="2" customWidth="1"/>
    <col min="10754" max="10754" width="37.5703125" style="2" customWidth="1"/>
    <col min="10755" max="10756" width="15.7109375" style="2" customWidth="1"/>
    <col min="10757" max="10757" width="2.85546875" style="2" customWidth="1"/>
    <col min="10758" max="10759" width="15.7109375" style="2" customWidth="1"/>
    <col min="10760" max="10761" width="2.85546875" style="2" customWidth="1"/>
    <col min="10762" max="11008" width="11.42578125" style="2"/>
    <col min="11009" max="11009" width="2.85546875" style="2" customWidth="1"/>
    <col min="11010" max="11010" width="37.5703125" style="2" customWidth="1"/>
    <col min="11011" max="11012" width="15.7109375" style="2" customWidth="1"/>
    <col min="11013" max="11013" width="2.85546875" style="2" customWidth="1"/>
    <col min="11014" max="11015" width="15.7109375" style="2" customWidth="1"/>
    <col min="11016" max="11017" width="2.85546875" style="2" customWidth="1"/>
    <col min="11018" max="11264" width="11.42578125" style="2"/>
    <col min="11265" max="11265" width="2.85546875" style="2" customWidth="1"/>
    <col min="11266" max="11266" width="37.5703125" style="2" customWidth="1"/>
    <col min="11267" max="11268" width="15.7109375" style="2" customWidth="1"/>
    <col min="11269" max="11269" width="2.85546875" style="2" customWidth="1"/>
    <col min="11270" max="11271" width="15.7109375" style="2" customWidth="1"/>
    <col min="11272" max="11273" width="2.85546875" style="2" customWidth="1"/>
    <col min="11274" max="11520" width="11.42578125" style="2"/>
    <col min="11521" max="11521" width="2.85546875" style="2" customWidth="1"/>
    <col min="11522" max="11522" width="37.5703125" style="2" customWidth="1"/>
    <col min="11523" max="11524" width="15.7109375" style="2" customWidth="1"/>
    <col min="11525" max="11525" width="2.85546875" style="2" customWidth="1"/>
    <col min="11526" max="11527" width="15.7109375" style="2" customWidth="1"/>
    <col min="11528" max="11529" width="2.85546875" style="2" customWidth="1"/>
    <col min="11530" max="11776" width="11.42578125" style="2"/>
    <col min="11777" max="11777" width="2.85546875" style="2" customWidth="1"/>
    <col min="11778" max="11778" width="37.5703125" style="2" customWidth="1"/>
    <col min="11779" max="11780" width="15.7109375" style="2" customWidth="1"/>
    <col min="11781" max="11781" width="2.85546875" style="2" customWidth="1"/>
    <col min="11782" max="11783" width="15.7109375" style="2" customWidth="1"/>
    <col min="11784" max="11785" width="2.85546875" style="2" customWidth="1"/>
    <col min="11786" max="12032" width="11.42578125" style="2"/>
    <col min="12033" max="12033" width="2.85546875" style="2" customWidth="1"/>
    <col min="12034" max="12034" width="37.5703125" style="2" customWidth="1"/>
    <col min="12035" max="12036" width="15.7109375" style="2" customWidth="1"/>
    <col min="12037" max="12037" width="2.85546875" style="2" customWidth="1"/>
    <col min="12038" max="12039" width="15.7109375" style="2" customWidth="1"/>
    <col min="12040" max="12041" width="2.85546875" style="2" customWidth="1"/>
    <col min="12042" max="12288" width="11.42578125" style="2"/>
    <col min="12289" max="12289" width="2.85546875" style="2" customWidth="1"/>
    <col min="12290" max="12290" width="37.5703125" style="2" customWidth="1"/>
    <col min="12291" max="12292" width="15.7109375" style="2" customWidth="1"/>
    <col min="12293" max="12293" width="2.85546875" style="2" customWidth="1"/>
    <col min="12294" max="12295" width="15.7109375" style="2" customWidth="1"/>
    <col min="12296" max="12297" width="2.85546875" style="2" customWidth="1"/>
    <col min="12298" max="12544" width="11.42578125" style="2"/>
    <col min="12545" max="12545" width="2.85546875" style="2" customWidth="1"/>
    <col min="12546" max="12546" width="37.5703125" style="2" customWidth="1"/>
    <col min="12547" max="12548" width="15.7109375" style="2" customWidth="1"/>
    <col min="12549" max="12549" width="2.85546875" style="2" customWidth="1"/>
    <col min="12550" max="12551" width="15.7109375" style="2" customWidth="1"/>
    <col min="12552" max="12553" width="2.85546875" style="2" customWidth="1"/>
    <col min="12554" max="12800" width="11.42578125" style="2"/>
    <col min="12801" max="12801" width="2.85546875" style="2" customWidth="1"/>
    <col min="12802" max="12802" width="37.5703125" style="2" customWidth="1"/>
    <col min="12803" max="12804" width="15.7109375" style="2" customWidth="1"/>
    <col min="12805" max="12805" width="2.85546875" style="2" customWidth="1"/>
    <col min="12806" max="12807" width="15.7109375" style="2" customWidth="1"/>
    <col min="12808" max="12809" width="2.85546875" style="2" customWidth="1"/>
    <col min="12810" max="13056" width="11.42578125" style="2"/>
    <col min="13057" max="13057" width="2.85546875" style="2" customWidth="1"/>
    <col min="13058" max="13058" width="37.5703125" style="2" customWidth="1"/>
    <col min="13059" max="13060" width="15.7109375" style="2" customWidth="1"/>
    <col min="13061" max="13061" width="2.85546875" style="2" customWidth="1"/>
    <col min="13062" max="13063" width="15.7109375" style="2" customWidth="1"/>
    <col min="13064" max="13065" width="2.85546875" style="2" customWidth="1"/>
    <col min="13066" max="13312" width="11.42578125" style="2"/>
    <col min="13313" max="13313" width="2.85546875" style="2" customWidth="1"/>
    <col min="13314" max="13314" width="37.5703125" style="2" customWidth="1"/>
    <col min="13315" max="13316" width="15.7109375" style="2" customWidth="1"/>
    <col min="13317" max="13317" width="2.85546875" style="2" customWidth="1"/>
    <col min="13318" max="13319" width="15.7109375" style="2" customWidth="1"/>
    <col min="13320" max="13321" width="2.85546875" style="2" customWidth="1"/>
    <col min="13322" max="13568" width="11.42578125" style="2"/>
    <col min="13569" max="13569" width="2.85546875" style="2" customWidth="1"/>
    <col min="13570" max="13570" width="37.5703125" style="2" customWidth="1"/>
    <col min="13571" max="13572" width="15.7109375" style="2" customWidth="1"/>
    <col min="13573" max="13573" width="2.85546875" style="2" customWidth="1"/>
    <col min="13574" max="13575" width="15.7109375" style="2" customWidth="1"/>
    <col min="13576" max="13577" width="2.85546875" style="2" customWidth="1"/>
    <col min="13578" max="13824" width="11.42578125" style="2"/>
    <col min="13825" max="13825" width="2.85546875" style="2" customWidth="1"/>
    <col min="13826" max="13826" width="37.5703125" style="2" customWidth="1"/>
    <col min="13827" max="13828" width="15.7109375" style="2" customWidth="1"/>
    <col min="13829" max="13829" width="2.85546875" style="2" customWidth="1"/>
    <col min="13830" max="13831" width="15.7109375" style="2" customWidth="1"/>
    <col min="13832" max="13833" width="2.85546875" style="2" customWidth="1"/>
    <col min="13834" max="14080" width="11.42578125" style="2"/>
    <col min="14081" max="14081" width="2.85546875" style="2" customWidth="1"/>
    <col min="14082" max="14082" width="37.5703125" style="2" customWidth="1"/>
    <col min="14083" max="14084" width="15.7109375" style="2" customWidth="1"/>
    <col min="14085" max="14085" width="2.85546875" style="2" customWidth="1"/>
    <col min="14086" max="14087" width="15.7109375" style="2" customWidth="1"/>
    <col min="14088" max="14089" width="2.85546875" style="2" customWidth="1"/>
    <col min="14090" max="14336" width="11.42578125" style="2"/>
    <col min="14337" max="14337" width="2.85546875" style="2" customWidth="1"/>
    <col min="14338" max="14338" width="37.5703125" style="2" customWidth="1"/>
    <col min="14339" max="14340" width="15.7109375" style="2" customWidth="1"/>
    <col min="14341" max="14341" width="2.85546875" style="2" customWidth="1"/>
    <col min="14342" max="14343" width="15.7109375" style="2" customWidth="1"/>
    <col min="14344" max="14345" width="2.85546875" style="2" customWidth="1"/>
    <col min="14346" max="14592" width="11.42578125" style="2"/>
    <col min="14593" max="14593" width="2.85546875" style="2" customWidth="1"/>
    <col min="14594" max="14594" width="37.5703125" style="2" customWidth="1"/>
    <col min="14595" max="14596" width="15.7109375" style="2" customWidth="1"/>
    <col min="14597" max="14597" width="2.85546875" style="2" customWidth="1"/>
    <col min="14598" max="14599" width="15.7109375" style="2" customWidth="1"/>
    <col min="14600" max="14601" width="2.85546875" style="2" customWidth="1"/>
    <col min="14602" max="14848" width="11.42578125" style="2"/>
    <col min="14849" max="14849" width="2.85546875" style="2" customWidth="1"/>
    <col min="14850" max="14850" width="37.5703125" style="2" customWidth="1"/>
    <col min="14851" max="14852" width="15.7109375" style="2" customWidth="1"/>
    <col min="14853" max="14853" width="2.85546875" style="2" customWidth="1"/>
    <col min="14854" max="14855" width="15.7109375" style="2" customWidth="1"/>
    <col min="14856" max="14857" width="2.85546875" style="2" customWidth="1"/>
    <col min="14858" max="15104" width="11.42578125" style="2"/>
    <col min="15105" max="15105" width="2.85546875" style="2" customWidth="1"/>
    <col min="15106" max="15106" width="37.5703125" style="2" customWidth="1"/>
    <col min="15107" max="15108" width="15.7109375" style="2" customWidth="1"/>
    <col min="15109" max="15109" width="2.85546875" style="2" customWidth="1"/>
    <col min="15110" max="15111" width="15.7109375" style="2" customWidth="1"/>
    <col min="15112" max="15113" width="2.85546875" style="2" customWidth="1"/>
    <col min="15114" max="15360" width="11.42578125" style="2"/>
    <col min="15361" max="15361" width="2.85546875" style="2" customWidth="1"/>
    <col min="15362" max="15362" width="37.5703125" style="2" customWidth="1"/>
    <col min="15363" max="15364" width="15.7109375" style="2" customWidth="1"/>
    <col min="15365" max="15365" width="2.85546875" style="2" customWidth="1"/>
    <col min="15366" max="15367" width="15.7109375" style="2" customWidth="1"/>
    <col min="15368" max="15369" width="2.85546875" style="2" customWidth="1"/>
    <col min="15370" max="15616" width="11.42578125" style="2"/>
    <col min="15617" max="15617" width="2.85546875" style="2" customWidth="1"/>
    <col min="15618" max="15618" width="37.5703125" style="2" customWidth="1"/>
    <col min="15619" max="15620" width="15.7109375" style="2" customWidth="1"/>
    <col min="15621" max="15621" width="2.85546875" style="2" customWidth="1"/>
    <col min="15622" max="15623" width="15.7109375" style="2" customWidth="1"/>
    <col min="15624" max="15625" width="2.85546875" style="2" customWidth="1"/>
    <col min="15626" max="15872" width="11.42578125" style="2"/>
    <col min="15873" max="15873" width="2.85546875" style="2" customWidth="1"/>
    <col min="15874" max="15874" width="37.5703125" style="2" customWidth="1"/>
    <col min="15875" max="15876" width="15.7109375" style="2" customWidth="1"/>
    <col min="15877" max="15877" width="2.85546875" style="2" customWidth="1"/>
    <col min="15878" max="15879" width="15.7109375" style="2" customWidth="1"/>
    <col min="15880" max="15881" width="2.85546875" style="2" customWidth="1"/>
    <col min="15882" max="16128" width="11.42578125" style="2"/>
    <col min="16129" max="16129" width="2.85546875" style="2" customWidth="1"/>
    <col min="16130" max="16130" width="37.5703125" style="2" customWidth="1"/>
    <col min="16131" max="16132" width="15.7109375" style="2" customWidth="1"/>
    <col min="16133" max="16133" width="2.85546875" style="2" customWidth="1"/>
    <col min="16134" max="16135" width="15.7109375" style="2" customWidth="1"/>
    <col min="16136" max="16137" width="2.85546875" style="2" customWidth="1"/>
    <col min="16138" max="16384" width="11.42578125" style="2"/>
  </cols>
  <sheetData>
    <row r="1" spans="1:12" ht="12" customHeight="1" x14ac:dyDescent="0.25">
      <c r="A1" s="1"/>
      <c r="B1" s="1"/>
      <c r="C1" s="1"/>
      <c r="D1" s="1"/>
    </row>
    <row r="2" spans="1:12" ht="12" customHeight="1" x14ac:dyDescent="0.25">
      <c r="A2" s="1"/>
      <c r="B2" s="103" t="s">
        <v>209</v>
      </c>
      <c r="C2" s="5"/>
      <c r="D2" s="5"/>
    </row>
    <row r="3" spans="1:12" ht="12" customHeight="1" x14ac:dyDescent="0.25">
      <c r="A3" s="1"/>
      <c r="B3" s="103" t="s">
        <v>210</v>
      </c>
      <c r="D3" s="8"/>
      <c r="F3" s="103" t="s">
        <v>211</v>
      </c>
    </row>
    <row r="4" spans="1:12" ht="12" customHeight="1" x14ac:dyDescent="0.25">
      <c r="A4" s="10"/>
      <c r="B4" s="82" t="s">
        <v>204</v>
      </c>
      <c r="C4" s="82"/>
      <c r="D4" s="8"/>
      <c r="E4" s="180"/>
      <c r="F4" s="82" t="s">
        <v>205</v>
      </c>
    </row>
    <row r="5" spans="1:12" ht="12" customHeight="1" x14ac:dyDescent="0.25">
      <c r="A5" s="12"/>
      <c r="B5" s="2288" t="s">
        <v>4</v>
      </c>
      <c r="C5" s="2288" t="s">
        <v>586</v>
      </c>
      <c r="D5" s="2288" t="s">
        <v>6</v>
      </c>
      <c r="E5" s="131"/>
      <c r="F5" s="2288" t="s">
        <v>586</v>
      </c>
      <c r="G5" s="2288" t="s">
        <v>6</v>
      </c>
      <c r="H5" s="5"/>
      <c r="I5" s="1"/>
    </row>
    <row r="6" spans="1:12" ht="12" customHeight="1" x14ac:dyDescent="0.25">
      <c r="A6" s="12"/>
      <c r="B6" s="2289"/>
      <c r="C6" s="2289"/>
      <c r="D6" s="2289"/>
      <c r="E6" s="190"/>
      <c r="F6" s="2289"/>
      <c r="G6" s="2289"/>
      <c r="H6" s="5"/>
      <c r="I6" s="1"/>
      <c r="J6" s="131"/>
      <c r="K6" s="131"/>
      <c r="L6" s="131"/>
    </row>
    <row r="7" spans="1:12" ht="12" customHeight="1" x14ac:dyDescent="0.25">
      <c r="A7" s="12"/>
      <c r="B7" s="2290"/>
      <c r="C7" s="2290"/>
      <c r="D7" s="2290"/>
      <c r="E7" s="18"/>
      <c r="F7" s="2290"/>
      <c r="G7" s="2290"/>
      <c r="H7" s="7"/>
      <c r="I7" s="10"/>
      <c r="J7" s="131"/>
      <c r="K7" s="131"/>
      <c r="L7" s="131"/>
    </row>
    <row r="8" spans="1:12" ht="12" customHeight="1" x14ac:dyDescent="0.25">
      <c r="A8" s="16"/>
      <c r="B8" s="16"/>
      <c r="C8" s="16"/>
      <c r="D8" s="16"/>
      <c r="E8" s="191"/>
      <c r="F8" s="16"/>
      <c r="G8" s="16"/>
      <c r="H8" s="5"/>
      <c r="I8" s="1"/>
      <c r="J8" s="131"/>
      <c r="K8" s="131"/>
      <c r="L8" s="131"/>
    </row>
    <row r="9" spans="1:12" ht="12" customHeight="1" x14ac:dyDescent="0.25">
      <c r="A9" s="1"/>
      <c r="B9" s="20" t="s">
        <v>8</v>
      </c>
      <c r="C9" s="21"/>
      <c r="D9" s="21"/>
      <c r="E9" s="192"/>
      <c r="F9" s="21"/>
      <c r="G9" s="21"/>
      <c r="H9" s="108"/>
      <c r="I9" s="192"/>
      <c r="J9" s="131"/>
      <c r="K9" s="131"/>
      <c r="L9" s="131"/>
    </row>
    <row r="10" spans="1:12" ht="12.75" customHeight="1" x14ac:dyDescent="0.25">
      <c r="A10" s="1"/>
      <c r="B10" s="1254" t="s">
        <v>18</v>
      </c>
      <c r="C10" s="1685">
        <v>14.8</v>
      </c>
      <c r="D10" s="1232">
        <v>0</v>
      </c>
      <c r="E10" s="194"/>
      <c r="F10" s="1250" t="s">
        <v>123</v>
      </c>
      <c r="G10" s="1232" t="s">
        <v>123</v>
      </c>
      <c r="H10" s="2"/>
      <c r="K10" s="131"/>
      <c r="L10" s="131"/>
    </row>
    <row r="11" spans="1:12" ht="12" customHeight="1" x14ac:dyDescent="0.25">
      <c r="A11" s="25"/>
      <c r="B11" s="140" t="s">
        <v>26</v>
      </c>
      <c r="C11" s="187">
        <v>14.8</v>
      </c>
      <c r="D11" s="187">
        <v>0</v>
      </c>
      <c r="E11" s="194"/>
      <c r="F11" s="41"/>
      <c r="G11" s="41"/>
      <c r="H11" s="195"/>
      <c r="I11" s="192"/>
      <c r="J11" s="131"/>
      <c r="K11" s="131"/>
      <c r="L11" s="131"/>
    </row>
    <row r="12" spans="1:12" ht="12" customHeight="1" x14ac:dyDescent="0.25">
      <c r="A12" s="1"/>
      <c r="B12" s="49"/>
      <c r="C12" s="34" t="s">
        <v>598</v>
      </c>
      <c r="D12" s="34" t="s">
        <v>598</v>
      </c>
      <c r="E12" s="196"/>
      <c r="F12" s="34"/>
      <c r="G12" s="34"/>
      <c r="H12" s="197"/>
      <c r="J12" s="131"/>
      <c r="K12" s="131"/>
      <c r="L12" s="131"/>
    </row>
    <row r="13" spans="1:12" ht="12" customHeight="1" x14ac:dyDescent="0.25">
      <c r="A13" s="1"/>
      <c r="B13" s="20" t="s">
        <v>27</v>
      </c>
      <c r="C13" s="34"/>
      <c r="D13" s="34"/>
      <c r="E13" s="194"/>
      <c r="F13" s="34"/>
      <c r="G13" s="34"/>
      <c r="H13" s="197"/>
      <c r="I13" s="192"/>
      <c r="J13" s="131"/>
      <c r="K13" s="131"/>
      <c r="L13" s="131"/>
    </row>
    <row r="14" spans="1:12" ht="12" customHeight="1" x14ac:dyDescent="0.25">
      <c r="A14" s="25"/>
      <c r="B14" s="1026" t="s">
        <v>39</v>
      </c>
      <c r="C14" s="580">
        <v>74371.332999999999</v>
      </c>
      <c r="D14" s="1363">
        <v>64975.324999999997</v>
      </c>
      <c r="E14" s="194"/>
      <c r="F14" s="574">
        <v>2844845.9534379998</v>
      </c>
      <c r="G14" s="1190">
        <v>1925419.700104</v>
      </c>
      <c r="H14" s="1346"/>
      <c r="I14" s="192"/>
      <c r="J14" s="88"/>
      <c r="K14" s="745"/>
      <c r="L14" s="131"/>
    </row>
    <row r="15" spans="1:12" ht="11.45" customHeight="1" x14ac:dyDescent="0.25">
      <c r="A15" s="25"/>
      <c r="B15" s="1027" t="s">
        <v>37</v>
      </c>
      <c r="C15" s="576">
        <v>6362.13</v>
      </c>
      <c r="D15" s="1364">
        <v>6275.3</v>
      </c>
      <c r="E15" s="194"/>
      <c r="F15" s="576" t="s">
        <v>123</v>
      </c>
      <c r="G15" s="59" t="s">
        <v>123</v>
      </c>
      <c r="H15" s="1347"/>
      <c r="I15" s="192"/>
      <c r="J15" s="742"/>
      <c r="K15" s="745"/>
      <c r="L15" s="131"/>
    </row>
    <row r="16" spans="1:12" ht="12" customHeight="1" x14ac:dyDescent="0.25">
      <c r="A16" s="25"/>
      <c r="B16" s="1027" t="s">
        <v>45</v>
      </c>
      <c r="C16" s="576">
        <v>2015.45</v>
      </c>
      <c r="D16" s="1364">
        <v>1715.12</v>
      </c>
      <c r="E16" s="194"/>
      <c r="F16" s="576">
        <v>11962.120774999999</v>
      </c>
      <c r="G16" s="59">
        <v>12835.052348000001</v>
      </c>
      <c r="H16" s="1347"/>
      <c r="I16" s="192"/>
      <c r="J16" s="742"/>
      <c r="K16" s="745"/>
      <c r="L16" s="131"/>
    </row>
    <row r="17" spans="1:14" ht="12" customHeight="1" x14ac:dyDescent="0.25">
      <c r="A17" s="25"/>
      <c r="B17" s="1029" t="s">
        <v>51</v>
      </c>
      <c r="C17" s="252" t="s">
        <v>123</v>
      </c>
      <c r="D17" s="252" t="s">
        <v>123</v>
      </c>
      <c r="E17" s="194"/>
      <c r="F17" s="284">
        <v>543681.953477</v>
      </c>
      <c r="G17" s="905">
        <v>422902</v>
      </c>
      <c r="H17" s="1348"/>
      <c r="I17" s="192"/>
      <c r="J17" s="28"/>
      <c r="K17" s="745"/>
      <c r="L17" s="131"/>
    </row>
    <row r="18" spans="1:14" ht="12" customHeight="1" x14ac:dyDescent="0.25">
      <c r="A18" s="1"/>
      <c r="B18" s="45" t="s">
        <v>26</v>
      </c>
      <c r="C18" s="41">
        <f>SUM(C14:C17)</f>
        <v>82748.913</v>
      </c>
      <c r="D18" s="41">
        <f>SUM(D14:D17)</f>
        <v>72965.744999999995</v>
      </c>
      <c r="E18" s="196"/>
      <c r="F18" s="41"/>
      <c r="G18" s="41"/>
      <c r="H18" s="195"/>
      <c r="J18" s="131"/>
      <c r="K18" s="746"/>
      <c r="L18" s="131"/>
    </row>
    <row r="19" spans="1:14" ht="12" customHeight="1" x14ac:dyDescent="0.25">
      <c r="A19" s="1"/>
      <c r="B19" s="40"/>
      <c r="C19" s="34" t="s">
        <v>598</v>
      </c>
      <c r="D19" s="34" t="s">
        <v>598</v>
      </c>
      <c r="E19" s="196"/>
      <c r="F19" s="34"/>
      <c r="G19" s="34" t="s">
        <v>598</v>
      </c>
      <c r="H19" s="197"/>
      <c r="J19" s="131"/>
      <c r="K19" s="746"/>
      <c r="L19" s="131"/>
      <c r="M19" s="131"/>
    </row>
    <row r="20" spans="1:14" ht="12" customHeight="1" x14ac:dyDescent="0.25">
      <c r="A20" s="25"/>
      <c r="B20" s="20" t="s">
        <v>59</v>
      </c>
      <c r="C20" s="34"/>
      <c r="D20" s="34"/>
      <c r="E20" s="196"/>
      <c r="F20" s="34"/>
      <c r="G20" s="34"/>
      <c r="H20" s="197"/>
      <c r="J20" s="131"/>
      <c r="K20" s="746"/>
      <c r="L20" s="131"/>
      <c r="M20" s="131"/>
      <c r="N20" s="131"/>
    </row>
    <row r="21" spans="1:14" ht="12" customHeight="1" x14ac:dyDescent="0.25">
      <c r="A21" s="25"/>
      <c r="B21" s="1050" t="s">
        <v>151</v>
      </c>
      <c r="C21" s="1365">
        <v>0.28999999999999998</v>
      </c>
      <c r="D21" s="1365">
        <v>0.18</v>
      </c>
      <c r="E21" s="693"/>
      <c r="F21" s="580" t="s">
        <v>123</v>
      </c>
      <c r="G21" s="1190">
        <v>592.87245499999995</v>
      </c>
      <c r="H21" s="1346"/>
      <c r="I21" s="247"/>
      <c r="J21" s="743"/>
      <c r="K21" s="747"/>
      <c r="L21" s="132"/>
    </row>
    <row r="22" spans="1:14" ht="12" customHeight="1" x14ac:dyDescent="0.25">
      <c r="A22" s="25"/>
      <c r="B22" s="1052" t="s">
        <v>731</v>
      </c>
      <c r="C22" s="902">
        <v>124522.09999999999</v>
      </c>
      <c r="D22" s="902">
        <v>120544.37</v>
      </c>
      <c r="E22" s="693"/>
      <c r="F22" s="576" t="s">
        <v>123</v>
      </c>
      <c r="G22" s="59" t="s">
        <v>123</v>
      </c>
      <c r="H22" s="1347"/>
      <c r="I22" s="247"/>
      <c r="J22" s="743"/>
      <c r="K22" s="28"/>
      <c r="L22" s="132"/>
    </row>
    <row r="23" spans="1:14" ht="12" customHeight="1" x14ac:dyDescent="0.25">
      <c r="A23" s="25"/>
      <c r="B23" s="1051" t="s">
        <v>65</v>
      </c>
      <c r="C23" s="902">
        <v>19.45</v>
      </c>
      <c r="D23" s="902">
        <v>10.55</v>
      </c>
      <c r="E23" s="693"/>
      <c r="F23" s="1488">
        <v>19440</v>
      </c>
      <c r="G23" s="57">
        <v>10592</v>
      </c>
      <c r="H23" s="1347"/>
      <c r="I23" s="247"/>
      <c r="J23" s="743"/>
      <c r="K23" s="28"/>
      <c r="L23" s="132"/>
    </row>
    <row r="24" spans="1:14" ht="12" customHeight="1" x14ac:dyDescent="0.25">
      <c r="A24" s="25"/>
      <c r="B24" s="1051" t="s">
        <v>72</v>
      </c>
      <c r="C24" s="902">
        <v>0.51</v>
      </c>
      <c r="D24" s="902">
        <v>0.77</v>
      </c>
      <c r="E24" s="693"/>
      <c r="F24" s="576" t="s">
        <v>123</v>
      </c>
      <c r="G24" s="59" t="s">
        <v>123</v>
      </c>
      <c r="H24" s="1347"/>
      <c r="I24" s="247"/>
      <c r="J24" s="743"/>
      <c r="K24" s="28"/>
      <c r="L24" s="132"/>
    </row>
    <row r="25" spans="1:14" ht="12" customHeight="1" x14ac:dyDescent="0.25">
      <c r="A25" s="25"/>
      <c r="B25" s="1051" t="s">
        <v>73</v>
      </c>
      <c r="C25" s="902">
        <v>450.63</v>
      </c>
      <c r="D25" s="902">
        <v>500.3</v>
      </c>
      <c r="E25" s="693"/>
      <c r="F25" s="576">
        <v>3322.7671639999999</v>
      </c>
      <c r="G25" s="59">
        <v>5413.5049826499999</v>
      </c>
      <c r="H25" s="1347"/>
      <c r="I25" s="247"/>
      <c r="J25" s="743"/>
      <c r="K25" s="28"/>
      <c r="L25" s="132"/>
    </row>
    <row r="26" spans="1:14" ht="12" customHeight="1" x14ac:dyDescent="0.25">
      <c r="A26" s="25"/>
      <c r="B26" s="1051" t="s">
        <v>74</v>
      </c>
      <c r="C26" s="902">
        <v>1078.75</v>
      </c>
      <c r="D26" s="902">
        <v>1301</v>
      </c>
      <c r="E26" s="693"/>
      <c r="F26" s="576" t="s">
        <v>123</v>
      </c>
      <c r="G26" s="59" t="s">
        <v>123</v>
      </c>
      <c r="H26" s="1347"/>
      <c r="I26" s="247"/>
      <c r="J26" s="743"/>
      <c r="K26" s="28"/>
      <c r="L26" s="132"/>
    </row>
    <row r="27" spans="1:14" ht="12" customHeight="1" x14ac:dyDescent="0.25">
      <c r="A27" s="25"/>
      <c r="B27" s="1051" t="s">
        <v>76</v>
      </c>
      <c r="C27" s="902">
        <v>396.66</v>
      </c>
      <c r="D27" s="902">
        <v>359.31</v>
      </c>
      <c r="E27" s="693"/>
      <c r="F27" s="283">
        <v>500.24240099999997</v>
      </c>
      <c r="G27" s="57">
        <v>284.64831900000001</v>
      </c>
      <c r="H27" s="1347"/>
      <c r="I27" s="247"/>
      <c r="J27" s="743"/>
      <c r="K27" s="747"/>
      <c r="L27" s="132"/>
    </row>
    <row r="28" spans="1:14" ht="12" customHeight="1" x14ac:dyDescent="0.25">
      <c r="A28" s="25"/>
      <c r="B28" s="1051" t="s">
        <v>84</v>
      </c>
      <c r="C28" s="902">
        <v>916.59</v>
      </c>
      <c r="D28" s="902">
        <v>606.29</v>
      </c>
      <c r="E28" s="693"/>
      <c r="F28" s="576" t="s">
        <v>123</v>
      </c>
      <c r="G28" s="59" t="s">
        <v>123</v>
      </c>
      <c r="H28" s="1347"/>
      <c r="I28" s="247"/>
      <c r="J28" s="743"/>
      <c r="K28" s="189"/>
      <c r="L28" s="132"/>
    </row>
    <row r="29" spans="1:14" ht="12" customHeight="1" x14ac:dyDescent="0.25">
      <c r="A29" s="25"/>
      <c r="B29" s="1051" t="s">
        <v>88</v>
      </c>
      <c r="C29" s="902">
        <v>885.66</v>
      </c>
      <c r="D29" s="902">
        <v>741.36</v>
      </c>
      <c r="E29" s="194"/>
      <c r="F29" s="576" t="s">
        <v>123</v>
      </c>
      <c r="G29" s="57">
        <v>1362</v>
      </c>
      <c r="H29" s="1347"/>
      <c r="I29" s="192"/>
      <c r="J29" s="741"/>
      <c r="K29" s="746"/>
      <c r="L29" s="131"/>
    </row>
    <row r="30" spans="1:14" ht="12" customHeight="1" x14ac:dyDescent="0.25">
      <c r="A30" s="25"/>
      <c r="B30" s="1051" t="s">
        <v>91</v>
      </c>
      <c r="C30" s="1686">
        <v>4.82</v>
      </c>
      <c r="D30" s="902">
        <v>8.3000000000000007</v>
      </c>
      <c r="E30" s="194"/>
      <c r="F30" s="576" t="s">
        <v>123</v>
      </c>
      <c r="G30" s="57">
        <v>75.62</v>
      </c>
      <c r="H30" s="1347"/>
      <c r="I30" s="192"/>
      <c r="J30" s="741"/>
      <c r="K30" s="746"/>
      <c r="L30" s="131"/>
    </row>
    <row r="31" spans="1:14" ht="12" customHeight="1" x14ac:dyDescent="0.25">
      <c r="A31" s="25"/>
      <c r="B31" s="1051" t="s">
        <v>172</v>
      </c>
      <c r="C31" s="846" t="s">
        <v>123</v>
      </c>
      <c r="D31" s="846" t="s">
        <v>123</v>
      </c>
      <c r="E31" s="693"/>
      <c r="F31" s="576">
        <v>43368.54</v>
      </c>
      <c r="G31" s="1366">
        <v>64481.2</v>
      </c>
      <c r="H31" s="1347"/>
      <c r="I31" s="247"/>
      <c r="J31" s="582"/>
      <c r="K31" s="746"/>
      <c r="L31" s="131"/>
    </row>
    <row r="32" spans="1:14" ht="12" customHeight="1" x14ac:dyDescent="0.25">
      <c r="A32" s="25"/>
      <c r="B32" s="1053" t="s">
        <v>97</v>
      </c>
      <c r="C32" s="903">
        <v>490.68</v>
      </c>
      <c r="D32" s="903">
        <v>567.35</v>
      </c>
      <c r="E32" s="194"/>
      <c r="F32" s="284">
        <v>1867.044523</v>
      </c>
      <c r="G32" s="905">
        <v>2739.4067329999998</v>
      </c>
      <c r="H32" s="1348"/>
      <c r="I32" s="192"/>
      <c r="J32" s="741"/>
      <c r="K32" s="746"/>
      <c r="L32" s="131"/>
    </row>
    <row r="33" spans="1:12" ht="12" customHeight="1" x14ac:dyDescent="0.25">
      <c r="A33" s="1"/>
      <c r="B33" s="6" t="s">
        <v>26</v>
      </c>
      <c r="C33" s="41">
        <f>SUM(C21:C32)</f>
        <v>128766.13999999998</v>
      </c>
      <c r="D33" s="41">
        <f>SUM(D21:D32)</f>
        <v>124639.78</v>
      </c>
      <c r="E33" s="194"/>
      <c r="H33" s="2"/>
      <c r="L33" s="131"/>
    </row>
    <row r="34" spans="1:12" ht="12" customHeight="1" x14ac:dyDescent="0.25">
      <c r="A34" s="1"/>
      <c r="C34" s="25" t="s">
        <v>598</v>
      </c>
      <c r="D34" s="25" t="s">
        <v>598</v>
      </c>
      <c r="E34" s="196"/>
      <c r="H34" s="2"/>
      <c r="L34" s="131"/>
    </row>
    <row r="35" spans="1:12" ht="12" customHeight="1" x14ac:dyDescent="0.25">
      <c r="A35" s="1"/>
      <c r="B35" s="205" t="s">
        <v>124</v>
      </c>
      <c r="C35" s="208">
        <f>C33+C18</f>
        <v>211515.05299999999</v>
      </c>
      <c r="D35" s="208">
        <f>D33+D18</f>
        <v>197605.52499999999</v>
      </c>
      <c r="E35" s="1367"/>
      <c r="H35" s="2"/>
      <c r="L35" s="131"/>
    </row>
    <row r="36" spans="1:12" ht="12" customHeight="1" x14ac:dyDescent="0.25">
      <c r="A36" s="1"/>
      <c r="B36" s="1"/>
      <c r="C36" s="1" t="s">
        <v>598</v>
      </c>
      <c r="D36" s="1" t="s">
        <v>598</v>
      </c>
      <c r="H36" s="2"/>
      <c r="L36" s="131"/>
    </row>
    <row r="37" spans="1:12" ht="12" customHeight="1" x14ac:dyDescent="0.25">
      <c r="B37" s="77" t="s">
        <v>104</v>
      </c>
      <c r="H37" s="2"/>
    </row>
    <row r="38" spans="1:12" ht="12" customHeight="1" x14ac:dyDescent="0.25">
      <c r="B38" s="77" t="s">
        <v>105</v>
      </c>
      <c r="H38" s="2"/>
    </row>
    <row r="39" spans="1:12" s="1860" customFormat="1" ht="12" customHeight="1" x14ac:dyDescent="0.25">
      <c r="A39" s="1839"/>
      <c r="B39" s="77"/>
      <c r="C39" s="1839"/>
      <c r="D39" s="1839"/>
    </row>
    <row r="40" spans="1:12" ht="12" customHeight="1" x14ac:dyDescent="0.25">
      <c r="B40" s="84" t="s">
        <v>106</v>
      </c>
    </row>
    <row r="41" spans="1:12" ht="12" customHeight="1" x14ac:dyDescent="0.25">
      <c r="B41" s="77" t="s">
        <v>125</v>
      </c>
    </row>
    <row r="42" spans="1:12" ht="12" customHeight="1" x14ac:dyDescent="0.25">
      <c r="B42" s="77" t="s">
        <v>126</v>
      </c>
    </row>
    <row r="43" spans="1:12" ht="12" customHeight="1" x14ac:dyDescent="0.25">
      <c r="B43" s="2"/>
      <c r="C43" s="102" t="s">
        <v>598</v>
      </c>
      <c r="D43" s="102" t="s">
        <v>598</v>
      </c>
      <c r="G43" s="2" t="s">
        <v>598</v>
      </c>
    </row>
    <row r="44" spans="1:12" ht="12" customHeight="1" x14ac:dyDescent="0.25">
      <c r="B44" s="70" t="s">
        <v>109</v>
      </c>
      <c r="C44" s="147"/>
    </row>
    <row r="45" spans="1:12" ht="12" customHeight="1" x14ac:dyDescent="0.25">
      <c r="B45" s="70" t="s">
        <v>110</v>
      </c>
      <c r="C45" s="147"/>
    </row>
    <row r="46" spans="1:12" ht="12" customHeight="1" x14ac:dyDescent="0.25">
      <c r="B46" s="70" t="s">
        <v>114</v>
      </c>
      <c r="C46" s="147"/>
    </row>
    <row r="47" spans="1:12" ht="12" customHeight="1" x14ac:dyDescent="0.25">
      <c r="B47" s="70" t="s">
        <v>577</v>
      </c>
      <c r="C47" s="147"/>
    </row>
    <row r="48" spans="1:12" ht="12" customHeight="1" x14ac:dyDescent="0.25">
      <c r="B48" s="70" t="s">
        <v>111</v>
      </c>
      <c r="C48" s="147"/>
    </row>
    <row r="49" spans="2:7" ht="12" customHeight="1" x14ac:dyDescent="0.25">
      <c r="B49" s="70" t="s">
        <v>112</v>
      </c>
      <c r="C49" s="147"/>
    </row>
    <row r="50" spans="2:7" ht="12" customHeight="1" x14ac:dyDescent="0.25">
      <c r="B50" s="70" t="s">
        <v>113</v>
      </c>
      <c r="C50" s="147"/>
    </row>
    <row r="51" spans="2:7" ht="12" customHeight="1" x14ac:dyDescent="0.25">
      <c r="B51" s="3" t="s">
        <v>579</v>
      </c>
      <c r="C51" s="147"/>
    </row>
    <row r="52" spans="2:7" ht="12" customHeight="1" x14ac:dyDescent="0.25">
      <c r="B52" s="70" t="s">
        <v>116</v>
      </c>
      <c r="C52" s="147"/>
    </row>
    <row r="53" spans="2:7" ht="12" customHeight="1" x14ac:dyDescent="0.25">
      <c r="B53" s="70" t="s">
        <v>614</v>
      </c>
      <c r="C53" s="147"/>
    </row>
    <row r="54" spans="2:7" ht="12" customHeight="1" x14ac:dyDescent="0.25">
      <c r="B54" s="70" t="s">
        <v>667</v>
      </c>
      <c r="C54" s="147"/>
    </row>
    <row r="55" spans="2:7" ht="12" customHeight="1" x14ac:dyDescent="0.25">
      <c r="B55" s="70" t="s">
        <v>115</v>
      </c>
      <c r="C55" s="147"/>
    </row>
    <row r="56" spans="2:7" ht="12" customHeight="1" x14ac:dyDescent="0.25">
      <c r="B56" s="70" t="s">
        <v>118</v>
      </c>
      <c r="C56" s="147"/>
    </row>
    <row r="57" spans="2:7" ht="12" customHeight="1" x14ac:dyDescent="0.25">
      <c r="C57" s="102" t="s">
        <v>598</v>
      </c>
      <c r="D57" s="102" t="s">
        <v>598</v>
      </c>
      <c r="G57" s="2" t="s">
        <v>598</v>
      </c>
    </row>
    <row r="58" spans="2:7" ht="12" customHeight="1" x14ac:dyDescent="0.25">
      <c r="C58" s="102" t="s">
        <v>598</v>
      </c>
      <c r="D58" s="102" t="s">
        <v>598</v>
      </c>
      <c r="G58" s="2" t="s">
        <v>598</v>
      </c>
    </row>
    <row r="59" spans="2:7" ht="12" customHeight="1" x14ac:dyDescent="0.25">
      <c r="C59" s="102" t="s">
        <v>598</v>
      </c>
      <c r="D59" s="102" t="s">
        <v>598</v>
      </c>
      <c r="G59" s="2" t="s">
        <v>598</v>
      </c>
    </row>
    <row r="60" spans="2:7" ht="12" customHeight="1" x14ac:dyDescent="0.25">
      <c r="C60" s="102" t="s">
        <v>598</v>
      </c>
      <c r="D60" s="102" t="s">
        <v>598</v>
      </c>
      <c r="G60" s="2" t="s">
        <v>598</v>
      </c>
    </row>
    <row r="61" spans="2:7" ht="12" customHeight="1" x14ac:dyDescent="0.25">
      <c r="C61" s="102" t="s">
        <v>598</v>
      </c>
      <c r="D61" s="102" t="s">
        <v>598</v>
      </c>
      <c r="G61" s="2" t="s">
        <v>598</v>
      </c>
    </row>
    <row r="62" spans="2:7" ht="12" customHeight="1" x14ac:dyDescent="0.25">
      <c r="C62" s="102" t="s">
        <v>598</v>
      </c>
      <c r="D62" s="102" t="s">
        <v>598</v>
      </c>
      <c r="G62" s="2" t="s">
        <v>598</v>
      </c>
    </row>
    <row r="63" spans="2:7" ht="12" customHeight="1" x14ac:dyDescent="0.25">
      <c r="C63" s="102" t="s">
        <v>598</v>
      </c>
      <c r="D63" s="102" t="s">
        <v>598</v>
      </c>
      <c r="G63" s="2" t="s">
        <v>598</v>
      </c>
    </row>
    <row r="64" spans="2:7" ht="12" customHeight="1" x14ac:dyDescent="0.25">
      <c r="C64" s="102" t="s">
        <v>598</v>
      </c>
      <c r="D64" s="102" t="s">
        <v>598</v>
      </c>
      <c r="G64" s="2" t="s">
        <v>598</v>
      </c>
    </row>
    <row r="65" spans="1:7" ht="12" customHeight="1" x14ac:dyDescent="0.25">
      <c r="A65" s="82"/>
      <c r="B65" s="82"/>
      <c r="C65" s="82" t="s">
        <v>598</v>
      </c>
      <c r="D65" s="82" t="s">
        <v>598</v>
      </c>
      <c r="G65" s="2" t="s">
        <v>598</v>
      </c>
    </row>
    <row r="66" spans="1:7" x14ac:dyDescent="0.25">
      <c r="C66" s="102" t="s">
        <v>598</v>
      </c>
      <c r="D66" s="102" t="s">
        <v>598</v>
      </c>
      <c r="G66" s="2" t="s">
        <v>598</v>
      </c>
    </row>
    <row r="67" spans="1:7" x14ac:dyDescent="0.25">
      <c r="C67" s="102" t="s">
        <v>598</v>
      </c>
      <c r="D67" s="102" t="s">
        <v>598</v>
      </c>
      <c r="G67" s="2" t="s">
        <v>598</v>
      </c>
    </row>
    <row r="68" spans="1:7" x14ac:dyDescent="0.25">
      <c r="C68" s="102" t="s">
        <v>598</v>
      </c>
      <c r="D68" s="102" t="s">
        <v>598</v>
      </c>
      <c r="G68" s="2" t="s">
        <v>598</v>
      </c>
    </row>
    <row r="69" spans="1:7" x14ac:dyDescent="0.25">
      <c r="C69" s="102" t="s">
        <v>598</v>
      </c>
      <c r="D69" s="102" t="s">
        <v>598</v>
      </c>
      <c r="G69" s="2" t="s">
        <v>598</v>
      </c>
    </row>
    <row r="70" spans="1:7" x14ac:dyDescent="0.25">
      <c r="C70" s="102" t="s">
        <v>598</v>
      </c>
      <c r="D70" s="102" t="s">
        <v>598</v>
      </c>
      <c r="G70" s="2" t="s">
        <v>598</v>
      </c>
    </row>
    <row r="71" spans="1:7" x14ac:dyDescent="0.25">
      <c r="C71" s="102" t="s">
        <v>598</v>
      </c>
      <c r="D71" s="102" t="s">
        <v>598</v>
      </c>
      <c r="G71" s="2" t="s">
        <v>598</v>
      </c>
    </row>
  </sheetData>
  <mergeCells count="5">
    <mergeCell ref="B5:B7"/>
    <mergeCell ref="C5:C7"/>
    <mergeCell ref="D5:D7"/>
    <mergeCell ref="F5:F7"/>
    <mergeCell ref="G5:G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L87"/>
  <sheetViews>
    <sheetView showGridLines="0" topLeftCell="A16" zoomScale="85" zoomScaleNormal="85" workbookViewId="0">
      <selection activeCell="B55" sqref="B55"/>
    </sheetView>
  </sheetViews>
  <sheetFormatPr defaultColWidth="11.42578125" defaultRowHeight="15" x14ac:dyDescent="0.25"/>
  <cols>
    <col min="1" max="1" width="2.85546875" style="102" customWidth="1"/>
    <col min="2" max="2" width="37.5703125" style="102" customWidth="1"/>
    <col min="3" max="5" width="15.7109375" style="102" customWidth="1"/>
    <col min="6" max="6" width="2.85546875" style="2" customWidth="1"/>
    <col min="7" max="9" width="15.7109375" style="102" customWidth="1"/>
    <col min="10" max="10" width="2.85546875" style="101" customWidth="1"/>
    <col min="11" max="256" width="11.42578125" style="2"/>
    <col min="257" max="257" width="2.85546875" style="2" customWidth="1"/>
    <col min="258" max="258" width="37.5703125" style="2" customWidth="1"/>
    <col min="259" max="261" width="15.7109375" style="2" customWidth="1"/>
    <col min="262" max="262" width="2.85546875" style="2" customWidth="1"/>
    <col min="263" max="265" width="15.7109375" style="2" customWidth="1"/>
    <col min="266" max="266" width="2.85546875" style="2" customWidth="1"/>
    <col min="267" max="512" width="11.42578125" style="2"/>
    <col min="513" max="513" width="2.85546875" style="2" customWidth="1"/>
    <col min="514" max="514" width="37.5703125" style="2" customWidth="1"/>
    <col min="515" max="517" width="15.7109375" style="2" customWidth="1"/>
    <col min="518" max="518" width="2.85546875" style="2" customWidth="1"/>
    <col min="519" max="521" width="15.7109375" style="2" customWidth="1"/>
    <col min="522" max="522" width="2.85546875" style="2" customWidth="1"/>
    <col min="523" max="768" width="11.42578125" style="2"/>
    <col min="769" max="769" width="2.85546875" style="2" customWidth="1"/>
    <col min="770" max="770" width="37.5703125" style="2" customWidth="1"/>
    <col min="771" max="773" width="15.7109375" style="2" customWidth="1"/>
    <col min="774" max="774" width="2.85546875" style="2" customWidth="1"/>
    <col min="775" max="777" width="15.7109375" style="2" customWidth="1"/>
    <col min="778" max="778" width="2.85546875" style="2" customWidth="1"/>
    <col min="779" max="1024" width="11.42578125" style="2"/>
    <col min="1025" max="1025" width="2.85546875" style="2" customWidth="1"/>
    <col min="1026" max="1026" width="37.5703125" style="2" customWidth="1"/>
    <col min="1027" max="1029" width="15.7109375" style="2" customWidth="1"/>
    <col min="1030" max="1030" width="2.85546875" style="2" customWidth="1"/>
    <col min="1031" max="1033" width="15.7109375" style="2" customWidth="1"/>
    <col min="1034" max="1034" width="2.85546875" style="2" customWidth="1"/>
    <col min="1035" max="1280" width="11.42578125" style="2"/>
    <col min="1281" max="1281" width="2.85546875" style="2" customWidth="1"/>
    <col min="1282" max="1282" width="37.5703125" style="2" customWidth="1"/>
    <col min="1283" max="1285" width="15.7109375" style="2" customWidth="1"/>
    <col min="1286" max="1286" width="2.85546875" style="2" customWidth="1"/>
    <col min="1287" max="1289" width="15.7109375" style="2" customWidth="1"/>
    <col min="1290" max="1290" width="2.85546875" style="2" customWidth="1"/>
    <col min="1291" max="1536" width="11.42578125" style="2"/>
    <col min="1537" max="1537" width="2.85546875" style="2" customWidth="1"/>
    <col min="1538" max="1538" width="37.5703125" style="2" customWidth="1"/>
    <col min="1539" max="1541" width="15.7109375" style="2" customWidth="1"/>
    <col min="1542" max="1542" width="2.85546875" style="2" customWidth="1"/>
    <col min="1543" max="1545" width="15.7109375" style="2" customWidth="1"/>
    <col min="1546" max="1546" width="2.85546875" style="2" customWidth="1"/>
    <col min="1547" max="1792" width="11.42578125" style="2"/>
    <col min="1793" max="1793" width="2.85546875" style="2" customWidth="1"/>
    <col min="1794" max="1794" width="37.5703125" style="2" customWidth="1"/>
    <col min="1795" max="1797" width="15.7109375" style="2" customWidth="1"/>
    <col min="1798" max="1798" width="2.85546875" style="2" customWidth="1"/>
    <col min="1799" max="1801" width="15.7109375" style="2" customWidth="1"/>
    <col min="1802" max="1802" width="2.85546875" style="2" customWidth="1"/>
    <col min="1803" max="2048" width="11.42578125" style="2"/>
    <col min="2049" max="2049" width="2.85546875" style="2" customWidth="1"/>
    <col min="2050" max="2050" width="37.5703125" style="2" customWidth="1"/>
    <col min="2051" max="2053" width="15.7109375" style="2" customWidth="1"/>
    <col min="2054" max="2054" width="2.85546875" style="2" customWidth="1"/>
    <col min="2055" max="2057" width="15.7109375" style="2" customWidth="1"/>
    <col min="2058" max="2058" width="2.85546875" style="2" customWidth="1"/>
    <col min="2059" max="2304" width="11.42578125" style="2"/>
    <col min="2305" max="2305" width="2.85546875" style="2" customWidth="1"/>
    <col min="2306" max="2306" width="37.5703125" style="2" customWidth="1"/>
    <col min="2307" max="2309" width="15.7109375" style="2" customWidth="1"/>
    <col min="2310" max="2310" width="2.85546875" style="2" customWidth="1"/>
    <col min="2311" max="2313" width="15.7109375" style="2" customWidth="1"/>
    <col min="2314" max="2314" width="2.85546875" style="2" customWidth="1"/>
    <col min="2315" max="2560" width="11.42578125" style="2"/>
    <col min="2561" max="2561" width="2.85546875" style="2" customWidth="1"/>
    <col min="2562" max="2562" width="37.5703125" style="2" customWidth="1"/>
    <col min="2563" max="2565" width="15.7109375" style="2" customWidth="1"/>
    <col min="2566" max="2566" width="2.85546875" style="2" customWidth="1"/>
    <col min="2567" max="2569" width="15.7109375" style="2" customWidth="1"/>
    <col min="2570" max="2570" width="2.85546875" style="2" customWidth="1"/>
    <col min="2571" max="2816" width="11.42578125" style="2"/>
    <col min="2817" max="2817" width="2.85546875" style="2" customWidth="1"/>
    <col min="2818" max="2818" width="37.5703125" style="2" customWidth="1"/>
    <col min="2819" max="2821" width="15.7109375" style="2" customWidth="1"/>
    <col min="2822" max="2822" width="2.85546875" style="2" customWidth="1"/>
    <col min="2823" max="2825" width="15.7109375" style="2" customWidth="1"/>
    <col min="2826" max="2826" width="2.85546875" style="2" customWidth="1"/>
    <col min="2827" max="3072" width="11.42578125" style="2"/>
    <col min="3073" max="3073" width="2.85546875" style="2" customWidth="1"/>
    <col min="3074" max="3074" width="37.5703125" style="2" customWidth="1"/>
    <col min="3075" max="3077" width="15.7109375" style="2" customWidth="1"/>
    <col min="3078" max="3078" width="2.85546875" style="2" customWidth="1"/>
    <col min="3079" max="3081" width="15.7109375" style="2" customWidth="1"/>
    <col min="3082" max="3082" width="2.85546875" style="2" customWidth="1"/>
    <col min="3083" max="3328" width="11.42578125" style="2"/>
    <col min="3329" max="3329" width="2.85546875" style="2" customWidth="1"/>
    <col min="3330" max="3330" width="37.5703125" style="2" customWidth="1"/>
    <col min="3331" max="3333" width="15.7109375" style="2" customWidth="1"/>
    <col min="3334" max="3334" width="2.85546875" style="2" customWidth="1"/>
    <col min="3335" max="3337" width="15.7109375" style="2" customWidth="1"/>
    <col min="3338" max="3338" width="2.85546875" style="2" customWidth="1"/>
    <col min="3339" max="3584" width="11.42578125" style="2"/>
    <col min="3585" max="3585" width="2.85546875" style="2" customWidth="1"/>
    <col min="3586" max="3586" width="37.5703125" style="2" customWidth="1"/>
    <col min="3587" max="3589" width="15.7109375" style="2" customWidth="1"/>
    <col min="3590" max="3590" width="2.85546875" style="2" customWidth="1"/>
    <col min="3591" max="3593" width="15.7109375" style="2" customWidth="1"/>
    <col min="3594" max="3594" width="2.85546875" style="2" customWidth="1"/>
    <col min="3595" max="3840" width="11.42578125" style="2"/>
    <col min="3841" max="3841" width="2.85546875" style="2" customWidth="1"/>
    <col min="3842" max="3842" width="37.5703125" style="2" customWidth="1"/>
    <col min="3843" max="3845" width="15.7109375" style="2" customWidth="1"/>
    <col min="3846" max="3846" width="2.85546875" style="2" customWidth="1"/>
    <col min="3847" max="3849" width="15.7109375" style="2" customWidth="1"/>
    <col min="3850" max="3850" width="2.85546875" style="2" customWidth="1"/>
    <col min="3851" max="4096" width="11.42578125" style="2"/>
    <col min="4097" max="4097" width="2.85546875" style="2" customWidth="1"/>
    <col min="4098" max="4098" width="37.5703125" style="2" customWidth="1"/>
    <col min="4099" max="4101" width="15.7109375" style="2" customWidth="1"/>
    <col min="4102" max="4102" width="2.85546875" style="2" customWidth="1"/>
    <col min="4103" max="4105" width="15.7109375" style="2" customWidth="1"/>
    <col min="4106" max="4106" width="2.85546875" style="2" customWidth="1"/>
    <col min="4107" max="4352" width="11.42578125" style="2"/>
    <col min="4353" max="4353" width="2.85546875" style="2" customWidth="1"/>
    <col min="4354" max="4354" width="37.5703125" style="2" customWidth="1"/>
    <col min="4355" max="4357" width="15.7109375" style="2" customWidth="1"/>
    <col min="4358" max="4358" width="2.85546875" style="2" customWidth="1"/>
    <col min="4359" max="4361" width="15.7109375" style="2" customWidth="1"/>
    <col min="4362" max="4362" width="2.85546875" style="2" customWidth="1"/>
    <col min="4363" max="4608" width="11.42578125" style="2"/>
    <col min="4609" max="4609" width="2.85546875" style="2" customWidth="1"/>
    <col min="4610" max="4610" width="37.5703125" style="2" customWidth="1"/>
    <col min="4611" max="4613" width="15.7109375" style="2" customWidth="1"/>
    <col min="4614" max="4614" width="2.85546875" style="2" customWidth="1"/>
    <col min="4615" max="4617" width="15.7109375" style="2" customWidth="1"/>
    <col min="4618" max="4618" width="2.85546875" style="2" customWidth="1"/>
    <col min="4619" max="4864" width="11.42578125" style="2"/>
    <col min="4865" max="4865" width="2.85546875" style="2" customWidth="1"/>
    <col min="4866" max="4866" width="37.5703125" style="2" customWidth="1"/>
    <col min="4867" max="4869" width="15.7109375" style="2" customWidth="1"/>
    <col min="4870" max="4870" width="2.85546875" style="2" customWidth="1"/>
    <col min="4871" max="4873" width="15.7109375" style="2" customWidth="1"/>
    <col min="4874" max="4874" width="2.85546875" style="2" customWidth="1"/>
    <col min="4875" max="5120" width="11.42578125" style="2"/>
    <col min="5121" max="5121" width="2.85546875" style="2" customWidth="1"/>
    <col min="5122" max="5122" width="37.5703125" style="2" customWidth="1"/>
    <col min="5123" max="5125" width="15.7109375" style="2" customWidth="1"/>
    <col min="5126" max="5126" width="2.85546875" style="2" customWidth="1"/>
    <col min="5127" max="5129" width="15.7109375" style="2" customWidth="1"/>
    <col min="5130" max="5130" width="2.85546875" style="2" customWidth="1"/>
    <col min="5131" max="5376" width="11.42578125" style="2"/>
    <col min="5377" max="5377" width="2.85546875" style="2" customWidth="1"/>
    <col min="5378" max="5378" width="37.5703125" style="2" customWidth="1"/>
    <col min="5379" max="5381" width="15.7109375" style="2" customWidth="1"/>
    <col min="5382" max="5382" width="2.85546875" style="2" customWidth="1"/>
    <col min="5383" max="5385" width="15.7109375" style="2" customWidth="1"/>
    <col min="5386" max="5386" width="2.85546875" style="2" customWidth="1"/>
    <col min="5387" max="5632" width="11.42578125" style="2"/>
    <col min="5633" max="5633" width="2.85546875" style="2" customWidth="1"/>
    <col min="5634" max="5634" width="37.5703125" style="2" customWidth="1"/>
    <col min="5635" max="5637" width="15.7109375" style="2" customWidth="1"/>
    <col min="5638" max="5638" width="2.85546875" style="2" customWidth="1"/>
    <col min="5639" max="5641" width="15.7109375" style="2" customWidth="1"/>
    <col min="5642" max="5642" width="2.85546875" style="2" customWidth="1"/>
    <col min="5643" max="5888" width="11.42578125" style="2"/>
    <col min="5889" max="5889" width="2.85546875" style="2" customWidth="1"/>
    <col min="5890" max="5890" width="37.5703125" style="2" customWidth="1"/>
    <col min="5891" max="5893" width="15.7109375" style="2" customWidth="1"/>
    <col min="5894" max="5894" width="2.85546875" style="2" customWidth="1"/>
    <col min="5895" max="5897" width="15.7109375" style="2" customWidth="1"/>
    <col min="5898" max="5898" width="2.85546875" style="2" customWidth="1"/>
    <col min="5899" max="6144" width="11.42578125" style="2"/>
    <col min="6145" max="6145" width="2.85546875" style="2" customWidth="1"/>
    <col min="6146" max="6146" width="37.5703125" style="2" customWidth="1"/>
    <col min="6147" max="6149" width="15.7109375" style="2" customWidth="1"/>
    <col min="6150" max="6150" width="2.85546875" style="2" customWidth="1"/>
    <col min="6151" max="6153" width="15.7109375" style="2" customWidth="1"/>
    <col min="6154" max="6154" width="2.85546875" style="2" customWidth="1"/>
    <col min="6155" max="6400" width="11.42578125" style="2"/>
    <col min="6401" max="6401" width="2.85546875" style="2" customWidth="1"/>
    <col min="6402" max="6402" width="37.5703125" style="2" customWidth="1"/>
    <col min="6403" max="6405" width="15.7109375" style="2" customWidth="1"/>
    <col min="6406" max="6406" width="2.85546875" style="2" customWidth="1"/>
    <col min="6407" max="6409" width="15.7109375" style="2" customWidth="1"/>
    <col min="6410" max="6410" width="2.85546875" style="2" customWidth="1"/>
    <col min="6411" max="6656" width="11.42578125" style="2"/>
    <col min="6657" max="6657" width="2.85546875" style="2" customWidth="1"/>
    <col min="6658" max="6658" width="37.5703125" style="2" customWidth="1"/>
    <col min="6659" max="6661" width="15.7109375" style="2" customWidth="1"/>
    <col min="6662" max="6662" width="2.85546875" style="2" customWidth="1"/>
    <col min="6663" max="6665" width="15.7109375" style="2" customWidth="1"/>
    <col min="6666" max="6666" width="2.85546875" style="2" customWidth="1"/>
    <col min="6667" max="6912" width="11.42578125" style="2"/>
    <col min="6913" max="6913" width="2.85546875" style="2" customWidth="1"/>
    <col min="6914" max="6914" width="37.5703125" style="2" customWidth="1"/>
    <col min="6915" max="6917" width="15.7109375" style="2" customWidth="1"/>
    <col min="6918" max="6918" width="2.85546875" style="2" customWidth="1"/>
    <col min="6919" max="6921" width="15.7109375" style="2" customWidth="1"/>
    <col min="6922" max="6922" width="2.85546875" style="2" customWidth="1"/>
    <col min="6923" max="7168" width="11.42578125" style="2"/>
    <col min="7169" max="7169" width="2.85546875" style="2" customWidth="1"/>
    <col min="7170" max="7170" width="37.5703125" style="2" customWidth="1"/>
    <col min="7171" max="7173" width="15.7109375" style="2" customWidth="1"/>
    <col min="7174" max="7174" width="2.85546875" style="2" customWidth="1"/>
    <col min="7175" max="7177" width="15.7109375" style="2" customWidth="1"/>
    <col min="7178" max="7178" width="2.85546875" style="2" customWidth="1"/>
    <col min="7179" max="7424" width="11.42578125" style="2"/>
    <col min="7425" max="7425" width="2.85546875" style="2" customWidth="1"/>
    <col min="7426" max="7426" width="37.5703125" style="2" customWidth="1"/>
    <col min="7427" max="7429" width="15.7109375" style="2" customWidth="1"/>
    <col min="7430" max="7430" width="2.85546875" style="2" customWidth="1"/>
    <col min="7431" max="7433" width="15.7109375" style="2" customWidth="1"/>
    <col min="7434" max="7434" width="2.85546875" style="2" customWidth="1"/>
    <col min="7435" max="7680" width="11.42578125" style="2"/>
    <col min="7681" max="7681" width="2.85546875" style="2" customWidth="1"/>
    <col min="7682" max="7682" width="37.5703125" style="2" customWidth="1"/>
    <col min="7683" max="7685" width="15.7109375" style="2" customWidth="1"/>
    <col min="7686" max="7686" width="2.85546875" style="2" customWidth="1"/>
    <col min="7687" max="7689" width="15.7109375" style="2" customWidth="1"/>
    <col min="7690" max="7690" width="2.85546875" style="2" customWidth="1"/>
    <col min="7691" max="7936" width="11.42578125" style="2"/>
    <col min="7937" max="7937" width="2.85546875" style="2" customWidth="1"/>
    <col min="7938" max="7938" width="37.5703125" style="2" customWidth="1"/>
    <col min="7939" max="7941" width="15.7109375" style="2" customWidth="1"/>
    <col min="7942" max="7942" width="2.85546875" style="2" customWidth="1"/>
    <col min="7943" max="7945" width="15.7109375" style="2" customWidth="1"/>
    <col min="7946" max="7946" width="2.85546875" style="2" customWidth="1"/>
    <col min="7947" max="8192" width="11.42578125" style="2"/>
    <col min="8193" max="8193" width="2.85546875" style="2" customWidth="1"/>
    <col min="8194" max="8194" width="37.5703125" style="2" customWidth="1"/>
    <col min="8195" max="8197" width="15.7109375" style="2" customWidth="1"/>
    <col min="8198" max="8198" width="2.85546875" style="2" customWidth="1"/>
    <col min="8199" max="8201" width="15.7109375" style="2" customWidth="1"/>
    <col min="8202" max="8202" width="2.85546875" style="2" customWidth="1"/>
    <col min="8203" max="8448" width="11.42578125" style="2"/>
    <col min="8449" max="8449" width="2.85546875" style="2" customWidth="1"/>
    <col min="8450" max="8450" width="37.5703125" style="2" customWidth="1"/>
    <col min="8451" max="8453" width="15.7109375" style="2" customWidth="1"/>
    <col min="8454" max="8454" width="2.85546875" style="2" customWidth="1"/>
    <col min="8455" max="8457" width="15.7109375" style="2" customWidth="1"/>
    <col min="8458" max="8458" width="2.85546875" style="2" customWidth="1"/>
    <col min="8459" max="8704" width="11.42578125" style="2"/>
    <col min="8705" max="8705" width="2.85546875" style="2" customWidth="1"/>
    <col min="8706" max="8706" width="37.5703125" style="2" customWidth="1"/>
    <col min="8707" max="8709" width="15.7109375" style="2" customWidth="1"/>
    <col min="8710" max="8710" width="2.85546875" style="2" customWidth="1"/>
    <col min="8711" max="8713" width="15.7109375" style="2" customWidth="1"/>
    <col min="8714" max="8714" width="2.85546875" style="2" customWidth="1"/>
    <col min="8715" max="8960" width="11.42578125" style="2"/>
    <col min="8961" max="8961" width="2.85546875" style="2" customWidth="1"/>
    <col min="8962" max="8962" width="37.5703125" style="2" customWidth="1"/>
    <col min="8963" max="8965" width="15.7109375" style="2" customWidth="1"/>
    <col min="8966" max="8966" width="2.85546875" style="2" customWidth="1"/>
    <col min="8967" max="8969" width="15.7109375" style="2" customWidth="1"/>
    <col min="8970" max="8970" width="2.85546875" style="2" customWidth="1"/>
    <col min="8971" max="9216" width="11.42578125" style="2"/>
    <col min="9217" max="9217" width="2.85546875" style="2" customWidth="1"/>
    <col min="9218" max="9218" width="37.5703125" style="2" customWidth="1"/>
    <col min="9219" max="9221" width="15.7109375" style="2" customWidth="1"/>
    <col min="9222" max="9222" width="2.85546875" style="2" customWidth="1"/>
    <col min="9223" max="9225" width="15.7109375" style="2" customWidth="1"/>
    <col min="9226" max="9226" width="2.85546875" style="2" customWidth="1"/>
    <col min="9227" max="9472" width="11.42578125" style="2"/>
    <col min="9473" max="9473" width="2.85546875" style="2" customWidth="1"/>
    <col min="9474" max="9474" width="37.5703125" style="2" customWidth="1"/>
    <col min="9475" max="9477" width="15.7109375" style="2" customWidth="1"/>
    <col min="9478" max="9478" width="2.85546875" style="2" customWidth="1"/>
    <col min="9479" max="9481" width="15.7109375" style="2" customWidth="1"/>
    <col min="9482" max="9482" width="2.85546875" style="2" customWidth="1"/>
    <col min="9483" max="9728" width="11.42578125" style="2"/>
    <col min="9729" max="9729" width="2.85546875" style="2" customWidth="1"/>
    <col min="9730" max="9730" width="37.5703125" style="2" customWidth="1"/>
    <col min="9731" max="9733" width="15.7109375" style="2" customWidth="1"/>
    <col min="9734" max="9734" width="2.85546875" style="2" customWidth="1"/>
    <col min="9735" max="9737" width="15.7109375" style="2" customWidth="1"/>
    <col min="9738" max="9738" width="2.85546875" style="2" customWidth="1"/>
    <col min="9739" max="9984" width="11.42578125" style="2"/>
    <col min="9985" max="9985" width="2.85546875" style="2" customWidth="1"/>
    <col min="9986" max="9986" width="37.5703125" style="2" customWidth="1"/>
    <col min="9987" max="9989" width="15.7109375" style="2" customWidth="1"/>
    <col min="9990" max="9990" width="2.85546875" style="2" customWidth="1"/>
    <col min="9991" max="9993" width="15.7109375" style="2" customWidth="1"/>
    <col min="9994" max="9994" width="2.85546875" style="2" customWidth="1"/>
    <col min="9995" max="10240" width="11.42578125" style="2"/>
    <col min="10241" max="10241" width="2.85546875" style="2" customWidth="1"/>
    <col min="10242" max="10242" width="37.5703125" style="2" customWidth="1"/>
    <col min="10243" max="10245" width="15.7109375" style="2" customWidth="1"/>
    <col min="10246" max="10246" width="2.85546875" style="2" customWidth="1"/>
    <col min="10247" max="10249" width="15.7109375" style="2" customWidth="1"/>
    <col min="10250" max="10250" width="2.85546875" style="2" customWidth="1"/>
    <col min="10251" max="10496" width="11.42578125" style="2"/>
    <col min="10497" max="10497" width="2.85546875" style="2" customWidth="1"/>
    <col min="10498" max="10498" width="37.5703125" style="2" customWidth="1"/>
    <col min="10499" max="10501" width="15.7109375" style="2" customWidth="1"/>
    <col min="10502" max="10502" width="2.85546875" style="2" customWidth="1"/>
    <col min="10503" max="10505" width="15.7109375" style="2" customWidth="1"/>
    <col min="10506" max="10506" width="2.85546875" style="2" customWidth="1"/>
    <col min="10507" max="10752" width="11.42578125" style="2"/>
    <col min="10753" max="10753" width="2.85546875" style="2" customWidth="1"/>
    <col min="10754" max="10754" width="37.5703125" style="2" customWidth="1"/>
    <col min="10755" max="10757" width="15.7109375" style="2" customWidth="1"/>
    <col min="10758" max="10758" width="2.85546875" style="2" customWidth="1"/>
    <col min="10759" max="10761" width="15.7109375" style="2" customWidth="1"/>
    <col min="10762" max="10762" width="2.85546875" style="2" customWidth="1"/>
    <col min="10763" max="11008" width="11.42578125" style="2"/>
    <col min="11009" max="11009" width="2.85546875" style="2" customWidth="1"/>
    <col min="11010" max="11010" width="37.5703125" style="2" customWidth="1"/>
    <col min="11011" max="11013" width="15.7109375" style="2" customWidth="1"/>
    <col min="11014" max="11014" width="2.85546875" style="2" customWidth="1"/>
    <col min="11015" max="11017" width="15.7109375" style="2" customWidth="1"/>
    <col min="11018" max="11018" width="2.85546875" style="2" customWidth="1"/>
    <col min="11019" max="11264" width="11.42578125" style="2"/>
    <col min="11265" max="11265" width="2.85546875" style="2" customWidth="1"/>
    <col min="11266" max="11266" width="37.5703125" style="2" customWidth="1"/>
    <col min="11267" max="11269" width="15.7109375" style="2" customWidth="1"/>
    <col min="11270" max="11270" width="2.85546875" style="2" customWidth="1"/>
    <col min="11271" max="11273" width="15.7109375" style="2" customWidth="1"/>
    <col min="11274" max="11274" width="2.85546875" style="2" customWidth="1"/>
    <col min="11275" max="11520" width="11.42578125" style="2"/>
    <col min="11521" max="11521" width="2.85546875" style="2" customWidth="1"/>
    <col min="11522" max="11522" width="37.5703125" style="2" customWidth="1"/>
    <col min="11523" max="11525" width="15.7109375" style="2" customWidth="1"/>
    <col min="11526" max="11526" width="2.85546875" style="2" customWidth="1"/>
    <col min="11527" max="11529" width="15.7109375" style="2" customWidth="1"/>
    <col min="11530" max="11530" width="2.85546875" style="2" customWidth="1"/>
    <col min="11531" max="11776" width="11.42578125" style="2"/>
    <col min="11777" max="11777" width="2.85546875" style="2" customWidth="1"/>
    <col min="11778" max="11778" width="37.5703125" style="2" customWidth="1"/>
    <col min="11779" max="11781" width="15.7109375" style="2" customWidth="1"/>
    <col min="11782" max="11782" width="2.85546875" style="2" customWidth="1"/>
    <col min="11783" max="11785" width="15.7109375" style="2" customWidth="1"/>
    <col min="11786" max="11786" width="2.85546875" style="2" customWidth="1"/>
    <col min="11787" max="12032" width="11.42578125" style="2"/>
    <col min="12033" max="12033" width="2.85546875" style="2" customWidth="1"/>
    <col min="12034" max="12034" width="37.5703125" style="2" customWidth="1"/>
    <col min="12035" max="12037" width="15.7109375" style="2" customWidth="1"/>
    <col min="12038" max="12038" width="2.85546875" style="2" customWidth="1"/>
    <col min="12039" max="12041" width="15.7109375" style="2" customWidth="1"/>
    <col min="12042" max="12042" width="2.85546875" style="2" customWidth="1"/>
    <col min="12043" max="12288" width="11.42578125" style="2"/>
    <col min="12289" max="12289" width="2.85546875" style="2" customWidth="1"/>
    <col min="12290" max="12290" width="37.5703125" style="2" customWidth="1"/>
    <col min="12291" max="12293" width="15.7109375" style="2" customWidth="1"/>
    <col min="12294" max="12294" width="2.85546875" style="2" customWidth="1"/>
    <col min="12295" max="12297" width="15.7109375" style="2" customWidth="1"/>
    <col min="12298" max="12298" width="2.85546875" style="2" customWidth="1"/>
    <col min="12299" max="12544" width="11.42578125" style="2"/>
    <col min="12545" max="12545" width="2.85546875" style="2" customWidth="1"/>
    <col min="12546" max="12546" width="37.5703125" style="2" customWidth="1"/>
    <col min="12547" max="12549" width="15.7109375" style="2" customWidth="1"/>
    <col min="12550" max="12550" width="2.85546875" style="2" customWidth="1"/>
    <col min="12551" max="12553" width="15.7109375" style="2" customWidth="1"/>
    <col min="12554" max="12554" width="2.85546875" style="2" customWidth="1"/>
    <col min="12555" max="12800" width="11.42578125" style="2"/>
    <col min="12801" max="12801" width="2.85546875" style="2" customWidth="1"/>
    <col min="12802" max="12802" width="37.5703125" style="2" customWidth="1"/>
    <col min="12803" max="12805" width="15.7109375" style="2" customWidth="1"/>
    <col min="12806" max="12806" width="2.85546875" style="2" customWidth="1"/>
    <col min="12807" max="12809" width="15.7109375" style="2" customWidth="1"/>
    <col min="12810" max="12810" width="2.85546875" style="2" customWidth="1"/>
    <col min="12811" max="13056" width="11.42578125" style="2"/>
    <col min="13057" max="13057" width="2.85546875" style="2" customWidth="1"/>
    <col min="13058" max="13058" width="37.5703125" style="2" customWidth="1"/>
    <col min="13059" max="13061" width="15.7109375" style="2" customWidth="1"/>
    <col min="13062" max="13062" width="2.85546875" style="2" customWidth="1"/>
    <col min="13063" max="13065" width="15.7109375" style="2" customWidth="1"/>
    <col min="13066" max="13066" width="2.85546875" style="2" customWidth="1"/>
    <col min="13067" max="13312" width="11.42578125" style="2"/>
    <col min="13313" max="13313" width="2.85546875" style="2" customWidth="1"/>
    <col min="13314" max="13314" width="37.5703125" style="2" customWidth="1"/>
    <col min="13315" max="13317" width="15.7109375" style="2" customWidth="1"/>
    <col min="13318" max="13318" width="2.85546875" style="2" customWidth="1"/>
    <col min="13319" max="13321" width="15.7109375" style="2" customWidth="1"/>
    <col min="13322" max="13322" width="2.85546875" style="2" customWidth="1"/>
    <col min="13323" max="13568" width="11.42578125" style="2"/>
    <col min="13569" max="13569" width="2.85546875" style="2" customWidth="1"/>
    <col min="13570" max="13570" width="37.5703125" style="2" customWidth="1"/>
    <col min="13571" max="13573" width="15.7109375" style="2" customWidth="1"/>
    <col min="13574" max="13574" width="2.85546875" style="2" customWidth="1"/>
    <col min="13575" max="13577" width="15.7109375" style="2" customWidth="1"/>
    <col min="13578" max="13578" width="2.85546875" style="2" customWidth="1"/>
    <col min="13579" max="13824" width="11.42578125" style="2"/>
    <col min="13825" max="13825" width="2.85546875" style="2" customWidth="1"/>
    <col min="13826" max="13826" width="37.5703125" style="2" customWidth="1"/>
    <col min="13827" max="13829" width="15.7109375" style="2" customWidth="1"/>
    <col min="13830" max="13830" width="2.85546875" style="2" customWidth="1"/>
    <col min="13831" max="13833" width="15.7109375" style="2" customWidth="1"/>
    <col min="13834" max="13834" width="2.85546875" style="2" customWidth="1"/>
    <col min="13835" max="14080" width="11.42578125" style="2"/>
    <col min="14081" max="14081" width="2.85546875" style="2" customWidth="1"/>
    <col min="14082" max="14082" width="37.5703125" style="2" customWidth="1"/>
    <col min="14083" max="14085" width="15.7109375" style="2" customWidth="1"/>
    <col min="14086" max="14086" width="2.85546875" style="2" customWidth="1"/>
    <col min="14087" max="14089" width="15.7109375" style="2" customWidth="1"/>
    <col min="14090" max="14090" width="2.85546875" style="2" customWidth="1"/>
    <col min="14091" max="14336" width="11.42578125" style="2"/>
    <col min="14337" max="14337" width="2.85546875" style="2" customWidth="1"/>
    <col min="14338" max="14338" width="37.5703125" style="2" customWidth="1"/>
    <col min="14339" max="14341" width="15.7109375" style="2" customWidth="1"/>
    <col min="14342" max="14342" width="2.85546875" style="2" customWidth="1"/>
    <col min="14343" max="14345" width="15.7109375" style="2" customWidth="1"/>
    <col min="14346" max="14346" width="2.85546875" style="2" customWidth="1"/>
    <col min="14347" max="14592" width="11.42578125" style="2"/>
    <col min="14593" max="14593" width="2.85546875" style="2" customWidth="1"/>
    <col min="14594" max="14594" width="37.5703125" style="2" customWidth="1"/>
    <col min="14595" max="14597" width="15.7109375" style="2" customWidth="1"/>
    <col min="14598" max="14598" width="2.85546875" style="2" customWidth="1"/>
    <col min="14599" max="14601" width="15.7109375" style="2" customWidth="1"/>
    <col min="14602" max="14602" width="2.85546875" style="2" customWidth="1"/>
    <col min="14603" max="14848" width="11.42578125" style="2"/>
    <col min="14849" max="14849" width="2.85546875" style="2" customWidth="1"/>
    <col min="14850" max="14850" width="37.5703125" style="2" customWidth="1"/>
    <col min="14851" max="14853" width="15.7109375" style="2" customWidth="1"/>
    <col min="14854" max="14854" width="2.85546875" style="2" customWidth="1"/>
    <col min="14855" max="14857" width="15.7109375" style="2" customWidth="1"/>
    <col min="14858" max="14858" width="2.85546875" style="2" customWidth="1"/>
    <col min="14859" max="15104" width="11.42578125" style="2"/>
    <col min="15105" max="15105" width="2.85546875" style="2" customWidth="1"/>
    <col min="15106" max="15106" width="37.5703125" style="2" customWidth="1"/>
    <col min="15107" max="15109" width="15.7109375" style="2" customWidth="1"/>
    <col min="15110" max="15110" width="2.85546875" style="2" customWidth="1"/>
    <col min="15111" max="15113" width="15.7109375" style="2" customWidth="1"/>
    <col min="15114" max="15114" width="2.85546875" style="2" customWidth="1"/>
    <col min="15115" max="15360" width="11.42578125" style="2"/>
    <col min="15361" max="15361" width="2.85546875" style="2" customWidth="1"/>
    <col min="15362" max="15362" width="37.5703125" style="2" customWidth="1"/>
    <col min="15363" max="15365" width="15.7109375" style="2" customWidth="1"/>
    <col min="15366" max="15366" width="2.85546875" style="2" customWidth="1"/>
    <col min="15367" max="15369" width="15.7109375" style="2" customWidth="1"/>
    <col min="15370" max="15370" width="2.85546875" style="2" customWidth="1"/>
    <col min="15371" max="15616" width="11.42578125" style="2"/>
    <col min="15617" max="15617" width="2.85546875" style="2" customWidth="1"/>
    <col min="15618" max="15618" width="37.5703125" style="2" customWidth="1"/>
    <col min="15619" max="15621" width="15.7109375" style="2" customWidth="1"/>
    <col min="15622" max="15622" width="2.85546875" style="2" customWidth="1"/>
    <col min="15623" max="15625" width="15.7109375" style="2" customWidth="1"/>
    <col min="15626" max="15626" width="2.85546875" style="2" customWidth="1"/>
    <col min="15627" max="15872" width="11.42578125" style="2"/>
    <col min="15873" max="15873" width="2.85546875" style="2" customWidth="1"/>
    <col min="15874" max="15874" width="37.5703125" style="2" customWidth="1"/>
    <col min="15875" max="15877" width="15.7109375" style="2" customWidth="1"/>
    <col min="15878" max="15878" width="2.85546875" style="2" customWidth="1"/>
    <col min="15879" max="15881" width="15.7109375" style="2" customWidth="1"/>
    <col min="15882" max="15882" width="2.85546875" style="2" customWidth="1"/>
    <col min="15883" max="16128" width="11.42578125" style="2"/>
    <col min="16129" max="16129" width="2.85546875" style="2" customWidth="1"/>
    <col min="16130" max="16130" width="37.5703125" style="2" customWidth="1"/>
    <col min="16131" max="16133" width="15.7109375" style="2" customWidth="1"/>
    <col min="16134" max="16134" width="2.85546875" style="2" customWidth="1"/>
    <col min="16135" max="16137" width="15.7109375" style="2" customWidth="1"/>
    <col min="16138" max="16138" width="2.85546875" style="2" customWidth="1"/>
    <col min="16139" max="16384" width="11.42578125" style="2"/>
  </cols>
  <sheetData>
    <row r="1" spans="1:12" ht="12" customHeight="1" x14ac:dyDescent="0.25">
      <c r="A1" s="1"/>
      <c r="B1" s="1"/>
      <c r="C1" s="1"/>
      <c r="D1" s="1"/>
      <c r="E1" s="1"/>
      <c r="G1" s="1"/>
      <c r="H1" s="1"/>
      <c r="I1" s="1"/>
    </row>
    <row r="2" spans="1:12" ht="12" customHeight="1" x14ac:dyDescent="0.25">
      <c r="A2" s="1"/>
      <c r="B2" s="209" t="s">
        <v>212</v>
      </c>
      <c r="C2" s="5"/>
      <c r="D2" s="5"/>
      <c r="E2" s="5"/>
      <c r="G2" s="5"/>
      <c r="H2" s="5"/>
      <c r="I2" s="5"/>
    </row>
    <row r="3" spans="1:12" ht="12" customHeight="1" x14ac:dyDescent="0.25">
      <c r="A3" s="10"/>
      <c r="B3" s="103" t="s">
        <v>213</v>
      </c>
      <c r="C3" s="82"/>
      <c r="D3" s="8"/>
      <c r="E3" s="8"/>
      <c r="G3" s="82"/>
      <c r="H3" s="8"/>
      <c r="I3" s="8"/>
    </row>
    <row r="4" spans="1:12" ht="12" customHeight="1" x14ac:dyDescent="0.25">
      <c r="A4" s="12"/>
      <c r="B4" s="2288" t="s">
        <v>4</v>
      </c>
      <c r="C4" s="2298">
        <v>2017</v>
      </c>
      <c r="D4" s="2299"/>
      <c r="E4" s="2300"/>
      <c r="G4" s="2298">
        <v>2016</v>
      </c>
      <c r="H4" s="2299"/>
      <c r="I4" s="2300"/>
    </row>
    <row r="5" spans="1:12" ht="12" customHeight="1" x14ac:dyDescent="0.25">
      <c r="A5" s="12"/>
      <c r="B5" s="2289"/>
      <c r="C5" s="133" t="s">
        <v>214</v>
      </c>
      <c r="D5" s="133" t="s">
        <v>215</v>
      </c>
      <c r="E5" s="210" t="s">
        <v>216</v>
      </c>
      <c r="F5" s="101"/>
      <c r="G5" s="210" t="s">
        <v>214</v>
      </c>
      <c r="H5" s="210" t="s">
        <v>215</v>
      </c>
      <c r="I5" s="210" t="s">
        <v>216</v>
      </c>
    </row>
    <row r="6" spans="1:12" ht="12" customHeight="1" x14ac:dyDescent="0.25">
      <c r="A6" s="16"/>
      <c r="B6" s="16"/>
      <c r="C6" s="16"/>
      <c r="D6" s="16"/>
      <c r="E6" s="16"/>
      <c r="G6" s="16"/>
      <c r="H6" s="16"/>
      <c r="I6" s="16"/>
    </row>
    <row r="7" spans="1:12" ht="12" customHeight="1" x14ac:dyDescent="0.25">
      <c r="A7" s="1"/>
      <c r="B7" s="20" t="s">
        <v>8</v>
      </c>
      <c r="C7" s="21"/>
      <c r="D7" s="21"/>
      <c r="E7" s="21"/>
      <c r="F7" s="102"/>
      <c r="G7" s="21"/>
      <c r="H7" s="21"/>
      <c r="I7" s="21"/>
      <c r="J7" s="1860"/>
      <c r="K7" s="1860"/>
      <c r="L7" s="102"/>
    </row>
    <row r="8" spans="1:12" ht="12" customHeight="1" x14ac:dyDescent="0.25">
      <c r="A8" s="25"/>
      <c r="B8" s="30" t="s">
        <v>9</v>
      </c>
      <c r="C8" s="586">
        <v>9</v>
      </c>
      <c r="D8" s="586">
        <v>9</v>
      </c>
      <c r="E8" s="586">
        <v>9</v>
      </c>
      <c r="F8" s="309"/>
      <c r="G8" s="211">
        <v>9</v>
      </c>
      <c r="H8" s="211">
        <v>9</v>
      </c>
      <c r="I8" s="211">
        <v>9</v>
      </c>
      <c r="J8" s="1860"/>
      <c r="K8" s="1860"/>
      <c r="L8" s="102"/>
    </row>
    <row r="9" spans="1:12" ht="12" customHeight="1" x14ac:dyDescent="0.25">
      <c r="A9" s="25"/>
      <c r="B9" s="36" t="s">
        <v>589</v>
      </c>
      <c r="C9" s="587">
        <v>57</v>
      </c>
      <c r="D9" s="587" t="s">
        <v>123</v>
      </c>
      <c r="E9" s="587">
        <v>44</v>
      </c>
      <c r="F9" s="336"/>
      <c r="G9" s="143">
        <v>85</v>
      </c>
      <c r="H9" s="143" t="s">
        <v>648</v>
      </c>
      <c r="I9" s="143">
        <v>69</v>
      </c>
      <c r="J9" s="1860"/>
      <c r="K9" s="1860"/>
      <c r="L9" s="102"/>
    </row>
    <row r="10" spans="1:12" ht="12" customHeight="1" x14ac:dyDescent="0.25">
      <c r="A10" s="25"/>
      <c r="B10" s="36" t="s">
        <v>14</v>
      </c>
      <c r="C10" s="587">
        <v>70</v>
      </c>
      <c r="D10" s="143">
        <v>101</v>
      </c>
      <c r="E10" s="573">
        <v>25</v>
      </c>
      <c r="F10" s="336"/>
      <c r="G10" s="143">
        <v>68</v>
      </c>
      <c r="H10" s="143">
        <v>99</v>
      </c>
      <c r="I10" s="143">
        <v>12</v>
      </c>
      <c r="J10" s="1860"/>
      <c r="K10" s="1860"/>
      <c r="L10" s="102"/>
    </row>
    <row r="11" spans="1:12" ht="12" customHeight="1" x14ac:dyDescent="0.25">
      <c r="A11" s="25"/>
      <c r="B11" s="36" t="s">
        <v>16</v>
      </c>
      <c r="C11" s="587">
        <v>20</v>
      </c>
      <c r="D11" s="143">
        <v>96</v>
      </c>
      <c r="E11" s="573">
        <v>27</v>
      </c>
      <c r="F11" s="336"/>
      <c r="G11" s="143">
        <v>20</v>
      </c>
      <c r="H11" s="143">
        <v>95</v>
      </c>
      <c r="I11" s="143">
        <v>29</v>
      </c>
      <c r="J11" s="1860"/>
      <c r="K11" s="1860"/>
      <c r="L11" s="102"/>
    </row>
    <row r="12" spans="1:12" ht="12" customHeight="1" x14ac:dyDescent="0.25">
      <c r="A12" s="25"/>
      <c r="B12" s="36" t="s">
        <v>18</v>
      </c>
      <c r="C12" s="587">
        <v>23</v>
      </c>
      <c r="D12" s="143">
        <v>17</v>
      </c>
      <c r="E12" s="573">
        <v>0</v>
      </c>
      <c r="F12" s="336"/>
      <c r="G12" s="143">
        <v>26</v>
      </c>
      <c r="H12" s="143">
        <v>20</v>
      </c>
      <c r="I12" s="143">
        <v>0</v>
      </c>
      <c r="J12" s="1860"/>
      <c r="K12" s="1860"/>
      <c r="L12" s="102"/>
    </row>
    <row r="13" spans="1:12" ht="12" customHeight="1" x14ac:dyDescent="0.25">
      <c r="A13" s="25"/>
      <c r="B13" s="36" t="s">
        <v>20</v>
      </c>
      <c r="C13" s="587">
        <v>31</v>
      </c>
      <c r="D13" s="143" t="s">
        <v>123</v>
      </c>
      <c r="E13" s="573">
        <v>42</v>
      </c>
      <c r="F13" s="336"/>
      <c r="G13" s="143">
        <v>31</v>
      </c>
      <c r="H13" s="143" t="s">
        <v>123</v>
      </c>
      <c r="I13" s="143">
        <v>38</v>
      </c>
      <c r="J13" s="1860"/>
      <c r="K13" s="1860"/>
      <c r="L13" s="102"/>
    </row>
    <row r="14" spans="1:12" ht="12" customHeight="1" x14ac:dyDescent="0.25">
      <c r="A14" s="25"/>
      <c r="B14" s="39" t="s">
        <v>24</v>
      </c>
      <c r="C14" s="748">
        <v>84</v>
      </c>
      <c r="D14" s="749">
        <v>0</v>
      </c>
      <c r="E14" s="750">
        <v>73</v>
      </c>
      <c r="F14" s="336"/>
      <c r="G14" s="234">
        <v>80</v>
      </c>
      <c r="H14" s="234">
        <v>0</v>
      </c>
      <c r="I14" s="234">
        <v>70</v>
      </c>
      <c r="J14" s="1860"/>
      <c r="K14" s="1860"/>
      <c r="L14" s="102"/>
    </row>
    <row r="15" spans="1:12" ht="12" customHeight="1" x14ac:dyDescent="0.25">
      <c r="A15" s="25"/>
      <c r="B15" s="40"/>
      <c r="C15" s="549"/>
      <c r="D15" s="549"/>
      <c r="E15" s="549"/>
      <c r="F15" s="336"/>
      <c r="G15" s="235"/>
      <c r="H15" s="235"/>
      <c r="I15" s="235"/>
      <c r="J15" s="1860"/>
      <c r="K15" s="1860"/>
      <c r="L15" s="102"/>
    </row>
    <row r="16" spans="1:12" ht="12" customHeight="1" x14ac:dyDescent="0.25">
      <c r="A16" s="1"/>
      <c r="B16" s="49"/>
      <c r="C16" s="550"/>
      <c r="D16" s="550"/>
      <c r="E16" s="550"/>
      <c r="F16" s="336"/>
      <c r="G16" s="236"/>
      <c r="H16" s="236"/>
      <c r="I16" s="236"/>
      <c r="J16" s="1860"/>
      <c r="K16" s="1860"/>
      <c r="L16" s="102"/>
    </row>
    <row r="17" spans="1:12" ht="12" customHeight="1" x14ac:dyDescent="0.25">
      <c r="A17" s="1"/>
      <c r="B17" s="20" t="s">
        <v>27</v>
      </c>
      <c r="C17" s="550"/>
      <c r="D17" s="550"/>
      <c r="E17" s="550"/>
      <c r="F17" s="336"/>
      <c r="G17" s="236"/>
      <c r="H17" s="236"/>
      <c r="I17" s="236"/>
      <c r="J17" s="1860"/>
      <c r="K17" s="1860"/>
      <c r="L17" s="102"/>
    </row>
    <row r="18" spans="1:12" ht="12" customHeight="1" x14ac:dyDescent="0.25">
      <c r="A18" s="25"/>
      <c r="B18" s="30" t="s">
        <v>28</v>
      </c>
      <c r="C18" s="586">
        <v>121</v>
      </c>
      <c r="D18" s="571" t="s">
        <v>123</v>
      </c>
      <c r="E18" s="572">
        <v>55</v>
      </c>
      <c r="F18" s="336"/>
      <c r="G18" s="211">
        <v>121</v>
      </c>
      <c r="H18" s="211" t="s">
        <v>123</v>
      </c>
      <c r="I18" s="211">
        <v>52</v>
      </c>
      <c r="J18" s="1860"/>
      <c r="K18" s="1860"/>
      <c r="L18" s="102"/>
    </row>
    <row r="19" spans="1:12" ht="12" customHeight="1" x14ac:dyDescent="0.25">
      <c r="A19" s="25"/>
      <c r="B19" s="36" t="s">
        <v>537</v>
      </c>
      <c r="C19" s="587">
        <v>252568</v>
      </c>
      <c r="D19" s="143">
        <v>808</v>
      </c>
      <c r="E19" s="573">
        <v>3</v>
      </c>
      <c r="F19" s="336"/>
      <c r="G19" s="143">
        <v>1019</v>
      </c>
      <c r="H19" s="143">
        <v>732</v>
      </c>
      <c r="I19" s="143">
        <v>196</v>
      </c>
      <c r="J19" s="1860"/>
      <c r="K19" s="1860"/>
      <c r="L19" s="102"/>
    </row>
    <row r="20" spans="1:12" ht="12" customHeight="1" x14ac:dyDescent="0.25">
      <c r="A20" s="25"/>
      <c r="B20" s="36" t="s">
        <v>33</v>
      </c>
      <c r="C20" s="587">
        <v>27</v>
      </c>
      <c r="D20" s="587">
        <v>7</v>
      </c>
      <c r="E20" s="573" t="s">
        <v>123</v>
      </c>
      <c r="F20" s="336"/>
      <c r="G20" s="143">
        <v>27</v>
      </c>
      <c r="H20" s="143">
        <v>7</v>
      </c>
      <c r="I20" s="143">
        <v>0</v>
      </c>
      <c r="J20" s="1860"/>
      <c r="K20" s="1860"/>
      <c r="L20" s="102"/>
    </row>
    <row r="21" spans="1:12" ht="12" customHeight="1" x14ac:dyDescent="0.25">
      <c r="A21" s="25"/>
      <c r="B21" s="36" t="s">
        <v>37</v>
      </c>
      <c r="C21" s="587">
        <v>622</v>
      </c>
      <c r="D21" s="587" t="s">
        <v>123</v>
      </c>
      <c r="E21" s="573">
        <v>186</v>
      </c>
      <c r="F21" s="336"/>
      <c r="G21" s="143">
        <v>556</v>
      </c>
      <c r="H21" s="143" t="s">
        <v>123</v>
      </c>
      <c r="I21" s="143">
        <v>180</v>
      </c>
      <c r="J21" s="1860"/>
      <c r="K21" s="1860"/>
      <c r="L21" s="102"/>
    </row>
    <row r="22" spans="1:12" ht="12" customHeight="1" x14ac:dyDescent="0.25">
      <c r="A22" s="25"/>
      <c r="B22" s="36" t="s">
        <v>39</v>
      </c>
      <c r="C22" s="587">
        <v>108</v>
      </c>
      <c r="D22" s="587" t="s">
        <v>123</v>
      </c>
      <c r="E22" s="573" t="s">
        <v>123</v>
      </c>
      <c r="F22" s="336"/>
      <c r="G22" s="143">
        <v>109</v>
      </c>
      <c r="H22" s="143" t="s">
        <v>123</v>
      </c>
      <c r="I22" s="143" t="s">
        <v>123</v>
      </c>
      <c r="J22" s="1860"/>
      <c r="K22" s="1860"/>
      <c r="L22" s="102"/>
    </row>
    <row r="23" spans="1:12" ht="12" customHeight="1" x14ac:dyDescent="0.25">
      <c r="A23" s="25"/>
      <c r="B23" s="36" t="s">
        <v>41</v>
      </c>
      <c r="C23" s="587">
        <v>91</v>
      </c>
      <c r="D23" s="587">
        <v>91</v>
      </c>
      <c r="E23" s="573">
        <v>108</v>
      </c>
      <c r="F23" s="336"/>
      <c r="G23" s="143">
        <v>93</v>
      </c>
      <c r="H23" s="143">
        <v>93</v>
      </c>
      <c r="I23" s="143">
        <v>108</v>
      </c>
      <c r="J23" s="1860"/>
      <c r="K23" s="1860"/>
      <c r="L23" s="102"/>
    </row>
    <row r="24" spans="1:12" ht="12" customHeight="1" x14ac:dyDescent="0.25">
      <c r="A24" s="25"/>
      <c r="B24" s="36" t="s">
        <v>43</v>
      </c>
      <c r="C24" s="587">
        <v>51</v>
      </c>
      <c r="D24" s="587">
        <v>62</v>
      </c>
      <c r="E24" s="573">
        <v>47</v>
      </c>
      <c r="F24" s="336"/>
      <c r="G24" s="143">
        <v>51</v>
      </c>
      <c r="H24" s="143">
        <v>64</v>
      </c>
      <c r="I24" s="143">
        <v>49</v>
      </c>
      <c r="J24" s="1860"/>
      <c r="K24" s="1860"/>
      <c r="L24" s="102"/>
    </row>
    <row r="25" spans="1:12" ht="12" customHeight="1" x14ac:dyDescent="0.25">
      <c r="A25" s="25"/>
      <c r="B25" s="36" t="s">
        <v>612</v>
      </c>
      <c r="C25" s="587">
        <v>1098</v>
      </c>
      <c r="D25" s="587">
        <v>162</v>
      </c>
      <c r="E25" s="573">
        <v>1088</v>
      </c>
      <c r="F25" s="336"/>
      <c r="G25" s="143">
        <v>1104</v>
      </c>
      <c r="H25" s="143">
        <v>249</v>
      </c>
      <c r="I25" s="143">
        <v>1109</v>
      </c>
      <c r="J25" s="1860"/>
      <c r="K25" s="1860"/>
      <c r="L25" s="102"/>
    </row>
    <row r="26" spans="1:12" ht="12" customHeight="1" x14ac:dyDescent="0.25">
      <c r="A26" s="25"/>
      <c r="B26" s="36" t="s">
        <v>45</v>
      </c>
      <c r="C26" s="587">
        <v>8</v>
      </c>
      <c r="D26" s="587">
        <v>8</v>
      </c>
      <c r="E26" s="573">
        <v>5</v>
      </c>
      <c r="F26" s="336"/>
      <c r="G26" s="143">
        <v>8</v>
      </c>
      <c r="H26" s="143">
        <v>8</v>
      </c>
      <c r="I26" s="143">
        <v>6</v>
      </c>
      <c r="J26" s="1860"/>
      <c r="K26" s="1860"/>
      <c r="L26" s="102"/>
    </row>
    <row r="27" spans="1:12" x14ac:dyDescent="0.25">
      <c r="A27" s="25"/>
      <c r="B27" s="36" t="s">
        <v>553</v>
      </c>
      <c r="C27" s="587">
        <v>184</v>
      </c>
      <c r="D27" s="587">
        <v>0</v>
      </c>
      <c r="E27" s="587">
        <v>0</v>
      </c>
      <c r="F27" s="336"/>
      <c r="G27" s="143">
        <v>184</v>
      </c>
      <c r="H27" s="143">
        <v>0</v>
      </c>
      <c r="I27" s="143">
        <v>0</v>
      </c>
      <c r="J27" s="1860"/>
      <c r="K27" s="1860"/>
      <c r="L27" s="102"/>
    </row>
    <row r="28" spans="1:12" ht="12" customHeight="1" x14ac:dyDescent="0.25">
      <c r="A28" s="25"/>
      <c r="B28" s="36" t="s">
        <v>50</v>
      </c>
      <c r="C28" s="587">
        <v>140</v>
      </c>
      <c r="D28" s="587">
        <v>120</v>
      </c>
      <c r="E28" s="587">
        <v>0</v>
      </c>
      <c r="F28" s="336"/>
      <c r="G28" s="143">
        <v>140</v>
      </c>
      <c r="H28" s="143">
        <v>120</v>
      </c>
      <c r="I28" s="143">
        <v>0</v>
      </c>
      <c r="J28" s="1860"/>
      <c r="K28" s="1860"/>
      <c r="L28" s="102"/>
    </row>
    <row r="29" spans="1:12" ht="12" customHeight="1" x14ac:dyDescent="0.25">
      <c r="A29" s="25"/>
      <c r="B29" s="36" t="s">
        <v>51</v>
      </c>
      <c r="C29" s="587">
        <v>3239</v>
      </c>
      <c r="D29" s="587" t="s">
        <v>123</v>
      </c>
      <c r="E29" s="587">
        <v>554</v>
      </c>
      <c r="F29" s="336"/>
      <c r="G29" s="143">
        <v>3355</v>
      </c>
      <c r="H29" s="143" t="s">
        <v>123</v>
      </c>
      <c r="I29" s="143">
        <v>599</v>
      </c>
      <c r="J29" s="1860"/>
      <c r="K29" s="1860"/>
      <c r="L29" s="147"/>
    </row>
    <row r="30" spans="1:12" ht="12" customHeight="1" x14ac:dyDescent="0.25">
      <c r="A30" s="25"/>
      <c r="B30" s="36" t="s">
        <v>474</v>
      </c>
      <c r="C30" s="587">
        <v>39</v>
      </c>
      <c r="D30" s="587">
        <v>52</v>
      </c>
      <c r="E30" s="587">
        <v>40</v>
      </c>
      <c r="F30" s="336"/>
      <c r="G30" s="143">
        <v>39</v>
      </c>
      <c r="H30" s="143">
        <v>52</v>
      </c>
      <c r="I30" s="143">
        <v>44</v>
      </c>
      <c r="J30" s="1860"/>
      <c r="K30" s="1860"/>
      <c r="L30" s="102"/>
    </row>
    <row r="31" spans="1:12" ht="12" customHeight="1" x14ac:dyDescent="0.25">
      <c r="A31" s="25"/>
      <c r="B31" s="36" t="s">
        <v>55</v>
      </c>
      <c r="C31" s="587">
        <v>925</v>
      </c>
      <c r="D31" s="587">
        <v>79</v>
      </c>
      <c r="E31" s="587">
        <v>20</v>
      </c>
      <c r="F31" s="336"/>
      <c r="G31" s="143">
        <v>938</v>
      </c>
      <c r="H31" s="143">
        <v>78</v>
      </c>
      <c r="I31" s="143">
        <v>20</v>
      </c>
      <c r="J31" s="1860"/>
      <c r="K31" s="1860"/>
      <c r="L31" s="102"/>
    </row>
    <row r="32" spans="1:12" ht="12" customHeight="1" x14ac:dyDescent="0.25">
      <c r="A32" s="1"/>
      <c r="B32" s="39" t="s">
        <v>57</v>
      </c>
      <c r="C32" s="588">
        <v>1014</v>
      </c>
      <c r="D32" s="589">
        <v>1014</v>
      </c>
      <c r="E32" s="590">
        <v>1014</v>
      </c>
      <c r="F32" s="336"/>
      <c r="G32" s="234">
        <v>1041</v>
      </c>
      <c r="H32" s="234">
        <v>1041</v>
      </c>
      <c r="I32" s="234">
        <v>1041</v>
      </c>
      <c r="J32" s="1860"/>
      <c r="K32" s="1860"/>
      <c r="L32" s="102"/>
    </row>
    <row r="33" spans="1:12" ht="12" customHeight="1" x14ac:dyDescent="0.25">
      <c r="A33" s="1"/>
      <c r="B33" s="63"/>
      <c r="C33" s="549"/>
      <c r="D33" s="549"/>
      <c r="E33" s="549"/>
      <c r="F33" s="336"/>
      <c r="G33" s="235"/>
      <c r="H33" s="235"/>
      <c r="I33" s="235"/>
      <c r="J33" s="1860"/>
      <c r="K33" s="1860"/>
      <c r="L33" s="102"/>
    </row>
    <row r="34" spans="1:12" ht="12" customHeight="1" x14ac:dyDescent="0.25">
      <c r="A34" s="1"/>
      <c r="B34" s="40"/>
      <c r="C34" s="550"/>
      <c r="D34" s="550"/>
      <c r="E34" s="550"/>
      <c r="F34" s="336"/>
      <c r="G34" s="236"/>
      <c r="H34" s="236"/>
      <c r="I34" s="236"/>
      <c r="J34" s="1860"/>
      <c r="K34" s="1860"/>
      <c r="L34" s="102"/>
    </row>
    <row r="35" spans="1:12" ht="12" customHeight="1" x14ac:dyDescent="0.25">
      <c r="A35" s="25"/>
      <c r="B35" s="20" t="s">
        <v>59</v>
      </c>
      <c r="C35" s="550"/>
      <c r="D35" s="550"/>
      <c r="E35" s="550"/>
      <c r="F35" s="336"/>
      <c r="G35" s="236"/>
      <c r="H35" s="236"/>
      <c r="I35" s="236"/>
      <c r="J35" s="1860"/>
      <c r="K35" s="1860"/>
      <c r="L35" s="102"/>
    </row>
    <row r="36" spans="1:12" ht="12" customHeight="1" x14ac:dyDescent="0.25">
      <c r="A36" s="25"/>
      <c r="B36" s="30" t="s">
        <v>62</v>
      </c>
      <c r="C36" s="586">
        <v>57</v>
      </c>
      <c r="D36" s="586">
        <v>57</v>
      </c>
      <c r="E36" s="586">
        <v>0</v>
      </c>
      <c r="F36" s="336"/>
      <c r="G36" s="211">
        <v>57</v>
      </c>
      <c r="H36" s="211">
        <v>57</v>
      </c>
      <c r="I36" s="211">
        <v>0</v>
      </c>
      <c r="J36" s="1860"/>
      <c r="K36" s="1860"/>
      <c r="L36" s="102"/>
    </row>
    <row r="37" spans="1:12" ht="12" customHeight="1" x14ac:dyDescent="0.25">
      <c r="A37" s="25"/>
      <c r="B37" s="36" t="s">
        <v>65</v>
      </c>
      <c r="C37" s="587">
        <v>43</v>
      </c>
      <c r="D37" s="587">
        <v>13</v>
      </c>
      <c r="E37" s="587" t="s">
        <v>123</v>
      </c>
      <c r="F37" s="336"/>
      <c r="G37" s="143">
        <v>45</v>
      </c>
      <c r="H37" s="143">
        <v>14</v>
      </c>
      <c r="I37" s="143" t="s">
        <v>123</v>
      </c>
      <c r="J37" s="1860"/>
      <c r="K37" s="1860"/>
      <c r="L37" s="102"/>
    </row>
    <row r="38" spans="1:12" ht="12" customHeight="1" x14ac:dyDescent="0.25">
      <c r="A38" s="25"/>
      <c r="B38" s="36" t="s">
        <v>154</v>
      </c>
      <c r="C38" s="587">
        <v>45</v>
      </c>
      <c r="D38" s="587" t="s">
        <v>123</v>
      </c>
      <c r="E38" s="587">
        <v>57</v>
      </c>
      <c r="F38" s="336"/>
      <c r="G38" s="143">
        <v>87</v>
      </c>
      <c r="H38" s="143" t="s">
        <v>123</v>
      </c>
      <c r="I38" s="143">
        <v>30</v>
      </c>
      <c r="J38" s="1860"/>
      <c r="K38" s="1860"/>
      <c r="L38" s="102"/>
    </row>
    <row r="39" spans="1:12" ht="12" customHeight="1" x14ac:dyDescent="0.25">
      <c r="A39" s="25"/>
      <c r="B39" s="36" t="s">
        <v>68</v>
      </c>
      <c r="C39" s="587">
        <v>80</v>
      </c>
      <c r="D39" s="587">
        <v>105</v>
      </c>
      <c r="E39" s="587">
        <v>77</v>
      </c>
      <c r="F39" s="336"/>
      <c r="G39" s="143">
        <v>85</v>
      </c>
      <c r="H39" s="143">
        <v>112</v>
      </c>
      <c r="I39" s="143">
        <v>82</v>
      </c>
      <c r="J39" s="1860"/>
      <c r="K39" s="1860"/>
      <c r="L39" s="102"/>
    </row>
    <row r="40" spans="1:12" ht="12" customHeight="1" x14ac:dyDescent="0.25">
      <c r="A40" s="25"/>
      <c r="B40" s="36" t="s">
        <v>70</v>
      </c>
      <c r="C40" s="587">
        <v>17</v>
      </c>
      <c r="D40" s="143">
        <v>17</v>
      </c>
      <c r="E40" s="573">
        <v>0</v>
      </c>
      <c r="F40" s="336"/>
      <c r="G40" s="143">
        <v>17</v>
      </c>
      <c r="H40" s="143">
        <v>17</v>
      </c>
      <c r="I40" s="143">
        <v>0</v>
      </c>
      <c r="J40" s="1860"/>
      <c r="K40" s="1860"/>
      <c r="L40" s="102"/>
    </row>
    <row r="41" spans="1:12" ht="12" customHeight="1" x14ac:dyDescent="0.25">
      <c r="A41" s="25"/>
      <c r="B41" s="36" t="s">
        <v>72</v>
      </c>
      <c r="C41" s="587">
        <v>19</v>
      </c>
      <c r="D41" s="143">
        <v>14</v>
      </c>
      <c r="E41" s="573">
        <v>0</v>
      </c>
      <c r="F41" s="336"/>
      <c r="G41" s="143">
        <v>19</v>
      </c>
      <c r="H41" s="143">
        <v>12</v>
      </c>
      <c r="I41" s="143">
        <v>0</v>
      </c>
      <c r="J41" s="1860"/>
      <c r="K41" s="1860"/>
      <c r="L41" s="102"/>
    </row>
    <row r="42" spans="1:12" ht="12" customHeight="1" x14ac:dyDescent="0.25">
      <c r="A42" s="25"/>
      <c r="B42" s="36" t="s">
        <v>73</v>
      </c>
      <c r="C42" s="587">
        <v>258</v>
      </c>
      <c r="D42" s="587">
        <v>129</v>
      </c>
      <c r="E42" s="587" t="s">
        <v>123</v>
      </c>
      <c r="F42" s="303"/>
      <c r="G42" s="143">
        <v>264</v>
      </c>
      <c r="H42" s="143">
        <v>152</v>
      </c>
      <c r="I42" s="143">
        <v>270</v>
      </c>
      <c r="J42" s="1860"/>
      <c r="K42" s="1860"/>
      <c r="L42" s="102"/>
    </row>
    <row r="43" spans="1:12" ht="12" customHeight="1" x14ac:dyDescent="0.25">
      <c r="A43" s="25"/>
      <c r="B43" s="36" t="s">
        <v>456</v>
      </c>
      <c r="C43" s="587">
        <v>94007</v>
      </c>
      <c r="D43" s="587">
        <v>157</v>
      </c>
      <c r="E43" s="587">
        <v>0</v>
      </c>
      <c r="F43" s="336"/>
      <c r="G43" s="143">
        <v>75384</v>
      </c>
      <c r="H43" s="143">
        <v>173</v>
      </c>
      <c r="I43" s="143">
        <v>0</v>
      </c>
      <c r="J43" s="1860"/>
      <c r="K43" s="1860"/>
      <c r="L43" s="102"/>
    </row>
    <row r="44" spans="1:12" ht="12" customHeight="1" x14ac:dyDescent="0.25">
      <c r="A44" s="25"/>
      <c r="B44" s="36" t="s">
        <v>78</v>
      </c>
      <c r="C44" s="587">
        <v>61</v>
      </c>
      <c r="D44" s="587">
        <v>50</v>
      </c>
      <c r="E44" s="587">
        <v>229</v>
      </c>
      <c r="F44" s="336"/>
      <c r="G44" s="143">
        <v>63</v>
      </c>
      <c r="H44" s="143">
        <v>96</v>
      </c>
      <c r="I44" s="143">
        <v>155</v>
      </c>
      <c r="J44" s="1860"/>
      <c r="K44" s="1860"/>
      <c r="L44" s="102"/>
    </row>
    <row r="45" spans="1:12" ht="12" customHeight="1" x14ac:dyDescent="0.25">
      <c r="A45" s="25"/>
      <c r="B45" s="36" t="s">
        <v>80</v>
      </c>
      <c r="C45" s="587">
        <v>11428</v>
      </c>
      <c r="D45" s="587">
        <v>540</v>
      </c>
      <c r="E45" s="587">
        <v>8</v>
      </c>
      <c r="F45" s="336"/>
      <c r="G45" s="143">
        <v>9588</v>
      </c>
      <c r="H45" s="143">
        <v>480</v>
      </c>
      <c r="I45" s="143">
        <v>3</v>
      </c>
      <c r="J45" s="1860"/>
      <c r="K45" s="1860"/>
      <c r="L45" s="102"/>
    </row>
    <row r="46" spans="1:12" ht="12" customHeight="1" x14ac:dyDescent="0.25">
      <c r="A46" s="25"/>
      <c r="B46" s="36" t="s">
        <v>82</v>
      </c>
      <c r="C46" s="587">
        <v>26</v>
      </c>
      <c r="D46" s="587">
        <v>26</v>
      </c>
      <c r="E46" s="587">
        <v>0</v>
      </c>
      <c r="F46" s="336"/>
      <c r="G46" s="143">
        <v>28</v>
      </c>
      <c r="H46" s="143">
        <v>28</v>
      </c>
      <c r="I46" s="143">
        <v>0</v>
      </c>
      <c r="J46" s="1860"/>
      <c r="K46" s="1860"/>
      <c r="L46" s="102"/>
    </row>
    <row r="47" spans="1:12" ht="12" customHeight="1" x14ac:dyDescent="0.25">
      <c r="A47" s="25"/>
      <c r="B47" s="36" t="s">
        <v>83</v>
      </c>
      <c r="C47" s="587">
        <v>16</v>
      </c>
      <c r="D47" s="587">
        <v>17</v>
      </c>
      <c r="E47" s="587">
        <v>0</v>
      </c>
      <c r="F47" s="336"/>
      <c r="G47" s="143">
        <v>16</v>
      </c>
      <c r="H47" s="143">
        <v>17</v>
      </c>
      <c r="I47" s="143" t="s">
        <v>123</v>
      </c>
      <c r="J47" s="1860"/>
      <c r="K47" s="1860"/>
      <c r="L47" s="102"/>
    </row>
    <row r="48" spans="1:12" ht="12" customHeight="1" x14ac:dyDescent="0.25">
      <c r="A48" s="25"/>
      <c r="B48" s="36" t="s">
        <v>84</v>
      </c>
      <c r="C48" s="587">
        <v>358</v>
      </c>
      <c r="D48" s="143">
        <v>358</v>
      </c>
      <c r="E48" s="573">
        <v>112</v>
      </c>
      <c r="F48" s="336"/>
      <c r="G48" s="143">
        <v>385</v>
      </c>
      <c r="H48" s="143">
        <v>385</v>
      </c>
      <c r="I48" s="143">
        <v>115</v>
      </c>
      <c r="J48" s="1860"/>
      <c r="K48" s="1860"/>
      <c r="L48" s="102"/>
    </row>
    <row r="49" spans="1:12" ht="12" customHeight="1" x14ac:dyDescent="0.25">
      <c r="A49" s="25"/>
      <c r="B49" s="36" t="s">
        <v>86</v>
      </c>
      <c r="C49" s="587">
        <v>103</v>
      </c>
      <c r="D49" s="143">
        <v>9</v>
      </c>
      <c r="E49" s="573">
        <v>0</v>
      </c>
      <c r="F49" s="336"/>
      <c r="G49" s="143">
        <v>99</v>
      </c>
      <c r="H49" s="143">
        <v>9</v>
      </c>
      <c r="I49" s="143">
        <v>0</v>
      </c>
      <c r="J49" s="1860"/>
      <c r="K49" s="1860"/>
      <c r="L49" s="102"/>
    </row>
    <row r="50" spans="1:12" customFormat="1" ht="12" customHeight="1" x14ac:dyDescent="0.25">
      <c r="B50" s="36" t="s">
        <v>89</v>
      </c>
      <c r="C50" s="587">
        <v>196</v>
      </c>
      <c r="D50" s="143">
        <v>196</v>
      </c>
      <c r="E50" s="143" t="s">
        <v>123</v>
      </c>
      <c r="F50" s="336"/>
      <c r="G50" s="143">
        <v>194</v>
      </c>
      <c r="H50" s="143">
        <v>194</v>
      </c>
      <c r="I50" s="143" t="s">
        <v>123</v>
      </c>
      <c r="J50" s="1860"/>
      <c r="K50" s="1860"/>
    </row>
    <row r="51" spans="1:12" ht="12" customHeight="1" x14ac:dyDescent="0.25">
      <c r="A51" s="25"/>
      <c r="B51" s="36" t="s">
        <v>171</v>
      </c>
      <c r="C51" s="143">
        <v>8</v>
      </c>
      <c r="D51" s="143">
        <v>0</v>
      </c>
      <c r="E51" s="143">
        <v>0</v>
      </c>
      <c r="F51" s="336"/>
      <c r="G51" s="143">
        <v>8</v>
      </c>
      <c r="H51" s="143">
        <v>0</v>
      </c>
      <c r="I51" s="143">
        <v>0</v>
      </c>
      <c r="J51" s="1860"/>
      <c r="K51" s="1860"/>
      <c r="L51" s="102"/>
    </row>
    <row r="52" spans="1:12" ht="12" customHeight="1" x14ac:dyDescent="0.25">
      <c r="A52" s="25"/>
      <c r="B52" s="36" t="s">
        <v>172</v>
      </c>
      <c r="C52" s="143">
        <v>31</v>
      </c>
      <c r="D52" s="143">
        <v>31</v>
      </c>
      <c r="E52" s="143" t="s">
        <v>123</v>
      </c>
      <c r="F52" s="336"/>
      <c r="G52" s="143">
        <v>42</v>
      </c>
      <c r="H52" s="143">
        <v>26</v>
      </c>
      <c r="I52" s="143" t="s">
        <v>123</v>
      </c>
      <c r="J52" s="1860"/>
      <c r="K52" s="1860"/>
      <c r="L52" s="102"/>
    </row>
    <row r="53" spans="1:12" ht="12" customHeight="1" x14ac:dyDescent="0.25">
      <c r="A53" s="25"/>
      <c r="B53" s="36" t="s">
        <v>97</v>
      </c>
      <c r="C53" s="587">
        <v>106</v>
      </c>
      <c r="D53" s="143">
        <v>106</v>
      </c>
      <c r="E53" s="573">
        <v>106</v>
      </c>
      <c r="F53" s="336"/>
      <c r="G53" s="143">
        <v>108</v>
      </c>
      <c r="H53" s="143">
        <v>108</v>
      </c>
      <c r="I53" s="143">
        <v>108</v>
      </c>
      <c r="J53" s="1860"/>
      <c r="K53" s="1860"/>
      <c r="L53" s="102"/>
    </row>
    <row r="54" spans="1:12" ht="12" customHeight="1" x14ac:dyDescent="0.25">
      <c r="A54" s="25"/>
      <c r="B54" s="36" t="s">
        <v>99</v>
      </c>
      <c r="C54" s="587">
        <v>9</v>
      </c>
      <c r="D54" s="143">
        <v>9</v>
      </c>
      <c r="E54" s="573">
        <v>0</v>
      </c>
      <c r="F54" s="336"/>
      <c r="G54" s="143">
        <v>11</v>
      </c>
      <c r="H54" s="143">
        <v>11</v>
      </c>
      <c r="I54" s="143">
        <v>0</v>
      </c>
      <c r="J54" s="1860"/>
      <c r="K54" s="1860"/>
      <c r="L54" s="102"/>
    </row>
    <row r="55" spans="1:12" ht="12" customHeight="1" x14ac:dyDescent="0.25">
      <c r="A55" s="25"/>
      <c r="B55" s="39" t="s">
        <v>101</v>
      </c>
      <c r="C55" s="588">
        <v>23</v>
      </c>
      <c r="D55" s="589">
        <v>23</v>
      </c>
      <c r="E55" s="590">
        <v>15</v>
      </c>
      <c r="F55" s="336"/>
      <c r="G55" s="234">
        <v>23</v>
      </c>
      <c r="H55" s="234">
        <v>23</v>
      </c>
      <c r="I55" s="234">
        <v>16</v>
      </c>
      <c r="J55" s="1860"/>
      <c r="K55" s="1860"/>
      <c r="L55" s="102"/>
    </row>
    <row r="56" spans="1:12" ht="12" customHeight="1" x14ac:dyDescent="0.25">
      <c r="A56" s="1"/>
      <c r="B56" s="6"/>
      <c r="C56" s="247"/>
      <c r="D56" s="247"/>
      <c r="E56" s="247"/>
      <c r="F56" s="102"/>
      <c r="G56" s="247"/>
      <c r="H56" s="247"/>
      <c r="I56" s="247"/>
      <c r="J56" s="1860"/>
      <c r="K56" s="1860"/>
      <c r="L56" s="102"/>
    </row>
    <row r="57" spans="1:12" ht="12" customHeight="1" x14ac:dyDescent="0.25">
      <c r="A57" s="1"/>
      <c r="B57" s="77" t="s">
        <v>104</v>
      </c>
      <c r="C57" s="1"/>
      <c r="D57" s="1"/>
      <c r="E57" s="1"/>
      <c r="G57" s="1"/>
      <c r="H57" s="1"/>
      <c r="I57" s="1"/>
      <c r="J57" s="1860"/>
      <c r="K57" s="1860"/>
    </row>
    <row r="58" spans="1:12" ht="12" customHeight="1" x14ac:dyDescent="0.25">
      <c r="A58" s="1"/>
      <c r="B58" s="77" t="s">
        <v>105</v>
      </c>
      <c r="C58" s="1"/>
      <c r="D58" s="1"/>
      <c r="E58" s="1"/>
      <c r="G58" s="1"/>
      <c r="H58" s="1"/>
      <c r="I58" s="1"/>
    </row>
    <row r="59" spans="1:12" ht="12" customHeight="1" x14ac:dyDescent="0.25">
      <c r="B59" s="84" t="s">
        <v>106</v>
      </c>
    </row>
    <row r="60" spans="1:12" ht="12" customHeight="1" x14ac:dyDescent="0.25">
      <c r="B60" s="77" t="s">
        <v>125</v>
      </c>
    </row>
    <row r="61" spans="1:12" ht="12" customHeight="1" x14ac:dyDescent="0.25">
      <c r="B61" s="77" t="s">
        <v>126</v>
      </c>
    </row>
    <row r="62" spans="1:12" ht="12" customHeight="1" x14ac:dyDescent="0.25">
      <c r="B62" s="2"/>
    </row>
    <row r="63" spans="1:12" ht="12" customHeight="1" x14ac:dyDescent="0.25">
      <c r="B63" s="70" t="s">
        <v>109</v>
      </c>
      <c r="C63" s="147"/>
    </row>
    <row r="64" spans="1:12" ht="12" customHeight="1" x14ac:dyDescent="0.25">
      <c r="B64" s="70" t="s">
        <v>110</v>
      </c>
      <c r="C64" s="147"/>
    </row>
    <row r="65" spans="2:3" ht="12" customHeight="1" x14ac:dyDescent="0.25">
      <c r="B65" s="70" t="s">
        <v>114</v>
      </c>
      <c r="C65" s="147"/>
    </row>
    <row r="66" spans="2:3" ht="12" customHeight="1" x14ac:dyDescent="0.25">
      <c r="B66" s="70" t="s">
        <v>577</v>
      </c>
      <c r="C66" s="147"/>
    </row>
    <row r="67" spans="2:3" ht="12" customHeight="1" x14ac:dyDescent="0.25">
      <c r="B67" s="70" t="s">
        <v>111</v>
      </c>
      <c r="C67" s="147"/>
    </row>
    <row r="68" spans="2:3" ht="12" customHeight="1" x14ac:dyDescent="0.25">
      <c r="B68" s="70" t="s">
        <v>112</v>
      </c>
      <c r="C68" s="147"/>
    </row>
    <row r="69" spans="2:3" ht="12" customHeight="1" x14ac:dyDescent="0.25">
      <c r="B69" s="70" t="s">
        <v>113</v>
      </c>
      <c r="C69" s="147"/>
    </row>
    <row r="70" spans="2:3" ht="12" customHeight="1" x14ac:dyDescent="0.25">
      <c r="B70" s="3" t="s">
        <v>579</v>
      </c>
      <c r="C70" s="147"/>
    </row>
    <row r="71" spans="2:3" ht="12" customHeight="1" x14ac:dyDescent="0.25">
      <c r="B71" s="70" t="s">
        <v>116</v>
      </c>
      <c r="C71" s="147"/>
    </row>
    <row r="72" spans="2:3" ht="12" customHeight="1" x14ac:dyDescent="0.25">
      <c r="B72" s="70" t="s">
        <v>614</v>
      </c>
      <c r="C72" s="147"/>
    </row>
    <row r="73" spans="2:3" ht="12" customHeight="1" x14ac:dyDescent="0.25">
      <c r="B73" s="70" t="s">
        <v>667</v>
      </c>
      <c r="C73" s="147"/>
    </row>
    <row r="74" spans="2:3" ht="12" customHeight="1" x14ac:dyDescent="0.25">
      <c r="B74" s="70" t="s">
        <v>115</v>
      </c>
      <c r="C74" s="147"/>
    </row>
    <row r="75" spans="2:3" ht="12" customHeight="1" x14ac:dyDescent="0.25">
      <c r="B75" s="70" t="s">
        <v>118</v>
      </c>
      <c r="C75" s="147"/>
    </row>
    <row r="76" spans="2:3" ht="12" customHeight="1" x14ac:dyDescent="0.25"/>
    <row r="77" spans="2:3" ht="12" customHeight="1" x14ac:dyDescent="0.25"/>
    <row r="78" spans="2:3" ht="12" customHeight="1" x14ac:dyDescent="0.25"/>
    <row r="79" spans="2:3" ht="12" customHeight="1" x14ac:dyDescent="0.25"/>
    <row r="80" spans="2:3" ht="12" customHeight="1" x14ac:dyDescent="0.25"/>
    <row r="81" spans="1:9" ht="12" customHeight="1" x14ac:dyDescent="0.25"/>
    <row r="82" spans="1:9" ht="12" customHeight="1" x14ac:dyDescent="0.25"/>
    <row r="83" spans="1:9" ht="12" customHeight="1" x14ac:dyDescent="0.25"/>
    <row r="84" spans="1:9" ht="12" customHeight="1" x14ac:dyDescent="0.25"/>
    <row r="85" spans="1:9" ht="12" customHeight="1" x14ac:dyDescent="0.25"/>
    <row r="86" spans="1:9" ht="12" customHeight="1" x14ac:dyDescent="0.25"/>
    <row r="87" spans="1:9" ht="12" customHeight="1" x14ac:dyDescent="0.25">
      <c r="A87" s="82"/>
      <c r="B87" s="82"/>
      <c r="C87" s="82"/>
      <c r="D87" s="82"/>
      <c r="E87" s="82"/>
      <c r="G87" s="82"/>
      <c r="H87" s="82"/>
      <c r="I87" s="82"/>
    </row>
  </sheetData>
  <mergeCells count="3">
    <mergeCell ref="B4:B5"/>
    <mergeCell ref="C4:E4"/>
    <mergeCell ref="G4:I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101"/>
  <sheetViews>
    <sheetView showGridLines="0" topLeftCell="A25" zoomScale="85" zoomScaleNormal="85" workbookViewId="0"/>
  </sheetViews>
  <sheetFormatPr defaultColWidth="11.42578125" defaultRowHeight="15" x14ac:dyDescent="0.25"/>
  <cols>
    <col min="1" max="1" width="2.85546875" style="102" customWidth="1"/>
    <col min="2" max="2" width="37.5703125" style="102" customWidth="1"/>
    <col min="3" max="3" width="2.85546875" style="102" customWidth="1"/>
    <col min="4" max="5" width="15.7109375" style="102" customWidth="1"/>
    <col min="6" max="6" width="2.85546875" style="2" customWidth="1"/>
    <col min="7" max="10" width="11.42578125" style="2" customWidth="1"/>
    <col min="11" max="12" width="11.42578125" style="2"/>
    <col min="13" max="13" width="11.42578125" style="212"/>
    <col min="14" max="256" width="11.42578125" style="2"/>
    <col min="257" max="257" width="2.85546875" style="2" customWidth="1"/>
    <col min="258" max="258" width="37.5703125" style="2" customWidth="1"/>
    <col min="259" max="259" width="2.85546875" style="2" customWidth="1"/>
    <col min="260" max="261" width="15.7109375" style="2" customWidth="1"/>
    <col min="262" max="262" width="2.85546875" style="2" customWidth="1"/>
    <col min="263" max="266" width="11.42578125" style="2" customWidth="1"/>
    <col min="267" max="512" width="11.42578125" style="2"/>
    <col min="513" max="513" width="2.85546875" style="2" customWidth="1"/>
    <col min="514" max="514" width="37.5703125" style="2" customWidth="1"/>
    <col min="515" max="515" width="2.85546875" style="2" customWidth="1"/>
    <col min="516" max="517" width="15.7109375" style="2" customWidth="1"/>
    <col min="518" max="518" width="2.85546875" style="2" customWidth="1"/>
    <col min="519" max="522" width="11.42578125" style="2" customWidth="1"/>
    <col min="523" max="768" width="11.42578125" style="2"/>
    <col min="769" max="769" width="2.85546875" style="2" customWidth="1"/>
    <col min="770" max="770" width="37.5703125" style="2" customWidth="1"/>
    <col min="771" max="771" width="2.85546875" style="2" customWidth="1"/>
    <col min="772" max="773" width="15.7109375" style="2" customWidth="1"/>
    <col min="774" max="774" width="2.85546875" style="2" customWidth="1"/>
    <col min="775" max="778" width="11.42578125" style="2" customWidth="1"/>
    <col min="779" max="1024" width="11.42578125" style="2"/>
    <col min="1025" max="1025" width="2.85546875" style="2" customWidth="1"/>
    <col min="1026" max="1026" width="37.5703125" style="2" customWidth="1"/>
    <col min="1027" max="1027" width="2.85546875" style="2" customWidth="1"/>
    <col min="1028" max="1029" width="15.7109375" style="2" customWidth="1"/>
    <col min="1030" max="1030" width="2.85546875" style="2" customWidth="1"/>
    <col min="1031" max="1034" width="11.42578125" style="2" customWidth="1"/>
    <col min="1035" max="1280" width="11.42578125" style="2"/>
    <col min="1281" max="1281" width="2.85546875" style="2" customWidth="1"/>
    <col min="1282" max="1282" width="37.5703125" style="2" customWidth="1"/>
    <col min="1283" max="1283" width="2.85546875" style="2" customWidth="1"/>
    <col min="1284" max="1285" width="15.7109375" style="2" customWidth="1"/>
    <col min="1286" max="1286" width="2.85546875" style="2" customWidth="1"/>
    <col min="1287" max="1290" width="11.42578125" style="2" customWidth="1"/>
    <col min="1291" max="1536" width="11.42578125" style="2"/>
    <col min="1537" max="1537" width="2.85546875" style="2" customWidth="1"/>
    <col min="1538" max="1538" width="37.5703125" style="2" customWidth="1"/>
    <col min="1539" max="1539" width="2.85546875" style="2" customWidth="1"/>
    <col min="1540" max="1541" width="15.7109375" style="2" customWidth="1"/>
    <col min="1542" max="1542" width="2.85546875" style="2" customWidth="1"/>
    <col min="1543" max="1546" width="11.42578125" style="2" customWidth="1"/>
    <col min="1547" max="1792" width="11.42578125" style="2"/>
    <col min="1793" max="1793" width="2.85546875" style="2" customWidth="1"/>
    <col min="1794" max="1794" width="37.5703125" style="2" customWidth="1"/>
    <col min="1795" max="1795" width="2.85546875" style="2" customWidth="1"/>
    <col min="1796" max="1797" width="15.7109375" style="2" customWidth="1"/>
    <col min="1798" max="1798" width="2.85546875" style="2" customWidth="1"/>
    <col min="1799" max="1802" width="11.42578125" style="2" customWidth="1"/>
    <col min="1803" max="2048" width="11.42578125" style="2"/>
    <col min="2049" max="2049" width="2.85546875" style="2" customWidth="1"/>
    <col min="2050" max="2050" width="37.5703125" style="2" customWidth="1"/>
    <col min="2051" max="2051" width="2.85546875" style="2" customWidth="1"/>
    <col min="2052" max="2053" width="15.7109375" style="2" customWidth="1"/>
    <col min="2054" max="2054" width="2.85546875" style="2" customWidth="1"/>
    <col min="2055" max="2058" width="11.42578125" style="2" customWidth="1"/>
    <col min="2059" max="2304" width="11.42578125" style="2"/>
    <col min="2305" max="2305" width="2.85546875" style="2" customWidth="1"/>
    <col min="2306" max="2306" width="37.5703125" style="2" customWidth="1"/>
    <col min="2307" max="2307" width="2.85546875" style="2" customWidth="1"/>
    <col min="2308" max="2309" width="15.7109375" style="2" customWidth="1"/>
    <col min="2310" max="2310" width="2.85546875" style="2" customWidth="1"/>
    <col min="2311" max="2314" width="11.42578125" style="2" customWidth="1"/>
    <col min="2315" max="2560" width="11.42578125" style="2"/>
    <col min="2561" max="2561" width="2.85546875" style="2" customWidth="1"/>
    <col min="2562" max="2562" width="37.5703125" style="2" customWidth="1"/>
    <col min="2563" max="2563" width="2.85546875" style="2" customWidth="1"/>
    <col min="2564" max="2565" width="15.7109375" style="2" customWidth="1"/>
    <col min="2566" max="2566" width="2.85546875" style="2" customWidth="1"/>
    <col min="2567" max="2570" width="11.42578125" style="2" customWidth="1"/>
    <col min="2571" max="2816" width="11.42578125" style="2"/>
    <col min="2817" max="2817" width="2.85546875" style="2" customWidth="1"/>
    <col min="2818" max="2818" width="37.5703125" style="2" customWidth="1"/>
    <col min="2819" max="2819" width="2.85546875" style="2" customWidth="1"/>
    <col min="2820" max="2821" width="15.7109375" style="2" customWidth="1"/>
    <col min="2822" max="2822" width="2.85546875" style="2" customWidth="1"/>
    <col min="2823" max="2826" width="11.42578125" style="2" customWidth="1"/>
    <col min="2827" max="3072" width="11.42578125" style="2"/>
    <col min="3073" max="3073" width="2.85546875" style="2" customWidth="1"/>
    <col min="3074" max="3074" width="37.5703125" style="2" customWidth="1"/>
    <col min="3075" max="3075" width="2.85546875" style="2" customWidth="1"/>
    <col min="3076" max="3077" width="15.7109375" style="2" customWidth="1"/>
    <col min="3078" max="3078" width="2.85546875" style="2" customWidth="1"/>
    <col min="3079" max="3082" width="11.42578125" style="2" customWidth="1"/>
    <col min="3083" max="3328" width="11.42578125" style="2"/>
    <col min="3329" max="3329" width="2.85546875" style="2" customWidth="1"/>
    <col min="3330" max="3330" width="37.5703125" style="2" customWidth="1"/>
    <col min="3331" max="3331" width="2.85546875" style="2" customWidth="1"/>
    <col min="3332" max="3333" width="15.7109375" style="2" customWidth="1"/>
    <col min="3334" max="3334" width="2.85546875" style="2" customWidth="1"/>
    <col min="3335" max="3338" width="11.42578125" style="2" customWidth="1"/>
    <col min="3339" max="3584" width="11.42578125" style="2"/>
    <col min="3585" max="3585" width="2.85546875" style="2" customWidth="1"/>
    <col min="3586" max="3586" width="37.5703125" style="2" customWidth="1"/>
    <col min="3587" max="3587" width="2.85546875" style="2" customWidth="1"/>
    <col min="3588" max="3589" width="15.7109375" style="2" customWidth="1"/>
    <col min="3590" max="3590" width="2.85546875" style="2" customWidth="1"/>
    <col min="3591" max="3594" width="11.42578125" style="2" customWidth="1"/>
    <col min="3595" max="3840" width="11.42578125" style="2"/>
    <col min="3841" max="3841" width="2.85546875" style="2" customWidth="1"/>
    <col min="3842" max="3842" width="37.5703125" style="2" customWidth="1"/>
    <col min="3843" max="3843" width="2.85546875" style="2" customWidth="1"/>
    <col min="3844" max="3845" width="15.7109375" style="2" customWidth="1"/>
    <col min="3846" max="3846" width="2.85546875" style="2" customWidth="1"/>
    <col min="3847" max="3850" width="11.42578125" style="2" customWidth="1"/>
    <col min="3851" max="4096" width="11.42578125" style="2"/>
    <col min="4097" max="4097" width="2.85546875" style="2" customWidth="1"/>
    <col min="4098" max="4098" width="37.5703125" style="2" customWidth="1"/>
    <col min="4099" max="4099" width="2.85546875" style="2" customWidth="1"/>
    <col min="4100" max="4101" width="15.7109375" style="2" customWidth="1"/>
    <col min="4102" max="4102" width="2.85546875" style="2" customWidth="1"/>
    <col min="4103" max="4106" width="11.42578125" style="2" customWidth="1"/>
    <col min="4107" max="4352" width="11.42578125" style="2"/>
    <col min="4353" max="4353" width="2.85546875" style="2" customWidth="1"/>
    <col min="4354" max="4354" width="37.5703125" style="2" customWidth="1"/>
    <col min="4355" max="4355" width="2.85546875" style="2" customWidth="1"/>
    <col min="4356" max="4357" width="15.7109375" style="2" customWidth="1"/>
    <col min="4358" max="4358" width="2.85546875" style="2" customWidth="1"/>
    <col min="4359" max="4362" width="11.42578125" style="2" customWidth="1"/>
    <col min="4363" max="4608" width="11.42578125" style="2"/>
    <col min="4609" max="4609" width="2.85546875" style="2" customWidth="1"/>
    <col min="4610" max="4610" width="37.5703125" style="2" customWidth="1"/>
    <col min="4611" max="4611" width="2.85546875" style="2" customWidth="1"/>
    <col min="4612" max="4613" width="15.7109375" style="2" customWidth="1"/>
    <col min="4614" max="4614" width="2.85546875" style="2" customWidth="1"/>
    <col min="4615" max="4618" width="11.42578125" style="2" customWidth="1"/>
    <col min="4619" max="4864" width="11.42578125" style="2"/>
    <col min="4865" max="4865" width="2.85546875" style="2" customWidth="1"/>
    <col min="4866" max="4866" width="37.5703125" style="2" customWidth="1"/>
    <col min="4867" max="4867" width="2.85546875" style="2" customWidth="1"/>
    <col min="4868" max="4869" width="15.7109375" style="2" customWidth="1"/>
    <col min="4870" max="4870" width="2.85546875" style="2" customWidth="1"/>
    <col min="4871" max="4874" width="11.42578125" style="2" customWidth="1"/>
    <col min="4875" max="5120" width="11.42578125" style="2"/>
    <col min="5121" max="5121" width="2.85546875" style="2" customWidth="1"/>
    <col min="5122" max="5122" width="37.5703125" style="2" customWidth="1"/>
    <col min="5123" max="5123" width="2.85546875" style="2" customWidth="1"/>
    <col min="5124" max="5125" width="15.7109375" style="2" customWidth="1"/>
    <col min="5126" max="5126" width="2.85546875" style="2" customWidth="1"/>
    <col min="5127" max="5130" width="11.42578125" style="2" customWidth="1"/>
    <col min="5131" max="5376" width="11.42578125" style="2"/>
    <col min="5377" max="5377" width="2.85546875" style="2" customWidth="1"/>
    <col min="5378" max="5378" width="37.5703125" style="2" customWidth="1"/>
    <col min="5379" max="5379" width="2.85546875" style="2" customWidth="1"/>
    <col min="5380" max="5381" width="15.7109375" style="2" customWidth="1"/>
    <col min="5382" max="5382" width="2.85546875" style="2" customWidth="1"/>
    <col min="5383" max="5386" width="11.42578125" style="2" customWidth="1"/>
    <col min="5387" max="5632" width="11.42578125" style="2"/>
    <col min="5633" max="5633" width="2.85546875" style="2" customWidth="1"/>
    <col min="5634" max="5634" width="37.5703125" style="2" customWidth="1"/>
    <col min="5635" max="5635" width="2.85546875" style="2" customWidth="1"/>
    <col min="5636" max="5637" width="15.7109375" style="2" customWidth="1"/>
    <col min="5638" max="5638" width="2.85546875" style="2" customWidth="1"/>
    <col min="5639" max="5642" width="11.42578125" style="2" customWidth="1"/>
    <col min="5643" max="5888" width="11.42578125" style="2"/>
    <col min="5889" max="5889" width="2.85546875" style="2" customWidth="1"/>
    <col min="5890" max="5890" width="37.5703125" style="2" customWidth="1"/>
    <col min="5891" max="5891" width="2.85546875" style="2" customWidth="1"/>
    <col min="5892" max="5893" width="15.7109375" style="2" customWidth="1"/>
    <col min="5894" max="5894" width="2.85546875" style="2" customWidth="1"/>
    <col min="5895" max="5898" width="11.42578125" style="2" customWidth="1"/>
    <col min="5899" max="6144" width="11.42578125" style="2"/>
    <col min="6145" max="6145" width="2.85546875" style="2" customWidth="1"/>
    <col min="6146" max="6146" width="37.5703125" style="2" customWidth="1"/>
    <col min="6147" max="6147" width="2.85546875" style="2" customWidth="1"/>
    <col min="6148" max="6149" width="15.7109375" style="2" customWidth="1"/>
    <col min="6150" max="6150" width="2.85546875" style="2" customWidth="1"/>
    <col min="6151" max="6154" width="11.42578125" style="2" customWidth="1"/>
    <col min="6155" max="6400" width="11.42578125" style="2"/>
    <col min="6401" max="6401" width="2.85546875" style="2" customWidth="1"/>
    <col min="6402" max="6402" width="37.5703125" style="2" customWidth="1"/>
    <col min="6403" max="6403" width="2.85546875" style="2" customWidth="1"/>
    <col min="6404" max="6405" width="15.7109375" style="2" customWidth="1"/>
    <col min="6406" max="6406" width="2.85546875" style="2" customWidth="1"/>
    <col min="6407" max="6410" width="11.42578125" style="2" customWidth="1"/>
    <col min="6411" max="6656" width="11.42578125" style="2"/>
    <col min="6657" max="6657" width="2.85546875" style="2" customWidth="1"/>
    <col min="6658" max="6658" width="37.5703125" style="2" customWidth="1"/>
    <col min="6659" max="6659" width="2.85546875" style="2" customWidth="1"/>
    <col min="6660" max="6661" width="15.7109375" style="2" customWidth="1"/>
    <col min="6662" max="6662" width="2.85546875" style="2" customWidth="1"/>
    <col min="6663" max="6666" width="11.42578125" style="2" customWidth="1"/>
    <col min="6667" max="6912" width="11.42578125" style="2"/>
    <col min="6913" max="6913" width="2.85546875" style="2" customWidth="1"/>
    <col min="6914" max="6914" width="37.5703125" style="2" customWidth="1"/>
    <col min="6915" max="6915" width="2.85546875" style="2" customWidth="1"/>
    <col min="6916" max="6917" width="15.7109375" style="2" customWidth="1"/>
    <col min="6918" max="6918" width="2.85546875" style="2" customWidth="1"/>
    <col min="6919" max="6922" width="11.42578125" style="2" customWidth="1"/>
    <col min="6923" max="7168" width="11.42578125" style="2"/>
    <col min="7169" max="7169" width="2.85546875" style="2" customWidth="1"/>
    <col min="7170" max="7170" width="37.5703125" style="2" customWidth="1"/>
    <col min="7171" max="7171" width="2.85546875" style="2" customWidth="1"/>
    <col min="7172" max="7173" width="15.7109375" style="2" customWidth="1"/>
    <col min="7174" max="7174" width="2.85546875" style="2" customWidth="1"/>
    <col min="7175" max="7178" width="11.42578125" style="2" customWidth="1"/>
    <col min="7179" max="7424" width="11.42578125" style="2"/>
    <col min="7425" max="7425" width="2.85546875" style="2" customWidth="1"/>
    <col min="7426" max="7426" width="37.5703125" style="2" customWidth="1"/>
    <col min="7427" max="7427" width="2.85546875" style="2" customWidth="1"/>
    <col min="7428" max="7429" width="15.7109375" style="2" customWidth="1"/>
    <col min="7430" max="7430" width="2.85546875" style="2" customWidth="1"/>
    <col min="7431" max="7434" width="11.42578125" style="2" customWidth="1"/>
    <col min="7435" max="7680" width="11.42578125" style="2"/>
    <col min="7681" max="7681" width="2.85546875" style="2" customWidth="1"/>
    <col min="7682" max="7682" width="37.5703125" style="2" customWidth="1"/>
    <col min="7683" max="7683" width="2.85546875" style="2" customWidth="1"/>
    <col min="7684" max="7685" width="15.7109375" style="2" customWidth="1"/>
    <col min="7686" max="7686" width="2.85546875" style="2" customWidth="1"/>
    <col min="7687" max="7690" width="11.42578125" style="2" customWidth="1"/>
    <col min="7691" max="7936" width="11.42578125" style="2"/>
    <col min="7937" max="7937" width="2.85546875" style="2" customWidth="1"/>
    <col min="7938" max="7938" width="37.5703125" style="2" customWidth="1"/>
    <col min="7939" max="7939" width="2.85546875" style="2" customWidth="1"/>
    <col min="7940" max="7941" width="15.7109375" style="2" customWidth="1"/>
    <col min="7942" max="7942" width="2.85546875" style="2" customWidth="1"/>
    <col min="7943" max="7946" width="11.42578125" style="2" customWidth="1"/>
    <col min="7947" max="8192" width="11.42578125" style="2"/>
    <col min="8193" max="8193" width="2.85546875" style="2" customWidth="1"/>
    <col min="8194" max="8194" width="37.5703125" style="2" customWidth="1"/>
    <col min="8195" max="8195" width="2.85546875" style="2" customWidth="1"/>
    <col min="8196" max="8197" width="15.7109375" style="2" customWidth="1"/>
    <col min="8198" max="8198" width="2.85546875" style="2" customWidth="1"/>
    <col min="8199" max="8202" width="11.42578125" style="2" customWidth="1"/>
    <col min="8203" max="8448" width="11.42578125" style="2"/>
    <col min="8449" max="8449" width="2.85546875" style="2" customWidth="1"/>
    <col min="8450" max="8450" width="37.5703125" style="2" customWidth="1"/>
    <col min="8451" max="8451" width="2.85546875" style="2" customWidth="1"/>
    <col min="8452" max="8453" width="15.7109375" style="2" customWidth="1"/>
    <col min="8454" max="8454" width="2.85546875" style="2" customWidth="1"/>
    <col min="8455" max="8458" width="11.42578125" style="2" customWidth="1"/>
    <col min="8459" max="8704" width="11.42578125" style="2"/>
    <col min="8705" max="8705" width="2.85546875" style="2" customWidth="1"/>
    <col min="8706" max="8706" width="37.5703125" style="2" customWidth="1"/>
    <col min="8707" max="8707" width="2.85546875" style="2" customWidth="1"/>
    <col min="8708" max="8709" width="15.7109375" style="2" customWidth="1"/>
    <col min="8710" max="8710" width="2.85546875" style="2" customWidth="1"/>
    <col min="8711" max="8714" width="11.42578125" style="2" customWidth="1"/>
    <col min="8715" max="8960" width="11.42578125" style="2"/>
    <col min="8961" max="8961" width="2.85546875" style="2" customWidth="1"/>
    <col min="8962" max="8962" width="37.5703125" style="2" customWidth="1"/>
    <col min="8963" max="8963" width="2.85546875" style="2" customWidth="1"/>
    <col min="8964" max="8965" width="15.7109375" style="2" customWidth="1"/>
    <col min="8966" max="8966" width="2.85546875" style="2" customWidth="1"/>
    <col min="8967" max="8970" width="11.42578125" style="2" customWidth="1"/>
    <col min="8971" max="9216" width="11.42578125" style="2"/>
    <col min="9217" max="9217" width="2.85546875" style="2" customWidth="1"/>
    <col min="9218" max="9218" width="37.5703125" style="2" customWidth="1"/>
    <col min="9219" max="9219" width="2.85546875" style="2" customWidth="1"/>
    <col min="9220" max="9221" width="15.7109375" style="2" customWidth="1"/>
    <col min="9222" max="9222" width="2.85546875" style="2" customWidth="1"/>
    <col min="9223" max="9226" width="11.42578125" style="2" customWidth="1"/>
    <col min="9227" max="9472" width="11.42578125" style="2"/>
    <col min="9473" max="9473" width="2.85546875" style="2" customWidth="1"/>
    <col min="9474" max="9474" width="37.5703125" style="2" customWidth="1"/>
    <col min="9475" max="9475" width="2.85546875" style="2" customWidth="1"/>
    <col min="9476" max="9477" width="15.7109375" style="2" customWidth="1"/>
    <col min="9478" max="9478" width="2.85546875" style="2" customWidth="1"/>
    <col min="9479" max="9482" width="11.42578125" style="2" customWidth="1"/>
    <col min="9483" max="9728" width="11.42578125" style="2"/>
    <col min="9729" max="9729" width="2.85546875" style="2" customWidth="1"/>
    <col min="9730" max="9730" width="37.5703125" style="2" customWidth="1"/>
    <col min="9731" max="9731" width="2.85546875" style="2" customWidth="1"/>
    <col min="9732" max="9733" width="15.7109375" style="2" customWidth="1"/>
    <col min="9734" max="9734" width="2.85546875" style="2" customWidth="1"/>
    <col min="9735" max="9738" width="11.42578125" style="2" customWidth="1"/>
    <col min="9739" max="9984" width="11.42578125" style="2"/>
    <col min="9985" max="9985" width="2.85546875" style="2" customWidth="1"/>
    <col min="9986" max="9986" width="37.5703125" style="2" customWidth="1"/>
    <col min="9987" max="9987" width="2.85546875" style="2" customWidth="1"/>
    <col min="9988" max="9989" width="15.7109375" style="2" customWidth="1"/>
    <col min="9990" max="9990" width="2.85546875" style="2" customWidth="1"/>
    <col min="9991" max="9994" width="11.42578125" style="2" customWidth="1"/>
    <col min="9995" max="10240" width="11.42578125" style="2"/>
    <col min="10241" max="10241" width="2.85546875" style="2" customWidth="1"/>
    <col min="10242" max="10242" width="37.5703125" style="2" customWidth="1"/>
    <col min="10243" max="10243" width="2.85546875" style="2" customWidth="1"/>
    <col min="10244" max="10245" width="15.7109375" style="2" customWidth="1"/>
    <col min="10246" max="10246" width="2.85546875" style="2" customWidth="1"/>
    <col min="10247" max="10250" width="11.42578125" style="2" customWidth="1"/>
    <col min="10251" max="10496" width="11.42578125" style="2"/>
    <col min="10497" max="10497" width="2.85546875" style="2" customWidth="1"/>
    <col min="10498" max="10498" width="37.5703125" style="2" customWidth="1"/>
    <col min="10499" max="10499" width="2.85546875" style="2" customWidth="1"/>
    <col min="10500" max="10501" width="15.7109375" style="2" customWidth="1"/>
    <col min="10502" max="10502" width="2.85546875" style="2" customWidth="1"/>
    <col min="10503" max="10506" width="11.42578125" style="2" customWidth="1"/>
    <col min="10507" max="10752" width="11.42578125" style="2"/>
    <col min="10753" max="10753" width="2.85546875" style="2" customWidth="1"/>
    <col min="10754" max="10754" width="37.5703125" style="2" customWidth="1"/>
    <col min="10755" max="10755" width="2.85546875" style="2" customWidth="1"/>
    <col min="10756" max="10757" width="15.7109375" style="2" customWidth="1"/>
    <col min="10758" max="10758" width="2.85546875" style="2" customWidth="1"/>
    <col min="10759" max="10762" width="11.42578125" style="2" customWidth="1"/>
    <col min="10763" max="11008" width="11.42578125" style="2"/>
    <col min="11009" max="11009" width="2.85546875" style="2" customWidth="1"/>
    <col min="11010" max="11010" width="37.5703125" style="2" customWidth="1"/>
    <col min="11011" max="11011" width="2.85546875" style="2" customWidth="1"/>
    <col min="11012" max="11013" width="15.7109375" style="2" customWidth="1"/>
    <col min="11014" max="11014" width="2.85546875" style="2" customWidth="1"/>
    <col min="11015" max="11018" width="11.42578125" style="2" customWidth="1"/>
    <col min="11019" max="11264" width="11.42578125" style="2"/>
    <col min="11265" max="11265" width="2.85546875" style="2" customWidth="1"/>
    <col min="11266" max="11266" width="37.5703125" style="2" customWidth="1"/>
    <col min="11267" max="11267" width="2.85546875" style="2" customWidth="1"/>
    <col min="11268" max="11269" width="15.7109375" style="2" customWidth="1"/>
    <col min="11270" max="11270" width="2.85546875" style="2" customWidth="1"/>
    <col min="11271" max="11274" width="11.42578125" style="2" customWidth="1"/>
    <col min="11275" max="11520" width="11.42578125" style="2"/>
    <col min="11521" max="11521" width="2.85546875" style="2" customWidth="1"/>
    <col min="11522" max="11522" width="37.5703125" style="2" customWidth="1"/>
    <col min="11523" max="11523" width="2.85546875" style="2" customWidth="1"/>
    <col min="11524" max="11525" width="15.7109375" style="2" customWidth="1"/>
    <col min="11526" max="11526" width="2.85546875" style="2" customWidth="1"/>
    <col min="11527" max="11530" width="11.42578125" style="2" customWidth="1"/>
    <col min="11531" max="11776" width="11.42578125" style="2"/>
    <col min="11777" max="11777" width="2.85546875" style="2" customWidth="1"/>
    <col min="11778" max="11778" width="37.5703125" style="2" customWidth="1"/>
    <col min="11779" max="11779" width="2.85546875" style="2" customWidth="1"/>
    <col min="11780" max="11781" width="15.7109375" style="2" customWidth="1"/>
    <col min="11782" max="11782" width="2.85546875" style="2" customWidth="1"/>
    <col min="11783" max="11786" width="11.42578125" style="2" customWidth="1"/>
    <col min="11787" max="12032" width="11.42578125" style="2"/>
    <col min="12033" max="12033" width="2.85546875" style="2" customWidth="1"/>
    <col min="12034" max="12034" width="37.5703125" style="2" customWidth="1"/>
    <col min="12035" max="12035" width="2.85546875" style="2" customWidth="1"/>
    <col min="12036" max="12037" width="15.7109375" style="2" customWidth="1"/>
    <col min="12038" max="12038" width="2.85546875" style="2" customWidth="1"/>
    <col min="12039" max="12042" width="11.42578125" style="2" customWidth="1"/>
    <col min="12043" max="12288" width="11.42578125" style="2"/>
    <col min="12289" max="12289" width="2.85546875" style="2" customWidth="1"/>
    <col min="12290" max="12290" width="37.5703125" style="2" customWidth="1"/>
    <col min="12291" max="12291" width="2.85546875" style="2" customWidth="1"/>
    <col min="12292" max="12293" width="15.7109375" style="2" customWidth="1"/>
    <col min="12294" max="12294" width="2.85546875" style="2" customWidth="1"/>
    <col min="12295" max="12298" width="11.42578125" style="2" customWidth="1"/>
    <col min="12299" max="12544" width="11.42578125" style="2"/>
    <col min="12545" max="12545" width="2.85546875" style="2" customWidth="1"/>
    <col min="12546" max="12546" width="37.5703125" style="2" customWidth="1"/>
    <col min="12547" max="12547" width="2.85546875" style="2" customWidth="1"/>
    <col min="12548" max="12549" width="15.7109375" style="2" customWidth="1"/>
    <col min="12550" max="12550" width="2.85546875" style="2" customWidth="1"/>
    <col min="12551" max="12554" width="11.42578125" style="2" customWidth="1"/>
    <col min="12555" max="12800" width="11.42578125" style="2"/>
    <col min="12801" max="12801" width="2.85546875" style="2" customWidth="1"/>
    <col min="12802" max="12802" width="37.5703125" style="2" customWidth="1"/>
    <col min="12803" max="12803" width="2.85546875" style="2" customWidth="1"/>
    <col min="12804" max="12805" width="15.7109375" style="2" customWidth="1"/>
    <col min="12806" max="12806" width="2.85546875" style="2" customWidth="1"/>
    <col min="12807" max="12810" width="11.42578125" style="2" customWidth="1"/>
    <col min="12811" max="13056" width="11.42578125" style="2"/>
    <col min="13057" max="13057" width="2.85546875" style="2" customWidth="1"/>
    <col min="13058" max="13058" width="37.5703125" style="2" customWidth="1"/>
    <col min="13059" max="13059" width="2.85546875" style="2" customWidth="1"/>
    <col min="13060" max="13061" width="15.7109375" style="2" customWidth="1"/>
    <col min="13062" max="13062" width="2.85546875" style="2" customWidth="1"/>
    <col min="13063" max="13066" width="11.42578125" style="2" customWidth="1"/>
    <col min="13067" max="13312" width="11.42578125" style="2"/>
    <col min="13313" max="13313" width="2.85546875" style="2" customWidth="1"/>
    <col min="13314" max="13314" width="37.5703125" style="2" customWidth="1"/>
    <col min="13315" max="13315" width="2.85546875" style="2" customWidth="1"/>
    <col min="13316" max="13317" width="15.7109375" style="2" customWidth="1"/>
    <col min="13318" max="13318" width="2.85546875" style="2" customWidth="1"/>
    <col min="13319" max="13322" width="11.42578125" style="2" customWidth="1"/>
    <col min="13323" max="13568" width="11.42578125" style="2"/>
    <col min="13569" max="13569" width="2.85546875" style="2" customWidth="1"/>
    <col min="13570" max="13570" width="37.5703125" style="2" customWidth="1"/>
    <col min="13571" max="13571" width="2.85546875" style="2" customWidth="1"/>
    <col min="13572" max="13573" width="15.7109375" style="2" customWidth="1"/>
    <col min="13574" max="13574" width="2.85546875" style="2" customWidth="1"/>
    <col min="13575" max="13578" width="11.42578125" style="2" customWidth="1"/>
    <col min="13579" max="13824" width="11.42578125" style="2"/>
    <col min="13825" max="13825" width="2.85546875" style="2" customWidth="1"/>
    <col min="13826" max="13826" width="37.5703125" style="2" customWidth="1"/>
    <col min="13827" max="13827" width="2.85546875" style="2" customWidth="1"/>
    <col min="13828" max="13829" width="15.7109375" style="2" customWidth="1"/>
    <col min="13830" max="13830" width="2.85546875" style="2" customWidth="1"/>
    <col min="13831" max="13834" width="11.42578125" style="2" customWidth="1"/>
    <col min="13835" max="14080" width="11.42578125" style="2"/>
    <col min="14081" max="14081" width="2.85546875" style="2" customWidth="1"/>
    <col min="14082" max="14082" width="37.5703125" style="2" customWidth="1"/>
    <col min="14083" max="14083" width="2.85546875" style="2" customWidth="1"/>
    <col min="14084" max="14085" width="15.7109375" style="2" customWidth="1"/>
    <col min="14086" max="14086" width="2.85546875" style="2" customWidth="1"/>
    <col min="14087" max="14090" width="11.42578125" style="2" customWidth="1"/>
    <col min="14091" max="14336" width="11.42578125" style="2"/>
    <col min="14337" max="14337" width="2.85546875" style="2" customWidth="1"/>
    <col min="14338" max="14338" width="37.5703125" style="2" customWidth="1"/>
    <col min="14339" max="14339" width="2.85546875" style="2" customWidth="1"/>
    <col min="14340" max="14341" width="15.7109375" style="2" customWidth="1"/>
    <col min="14342" max="14342" width="2.85546875" style="2" customWidth="1"/>
    <col min="14343" max="14346" width="11.42578125" style="2" customWidth="1"/>
    <col min="14347" max="14592" width="11.42578125" style="2"/>
    <col min="14593" max="14593" width="2.85546875" style="2" customWidth="1"/>
    <col min="14594" max="14594" width="37.5703125" style="2" customWidth="1"/>
    <col min="14595" max="14595" width="2.85546875" style="2" customWidth="1"/>
    <col min="14596" max="14597" width="15.7109375" style="2" customWidth="1"/>
    <col min="14598" max="14598" width="2.85546875" style="2" customWidth="1"/>
    <col min="14599" max="14602" width="11.42578125" style="2" customWidth="1"/>
    <col min="14603" max="14848" width="11.42578125" style="2"/>
    <col min="14849" max="14849" width="2.85546875" style="2" customWidth="1"/>
    <col min="14850" max="14850" width="37.5703125" style="2" customWidth="1"/>
    <col min="14851" max="14851" width="2.85546875" style="2" customWidth="1"/>
    <col min="14852" max="14853" width="15.7109375" style="2" customWidth="1"/>
    <col min="14854" max="14854" width="2.85546875" style="2" customWidth="1"/>
    <col min="14855" max="14858" width="11.42578125" style="2" customWidth="1"/>
    <col min="14859" max="15104" width="11.42578125" style="2"/>
    <col min="15105" max="15105" width="2.85546875" style="2" customWidth="1"/>
    <col min="15106" max="15106" width="37.5703125" style="2" customWidth="1"/>
    <col min="15107" max="15107" width="2.85546875" style="2" customWidth="1"/>
    <col min="15108" max="15109" width="15.7109375" style="2" customWidth="1"/>
    <col min="15110" max="15110" width="2.85546875" style="2" customWidth="1"/>
    <col min="15111" max="15114" width="11.42578125" style="2" customWidth="1"/>
    <col min="15115" max="15360" width="11.42578125" style="2"/>
    <col min="15361" max="15361" width="2.85546875" style="2" customWidth="1"/>
    <col min="15362" max="15362" width="37.5703125" style="2" customWidth="1"/>
    <col min="15363" max="15363" width="2.85546875" style="2" customWidth="1"/>
    <col min="15364" max="15365" width="15.7109375" style="2" customWidth="1"/>
    <col min="15366" max="15366" width="2.85546875" style="2" customWidth="1"/>
    <col min="15367" max="15370" width="11.42578125" style="2" customWidth="1"/>
    <col min="15371" max="15616" width="11.42578125" style="2"/>
    <col min="15617" max="15617" width="2.85546875" style="2" customWidth="1"/>
    <col min="15618" max="15618" width="37.5703125" style="2" customWidth="1"/>
    <col min="15619" max="15619" width="2.85546875" style="2" customWidth="1"/>
    <col min="15620" max="15621" width="15.7109375" style="2" customWidth="1"/>
    <col min="15622" max="15622" width="2.85546875" style="2" customWidth="1"/>
    <col min="15623" max="15626" width="11.42578125" style="2" customWidth="1"/>
    <col min="15627" max="15872" width="11.42578125" style="2"/>
    <col min="15873" max="15873" width="2.85546875" style="2" customWidth="1"/>
    <col min="15874" max="15874" width="37.5703125" style="2" customWidth="1"/>
    <col min="15875" max="15875" width="2.85546875" style="2" customWidth="1"/>
    <col min="15876" max="15877" width="15.7109375" style="2" customWidth="1"/>
    <col min="15878" max="15878" width="2.85546875" style="2" customWidth="1"/>
    <col min="15879" max="15882" width="11.42578125" style="2" customWidth="1"/>
    <col min="15883" max="16128" width="11.42578125" style="2"/>
    <col min="16129" max="16129" width="2.85546875" style="2" customWidth="1"/>
    <col min="16130" max="16130" width="37.5703125" style="2" customWidth="1"/>
    <col min="16131" max="16131" width="2.85546875" style="2" customWidth="1"/>
    <col min="16132" max="16133" width="15.7109375" style="2" customWidth="1"/>
    <col min="16134" max="16134" width="2.85546875" style="2" customWidth="1"/>
    <col min="16135" max="16138" width="11.42578125" style="2" customWidth="1"/>
    <col min="16139" max="16384" width="11.42578125" style="2"/>
  </cols>
  <sheetData>
    <row r="1" spans="1:13" ht="12" customHeight="1" x14ac:dyDescent="0.25">
      <c r="A1" s="1"/>
      <c r="B1" s="1"/>
      <c r="C1" s="1"/>
      <c r="D1" s="1"/>
      <c r="E1" s="1"/>
      <c r="F1" s="184"/>
      <c r="G1" s="184"/>
      <c r="H1" s="184"/>
      <c r="I1" s="184"/>
      <c r="J1" s="184"/>
    </row>
    <row r="2" spans="1:13" ht="12" customHeight="1" x14ac:dyDescent="0.25">
      <c r="A2" s="1"/>
      <c r="B2" s="103" t="s">
        <v>217</v>
      </c>
      <c r="C2" s="1"/>
      <c r="D2" s="5"/>
      <c r="E2" s="5"/>
      <c r="F2" s="184"/>
      <c r="G2" s="184"/>
      <c r="H2" s="184"/>
      <c r="I2" s="184"/>
      <c r="J2" s="184"/>
    </row>
    <row r="3" spans="1:13" ht="12" customHeight="1" x14ac:dyDescent="0.25">
      <c r="A3" s="1"/>
      <c r="B3" s="103" t="s">
        <v>218</v>
      </c>
      <c r="C3" s="1"/>
      <c r="E3" s="8"/>
      <c r="F3" s="184"/>
      <c r="G3" s="184"/>
      <c r="H3" s="184"/>
      <c r="I3" s="184"/>
      <c r="J3" s="184"/>
    </row>
    <row r="4" spans="1:13" ht="12" customHeight="1" x14ac:dyDescent="0.25">
      <c r="A4" s="12"/>
      <c r="B4" s="2288" t="s">
        <v>4</v>
      </c>
      <c r="C4" s="12"/>
      <c r="D4" s="2288" t="s">
        <v>665</v>
      </c>
      <c r="E4" s="2288" t="s">
        <v>219</v>
      </c>
      <c r="F4" s="190"/>
      <c r="G4" s="190"/>
      <c r="H4" s="190"/>
      <c r="I4" s="190"/>
      <c r="J4" s="190"/>
    </row>
    <row r="5" spans="1:13" ht="12" customHeight="1" x14ac:dyDescent="0.25">
      <c r="A5" s="12"/>
      <c r="B5" s="2289"/>
      <c r="C5" s="12"/>
      <c r="D5" s="2289"/>
      <c r="E5" s="2289"/>
      <c r="F5" s="213"/>
      <c r="G5" s="213"/>
      <c r="H5" s="213"/>
      <c r="I5" s="213"/>
      <c r="J5" s="213"/>
    </row>
    <row r="6" spans="1:13" ht="12" customHeight="1" x14ac:dyDescent="0.25">
      <c r="A6" s="12"/>
      <c r="B6" s="2290"/>
      <c r="C6" s="12"/>
      <c r="D6" s="2290"/>
      <c r="E6" s="2290"/>
      <c r="F6" s="190"/>
      <c r="G6" s="190"/>
      <c r="H6" s="190"/>
      <c r="I6" s="190"/>
      <c r="J6" s="190"/>
    </row>
    <row r="7" spans="1:13" ht="12" customHeight="1" x14ac:dyDescent="0.25">
      <c r="A7" s="16"/>
      <c r="B7" s="16"/>
      <c r="C7" s="16"/>
      <c r="D7" s="16"/>
      <c r="E7" s="16"/>
      <c r="F7" s="16"/>
      <c r="G7" s="16"/>
      <c r="H7" s="16"/>
      <c r="I7" s="16"/>
      <c r="J7" s="16"/>
    </row>
    <row r="8" spans="1:13" ht="12" customHeight="1" x14ac:dyDescent="0.25">
      <c r="A8" s="1"/>
      <c r="B8" s="20" t="s">
        <v>8</v>
      </c>
      <c r="C8" s="1"/>
      <c r="D8" s="21"/>
      <c r="E8" s="21"/>
      <c r="F8" s="88"/>
      <c r="G8" s="88"/>
      <c r="H8" s="88"/>
      <c r="I8" s="16"/>
      <c r="J8" s="16"/>
    </row>
    <row r="9" spans="1:13" ht="12" customHeight="1" x14ac:dyDescent="0.25">
      <c r="A9" s="25"/>
      <c r="B9" s="31" t="s">
        <v>9</v>
      </c>
      <c r="C9" s="25"/>
      <c r="D9" s="214">
        <v>1.4342109917047999E-2</v>
      </c>
      <c r="E9" s="214">
        <v>1.98896079663793E-2</v>
      </c>
      <c r="F9" s="215"/>
      <c r="G9" s="591"/>
      <c r="H9" s="88"/>
      <c r="I9" s="88"/>
      <c r="J9" s="88"/>
      <c r="L9" s="110"/>
      <c r="M9" s="216"/>
    </row>
    <row r="10" spans="1:13" ht="12" customHeight="1" x14ac:dyDescent="0.25">
      <c r="A10" s="25"/>
      <c r="B10" s="31" t="s">
        <v>589</v>
      </c>
      <c r="C10" s="25"/>
      <c r="D10" s="217">
        <v>0.75155981149043394</v>
      </c>
      <c r="E10" s="217">
        <v>0.79475869674245603</v>
      </c>
      <c r="F10" s="215"/>
      <c r="G10" s="591"/>
      <c r="H10" s="88"/>
      <c r="I10" s="88"/>
      <c r="J10" s="88"/>
      <c r="L10" s="110"/>
      <c r="M10" s="216"/>
    </row>
    <row r="11" spans="1:13" ht="12" customHeight="1" x14ac:dyDescent="0.25">
      <c r="A11" s="25"/>
      <c r="B11" s="31" t="s">
        <v>12</v>
      </c>
      <c r="C11" s="25"/>
      <c r="D11" s="217">
        <v>7.3994668138079589E-2</v>
      </c>
      <c r="E11" s="217">
        <v>5.8382563277862703E-2</v>
      </c>
      <c r="F11" s="215"/>
      <c r="G11" s="591"/>
      <c r="H11" s="88"/>
      <c r="I11" s="88"/>
      <c r="J11" s="88"/>
      <c r="L11" s="110"/>
      <c r="M11" s="216"/>
    </row>
    <row r="12" spans="1:13" ht="12" customHeight="1" x14ac:dyDescent="0.25">
      <c r="A12" s="25"/>
      <c r="B12" s="31" t="s">
        <v>14</v>
      </c>
      <c r="C12" s="25"/>
      <c r="D12" s="217">
        <v>0.14238983840891931</v>
      </c>
      <c r="E12" s="217">
        <v>0.11190575353713893</v>
      </c>
      <c r="F12" s="215"/>
      <c r="G12" s="591"/>
      <c r="H12" s="88"/>
      <c r="I12" s="88"/>
      <c r="J12" s="88"/>
      <c r="L12" s="110"/>
      <c r="M12" s="216"/>
    </row>
    <row r="13" spans="1:13" ht="12" customHeight="1" x14ac:dyDescent="0.25">
      <c r="A13" s="25"/>
      <c r="B13" s="31" t="s">
        <v>16</v>
      </c>
      <c r="C13" s="25"/>
      <c r="D13" s="217">
        <v>0.12750871504085551</v>
      </c>
      <c r="E13" s="217">
        <v>0.13507945488468898</v>
      </c>
      <c r="F13" s="215"/>
      <c r="G13" s="591"/>
      <c r="H13" s="88"/>
      <c r="I13" s="88"/>
      <c r="J13" s="88"/>
      <c r="L13" s="110"/>
      <c r="M13" s="216"/>
    </row>
    <row r="14" spans="1:13" ht="12" customHeight="1" x14ac:dyDescent="0.25">
      <c r="A14" s="25"/>
      <c r="B14" s="31" t="s">
        <v>18</v>
      </c>
      <c r="C14" s="25"/>
      <c r="D14" s="217">
        <v>6.1642414968349664E-2</v>
      </c>
      <c r="E14" s="217">
        <v>3.05056798526218E-2</v>
      </c>
      <c r="F14" s="215"/>
      <c r="G14" s="591"/>
      <c r="H14" s="88"/>
      <c r="I14" s="88"/>
      <c r="J14" s="88"/>
      <c r="L14" s="110"/>
      <c r="M14" s="216"/>
    </row>
    <row r="15" spans="1:13" ht="12" customHeight="1" x14ac:dyDescent="0.25">
      <c r="A15" s="25"/>
      <c r="B15" s="31" t="s">
        <v>20</v>
      </c>
      <c r="C15" s="25"/>
      <c r="D15" s="217">
        <v>0.23900465334820198</v>
      </c>
      <c r="E15" s="217">
        <v>0.28176522799455778</v>
      </c>
      <c r="F15" s="215"/>
      <c r="G15" s="591"/>
      <c r="H15" s="88"/>
      <c r="I15" s="88"/>
      <c r="J15" s="88"/>
    </row>
    <row r="16" spans="1:13" ht="12" customHeight="1" x14ac:dyDescent="0.25">
      <c r="A16" s="25"/>
      <c r="B16" s="37" t="s">
        <v>24</v>
      </c>
      <c r="C16" s="25"/>
      <c r="D16" s="218">
        <v>0.56635456324767375</v>
      </c>
      <c r="E16" s="218">
        <v>0.63136925666077692</v>
      </c>
      <c r="F16" s="215"/>
      <c r="G16" s="591"/>
      <c r="H16" s="88"/>
      <c r="I16" s="88"/>
      <c r="J16" s="88"/>
    </row>
    <row r="17" spans="1:13" ht="12" customHeight="1" x14ac:dyDescent="0.25">
      <c r="A17" s="25"/>
      <c r="B17" s="40"/>
      <c r="C17" s="25"/>
      <c r="D17" s="219"/>
      <c r="E17" s="219"/>
      <c r="F17" s="215"/>
      <c r="G17" s="591"/>
      <c r="H17" s="88"/>
      <c r="I17" s="88"/>
      <c r="J17" s="88"/>
      <c r="L17" s="110"/>
      <c r="M17" s="216"/>
    </row>
    <row r="18" spans="1:13" ht="12" customHeight="1" x14ac:dyDescent="0.25">
      <c r="A18" s="1"/>
      <c r="B18" s="49"/>
      <c r="C18" s="1"/>
      <c r="D18" s="220"/>
      <c r="E18" s="220"/>
      <c r="F18" s="215"/>
      <c r="G18" s="591"/>
      <c r="H18" s="88"/>
      <c r="I18" s="88"/>
      <c r="J18" s="88"/>
      <c r="L18" s="110"/>
      <c r="M18" s="216"/>
    </row>
    <row r="19" spans="1:13" ht="12" customHeight="1" x14ac:dyDescent="0.25">
      <c r="A19" s="1"/>
      <c r="B19" s="20" t="s">
        <v>27</v>
      </c>
      <c r="C19" s="1"/>
      <c r="D19" s="220"/>
      <c r="E19" s="220"/>
      <c r="F19" s="215"/>
      <c r="G19" s="591"/>
      <c r="H19" s="88"/>
      <c r="I19" s="88"/>
      <c r="J19" s="88"/>
      <c r="L19" s="110"/>
      <c r="M19" s="216"/>
    </row>
    <row r="20" spans="1:13" ht="12" customHeight="1" x14ac:dyDescent="0.25">
      <c r="A20" s="25"/>
      <c r="B20" s="1050" t="s">
        <v>28</v>
      </c>
      <c r="C20" s="25"/>
      <c r="D20" s="963">
        <v>0.56996976226085572</v>
      </c>
      <c r="E20" s="963">
        <v>0.63233662425129633</v>
      </c>
      <c r="F20" s="215"/>
      <c r="G20" s="591"/>
      <c r="H20" s="88"/>
      <c r="I20" s="88"/>
      <c r="J20" s="88"/>
      <c r="L20" s="110"/>
      <c r="M20" s="216"/>
    </row>
    <row r="21" spans="1:13" ht="12" customHeight="1" x14ac:dyDescent="0.25">
      <c r="A21" s="25"/>
      <c r="B21" s="1051" t="s">
        <v>537</v>
      </c>
      <c r="C21" s="25"/>
      <c r="D21" s="217">
        <v>7.4574390997214107E-2</v>
      </c>
      <c r="E21" s="217">
        <v>7.7033114940243508E-2</v>
      </c>
      <c r="F21" s="215"/>
      <c r="G21" s="591"/>
      <c r="H21" s="88"/>
      <c r="I21" s="88"/>
      <c r="J21" s="88"/>
      <c r="L21" s="110"/>
      <c r="M21" s="216"/>
    </row>
    <row r="22" spans="1:13" ht="12" customHeight="1" x14ac:dyDescent="0.25">
      <c r="A22" s="25"/>
      <c r="B22" s="1051" t="s">
        <v>31</v>
      </c>
      <c r="C22" s="25"/>
      <c r="D22" s="217">
        <v>0.31400085912385595</v>
      </c>
      <c r="E22" s="217">
        <v>0.29109263173749067</v>
      </c>
      <c r="F22" s="215"/>
      <c r="G22" s="591"/>
      <c r="H22" s="88"/>
      <c r="I22" s="88"/>
      <c r="J22" s="88"/>
      <c r="L22" s="110"/>
      <c r="M22" s="216"/>
    </row>
    <row r="23" spans="1:13" ht="12" customHeight="1" x14ac:dyDescent="0.25">
      <c r="A23" s="25"/>
      <c r="B23" s="1051" t="s">
        <v>33</v>
      </c>
      <c r="C23" s="25"/>
      <c r="D23" s="217">
        <v>7.6262518450750841E-2</v>
      </c>
      <c r="E23" s="217">
        <v>8.6198497858039694E-2</v>
      </c>
      <c r="F23" s="215"/>
      <c r="G23" s="591"/>
      <c r="H23" s="88"/>
      <c r="I23" s="88"/>
      <c r="J23" s="88"/>
      <c r="L23" s="110"/>
      <c r="M23" s="216"/>
    </row>
    <row r="24" spans="1:13" ht="12" customHeight="1" x14ac:dyDescent="0.25">
      <c r="A24" s="25"/>
      <c r="B24" s="1051" t="s">
        <v>143</v>
      </c>
      <c r="C24" s="25"/>
      <c r="D24" s="217">
        <v>0.61999401801073695</v>
      </c>
      <c r="E24" s="217">
        <v>0.42779551094202145</v>
      </c>
      <c r="F24" s="183"/>
      <c r="G24" s="1684"/>
      <c r="H24" s="88"/>
      <c r="I24" s="88"/>
      <c r="J24" s="88"/>
      <c r="L24" s="110"/>
      <c r="M24" s="216"/>
    </row>
    <row r="25" spans="1:13" ht="12" customHeight="1" x14ac:dyDescent="0.25">
      <c r="A25" s="25"/>
      <c r="B25" s="1051" t="s">
        <v>35</v>
      </c>
      <c r="C25" s="25"/>
      <c r="D25" s="217">
        <v>0.43666582965105866</v>
      </c>
      <c r="E25" s="217">
        <v>0.35977795446814731</v>
      </c>
      <c r="F25" s="215"/>
      <c r="G25" s="591"/>
      <c r="H25" s="88"/>
      <c r="I25" s="88"/>
      <c r="J25" s="88"/>
      <c r="L25" s="110"/>
      <c r="M25" s="216"/>
    </row>
    <row r="26" spans="1:13" ht="12" customHeight="1" x14ac:dyDescent="0.25">
      <c r="A26" s="25"/>
      <c r="B26" s="1051" t="s">
        <v>37</v>
      </c>
      <c r="C26" s="25"/>
      <c r="D26" s="217">
        <v>0.49175564754146056</v>
      </c>
      <c r="E26" s="217">
        <v>0.64952975752953324</v>
      </c>
      <c r="F26" s="215"/>
      <c r="G26" s="591"/>
      <c r="H26" s="88"/>
      <c r="I26" s="88"/>
      <c r="J26" s="88"/>
      <c r="L26" s="110"/>
      <c r="M26" s="216"/>
    </row>
    <row r="27" spans="1:13" ht="12" customHeight="1" x14ac:dyDescent="0.25">
      <c r="A27" s="25"/>
      <c r="B27" s="1051" t="s">
        <v>39</v>
      </c>
      <c r="C27" s="25"/>
      <c r="D27" s="217">
        <v>0.19846745891217857</v>
      </c>
      <c r="E27" s="217">
        <v>0.21242986425378338</v>
      </c>
      <c r="F27" s="215"/>
      <c r="G27" s="591"/>
      <c r="H27" s="88"/>
      <c r="I27" s="88"/>
      <c r="J27" s="88"/>
      <c r="L27" s="110"/>
      <c r="M27" s="216"/>
    </row>
    <row r="28" spans="1:13" ht="12" customHeight="1" x14ac:dyDescent="0.25">
      <c r="A28" s="25"/>
      <c r="B28" s="1051" t="s">
        <v>41</v>
      </c>
      <c r="C28" s="25"/>
      <c r="D28" s="217">
        <v>1.0393869085653968</v>
      </c>
      <c r="E28" s="217">
        <v>1.1382266207074974</v>
      </c>
      <c r="F28" s="215"/>
      <c r="G28" s="591"/>
      <c r="H28" s="88"/>
      <c r="I28" s="88"/>
      <c r="J28" s="88"/>
      <c r="L28" s="110"/>
      <c r="M28" s="216"/>
    </row>
    <row r="29" spans="1:13" ht="12" customHeight="1" x14ac:dyDescent="0.25">
      <c r="A29" s="25"/>
      <c r="B29" s="1051" t="s">
        <v>43</v>
      </c>
      <c r="C29" s="25"/>
      <c r="D29" s="217">
        <v>1.2188977648179784</v>
      </c>
      <c r="E29" s="217">
        <v>1.4975076649333785</v>
      </c>
      <c r="F29" s="215"/>
      <c r="G29" s="591"/>
      <c r="H29" s="88"/>
      <c r="I29" s="88"/>
      <c r="J29" s="88"/>
      <c r="L29" s="110"/>
      <c r="M29" s="216"/>
    </row>
    <row r="30" spans="1:13" ht="12" customHeight="1" x14ac:dyDescent="0.25">
      <c r="A30" s="25"/>
      <c r="B30" s="1051" t="s">
        <v>612</v>
      </c>
      <c r="C30" s="25"/>
      <c r="D30" s="217">
        <v>0.51014362393264312</v>
      </c>
      <c r="E30" s="217">
        <v>0.44118512754478056</v>
      </c>
      <c r="F30" s="107"/>
      <c r="G30" s="591"/>
      <c r="H30" s="221"/>
      <c r="I30" s="88"/>
      <c r="J30" s="88"/>
      <c r="L30" s="110"/>
      <c r="M30" s="216"/>
    </row>
    <row r="31" spans="1:13" ht="12" customHeight="1" x14ac:dyDescent="0.25">
      <c r="A31" s="25"/>
      <c r="B31" s="1051" t="s">
        <v>45</v>
      </c>
      <c r="C31" s="25"/>
      <c r="D31" s="217">
        <v>0.13324301786662232</v>
      </c>
      <c r="E31" s="217">
        <v>0.12184427919966634</v>
      </c>
      <c r="F31" s="222"/>
      <c r="G31" s="591"/>
      <c r="H31" s="223"/>
      <c r="I31" s="221"/>
      <c r="J31" s="221"/>
      <c r="L31" s="110"/>
      <c r="M31" s="216"/>
    </row>
    <row r="32" spans="1:13" ht="12" customHeight="1" x14ac:dyDescent="0.25">
      <c r="A32" s="25"/>
      <c r="B32" s="1051" t="s">
        <v>553</v>
      </c>
      <c r="C32" s="25"/>
      <c r="D32" s="217">
        <v>0.12482948884657975</v>
      </c>
      <c r="E32" s="217">
        <v>0.16086611689027777</v>
      </c>
      <c r="F32" s="215"/>
      <c r="G32" s="591"/>
      <c r="H32" s="88"/>
      <c r="I32" s="223"/>
      <c r="J32" s="223"/>
      <c r="L32" s="110"/>
      <c r="M32" s="216"/>
    </row>
    <row r="33" spans="1:13" ht="12" customHeight="1" x14ac:dyDescent="0.25">
      <c r="A33" s="25"/>
      <c r="B33" s="1051" t="s">
        <v>48</v>
      </c>
      <c r="C33" s="25"/>
      <c r="D33" s="217">
        <v>1.6160168645094684</v>
      </c>
      <c r="E33" s="217">
        <v>4.4967609321462083</v>
      </c>
      <c r="F33" s="215"/>
      <c r="G33" s="591"/>
      <c r="H33" s="88"/>
      <c r="I33" s="88"/>
      <c r="J33" s="88"/>
      <c r="L33" s="110"/>
      <c r="M33" s="216"/>
    </row>
    <row r="34" spans="1:13" ht="12" customHeight="1" x14ac:dyDescent="0.25">
      <c r="A34" s="25"/>
      <c r="B34" s="1051" t="s">
        <v>50</v>
      </c>
      <c r="C34" s="25"/>
      <c r="D34" s="217">
        <v>2.6453739728051278</v>
      </c>
      <c r="E34" s="217">
        <v>5.1855865076607826</v>
      </c>
      <c r="F34" s="215"/>
      <c r="G34" s="591"/>
      <c r="H34" s="88"/>
      <c r="I34" s="88"/>
      <c r="J34" s="88"/>
      <c r="L34" s="110"/>
      <c r="M34" s="216"/>
    </row>
    <row r="35" spans="1:13" ht="12" customHeight="1" x14ac:dyDescent="0.25">
      <c r="A35" s="25"/>
      <c r="B35" s="1051" t="s">
        <v>51</v>
      </c>
      <c r="C35" s="25"/>
      <c r="D35" s="217">
        <v>0.28832392552297731</v>
      </c>
      <c r="E35" s="217">
        <v>0.30944392310241609</v>
      </c>
      <c r="F35" s="215"/>
      <c r="G35" s="591"/>
      <c r="H35" s="88"/>
      <c r="I35" s="88"/>
      <c r="J35" s="88"/>
      <c r="L35" s="110"/>
      <c r="M35" s="216"/>
    </row>
    <row r="36" spans="1:13" ht="12" customHeight="1" x14ac:dyDescent="0.25">
      <c r="A36" s="25"/>
      <c r="B36" s="1051" t="s">
        <v>474</v>
      </c>
      <c r="C36" s="25"/>
      <c r="D36" s="217">
        <v>0.67608597317705366</v>
      </c>
      <c r="E36" s="217">
        <v>0.77786193347014809</v>
      </c>
      <c r="F36" s="215"/>
      <c r="G36" s="591"/>
      <c r="H36" s="88"/>
      <c r="I36" s="88"/>
      <c r="J36" s="88"/>
      <c r="L36" s="110"/>
      <c r="M36" s="216"/>
    </row>
    <row r="37" spans="1:13" ht="12" customHeight="1" x14ac:dyDescent="0.25">
      <c r="A37" s="25"/>
      <c r="B37" s="1051" t="s">
        <v>55</v>
      </c>
      <c r="C37" s="25"/>
      <c r="D37" s="217">
        <v>2.3690694150228526</v>
      </c>
      <c r="E37" s="217">
        <v>1.9600460244609053</v>
      </c>
      <c r="F37" s="215"/>
      <c r="G37" s="591"/>
      <c r="H37" s="88"/>
      <c r="I37" s="88"/>
      <c r="J37" s="88"/>
    </row>
    <row r="38" spans="1:13" ht="12" customHeight="1" x14ac:dyDescent="0.25">
      <c r="A38" s="1"/>
      <c r="B38" s="1053" t="s">
        <v>57</v>
      </c>
      <c r="C38" s="1"/>
      <c r="D38" s="1370">
        <v>0.69534870771995394</v>
      </c>
      <c r="E38" s="1370">
        <v>0.75680333256025756</v>
      </c>
      <c r="F38" s="215"/>
      <c r="G38" s="591"/>
      <c r="H38" s="88"/>
      <c r="I38" s="88"/>
      <c r="J38" s="88"/>
      <c r="L38" s="110"/>
      <c r="M38" s="216"/>
    </row>
    <row r="39" spans="1:13" ht="12" customHeight="1" x14ac:dyDescent="0.25">
      <c r="A39" s="1"/>
      <c r="B39" s="63"/>
      <c r="C39" s="1"/>
      <c r="D39" s="219"/>
      <c r="E39" s="219"/>
      <c r="F39" s="215"/>
      <c r="G39" s="591"/>
      <c r="H39" s="88"/>
      <c r="I39" s="88"/>
      <c r="J39" s="88"/>
      <c r="L39" s="110"/>
      <c r="M39" s="216"/>
    </row>
    <row r="40" spans="1:13" ht="12" customHeight="1" x14ac:dyDescent="0.25">
      <c r="A40" s="1"/>
      <c r="B40" s="40"/>
      <c r="C40" s="1"/>
      <c r="D40" s="220"/>
      <c r="E40" s="220"/>
      <c r="F40" s="215"/>
      <c r="G40" s="591"/>
      <c r="H40" s="88"/>
      <c r="I40" s="88"/>
      <c r="J40" s="88"/>
      <c r="L40" s="110"/>
      <c r="M40" s="216"/>
    </row>
    <row r="41" spans="1:13" ht="12" customHeight="1" x14ac:dyDescent="0.25">
      <c r="A41" s="25"/>
      <c r="B41" s="20" t="s">
        <v>59</v>
      </c>
      <c r="C41" s="25"/>
      <c r="D41" s="220"/>
      <c r="E41" s="220"/>
      <c r="F41" s="215"/>
      <c r="G41" s="591"/>
      <c r="H41" s="88"/>
      <c r="I41" s="88"/>
      <c r="J41" s="88"/>
      <c r="L41" s="110"/>
      <c r="M41" s="216"/>
    </row>
    <row r="42" spans="1:13" ht="12" customHeight="1" x14ac:dyDescent="0.25">
      <c r="A42" s="25"/>
      <c r="B42" s="26" t="s">
        <v>60</v>
      </c>
      <c r="C42" s="25"/>
      <c r="D42" s="214">
        <v>0.10981737590308793</v>
      </c>
      <c r="E42" s="214">
        <v>0.14622806629976201</v>
      </c>
      <c r="F42" s="215"/>
      <c r="G42" s="591"/>
      <c r="H42" s="88"/>
      <c r="I42" s="88"/>
      <c r="J42" s="88"/>
      <c r="L42" s="110"/>
      <c r="M42" s="216"/>
    </row>
    <row r="43" spans="1:13" ht="12" customHeight="1" x14ac:dyDescent="0.25">
      <c r="A43" s="25"/>
      <c r="B43" s="31" t="s">
        <v>62</v>
      </c>
      <c r="C43" s="25"/>
      <c r="D43" s="217">
        <v>9.53092562927534E-2</v>
      </c>
      <c r="E43" s="217">
        <v>0.13967173153580245</v>
      </c>
      <c r="F43" s="215"/>
      <c r="G43" s="591"/>
      <c r="H43" s="88"/>
      <c r="I43" s="88"/>
      <c r="J43" s="88"/>
      <c r="L43" s="110"/>
      <c r="M43" s="216"/>
    </row>
    <row r="44" spans="1:13" ht="12" customHeight="1" x14ac:dyDescent="0.25">
      <c r="A44" s="25"/>
      <c r="B44" s="31" t="s">
        <v>151</v>
      </c>
      <c r="C44" s="25"/>
      <c r="D44" s="217">
        <v>0.30917794849511659</v>
      </c>
      <c r="E44" s="217">
        <v>0.42640263632192477</v>
      </c>
      <c r="F44" s="215"/>
      <c r="G44" s="591"/>
      <c r="H44" s="88"/>
      <c r="I44" s="88"/>
      <c r="J44" s="88"/>
      <c r="L44" s="110"/>
      <c r="M44" s="216"/>
    </row>
    <row r="45" spans="1:13" ht="12" customHeight="1" x14ac:dyDescent="0.25">
      <c r="A45" s="25"/>
      <c r="B45" s="31" t="s">
        <v>65</v>
      </c>
      <c r="C45" s="25"/>
      <c r="D45" s="217">
        <v>2.6715022471034397E-2</v>
      </c>
      <c r="E45" s="217">
        <v>1.5273823247545107E-2</v>
      </c>
      <c r="F45" s="215"/>
      <c r="G45" s="591"/>
      <c r="H45" s="88"/>
      <c r="I45" s="88"/>
      <c r="J45" s="88"/>
      <c r="L45" s="110"/>
      <c r="M45" s="216"/>
    </row>
    <row r="46" spans="1:13" ht="12" customHeight="1" x14ac:dyDescent="0.25">
      <c r="A46" s="25"/>
      <c r="B46" s="31" t="s">
        <v>154</v>
      </c>
      <c r="C46" s="25"/>
      <c r="D46" s="217">
        <v>0.82129819833031414</v>
      </c>
      <c r="E46" s="217">
        <v>1.2428938197323691</v>
      </c>
      <c r="F46" s="215"/>
      <c r="G46" s="591"/>
      <c r="H46" s="88"/>
      <c r="I46" s="88"/>
      <c r="J46" s="88"/>
      <c r="L46" s="110"/>
      <c r="M46" s="216"/>
    </row>
    <row r="47" spans="1:13" ht="12" customHeight="1" x14ac:dyDescent="0.25">
      <c r="A47" s="25"/>
      <c r="B47" s="31" t="s">
        <v>68</v>
      </c>
      <c r="C47" s="25"/>
      <c r="D47" s="217">
        <v>1.8742691210702533</v>
      </c>
      <c r="E47" s="217">
        <v>1.8515366835831273</v>
      </c>
      <c r="F47" s="215"/>
      <c r="G47" s="591"/>
      <c r="H47" s="88"/>
      <c r="I47" s="88"/>
      <c r="J47" s="88"/>
      <c r="L47" s="110"/>
      <c r="M47" s="216"/>
    </row>
    <row r="48" spans="1:13" ht="12" customHeight="1" x14ac:dyDescent="0.25">
      <c r="A48" s="25"/>
      <c r="B48" s="31" t="s">
        <v>70</v>
      </c>
      <c r="C48" s="25"/>
      <c r="D48" s="217">
        <v>6.4832845575891238E-2</v>
      </c>
      <c r="E48" s="217">
        <v>6.3556153532674867E-2</v>
      </c>
      <c r="F48" s="215"/>
      <c r="G48" s="591"/>
      <c r="H48" s="88"/>
      <c r="I48" s="88"/>
      <c r="J48" s="88"/>
      <c r="L48" s="110"/>
      <c r="M48" s="216"/>
    </row>
    <row r="49" spans="1:13" ht="12" customHeight="1" x14ac:dyDescent="0.25">
      <c r="A49" s="25"/>
      <c r="B49" s="31" t="s">
        <v>72</v>
      </c>
      <c r="C49" s="25"/>
      <c r="D49" s="217">
        <v>2.2470306725202598E-2</v>
      </c>
      <c r="E49" s="217">
        <v>4.8618551345735533E-2</v>
      </c>
      <c r="F49" s="215"/>
      <c r="G49" s="591"/>
      <c r="H49" s="88"/>
      <c r="I49" s="88"/>
      <c r="J49" s="88"/>
      <c r="L49" s="110"/>
      <c r="M49" s="216"/>
    </row>
    <row r="50" spans="1:13" ht="12" customHeight="1" x14ac:dyDescent="0.25">
      <c r="A50" s="25"/>
      <c r="B50" s="31" t="s">
        <v>73</v>
      </c>
      <c r="C50" s="25"/>
      <c r="D50" s="217">
        <v>0.6725247757171805</v>
      </c>
      <c r="E50" s="217">
        <v>0.84194700784074705</v>
      </c>
      <c r="F50" s="215"/>
      <c r="G50" s="591"/>
      <c r="H50" s="88"/>
      <c r="I50" s="88"/>
      <c r="J50" s="88"/>
      <c r="L50" s="110"/>
      <c r="M50" s="216"/>
    </row>
    <row r="51" spans="1:13" ht="12" customHeight="1" x14ac:dyDescent="0.25">
      <c r="A51" s="25"/>
      <c r="B51" s="31" t="s">
        <v>74</v>
      </c>
      <c r="C51" s="25"/>
      <c r="D51" s="217">
        <v>0.30355237903414106</v>
      </c>
      <c r="E51" s="217">
        <v>0.49120011415605119</v>
      </c>
      <c r="F51" s="215"/>
      <c r="G51" s="591"/>
      <c r="H51" s="88"/>
      <c r="I51" s="88"/>
      <c r="J51" s="88"/>
      <c r="L51" s="110"/>
      <c r="M51" s="216"/>
    </row>
    <row r="52" spans="1:13" ht="12" customHeight="1" x14ac:dyDescent="0.25">
      <c r="A52" s="25"/>
      <c r="B52" s="31" t="s">
        <v>454</v>
      </c>
      <c r="C52" s="25"/>
      <c r="D52" s="217">
        <v>0.3637750767190866</v>
      </c>
      <c r="E52" s="217">
        <v>0.26743253864668354</v>
      </c>
      <c r="F52" s="215"/>
      <c r="G52" s="591"/>
      <c r="H52" s="88"/>
      <c r="I52" s="88"/>
      <c r="J52" s="88"/>
      <c r="L52" s="110"/>
      <c r="M52" s="216"/>
    </row>
    <row r="53" spans="1:13" ht="12" customHeight="1" x14ac:dyDescent="0.25">
      <c r="A53" s="25"/>
      <c r="B53" s="31" t="s">
        <v>76</v>
      </c>
      <c r="C53" s="25"/>
      <c r="D53" s="217">
        <v>0.47955043989951046</v>
      </c>
      <c r="E53" s="217">
        <v>0.62017589465226441</v>
      </c>
      <c r="F53" s="215"/>
      <c r="G53" s="591"/>
      <c r="H53" s="88"/>
      <c r="I53" s="88"/>
      <c r="J53" s="88"/>
      <c r="L53" s="110"/>
      <c r="M53" s="216"/>
    </row>
    <row r="54" spans="1:13" ht="12" customHeight="1" x14ac:dyDescent="0.25">
      <c r="A54" s="25"/>
      <c r="B54" s="31" t="s">
        <v>77</v>
      </c>
      <c r="C54" s="25"/>
      <c r="D54" s="217">
        <v>0.20193363827965027</v>
      </c>
      <c r="E54" s="217">
        <v>0.16350008578474262</v>
      </c>
      <c r="F54" s="215"/>
      <c r="G54" s="591"/>
      <c r="H54" s="88"/>
      <c r="I54" s="88"/>
      <c r="J54" s="88"/>
      <c r="L54" s="110"/>
      <c r="M54" s="216"/>
    </row>
    <row r="55" spans="1:13" ht="12" customHeight="1" x14ac:dyDescent="0.25">
      <c r="A55" s="25"/>
      <c r="B55" s="31" t="s">
        <v>78</v>
      </c>
      <c r="C55" s="25"/>
      <c r="D55" s="217">
        <v>0.35213949061617139</v>
      </c>
      <c r="E55" s="217">
        <v>0.41291537427606889</v>
      </c>
      <c r="F55" s="215"/>
      <c r="G55" s="591"/>
      <c r="H55" s="88"/>
      <c r="I55" s="88"/>
      <c r="J55" s="88"/>
      <c r="L55" s="110"/>
      <c r="M55" s="216"/>
    </row>
    <row r="56" spans="1:13" ht="12" customHeight="1" x14ac:dyDescent="0.25">
      <c r="A56" s="25"/>
      <c r="B56" s="31" t="s">
        <v>80</v>
      </c>
      <c r="C56" s="25"/>
      <c r="D56" s="217">
        <v>1.7557861968094935E-2</v>
      </c>
      <c r="E56" s="217">
        <v>7.6134955895747453E-2</v>
      </c>
      <c r="F56" s="215"/>
      <c r="G56" s="591"/>
      <c r="H56" s="88"/>
      <c r="I56" s="88"/>
      <c r="J56" s="88"/>
      <c r="L56" s="110"/>
      <c r="M56" s="216"/>
    </row>
    <row r="57" spans="1:13" ht="12" customHeight="1" x14ac:dyDescent="0.25">
      <c r="A57" s="25"/>
      <c r="B57" s="31" t="s">
        <v>82</v>
      </c>
      <c r="C57" s="25"/>
      <c r="D57" s="217">
        <v>1.255370317745E-3</v>
      </c>
      <c r="E57" s="217">
        <v>2.0357188561212058E-3</v>
      </c>
      <c r="F57" s="215"/>
      <c r="G57" s="591"/>
      <c r="H57" s="88"/>
      <c r="I57" s="88"/>
      <c r="J57" s="88"/>
      <c r="L57" s="110"/>
      <c r="M57" s="216"/>
    </row>
    <row r="58" spans="1:13" ht="12" customHeight="1" x14ac:dyDescent="0.25">
      <c r="A58" s="25"/>
      <c r="B58" s="31" t="s">
        <v>83</v>
      </c>
      <c r="C58" s="25"/>
      <c r="D58" s="217">
        <v>2.0408846397573802E-2</v>
      </c>
      <c r="E58" s="217">
        <v>2.0157499844980466E-2</v>
      </c>
      <c r="F58" s="215"/>
      <c r="G58" s="591"/>
      <c r="H58" s="88"/>
      <c r="I58" s="88"/>
      <c r="J58" s="88"/>
      <c r="L58" s="110"/>
      <c r="M58" s="216"/>
    </row>
    <row r="59" spans="1:13" ht="12" customHeight="1" x14ac:dyDescent="0.25">
      <c r="A59" s="25"/>
      <c r="B59" s="31" t="s">
        <v>84</v>
      </c>
      <c r="C59" s="25"/>
      <c r="D59" s="217">
        <v>0.2370208080722199</v>
      </c>
      <c r="E59" s="217">
        <v>0.29833518940894926</v>
      </c>
      <c r="F59" s="215"/>
      <c r="G59" s="591"/>
      <c r="H59" s="88"/>
      <c r="I59" s="88"/>
      <c r="J59" s="88"/>
      <c r="L59" s="110"/>
      <c r="M59" s="216"/>
    </row>
    <row r="60" spans="1:13" ht="12" customHeight="1" x14ac:dyDescent="0.25">
      <c r="A60" s="25"/>
      <c r="B60" s="31" t="s">
        <v>86</v>
      </c>
      <c r="C60" s="25"/>
      <c r="D60" s="217">
        <v>0.11034680296322176</v>
      </c>
      <c r="E60" s="217">
        <v>8.6561471731977271E-2</v>
      </c>
      <c r="F60" s="215"/>
      <c r="G60" s="591"/>
      <c r="H60" s="88"/>
      <c r="I60" s="88"/>
      <c r="J60" s="88"/>
      <c r="L60" s="110"/>
    </row>
    <row r="61" spans="1:13" ht="12" customHeight="1" x14ac:dyDescent="0.25">
      <c r="A61" s="25"/>
      <c r="B61" s="31" t="s">
        <v>88</v>
      </c>
      <c r="C61" s="25"/>
      <c r="D61" s="217">
        <v>0.52822784922943777</v>
      </c>
      <c r="E61" s="217">
        <v>0.56441588548726673</v>
      </c>
      <c r="G61" s="591"/>
      <c r="I61" s="88"/>
      <c r="J61" s="88"/>
    </row>
    <row r="62" spans="1:13" ht="12" customHeight="1" x14ac:dyDescent="0.25">
      <c r="A62" s="25"/>
      <c r="B62" s="31" t="s">
        <v>89</v>
      </c>
      <c r="C62" s="25"/>
      <c r="D62" s="217">
        <v>6.9946386378400227E-2</v>
      </c>
      <c r="E62" s="217">
        <v>8.1740567665993705E-2</v>
      </c>
      <c r="G62" s="591"/>
    </row>
    <row r="63" spans="1:13" ht="12.75" customHeight="1" x14ac:dyDescent="0.25">
      <c r="A63" s="25"/>
      <c r="B63" s="31" t="s">
        <v>91</v>
      </c>
      <c r="C63" s="25"/>
      <c r="D63" s="217">
        <v>0.39046110227948638</v>
      </c>
      <c r="E63" s="217">
        <v>0.49510600786173492</v>
      </c>
      <c r="G63" s="591"/>
    </row>
    <row r="64" spans="1:13" ht="12.75" customHeight="1" x14ac:dyDescent="0.25">
      <c r="A64" s="25"/>
      <c r="B64" s="31" t="s">
        <v>171</v>
      </c>
      <c r="C64" s="25"/>
      <c r="D64" s="217">
        <v>0.12674714800723749</v>
      </c>
      <c r="E64" s="217">
        <v>0.10549928629867565</v>
      </c>
      <c r="G64" s="591"/>
    </row>
    <row r="65" spans="1:7" ht="12" customHeight="1" x14ac:dyDescent="0.25">
      <c r="A65" s="25"/>
      <c r="B65" s="31" t="s">
        <v>93</v>
      </c>
      <c r="C65" s="25"/>
      <c r="D65" s="217">
        <v>0.13044755345237211</v>
      </c>
      <c r="E65" s="217">
        <v>0.16942174472107527</v>
      </c>
      <c r="G65" s="591"/>
    </row>
    <row r="66" spans="1:7" ht="12" customHeight="1" x14ac:dyDescent="0.25">
      <c r="A66" s="25"/>
      <c r="B66" s="31" t="s">
        <v>172</v>
      </c>
      <c r="C66" s="25"/>
      <c r="D66" s="217">
        <v>0.49014916485517063</v>
      </c>
      <c r="E66" s="217">
        <v>1.0377167874349709</v>
      </c>
      <c r="G66" s="591"/>
    </row>
    <row r="67" spans="1:7" ht="12" customHeight="1" x14ac:dyDescent="0.25">
      <c r="A67" s="25"/>
      <c r="B67" s="31" t="s">
        <v>97</v>
      </c>
      <c r="C67" s="25"/>
      <c r="D67" s="217">
        <v>0.58101245285592895</v>
      </c>
      <c r="E67" s="217">
        <v>0.62871357893025615</v>
      </c>
      <c r="G67" s="591"/>
    </row>
    <row r="68" spans="1:7" ht="12" customHeight="1" x14ac:dyDescent="0.25">
      <c r="A68" s="25"/>
      <c r="B68" s="31" t="s">
        <v>99</v>
      </c>
      <c r="C68" s="25"/>
      <c r="D68" s="217">
        <v>4.8103064874617012E-2</v>
      </c>
      <c r="E68" s="217">
        <v>6.3657536962557063E-2</v>
      </c>
      <c r="G68" s="591"/>
    </row>
    <row r="69" spans="1:7" ht="12" customHeight="1" x14ac:dyDescent="0.25">
      <c r="A69" s="25"/>
      <c r="B69" s="37" t="s">
        <v>101</v>
      </c>
      <c r="C69" s="25"/>
      <c r="D69" s="218">
        <v>0.30099098621694204</v>
      </c>
      <c r="E69" s="218">
        <v>0.23112033064075849</v>
      </c>
      <c r="G69" s="591"/>
    </row>
    <row r="70" spans="1:7" ht="12" customHeight="1" x14ac:dyDescent="0.25">
      <c r="A70" s="1"/>
      <c r="B70" s="6"/>
      <c r="C70" s="1"/>
      <c r="D70" s="192"/>
      <c r="E70" s="192"/>
    </row>
    <row r="71" spans="1:7" ht="12" customHeight="1" x14ac:dyDescent="0.25">
      <c r="A71" s="1"/>
      <c r="B71" s="77" t="s">
        <v>104</v>
      </c>
      <c r="C71" s="1"/>
      <c r="D71" s="1"/>
      <c r="E71" s="1"/>
    </row>
    <row r="72" spans="1:7" ht="12" customHeight="1" x14ac:dyDescent="0.25">
      <c r="A72" s="1"/>
      <c r="B72" s="77" t="s">
        <v>105</v>
      </c>
      <c r="C72" s="1"/>
      <c r="D72" s="1"/>
      <c r="E72" s="1"/>
    </row>
    <row r="73" spans="1:7" ht="12" customHeight="1" x14ac:dyDescent="0.25">
      <c r="B73" s="84" t="s">
        <v>106</v>
      </c>
    </row>
    <row r="74" spans="1:7" ht="12" customHeight="1" x14ac:dyDescent="0.25">
      <c r="B74" s="77" t="s">
        <v>125</v>
      </c>
    </row>
    <row r="75" spans="1:7" ht="12" customHeight="1" x14ac:dyDescent="0.25">
      <c r="B75" s="77" t="s">
        <v>126</v>
      </c>
    </row>
    <row r="76" spans="1:7" ht="12" customHeight="1" x14ac:dyDescent="0.25">
      <c r="B76" s="2"/>
    </row>
    <row r="77" spans="1:7" ht="12" customHeight="1" x14ac:dyDescent="0.25">
      <c r="B77" s="70" t="s">
        <v>109</v>
      </c>
      <c r="C77" s="147"/>
    </row>
    <row r="78" spans="1:7" ht="12" customHeight="1" x14ac:dyDescent="0.25">
      <c r="B78" s="70" t="s">
        <v>110</v>
      </c>
      <c r="C78" s="147"/>
    </row>
    <row r="79" spans="1:7" ht="12" customHeight="1" x14ac:dyDescent="0.25">
      <c r="B79" s="70" t="s">
        <v>114</v>
      </c>
      <c r="C79" s="147"/>
    </row>
    <row r="80" spans="1:7" ht="12" customHeight="1" x14ac:dyDescent="0.25">
      <c r="B80" s="70" t="s">
        <v>577</v>
      </c>
      <c r="C80" s="147"/>
    </row>
    <row r="81" spans="2:3" ht="12" customHeight="1" x14ac:dyDescent="0.25">
      <c r="B81" s="70" t="s">
        <v>111</v>
      </c>
      <c r="C81" s="147"/>
    </row>
    <row r="82" spans="2:3" ht="12" customHeight="1" x14ac:dyDescent="0.25">
      <c r="B82" s="70" t="s">
        <v>112</v>
      </c>
      <c r="C82" s="147"/>
    </row>
    <row r="83" spans="2:3" ht="12" customHeight="1" x14ac:dyDescent="0.25">
      <c r="B83" s="70" t="s">
        <v>113</v>
      </c>
      <c r="C83" s="147"/>
    </row>
    <row r="84" spans="2:3" ht="12" customHeight="1" x14ac:dyDescent="0.25">
      <c r="B84" s="3" t="s">
        <v>579</v>
      </c>
      <c r="C84" s="147"/>
    </row>
    <row r="85" spans="2:3" ht="12" customHeight="1" x14ac:dyDescent="0.25">
      <c r="B85" s="70" t="s">
        <v>116</v>
      </c>
      <c r="C85" s="147"/>
    </row>
    <row r="86" spans="2:3" ht="12" customHeight="1" x14ac:dyDescent="0.25">
      <c r="B86" s="70" t="s">
        <v>614</v>
      </c>
      <c r="C86" s="147"/>
    </row>
    <row r="87" spans="2:3" ht="12" customHeight="1" x14ac:dyDescent="0.25">
      <c r="B87" s="70" t="s">
        <v>667</v>
      </c>
      <c r="C87" s="147"/>
    </row>
    <row r="88" spans="2:3" ht="12" customHeight="1" x14ac:dyDescent="0.25">
      <c r="B88" s="70" t="s">
        <v>115</v>
      </c>
      <c r="C88" s="147"/>
    </row>
    <row r="89" spans="2:3" ht="12" customHeight="1" x14ac:dyDescent="0.25">
      <c r="B89" s="70" t="s">
        <v>118</v>
      </c>
      <c r="C89" s="147"/>
    </row>
    <row r="90" spans="2:3" ht="12" customHeight="1" x14ac:dyDescent="0.25"/>
    <row r="91" spans="2:3" ht="12" customHeight="1" x14ac:dyDescent="0.25"/>
    <row r="92" spans="2:3" ht="12" customHeight="1" x14ac:dyDescent="0.25"/>
    <row r="93" spans="2:3" ht="12" customHeight="1" x14ac:dyDescent="0.25"/>
    <row r="94" spans="2:3" ht="12" customHeight="1" x14ac:dyDescent="0.25"/>
    <row r="95" spans="2:3" ht="12" customHeight="1" x14ac:dyDescent="0.25"/>
    <row r="96" spans="2:3" ht="12" customHeight="1" x14ac:dyDescent="0.25"/>
    <row r="97" spans="1:5" ht="12" customHeight="1" x14ac:dyDescent="0.25"/>
    <row r="98" spans="1:5" ht="12" customHeight="1" x14ac:dyDescent="0.25"/>
    <row r="99" spans="1:5" ht="12" customHeight="1" x14ac:dyDescent="0.25"/>
    <row r="100" spans="1:5" ht="12" customHeight="1" x14ac:dyDescent="0.25"/>
    <row r="101" spans="1:5" ht="12" customHeight="1" x14ac:dyDescent="0.25">
      <c r="A101" s="82"/>
      <c r="B101" s="82"/>
      <c r="C101" s="82"/>
      <c r="D101" s="82"/>
      <c r="E101" s="82"/>
    </row>
  </sheetData>
  <mergeCells count="3">
    <mergeCell ref="B4:B6"/>
    <mergeCell ref="D4:D6"/>
    <mergeCell ref="E4:E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BD105"/>
  <sheetViews>
    <sheetView showGridLines="0" topLeftCell="A31" zoomScale="85" zoomScaleNormal="85" workbookViewId="0"/>
  </sheetViews>
  <sheetFormatPr defaultColWidth="11.42578125" defaultRowHeight="15" x14ac:dyDescent="0.25"/>
  <cols>
    <col min="1" max="1" width="2.85546875" style="102" customWidth="1"/>
    <col min="2" max="2" width="52.85546875" style="102" customWidth="1"/>
    <col min="3" max="5" width="15.7109375" style="102" customWidth="1"/>
    <col min="6" max="7" width="2.85546875" style="2" customWidth="1"/>
    <col min="8" max="8" width="52.85546875" style="102" customWidth="1"/>
    <col min="9" max="10" width="15.7109375" style="102" customWidth="1"/>
    <col min="11" max="11" width="2.85546875" style="2" customWidth="1"/>
    <col min="12" max="13" width="2.85546875" style="1" customWidth="1"/>
    <col min="14" max="14" width="11.42578125" style="3"/>
    <col min="15" max="15" width="31.5703125" style="3" bestFit="1" customWidth="1"/>
    <col min="16" max="16" width="11.85546875" style="3" customWidth="1"/>
    <col min="17" max="250" width="11.42578125" style="3"/>
    <col min="251" max="251" width="2.85546875" style="3" customWidth="1"/>
    <col min="252" max="252" width="52.85546875" style="3" customWidth="1"/>
    <col min="253" max="255" width="15.7109375" style="3" customWidth="1"/>
    <col min="256" max="256" width="2.85546875" style="3" customWidth="1"/>
    <col min="257" max="259" width="15.7109375" style="3" customWidth="1"/>
    <col min="260" max="261" width="2.85546875" style="3" customWidth="1"/>
    <col min="262" max="262" width="52.85546875" style="3" customWidth="1"/>
    <col min="263" max="264" width="15.7109375" style="3" customWidth="1"/>
    <col min="265" max="265" width="2.85546875" style="3" customWidth="1"/>
    <col min="266" max="267" width="15.7109375" style="3" customWidth="1"/>
    <col min="268" max="269" width="2.85546875" style="3" customWidth="1"/>
    <col min="270" max="506" width="11.42578125" style="3"/>
    <col min="507" max="507" width="2.85546875" style="3" customWidth="1"/>
    <col min="508" max="508" width="52.85546875" style="3" customWidth="1"/>
    <col min="509" max="511" width="15.7109375" style="3" customWidth="1"/>
    <col min="512" max="512" width="2.85546875" style="3" customWidth="1"/>
    <col min="513" max="515" width="15.7109375" style="3" customWidth="1"/>
    <col min="516" max="517" width="2.85546875" style="3" customWidth="1"/>
    <col min="518" max="518" width="52.85546875" style="3" customWidth="1"/>
    <col min="519" max="520" width="15.7109375" style="3" customWidth="1"/>
    <col min="521" max="521" width="2.85546875" style="3" customWidth="1"/>
    <col min="522" max="523" width="15.7109375" style="3" customWidth="1"/>
    <col min="524" max="525" width="2.85546875" style="3" customWidth="1"/>
    <col min="526" max="762" width="11.42578125" style="3"/>
    <col min="763" max="763" width="2.85546875" style="3" customWidth="1"/>
    <col min="764" max="764" width="52.85546875" style="3" customWidth="1"/>
    <col min="765" max="767" width="15.7109375" style="3" customWidth="1"/>
    <col min="768" max="768" width="2.85546875" style="3" customWidth="1"/>
    <col min="769" max="771" width="15.7109375" style="3" customWidth="1"/>
    <col min="772" max="773" width="2.85546875" style="3" customWidth="1"/>
    <col min="774" max="774" width="52.85546875" style="3" customWidth="1"/>
    <col min="775" max="776" width="15.7109375" style="3" customWidth="1"/>
    <col min="777" max="777" width="2.85546875" style="3" customWidth="1"/>
    <col min="778" max="779" width="15.7109375" style="3" customWidth="1"/>
    <col min="780" max="781" width="2.85546875" style="3" customWidth="1"/>
    <col min="782" max="1018" width="11.42578125" style="3"/>
    <col min="1019" max="1019" width="2.85546875" style="3" customWidth="1"/>
    <col min="1020" max="1020" width="52.85546875" style="3" customWidth="1"/>
    <col min="1021" max="1023" width="15.7109375" style="3" customWidth="1"/>
    <col min="1024" max="1024" width="2.85546875" style="3" customWidth="1"/>
    <col min="1025" max="1027" width="15.7109375" style="3" customWidth="1"/>
    <col min="1028" max="1029" width="2.85546875" style="3" customWidth="1"/>
    <col min="1030" max="1030" width="52.85546875" style="3" customWidth="1"/>
    <col min="1031" max="1032" width="15.7109375" style="3" customWidth="1"/>
    <col min="1033" max="1033" width="2.85546875" style="3" customWidth="1"/>
    <col min="1034" max="1035" width="15.7109375" style="3" customWidth="1"/>
    <col min="1036" max="1037" width="2.85546875" style="3" customWidth="1"/>
    <col min="1038" max="1274" width="11.42578125" style="3"/>
    <col min="1275" max="1275" width="2.85546875" style="3" customWidth="1"/>
    <col min="1276" max="1276" width="52.85546875" style="3" customWidth="1"/>
    <col min="1277" max="1279" width="15.7109375" style="3" customWidth="1"/>
    <col min="1280" max="1280" width="2.85546875" style="3" customWidth="1"/>
    <col min="1281" max="1283" width="15.7109375" style="3" customWidth="1"/>
    <col min="1284" max="1285" width="2.85546875" style="3" customWidth="1"/>
    <col min="1286" max="1286" width="52.85546875" style="3" customWidth="1"/>
    <col min="1287" max="1288" width="15.7109375" style="3" customWidth="1"/>
    <col min="1289" max="1289" width="2.85546875" style="3" customWidth="1"/>
    <col min="1290" max="1291" width="15.7109375" style="3" customWidth="1"/>
    <col min="1292" max="1293" width="2.85546875" style="3" customWidth="1"/>
    <col min="1294" max="1530" width="11.42578125" style="3"/>
    <col min="1531" max="1531" width="2.85546875" style="3" customWidth="1"/>
    <col min="1532" max="1532" width="52.85546875" style="3" customWidth="1"/>
    <col min="1533" max="1535" width="15.7109375" style="3" customWidth="1"/>
    <col min="1536" max="1536" width="2.85546875" style="3" customWidth="1"/>
    <col min="1537" max="1539" width="15.7109375" style="3" customWidth="1"/>
    <col min="1540" max="1541" width="2.85546875" style="3" customWidth="1"/>
    <col min="1542" max="1542" width="52.85546875" style="3" customWidth="1"/>
    <col min="1543" max="1544" width="15.7109375" style="3" customWidth="1"/>
    <col min="1545" max="1545" width="2.85546875" style="3" customWidth="1"/>
    <col min="1546" max="1547" width="15.7109375" style="3" customWidth="1"/>
    <col min="1548" max="1549" width="2.85546875" style="3" customWidth="1"/>
    <col min="1550" max="1786" width="11.42578125" style="3"/>
    <col min="1787" max="1787" width="2.85546875" style="3" customWidth="1"/>
    <col min="1788" max="1788" width="52.85546875" style="3" customWidth="1"/>
    <col min="1789" max="1791" width="15.7109375" style="3" customWidth="1"/>
    <col min="1792" max="1792" width="2.85546875" style="3" customWidth="1"/>
    <col min="1793" max="1795" width="15.7109375" style="3" customWidth="1"/>
    <col min="1796" max="1797" width="2.85546875" style="3" customWidth="1"/>
    <col min="1798" max="1798" width="52.85546875" style="3" customWidth="1"/>
    <col min="1799" max="1800" width="15.7109375" style="3" customWidth="1"/>
    <col min="1801" max="1801" width="2.85546875" style="3" customWidth="1"/>
    <col min="1802" max="1803" width="15.7109375" style="3" customWidth="1"/>
    <col min="1804" max="1805" width="2.85546875" style="3" customWidth="1"/>
    <col min="1806" max="2042" width="11.42578125" style="3"/>
    <col min="2043" max="2043" width="2.85546875" style="3" customWidth="1"/>
    <col min="2044" max="2044" width="52.85546875" style="3" customWidth="1"/>
    <col min="2045" max="2047" width="15.7109375" style="3" customWidth="1"/>
    <col min="2048" max="2048" width="2.85546875" style="3" customWidth="1"/>
    <col min="2049" max="2051" width="15.7109375" style="3" customWidth="1"/>
    <col min="2052" max="2053" width="2.85546875" style="3" customWidth="1"/>
    <col min="2054" max="2054" width="52.85546875" style="3" customWidth="1"/>
    <col min="2055" max="2056" width="15.7109375" style="3" customWidth="1"/>
    <col min="2057" max="2057" width="2.85546875" style="3" customWidth="1"/>
    <col min="2058" max="2059" width="15.7109375" style="3" customWidth="1"/>
    <col min="2060" max="2061" width="2.85546875" style="3" customWidth="1"/>
    <col min="2062" max="2298" width="11.42578125" style="3"/>
    <col min="2299" max="2299" width="2.85546875" style="3" customWidth="1"/>
    <col min="2300" max="2300" width="52.85546875" style="3" customWidth="1"/>
    <col min="2301" max="2303" width="15.7109375" style="3" customWidth="1"/>
    <col min="2304" max="2304" width="2.85546875" style="3" customWidth="1"/>
    <col min="2305" max="2307" width="15.7109375" style="3" customWidth="1"/>
    <col min="2308" max="2309" width="2.85546875" style="3" customWidth="1"/>
    <col min="2310" max="2310" width="52.85546875" style="3" customWidth="1"/>
    <col min="2311" max="2312" width="15.7109375" style="3" customWidth="1"/>
    <col min="2313" max="2313" width="2.85546875" style="3" customWidth="1"/>
    <col min="2314" max="2315" width="15.7109375" style="3" customWidth="1"/>
    <col min="2316" max="2317" width="2.85546875" style="3" customWidth="1"/>
    <col min="2318" max="2554" width="11.42578125" style="3"/>
    <col min="2555" max="2555" width="2.85546875" style="3" customWidth="1"/>
    <col min="2556" max="2556" width="52.85546875" style="3" customWidth="1"/>
    <col min="2557" max="2559" width="15.7109375" style="3" customWidth="1"/>
    <col min="2560" max="2560" width="2.85546875" style="3" customWidth="1"/>
    <col min="2561" max="2563" width="15.7109375" style="3" customWidth="1"/>
    <col min="2564" max="2565" width="2.85546875" style="3" customWidth="1"/>
    <col min="2566" max="2566" width="52.85546875" style="3" customWidth="1"/>
    <col min="2567" max="2568" width="15.7109375" style="3" customWidth="1"/>
    <col min="2569" max="2569" width="2.85546875" style="3" customWidth="1"/>
    <col min="2570" max="2571" width="15.7109375" style="3" customWidth="1"/>
    <col min="2572" max="2573" width="2.85546875" style="3" customWidth="1"/>
    <col min="2574" max="2810" width="11.42578125" style="3"/>
    <col min="2811" max="2811" width="2.85546875" style="3" customWidth="1"/>
    <col min="2812" max="2812" width="52.85546875" style="3" customWidth="1"/>
    <col min="2813" max="2815" width="15.7109375" style="3" customWidth="1"/>
    <col min="2816" max="2816" width="2.85546875" style="3" customWidth="1"/>
    <col min="2817" max="2819" width="15.7109375" style="3" customWidth="1"/>
    <col min="2820" max="2821" width="2.85546875" style="3" customWidth="1"/>
    <col min="2822" max="2822" width="52.85546875" style="3" customWidth="1"/>
    <col min="2823" max="2824" width="15.7109375" style="3" customWidth="1"/>
    <col min="2825" max="2825" width="2.85546875" style="3" customWidth="1"/>
    <col min="2826" max="2827" width="15.7109375" style="3" customWidth="1"/>
    <col min="2828" max="2829" width="2.85546875" style="3" customWidth="1"/>
    <col min="2830" max="3066" width="11.42578125" style="3"/>
    <col min="3067" max="3067" width="2.85546875" style="3" customWidth="1"/>
    <col min="3068" max="3068" width="52.85546875" style="3" customWidth="1"/>
    <col min="3069" max="3071" width="15.7109375" style="3" customWidth="1"/>
    <col min="3072" max="3072" width="2.85546875" style="3" customWidth="1"/>
    <col min="3073" max="3075" width="15.7109375" style="3" customWidth="1"/>
    <col min="3076" max="3077" width="2.85546875" style="3" customWidth="1"/>
    <col min="3078" max="3078" width="52.85546875" style="3" customWidth="1"/>
    <col min="3079" max="3080" width="15.7109375" style="3" customWidth="1"/>
    <col min="3081" max="3081" width="2.85546875" style="3" customWidth="1"/>
    <col min="3082" max="3083" width="15.7109375" style="3" customWidth="1"/>
    <col min="3084" max="3085" width="2.85546875" style="3" customWidth="1"/>
    <col min="3086" max="3322" width="11.42578125" style="3"/>
    <col min="3323" max="3323" width="2.85546875" style="3" customWidth="1"/>
    <col min="3324" max="3324" width="52.85546875" style="3" customWidth="1"/>
    <col min="3325" max="3327" width="15.7109375" style="3" customWidth="1"/>
    <col min="3328" max="3328" width="2.85546875" style="3" customWidth="1"/>
    <col min="3329" max="3331" width="15.7109375" style="3" customWidth="1"/>
    <col min="3332" max="3333" width="2.85546875" style="3" customWidth="1"/>
    <col min="3334" max="3334" width="52.85546875" style="3" customWidth="1"/>
    <col min="3335" max="3336" width="15.7109375" style="3" customWidth="1"/>
    <col min="3337" max="3337" width="2.85546875" style="3" customWidth="1"/>
    <col min="3338" max="3339" width="15.7109375" style="3" customWidth="1"/>
    <col min="3340" max="3341" width="2.85546875" style="3" customWidth="1"/>
    <col min="3342" max="3578" width="11.42578125" style="3"/>
    <col min="3579" max="3579" width="2.85546875" style="3" customWidth="1"/>
    <col min="3580" max="3580" width="52.85546875" style="3" customWidth="1"/>
    <col min="3581" max="3583" width="15.7109375" style="3" customWidth="1"/>
    <col min="3584" max="3584" width="2.85546875" style="3" customWidth="1"/>
    <col min="3585" max="3587" width="15.7109375" style="3" customWidth="1"/>
    <col min="3588" max="3589" width="2.85546875" style="3" customWidth="1"/>
    <col min="3590" max="3590" width="52.85546875" style="3" customWidth="1"/>
    <col min="3591" max="3592" width="15.7109375" style="3" customWidth="1"/>
    <col min="3593" max="3593" width="2.85546875" style="3" customWidth="1"/>
    <col min="3594" max="3595" width="15.7109375" style="3" customWidth="1"/>
    <col min="3596" max="3597" width="2.85546875" style="3" customWidth="1"/>
    <col min="3598" max="3834" width="11.42578125" style="3"/>
    <col min="3835" max="3835" width="2.85546875" style="3" customWidth="1"/>
    <col min="3836" max="3836" width="52.85546875" style="3" customWidth="1"/>
    <col min="3837" max="3839" width="15.7109375" style="3" customWidth="1"/>
    <col min="3840" max="3840" width="2.85546875" style="3" customWidth="1"/>
    <col min="3841" max="3843" width="15.7109375" style="3" customWidth="1"/>
    <col min="3844" max="3845" width="2.85546875" style="3" customWidth="1"/>
    <col min="3846" max="3846" width="52.85546875" style="3" customWidth="1"/>
    <col min="3847" max="3848" width="15.7109375" style="3" customWidth="1"/>
    <col min="3849" max="3849" width="2.85546875" style="3" customWidth="1"/>
    <col min="3850" max="3851" width="15.7109375" style="3" customWidth="1"/>
    <col min="3852" max="3853" width="2.85546875" style="3" customWidth="1"/>
    <col min="3854" max="4090" width="11.42578125" style="3"/>
    <col min="4091" max="4091" width="2.85546875" style="3" customWidth="1"/>
    <col min="4092" max="4092" width="52.85546875" style="3" customWidth="1"/>
    <col min="4093" max="4095" width="15.7109375" style="3" customWidth="1"/>
    <col min="4096" max="4096" width="2.85546875" style="3" customWidth="1"/>
    <col min="4097" max="4099" width="15.7109375" style="3" customWidth="1"/>
    <col min="4100" max="4101" width="2.85546875" style="3" customWidth="1"/>
    <col min="4102" max="4102" width="52.85546875" style="3" customWidth="1"/>
    <col min="4103" max="4104" width="15.7109375" style="3" customWidth="1"/>
    <col min="4105" max="4105" width="2.85546875" style="3" customWidth="1"/>
    <col min="4106" max="4107" width="15.7109375" style="3" customWidth="1"/>
    <col min="4108" max="4109" width="2.85546875" style="3" customWidth="1"/>
    <col min="4110" max="4346" width="11.42578125" style="3"/>
    <col min="4347" max="4347" width="2.85546875" style="3" customWidth="1"/>
    <col min="4348" max="4348" width="52.85546875" style="3" customWidth="1"/>
    <col min="4349" max="4351" width="15.7109375" style="3" customWidth="1"/>
    <col min="4352" max="4352" width="2.85546875" style="3" customWidth="1"/>
    <col min="4353" max="4355" width="15.7109375" style="3" customWidth="1"/>
    <col min="4356" max="4357" width="2.85546875" style="3" customWidth="1"/>
    <col min="4358" max="4358" width="52.85546875" style="3" customWidth="1"/>
    <col min="4359" max="4360" width="15.7109375" style="3" customWidth="1"/>
    <col min="4361" max="4361" width="2.85546875" style="3" customWidth="1"/>
    <col min="4362" max="4363" width="15.7109375" style="3" customWidth="1"/>
    <col min="4364" max="4365" width="2.85546875" style="3" customWidth="1"/>
    <col min="4366" max="4602" width="11.42578125" style="3"/>
    <col min="4603" max="4603" width="2.85546875" style="3" customWidth="1"/>
    <col min="4604" max="4604" width="52.85546875" style="3" customWidth="1"/>
    <col min="4605" max="4607" width="15.7109375" style="3" customWidth="1"/>
    <col min="4608" max="4608" width="2.85546875" style="3" customWidth="1"/>
    <col min="4609" max="4611" width="15.7109375" style="3" customWidth="1"/>
    <col min="4612" max="4613" width="2.85546875" style="3" customWidth="1"/>
    <col min="4614" max="4614" width="52.85546875" style="3" customWidth="1"/>
    <col min="4615" max="4616" width="15.7109375" style="3" customWidth="1"/>
    <col min="4617" max="4617" width="2.85546875" style="3" customWidth="1"/>
    <col min="4618" max="4619" width="15.7109375" style="3" customWidth="1"/>
    <col min="4620" max="4621" width="2.85546875" style="3" customWidth="1"/>
    <col min="4622" max="4858" width="11.42578125" style="3"/>
    <col min="4859" max="4859" width="2.85546875" style="3" customWidth="1"/>
    <col min="4860" max="4860" width="52.85546875" style="3" customWidth="1"/>
    <col min="4861" max="4863" width="15.7109375" style="3" customWidth="1"/>
    <col min="4864" max="4864" width="2.85546875" style="3" customWidth="1"/>
    <col min="4865" max="4867" width="15.7109375" style="3" customWidth="1"/>
    <col min="4868" max="4869" width="2.85546875" style="3" customWidth="1"/>
    <col min="4870" max="4870" width="52.85546875" style="3" customWidth="1"/>
    <col min="4871" max="4872" width="15.7109375" style="3" customWidth="1"/>
    <col min="4873" max="4873" width="2.85546875" style="3" customWidth="1"/>
    <col min="4874" max="4875" width="15.7109375" style="3" customWidth="1"/>
    <col min="4876" max="4877" width="2.85546875" style="3" customWidth="1"/>
    <col min="4878" max="5114" width="11.42578125" style="3"/>
    <col min="5115" max="5115" width="2.85546875" style="3" customWidth="1"/>
    <col min="5116" max="5116" width="52.85546875" style="3" customWidth="1"/>
    <col min="5117" max="5119" width="15.7109375" style="3" customWidth="1"/>
    <col min="5120" max="5120" width="2.85546875" style="3" customWidth="1"/>
    <col min="5121" max="5123" width="15.7109375" style="3" customWidth="1"/>
    <col min="5124" max="5125" width="2.85546875" style="3" customWidth="1"/>
    <col min="5126" max="5126" width="52.85546875" style="3" customWidth="1"/>
    <col min="5127" max="5128" width="15.7109375" style="3" customWidth="1"/>
    <col min="5129" max="5129" width="2.85546875" style="3" customWidth="1"/>
    <col min="5130" max="5131" width="15.7109375" style="3" customWidth="1"/>
    <col min="5132" max="5133" width="2.85546875" style="3" customWidth="1"/>
    <col min="5134" max="5370" width="11.42578125" style="3"/>
    <col min="5371" max="5371" width="2.85546875" style="3" customWidth="1"/>
    <col min="5372" max="5372" width="52.85546875" style="3" customWidth="1"/>
    <col min="5373" max="5375" width="15.7109375" style="3" customWidth="1"/>
    <col min="5376" max="5376" width="2.85546875" style="3" customWidth="1"/>
    <col min="5377" max="5379" width="15.7109375" style="3" customWidth="1"/>
    <col min="5380" max="5381" width="2.85546875" style="3" customWidth="1"/>
    <col min="5382" max="5382" width="52.85546875" style="3" customWidth="1"/>
    <col min="5383" max="5384" width="15.7109375" style="3" customWidth="1"/>
    <col min="5385" max="5385" width="2.85546875" style="3" customWidth="1"/>
    <col min="5386" max="5387" width="15.7109375" style="3" customWidth="1"/>
    <col min="5388" max="5389" width="2.85546875" style="3" customWidth="1"/>
    <col min="5390" max="5626" width="11.42578125" style="3"/>
    <col min="5627" max="5627" width="2.85546875" style="3" customWidth="1"/>
    <col min="5628" max="5628" width="52.85546875" style="3" customWidth="1"/>
    <col min="5629" max="5631" width="15.7109375" style="3" customWidth="1"/>
    <col min="5632" max="5632" width="2.85546875" style="3" customWidth="1"/>
    <col min="5633" max="5635" width="15.7109375" style="3" customWidth="1"/>
    <col min="5636" max="5637" width="2.85546875" style="3" customWidth="1"/>
    <col min="5638" max="5638" width="52.85546875" style="3" customWidth="1"/>
    <col min="5639" max="5640" width="15.7109375" style="3" customWidth="1"/>
    <col min="5641" max="5641" width="2.85546875" style="3" customWidth="1"/>
    <col min="5642" max="5643" width="15.7109375" style="3" customWidth="1"/>
    <col min="5644" max="5645" width="2.85546875" style="3" customWidth="1"/>
    <col min="5646" max="5882" width="11.42578125" style="3"/>
    <col min="5883" max="5883" width="2.85546875" style="3" customWidth="1"/>
    <col min="5884" max="5884" width="52.85546875" style="3" customWidth="1"/>
    <col min="5885" max="5887" width="15.7109375" style="3" customWidth="1"/>
    <col min="5888" max="5888" width="2.85546875" style="3" customWidth="1"/>
    <col min="5889" max="5891" width="15.7109375" style="3" customWidth="1"/>
    <col min="5892" max="5893" width="2.85546875" style="3" customWidth="1"/>
    <col min="5894" max="5894" width="52.85546875" style="3" customWidth="1"/>
    <col min="5895" max="5896" width="15.7109375" style="3" customWidth="1"/>
    <col min="5897" max="5897" width="2.85546875" style="3" customWidth="1"/>
    <col min="5898" max="5899" width="15.7109375" style="3" customWidth="1"/>
    <col min="5900" max="5901" width="2.85546875" style="3" customWidth="1"/>
    <col min="5902" max="6138" width="11.42578125" style="3"/>
    <col min="6139" max="6139" width="2.85546875" style="3" customWidth="1"/>
    <col min="6140" max="6140" width="52.85546875" style="3" customWidth="1"/>
    <col min="6141" max="6143" width="15.7109375" style="3" customWidth="1"/>
    <col min="6144" max="6144" width="2.85546875" style="3" customWidth="1"/>
    <col min="6145" max="6147" width="15.7109375" style="3" customWidth="1"/>
    <col min="6148" max="6149" width="2.85546875" style="3" customWidth="1"/>
    <col min="6150" max="6150" width="52.85546875" style="3" customWidth="1"/>
    <col min="6151" max="6152" width="15.7109375" style="3" customWidth="1"/>
    <col min="6153" max="6153" width="2.85546875" style="3" customWidth="1"/>
    <col min="6154" max="6155" width="15.7109375" style="3" customWidth="1"/>
    <col min="6156" max="6157" width="2.85546875" style="3" customWidth="1"/>
    <col min="6158" max="6394" width="11.42578125" style="3"/>
    <col min="6395" max="6395" width="2.85546875" style="3" customWidth="1"/>
    <col min="6396" max="6396" width="52.85546875" style="3" customWidth="1"/>
    <col min="6397" max="6399" width="15.7109375" style="3" customWidth="1"/>
    <col min="6400" max="6400" width="2.85546875" style="3" customWidth="1"/>
    <col min="6401" max="6403" width="15.7109375" style="3" customWidth="1"/>
    <col min="6404" max="6405" width="2.85546875" style="3" customWidth="1"/>
    <col min="6406" max="6406" width="52.85546875" style="3" customWidth="1"/>
    <col min="6407" max="6408" width="15.7109375" style="3" customWidth="1"/>
    <col min="6409" max="6409" width="2.85546875" style="3" customWidth="1"/>
    <col min="6410" max="6411" width="15.7109375" style="3" customWidth="1"/>
    <col min="6412" max="6413" width="2.85546875" style="3" customWidth="1"/>
    <col min="6414" max="6650" width="11.42578125" style="3"/>
    <col min="6651" max="6651" width="2.85546875" style="3" customWidth="1"/>
    <col min="6652" max="6652" width="52.85546875" style="3" customWidth="1"/>
    <col min="6653" max="6655" width="15.7109375" style="3" customWidth="1"/>
    <col min="6656" max="6656" width="2.85546875" style="3" customWidth="1"/>
    <col min="6657" max="6659" width="15.7109375" style="3" customWidth="1"/>
    <col min="6660" max="6661" width="2.85546875" style="3" customWidth="1"/>
    <col min="6662" max="6662" width="52.85546875" style="3" customWidth="1"/>
    <col min="6663" max="6664" width="15.7109375" style="3" customWidth="1"/>
    <col min="6665" max="6665" width="2.85546875" style="3" customWidth="1"/>
    <col min="6666" max="6667" width="15.7109375" style="3" customWidth="1"/>
    <col min="6668" max="6669" width="2.85546875" style="3" customWidth="1"/>
    <col min="6670" max="6906" width="11.42578125" style="3"/>
    <col min="6907" max="6907" width="2.85546875" style="3" customWidth="1"/>
    <col min="6908" max="6908" width="52.85546875" style="3" customWidth="1"/>
    <col min="6909" max="6911" width="15.7109375" style="3" customWidth="1"/>
    <col min="6912" max="6912" width="2.85546875" style="3" customWidth="1"/>
    <col min="6913" max="6915" width="15.7109375" style="3" customWidth="1"/>
    <col min="6916" max="6917" width="2.85546875" style="3" customWidth="1"/>
    <col min="6918" max="6918" width="52.85546875" style="3" customWidth="1"/>
    <col min="6919" max="6920" width="15.7109375" style="3" customWidth="1"/>
    <col min="6921" max="6921" width="2.85546875" style="3" customWidth="1"/>
    <col min="6922" max="6923" width="15.7109375" style="3" customWidth="1"/>
    <col min="6924" max="6925" width="2.85546875" style="3" customWidth="1"/>
    <col min="6926" max="7162" width="11.42578125" style="3"/>
    <col min="7163" max="7163" width="2.85546875" style="3" customWidth="1"/>
    <col min="7164" max="7164" width="52.85546875" style="3" customWidth="1"/>
    <col min="7165" max="7167" width="15.7109375" style="3" customWidth="1"/>
    <col min="7168" max="7168" width="2.85546875" style="3" customWidth="1"/>
    <col min="7169" max="7171" width="15.7109375" style="3" customWidth="1"/>
    <col min="7172" max="7173" width="2.85546875" style="3" customWidth="1"/>
    <col min="7174" max="7174" width="52.85546875" style="3" customWidth="1"/>
    <col min="7175" max="7176" width="15.7109375" style="3" customWidth="1"/>
    <col min="7177" max="7177" width="2.85546875" style="3" customWidth="1"/>
    <col min="7178" max="7179" width="15.7109375" style="3" customWidth="1"/>
    <col min="7180" max="7181" width="2.85546875" style="3" customWidth="1"/>
    <col min="7182" max="7418" width="11.42578125" style="3"/>
    <col min="7419" max="7419" width="2.85546875" style="3" customWidth="1"/>
    <col min="7420" max="7420" width="52.85546875" style="3" customWidth="1"/>
    <col min="7421" max="7423" width="15.7109375" style="3" customWidth="1"/>
    <col min="7424" max="7424" width="2.85546875" style="3" customWidth="1"/>
    <col min="7425" max="7427" width="15.7109375" style="3" customWidth="1"/>
    <col min="7428" max="7429" width="2.85546875" style="3" customWidth="1"/>
    <col min="7430" max="7430" width="52.85546875" style="3" customWidth="1"/>
    <col min="7431" max="7432" width="15.7109375" style="3" customWidth="1"/>
    <col min="7433" max="7433" width="2.85546875" style="3" customWidth="1"/>
    <col min="7434" max="7435" width="15.7109375" style="3" customWidth="1"/>
    <col min="7436" max="7437" width="2.85546875" style="3" customWidth="1"/>
    <col min="7438" max="7674" width="11.42578125" style="3"/>
    <col min="7675" max="7675" width="2.85546875" style="3" customWidth="1"/>
    <col min="7676" max="7676" width="52.85546875" style="3" customWidth="1"/>
    <col min="7677" max="7679" width="15.7109375" style="3" customWidth="1"/>
    <col min="7680" max="7680" width="2.85546875" style="3" customWidth="1"/>
    <col min="7681" max="7683" width="15.7109375" style="3" customWidth="1"/>
    <col min="7684" max="7685" width="2.85546875" style="3" customWidth="1"/>
    <col min="7686" max="7686" width="52.85546875" style="3" customWidth="1"/>
    <col min="7687" max="7688" width="15.7109375" style="3" customWidth="1"/>
    <col min="7689" max="7689" width="2.85546875" style="3" customWidth="1"/>
    <col min="7690" max="7691" width="15.7109375" style="3" customWidth="1"/>
    <col min="7692" max="7693" width="2.85546875" style="3" customWidth="1"/>
    <col min="7694" max="7930" width="11.42578125" style="3"/>
    <col min="7931" max="7931" width="2.85546875" style="3" customWidth="1"/>
    <col min="7932" max="7932" width="52.85546875" style="3" customWidth="1"/>
    <col min="7933" max="7935" width="15.7109375" style="3" customWidth="1"/>
    <col min="7936" max="7936" width="2.85546875" style="3" customWidth="1"/>
    <col min="7937" max="7939" width="15.7109375" style="3" customWidth="1"/>
    <col min="7940" max="7941" width="2.85546875" style="3" customWidth="1"/>
    <col min="7942" max="7942" width="52.85546875" style="3" customWidth="1"/>
    <col min="7943" max="7944" width="15.7109375" style="3" customWidth="1"/>
    <col min="7945" max="7945" width="2.85546875" style="3" customWidth="1"/>
    <col min="7946" max="7947" width="15.7109375" style="3" customWidth="1"/>
    <col min="7948" max="7949" width="2.85546875" style="3" customWidth="1"/>
    <col min="7950" max="8186" width="11.42578125" style="3"/>
    <col min="8187" max="8187" width="2.85546875" style="3" customWidth="1"/>
    <col min="8188" max="8188" width="52.85546875" style="3" customWidth="1"/>
    <col min="8189" max="8191" width="15.7109375" style="3" customWidth="1"/>
    <col min="8192" max="8192" width="2.85546875" style="3" customWidth="1"/>
    <col min="8193" max="8195" width="15.7109375" style="3" customWidth="1"/>
    <col min="8196" max="8197" width="2.85546875" style="3" customWidth="1"/>
    <col min="8198" max="8198" width="52.85546875" style="3" customWidth="1"/>
    <col min="8199" max="8200" width="15.7109375" style="3" customWidth="1"/>
    <col min="8201" max="8201" width="2.85546875" style="3" customWidth="1"/>
    <col min="8202" max="8203" width="15.7109375" style="3" customWidth="1"/>
    <col min="8204" max="8205" width="2.85546875" style="3" customWidth="1"/>
    <col min="8206" max="8442" width="11.42578125" style="3"/>
    <col min="8443" max="8443" width="2.85546875" style="3" customWidth="1"/>
    <col min="8444" max="8444" width="52.85546875" style="3" customWidth="1"/>
    <col min="8445" max="8447" width="15.7109375" style="3" customWidth="1"/>
    <col min="8448" max="8448" width="2.85546875" style="3" customWidth="1"/>
    <col min="8449" max="8451" width="15.7109375" style="3" customWidth="1"/>
    <col min="8452" max="8453" width="2.85546875" style="3" customWidth="1"/>
    <col min="8454" max="8454" width="52.85546875" style="3" customWidth="1"/>
    <col min="8455" max="8456" width="15.7109375" style="3" customWidth="1"/>
    <col min="8457" max="8457" width="2.85546875" style="3" customWidth="1"/>
    <col min="8458" max="8459" width="15.7109375" style="3" customWidth="1"/>
    <col min="8460" max="8461" width="2.85546875" style="3" customWidth="1"/>
    <col min="8462" max="8698" width="11.42578125" style="3"/>
    <col min="8699" max="8699" width="2.85546875" style="3" customWidth="1"/>
    <col min="8700" max="8700" width="52.85546875" style="3" customWidth="1"/>
    <col min="8701" max="8703" width="15.7109375" style="3" customWidth="1"/>
    <col min="8704" max="8704" width="2.85546875" style="3" customWidth="1"/>
    <col min="8705" max="8707" width="15.7109375" style="3" customWidth="1"/>
    <col min="8708" max="8709" width="2.85546875" style="3" customWidth="1"/>
    <col min="8710" max="8710" width="52.85546875" style="3" customWidth="1"/>
    <col min="8711" max="8712" width="15.7109375" style="3" customWidth="1"/>
    <col min="8713" max="8713" width="2.85546875" style="3" customWidth="1"/>
    <col min="8714" max="8715" width="15.7109375" style="3" customWidth="1"/>
    <col min="8716" max="8717" width="2.85546875" style="3" customWidth="1"/>
    <col min="8718" max="8954" width="11.42578125" style="3"/>
    <col min="8955" max="8955" width="2.85546875" style="3" customWidth="1"/>
    <col min="8956" max="8956" width="52.85546875" style="3" customWidth="1"/>
    <col min="8957" max="8959" width="15.7109375" style="3" customWidth="1"/>
    <col min="8960" max="8960" width="2.85546875" style="3" customWidth="1"/>
    <col min="8961" max="8963" width="15.7109375" style="3" customWidth="1"/>
    <col min="8964" max="8965" width="2.85546875" style="3" customWidth="1"/>
    <col min="8966" max="8966" width="52.85546875" style="3" customWidth="1"/>
    <col min="8967" max="8968" width="15.7109375" style="3" customWidth="1"/>
    <col min="8969" max="8969" width="2.85546875" style="3" customWidth="1"/>
    <col min="8970" max="8971" width="15.7109375" style="3" customWidth="1"/>
    <col min="8972" max="8973" width="2.85546875" style="3" customWidth="1"/>
    <col min="8974" max="9210" width="11.42578125" style="3"/>
    <col min="9211" max="9211" width="2.85546875" style="3" customWidth="1"/>
    <col min="9212" max="9212" width="52.85546875" style="3" customWidth="1"/>
    <col min="9213" max="9215" width="15.7109375" style="3" customWidth="1"/>
    <col min="9216" max="9216" width="2.85546875" style="3" customWidth="1"/>
    <col min="9217" max="9219" width="15.7109375" style="3" customWidth="1"/>
    <col min="9220" max="9221" width="2.85546875" style="3" customWidth="1"/>
    <col min="9222" max="9222" width="52.85546875" style="3" customWidth="1"/>
    <col min="9223" max="9224" width="15.7109375" style="3" customWidth="1"/>
    <col min="9225" max="9225" width="2.85546875" style="3" customWidth="1"/>
    <col min="9226" max="9227" width="15.7109375" style="3" customWidth="1"/>
    <col min="9228" max="9229" width="2.85546875" style="3" customWidth="1"/>
    <col min="9230" max="9466" width="11.42578125" style="3"/>
    <col min="9467" max="9467" width="2.85546875" style="3" customWidth="1"/>
    <col min="9468" max="9468" width="52.85546875" style="3" customWidth="1"/>
    <col min="9469" max="9471" width="15.7109375" style="3" customWidth="1"/>
    <col min="9472" max="9472" width="2.85546875" style="3" customWidth="1"/>
    <col min="9473" max="9475" width="15.7109375" style="3" customWidth="1"/>
    <col min="9476" max="9477" width="2.85546875" style="3" customWidth="1"/>
    <col min="9478" max="9478" width="52.85546875" style="3" customWidth="1"/>
    <col min="9479" max="9480" width="15.7109375" style="3" customWidth="1"/>
    <col min="9481" max="9481" width="2.85546875" style="3" customWidth="1"/>
    <col min="9482" max="9483" width="15.7109375" style="3" customWidth="1"/>
    <col min="9484" max="9485" width="2.85546875" style="3" customWidth="1"/>
    <col min="9486" max="9722" width="11.42578125" style="3"/>
    <col min="9723" max="9723" width="2.85546875" style="3" customWidth="1"/>
    <col min="9724" max="9724" width="52.85546875" style="3" customWidth="1"/>
    <col min="9725" max="9727" width="15.7109375" style="3" customWidth="1"/>
    <col min="9728" max="9728" width="2.85546875" style="3" customWidth="1"/>
    <col min="9729" max="9731" width="15.7109375" style="3" customWidth="1"/>
    <col min="9732" max="9733" width="2.85546875" style="3" customWidth="1"/>
    <col min="9734" max="9734" width="52.85546875" style="3" customWidth="1"/>
    <col min="9735" max="9736" width="15.7109375" style="3" customWidth="1"/>
    <col min="9737" max="9737" width="2.85546875" style="3" customWidth="1"/>
    <col min="9738" max="9739" width="15.7109375" style="3" customWidth="1"/>
    <col min="9740" max="9741" width="2.85546875" style="3" customWidth="1"/>
    <col min="9742" max="9978" width="11.42578125" style="3"/>
    <col min="9979" max="9979" width="2.85546875" style="3" customWidth="1"/>
    <col min="9980" max="9980" width="52.85546875" style="3" customWidth="1"/>
    <col min="9981" max="9983" width="15.7109375" style="3" customWidth="1"/>
    <col min="9984" max="9984" width="2.85546875" style="3" customWidth="1"/>
    <col min="9985" max="9987" width="15.7109375" style="3" customWidth="1"/>
    <col min="9988" max="9989" width="2.85546875" style="3" customWidth="1"/>
    <col min="9990" max="9990" width="52.85546875" style="3" customWidth="1"/>
    <col min="9991" max="9992" width="15.7109375" style="3" customWidth="1"/>
    <col min="9993" max="9993" width="2.85546875" style="3" customWidth="1"/>
    <col min="9994" max="9995" width="15.7109375" style="3" customWidth="1"/>
    <col min="9996" max="9997" width="2.85546875" style="3" customWidth="1"/>
    <col min="9998" max="10234" width="11.42578125" style="3"/>
    <col min="10235" max="10235" width="2.85546875" style="3" customWidth="1"/>
    <col min="10236" max="10236" width="52.85546875" style="3" customWidth="1"/>
    <col min="10237" max="10239" width="15.7109375" style="3" customWidth="1"/>
    <col min="10240" max="10240" width="2.85546875" style="3" customWidth="1"/>
    <col min="10241" max="10243" width="15.7109375" style="3" customWidth="1"/>
    <col min="10244" max="10245" width="2.85546875" style="3" customWidth="1"/>
    <col min="10246" max="10246" width="52.85546875" style="3" customWidth="1"/>
    <col min="10247" max="10248" width="15.7109375" style="3" customWidth="1"/>
    <col min="10249" max="10249" width="2.85546875" style="3" customWidth="1"/>
    <col min="10250" max="10251" width="15.7109375" style="3" customWidth="1"/>
    <col min="10252" max="10253" width="2.85546875" style="3" customWidth="1"/>
    <col min="10254" max="10490" width="11.42578125" style="3"/>
    <col min="10491" max="10491" width="2.85546875" style="3" customWidth="1"/>
    <col min="10492" max="10492" width="52.85546875" style="3" customWidth="1"/>
    <col min="10493" max="10495" width="15.7109375" style="3" customWidth="1"/>
    <col min="10496" max="10496" width="2.85546875" style="3" customWidth="1"/>
    <col min="10497" max="10499" width="15.7109375" style="3" customWidth="1"/>
    <col min="10500" max="10501" width="2.85546875" style="3" customWidth="1"/>
    <col min="10502" max="10502" width="52.85546875" style="3" customWidth="1"/>
    <col min="10503" max="10504" width="15.7109375" style="3" customWidth="1"/>
    <col min="10505" max="10505" width="2.85546875" style="3" customWidth="1"/>
    <col min="10506" max="10507" width="15.7109375" style="3" customWidth="1"/>
    <col min="10508" max="10509" width="2.85546875" style="3" customWidth="1"/>
    <col min="10510" max="10746" width="11.42578125" style="3"/>
    <col min="10747" max="10747" width="2.85546875" style="3" customWidth="1"/>
    <col min="10748" max="10748" width="52.85546875" style="3" customWidth="1"/>
    <col min="10749" max="10751" width="15.7109375" style="3" customWidth="1"/>
    <col min="10752" max="10752" width="2.85546875" style="3" customWidth="1"/>
    <col min="10753" max="10755" width="15.7109375" style="3" customWidth="1"/>
    <col min="10756" max="10757" width="2.85546875" style="3" customWidth="1"/>
    <col min="10758" max="10758" width="52.85546875" style="3" customWidth="1"/>
    <col min="10759" max="10760" width="15.7109375" style="3" customWidth="1"/>
    <col min="10761" max="10761" width="2.85546875" style="3" customWidth="1"/>
    <col min="10762" max="10763" width="15.7109375" style="3" customWidth="1"/>
    <col min="10764" max="10765" width="2.85546875" style="3" customWidth="1"/>
    <col min="10766" max="11002" width="11.42578125" style="3"/>
    <col min="11003" max="11003" width="2.85546875" style="3" customWidth="1"/>
    <col min="11004" max="11004" width="52.85546875" style="3" customWidth="1"/>
    <col min="11005" max="11007" width="15.7109375" style="3" customWidth="1"/>
    <col min="11008" max="11008" width="2.85546875" style="3" customWidth="1"/>
    <col min="11009" max="11011" width="15.7109375" style="3" customWidth="1"/>
    <col min="11012" max="11013" width="2.85546875" style="3" customWidth="1"/>
    <col min="11014" max="11014" width="52.85546875" style="3" customWidth="1"/>
    <col min="11015" max="11016" width="15.7109375" style="3" customWidth="1"/>
    <col min="11017" max="11017" width="2.85546875" style="3" customWidth="1"/>
    <col min="11018" max="11019" width="15.7109375" style="3" customWidth="1"/>
    <col min="11020" max="11021" width="2.85546875" style="3" customWidth="1"/>
    <col min="11022" max="11258" width="11.42578125" style="3"/>
    <col min="11259" max="11259" width="2.85546875" style="3" customWidth="1"/>
    <col min="11260" max="11260" width="52.85546875" style="3" customWidth="1"/>
    <col min="11261" max="11263" width="15.7109375" style="3" customWidth="1"/>
    <col min="11264" max="11264" width="2.85546875" style="3" customWidth="1"/>
    <col min="11265" max="11267" width="15.7109375" style="3" customWidth="1"/>
    <col min="11268" max="11269" width="2.85546875" style="3" customWidth="1"/>
    <col min="11270" max="11270" width="52.85546875" style="3" customWidth="1"/>
    <col min="11271" max="11272" width="15.7109375" style="3" customWidth="1"/>
    <col min="11273" max="11273" width="2.85546875" style="3" customWidth="1"/>
    <col min="11274" max="11275" width="15.7109375" style="3" customWidth="1"/>
    <col min="11276" max="11277" width="2.85546875" style="3" customWidth="1"/>
    <col min="11278" max="11514" width="11.42578125" style="3"/>
    <col min="11515" max="11515" width="2.85546875" style="3" customWidth="1"/>
    <col min="11516" max="11516" width="52.85546875" style="3" customWidth="1"/>
    <col min="11517" max="11519" width="15.7109375" style="3" customWidth="1"/>
    <col min="11520" max="11520" width="2.85546875" style="3" customWidth="1"/>
    <col min="11521" max="11523" width="15.7109375" style="3" customWidth="1"/>
    <col min="11524" max="11525" width="2.85546875" style="3" customWidth="1"/>
    <col min="11526" max="11526" width="52.85546875" style="3" customWidth="1"/>
    <col min="11527" max="11528" width="15.7109375" style="3" customWidth="1"/>
    <col min="11529" max="11529" width="2.85546875" style="3" customWidth="1"/>
    <col min="11530" max="11531" width="15.7109375" style="3" customWidth="1"/>
    <col min="11532" max="11533" width="2.85546875" style="3" customWidth="1"/>
    <col min="11534" max="11770" width="11.42578125" style="3"/>
    <col min="11771" max="11771" width="2.85546875" style="3" customWidth="1"/>
    <col min="11772" max="11772" width="52.85546875" style="3" customWidth="1"/>
    <col min="11773" max="11775" width="15.7109375" style="3" customWidth="1"/>
    <col min="11776" max="11776" width="2.85546875" style="3" customWidth="1"/>
    <col min="11777" max="11779" width="15.7109375" style="3" customWidth="1"/>
    <col min="11780" max="11781" width="2.85546875" style="3" customWidth="1"/>
    <col min="11782" max="11782" width="52.85546875" style="3" customWidth="1"/>
    <col min="11783" max="11784" width="15.7109375" style="3" customWidth="1"/>
    <col min="11785" max="11785" width="2.85546875" style="3" customWidth="1"/>
    <col min="11786" max="11787" width="15.7109375" style="3" customWidth="1"/>
    <col min="11788" max="11789" width="2.85546875" style="3" customWidth="1"/>
    <col min="11790" max="12026" width="11.42578125" style="3"/>
    <col min="12027" max="12027" width="2.85546875" style="3" customWidth="1"/>
    <col min="12028" max="12028" width="52.85546875" style="3" customWidth="1"/>
    <col min="12029" max="12031" width="15.7109375" style="3" customWidth="1"/>
    <col min="12032" max="12032" width="2.85546875" style="3" customWidth="1"/>
    <col min="12033" max="12035" width="15.7109375" style="3" customWidth="1"/>
    <col min="12036" max="12037" width="2.85546875" style="3" customWidth="1"/>
    <col min="12038" max="12038" width="52.85546875" style="3" customWidth="1"/>
    <col min="12039" max="12040" width="15.7109375" style="3" customWidth="1"/>
    <col min="12041" max="12041" width="2.85546875" style="3" customWidth="1"/>
    <col min="12042" max="12043" width="15.7109375" style="3" customWidth="1"/>
    <col min="12044" max="12045" width="2.85546875" style="3" customWidth="1"/>
    <col min="12046" max="12282" width="11.42578125" style="3"/>
    <col min="12283" max="12283" width="2.85546875" style="3" customWidth="1"/>
    <col min="12284" max="12284" width="52.85546875" style="3" customWidth="1"/>
    <col min="12285" max="12287" width="15.7109375" style="3" customWidth="1"/>
    <col min="12288" max="12288" width="2.85546875" style="3" customWidth="1"/>
    <col min="12289" max="12291" width="15.7109375" style="3" customWidth="1"/>
    <col min="12292" max="12293" width="2.85546875" style="3" customWidth="1"/>
    <col min="12294" max="12294" width="52.85546875" style="3" customWidth="1"/>
    <col min="12295" max="12296" width="15.7109375" style="3" customWidth="1"/>
    <col min="12297" max="12297" width="2.85546875" style="3" customWidth="1"/>
    <col min="12298" max="12299" width="15.7109375" style="3" customWidth="1"/>
    <col min="12300" max="12301" width="2.85546875" style="3" customWidth="1"/>
    <col min="12302" max="12538" width="11.42578125" style="3"/>
    <col min="12539" max="12539" width="2.85546875" style="3" customWidth="1"/>
    <col min="12540" max="12540" width="52.85546875" style="3" customWidth="1"/>
    <col min="12541" max="12543" width="15.7109375" style="3" customWidth="1"/>
    <col min="12544" max="12544" width="2.85546875" style="3" customWidth="1"/>
    <col min="12545" max="12547" width="15.7109375" style="3" customWidth="1"/>
    <col min="12548" max="12549" width="2.85546875" style="3" customWidth="1"/>
    <col min="12550" max="12550" width="52.85546875" style="3" customWidth="1"/>
    <col min="12551" max="12552" width="15.7109375" style="3" customWidth="1"/>
    <col min="12553" max="12553" width="2.85546875" style="3" customWidth="1"/>
    <col min="12554" max="12555" width="15.7109375" style="3" customWidth="1"/>
    <col min="12556" max="12557" width="2.85546875" style="3" customWidth="1"/>
    <col min="12558" max="12794" width="11.42578125" style="3"/>
    <col min="12795" max="12795" width="2.85546875" style="3" customWidth="1"/>
    <col min="12796" max="12796" width="52.85546875" style="3" customWidth="1"/>
    <col min="12797" max="12799" width="15.7109375" style="3" customWidth="1"/>
    <col min="12800" max="12800" width="2.85546875" style="3" customWidth="1"/>
    <col min="12801" max="12803" width="15.7109375" style="3" customWidth="1"/>
    <col min="12804" max="12805" width="2.85546875" style="3" customWidth="1"/>
    <col min="12806" max="12806" width="52.85546875" style="3" customWidth="1"/>
    <col min="12807" max="12808" width="15.7109375" style="3" customWidth="1"/>
    <col min="12809" max="12809" width="2.85546875" style="3" customWidth="1"/>
    <col min="12810" max="12811" width="15.7109375" style="3" customWidth="1"/>
    <col min="12812" max="12813" width="2.85546875" style="3" customWidth="1"/>
    <col min="12814" max="13050" width="11.42578125" style="3"/>
    <col min="13051" max="13051" width="2.85546875" style="3" customWidth="1"/>
    <col min="13052" max="13052" width="52.85546875" style="3" customWidth="1"/>
    <col min="13053" max="13055" width="15.7109375" style="3" customWidth="1"/>
    <col min="13056" max="13056" width="2.85546875" style="3" customWidth="1"/>
    <col min="13057" max="13059" width="15.7109375" style="3" customWidth="1"/>
    <col min="13060" max="13061" width="2.85546875" style="3" customWidth="1"/>
    <col min="13062" max="13062" width="52.85546875" style="3" customWidth="1"/>
    <col min="13063" max="13064" width="15.7109375" style="3" customWidth="1"/>
    <col min="13065" max="13065" width="2.85546875" style="3" customWidth="1"/>
    <col min="13066" max="13067" width="15.7109375" style="3" customWidth="1"/>
    <col min="13068" max="13069" width="2.85546875" style="3" customWidth="1"/>
    <col min="13070" max="13306" width="11.42578125" style="3"/>
    <col min="13307" max="13307" width="2.85546875" style="3" customWidth="1"/>
    <col min="13308" max="13308" width="52.85546875" style="3" customWidth="1"/>
    <col min="13309" max="13311" width="15.7109375" style="3" customWidth="1"/>
    <col min="13312" max="13312" width="2.85546875" style="3" customWidth="1"/>
    <col min="13313" max="13315" width="15.7109375" style="3" customWidth="1"/>
    <col min="13316" max="13317" width="2.85546875" style="3" customWidth="1"/>
    <col min="13318" max="13318" width="52.85546875" style="3" customWidth="1"/>
    <col min="13319" max="13320" width="15.7109375" style="3" customWidth="1"/>
    <col min="13321" max="13321" width="2.85546875" style="3" customWidth="1"/>
    <col min="13322" max="13323" width="15.7109375" style="3" customWidth="1"/>
    <col min="13324" max="13325" width="2.85546875" style="3" customWidth="1"/>
    <col min="13326" max="13562" width="11.42578125" style="3"/>
    <col min="13563" max="13563" width="2.85546875" style="3" customWidth="1"/>
    <col min="13564" max="13564" width="52.85546875" style="3" customWidth="1"/>
    <col min="13565" max="13567" width="15.7109375" style="3" customWidth="1"/>
    <col min="13568" max="13568" width="2.85546875" style="3" customWidth="1"/>
    <col min="13569" max="13571" width="15.7109375" style="3" customWidth="1"/>
    <col min="13572" max="13573" width="2.85546875" style="3" customWidth="1"/>
    <col min="13574" max="13574" width="52.85546875" style="3" customWidth="1"/>
    <col min="13575" max="13576" width="15.7109375" style="3" customWidth="1"/>
    <col min="13577" max="13577" width="2.85546875" style="3" customWidth="1"/>
    <col min="13578" max="13579" width="15.7109375" style="3" customWidth="1"/>
    <col min="13580" max="13581" width="2.85546875" style="3" customWidth="1"/>
    <col min="13582" max="13818" width="11.42578125" style="3"/>
    <col min="13819" max="13819" width="2.85546875" style="3" customWidth="1"/>
    <col min="13820" max="13820" width="52.85546875" style="3" customWidth="1"/>
    <col min="13821" max="13823" width="15.7109375" style="3" customWidth="1"/>
    <col min="13824" max="13824" width="2.85546875" style="3" customWidth="1"/>
    <col min="13825" max="13827" width="15.7109375" style="3" customWidth="1"/>
    <col min="13828" max="13829" width="2.85546875" style="3" customWidth="1"/>
    <col min="13830" max="13830" width="52.85546875" style="3" customWidth="1"/>
    <col min="13831" max="13832" width="15.7109375" style="3" customWidth="1"/>
    <col min="13833" max="13833" width="2.85546875" style="3" customWidth="1"/>
    <col min="13834" max="13835" width="15.7109375" style="3" customWidth="1"/>
    <col min="13836" max="13837" width="2.85546875" style="3" customWidth="1"/>
    <col min="13838" max="14074" width="11.42578125" style="3"/>
    <col min="14075" max="14075" width="2.85546875" style="3" customWidth="1"/>
    <col min="14076" max="14076" width="52.85546875" style="3" customWidth="1"/>
    <col min="14077" max="14079" width="15.7109375" style="3" customWidth="1"/>
    <col min="14080" max="14080" width="2.85546875" style="3" customWidth="1"/>
    <col min="14081" max="14083" width="15.7109375" style="3" customWidth="1"/>
    <col min="14084" max="14085" width="2.85546875" style="3" customWidth="1"/>
    <col min="14086" max="14086" width="52.85546875" style="3" customWidth="1"/>
    <col min="14087" max="14088" width="15.7109375" style="3" customWidth="1"/>
    <col min="14089" max="14089" width="2.85546875" style="3" customWidth="1"/>
    <col min="14090" max="14091" width="15.7109375" style="3" customWidth="1"/>
    <col min="14092" max="14093" width="2.85546875" style="3" customWidth="1"/>
    <col min="14094" max="14330" width="11.42578125" style="3"/>
    <col min="14331" max="14331" width="2.85546875" style="3" customWidth="1"/>
    <col min="14332" max="14332" width="52.85546875" style="3" customWidth="1"/>
    <col min="14333" max="14335" width="15.7109375" style="3" customWidth="1"/>
    <col min="14336" max="14336" width="2.85546875" style="3" customWidth="1"/>
    <col min="14337" max="14339" width="15.7109375" style="3" customWidth="1"/>
    <col min="14340" max="14341" width="2.85546875" style="3" customWidth="1"/>
    <col min="14342" max="14342" width="52.85546875" style="3" customWidth="1"/>
    <col min="14343" max="14344" width="15.7109375" style="3" customWidth="1"/>
    <col min="14345" max="14345" width="2.85546875" style="3" customWidth="1"/>
    <col min="14346" max="14347" width="15.7109375" style="3" customWidth="1"/>
    <col min="14348" max="14349" width="2.85546875" style="3" customWidth="1"/>
    <col min="14350" max="14586" width="11.42578125" style="3"/>
    <col min="14587" max="14587" width="2.85546875" style="3" customWidth="1"/>
    <col min="14588" max="14588" width="52.85546875" style="3" customWidth="1"/>
    <col min="14589" max="14591" width="15.7109375" style="3" customWidth="1"/>
    <col min="14592" max="14592" width="2.85546875" style="3" customWidth="1"/>
    <col min="14593" max="14595" width="15.7109375" style="3" customWidth="1"/>
    <col min="14596" max="14597" width="2.85546875" style="3" customWidth="1"/>
    <col min="14598" max="14598" width="52.85546875" style="3" customWidth="1"/>
    <col min="14599" max="14600" width="15.7109375" style="3" customWidth="1"/>
    <col min="14601" max="14601" width="2.85546875" style="3" customWidth="1"/>
    <col min="14602" max="14603" width="15.7109375" style="3" customWidth="1"/>
    <col min="14604" max="14605" width="2.85546875" style="3" customWidth="1"/>
    <col min="14606" max="14842" width="11.42578125" style="3"/>
    <col min="14843" max="14843" width="2.85546875" style="3" customWidth="1"/>
    <col min="14844" max="14844" width="52.85546875" style="3" customWidth="1"/>
    <col min="14845" max="14847" width="15.7109375" style="3" customWidth="1"/>
    <col min="14848" max="14848" width="2.85546875" style="3" customWidth="1"/>
    <col min="14849" max="14851" width="15.7109375" style="3" customWidth="1"/>
    <col min="14852" max="14853" width="2.85546875" style="3" customWidth="1"/>
    <col min="14854" max="14854" width="52.85546875" style="3" customWidth="1"/>
    <col min="14855" max="14856" width="15.7109375" style="3" customWidth="1"/>
    <col min="14857" max="14857" width="2.85546875" style="3" customWidth="1"/>
    <col min="14858" max="14859" width="15.7109375" style="3" customWidth="1"/>
    <col min="14860" max="14861" width="2.85546875" style="3" customWidth="1"/>
    <col min="14862" max="15098" width="11.42578125" style="3"/>
    <col min="15099" max="15099" width="2.85546875" style="3" customWidth="1"/>
    <col min="15100" max="15100" width="52.85546875" style="3" customWidth="1"/>
    <col min="15101" max="15103" width="15.7109375" style="3" customWidth="1"/>
    <col min="15104" max="15104" width="2.85546875" style="3" customWidth="1"/>
    <col min="15105" max="15107" width="15.7109375" style="3" customWidth="1"/>
    <col min="15108" max="15109" width="2.85546875" style="3" customWidth="1"/>
    <col min="15110" max="15110" width="52.85546875" style="3" customWidth="1"/>
    <col min="15111" max="15112" width="15.7109375" style="3" customWidth="1"/>
    <col min="15113" max="15113" width="2.85546875" style="3" customWidth="1"/>
    <col min="15114" max="15115" width="15.7109375" style="3" customWidth="1"/>
    <col min="15116" max="15117" width="2.85546875" style="3" customWidth="1"/>
    <col min="15118" max="15354" width="11.42578125" style="3"/>
    <col min="15355" max="15355" width="2.85546875" style="3" customWidth="1"/>
    <col min="15356" max="15356" width="52.85546875" style="3" customWidth="1"/>
    <col min="15357" max="15359" width="15.7109375" style="3" customWidth="1"/>
    <col min="15360" max="15360" width="2.85546875" style="3" customWidth="1"/>
    <col min="15361" max="15363" width="15.7109375" style="3" customWidth="1"/>
    <col min="15364" max="15365" width="2.85546875" style="3" customWidth="1"/>
    <col min="15366" max="15366" width="52.85546875" style="3" customWidth="1"/>
    <col min="15367" max="15368" width="15.7109375" style="3" customWidth="1"/>
    <col min="15369" max="15369" width="2.85546875" style="3" customWidth="1"/>
    <col min="15370" max="15371" width="15.7109375" style="3" customWidth="1"/>
    <col min="15372" max="15373" width="2.85546875" style="3" customWidth="1"/>
    <col min="15374" max="15610" width="11.42578125" style="3"/>
    <col min="15611" max="15611" width="2.85546875" style="3" customWidth="1"/>
    <col min="15612" max="15612" width="52.85546875" style="3" customWidth="1"/>
    <col min="15613" max="15615" width="15.7109375" style="3" customWidth="1"/>
    <col min="15616" max="15616" width="2.85546875" style="3" customWidth="1"/>
    <col min="15617" max="15619" width="15.7109375" style="3" customWidth="1"/>
    <col min="15620" max="15621" width="2.85546875" style="3" customWidth="1"/>
    <col min="15622" max="15622" width="52.85546875" style="3" customWidth="1"/>
    <col min="15623" max="15624" width="15.7109375" style="3" customWidth="1"/>
    <col min="15625" max="15625" width="2.85546875" style="3" customWidth="1"/>
    <col min="15626" max="15627" width="15.7109375" style="3" customWidth="1"/>
    <col min="15628" max="15629" width="2.85546875" style="3" customWidth="1"/>
    <col min="15630" max="15866" width="11.42578125" style="3"/>
    <col min="15867" max="15867" width="2.85546875" style="3" customWidth="1"/>
    <col min="15868" max="15868" width="52.85546875" style="3" customWidth="1"/>
    <col min="15869" max="15871" width="15.7109375" style="3" customWidth="1"/>
    <col min="15872" max="15872" width="2.85546875" style="3" customWidth="1"/>
    <col min="15873" max="15875" width="15.7109375" style="3" customWidth="1"/>
    <col min="15876" max="15877" width="2.85546875" style="3" customWidth="1"/>
    <col min="15878" max="15878" width="52.85546875" style="3" customWidth="1"/>
    <col min="15879" max="15880" width="15.7109375" style="3" customWidth="1"/>
    <col min="15881" max="15881" width="2.85546875" style="3" customWidth="1"/>
    <col min="15882" max="15883" width="15.7109375" style="3" customWidth="1"/>
    <col min="15884" max="15885" width="2.85546875" style="3" customWidth="1"/>
    <col min="15886" max="16122" width="11.42578125" style="3"/>
    <col min="16123" max="16123" width="2.85546875" style="3" customWidth="1"/>
    <col min="16124" max="16124" width="52.85546875" style="3" customWidth="1"/>
    <col min="16125" max="16127" width="15.7109375" style="3" customWidth="1"/>
    <col min="16128" max="16128" width="2.85546875" style="3" customWidth="1"/>
    <col min="16129" max="16131" width="15.7109375" style="3" customWidth="1"/>
    <col min="16132" max="16133" width="2.85546875" style="3" customWidth="1"/>
    <col min="16134" max="16134" width="52.85546875" style="3" customWidth="1"/>
    <col min="16135" max="16136" width="15.7109375" style="3" customWidth="1"/>
    <col min="16137" max="16137" width="2.85546875" style="3" customWidth="1"/>
    <col min="16138" max="16139" width="15.7109375" style="3" customWidth="1"/>
    <col min="16140" max="16141" width="2.85546875" style="3" customWidth="1"/>
    <col min="16142" max="16384" width="11.42578125" style="3"/>
  </cols>
  <sheetData>
    <row r="1" spans="1:56" ht="12" customHeight="1" x14ac:dyDescent="0.25">
      <c r="A1" s="1"/>
      <c r="B1" s="1"/>
      <c r="C1" s="1"/>
      <c r="D1" s="1"/>
      <c r="E1" s="1"/>
      <c r="H1" s="1"/>
      <c r="I1" s="1"/>
      <c r="J1" s="1"/>
      <c r="L1" s="322"/>
      <c r="M1" s="322"/>
      <c r="N1" s="12"/>
    </row>
    <row r="2" spans="1:56" ht="12" customHeight="1" x14ac:dyDescent="0.25">
      <c r="A2" s="1"/>
      <c r="B2" s="209" t="s">
        <v>541</v>
      </c>
      <c r="C2" s="5"/>
      <c r="D2" s="5"/>
      <c r="E2" s="5"/>
      <c r="H2" s="209"/>
      <c r="I2" s="5"/>
      <c r="J2" s="5"/>
      <c r="L2" s="402"/>
      <c r="M2" s="402"/>
      <c r="N2" s="1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ht="12" customHeight="1" x14ac:dyDescent="0.25">
      <c r="A3" s="10"/>
      <c r="B3" s="103" t="s">
        <v>542</v>
      </c>
      <c r="C3" s="82"/>
      <c r="D3" s="941"/>
      <c r="E3" s="941"/>
      <c r="H3" s="103" t="s">
        <v>543</v>
      </c>
      <c r="I3" s="82"/>
      <c r="J3" s="94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ht="12" customHeight="1" x14ac:dyDescent="0.25">
      <c r="A4" s="12"/>
      <c r="B4" s="2301" t="s">
        <v>4</v>
      </c>
      <c r="C4" s="2302">
        <v>2017</v>
      </c>
      <c r="D4" s="2303"/>
      <c r="E4" s="2304"/>
      <c r="H4" s="2301" t="s">
        <v>4</v>
      </c>
      <c r="I4" s="2302">
        <v>2017</v>
      </c>
      <c r="J4" s="2304"/>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ht="42" customHeight="1" x14ac:dyDescent="0.25">
      <c r="A5" s="12"/>
      <c r="B5" s="2290"/>
      <c r="C5" s="938" t="s">
        <v>544</v>
      </c>
      <c r="D5" s="938" t="s">
        <v>545</v>
      </c>
      <c r="E5" s="938" t="s">
        <v>546</v>
      </c>
      <c r="F5" s="961"/>
      <c r="G5" s="101"/>
      <c r="H5" s="2290"/>
      <c r="I5" s="962" t="s">
        <v>547</v>
      </c>
      <c r="J5" s="962" t="s">
        <v>548</v>
      </c>
      <c r="K5" s="961"/>
      <c r="L5" s="16"/>
      <c r="M5" s="16"/>
      <c r="N5" s="12"/>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ht="12" customHeight="1" x14ac:dyDescent="0.25">
      <c r="A6" s="16"/>
      <c r="B6" s="16"/>
      <c r="C6" s="16"/>
      <c r="D6" s="16"/>
      <c r="E6" s="16"/>
      <c r="H6" s="16"/>
      <c r="I6" s="16"/>
      <c r="J6" s="16"/>
      <c r="L6" s="939"/>
      <c r="M6" s="939"/>
      <c r="N6" s="12"/>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ht="12" customHeight="1" x14ac:dyDescent="0.25">
      <c r="A7" s="1"/>
      <c r="B7" s="948" t="s">
        <v>8</v>
      </c>
      <c r="C7" s="21"/>
      <c r="D7" s="21"/>
      <c r="E7" s="21"/>
      <c r="H7" s="948" t="s">
        <v>8</v>
      </c>
      <c r="I7" s="625"/>
      <c r="J7" s="625"/>
      <c r="K7" s="72"/>
      <c r="L7" s="939"/>
      <c r="M7" s="939"/>
      <c r="N7" s="12"/>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ht="12" customHeight="1" x14ac:dyDescent="0.25">
      <c r="A8" s="25" t="s">
        <v>662</v>
      </c>
      <c r="B8" s="1050" t="s">
        <v>9</v>
      </c>
      <c r="C8" s="1368">
        <v>0.71199999999999997</v>
      </c>
      <c r="D8" s="1369" t="s">
        <v>123</v>
      </c>
      <c r="E8" s="572">
        <v>1</v>
      </c>
      <c r="H8" s="1023" t="s">
        <v>9</v>
      </c>
      <c r="I8" s="2077">
        <v>0.99373913043478257</v>
      </c>
      <c r="J8" s="1681" t="s">
        <v>123</v>
      </c>
      <c r="K8" s="966"/>
      <c r="L8" s="21"/>
      <c r="M8" s="2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ht="12" customHeight="1" x14ac:dyDescent="0.25">
      <c r="A9" s="25"/>
      <c r="B9" s="1725" t="s">
        <v>589</v>
      </c>
      <c r="C9" s="1888">
        <v>0.63</v>
      </c>
      <c r="D9" s="217">
        <v>0.54</v>
      </c>
      <c r="E9" s="1089">
        <v>15</v>
      </c>
      <c r="H9" s="1024" t="s">
        <v>589</v>
      </c>
      <c r="I9" s="967">
        <v>0.56999999999999995</v>
      </c>
      <c r="J9" s="1682">
        <v>0.46</v>
      </c>
      <c r="K9" s="966"/>
      <c r="L9" s="169"/>
      <c r="M9" s="169"/>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ht="12" customHeight="1" x14ac:dyDescent="0.25">
      <c r="A10" s="25"/>
      <c r="B10" s="1725" t="s">
        <v>12</v>
      </c>
      <c r="C10" s="1888">
        <v>0.6989977933191609</v>
      </c>
      <c r="D10" s="217">
        <v>0.38185979838746803</v>
      </c>
      <c r="E10" s="1089">
        <v>5</v>
      </c>
      <c r="H10" s="1024" t="s">
        <v>12</v>
      </c>
      <c r="I10" s="967">
        <v>0.80447075741834018</v>
      </c>
      <c r="J10" s="1682">
        <v>0.54314726736221663</v>
      </c>
      <c r="K10" s="966"/>
      <c r="L10" s="169"/>
      <c r="M10" s="169"/>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 customHeight="1" x14ac:dyDescent="0.25">
      <c r="A11" s="25"/>
      <c r="B11" s="1725" t="s">
        <v>14</v>
      </c>
      <c r="C11" s="1888">
        <v>0.45</v>
      </c>
      <c r="D11" s="217">
        <v>0.51</v>
      </c>
      <c r="E11" s="1089">
        <v>10</v>
      </c>
      <c r="H11" s="1024" t="s">
        <v>14</v>
      </c>
      <c r="I11" s="1888">
        <v>0.45</v>
      </c>
      <c r="J11" s="2078">
        <v>0.51</v>
      </c>
      <c r="K11" s="966"/>
      <c r="L11" s="21"/>
      <c r="M11" s="2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row>
    <row r="12" spans="1:56" ht="12" customHeight="1" x14ac:dyDescent="0.25">
      <c r="A12" s="25"/>
      <c r="B12" s="1725" t="s">
        <v>16</v>
      </c>
      <c r="C12" s="1888">
        <v>0.47</v>
      </c>
      <c r="D12" s="217">
        <v>0.56000000000000005</v>
      </c>
      <c r="E12" s="1089">
        <v>4</v>
      </c>
      <c r="H12" s="1024" t="s">
        <v>16</v>
      </c>
      <c r="I12" s="967">
        <v>0.75</v>
      </c>
      <c r="J12" s="1682">
        <v>0.87</v>
      </c>
      <c r="K12" s="966"/>
      <c r="L12" s="21"/>
      <c r="M12" s="2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ht="12" customHeight="1" x14ac:dyDescent="0.25">
      <c r="A13" s="25"/>
      <c r="B13" s="1725" t="s">
        <v>18</v>
      </c>
      <c r="C13" s="1888">
        <v>0.7</v>
      </c>
      <c r="D13" s="217">
        <v>0.87</v>
      </c>
      <c r="E13" s="1089">
        <v>13</v>
      </c>
      <c r="H13" s="1024" t="s">
        <v>18</v>
      </c>
      <c r="I13" s="967">
        <v>0.64</v>
      </c>
      <c r="J13" s="1682">
        <v>0.82</v>
      </c>
      <c r="K13" s="966"/>
      <c r="L13" s="169"/>
      <c r="M13" s="169"/>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row>
    <row r="14" spans="1:56" ht="12" customHeight="1" x14ac:dyDescent="0.25">
      <c r="A14" s="25"/>
      <c r="B14" s="1053" t="s">
        <v>20</v>
      </c>
      <c r="C14" s="1889">
        <v>0.41</v>
      </c>
      <c r="D14" s="1370">
        <v>0.5</v>
      </c>
      <c r="E14" s="1091">
        <v>7</v>
      </c>
      <c r="H14" s="1025" t="s">
        <v>20</v>
      </c>
      <c r="I14" s="2079">
        <v>0.48</v>
      </c>
      <c r="J14" s="1683">
        <v>0.57999999999999996</v>
      </c>
      <c r="K14" s="966"/>
      <c r="L14" s="169"/>
      <c r="M14" s="169"/>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s="1" customFormat="1" ht="12" customHeight="1" x14ac:dyDescent="0.25">
      <c r="A15" s="25"/>
      <c r="B15" s="40"/>
      <c r="C15" s="170"/>
      <c r="D15" s="170"/>
      <c r="E15" s="141"/>
      <c r="F15" s="2"/>
      <c r="G15" s="2"/>
      <c r="H15" s="40"/>
      <c r="I15" s="795"/>
      <c r="J15" s="795"/>
      <c r="K15" s="966"/>
      <c r="L15" s="21"/>
      <c r="M15" s="21"/>
    </row>
    <row r="16" spans="1:56" ht="12" customHeight="1" x14ac:dyDescent="0.25">
      <c r="A16" s="1"/>
      <c r="B16" s="49"/>
      <c r="C16" s="969"/>
      <c r="D16" s="969"/>
      <c r="E16" s="142"/>
      <c r="H16" s="49"/>
      <c r="I16" s="970"/>
      <c r="J16" s="970"/>
      <c r="K16" s="966"/>
      <c r="L16" s="21"/>
      <c r="M16" s="2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ht="12" customHeight="1" x14ac:dyDescent="0.25">
      <c r="A17" s="1"/>
      <c r="B17" s="948" t="s">
        <v>27</v>
      </c>
      <c r="C17" s="969"/>
      <c r="D17" s="969"/>
      <c r="E17" s="142"/>
      <c r="H17" s="948" t="s">
        <v>27</v>
      </c>
      <c r="I17" s="970"/>
      <c r="J17" s="970"/>
      <c r="K17" s="966"/>
      <c r="L17" s="21"/>
      <c r="M17" s="2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 customHeight="1" x14ac:dyDescent="0.25">
      <c r="A18" s="25"/>
      <c r="B18" s="1023" t="s">
        <v>28</v>
      </c>
      <c r="C18" s="1369">
        <v>0.82</v>
      </c>
      <c r="D18" s="1369">
        <v>0.85</v>
      </c>
      <c r="E18" s="572">
        <v>96</v>
      </c>
      <c r="H18" s="1026" t="s">
        <v>28</v>
      </c>
      <c r="I18" s="972">
        <v>0.39</v>
      </c>
      <c r="J18" s="1103">
        <v>0.34</v>
      </c>
      <c r="K18" s="966"/>
      <c r="L18" s="21"/>
      <c r="M18" s="2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 customHeight="1" x14ac:dyDescent="0.25">
      <c r="A19" s="25"/>
      <c r="B19" s="1024" t="s">
        <v>31</v>
      </c>
      <c r="C19" s="217">
        <v>0.7</v>
      </c>
      <c r="D19" s="217">
        <v>0.63</v>
      </c>
      <c r="E19" s="1089">
        <v>45</v>
      </c>
      <c r="F19" s="102"/>
      <c r="H19" s="1027" t="s">
        <v>31</v>
      </c>
      <c r="I19" s="973">
        <v>0.34</v>
      </c>
      <c r="J19" s="975">
        <v>0.33</v>
      </c>
      <c r="K19" s="966"/>
      <c r="L19" s="21"/>
      <c r="M19" s="2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 customHeight="1" x14ac:dyDescent="0.25">
      <c r="A20" s="25"/>
      <c r="B20" s="1024" t="s">
        <v>33</v>
      </c>
      <c r="C20" s="217">
        <v>0.54</v>
      </c>
      <c r="D20" s="217">
        <v>0.61</v>
      </c>
      <c r="E20" s="1089">
        <v>16</v>
      </c>
      <c r="H20" s="1027" t="s">
        <v>33</v>
      </c>
      <c r="I20" s="973">
        <v>0.43</v>
      </c>
      <c r="J20" s="975">
        <v>0.53</v>
      </c>
      <c r="K20" s="966"/>
      <c r="L20" s="21"/>
      <c r="M20" s="2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 customHeight="1" x14ac:dyDescent="0.25">
      <c r="A21" s="25"/>
      <c r="B21" s="1024" t="s">
        <v>37</v>
      </c>
      <c r="C21" s="217">
        <v>0.72</v>
      </c>
      <c r="D21" s="217">
        <v>0.72</v>
      </c>
      <c r="E21" s="1089">
        <v>103</v>
      </c>
      <c r="H21" s="1027" t="s">
        <v>37</v>
      </c>
      <c r="I21" s="973">
        <v>0.36</v>
      </c>
      <c r="J21" s="975">
        <v>0.31</v>
      </c>
      <c r="K21" s="966"/>
      <c r="L21" s="21"/>
      <c r="M21" s="2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 customHeight="1" x14ac:dyDescent="0.25">
      <c r="A22" s="25"/>
      <c r="B22" s="1024" t="s">
        <v>39</v>
      </c>
      <c r="C22" s="217">
        <v>0.66</v>
      </c>
      <c r="D22" s="217">
        <v>0.35</v>
      </c>
      <c r="E22" s="1719">
        <v>28</v>
      </c>
      <c r="F22" s="102"/>
      <c r="G22" s="102"/>
      <c r="H22" s="1027" t="s">
        <v>39</v>
      </c>
      <c r="I22" s="973">
        <v>0.48</v>
      </c>
      <c r="J22" s="975">
        <v>0.41</v>
      </c>
      <c r="K22" s="976"/>
      <c r="L22" s="21"/>
      <c r="M22" s="2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 customHeight="1" x14ac:dyDescent="0.25">
      <c r="A23" s="25"/>
      <c r="B23" s="1024" t="s">
        <v>41</v>
      </c>
      <c r="C23" s="217">
        <v>0.64500000000000002</v>
      </c>
      <c r="D23" s="217">
        <v>0.60799999999999998</v>
      </c>
      <c r="E23" s="1089">
        <v>180</v>
      </c>
      <c r="H23" s="1027" t="s">
        <v>41</v>
      </c>
      <c r="I23" s="973">
        <v>0.14000000000000001</v>
      </c>
      <c r="J23" s="975">
        <v>0.15</v>
      </c>
      <c r="K23" s="966"/>
      <c r="L23" s="21"/>
      <c r="M23" s="2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 customHeight="1" x14ac:dyDescent="0.25">
      <c r="A24" s="25"/>
      <c r="B24" s="1024" t="s">
        <v>43</v>
      </c>
      <c r="C24" s="217">
        <v>0.74</v>
      </c>
      <c r="D24" s="217">
        <v>0.52</v>
      </c>
      <c r="E24" s="1089">
        <v>106</v>
      </c>
      <c r="H24" s="1027" t="s">
        <v>43</v>
      </c>
      <c r="I24" s="973">
        <v>0.33</v>
      </c>
      <c r="J24" s="975">
        <v>0.19</v>
      </c>
      <c r="K24" s="966"/>
      <c r="L24" s="21"/>
      <c r="M24" s="2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 customHeight="1" x14ac:dyDescent="0.25">
      <c r="A25" s="25"/>
      <c r="B25" s="1024" t="s">
        <v>612</v>
      </c>
      <c r="C25" s="217">
        <v>0.64</v>
      </c>
      <c r="D25" s="217">
        <v>0.59</v>
      </c>
      <c r="E25" s="1089">
        <v>85</v>
      </c>
      <c r="H25" s="1027" t="s">
        <v>612</v>
      </c>
      <c r="I25" s="973">
        <v>0.24</v>
      </c>
      <c r="J25" s="975">
        <v>0.16</v>
      </c>
      <c r="K25" s="966"/>
      <c r="L25" s="21"/>
      <c r="M25" s="2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s="1" customFormat="1" ht="12" customHeight="1" x14ac:dyDescent="0.25">
      <c r="A26" s="25"/>
      <c r="B26" s="1024" t="s">
        <v>45</v>
      </c>
      <c r="C26" s="217">
        <v>0.36</v>
      </c>
      <c r="D26" s="217">
        <v>0.49</v>
      </c>
      <c r="E26" s="1719">
        <v>7</v>
      </c>
      <c r="F26" s="2"/>
      <c r="G26" s="2"/>
      <c r="H26" s="1027" t="s">
        <v>45</v>
      </c>
      <c r="I26" s="973">
        <v>0.46</v>
      </c>
      <c r="J26" s="975">
        <v>0.59</v>
      </c>
      <c r="K26" s="966"/>
      <c r="L26" s="21"/>
      <c r="M26" s="21"/>
    </row>
    <row r="27" spans="1:56" ht="12" customHeight="1" x14ac:dyDescent="0.25">
      <c r="A27" s="25"/>
      <c r="B27" s="1024" t="s">
        <v>553</v>
      </c>
      <c r="C27" s="217">
        <v>0.51</v>
      </c>
      <c r="D27" s="217">
        <v>0.43</v>
      </c>
      <c r="E27" s="1089">
        <v>13</v>
      </c>
      <c r="H27" s="1027" t="s">
        <v>553</v>
      </c>
      <c r="I27" s="973">
        <v>0.44</v>
      </c>
      <c r="J27" s="975">
        <v>0.35</v>
      </c>
      <c r="K27" s="966"/>
      <c r="L27" s="21"/>
      <c r="M27" s="2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s="968" customFormat="1" ht="12" customHeight="1" x14ac:dyDescent="0.25">
      <c r="A28" s="25"/>
      <c r="B28" s="1024" t="s">
        <v>48</v>
      </c>
      <c r="C28" s="217">
        <v>0.53</v>
      </c>
      <c r="D28" s="217">
        <v>0.28999999999999998</v>
      </c>
      <c r="E28" s="1089">
        <v>70</v>
      </c>
      <c r="F28" s="102"/>
      <c r="G28" s="2"/>
      <c r="H28" s="1027" t="s">
        <v>48</v>
      </c>
      <c r="I28" s="973">
        <v>6.9343470828110793E-2</v>
      </c>
      <c r="J28" s="975">
        <v>0.09</v>
      </c>
      <c r="K28" s="966"/>
      <c r="L28" s="21"/>
      <c r="M28" s="2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12" customHeight="1" x14ac:dyDescent="0.25">
      <c r="A29" s="25"/>
      <c r="B29" s="1024" t="s">
        <v>50</v>
      </c>
      <c r="C29" s="217">
        <v>0.34086922979398143</v>
      </c>
      <c r="D29" s="217">
        <v>0.27965123298845629</v>
      </c>
      <c r="E29" s="1089">
        <v>103.9</v>
      </c>
      <c r="H29" s="1027" t="s">
        <v>50</v>
      </c>
      <c r="I29" s="973">
        <v>0.10998368079314737</v>
      </c>
      <c r="J29" s="975">
        <v>7.2459983929335822E-2</v>
      </c>
      <c r="K29" s="966"/>
      <c r="L29" s="21"/>
      <c r="M29" s="2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 customHeight="1" x14ac:dyDescent="0.25">
      <c r="A30" s="25"/>
      <c r="B30" s="1024" t="s">
        <v>51</v>
      </c>
      <c r="C30" s="217">
        <v>0.75345573706363422</v>
      </c>
      <c r="D30" s="217">
        <v>0.78498956128054542</v>
      </c>
      <c r="E30" s="1089">
        <v>38</v>
      </c>
      <c r="F30" s="102"/>
      <c r="H30" s="1027" t="s">
        <v>51</v>
      </c>
      <c r="I30" s="973">
        <v>0.48677760929825536</v>
      </c>
      <c r="J30" s="975">
        <v>0.42165039140983018</v>
      </c>
      <c r="K30" s="966"/>
      <c r="L30" s="21"/>
      <c r="M30" s="21"/>
      <c r="N30" s="1"/>
      <c r="O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12" customHeight="1" x14ac:dyDescent="0.25">
      <c r="A31" s="25"/>
      <c r="B31" s="1024" t="s">
        <v>474</v>
      </c>
      <c r="C31" s="217">
        <v>0.62588105893557733</v>
      </c>
      <c r="D31" s="217">
        <v>0.4733585718585841</v>
      </c>
      <c r="E31" s="1089">
        <v>33.15</v>
      </c>
      <c r="F31" s="102"/>
      <c r="H31" s="1027" t="s">
        <v>53</v>
      </c>
      <c r="I31" s="973">
        <v>0.36464872593829906</v>
      </c>
      <c r="J31" s="975">
        <v>0.26846412888628118</v>
      </c>
      <c r="K31" s="966"/>
      <c r="L31" s="169"/>
      <c r="M31" s="169"/>
      <c r="N31" s="1"/>
      <c r="O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12" customHeight="1" x14ac:dyDescent="0.25">
      <c r="A32" s="25"/>
      <c r="B32" s="1024" t="s">
        <v>55</v>
      </c>
      <c r="C32" s="217">
        <v>0.42</v>
      </c>
      <c r="D32" s="217">
        <v>0.54</v>
      </c>
      <c r="E32" s="1089">
        <v>37</v>
      </c>
      <c r="F32" s="102"/>
      <c r="H32" s="1027" t="s">
        <v>55</v>
      </c>
      <c r="I32" s="973">
        <v>0.22</v>
      </c>
      <c r="J32" s="975">
        <v>0.27</v>
      </c>
      <c r="K32" s="966"/>
      <c r="L32" s="21"/>
      <c r="M32" s="21"/>
      <c r="N32" s="1"/>
      <c r="O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 customHeight="1" x14ac:dyDescent="0.25">
      <c r="A33" s="1"/>
      <c r="B33" s="1025" t="s">
        <v>57</v>
      </c>
      <c r="C33" s="1370">
        <v>0.66047499769675078</v>
      </c>
      <c r="D33" s="1370">
        <v>0.34389928950537002</v>
      </c>
      <c r="E33" s="2080">
        <v>45.35</v>
      </c>
      <c r="F33" s="102"/>
      <c r="H33" s="1029" t="s">
        <v>57</v>
      </c>
      <c r="I33" s="1104">
        <v>0.4133177235334482</v>
      </c>
      <c r="J33" s="977">
        <v>0.16625640811467363</v>
      </c>
      <c r="K33" s="966"/>
      <c r="L33" s="21"/>
      <c r="M33" s="21"/>
      <c r="N33" s="1"/>
      <c r="O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 customHeight="1" x14ac:dyDescent="0.25">
      <c r="A34" s="1"/>
      <c r="B34" s="63"/>
      <c r="C34" s="170"/>
      <c r="D34" s="170"/>
      <c r="E34" s="141"/>
      <c r="H34" s="63"/>
      <c r="I34" s="795"/>
      <c r="J34" s="795"/>
      <c r="K34" s="966"/>
      <c r="L34" s="21"/>
      <c r="M34" s="21"/>
      <c r="N34" s="1"/>
      <c r="O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 customHeight="1" x14ac:dyDescent="0.25">
      <c r="A35" s="1"/>
      <c r="B35" s="40"/>
      <c r="C35" s="969"/>
      <c r="D35" s="969"/>
      <c r="E35" s="142"/>
      <c r="H35" s="40"/>
      <c r="I35" s="795"/>
      <c r="J35" s="795"/>
      <c r="K35" s="795"/>
      <c r="L35" s="21"/>
      <c r="M35" s="21"/>
      <c r="N35" s="1"/>
      <c r="O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s="1" customFormat="1" ht="12" customHeight="1" x14ac:dyDescent="0.25">
      <c r="A36" s="25"/>
      <c r="B36" s="948" t="s">
        <v>59</v>
      </c>
      <c r="C36" s="969"/>
      <c r="D36" s="969"/>
      <c r="E36" s="142"/>
      <c r="F36" s="2"/>
      <c r="G36" s="2"/>
      <c r="H36" s="948" t="s">
        <v>59</v>
      </c>
      <c r="I36" s="795"/>
      <c r="J36" s="795"/>
      <c r="K36" s="795"/>
      <c r="L36" s="21"/>
      <c r="M36" s="21"/>
    </row>
    <row r="37" spans="1:56" ht="12" customHeight="1" x14ac:dyDescent="0.25">
      <c r="A37" s="25"/>
      <c r="B37" s="1026" t="s">
        <v>62</v>
      </c>
      <c r="C37" s="1890">
        <v>0.65617863029869561</v>
      </c>
      <c r="D37" s="1369">
        <v>0.3609917737960685</v>
      </c>
      <c r="E37" s="572">
        <v>10</v>
      </c>
      <c r="H37" s="1026" t="s">
        <v>62</v>
      </c>
      <c r="I37" s="972">
        <v>0.65617863029869561</v>
      </c>
      <c r="J37" s="1103">
        <v>0.3609917737960685</v>
      </c>
      <c r="K37" s="966"/>
      <c r="L37" s="169"/>
      <c r="M37" s="169"/>
      <c r="N37" s="1"/>
      <c r="O37"/>
      <c r="P37" s="974"/>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12" customHeight="1" x14ac:dyDescent="0.25">
      <c r="A38" s="25"/>
      <c r="B38" s="1027" t="s">
        <v>151</v>
      </c>
      <c r="C38" s="1888">
        <v>0.61975923324861226</v>
      </c>
      <c r="D38" s="217">
        <v>0.82914406466398771</v>
      </c>
      <c r="E38" s="1089">
        <v>10</v>
      </c>
      <c r="H38" s="1027" t="s">
        <v>151</v>
      </c>
      <c r="I38" s="973">
        <v>0.61975923324861226</v>
      </c>
      <c r="J38" s="975">
        <v>0.82914406466398771</v>
      </c>
      <c r="K38" s="966"/>
      <c r="L38" s="169"/>
      <c r="M38" s="169"/>
      <c r="N38" s="1"/>
      <c r="O38"/>
      <c r="P38" s="974"/>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 customHeight="1" x14ac:dyDescent="0.25">
      <c r="A39" s="25"/>
      <c r="B39" s="1027" t="s">
        <v>65</v>
      </c>
      <c r="C39" s="1888">
        <v>0.3520055681583833</v>
      </c>
      <c r="D39" s="217">
        <v>0.35213094604488371</v>
      </c>
      <c r="E39" s="1089">
        <v>2</v>
      </c>
      <c r="H39" s="1027" t="s">
        <v>65</v>
      </c>
      <c r="I39" s="973">
        <v>0.78160322697856233</v>
      </c>
      <c r="J39" s="975">
        <v>0.80072424080608873</v>
      </c>
      <c r="K39" s="966"/>
      <c r="L39" s="169"/>
      <c r="M39" s="169"/>
      <c r="N39" s="1"/>
      <c r="O39"/>
      <c r="P39" s="974"/>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 customHeight="1" x14ac:dyDescent="0.25">
      <c r="A40" s="25"/>
      <c r="B40" s="1027" t="s">
        <v>68</v>
      </c>
      <c r="C40" s="1888">
        <v>0.60287469037423047</v>
      </c>
      <c r="D40" s="217">
        <v>0.6019128406740013</v>
      </c>
      <c r="E40" s="1089">
        <v>19</v>
      </c>
      <c r="H40" s="1027" t="s">
        <v>68</v>
      </c>
      <c r="I40" s="973">
        <v>0.40149934665807757</v>
      </c>
      <c r="J40" s="975">
        <v>0.45622023994239769</v>
      </c>
      <c r="K40" s="966"/>
      <c r="L40" s="169"/>
      <c r="M40" s="169"/>
      <c r="N40" s="1"/>
      <c r="O40"/>
      <c r="P40" s="974"/>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 customHeight="1" x14ac:dyDescent="0.25">
      <c r="A41" s="25"/>
      <c r="B41" s="1027" t="s">
        <v>70</v>
      </c>
      <c r="C41" s="1888">
        <v>0.50566239387796985</v>
      </c>
      <c r="D41" s="217">
        <v>0.24850788465163026</v>
      </c>
      <c r="E41" s="1089">
        <v>4</v>
      </c>
      <c r="F41" s="102"/>
      <c r="G41" s="102"/>
      <c r="H41" s="1027" t="s">
        <v>70</v>
      </c>
      <c r="I41" s="973">
        <v>0.72492754350554311</v>
      </c>
      <c r="J41" s="975">
        <v>0.58848331274039622</v>
      </c>
      <c r="K41" s="976"/>
      <c r="L41" s="169"/>
      <c r="M41" s="169"/>
      <c r="N41" s="1"/>
      <c r="O41"/>
      <c r="P41" s="974"/>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s="1" customFormat="1" ht="12" customHeight="1" x14ac:dyDescent="0.25">
      <c r="A42" s="25"/>
      <c r="B42" s="1027" t="s">
        <v>73</v>
      </c>
      <c r="C42" s="1888">
        <v>0.65679674628390028</v>
      </c>
      <c r="D42" s="217">
        <v>0.72954837897703384</v>
      </c>
      <c r="E42" s="1089">
        <v>27</v>
      </c>
      <c r="F42" s="102"/>
      <c r="G42" s="2"/>
      <c r="H42" s="1027" t="s">
        <v>73</v>
      </c>
      <c r="I42" s="973">
        <v>0.40412286471789527</v>
      </c>
      <c r="J42" s="975">
        <v>0.43628250509430488</v>
      </c>
      <c r="K42" s="966"/>
      <c r="L42" s="21"/>
      <c r="M42" s="21"/>
      <c r="O42"/>
      <c r="P42" s="974"/>
    </row>
    <row r="43" spans="1:56" ht="12" customHeight="1" x14ac:dyDescent="0.25">
      <c r="A43" s="25"/>
      <c r="B43" s="1027" t="s">
        <v>74</v>
      </c>
      <c r="C43" s="1888">
        <v>0.37682637021974491</v>
      </c>
      <c r="D43" s="217" t="s">
        <v>123</v>
      </c>
      <c r="E43" s="1089">
        <v>3</v>
      </c>
      <c r="H43" s="1027" t="s">
        <v>74</v>
      </c>
      <c r="I43" s="973">
        <v>0.74702831704983585</v>
      </c>
      <c r="J43" s="975" t="s">
        <v>123</v>
      </c>
      <c r="K43" s="966"/>
      <c r="L43" s="169"/>
      <c r="M43" s="169"/>
      <c r="N43" s="1"/>
      <c r="O43"/>
      <c r="P43" s="974"/>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s="1" customFormat="1" ht="12" customHeight="1" x14ac:dyDescent="0.25">
      <c r="A44" s="25"/>
      <c r="B44" s="1027" t="s">
        <v>454</v>
      </c>
      <c r="C44" s="1888">
        <v>0.53055130020077024</v>
      </c>
      <c r="D44" s="217">
        <v>0.5239070732142812</v>
      </c>
      <c r="E44" s="1089">
        <v>13</v>
      </c>
      <c r="F44" s="2"/>
      <c r="G44" s="2"/>
      <c r="H44" s="1027" t="s">
        <v>454</v>
      </c>
      <c r="I44" s="973">
        <v>0.46470768998100404</v>
      </c>
      <c r="J44" s="975">
        <v>0.45604638076196269</v>
      </c>
      <c r="K44" s="966"/>
      <c r="L44" s="21"/>
      <c r="M44" s="21"/>
      <c r="O44"/>
      <c r="P44" s="974"/>
    </row>
    <row r="45" spans="1:56" ht="12" customHeight="1" x14ac:dyDescent="0.25">
      <c r="A45" s="25"/>
      <c r="B45" s="1027" t="s">
        <v>78</v>
      </c>
      <c r="C45" s="1888">
        <v>0.58466412308612559</v>
      </c>
      <c r="D45" s="217">
        <v>0.59286114463782491</v>
      </c>
      <c r="E45" s="1089">
        <v>15</v>
      </c>
      <c r="F45" s="102"/>
      <c r="H45" s="1027" t="s">
        <v>78</v>
      </c>
      <c r="I45" s="973">
        <v>0.4985886510568609</v>
      </c>
      <c r="J45" s="975">
        <v>0.50171466375231755</v>
      </c>
      <c r="K45" s="966"/>
      <c r="L45" s="21"/>
      <c r="M45" s="21"/>
      <c r="N45" s="1"/>
      <c r="O45"/>
      <c r="P45" s="974"/>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s="1" customFormat="1" ht="12" customHeight="1" x14ac:dyDescent="0.25">
      <c r="A46" s="25"/>
      <c r="B46" s="1027" t="s">
        <v>80</v>
      </c>
      <c r="C46" s="1888">
        <v>0.75835629221436429</v>
      </c>
      <c r="D46" s="217">
        <v>0.68793384429073379</v>
      </c>
      <c r="E46" s="1089">
        <v>5</v>
      </c>
      <c r="F46" s="2"/>
      <c r="G46" s="2"/>
      <c r="H46" s="1027" t="s">
        <v>80</v>
      </c>
      <c r="I46" s="973">
        <v>0.86643787349828205</v>
      </c>
      <c r="J46" s="975">
        <v>0.85013978688938785</v>
      </c>
      <c r="K46" s="966"/>
      <c r="L46" s="21"/>
      <c r="M46" s="21"/>
      <c r="O46"/>
      <c r="P46" s="974"/>
    </row>
    <row r="47" spans="1:56" ht="12" customHeight="1" x14ac:dyDescent="0.25">
      <c r="A47" s="25"/>
      <c r="B47" s="1027" t="s">
        <v>83</v>
      </c>
      <c r="C47" s="1888">
        <v>0.36785077060992039</v>
      </c>
      <c r="D47" s="217">
        <v>0.43040483879110991</v>
      </c>
      <c r="E47" s="1089">
        <v>2</v>
      </c>
      <c r="H47" s="1027" t="s">
        <v>83</v>
      </c>
      <c r="I47" s="973">
        <v>0.8645355510599656</v>
      </c>
      <c r="J47" s="975">
        <v>0.86696868755724199</v>
      </c>
      <c r="K47" s="966"/>
      <c r="L47" s="21"/>
      <c r="M47" s="21"/>
      <c r="N47" s="1"/>
      <c r="O47"/>
      <c r="P47" s="974"/>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s="968" customFormat="1" ht="12" customHeight="1" x14ac:dyDescent="0.25">
      <c r="A48" s="25"/>
      <c r="B48" s="1027" t="s">
        <v>84</v>
      </c>
      <c r="C48" s="1888">
        <v>0.70451201816577114</v>
      </c>
      <c r="D48" s="217">
        <v>0.76175785069296476</v>
      </c>
      <c r="E48" s="1089">
        <v>14</v>
      </c>
      <c r="F48" s="2"/>
      <c r="G48" s="2"/>
      <c r="H48" s="1027" t="s">
        <v>84</v>
      </c>
      <c r="I48" s="973">
        <v>0.62998326619454836</v>
      </c>
      <c r="J48" s="975">
        <v>0.68730043215039627</v>
      </c>
      <c r="K48" s="966"/>
      <c r="L48" s="21"/>
      <c r="M48" s="21"/>
      <c r="N48" s="1"/>
      <c r="O48"/>
      <c r="P48" s="974"/>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 customHeight="1" x14ac:dyDescent="0.25">
      <c r="A49" s="25"/>
      <c r="B49" s="1027" t="s">
        <v>86</v>
      </c>
      <c r="C49" s="1888">
        <v>0.38908921072168284</v>
      </c>
      <c r="D49" s="217">
        <v>0.47010055306279153</v>
      </c>
      <c r="E49" s="1089">
        <v>5</v>
      </c>
      <c r="H49" s="1027" t="s">
        <v>86</v>
      </c>
      <c r="I49" s="973">
        <v>0.55051997043412615</v>
      </c>
      <c r="J49" s="975">
        <v>0.64277093229350479</v>
      </c>
      <c r="K49" s="966"/>
      <c r="L49" s="21"/>
      <c r="M49" s="21"/>
      <c r="N49" s="1"/>
      <c r="O49"/>
      <c r="P49" s="974"/>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s="1" customFormat="1" ht="12" customHeight="1" x14ac:dyDescent="0.25">
      <c r="A50" s="25"/>
      <c r="B50" s="1027" t="s">
        <v>88</v>
      </c>
      <c r="C50" s="1888">
        <v>0.66615724185003455</v>
      </c>
      <c r="D50" s="217">
        <v>0.74349284243369451</v>
      </c>
      <c r="E50" s="1089">
        <v>44</v>
      </c>
      <c r="F50" s="2"/>
      <c r="G50" s="2"/>
      <c r="H50" s="1027" t="s">
        <v>88</v>
      </c>
      <c r="I50" s="973">
        <v>0.32205948352522218</v>
      </c>
      <c r="J50" s="975">
        <v>0.33428301572345004</v>
      </c>
      <c r="K50" s="966"/>
      <c r="L50" s="21"/>
      <c r="M50" s="21"/>
      <c r="O50"/>
      <c r="P50" s="974"/>
    </row>
    <row r="51" spans="1:56" s="1" customFormat="1" ht="12" customHeight="1" x14ac:dyDescent="0.25">
      <c r="A51" s="25"/>
      <c r="B51" s="1027" t="s">
        <v>89</v>
      </c>
      <c r="C51" s="1888">
        <v>0.71357309495010512</v>
      </c>
      <c r="D51" s="217">
        <v>0.72747348756206209</v>
      </c>
      <c r="E51" s="1089">
        <v>8</v>
      </c>
      <c r="F51" s="2"/>
      <c r="G51" s="2"/>
      <c r="H51" s="1027" t="s">
        <v>89</v>
      </c>
      <c r="I51" s="973">
        <v>0.76394402611513312</v>
      </c>
      <c r="J51" s="975">
        <v>0.77690312567013153</v>
      </c>
      <c r="K51" s="966"/>
      <c r="L51" s="21"/>
      <c r="M51" s="21"/>
      <c r="O51"/>
      <c r="P51" s="974"/>
    </row>
    <row r="52" spans="1:56" ht="11.25" customHeight="1" x14ac:dyDescent="0.25">
      <c r="A52" s="25"/>
      <c r="B52" s="1027" t="s">
        <v>91</v>
      </c>
      <c r="C52" s="1888">
        <v>0.66394276553869591</v>
      </c>
      <c r="D52" s="217">
        <v>0.40170326825883224</v>
      </c>
      <c r="E52" s="1089">
        <v>10</v>
      </c>
      <c r="H52" s="1027" t="s">
        <v>91</v>
      </c>
      <c r="I52" s="973">
        <v>0.66394276553869591</v>
      </c>
      <c r="J52" s="975">
        <v>0.40170326825883224</v>
      </c>
      <c r="K52" s="966"/>
      <c r="L52" s="21"/>
      <c r="M52" s="2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1.25" customHeight="1" x14ac:dyDescent="0.25">
      <c r="A53" s="25"/>
      <c r="B53" s="1027" t="s">
        <v>171</v>
      </c>
      <c r="C53" s="1888">
        <v>0.45105316278501467</v>
      </c>
      <c r="D53" s="217">
        <v>0.50291834121786338</v>
      </c>
      <c r="E53" s="1089">
        <v>2</v>
      </c>
      <c r="H53" s="1027" t="s">
        <v>171</v>
      </c>
      <c r="I53" s="973">
        <v>0.74446918008115404</v>
      </c>
      <c r="J53" s="975">
        <v>0.77651679539990137</v>
      </c>
      <c r="K53" s="966"/>
      <c r="L53" s="21"/>
      <c r="M53" s="2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s="1" customFormat="1" ht="12" customHeight="1" x14ac:dyDescent="0.25">
      <c r="A54" s="25"/>
      <c r="B54" s="1027" t="s">
        <v>172</v>
      </c>
      <c r="C54" s="1888">
        <v>0.59263449035114646</v>
      </c>
      <c r="D54" s="217">
        <v>0.46250616213354767</v>
      </c>
      <c r="E54" s="1089">
        <v>10</v>
      </c>
      <c r="F54" s="2"/>
      <c r="G54" s="2"/>
      <c r="H54" s="1027" t="s">
        <v>95</v>
      </c>
      <c r="I54" s="973">
        <v>0.59263449035114646</v>
      </c>
      <c r="J54" s="975">
        <v>0.46250616213354767</v>
      </c>
      <c r="K54" s="966"/>
      <c r="L54" s="21"/>
      <c r="M54" s="21"/>
    </row>
    <row r="55" spans="1:56" ht="12" customHeight="1" x14ac:dyDescent="0.25">
      <c r="A55" s="25"/>
      <c r="B55" s="1029" t="s">
        <v>101</v>
      </c>
      <c r="C55" s="1889">
        <v>0.59950802485232446</v>
      </c>
      <c r="D55" s="1370">
        <v>0.62930503146915295</v>
      </c>
      <c r="E55" s="1091">
        <v>22.85</v>
      </c>
      <c r="H55" s="1029" t="s">
        <v>101</v>
      </c>
      <c r="I55" s="1104">
        <v>0.43734893976863981</v>
      </c>
      <c r="J55" s="977">
        <v>0.42979173766841489</v>
      </c>
      <c r="K55" s="966"/>
      <c r="L55" s="21"/>
      <c r="M55" s="2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12" customHeight="1" x14ac:dyDescent="0.25">
      <c r="A56" s="25"/>
      <c r="B56" s="6"/>
      <c r="C56" s="192"/>
      <c r="D56" s="192"/>
      <c r="E56" s="192"/>
      <c r="H56" s="6"/>
      <c r="I56" s="10"/>
      <c r="J56" s="10"/>
      <c r="K56" s="184"/>
      <c r="L56" s="21"/>
      <c r="M56" s="2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 customHeight="1" x14ac:dyDescent="0.25">
      <c r="A57" s="1"/>
      <c r="B57" s="77" t="s">
        <v>104</v>
      </c>
      <c r="C57" s="1"/>
      <c r="D57" s="1"/>
      <c r="E57" s="1"/>
      <c r="H57" s="1"/>
      <c r="I57" s="1"/>
      <c r="J57" s="1"/>
      <c r="L57" s="10"/>
      <c r="M57" s="10"/>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 customHeight="1" x14ac:dyDescent="0.25">
      <c r="A58" s="1"/>
      <c r="B58" s="77" t="s">
        <v>105</v>
      </c>
      <c r="C58" s="1"/>
      <c r="D58" s="1"/>
      <c r="E58" s="1"/>
      <c r="H58" s="1"/>
      <c r="I58" s="1"/>
      <c r="J58" s="1"/>
      <c r="L58" s="10"/>
      <c r="M58" s="10"/>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 customHeight="1" x14ac:dyDescent="0.25">
      <c r="A59" s="1"/>
      <c r="B59" s="84" t="s">
        <v>106</v>
      </c>
      <c r="L59" s="10"/>
      <c r="M59" s="10"/>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 customHeight="1" x14ac:dyDescent="0.25">
      <c r="B60" s="77" t="s">
        <v>125</v>
      </c>
      <c r="N60" s="10"/>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 customHeight="1" x14ac:dyDescent="0.25">
      <c r="B61" s="77" t="s">
        <v>126</v>
      </c>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 customHeight="1" x14ac:dyDescent="0.25">
      <c r="B62" s="2"/>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 customHeight="1" x14ac:dyDescent="0.25">
      <c r="B63" s="70" t="s">
        <v>109</v>
      </c>
      <c r="C63" s="147"/>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 customHeight="1" x14ac:dyDescent="0.25">
      <c r="B64" s="70" t="s">
        <v>110</v>
      </c>
      <c r="C64" s="147"/>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2:56" ht="12" customHeight="1" x14ac:dyDescent="0.25">
      <c r="B65" s="70" t="s">
        <v>114</v>
      </c>
      <c r="C65" s="147"/>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2:56" ht="12" customHeight="1" x14ac:dyDescent="0.25">
      <c r="B66" s="70" t="s">
        <v>577</v>
      </c>
      <c r="C66" s="147"/>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2:56" ht="12" customHeight="1" x14ac:dyDescent="0.25">
      <c r="B67" s="70" t="s">
        <v>111</v>
      </c>
      <c r="C67" s="147"/>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2:56" ht="12" customHeight="1" x14ac:dyDescent="0.25">
      <c r="B68" s="70" t="s">
        <v>112</v>
      </c>
      <c r="C68" s="147"/>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2:56" ht="12" customHeight="1" x14ac:dyDescent="0.25">
      <c r="B69" s="70" t="s">
        <v>113</v>
      </c>
      <c r="C69" s="147"/>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2:56" ht="12" customHeight="1" x14ac:dyDescent="0.25">
      <c r="B70" s="3" t="s">
        <v>579</v>
      </c>
      <c r="C70" s="147"/>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2:56" ht="12" customHeight="1" x14ac:dyDescent="0.25">
      <c r="B71" s="70" t="s">
        <v>116</v>
      </c>
      <c r="C71" s="147"/>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row>
    <row r="72" spans="2:56" ht="12" customHeight="1" x14ac:dyDescent="0.25">
      <c r="B72" s="70" t="s">
        <v>614</v>
      </c>
      <c r="C72" s="147"/>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2:56" ht="12" customHeight="1" x14ac:dyDescent="0.25">
      <c r="B73" s="70" t="s">
        <v>668</v>
      </c>
      <c r="C73" s="147"/>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2:56" ht="12" customHeight="1" x14ac:dyDescent="0.25">
      <c r="B74" s="70" t="s">
        <v>115</v>
      </c>
      <c r="C74" s="147"/>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2:56" ht="12" customHeight="1" x14ac:dyDescent="0.25">
      <c r="B75" s="70" t="s">
        <v>118</v>
      </c>
      <c r="C75" s="147"/>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2:56" ht="12" customHeight="1" x14ac:dyDescent="0.25">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2:56" ht="12" customHeight="1" x14ac:dyDescent="0.25">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2:56" ht="12" customHeight="1" x14ac:dyDescent="0.25">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2:56" ht="12" customHeight="1" x14ac:dyDescent="0.25">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2:56" ht="12" customHeight="1" x14ac:dyDescent="0.25">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 customHeight="1" x14ac:dyDescent="0.25">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 customHeight="1" x14ac:dyDescent="0.25">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 customHeight="1" x14ac:dyDescent="0.25">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 customHeight="1" x14ac:dyDescent="0.25">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 customHeight="1" x14ac:dyDescent="0.25">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 customHeight="1" x14ac:dyDescent="0.25">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 customHeight="1" x14ac:dyDescent="0.25">
      <c r="B87" s="82"/>
      <c r="C87" s="82"/>
      <c r="D87" s="82"/>
      <c r="E87" s="82"/>
      <c r="H87" s="82"/>
      <c r="I87" s="82"/>
      <c r="J87" s="82"/>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12" customHeight="1" x14ac:dyDescent="0.25">
      <c r="A88" s="82"/>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 customHeight="1" x14ac:dyDescent="0.25">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 customHeight="1" x14ac:dyDescent="0.25">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12" customHeight="1" x14ac:dyDescent="0.25">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 customHeight="1" x14ac:dyDescent="0.25">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 customHeight="1" x14ac:dyDescent="0.25">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 customHeight="1" x14ac:dyDescent="0.25">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 customHeight="1" x14ac:dyDescent="0.25">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 customHeight="1" x14ac:dyDescent="0.25">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4:56" ht="12" customHeight="1" x14ac:dyDescent="0.25">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4:56" ht="12" customHeight="1" x14ac:dyDescent="0.25">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4:56" ht="12" customHeight="1" x14ac:dyDescent="0.25">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4:56" ht="12" customHeight="1" x14ac:dyDescent="0.25">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4:56" ht="12" customHeight="1" x14ac:dyDescent="0.25">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4:56" ht="12" customHeight="1" x14ac:dyDescent="0.25">
      <c r="N102" s="1"/>
      <c r="O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4:56" ht="12" customHeight="1" x14ac:dyDescent="0.25">
      <c r="N103" s="1"/>
      <c r="O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4:56" ht="12" customHeight="1" x14ac:dyDescent="0.25">
      <c r="N104" s="1"/>
      <c r="O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4:56" ht="12" customHeight="1" x14ac:dyDescent="0.25">
      <c r="N105" s="1"/>
      <c r="O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sheetData>
  <mergeCells count="4">
    <mergeCell ref="B4:B5"/>
    <mergeCell ref="C4:E4"/>
    <mergeCell ref="H4:H5"/>
    <mergeCell ref="I4:J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S98"/>
  <sheetViews>
    <sheetView showGridLines="0" zoomScale="85" zoomScaleNormal="85" workbookViewId="0"/>
  </sheetViews>
  <sheetFormatPr defaultColWidth="11.42578125" defaultRowHeight="15" x14ac:dyDescent="0.25"/>
  <cols>
    <col min="1" max="1" width="2.85546875" style="102" customWidth="1"/>
    <col min="2" max="2" width="37.5703125" style="102" customWidth="1"/>
    <col min="3" max="3" width="2.85546875" style="132" customWidth="1"/>
    <col min="4" max="6" width="15.7109375" style="102" customWidth="1"/>
    <col min="7" max="7" width="2.85546875" style="2" customWidth="1"/>
    <col min="8" max="10" width="15.7109375" style="102" customWidth="1"/>
    <col min="11" max="11" width="2.85546875" style="2" customWidth="1"/>
    <col min="12" max="14" width="15.7109375" style="102" customWidth="1"/>
    <col min="15" max="15" width="2.85546875" style="2" customWidth="1"/>
    <col min="16" max="18" width="15.7109375" style="102" customWidth="1"/>
    <col min="19" max="256" width="11.42578125" style="2"/>
    <col min="257" max="257" width="2.85546875" style="2" customWidth="1"/>
    <col min="258" max="258" width="37.5703125" style="2" customWidth="1"/>
    <col min="259" max="259" width="2.85546875" style="2" customWidth="1"/>
    <col min="260" max="262" width="15.7109375" style="2" customWidth="1"/>
    <col min="263" max="263" width="2.85546875" style="2" customWidth="1"/>
    <col min="264" max="266" width="15.7109375" style="2" customWidth="1"/>
    <col min="267" max="267" width="2.85546875" style="2" customWidth="1"/>
    <col min="268" max="270" width="15.7109375" style="2" customWidth="1"/>
    <col min="271" max="271" width="2.85546875" style="2" customWidth="1"/>
    <col min="272" max="274" width="15.7109375" style="2" customWidth="1"/>
    <col min="275" max="512" width="11.42578125" style="2"/>
    <col min="513" max="513" width="2.85546875" style="2" customWidth="1"/>
    <col min="514" max="514" width="37.5703125" style="2" customWidth="1"/>
    <col min="515" max="515" width="2.85546875" style="2" customWidth="1"/>
    <col min="516" max="518" width="15.7109375" style="2" customWidth="1"/>
    <col min="519" max="519" width="2.85546875" style="2" customWidth="1"/>
    <col min="520" max="522" width="15.7109375" style="2" customWidth="1"/>
    <col min="523" max="523" width="2.85546875" style="2" customWidth="1"/>
    <col min="524" max="526" width="15.7109375" style="2" customWidth="1"/>
    <col min="527" max="527" width="2.85546875" style="2" customWidth="1"/>
    <col min="528" max="530" width="15.7109375" style="2" customWidth="1"/>
    <col min="531" max="768" width="11.42578125" style="2"/>
    <col min="769" max="769" width="2.85546875" style="2" customWidth="1"/>
    <col min="770" max="770" width="37.5703125" style="2" customWidth="1"/>
    <col min="771" max="771" width="2.85546875" style="2" customWidth="1"/>
    <col min="772" max="774" width="15.7109375" style="2" customWidth="1"/>
    <col min="775" max="775" width="2.85546875" style="2" customWidth="1"/>
    <col min="776" max="778" width="15.7109375" style="2" customWidth="1"/>
    <col min="779" max="779" width="2.85546875" style="2" customWidth="1"/>
    <col min="780" max="782" width="15.7109375" style="2" customWidth="1"/>
    <col min="783" max="783" width="2.85546875" style="2" customWidth="1"/>
    <col min="784" max="786" width="15.7109375" style="2" customWidth="1"/>
    <col min="787" max="1024" width="11.42578125" style="2"/>
    <col min="1025" max="1025" width="2.85546875" style="2" customWidth="1"/>
    <col min="1026" max="1026" width="37.5703125" style="2" customWidth="1"/>
    <col min="1027" max="1027" width="2.85546875" style="2" customWidth="1"/>
    <col min="1028" max="1030" width="15.7109375" style="2" customWidth="1"/>
    <col min="1031" max="1031" width="2.85546875" style="2" customWidth="1"/>
    <col min="1032" max="1034" width="15.7109375" style="2" customWidth="1"/>
    <col min="1035" max="1035" width="2.85546875" style="2" customWidth="1"/>
    <col min="1036" max="1038" width="15.7109375" style="2" customWidth="1"/>
    <col min="1039" max="1039" width="2.85546875" style="2" customWidth="1"/>
    <col min="1040" max="1042" width="15.7109375" style="2" customWidth="1"/>
    <col min="1043" max="1280" width="11.42578125" style="2"/>
    <col min="1281" max="1281" width="2.85546875" style="2" customWidth="1"/>
    <col min="1282" max="1282" width="37.5703125" style="2" customWidth="1"/>
    <col min="1283" max="1283" width="2.85546875" style="2" customWidth="1"/>
    <col min="1284" max="1286" width="15.7109375" style="2" customWidth="1"/>
    <col min="1287" max="1287" width="2.85546875" style="2" customWidth="1"/>
    <col min="1288" max="1290" width="15.7109375" style="2" customWidth="1"/>
    <col min="1291" max="1291" width="2.85546875" style="2" customWidth="1"/>
    <col min="1292" max="1294" width="15.7109375" style="2" customWidth="1"/>
    <col min="1295" max="1295" width="2.85546875" style="2" customWidth="1"/>
    <col min="1296" max="1298" width="15.7109375" style="2" customWidth="1"/>
    <col min="1299" max="1536" width="11.42578125" style="2"/>
    <col min="1537" max="1537" width="2.85546875" style="2" customWidth="1"/>
    <col min="1538" max="1538" width="37.5703125" style="2" customWidth="1"/>
    <col min="1539" max="1539" width="2.85546875" style="2" customWidth="1"/>
    <col min="1540" max="1542" width="15.7109375" style="2" customWidth="1"/>
    <col min="1543" max="1543" width="2.85546875" style="2" customWidth="1"/>
    <col min="1544" max="1546" width="15.7109375" style="2" customWidth="1"/>
    <col min="1547" max="1547" width="2.85546875" style="2" customWidth="1"/>
    <col min="1548" max="1550" width="15.7109375" style="2" customWidth="1"/>
    <col min="1551" max="1551" width="2.85546875" style="2" customWidth="1"/>
    <col min="1552" max="1554" width="15.7109375" style="2" customWidth="1"/>
    <col min="1555" max="1792" width="11.42578125" style="2"/>
    <col min="1793" max="1793" width="2.85546875" style="2" customWidth="1"/>
    <col min="1794" max="1794" width="37.5703125" style="2" customWidth="1"/>
    <col min="1795" max="1795" width="2.85546875" style="2" customWidth="1"/>
    <col min="1796" max="1798" width="15.7109375" style="2" customWidth="1"/>
    <col min="1799" max="1799" width="2.85546875" style="2" customWidth="1"/>
    <col min="1800" max="1802" width="15.7109375" style="2" customWidth="1"/>
    <col min="1803" max="1803" width="2.85546875" style="2" customWidth="1"/>
    <col min="1804" max="1806" width="15.7109375" style="2" customWidth="1"/>
    <col min="1807" max="1807" width="2.85546875" style="2" customWidth="1"/>
    <col min="1808" max="1810" width="15.7109375" style="2" customWidth="1"/>
    <col min="1811" max="2048" width="11.42578125" style="2"/>
    <col min="2049" max="2049" width="2.85546875" style="2" customWidth="1"/>
    <col min="2050" max="2050" width="37.5703125" style="2" customWidth="1"/>
    <col min="2051" max="2051" width="2.85546875" style="2" customWidth="1"/>
    <col min="2052" max="2054" width="15.7109375" style="2" customWidth="1"/>
    <col min="2055" max="2055" width="2.85546875" style="2" customWidth="1"/>
    <col min="2056" max="2058" width="15.7109375" style="2" customWidth="1"/>
    <col min="2059" max="2059" width="2.85546875" style="2" customWidth="1"/>
    <col min="2060" max="2062" width="15.7109375" style="2" customWidth="1"/>
    <col min="2063" max="2063" width="2.85546875" style="2" customWidth="1"/>
    <col min="2064" max="2066" width="15.7109375" style="2" customWidth="1"/>
    <col min="2067" max="2304" width="11.42578125" style="2"/>
    <col min="2305" max="2305" width="2.85546875" style="2" customWidth="1"/>
    <col min="2306" max="2306" width="37.5703125" style="2" customWidth="1"/>
    <col min="2307" max="2307" width="2.85546875" style="2" customWidth="1"/>
    <col min="2308" max="2310" width="15.7109375" style="2" customWidth="1"/>
    <col min="2311" max="2311" width="2.85546875" style="2" customWidth="1"/>
    <col min="2312" max="2314" width="15.7109375" style="2" customWidth="1"/>
    <col min="2315" max="2315" width="2.85546875" style="2" customWidth="1"/>
    <col min="2316" max="2318" width="15.7109375" style="2" customWidth="1"/>
    <col min="2319" max="2319" width="2.85546875" style="2" customWidth="1"/>
    <col min="2320" max="2322" width="15.7109375" style="2" customWidth="1"/>
    <col min="2323" max="2560" width="11.42578125" style="2"/>
    <col min="2561" max="2561" width="2.85546875" style="2" customWidth="1"/>
    <col min="2562" max="2562" width="37.5703125" style="2" customWidth="1"/>
    <col min="2563" max="2563" width="2.85546875" style="2" customWidth="1"/>
    <col min="2564" max="2566" width="15.7109375" style="2" customWidth="1"/>
    <col min="2567" max="2567" width="2.85546875" style="2" customWidth="1"/>
    <col min="2568" max="2570" width="15.7109375" style="2" customWidth="1"/>
    <col min="2571" max="2571" width="2.85546875" style="2" customWidth="1"/>
    <col min="2572" max="2574" width="15.7109375" style="2" customWidth="1"/>
    <col min="2575" max="2575" width="2.85546875" style="2" customWidth="1"/>
    <col min="2576" max="2578" width="15.7109375" style="2" customWidth="1"/>
    <col min="2579" max="2816" width="11.42578125" style="2"/>
    <col min="2817" max="2817" width="2.85546875" style="2" customWidth="1"/>
    <col min="2818" max="2818" width="37.5703125" style="2" customWidth="1"/>
    <col min="2819" max="2819" width="2.85546875" style="2" customWidth="1"/>
    <col min="2820" max="2822" width="15.7109375" style="2" customWidth="1"/>
    <col min="2823" max="2823" width="2.85546875" style="2" customWidth="1"/>
    <col min="2824" max="2826" width="15.7109375" style="2" customWidth="1"/>
    <col min="2827" max="2827" width="2.85546875" style="2" customWidth="1"/>
    <col min="2828" max="2830" width="15.7109375" style="2" customWidth="1"/>
    <col min="2831" max="2831" width="2.85546875" style="2" customWidth="1"/>
    <col min="2832" max="2834" width="15.7109375" style="2" customWidth="1"/>
    <col min="2835" max="3072" width="11.42578125" style="2"/>
    <col min="3073" max="3073" width="2.85546875" style="2" customWidth="1"/>
    <col min="3074" max="3074" width="37.5703125" style="2" customWidth="1"/>
    <col min="3075" max="3075" width="2.85546875" style="2" customWidth="1"/>
    <col min="3076" max="3078" width="15.7109375" style="2" customWidth="1"/>
    <col min="3079" max="3079" width="2.85546875" style="2" customWidth="1"/>
    <col min="3080" max="3082" width="15.7109375" style="2" customWidth="1"/>
    <col min="3083" max="3083" width="2.85546875" style="2" customWidth="1"/>
    <col min="3084" max="3086" width="15.7109375" style="2" customWidth="1"/>
    <col min="3087" max="3087" width="2.85546875" style="2" customWidth="1"/>
    <col min="3088" max="3090" width="15.7109375" style="2" customWidth="1"/>
    <col min="3091" max="3328" width="11.42578125" style="2"/>
    <col min="3329" max="3329" width="2.85546875" style="2" customWidth="1"/>
    <col min="3330" max="3330" width="37.5703125" style="2" customWidth="1"/>
    <col min="3331" max="3331" width="2.85546875" style="2" customWidth="1"/>
    <col min="3332" max="3334" width="15.7109375" style="2" customWidth="1"/>
    <col min="3335" max="3335" width="2.85546875" style="2" customWidth="1"/>
    <col min="3336" max="3338" width="15.7109375" style="2" customWidth="1"/>
    <col min="3339" max="3339" width="2.85546875" style="2" customWidth="1"/>
    <col min="3340" max="3342" width="15.7109375" style="2" customWidth="1"/>
    <col min="3343" max="3343" width="2.85546875" style="2" customWidth="1"/>
    <col min="3344" max="3346" width="15.7109375" style="2" customWidth="1"/>
    <col min="3347" max="3584" width="11.42578125" style="2"/>
    <col min="3585" max="3585" width="2.85546875" style="2" customWidth="1"/>
    <col min="3586" max="3586" width="37.5703125" style="2" customWidth="1"/>
    <col min="3587" max="3587" width="2.85546875" style="2" customWidth="1"/>
    <col min="3588" max="3590" width="15.7109375" style="2" customWidth="1"/>
    <col min="3591" max="3591" width="2.85546875" style="2" customWidth="1"/>
    <col min="3592" max="3594" width="15.7109375" style="2" customWidth="1"/>
    <col min="3595" max="3595" width="2.85546875" style="2" customWidth="1"/>
    <col min="3596" max="3598" width="15.7109375" style="2" customWidth="1"/>
    <col min="3599" max="3599" width="2.85546875" style="2" customWidth="1"/>
    <col min="3600" max="3602" width="15.7109375" style="2" customWidth="1"/>
    <col min="3603" max="3840" width="11.42578125" style="2"/>
    <col min="3841" max="3841" width="2.85546875" style="2" customWidth="1"/>
    <col min="3842" max="3842" width="37.5703125" style="2" customWidth="1"/>
    <col min="3843" max="3843" width="2.85546875" style="2" customWidth="1"/>
    <col min="3844" max="3846" width="15.7109375" style="2" customWidth="1"/>
    <col min="3847" max="3847" width="2.85546875" style="2" customWidth="1"/>
    <col min="3848" max="3850" width="15.7109375" style="2" customWidth="1"/>
    <col min="3851" max="3851" width="2.85546875" style="2" customWidth="1"/>
    <col min="3852" max="3854" width="15.7109375" style="2" customWidth="1"/>
    <col min="3855" max="3855" width="2.85546875" style="2" customWidth="1"/>
    <col min="3856" max="3858" width="15.7109375" style="2" customWidth="1"/>
    <col min="3859" max="4096" width="11.42578125" style="2"/>
    <col min="4097" max="4097" width="2.85546875" style="2" customWidth="1"/>
    <col min="4098" max="4098" width="37.5703125" style="2" customWidth="1"/>
    <col min="4099" max="4099" width="2.85546875" style="2" customWidth="1"/>
    <col min="4100" max="4102" width="15.7109375" style="2" customWidth="1"/>
    <col min="4103" max="4103" width="2.85546875" style="2" customWidth="1"/>
    <col min="4104" max="4106" width="15.7109375" style="2" customWidth="1"/>
    <col min="4107" max="4107" width="2.85546875" style="2" customWidth="1"/>
    <col min="4108" max="4110" width="15.7109375" style="2" customWidth="1"/>
    <col min="4111" max="4111" width="2.85546875" style="2" customWidth="1"/>
    <col min="4112" max="4114" width="15.7109375" style="2" customWidth="1"/>
    <col min="4115" max="4352" width="11.42578125" style="2"/>
    <col min="4353" max="4353" width="2.85546875" style="2" customWidth="1"/>
    <col min="4354" max="4354" width="37.5703125" style="2" customWidth="1"/>
    <col min="4355" max="4355" width="2.85546875" style="2" customWidth="1"/>
    <col min="4356" max="4358" width="15.7109375" style="2" customWidth="1"/>
    <col min="4359" max="4359" width="2.85546875" style="2" customWidth="1"/>
    <col min="4360" max="4362" width="15.7109375" style="2" customWidth="1"/>
    <col min="4363" max="4363" width="2.85546875" style="2" customWidth="1"/>
    <col min="4364" max="4366" width="15.7109375" style="2" customWidth="1"/>
    <col min="4367" max="4367" width="2.85546875" style="2" customWidth="1"/>
    <col min="4368" max="4370" width="15.7109375" style="2" customWidth="1"/>
    <col min="4371" max="4608" width="11.42578125" style="2"/>
    <col min="4609" max="4609" width="2.85546875" style="2" customWidth="1"/>
    <col min="4610" max="4610" width="37.5703125" style="2" customWidth="1"/>
    <col min="4611" max="4611" width="2.85546875" style="2" customWidth="1"/>
    <col min="4612" max="4614" width="15.7109375" style="2" customWidth="1"/>
    <col min="4615" max="4615" width="2.85546875" style="2" customWidth="1"/>
    <col min="4616" max="4618" width="15.7109375" style="2" customWidth="1"/>
    <col min="4619" max="4619" width="2.85546875" style="2" customWidth="1"/>
    <col min="4620" max="4622" width="15.7109375" style="2" customWidth="1"/>
    <col min="4623" max="4623" width="2.85546875" style="2" customWidth="1"/>
    <col min="4624" max="4626" width="15.7109375" style="2" customWidth="1"/>
    <col min="4627" max="4864" width="11.42578125" style="2"/>
    <col min="4865" max="4865" width="2.85546875" style="2" customWidth="1"/>
    <col min="4866" max="4866" width="37.5703125" style="2" customWidth="1"/>
    <col min="4867" max="4867" width="2.85546875" style="2" customWidth="1"/>
    <col min="4868" max="4870" width="15.7109375" style="2" customWidth="1"/>
    <col min="4871" max="4871" width="2.85546875" style="2" customWidth="1"/>
    <col min="4872" max="4874" width="15.7109375" style="2" customWidth="1"/>
    <col min="4875" max="4875" width="2.85546875" style="2" customWidth="1"/>
    <col min="4876" max="4878" width="15.7109375" style="2" customWidth="1"/>
    <col min="4879" max="4879" width="2.85546875" style="2" customWidth="1"/>
    <col min="4880" max="4882" width="15.7109375" style="2" customWidth="1"/>
    <col min="4883" max="5120" width="11.42578125" style="2"/>
    <col min="5121" max="5121" width="2.85546875" style="2" customWidth="1"/>
    <col min="5122" max="5122" width="37.5703125" style="2" customWidth="1"/>
    <col min="5123" max="5123" width="2.85546875" style="2" customWidth="1"/>
    <col min="5124" max="5126" width="15.7109375" style="2" customWidth="1"/>
    <col min="5127" max="5127" width="2.85546875" style="2" customWidth="1"/>
    <col min="5128" max="5130" width="15.7109375" style="2" customWidth="1"/>
    <col min="5131" max="5131" width="2.85546875" style="2" customWidth="1"/>
    <col min="5132" max="5134" width="15.7109375" style="2" customWidth="1"/>
    <col min="5135" max="5135" width="2.85546875" style="2" customWidth="1"/>
    <col min="5136" max="5138" width="15.7109375" style="2" customWidth="1"/>
    <col min="5139" max="5376" width="11.42578125" style="2"/>
    <col min="5377" max="5377" width="2.85546875" style="2" customWidth="1"/>
    <col min="5378" max="5378" width="37.5703125" style="2" customWidth="1"/>
    <col min="5379" max="5379" width="2.85546875" style="2" customWidth="1"/>
    <col min="5380" max="5382" width="15.7109375" style="2" customWidth="1"/>
    <col min="5383" max="5383" width="2.85546875" style="2" customWidth="1"/>
    <col min="5384" max="5386" width="15.7109375" style="2" customWidth="1"/>
    <col min="5387" max="5387" width="2.85546875" style="2" customWidth="1"/>
    <col min="5388" max="5390" width="15.7109375" style="2" customWidth="1"/>
    <col min="5391" max="5391" width="2.85546875" style="2" customWidth="1"/>
    <col min="5392" max="5394" width="15.7109375" style="2" customWidth="1"/>
    <col min="5395" max="5632" width="11.42578125" style="2"/>
    <col min="5633" max="5633" width="2.85546875" style="2" customWidth="1"/>
    <col min="5634" max="5634" width="37.5703125" style="2" customWidth="1"/>
    <col min="5635" max="5635" width="2.85546875" style="2" customWidth="1"/>
    <col min="5636" max="5638" width="15.7109375" style="2" customWidth="1"/>
    <col min="5639" max="5639" width="2.85546875" style="2" customWidth="1"/>
    <col min="5640" max="5642" width="15.7109375" style="2" customWidth="1"/>
    <col min="5643" max="5643" width="2.85546875" style="2" customWidth="1"/>
    <col min="5644" max="5646" width="15.7109375" style="2" customWidth="1"/>
    <col min="5647" max="5647" width="2.85546875" style="2" customWidth="1"/>
    <col min="5648" max="5650" width="15.7109375" style="2" customWidth="1"/>
    <col min="5651" max="5888" width="11.42578125" style="2"/>
    <col min="5889" max="5889" width="2.85546875" style="2" customWidth="1"/>
    <col min="5890" max="5890" width="37.5703125" style="2" customWidth="1"/>
    <col min="5891" max="5891" width="2.85546875" style="2" customWidth="1"/>
    <col min="5892" max="5894" width="15.7109375" style="2" customWidth="1"/>
    <col min="5895" max="5895" width="2.85546875" style="2" customWidth="1"/>
    <col min="5896" max="5898" width="15.7109375" style="2" customWidth="1"/>
    <col min="5899" max="5899" width="2.85546875" style="2" customWidth="1"/>
    <col min="5900" max="5902" width="15.7109375" style="2" customWidth="1"/>
    <col min="5903" max="5903" width="2.85546875" style="2" customWidth="1"/>
    <col min="5904" max="5906" width="15.7109375" style="2" customWidth="1"/>
    <col min="5907" max="6144" width="11.42578125" style="2"/>
    <col min="6145" max="6145" width="2.85546875" style="2" customWidth="1"/>
    <col min="6146" max="6146" width="37.5703125" style="2" customWidth="1"/>
    <col min="6147" max="6147" width="2.85546875" style="2" customWidth="1"/>
    <col min="6148" max="6150" width="15.7109375" style="2" customWidth="1"/>
    <col min="6151" max="6151" width="2.85546875" style="2" customWidth="1"/>
    <col min="6152" max="6154" width="15.7109375" style="2" customWidth="1"/>
    <col min="6155" max="6155" width="2.85546875" style="2" customWidth="1"/>
    <col min="6156" max="6158" width="15.7109375" style="2" customWidth="1"/>
    <col min="6159" max="6159" width="2.85546875" style="2" customWidth="1"/>
    <col min="6160" max="6162" width="15.7109375" style="2" customWidth="1"/>
    <col min="6163" max="6400" width="11.42578125" style="2"/>
    <col min="6401" max="6401" width="2.85546875" style="2" customWidth="1"/>
    <col min="6402" max="6402" width="37.5703125" style="2" customWidth="1"/>
    <col min="6403" max="6403" width="2.85546875" style="2" customWidth="1"/>
    <col min="6404" max="6406" width="15.7109375" style="2" customWidth="1"/>
    <col min="6407" max="6407" width="2.85546875" style="2" customWidth="1"/>
    <col min="6408" max="6410" width="15.7109375" style="2" customWidth="1"/>
    <col min="6411" max="6411" width="2.85546875" style="2" customWidth="1"/>
    <col min="6412" max="6414" width="15.7109375" style="2" customWidth="1"/>
    <col min="6415" max="6415" width="2.85546875" style="2" customWidth="1"/>
    <col min="6416" max="6418" width="15.7109375" style="2" customWidth="1"/>
    <col min="6419" max="6656" width="11.42578125" style="2"/>
    <col min="6657" max="6657" width="2.85546875" style="2" customWidth="1"/>
    <col min="6658" max="6658" width="37.5703125" style="2" customWidth="1"/>
    <col min="6659" max="6659" width="2.85546875" style="2" customWidth="1"/>
    <col min="6660" max="6662" width="15.7109375" style="2" customWidth="1"/>
    <col min="6663" max="6663" width="2.85546875" style="2" customWidth="1"/>
    <col min="6664" max="6666" width="15.7109375" style="2" customWidth="1"/>
    <col min="6667" max="6667" width="2.85546875" style="2" customWidth="1"/>
    <col min="6668" max="6670" width="15.7109375" style="2" customWidth="1"/>
    <col min="6671" max="6671" width="2.85546875" style="2" customWidth="1"/>
    <col min="6672" max="6674" width="15.7109375" style="2" customWidth="1"/>
    <col min="6675" max="6912" width="11.42578125" style="2"/>
    <col min="6913" max="6913" width="2.85546875" style="2" customWidth="1"/>
    <col min="6914" max="6914" width="37.5703125" style="2" customWidth="1"/>
    <col min="6915" max="6915" width="2.85546875" style="2" customWidth="1"/>
    <col min="6916" max="6918" width="15.7109375" style="2" customWidth="1"/>
    <col min="6919" max="6919" width="2.85546875" style="2" customWidth="1"/>
    <col min="6920" max="6922" width="15.7109375" style="2" customWidth="1"/>
    <col min="6923" max="6923" width="2.85546875" style="2" customWidth="1"/>
    <col min="6924" max="6926" width="15.7109375" style="2" customWidth="1"/>
    <col min="6927" max="6927" width="2.85546875" style="2" customWidth="1"/>
    <col min="6928" max="6930" width="15.7109375" style="2" customWidth="1"/>
    <col min="6931" max="7168" width="11.42578125" style="2"/>
    <col min="7169" max="7169" width="2.85546875" style="2" customWidth="1"/>
    <col min="7170" max="7170" width="37.5703125" style="2" customWidth="1"/>
    <col min="7171" max="7171" width="2.85546875" style="2" customWidth="1"/>
    <col min="7172" max="7174" width="15.7109375" style="2" customWidth="1"/>
    <col min="7175" max="7175" width="2.85546875" style="2" customWidth="1"/>
    <col min="7176" max="7178" width="15.7109375" style="2" customWidth="1"/>
    <col min="7179" max="7179" width="2.85546875" style="2" customWidth="1"/>
    <col min="7180" max="7182" width="15.7109375" style="2" customWidth="1"/>
    <col min="7183" max="7183" width="2.85546875" style="2" customWidth="1"/>
    <col min="7184" max="7186" width="15.7109375" style="2" customWidth="1"/>
    <col min="7187" max="7424" width="11.42578125" style="2"/>
    <col min="7425" max="7425" width="2.85546875" style="2" customWidth="1"/>
    <col min="7426" max="7426" width="37.5703125" style="2" customWidth="1"/>
    <col min="7427" max="7427" width="2.85546875" style="2" customWidth="1"/>
    <col min="7428" max="7430" width="15.7109375" style="2" customWidth="1"/>
    <col min="7431" max="7431" width="2.85546875" style="2" customWidth="1"/>
    <col min="7432" max="7434" width="15.7109375" style="2" customWidth="1"/>
    <col min="7435" max="7435" width="2.85546875" style="2" customWidth="1"/>
    <col min="7436" max="7438" width="15.7109375" style="2" customWidth="1"/>
    <col min="7439" max="7439" width="2.85546875" style="2" customWidth="1"/>
    <col min="7440" max="7442" width="15.7109375" style="2" customWidth="1"/>
    <col min="7443" max="7680" width="11.42578125" style="2"/>
    <col min="7681" max="7681" width="2.85546875" style="2" customWidth="1"/>
    <col min="7682" max="7682" width="37.5703125" style="2" customWidth="1"/>
    <col min="7683" max="7683" width="2.85546875" style="2" customWidth="1"/>
    <col min="7684" max="7686" width="15.7109375" style="2" customWidth="1"/>
    <col min="7687" max="7687" width="2.85546875" style="2" customWidth="1"/>
    <col min="7688" max="7690" width="15.7109375" style="2" customWidth="1"/>
    <col min="7691" max="7691" width="2.85546875" style="2" customWidth="1"/>
    <col min="7692" max="7694" width="15.7109375" style="2" customWidth="1"/>
    <col min="7695" max="7695" width="2.85546875" style="2" customWidth="1"/>
    <col min="7696" max="7698" width="15.7109375" style="2" customWidth="1"/>
    <col min="7699" max="7936" width="11.42578125" style="2"/>
    <col min="7937" max="7937" width="2.85546875" style="2" customWidth="1"/>
    <col min="7938" max="7938" width="37.5703125" style="2" customWidth="1"/>
    <col min="7939" max="7939" width="2.85546875" style="2" customWidth="1"/>
    <col min="7940" max="7942" width="15.7109375" style="2" customWidth="1"/>
    <col min="7943" max="7943" width="2.85546875" style="2" customWidth="1"/>
    <col min="7944" max="7946" width="15.7109375" style="2" customWidth="1"/>
    <col min="7947" max="7947" width="2.85546875" style="2" customWidth="1"/>
    <col min="7948" max="7950" width="15.7109375" style="2" customWidth="1"/>
    <col min="7951" max="7951" width="2.85546875" style="2" customWidth="1"/>
    <col min="7952" max="7954" width="15.7109375" style="2" customWidth="1"/>
    <col min="7955" max="8192" width="11.42578125" style="2"/>
    <col min="8193" max="8193" width="2.85546875" style="2" customWidth="1"/>
    <col min="8194" max="8194" width="37.5703125" style="2" customWidth="1"/>
    <col min="8195" max="8195" width="2.85546875" style="2" customWidth="1"/>
    <col min="8196" max="8198" width="15.7109375" style="2" customWidth="1"/>
    <col min="8199" max="8199" width="2.85546875" style="2" customWidth="1"/>
    <col min="8200" max="8202" width="15.7109375" style="2" customWidth="1"/>
    <col min="8203" max="8203" width="2.85546875" style="2" customWidth="1"/>
    <col min="8204" max="8206" width="15.7109375" style="2" customWidth="1"/>
    <col min="8207" max="8207" width="2.85546875" style="2" customWidth="1"/>
    <col min="8208" max="8210" width="15.7109375" style="2" customWidth="1"/>
    <col min="8211" max="8448" width="11.42578125" style="2"/>
    <col min="8449" max="8449" width="2.85546875" style="2" customWidth="1"/>
    <col min="8450" max="8450" width="37.5703125" style="2" customWidth="1"/>
    <col min="8451" max="8451" width="2.85546875" style="2" customWidth="1"/>
    <col min="8452" max="8454" width="15.7109375" style="2" customWidth="1"/>
    <col min="8455" max="8455" width="2.85546875" style="2" customWidth="1"/>
    <col min="8456" max="8458" width="15.7109375" style="2" customWidth="1"/>
    <col min="8459" max="8459" width="2.85546875" style="2" customWidth="1"/>
    <col min="8460" max="8462" width="15.7109375" style="2" customWidth="1"/>
    <col min="8463" max="8463" width="2.85546875" style="2" customWidth="1"/>
    <col min="8464" max="8466" width="15.7109375" style="2" customWidth="1"/>
    <col min="8467" max="8704" width="11.42578125" style="2"/>
    <col min="8705" max="8705" width="2.85546875" style="2" customWidth="1"/>
    <col min="8706" max="8706" width="37.5703125" style="2" customWidth="1"/>
    <col min="8707" max="8707" width="2.85546875" style="2" customWidth="1"/>
    <col min="8708" max="8710" width="15.7109375" style="2" customWidth="1"/>
    <col min="8711" max="8711" width="2.85546875" style="2" customWidth="1"/>
    <col min="8712" max="8714" width="15.7109375" style="2" customWidth="1"/>
    <col min="8715" max="8715" width="2.85546875" style="2" customWidth="1"/>
    <col min="8716" max="8718" width="15.7109375" style="2" customWidth="1"/>
    <col min="8719" max="8719" width="2.85546875" style="2" customWidth="1"/>
    <col min="8720" max="8722" width="15.7109375" style="2" customWidth="1"/>
    <col min="8723" max="8960" width="11.42578125" style="2"/>
    <col min="8961" max="8961" width="2.85546875" style="2" customWidth="1"/>
    <col min="8962" max="8962" width="37.5703125" style="2" customWidth="1"/>
    <col min="8963" max="8963" width="2.85546875" style="2" customWidth="1"/>
    <col min="8964" max="8966" width="15.7109375" style="2" customWidth="1"/>
    <col min="8967" max="8967" width="2.85546875" style="2" customWidth="1"/>
    <col min="8968" max="8970" width="15.7109375" style="2" customWidth="1"/>
    <col min="8971" max="8971" width="2.85546875" style="2" customWidth="1"/>
    <col min="8972" max="8974" width="15.7109375" style="2" customWidth="1"/>
    <col min="8975" max="8975" width="2.85546875" style="2" customWidth="1"/>
    <col min="8976" max="8978" width="15.7109375" style="2" customWidth="1"/>
    <col min="8979" max="9216" width="11.42578125" style="2"/>
    <col min="9217" max="9217" width="2.85546875" style="2" customWidth="1"/>
    <col min="9218" max="9218" width="37.5703125" style="2" customWidth="1"/>
    <col min="9219" max="9219" width="2.85546875" style="2" customWidth="1"/>
    <col min="9220" max="9222" width="15.7109375" style="2" customWidth="1"/>
    <col min="9223" max="9223" width="2.85546875" style="2" customWidth="1"/>
    <col min="9224" max="9226" width="15.7109375" style="2" customWidth="1"/>
    <col min="9227" max="9227" width="2.85546875" style="2" customWidth="1"/>
    <col min="9228" max="9230" width="15.7109375" style="2" customWidth="1"/>
    <col min="9231" max="9231" width="2.85546875" style="2" customWidth="1"/>
    <col min="9232" max="9234" width="15.7109375" style="2" customWidth="1"/>
    <col min="9235" max="9472" width="11.42578125" style="2"/>
    <col min="9473" max="9473" width="2.85546875" style="2" customWidth="1"/>
    <col min="9474" max="9474" width="37.5703125" style="2" customWidth="1"/>
    <col min="9475" max="9475" width="2.85546875" style="2" customWidth="1"/>
    <col min="9476" max="9478" width="15.7109375" style="2" customWidth="1"/>
    <col min="9479" max="9479" width="2.85546875" style="2" customWidth="1"/>
    <col min="9480" max="9482" width="15.7109375" style="2" customWidth="1"/>
    <col min="9483" max="9483" width="2.85546875" style="2" customWidth="1"/>
    <col min="9484" max="9486" width="15.7109375" style="2" customWidth="1"/>
    <col min="9487" max="9487" width="2.85546875" style="2" customWidth="1"/>
    <col min="9488" max="9490" width="15.7109375" style="2" customWidth="1"/>
    <col min="9491" max="9728" width="11.42578125" style="2"/>
    <col min="9729" max="9729" width="2.85546875" style="2" customWidth="1"/>
    <col min="9730" max="9730" width="37.5703125" style="2" customWidth="1"/>
    <col min="9731" max="9731" width="2.85546875" style="2" customWidth="1"/>
    <col min="9732" max="9734" width="15.7109375" style="2" customWidth="1"/>
    <col min="9735" max="9735" width="2.85546875" style="2" customWidth="1"/>
    <col min="9736" max="9738" width="15.7109375" style="2" customWidth="1"/>
    <col min="9739" max="9739" width="2.85546875" style="2" customWidth="1"/>
    <col min="9740" max="9742" width="15.7109375" style="2" customWidth="1"/>
    <col min="9743" max="9743" width="2.85546875" style="2" customWidth="1"/>
    <col min="9744" max="9746" width="15.7109375" style="2" customWidth="1"/>
    <col min="9747" max="9984" width="11.42578125" style="2"/>
    <col min="9985" max="9985" width="2.85546875" style="2" customWidth="1"/>
    <col min="9986" max="9986" width="37.5703125" style="2" customWidth="1"/>
    <col min="9987" max="9987" width="2.85546875" style="2" customWidth="1"/>
    <col min="9988" max="9990" width="15.7109375" style="2" customWidth="1"/>
    <col min="9991" max="9991" width="2.85546875" style="2" customWidth="1"/>
    <col min="9992" max="9994" width="15.7109375" style="2" customWidth="1"/>
    <col min="9995" max="9995" width="2.85546875" style="2" customWidth="1"/>
    <col min="9996" max="9998" width="15.7109375" style="2" customWidth="1"/>
    <col min="9999" max="9999" width="2.85546875" style="2" customWidth="1"/>
    <col min="10000" max="10002" width="15.7109375" style="2" customWidth="1"/>
    <col min="10003" max="10240" width="11.42578125" style="2"/>
    <col min="10241" max="10241" width="2.85546875" style="2" customWidth="1"/>
    <col min="10242" max="10242" width="37.5703125" style="2" customWidth="1"/>
    <col min="10243" max="10243" width="2.85546875" style="2" customWidth="1"/>
    <col min="10244" max="10246" width="15.7109375" style="2" customWidth="1"/>
    <col min="10247" max="10247" width="2.85546875" style="2" customWidth="1"/>
    <col min="10248" max="10250" width="15.7109375" style="2" customWidth="1"/>
    <col min="10251" max="10251" width="2.85546875" style="2" customWidth="1"/>
    <col min="10252" max="10254" width="15.7109375" style="2" customWidth="1"/>
    <col min="10255" max="10255" width="2.85546875" style="2" customWidth="1"/>
    <col min="10256" max="10258" width="15.7109375" style="2" customWidth="1"/>
    <col min="10259" max="10496" width="11.42578125" style="2"/>
    <col min="10497" max="10497" width="2.85546875" style="2" customWidth="1"/>
    <col min="10498" max="10498" width="37.5703125" style="2" customWidth="1"/>
    <col min="10499" max="10499" width="2.85546875" style="2" customWidth="1"/>
    <col min="10500" max="10502" width="15.7109375" style="2" customWidth="1"/>
    <col min="10503" max="10503" width="2.85546875" style="2" customWidth="1"/>
    <col min="10504" max="10506" width="15.7109375" style="2" customWidth="1"/>
    <col min="10507" max="10507" width="2.85546875" style="2" customWidth="1"/>
    <col min="10508" max="10510" width="15.7109375" style="2" customWidth="1"/>
    <col min="10511" max="10511" width="2.85546875" style="2" customWidth="1"/>
    <col min="10512" max="10514" width="15.7109375" style="2" customWidth="1"/>
    <col min="10515" max="10752" width="11.42578125" style="2"/>
    <col min="10753" max="10753" width="2.85546875" style="2" customWidth="1"/>
    <col min="10754" max="10754" width="37.5703125" style="2" customWidth="1"/>
    <col min="10755" max="10755" width="2.85546875" style="2" customWidth="1"/>
    <col min="10756" max="10758" width="15.7109375" style="2" customWidth="1"/>
    <col min="10759" max="10759" width="2.85546875" style="2" customWidth="1"/>
    <col min="10760" max="10762" width="15.7109375" style="2" customWidth="1"/>
    <col min="10763" max="10763" width="2.85546875" style="2" customWidth="1"/>
    <col min="10764" max="10766" width="15.7109375" style="2" customWidth="1"/>
    <col min="10767" max="10767" width="2.85546875" style="2" customWidth="1"/>
    <col min="10768" max="10770" width="15.7109375" style="2" customWidth="1"/>
    <col min="10771" max="11008" width="11.42578125" style="2"/>
    <col min="11009" max="11009" width="2.85546875" style="2" customWidth="1"/>
    <col min="11010" max="11010" width="37.5703125" style="2" customWidth="1"/>
    <col min="11011" max="11011" width="2.85546875" style="2" customWidth="1"/>
    <col min="11012" max="11014" width="15.7109375" style="2" customWidth="1"/>
    <col min="11015" max="11015" width="2.85546875" style="2" customWidth="1"/>
    <col min="11016" max="11018" width="15.7109375" style="2" customWidth="1"/>
    <col min="11019" max="11019" width="2.85546875" style="2" customWidth="1"/>
    <col min="11020" max="11022" width="15.7109375" style="2" customWidth="1"/>
    <col min="11023" max="11023" width="2.85546875" style="2" customWidth="1"/>
    <col min="11024" max="11026" width="15.7109375" style="2" customWidth="1"/>
    <col min="11027" max="11264" width="11.42578125" style="2"/>
    <col min="11265" max="11265" width="2.85546875" style="2" customWidth="1"/>
    <col min="11266" max="11266" width="37.5703125" style="2" customWidth="1"/>
    <col min="11267" max="11267" width="2.85546875" style="2" customWidth="1"/>
    <col min="11268" max="11270" width="15.7109375" style="2" customWidth="1"/>
    <col min="11271" max="11271" width="2.85546875" style="2" customWidth="1"/>
    <col min="11272" max="11274" width="15.7109375" style="2" customWidth="1"/>
    <col min="11275" max="11275" width="2.85546875" style="2" customWidth="1"/>
    <col min="11276" max="11278" width="15.7109375" style="2" customWidth="1"/>
    <col min="11279" max="11279" width="2.85546875" style="2" customWidth="1"/>
    <col min="11280" max="11282" width="15.7109375" style="2" customWidth="1"/>
    <col min="11283" max="11520" width="11.42578125" style="2"/>
    <col min="11521" max="11521" width="2.85546875" style="2" customWidth="1"/>
    <col min="11522" max="11522" width="37.5703125" style="2" customWidth="1"/>
    <col min="11523" max="11523" width="2.85546875" style="2" customWidth="1"/>
    <col min="11524" max="11526" width="15.7109375" style="2" customWidth="1"/>
    <col min="11527" max="11527" width="2.85546875" style="2" customWidth="1"/>
    <col min="11528" max="11530" width="15.7109375" style="2" customWidth="1"/>
    <col min="11531" max="11531" width="2.85546875" style="2" customWidth="1"/>
    <col min="11532" max="11534" width="15.7109375" style="2" customWidth="1"/>
    <col min="11535" max="11535" width="2.85546875" style="2" customWidth="1"/>
    <col min="11536" max="11538" width="15.7109375" style="2" customWidth="1"/>
    <col min="11539" max="11776" width="11.42578125" style="2"/>
    <col min="11777" max="11777" width="2.85546875" style="2" customWidth="1"/>
    <col min="11778" max="11778" width="37.5703125" style="2" customWidth="1"/>
    <col min="11779" max="11779" width="2.85546875" style="2" customWidth="1"/>
    <col min="11780" max="11782" width="15.7109375" style="2" customWidth="1"/>
    <col min="11783" max="11783" width="2.85546875" style="2" customWidth="1"/>
    <col min="11784" max="11786" width="15.7109375" style="2" customWidth="1"/>
    <col min="11787" max="11787" width="2.85546875" style="2" customWidth="1"/>
    <col min="11788" max="11790" width="15.7109375" style="2" customWidth="1"/>
    <col min="11791" max="11791" width="2.85546875" style="2" customWidth="1"/>
    <col min="11792" max="11794" width="15.7109375" style="2" customWidth="1"/>
    <col min="11795" max="12032" width="11.42578125" style="2"/>
    <col min="12033" max="12033" width="2.85546875" style="2" customWidth="1"/>
    <col min="12034" max="12034" width="37.5703125" style="2" customWidth="1"/>
    <col min="12035" max="12035" width="2.85546875" style="2" customWidth="1"/>
    <col min="12036" max="12038" width="15.7109375" style="2" customWidth="1"/>
    <col min="12039" max="12039" width="2.85546875" style="2" customWidth="1"/>
    <col min="12040" max="12042" width="15.7109375" style="2" customWidth="1"/>
    <col min="12043" max="12043" width="2.85546875" style="2" customWidth="1"/>
    <col min="12044" max="12046" width="15.7109375" style="2" customWidth="1"/>
    <col min="12047" max="12047" width="2.85546875" style="2" customWidth="1"/>
    <col min="12048" max="12050" width="15.7109375" style="2" customWidth="1"/>
    <col min="12051" max="12288" width="11.42578125" style="2"/>
    <col min="12289" max="12289" width="2.85546875" style="2" customWidth="1"/>
    <col min="12290" max="12290" width="37.5703125" style="2" customWidth="1"/>
    <col min="12291" max="12291" width="2.85546875" style="2" customWidth="1"/>
    <col min="12292" max="12294" width="15.7109375" style="2" customWidth="1"/>
    <col min="12295" max="12295" width="2.85546875" style="2" customWidth="1"/>
    <col min="12296" max="12298" width="15.7109375" style="2" customWidth="1"/>
    <col min="12299" max="12299" width="2.85546875" style="2" customWidth="1"/>
    <col min="12300" max="12302" width="15.7109375" style="2" customWidth="1"/>
    <col min="12303" max="12303" width="2.85546875" style="2" customWidth="1"/>
    <col min="12304" max="12306" width="15.7109375" style="2" customWidth="1"/>
    <col min="12307" max="12544" width="11.42578125" style="2"/>
    <col min="12545" max="12545" width="2.85546875" style="2" customWidth="1"/>
    <col min="12546" max="12546" width="37.5703125" style="2" customWidth="1"/>
    <col min="12547" max="12547" width="2.85546875" style="2" customWidth="1"/>
    <col min="12548" max="12550" width="15.7109375" style="2" customWidth="1"/>
    <col min="12551" max="12551" width="2.85546875" style="2" customWidth="1"/>
    <col min="12552" max="12554" width="15.7109375" style="2" customWidth="1"/>
    <col min="12555" max="12555" width="2.85546875" style="2" customWidth="1"/>
    <col min="12556" max="12558" width="15.7109375" style="2" customWidth="1"/>
    <col min="12559" max="12559" width="2.85546875" style="2" customWidth="1"/>
    <col min="12560" max="12562" width="15.7109375" style="2" customWidth="1"/>
    <col min="12563" max="12800" width="11.42578125" style="2"/>
    <col min="12801" max="12801" width="2.85546875" style="2" customWidth="1"/>
    <col min="12802" max="12802" width="37.5703125" style="2" customWidth="1"/>
    <col min="12803" max="12803" width="2.85546875" style="2" customWidth="1"/>
    <col min="12804" max="12806" width="15.7109375" style="2" customWidth="1"/>
    <col min="12807" max="12807" width="2.85546875" style="2" customWidth="1"/>
    <col min="12808" max="12810" width="15.7109375" style="2" customWidth="1"/>
    <col min="12811" max="12811" width="2.85546875" style="2" customWidth="1"/>
    <col min="12812" max="12814" width="15.7109375" style="2" customWidth="1"/>
    <col min="12815" max="12815" width="2.85546875" style="2" customWidth="1"/>
    <col min="12816" max="12818" width="15.7109375" style="2" customWidth="1"/>
    <col min="12819" max="13056" width="11.42578125" style="2"/>
    <col min="13057" max="13057" width="2.85546875" style="2" customWidth="1"/>
    <col min="13058" max="13058" width="37.5703125" style="2" customWidth="1"/>
    <col min="13059" max="13059" width="2.85546875" style="2" customWidth="1"/>
    <col min="13060" max="13062" width="15.7109375" style="2" customWidth="1"/>
    <col min="13063" max="13063" width="2.85546875" style="2" customWidth="1"/>
    <col min="13064" max="13066" width="15.7109375" style="2" customWidth="1"/>
    <col min="13067" max="13067" width="2.85546875" style="2" customWidth="1"/>
    <col min="13068" max="13070" width="15.7109375" style="2" customWidth="1"/>
    <col min="13071" max="13071" width="2.85546875" style="2" customWidth="1"/>
    <col min="13072" max="13074" width="15.7109375" style="2" customWidth="1"/>
    <col min="13075" max="13312" width="11.42578125" style="2"/>
    <col min="13313" max="13313" width="2.85546875" style="2" customWidth="1"/>
    <col min="13314" max="13314" width="37.5703125" style="2" customWidth="1"/>
    <col min="13315" max="13315" width="2.85546875" style="2" customWidth="1"/>
    <col min="13316" max="13318" width="15.7109375" style="2" customWidth="1"/>
    <col min="13319" max="13319" width="2.85546875" style="2" customWidth="1"/>
    <col min="13320" max="13322" width="15.7109375" style="2" customWidth="1"/>
    <col min="13323" max="13323" width="2.85546875" style="2" customWidth="1"/>
    <col min="13324" max="13326" width="15.7109375" style="2" customWidth="1"/>
    <col min="13327" max="13327" width="2.85546875" style="2" customWidth="1"/>
    <col min="13328" max="13330" width="15.7109375" style="2" customWidth="1"/>
    <col min="13331" max="13568" width="11.42578125" style="2"/>
    <col min="13569" max="13569" width="2.85546875" style="2" customWidth="1"/>
    <col min="13570" max="13570" width="37.5703125" style="2" customWidth="1"/>
    <col min="13571" max="13571" width="2.85546875" style="2" customWidth="1"/>
    <col min="13572" max="13574" width="15.7109375" style="2" customWidth="1"/>
    <col min="13575" max="13575" width="2.85546875" style="2" customWidth="1"/>
    <col min="13576" max="13578" width="15.7109375" style="2" customWidth="1"/>
    <col min="13579" max="13579" width="2.85546875" style="2" customWidth="1"/>
    <col min="13580" max="13582" width="15.7109375" style="2" customWidth="1"/>
    <col min="13583" max="13583" width="2.85546875" style="2" customWidth="1"/>
    <col min="13584" max="13586" width="15.7109375" style="2" customWidth="1"/>
    <col min="13587" max="13824" width="11.42578125" style="2"/>
    <col min="13825" max="13825" width="2.85546875" style="2" customWidth="1"/>
    <col min="13826" max="13826" width="37.5703125" style="2" customWidth="1"/>
    <col min="13827" max="13827" width="2.85546875" style="2" customWidth="1"/>
    <col min="13828" max="13830" width="15.7109375" style="2" customWidth="1"/>
    <col min="13831" max="13831" width="2.85546875" style="2" customWidth="1"/>
    <col min="13832" max="13834" width="15.7109375" style="2" customWidth="1"/>
    <col min="13835" max="13835" width="2.85546875" style="2" customWidth="1"/>
    <col min="13836" max="13838" width="15.7109375" style="2" customWidth="1"/>
    <col min="13839" max="13839" width="2.85546875" style="2" customWidth="1"/>
    <col min="13840" max="13842" width="15.7109375" style="2" customWidth="1"/>
    <col min="13843" max="14080" width="11.42578125" style="2"/>
    <col min="14081" max="14081" width="2.85546875" style="2" customWidth="1"/>
    <col min="14082" max="14082" width="37.5703125" style="2" customWidth="1"/>
    <col min="14083" max="14083" width="2.85546875" style="2" customWidth="1"/>
    <col min="14084" max="14086" width="15.7109375" style="2" customWidth="1"/>
    <col min="14087" max="14087" width="2.85546875" style="2" customWidth="1"/>
    <col min="14088" max="14090" width="15.7109375" style="2" customWidth="1"/>
    <col min="14091" max="14091" width="2.85546875" style="2" customWidth="1"/>
    <col min="14092" max="14094" width="15.7109375" style="2" customWidth="1"/>
    <col min="14095" max="14095" width="2.85546875" style="2" customWidth="1"/>
    <col min="14096" max="14098" width="15.7109375" style="2" customWidth="1"/>
    <col min="14099" max="14336" width="11.42578125" style="2"/>
    <col min="14337" max="14337" width="2.85546875" style="2" customWidth="1"/>
    <col min="14338" max="14338" width="37.5703125" style="2" customWidth="1"/>
    <col min="14339" max="14339" width="2.85546875" style="2" customWidth="1"/>
    <col min="14340" max="14342" width="15.7109375" style="2" customWidth="1"/>
    <col min="14343" max="14343" width="2.85546875" style="2" customWidth="1"/>
    <col min="14344" max="14346" width="15.7109375" style="2" customWidth="1"/>
    <col min="14347" max="14347" width="2.85546875" style="2" customWidth="1"/>
    <col min="14348" max="14350" width="15.7109375" style="2" customWidth="1"/>
    <col min="14351" max="14351" width="2.85546875" style="2" customWidth="1"/>
    <col min="14352" max="14354" width="15.7109375" style="2" customWidth="1"/>
    <col min="14355" max="14592" width="11.42578125" style="2"/>
    <col min="14593" max="14593" width="2.85546875" style="2" customWidth="1"/>
    <col min="14594" max="14594" width="37.5703125" style="2" customWidth="1"/>
    <col min="14595" max="14595" width="2.85546875" style="2" customWidth="1"/>
    <col min="14596" max="14598" width="15.7109375" style="2" customWidth="1"/>
    <col min="14599" max="14599" width="2.85546875" style="2" customWidth="1"/>
    <col min="14600" max="14602" width="15.7109375" style="2" customWidth="1"/>
    <col min="14603" max="14603" width="2.85546875" style="2" customWidth="1"/>
    <col min="14604" max="14606" width="15.7109375" style="2" customWidth="1"/>
    <col min="14607" max="14607" width="2.85546875" style="2" customWidth="1"/>
    <col min="14608" max="14610" width="15.7109375" style="2" customWidth="1"/>
    <col min="14611" max="14848" width="11.42578125" style="2"/>
    <col min="14849" max="14849" width="2.85546875" style="2" customWidth="1"/>
    <col min="14850" max="14850" width="37.5703125" style="2" customWidth="1"/>
    <col min="14851" max="14851" width="2.85546875" style="2" customWidth="1"/>
    <col min="14852" max="14854" width="15.7109375" style="2" customWidth="1"/>
    <col min="14855" max="14855" width="2.85546875" style="2" customWidth="1"/>
    <col min="14856" max="14858" width="15.7109375" style="2" customWidth="1"/>
    <col min="14859" max="14859" width="2.85546875" style="2" customWidth="1"/>
    <col min="14860" max="14862" width="15.7109375" style="2" customWidth="1"/>
    <col min="14863" max="14863" width="2.85546875" style="2" customWidth="1"/>
    <col min="14864" max="14866" width="15.7109375" style="2" customWidth="1"/>
    <col min="14867" max="15104" width="11.42578125" style="2"/>
    <col min="15105" max="15105" width="2.85546875" style="2" customWidth="1"/>
    <col min="15106" max="15106" width="37.5703125" style="2" customWidth="1"/>
    <col min="15107" max="15107" width="2.85546875" style="2" customWidth="1"/>
    <col min="15108" max="15110" width="15.7109375" style="2" customWidth="1"/>
    <col min="15111" max="15111" width="2.85546875" style="2" customWidth="1"/>
    <col min="15112" max="15114" width="15.7109375" style="2" customWidth="1"/>
    <col min="15115" max="15115" width="2.85546875" style="2" customWidth="1"/>
    <col min="15116" max="15118" width="15.7109375" style="2" customWidth="1"/>
    <col min="15119" max="15119" width="2.85546875" style="2" customWidth="1"/>
    <col min="15120" max="15122" width="15.7109375" style="2" customWidth="1"/>
    <col min="15123" max="15360" width="11.42578125" style="2"/>
    <col min="15361" max="15361" width="2.85546875" style="2" customWidth="1"/>
    <col min="15362" max="15362" width="37.5703125" style="2" customWidth="1"/>
    <col min="15363" max="15363" width="2.85546875" style="2" customWidth="1"/>
    <col min="15364" max="15366" width="15.7109375" style="2" customWidth="1"/>
    <col min="15367" max="15367" width="2.85546875" style="2" customWidth="1"/>
    <col min="15368" max="15370" width="15.7109375" style="2" customWidth="1"/>
    <col min="15371" max="15371" width="2.85546875" style="2" customWidth="1"/>
    <col min="15372" max="15374" width="15.7109375" style="2" customWidth="1"/>
    <col min="15375" max="15375" width="2.85546875" style="2" customWidth="1"/>
    <col min="15376" max="15378" width="15.7109375" style="2" customWidth="1"/>
    <col min="15379" max="15616" width="11.42578125" style="2"/>
    <col min="15617" max="15617" width="2.85546875" style="2" customWidth="1"/>
    <col min="15618" max="15618" width="37.5703125" style="2" customWidth="1"/>
    <col min="15619" max="15619" width="2.85546875" style="2" customWidth="1"/>
    <col min="15620" max="15622" width="15.7109375" style="2" customWidth="1"/>
    <col min="15623" max="15623" width="2.85546875" style="2" customWidth="1"/>
    <col min="15624" max="15626" width="15.7109375" style="2" customWidth="1"/>
    <col min="15627" max="15627" width="2.85546875" style="2" customWidth="1"/>
    <col min="15628" max="15630" width="15.7109375" style="2" customWidth="1"/>
    <col min="15631" max="15631" width="2.85546875" style="2" customWidth="1"/>
    <col min="15632" max="15634" width="15.7109375" style="2" customWidth="1"/>
    <col min="15635" max="15872" width="11.42578125" style="2"/>
    <col min="15873" max="15873" width="2.85546875" style="2" customWidth="1"/>
    <col min="15874" max="15874" width="37.5703125" style="2" customWidth="1"/>
    <col min="15875" max="15875" width="2.85546875" style="2" customWidth="1"/>
    <col min="15876" max="15878" width="15.7109375" style="2" customWidth="1"/>
    <col min="15879" max="15879" width="2.85546875" style="2" customWidth="1"/>
    <col min="15880" max="15882" width="15.7109375" style="2" customWidth="1"/>
    <col min="15883" max="15883" width="2.85546875" style="2" customWidth="1"/>
    <col min="15884" max="15886" width="15.7109375" style="2" customWidth="1"/>
    <col min="15887" max="15887" width="2.85546875" style="2" customWidth="1"/>
    <col min="15888" max="15890" width="15.7109375" style="2" customWidth="1"/>
    <col min="15891" max="16128" width="11.42578125" style="2"/>
    <col min="16129" max="16129" width="2.85546875" style="2" customWidth="1"/>
    <col min="16130" max="16130" width="37.5703125" style="2" customWidth="1"/>
    <col min="16131" max="16131" width="2.85546875" style="2" customWidth="1"/>
    <col min="16132" max="16134" width="15.7109375" style="2" customWidth="1"/>
    <col min="16135" max="16135" width="2.85546875" style="2" customWidth="1"/>
    <col min="16136" max="16138" width="15.7109375" style="2" customWidth="1"/>
    <col min="16139" max="16139" width="2.85546875" style="2" customWidth="1"/>
    <col min="16140" max="16142" width="15.7109375" style="2" customWidth="1"/>
    <col min="16143" max="16143" width="2.85546875" style="2" customWidth="1"/>
    <col min="16144" max="16146" width="15.7109375" style="2" customWidth="1"/>
    <col min="16147" max="16384" width="11.42578125" style="2"/>
  </cols>
  <sheetData>
    <row r="1" spans="1:19" ht="12" customHeight="1" x14ac:dyDescent="0.25">
      <c r="A1" s="1"/>
      <c r="B1" s="1"/>
      <c r="C1" s="21"/>
      <c r="D1" s="1"/>
      <c r="E1" s="1"/>
      <c r="F1" s="1"/>
      <c r="H1" s="1"/>
      <c r="I1" s="1"/>
      <c r="J1" s="1"/>
      <c r="L1" s="1"/>
      <c r="M1" s="1"/>
      <c r="N1" s="1"/>
      <c r="P1" s="1"/>
      <c r="Q1" s="1"/>
      <c r="R1" s="1"/>
    </row>
    <row r="2" spans="1:19" ht="12" customHeight="1" x14ac:dyDescent="0.25">
      <c r="A2" s="1"/>
      <c r="B2" s="209" t="s">
        <v>220</v>
      </c>
      <c r="C2" s="224"/>
      <c r="D2" s="5"/>
      <c r="E2" s="5"/>
      <c r="F2" s="5"/>
      <c r="H2" s="5"/>
      <c r="I2" s="5"/>
      <c r="J2" s="5"/>
      <c r="L2" s="5"/>
      <c r="M2" s="5"/>
      <c r="N2" s="5"/>
      <c r="P2" s="5"/>
      <c r="Q2" s="5"/>
      <c r="R2" s="5"/>
    </row>
    <row r="3" spans="1:19" ht="12" customHeight="1" x14ac:dyDescent="0.25">
      <c r="A3" s="10"/>
      <c r="B3" s="209" t="s">
        <v>221</v>
      </c>
      <c r="C3" s="166"/>
      <c r="D3" s="8"/>
      <c r="E3" s="82"/>
      <c r="F3" s="8"/>
      <c r="H3" s="82"/>
      <c r="I3" s="82"/>
      <c r="J3" s="8"/>
      <c r="L3" s="82"/>
      <c r="M3" s="82"/>
      <c r="N3" s="8"/>
      <c r="P3" s="82"/>
      <c r="Q3" s="82"/>
      <c r="R3" s="8"/>
    </row>
    <row r="4" spans="1:19" ht="12" customHeight="1" x14ac:dyDescent="0.25">
      <c r="A4" s="12"/>
      <c r="B4" s="2288" t="s">
        <v>4</v>
      </c>
      <c r="C4" s="225"/>
      <c r="D4" s="2288">
        <v>2017</v>
      </c>
      <c r="E4" s="2288"/>
      <c r="F4" s="2288"/>
      <c r="H4" s="2288">
        <v>2017</v>
      </c>
      <c r="I4" s="2288"/>
      <c r="J4" s="2288"/>
      <c r="L4" s="2288">
        <v>2016</v>
      </c>
      <c r="M4" s="2288"/>
      <c r="N4" s="2288"/>
      <c r="P4" s="2288">
        <v>2016</v>
      </c>
      <c r="Q4" s="2288"/>
      <c r="R4" s="2288"/>
    </row>
    <row r="5" spans="1:19" ht="12" customHeight="1" x14ac:dyDescent="0.25">
      <c r="A5" s="12"/>
      <c r="B5" s="2289"/>
      <c r="C5" s="225"/>
      <c r="D5" s="2290" t="s">
        <v>222</v>
      </c>
      <c r="E5" s="2290"/>
      <c r="F5" s="2290"/>
      <c r="G5" s="17"/>
      <c r="H5" s="2290" t="s">
        <v>223</v>
      </c>
      <c r="I5" s="2290"/>
      <c r="J5" s="2290"/>
      <c r="K5" s="226"/>
      <c r="L5" s="2290" t="s">
        <v>222</v>
      </c>
      <c r="M5" s="2290"/>
      <c r="N5" s="2290"/>
      <c r="O5" s="17"/>
      <c r="P5" s="2290" t="s">
        <v>223</v>
      </c>
      <c r="Q5" s="2290"/>
      <c r="R5" s="2290"/>
    </row>
    <row r="6" spans="1:19" ht="12" customHeight="1" x14ac:dyDescent="0.25">
      <c r="A6" s="12"/>
      <c r="B6" s="2289"/>
      <c r="C6" s="225"/>
      <c r="D6" s="2288" t="s">
        <v>184</v>
      </c>
      <c r="E6" s="188" t="s">
        <v>185</v>
      </c>
      <c r="F6" s="188" t="s">
        <v>186</v>
      </c>
      <c r="G6" s="101"/>
      <c r="H6" s="2288" t="s">
        <v>184</v>
      </c>
      <c r="I6" s="188" t="s">
        <v>185</v>
      </c>
      <c r="J6" s="188" t="s">
        <v>186</v>
      </c>
      <c r="L6" s="2288" t="s">
        <v>184</v>
      </c>
      <c r="M6" s="188" t="s">
        <v>185</v>
      </c>
      <c r="N6" s="188" t="s">
        <v>186</v>
      </c>
      <c r="O6" s="101"/>
      <c r="P6" s="2288" t="s">
        <v>184</v>
      </c>
      <c r="Q6" s="188" t="s">
        <v>185</v>
      </c>
      <c r="R6" s="188" t="s">
        <v>186</v>
      </c>
    </row>
    <row r="7" spans="1:19" ht="12" customHeight="1" x14ac:dyDescent="0.25">
      <c r="A7" s="12"/>
      <c r="B7" s="2290"/>
      <c r="C7" s="225"/>
      <c r="D7" s="2290"/>
      <c r="E7" s="134" t="s">
        <v>187</v>
      </c>
      <c r="F7" s="134" t="s">
        <v>187</v>
      </c>
      <c r="G7" s="101"/>
      <c r="H7" s="2290"/>
      <c r="I7" s="134" t="s">
        <v>187</v>
      </c>
      <c r="J7" s="134" t="s">
        <v>187</v>
      </c>
      <c r="L7" s="2290"/>
      <c r="M7" s="134" t="s">
        <v>187</v>
      </c>
      <c r="N7" s="134" t="s">
        <v>187</v>
      </c>
      <c r="O7" s="101"/>
      <c r="P7" s="2290"/>
      <c r="Q7" s="134" t="s">
        <v>187</v>
      </c>
      <c r="R7" s="134" t="s">
        <v>187</v>
      </c>
    </row>
    <row r="8" spans="1:19" ht="12" customHeight="1" x14ac:dyDescent="0.25">
      <c r="A8" s="16"/>
      <c r="B8" s="16"/>
      <c r="C8" s="16"/>
      <c r="D8" s="16"/>
      <c r="E8" s="16"/>
      <c r="F8" s="16"/>
      <c r="H8" s="16"/>
      <c r="I8" s="16"/>
      <c r="J8" s="16"/>
      <c r="L8" s="16"/>
      <c r="M8" s="16"/>
      <c r="N8" s="16"/>
      <c r="P8" s="16"/>
      <c r="Q8" s="16"/>
      <c r="R8" s="16"/>
    </row>
    <row r="9" spans="1:19" ht="12" customHeight="1" x14ac:dyDescent="0.25">
      <c r="A9" s="1"/>
      <c r="B9" s="227" t="s">
        <v>8</v>
      </c>
      <c r="C9" s="228"/>
      <c r="D9" s="21"/>
      <c r="E9" s="21"/>
      <c r="F9" s="21"/>
      <c r="H9" s="21"/>
      <c r="I9" s="21"/>
      <c r="J9" s="21"/>
      <c r="L9" s="21"/>
      <c r="M9" s="21"/>
      <c r="N9" s="21"/>
      <c r="P9" s="21"/>
      <c r="Q9" s="21"/>
      <c r="R9" s="21"/>
    </row>
    <row r="10" spans="1:19" ht="12" customHeight="1" x14ac:dyDescent="0.25">
      <c r="A10" s="25"/>
      <c r="B10" s="229" t="s">
        <v>589</v>
      </c>
      <c r="C10" s="251"/>
      <c r="D10" s="1004">
        <f>SUM(E10:F10)</f>
        <v>11</v>
      </c>
      <c r="E10" s="586">
        <v>10</v>
      </c>
      <c r="F10" s="572">
        <v>1</v>
      </c>
      <c r="G10" s="231"/>
      <c r="H10" s="1004">
        <f>SUM(I10:J10)</f>
        <v>0</v>
      </c>
      <c r="I10" s="1371" t="s">
        <v>123</v>
      </c>
      <c r="J10" s="1372" t="s">
        <v>123</v>
      </c>
      <c r="K10" s="303"/>
      <c r="L10" s="135">
        <f t="shared" ref="L10:L18" si="0">SUM(M10:N10)</f>
        <v>0</v>
      </c>
      <c r="M10" s="136">
        <v>0</v>
      </c>
      <c r="N10" s="136">
        <v>0</v>
      </c>
      <c r="O10" s="231"/>
      <c r="P10" s="135">
        <f t="shared" ref="P10:P18" si="1">SUM(Q10:R10)</f>
        <v>0</v>
      </c>
      <c r="Q10" s="136">
        <v>0</v>
      </c>
      <c r="R10" s="136">
        <v>0</v>
      </c>
      <c r="S10" s="303"/>
    </row>
    <row r="11" spans="1:19" ht="12" customHeight="1" x14ac:dyDescent="0.25">
      <c r="A11" s="25"/>
      <c r="B11" s="31" t="s">
        <v>12</v>
      </c>
      <c r="C11" s="251"/>
      <c r="D11" s="1373">
        <f>SUM(E11:F11)</f>
        <v>2</v>
      </c>
      <c r="E11" s="587">
        <v>2</v>
      </c>
      <c r="F11" s="573">
        <v>0</v>
      </c>
      <c r="G11" s="231"/>
      <c r="H11" s="1373">
        <f t="shared" ref="H11:H18" si="2">SUM(I11:J11)</f>
        <v>3</v>
      </c>
      <c r="I11" s="143">
        <v>3</v>
      </c>
      <c r="J11" s="573">
        <v>0</v>
      </c>
      <c r="K11" s="303"/>
      <c r="L11" s="232">
        <f t="shared" si="0"/>
        <v>2</v>
      </c>
      <c r="M11" s="143">
        <v>0</v>
      </c>
      <c r="N11" s="143">
        <v>2</v>
      </c>
      <c r="O11" s="231"/>
      <c r="P11" s="232">
        <f t="shared" si="1"/>
        <v>0</v>
      </c>
      <c r="Q11" s="143">
        <v>0</v>
      </c>
      <c r="R11" s="143">
        <v>0</v>
      </c>
      <c r="S11" s="303"/>
    </row>
    <row r="12" spans="1:19" ht="12" customHeight="1" x14ac:dyDescent="0.25">
      <c r="A12" s="25"/>
      <c r="B12" s="31" t="s">
        <v>14</v>
      </c>
      <c r="C12" s="251"/>
      <c r="D12" s="1373">
        <f t="shared" ref="D12:D13" si="3">SUM(E12:F12)</f>
        <v>1</v>
      </c>
      <c r="E12" s="587">
        <v>1</v>
      </c>
      <c r="F12" s="573" t="s">
        <v>123</v>
      </c>
      <c r="G12" s="231"/>
      <c r="H12" s="1373">
        <f t="shared" si="2"/>
        <v>0</v>
      </c>
      <c r="I12" s="587" t="s">
        <v>123</v>
      </c>
      <c r="J12" s="1012" t="s">
        <v>123</v>
      </c>
      <c r="K12" s="303"/>
      <c r="L12" s="232">
        <f t="shared" si="0"/>
        <v>0</v>
      </c>
      <c r="M12" s="143">
        <v>0</v>
      </c>
      <c r="N12" s="143">
        <v>0</v>
      </c>
      <c r="O12" s="231"/>
      <c r="P12" s="232">
        <f t="shared" si="1"/>
        <v>0</v>
      </c>
      <c r="Q12" s="143">
        <v>0</v>
      </c>
      <c r="R12" s="143">
        <v>0</v>
      </c>
      <c r="S12" s="303"/>
    </row>
    <row r="13" spans="1:19" ht="12" customHeight="1" x14ac:dyDescent="0.25">
      <c r="A13" s="25"/>
      <c r="B13" s="31" t="s">
        <v>16</v>
      </c>
      <c r="C13" s="251"/>
      <c r="D13" s="1373">
        <f t="shared" si="3"/>
        <v>0</v>
      </c>
      <c r="E13" s="587">
        <v>0</v>
      </c>
      <c r="F13" s="573">
        <v>0</v>
      </c>
      <c r="G13" s="231"/>
      <c r="H13" s="1373">
        <f t="shared" si="2"/>
        <v>0</v>
      </c>
      <c r="I13" s="587">
        <v>0</v>
      </c>
      <c r="J13" s="1012">
        <v>0</v>
      </c>
      <c r="K13" s="303"/>
      <c r="L13" s="232">
        <f t="shared" si="0"/>
        <v>0</v>
      </c>
      <c r="M13" s="143">
        <v>0</v>
      </c>
      <c r="N13" s="143">
        <v>0</v>
      </c>
      <c r="O13" s="231"/>
      <c r="P13" s="232">
        <f t="shared" si="1"/>
        <v>1</v>
      </c>
      <c r="Q13" s="143">
        <v>0</v>
      </c>
      <c r="R13" s="143">
        <v>1</v>
      </c>
      <c r="S13" s="303"/>
    </row>
    <row r="14" spans="1:19" ht="12" customHeight="1" x14ac:dyDescent="0.25">
      <c r="A14" s="25"/>
      <c r="B14" s="31" t="s">
        <v>18</v>
      </c>
      <c r="C14" s="251"/>
      <c r="D14" s="1373">
        <f t="shared" ref="D14:D18" si="4">SUM(E14:F14)</f>
        <v>0</v>
      </c>
      <c r="E14" s="587">
        <v>0</v>
      </c>
      <c r="F14" s="573">
        <v>0</v>
      </c>
      <c r="G14" s="231"/>
      <c r="H14" s="1373">
        <f t="shared" si="2"/>
        <v>10</v>
      </c>
      <c r="I14" s="587">
        <v>9</v>
      </c>
      <c r="J14" s="1012">
        <v>1</v>
      </c>
      <c r="K14" s="303"/>
      <c r="L14" s="232">
        <f t="shared" si="0"/>
        <v>0</v>
      </c>
      <c r="M14" s="143">
        <v>0</v>
      </c>
      <c r="N14" s="143">
        <v>0</v>
      </c>
      <c r="O14" s="231"/>
      <c r="P14" s="232">
        <f t="shared" si="1"/>
        <v>10</v>
      </c>
      <c r="Q14" s="143">
        <v>9</v>
      </c>
      <c r="R14" s="143">
        <v>1</v>
      </c>
      <c r="S14" s="303"/>
    </row>
    <row r="15" spans="1:19" ht="12" customHeight="1" x14ac:dyDescent="0.25">
      <c r="A15" s="25"/>
      <c r="B15" s="31" t="s">
        <v>20</v>
      </c>
      <c r="C15" s="251"/>
      <c r="D15" s="1373">
        <f t="shared" si="4"/>
        <v>5</v>
      </c>
      <c r="E15" s="587">
        <v>5</v>
      </c>
      <c r="F15" s="573">
        <v>0</v>
      </c>
      <c r="G15" s="231"/>
      <c r="H15" s="1373">
        <f t="shared" si="2"/>
        <v>0</v>
      </c>
      <c r="I15" s="587">
        <v>0</v>
      </c>
      <c r="J15" s="1012">
        <v>0</v>
      </c>
      <c r="K15" s="303"/>
      <c r="L15" s="232">
        <f t="shared" si="0"/>
        <v>4</v>
      </c>
      <c r="M15" s="143">
        <v>3</v>
      </c>
      <c r="N15" s="143">
        <v>1</v>
      </c>
      <c r="O15" s="231"/>
      <c r="P15" s="232">
        <f t="shared" si="1"/>
        <v>0</v>
      </c>
      <c r="Q15" s="143">
        <v>0</v>
      </c>
      <c r="R15" s="143">
        <v>0</v>
      </c>
      <c r="S15" s="303"/>
    </row>
    <row r="16" spans="1:19" ht="12" customHeight="1" x14ac:dyDescent="0.25">
      <c r="A16" s="25"/>
      <c r="B16" s="31" t="s">
        <v>137</v>
      </c>
      <c r="C16" s="251"/>
      <c r="D16" s="1373">
        <f t="shared" si="4"/>
        <v>74</v>
      </c>
      <c r="E16" s="587">
        <v>56</v>
      </c>
      <c r="F16" s="573">
        <v>18</v>
      </c>
      <c r="G16" s="231"/>
      <c r="H16" s="1373">
        <f t="shared" si="2"/>
        <v>57</v>
      </c>
      <c r="I16" s="587">
        <v>39</v>
      </c>
      <c r="J16" s="1012">
        <v>18</v>
      </c>
      <c r="K16" s="303"/>
      <c r="L16" s="232">
        <f t="shared" si="0"/>
        <v>30</v>
      </c>
      <c r="M16" s="143">
        <v>22</v>
      </c>
      <c r="N16" s="143">
        <v>8</v>
      </c>
      <c r="O16" s="231"/>
      <c r="P16" s="232">
        <f t="shared" si="1"/>
        <v>46</v>
      </c>
      <c r="Q16" s="143">
        <v>32</v>
      </c>
      <c r="R16" s="143">
        <v>14</v>
      </c>
      <c r="S16" s="303"/>
    </row>
    <row r="17" spans="1:19" ht="12" customHeight="1" x14ac:dyDescent="0.25">
      <c r="A17" s="25"/>
      <c r="B17" s="31" t="s">
        <v>23</v>
      </c>
      <c r="C17" s="251"/>
      <c r="D17" s="1373">
        <f t="shared" si="4"/>
        <v>89</v>
      </c>
      <c r="E17" s="587">
        <v>89</v>
      </c>
      <c r="F17" s="573" t="s">
        <v>123</v>
      </c>
      <c r="G17" s="231"/>
      <c r="H17" s="1373">
        <f t="shared" si="2"/>
        <v>0</v>
      </c>
      <c r="I17" s="587" t="s">
        <v>123</v>
      </c>
      <c r="J17" s="1012" t="s">
        <v>123</v>
      </c>
      <c r="K17" s="303"/>
      <c r="L17" s="232">
        <f t="shared" si="0"/>
        <v>71</v>
      </c>
      <c r="M17" s="143">
        <v>71</v>
      </c>
      <c r="N17" s="143">
        <v>0</v>
      </c>
      <c r="O17" s="231"/>
      <c r="P17" s="232">
        <f t="shared" si="1"/>
        <v>46</v>
      </c>
      <c r="Q17" s="143">
        <v>32</v>
      </c>
      <c r="R17" s="143">
        <v>14</v>
      </c>
      <c r="S17" s="303"/>
    </row>
    <row r="18" spans="1:19" ht="12" customHeight="1" x14ac:dyDescent="0.25">
      <c r="A18" s="25"/>
      <c r="B18" s="37" t="s">
        <v>24</v>
      </c>
      <c r="C18" s="251"/>
      <c r="D18" s="1374">
        <f t="shared" si="4"/>
        <v>71</v>
      </c>
      <c r="E18" s="588">
        <v>71</v>
      </c>
      <c r="F18" s="590" t="s">
        <v>123</v>
      </c>
      <c r="G18" s="231"/>
      <c r="H18" s="1374">
        <f t="shared" si="2"/>
        <v>22</v>
      </c>
      <c r="I18" s="588">
        <v>22</v>
      </c>
      <c r="J18" s="1071" t="s">
        <v>123</v>
      </c>
      <c r="K18" s="303"/>
      <c r="L18" s="233">
        <f t="shared" si="0"/>
        <v>26</v>
      </c>
      <c r="M18" s="234">
        <v>26</v>
      </c>
      <c r="N18" s="234">
        <v>0</v>
      </c>
      <c r="O18" s="231"/>
      <c r="P18" s="233">
        <f t="shared" si="1"/>
        <v>4</v>
      </c>
      <c r="Q18" s="234">
        <v>4</v>
      </c>
      <c r="R18" s="234">
        <v>0</v>
      </c>
      <c r="S18" s="303"/>
    </row>
    <row r="19" spans="1:19" ht="12" customHeight="1" x14ac:dyDescent="0.25">
      <c r="A19" s="25"/>
      <c r="B19" s="140" t="s">
        <v>26</v>
      </c>
      <c r="C19" s="40"/>
      <c r="D19" s="235">
        <f>SUM(D10:D18)</f>
        <v>253</v>
      </c>
      <c r="E19" s="235"/>
      <c r="F19" s="235"/>
      <c r="G19" s="231"/>
      <c r="H19" s="235">
        <f>SUM(H10:H18)</f>
        <v>92</v>
      </c>
      <c r="I19" s="235"/>
      <c r="J19" s="235"/>
      <c r="K19" s="303"/>
      <c r="L19" s="235">
        <f>SUM(L10:L18)</f>
        <v>133</v>
      </c>
      <c r="M19" s="235"/>
      <c r="N19" s="235"/>
      <c r="O19" s="231"/>
      <c r="P19" s="235">
        <f>SUM(P10:P18)</f>
        <v>107</v>
      </c>
      <c r="Q19" s="235"/>
      <c r="R19" s="235"/>
      <c r="S19" s="303"/>
    </row>
    <row r="20" spans="1:19" ht="12" customHeight="1" x14ac:dyDescent="0.25">
      <c r="A20" s="1"/>
      <c r="B20" s="40"/>
      <c r="C20" s="40"/>
      <c r="D20" s="235"/>
      <c r="E20" s="236" t="s">
        <v>598</v>
      </c>
      <c r="F20" s="236" t="s">
        <v>598</v>
      </c>
      <c r="G20" s="231"/>
      <c r="H20" s="235"/>
      <c r="I20" s="236" t="s">
        <v>598</v>
      </c>
      <c r="J20" s="236" t="s">
        <v>598</v>
      </c>
      <c r="K20" s="303"/>
      <c r="L20" s="235"/>
      <c r="M20" s="236" t="s">
        <v>598</v>
      </c>
      <c r="N20" s="236" t="s">
        <v>598</v>
      </c>
      <c r="O20" s="231"/>
      <c r="P20" s="235"/>
      <c r="Q20" s="236" t="s">
        <v>598</v>
      </c>
      <c r="R20" s="236" t="s">
        <v>598</v>
      </c>
      <c r="S20" s="303"/>
    </row>
    <row r="21" spans="1:19" ht="12" customHeight="1" x14ac:dyDescent="0.25">
      <c r="A21" s="1"/>
      <c r="B21" s="227" t="s">
        <v>27</v>
      </c>
      <c r="C21" s="228"/>
      <c r="D21" s="235"/>
      <c r="E21" s="236"/>
      <c r="F21" s="236"/>
      <c r="G21" s="231"/>
      <c r="H21" s="235"/>
      <c r="I21" s="236"/>
      <c r="J21" s="236"/>
      <c r="K21" s="303"/>
      <c r="L21" s="235"/>
      <c r="M21" s="236"/>
      <c r="N21" s="236"/>
      <c r="O21" s="231"/>
      <c r="P21" s="235"/>
      <c r="Q21" s="236"/>
      <c r="R21" s="236"/>
      <c r="S21" s="303"/>
    </row>
    <row r="22" spans="1:19" ht="12" customHeight="1" x14ac:dyDescent="0.25">
      <c r="A22" s="25"/>
      <c r="B22" s="229" t="s">
        <v>28</v>
      </c>
      <c r="C22" s="230"/>
      <c r="D22" s="1004">
        <f>SUM(E22:F22)</f>
        <v>122</v>
      </c>
      <c r="E22" s="571">
        <v>106</v>
      </c>
      <c r="F22" s="572">
        <v>16</v>
      </c>
      <c r="G22" s="231"/>
      <c r="H22" s="1004">
        <f>SUM(I22:J22)</f>
        <v>11</v>
      </c>
      <c r="I22" s="571">
        <v>3</v>
      </c>
      <c r="J22" s="572">
        <v>8</v>
      </c>
      <c r="K22" s="303"/>
      <c r="L22" s="135">
        <f>SUM(M22:N22)</f>
        <v>101</v>
      </c>
      <c r="M22" s="136">
        <v>92</v>
      </c>
      <c r="N22" s="136">
        <v>9</v>
      </c>
      <c r="O22" s="231"/>
      <c r="P22" s="135">
        <f>SUM(Q22:R22)</f>
        <v>11</v>
      </c>
      <c r="Q22" s="136">
        <v>4</v>
      </c>
      <c r="R22" s="136">
        <v>7</v>
      </c>
      <c r="S22" s="303"/>
    </row>
    <row r="23" spans="1:19" ht="12" customHeight="1" x14ac:dyDescent="0.25">
      <c r="A23" s="25"/>
      <c r="B23" s="31" t="s">
        <v>537</v>
      </c>
      <c r="C23" s="230"/>
      <c r="D23" s="1373">
        <f t="shared" ref="D23:D40" si="5">SUM(E23:F23)</f>
        <v>91</v>
      </c>
      <c r="E23" s="143">
        <v>91</v>
      </c>
      <c r="F23" s="573" t="s">
        <v>123</v>
      </c>
      <c r="G23" s="231"/>
      <c r="H23" s="1373">
        <f t="shared" ref="H23:H40" si="6">SUM(I23:J23)</f>
        <v>232</v>
      </c>
      <c r="I23" s="143">
        <v>116</v>
      </c>
      <c r="J23" s="573">
        <v>116</v>
      </c>
      <c r="K23" s="303"/>
      <c r="L23" s="232">
        <f>SUM(M23:N23)</f>
        <v>70</v>
      </c>
      <c r="M23" s="143">
        <v>70</v>
      </c>
      <c r="N23" s="143">
        <v>0</v>
      </c>
      <c r="O23" s="231"/>
      <c r="P23" s="232">
        <f>SUM(Q23:R23)</f>
        <v>0</v>
      </c>
      <c r="Q23" s="143">
        <v>0</v>
      </c>
      <c r="R23" s="143">
        <v>0</v>
      </c>
      <c r="S23" s="303"/>
    </row>
    <row r="24" spans="1:19" ht="12" customHeight="1" x14ac:dyDescent="0.25">
      <c r="A24" s="25"/>
      <c r="B24" s="31" t="s">
        <v>31</v>
      </c>
      <c r="C24" s="230"/>
      <c r="D24" s="1373">
        <f t="shared" si="5"/>
        <v>12</v>
      </c>
      <c r="E24" s="143">
        <v>12</v>
      </c>
      <c r="F24" s="573">
        <v>0</v>
      </c>
      <c r="G24" s="231"/>
      <c r="H24" s="1373">
        <f t="shared" si="6"/>
        <v>2</v>
      </c>
      <c r="I24" s="143">
        <v>2</v>
      </c>
      <c r="J24" s="573">
        <v>0</v>
      </c>
      <c r="K24" s="303"/>
      <c r="L24" s="232">
        <f t="shared" ref="L24:L39" si="7">SUM(M24:N24)</f>
        <v>11</v>
      </c>
      <c r="M24" s="143">
        <v>11</v>
      </c>
      <c r="N24" s="143">
        <v>0</v>
      </c>
      <c r="O24" s="231"/>
      <c r="P24" s="232">
        <f t="shared" ref="P24:P39" si="8">SUM(Q24:R24)</f>
        <v>0</v>
      </c>
      <c r="Q24" s="143">
        <v>0</v>
      </c>
      <c r="R24" s="143">
        <v>0</v>
      </c>
      <c r="S24" s="303"/>
    </row>
    <row r="25" spans="1:19" ht="12" customHeight="1" x14ac:dyDescent="0.25">
      <c r="A25" s="25"/>
      <c r="B25" s="31" t="s">
        <v>33</v>
      </c>
      <c r="C25" s="230"/>
      <c r="D25" s="1373">
        <f t="shared" si="5"/>
        <v>2</v>
      </c>
      <c r="E25" s="143">
        <v>2</v>
      </c>
      <c r="F25" s="573">
        <v>0</v>
      </c>
      <c r="G25" s="231"/>
      <c r="H25" s="1373">
        <f t="shared" si="6"/>
        <v>1</v>
      </c>
      <c r="I25" s="143">
        <v>1</v>
      </c>
      <c r="J25" s="573" t="s">
        <v>123</v>
      </c>
      <c r="K25" s="303"/>
      <c r="L25" s="232">
        <f t="shared" si="7"/>
        <v>3</v>
      </c>
      <c r="M25" s="143">
        <v>3</v>
      </c>
      <c r="N25" s="143">
        <v>0</v>
      </c>
      <c r="O25" s="231"/>
      <c r="P25" s="232">
        <f t="shared" si="8"/>
        <v>0</v>
      </c>
      <c r="Q25" s="143">
        <v>0</v>
      </c>
      <c r="R25" s="143">
        <v>0</v>
      </c>
      <c r="S25" s="303"/>
    </row>
    <row r="26" spans="1:19" s="1860" customFormat="1" ht="12" customHeight="1" x14ac:dyDescent="0.25">
      <c r="A26" s="1692"/>
      <c r="B26" s="1694" t="s">
        <v>143</v>
      </c>
      <c r="C26" s="230"/>
      <c r="D26" s="1744">
        <v>7</v>
      </c>
      <c r="E26" s="1701">
        <v>7</v>
      </c>
      <c r="F26" s="1719">
        <v>0</v>
      </c>
      <c r="G26" s="231"/>
      <c r="H26" s="1744" t="s">
        <v>123</v>
      </c>
      <c r="I26" s="1701" t="s">
        <v>123</v>
      </c>
      <c r="J26" s="1719" t="s">
        <v>123</v>
      </c>
      <c r="K26" s="1716"/>
      <c r="L26" s="232">
        <v>6</v>
      </c>
      <c r="M26" s="1701">
        <v>6</v>
      </c>
      <c r="N26" s="1701">
        <v>0</v>
      </c>
      <c r="O26" s="231"/>
      <c r="P26" s="1744" t="s">
        <v>123</v>
      </c>
      <c r="Q26" s="1701" t="s">
        <v>123</v>
      </c>
      <c r="R26" s="1719" t="s">
        <v>123</v>
      </c>
      <c r="S26" s="1716"/>
    </row>
    <row r="27" spans="1:19" ht="12" customHeight="1" x14ac:dyDescent="0.25">
      <c r="A27" s="25"/>
      <c r="B27" s="31" t="s">
        <v>35</v>
      </c>
      <c r="C27" s="230"/>
      <c r="D27" s="1373">
        <f t="shared" si="5"/>
        <v>0</v>
      </c>
      <c r="E27" s="143">
        <v>0</v>
      </c>
      <c r="F27" s="573">
        <v>0</v>
      </c>
      <c r="G27" s="231"/>
      <c r="H27" s="1373">
        <f t="shared" si="6"/>
        <v>31</v>
      </c>
      <c r="I27" s="143">
        <v>31</v>
      </c>
      <c r="J27" s="573">
        <v>0</v>
      </c>
      <c r="K27" s="303"/>
      <c r="L27" s="232">
        <f t="shared" si="7"/>
        <v>0</v>
      </c>
      <c r="M27" s="143">
        <v>0</v>
      </c>
      <c r="N27" s="143">
        <v>0</v>
      </c>
      <c r="O27" s="231"/>
      <c r="P27" s="232">
        <f t="shared" si="8"/>
        <v>19</v>
      </c>
      <c r="Q27" s="143">
        <v>19</v>
      </c>
      <c r="R27" s="143">
        <v>0</v>
      </c>
      <c r="S27" s="303"/>
    </row>
    <row r="28" spans="1:19" ht="12" customHeight="1" x14ac:dyDescent="0.25">
      <c r="A28" s="25"/>
      <c r="B28" s="31" t="s">
        <v>37</v>
      </c>
      <c r="C28" s="230"/>
      <c r="D28" s="1373">
        <f t="shared" si="5"/>
        <v>160</v>
      </c>
      <c r="E28" s="143">
        <v>129</v>
      </c>
      <c r="F28" s="573">
        <v>31</v>
      </c>
      <c r="G28" s="231"/>
      <c r="H28" s="1373">
        <f t="shared" si="6"/>
        <v>13</v>
      </c>
      <c r="I28" s="143">
        <v>12</v>
      </c>
      <c r="J28" s="573">
        <v>1</v>
      </c>
      <c r="K28" s="303"/>
      <c r="L28" s="232">
        <f t="shared" si="7"/>
        <v>117</v>
      </c>
      <c r="M28" s="143">
        <v>106</v>
      </c>
      <c r="N28" s="143">
        <v>11</v>
      </c>
      <c r="O28" s="231"/>
      <c r="P28" s="232">
        <f t="shared" si="8"/>
        <v>9</v>
      </c>
      <c r="Q28" s="143">
        <v>9</v>
      </c>
      <c r="R28" s="143">
        <v>0</v>
      </c>
      <c r="S28" s="303"/>
    </row>
    <row r="29" spans="1:19" ht="12" customHeight="1" x14ac:dyDescent="0.25">
      <c r="A29" s="25"/>
      <c r="B29" s="31" t="s">
        <v>39</v>
      </c>
      <c r="C29" s="230"/>
      <c r="D29" s="1373">
        <f t="shared" si="5"/>
        <v>37</v>
      </c>
      <c r="E29" s="143">
        <v>37</v>
      </c>
      <c r="F29" s="573">
        <v>0</v>
      </c>
      <c r="G29" s="231"/>
      <c r="H29" s="1373">
        <f t="shared" si="6"/>
        <v>0</v>
      </c>
      <c r="I29" s="143">
        <v>0</v>
      </c>
      <c r="J29" s="573">
        <v>0</v>
      </c>
      <c r="K29" s="303"/>
      <c r="L29" s="232">
        <f t="shared" si="7"/>
        <v>16</v>
      </c>
      <c r="M29" s="143">
        <v>16</v>
      </c>
      <c r="N29" s="143">
        <v>0</v>
      </c>
      <c r="O29" s="231"/>
      <c r="P29" s="232">
        <f t="shared" si="8"/>
        <v>0</v>
      </c>
      <c r="Q29" s="143">
        <v>0</v>
      </c>
      <c r="R29" s="143">
        <v>0</v>
      </c>
      <c r="S29" s="303"/>
    </row>
    <row r="30" spans="1:19" ht="12" customHeight="1" x14ac:dyDescent="0.25">
      <c r="A30" s="25"/>
      <c r="B30" s="31" t="s">
        <v>41</v>
      </c>
      <c r="C30" s="230"/>
      <c r="D30" s="1373">
        <f t="shared" si="5"/>
        <v>86</v>
      </c>
      <c r="E30" s="143">
        <v>86</v>
      </c>
      <c r="F30" s="573" t="s">
        <v>123</v>
      </c>
      <c r="G30" s="231"/>
      <c r="H30" s="1373">
        <f t="shared" si="6"/>
        <v>17</v>
      </c>
      <c r="I30" s="143">
        <v>17</v>
      </c>
      <c r="J30" s="573" t="s">
        <v>123</v>
      </c>
      <c r="K30" s="303"/>
      <c r="L30" s="232">
        <f t="shared" si="7"/>
        <v>81</v>
      </c>
      <c r="M30" s="143">
        <v>81</v>
      </c>
      <c r="N30" s="143">
        <v>0</v>
      </c>
      <c r="O30" s="231"/>
      <c r="P30" s="232">
        <f t="shared" si="8"/>
        <v>15</v>
      </c>
      <c r="Q30" s="143">
        <v>15</v>
      </c>
      <c r="R30" s="143">
        <v>0</v>
      </c>
      <c r="S30" s="303"/>
    </row>
    <row r="31" spans="1:19" ht="12" customHeight="1" x14ac:dyDescent="0.25">
      <c r="A31" s="25"/>
      <c r="B31" s="31" t="s">
        <v>43</v>
      </c>
      <c r="C31" s="230"/>
      <c r="D31" s="1373">
        <f t="shared" si="5"/>
        <v>82</v>
      </c>
      <c r="E31" s="143">
        <v>80</v>
      </c>
      <c r="F31" s="573">
        <v>2</v>
      </c>
      <c r="G31" s="231"/>
      <c r="H31" s="1373">
        <f t="shared" si="6"/>
        <v>16</v>
      </c>
      <c r="I31" s="143">
        <v>16</v>
      </c>
      <c r="J31" s="573">
        <v>0</v>
      </c>
      <c r="K31" s="303"/>
      <c r="L31" s="232">
        <f t="shared" si="7"/>
        <v>83</v>
      </c>
      <c r="M31" s="143">
        <v>78</v>
      </c>
      <c r="N31" s="143">
        <v>5</v>
      </c>
      <c r="O31" s="231"/>
      <c r="P31" s="232">
        <f t="shared" si="8"/>
        <v>0</v>
      </c>
      <c r="Q31" s="143">
        <v>0</v>
      </c>
      <c r="R31" s="143">
        <v>0</v>
      </c>
      <c r="S31" s="303"/>
    </row>
    <row r="32" spans="1:19" ht="12" customHeight="1" x14ac:dyDescent="0.25">
      <c r="A32" s="25"/>
      <c r="B32" s="31" t="s">
        <v>612</v>
      </c>
      <c r="C32" s="230"/>
      <c r="D32" s="1373">
        <f t="shared" si="5"/>
        <v>36</v>
      </c>
      <c r="E32" s="143">
        <v>36</v>
      </c>
      <c r="F32" s="573" t="s">
        <v>123</v>
      </c>
      <c r="G32" s="231"/>
      <c r="H32" s="1373">
        <f t="shared" si="6"/>
        <v>78</v>
      </c>
      <c r="I32" s="143">
        <v>78</v>
      </c>
      <c r="J32" s="573" t="s">
        <v>123</v>
      </c>
      <c r="K32" s="303"/>
      <c r="L32" s="232">
        <f t="shared" si="7"/>
        <v>27</v>
      </c>
      <c r="M32" s="143">
        <v>27</v>
      </c>
      <c r="N32" s="143">
        <v>0</v>
      </c>
      <c r="O32" s="231"/>
      <c r="P32" s="232">
        <f t="shared" si="8"/>
        <v>22</v>
      </c>
      <c r="Q32" s="143">
        <v>22</v>
      </c>
      <c r="R32" s="143">
        <v>0</v>
      </c>
      <c r="S32" s="303"/>
    </row>
    <row r="33" spans="1:19" ht="12" customHeight="1" x14ac:dyDescent="0.25">
      <c r="A33" s="25"/>
      <c r="B33" s="31" t="s">
        <v>45</v>
      </c>
      <c r="C33" s="230"/>
      <c r="D33" s="1373">
        <f t="shared" si="5"/>
        <v>1</v>
      </c>
      <c r="E33" s="143">
        <v>1</v>
      </c>
      <c r="F33" s="573">
        <v>0</v>
      </c>
      <c r="G33" s="231"/>
      <c r="H33" s="1373">
        <f t="shared" si="6"/>
        <v>0</v>
      </c>
      <c r="I33" s="143">
        <v>0</v>
      </c>
      <c r="J33" s="573">
        <v>0</v>
      </c>
      <c r="K33" s="303"/>
      <c r="L33" s="232">
        <f t="shared" si="7"/>
        <v>3</v>
      </c>
      <c r="M33" s="143">
        <v>3</v>
      </c>
      <c r="N33" s="143">
        <v>0</v>
      </c>
      <c r="O33" s="231"/>
      <c r="P33" s="232">
        <f t="shared" si="8"/>
        <v>7</v>
      </c>
      <c r="Q33" s="143">
        <v>7</v>
      </c>
      <c r="R33" s="143">
        <v>0</v>
      </c>
      <c r="S33" s="303"/>
    </row>
    <row r="34" spans="1:19" ht="12" customHeight="1" x14ac:dyDescent="0.25">
      <c r="A34" s="25"/>
      <c r="B34" s="31" t="s">
        <v>553</v>
      </c>
      <c r="C34" s="230"/>
      <c r="D34" s="1373">
        <f t="shared" si="5"/>
        <v>4</v>
      </c>
      <c r="E34" s="143">
        <v>4</v>
      </c>
      <c r="F34" s="573">
        <v>0</v>
      </c>
      <c r="G34" s="231"/>
      <c r="H34" s="1373">
        <f t="shared" si="6"/>
        <v>0</v>
      </c>
      <c r="I34" s="143">
        <v>0</v>
      </c>
      <c r="J34" s="573">
        <v>0</v>
      </c>
      <c r="K34" s="303"/>
      <c r="L34" s="232">
        <f t="shared" si="7"/>
        <v>4</v>
      </c>
      <c r="M34" s="143">
        <v>4</v>
      </c>
      <c r="N34" s="143">
        <v>0</v>
      </c>
      <c r="O34" s="231"/>
      <c r="P34" s="232">
        <f t="shared" si="8"/>
        <v>0</v>
      </c>
      <c r="Q34" s="143">
        <v>0</v>
      </c>
      <c r="R34" s="143">
        <v>0</v>
      </c>
      <c r="S34" s="303"/>
    </row>
    <row r="35" spans="1:19" ht="12" customHeight="1" x14ac:dyDescent="0.25">
      <c r="A35" s="25"/>
      <c r="B35" s="31" t="s">
        <v>48</v>
      </c>
      <c r="C35" s="230"/>
      <c r="D35" s="1373">
        <f t="shared" si="5"/>
        <v>214</v>
      </c>
      <c r="E35" s="143">
        <v>214</v>
      </c>
      <c r="F35" s="573" t="s">
        <v>123</v>
      </c>
      <c r="G35" s="231"/>
      <c r="H35" s="1373">
        <f t="shared" si="6"/>
        <v>1</v>
      </c>
      <c r="I35" s="143">
        <v>1</v>
      </c>
      <c r="J35" s="573">
        <v>0</v>
      </c>
      <c r="K35" s="303"/>
      <c r="L35" s="232">
        <f t="shared" si="7"/>
        <v>103</v>
      </c>
      <c r="M35" s="143">
        <v>103</v>
      </c>
      <c r="N35" s="143">
        <v>0</v>
      </c>
      <c r="O35" s="231"/>
      <c r="P35" s="232">
        <f t="shared" si="8"/>
        <v>0</v>
      </c>
      <c r="Q35" s="143" t="s">
        <v>123</v>
      </c>
      <c r="R35" s="143" t="s">
        <v>123</v>
      </c>
      <c r="S35" s="303"/>
    </row>
    <row r="36" spans="1:19" ht="12" customHeight="1" x14ac:dyDescent="0.25">
      <c r="A36" s="25"/>
      <c r="B36" s="31" t="s">
        <v>50</v>
      </c>
      <c r="C36" s="230"/>
      <c r="D36" s="1373">
        <f t="shared" si="5"/>
        <v>223</v>
      </c>
      <c r="E36" s="143">
        <v>223</v>
      </c>
      <c r="F36" s="573" t="s">
        <v>123</v>
      </c>
      <c r="G36" s="231"/>
      <c r="H36" s="1373">
        <f t="shared" si="6"/>
        <v>0</v>
      </c>
      <c r="I36" s="143" t="s">
        <v>123</v>
      </c>
      <c r="J36" s="573">
        <v>0</v>
      </c>
      <c r="K36" s="303"/>
      <c r="L36" s="232">
        <f t="shared" si="7"/>
        <v>124</v>
      </c>
      <c r="M36" s="143">
        <v>124</v>
      </c>
      <c r="N36" s="143">
        <v>0</v>
      </c>
      <c r="O36" s="231"/>
      <c r="P36" s="232">
        <f t="shared" si="8"/>
        <v>0</v>
      </c>
      <c r="Q36" s="143">
        <v>0</v>
      </c>
      <c r="R36" s="143">
        <v>0</v>
      </c>
      <c r="S36" s="303"/>
    </row>
    <row r="37" spans="1:19" ht="12" customHeight="1" x14ac:dyDescent="0.25">
      <c r="A37" s="25"/>
      <c r="B37" s="31" t="s">
        <v>51</v>
      </c>
      <c r="C37" s="230"/>
      <c r="D37" s="1373">
        <f t="shared" si="5"/>
        <v>24</v>
      </c>
      <c r="E37" s="143">
        <v>16</v>
      </c>
      <c r="F37" s="573">
        <v>8</v>
      </c>
      <c r="G37" s="231"/>
      <c r="H37" s="1373">
        <f t="shared" si="6"/>
        <v>0</v>
      </c>
      <c r="I37" s="143" t="s">
        <v>123</v>
      </c>
      <c r="J37" s="573" t="s">
        <v>123</v>
      </c>
      <c r="K37" s="303"/>
      <c r="L37" s="232">
        <f t="shared" si="7"/>
        <v>18</v>
      </c>
      <c r="M37" s="143">
        <v>11</v>
      </c>
      <c r="N37" s="143">
        <v>7</v>
      </c>
      <c r="O37" s="231"/>
      <c r="P37" s="232">
        <f t="shared" si="8"/>
        <v>1</v>
      </c>
      <c r="Q37" s="143">
        <v>0</v>
      </c>
      <c r="R37" s="143">
        <v>1</v>
      </c>
      <c r="S37" s="303"/>
    </row>
    <row r="38" spans="1:19" ht="11.45" customHeight="1" x14ac:dyDescent="0.25">
      <c r="A38" s="25"/>
      <c r="B38" s="36" t="s">
        <v>474</v>
      </c>
      <c r="C38" s="230"/>
      <c r="D38" s="1373">
        <f t="shared" si="5"/>
        <v>38</v>
      </c>
      <c r="E38" s="143">
        <v>38</v>
      </c>
      <c r="F38" s="573" t="s">
        <v>123</v>
      </c>
      <c r="G38" s="231"/>
      <c r="H38" s="1373">
        <f t="shared" si="6"/>
        <v>1</v>
      </c>
      <c r="I38" s="143">
        <v>1</v>
      </c>
      <c r="J38" s="573" t="s">
        <v>123</v>
      </c>
      <c r="K38" s="303"/>
      <c r="L38" s="232">
        <f t="shared" si="7"/>
        <v>23</v>
      </c>
      <c r="M38" s="143">
        <v>23</v>
      </c>
      <c r="N38" s="143">
        <v>0</v>
      </c>
      <c r="O38" s="231"/>
      <c r="P38" s="232">
        <f t="shared" si="8"/>
        <v>2</v>
      </c>
      <c r="Q38" s="143">
        <v>2</v>
      </c>
      <c r="R38" s="143">
        <v>0</v>
      </c>
      <c r="S38" s="303"/>
    </row>
    <row r="39" spans="1:19" ht="12" customHeight="1" x14ac:dyDescent="0.25">
      <c r="A39" s="25"/>
      <c r="B39" s="31" t="s">
        <v>55</v>
      </c>
      <c r="C39" s="230"/>
      <c r="D39" s="1373">
        <f t="shared" si="5"/>
        <v>21</v>
      </c>
      <c r="E39" s="143">
        <v>20</v>
      </c>
      <c r="F39" s="573">
        <v>1</v>
      </c>
      <c r="G39" s="231"/>
      <c r="H39" s="1373">
        <f t="shared" si="6"/>
        <v>2</v>
      </c>
      <c r="I39" s="143">
        <v>2</v>
      </c>
      <c r="J39" s="573">
        <v>0</v>
      </c>
      <c r="K39" s="303"/>
      <c r="L39" s="232">
        <f t="shared" si="7"/>
        <v>36</v>
      </c>
      <c r="M39" s="143">
        <v>31</v>
      </c>
      <c r="N39" s="143">
        <v>5</v>
      </c>
      <c r="O39" s="231"/>
      <c r="P39" s="232">
        <f t="shared" si="8"/>
        <v>0</v>
      </c>
      <c r="Q39" s="143">
        <v>0</v>
      </c>
      <c r="R39" s="143">
        <v>0</v>
      </c>
      <c r="S39" s="303"/>
    </row>
    <row r="40" spans="1:19" ht="12" customHeight="1" x14ac:dyDescent="0.25">
      <c r="A40" s="1"/>
      <c r="B40" s="37" t="s">
        <v>57</v>
      </c>
      <c r="C40" s="230"/>
      <c r="D40" s="1374">
        <f t="shared" si="5"/>
        <v>21</v>
      </c>
      <c r="E40" s="589">
        <v>11</v>
      </c>
      <c r="F40" s="590">
        <v>10</v>
      </c>
      <c r="G40" s="231"/>
      <c r="H40" s="1374">
        <f t="shared" si="6"/>
        <v>0</v>
      </c>
      <c r="I40" s="589">
        <v>0</v>
      </c>
      <c r="J40" s="590">
        <v>0</v>
      </c>
      <c r="K40" s="303"/>
      <c r="L40" s="233">
        <f>SUM(M40:N40)</f>
        <v>25</v>
      </c>
      <c r="M40" s="234">
        <v>16</v>
      </c>
      <c r="N40" s="234">
        <v>9</v>
      </c>
      <c r="O40" s="231"/>
      <c r="P40" s="233">
        <f>SUM(Q40:R40)</f>
        <v>0</v>
      </c>
      <c r="Q40" s="234">
        <v>0</v>
      </c>
      <c r="R40" s="234">
        <v>0</v>
      </c>
      <c r="S40" s="303"/>
    </row>
    <row r="41" spans="1:19" ht="12" customHeight="1" x14ac:dyDescent="0.25">
      <c r="A41" s="1"/>
      <c r="B41" s="45" t="s">
        <v>26</v>
      </c>
      <c r="C41" s="63"/>
      <c r="D41" s="235">
        <f>SUM(D22:D40)</f>
        <v>1181</v>
      </c>
      <c r="E41" s="235"/>
      <c r="F41" s="235"/>
      <c r="G41" s="231"/>
      <c r="H41" s="235">
        <f>SUM(I22:I40)</f>
        <v>280</v>
      </c>
      <c r="I41" s="235"/>
      <c r="J41" s="235"/>
      <c r="K41" s="303"/>
      <c r="L41" s="235">
        <f>SUM(L22:L40)</f>
        <v>851</v>
      </c>
      <c r="M41" s="235"/>
      <c r="N41" s="235"/>
      <c r="O41" s="231"/>
      <c r="P41" s="235">
        <f>SUM(P22:P40)</f>
        <v>86</v>
      </c>
      <c r="Q41" s="235"/>
      <c r="R41" s="235"/>
      <c r="S41" s="303"/>
    </row>
    <row r="42" spans="1:19" ht="12" customHeight="1" x14ac:dyDescent="0.25">
      <c r="A42" s="1"/>
      <c r="B42" s="40"/>
      <c r="C42" s="40"/>
      <c r="D42" s="235"/>
      <c r="E42" s="236" t="s">
        <v>598</v>
      </c>
      <c r="F42" s="236" t="s">
        <v>598</v>
      </c>
      <c r="G42" s="231"/>
      <c r="H42" s="235"/>
      <c r="I42" s="236" t="s">
        <v>598</v>
      </c>
      <c r="J42" s="236" t="s">
        <v>598</v>
      </c>
      <c r="K42" s="303"/>
      <c r="L42" s="235"/>
      <c r="M42" s="236" t="s">
        <v>598</v>
      </c>
      <c r="N42" s="236" t="s">
        <v>598</v>
      </c>
      <c r="O42" s="231"/>
      <c r="P42" s="235"/>
      <c r="Q42" s="236" t="s">
        <v>598</v>
      </c>
      <c r="R42" s="236" t="s">
        <v>598</v>
      </c>
      <c r="S42" s="303"/>
    </row>
    <row r="43" spans="1:19" ht="12" customHeight="1" x14ac:dyDescent="0.25">
      <c r="A43" s="25"/>
      <c r="B43" s="948" t="s">
        <v>59</v>
      </c>
      <c r="C43" s="228"/>
      <c r="D43" s="235"/>
      <c r="E43" s="236"/>
      <c r="F43" s="236"/>
      <c r="G43" s="231"/>
      <c r="H43" s="235"/>
      <c r="I43" s="236"/>
      <c r="J43" s="236"/>
      <c r="K43" s="303"/>
      <c r="L43" s="235"/>
      <c r="M43" s="236"/>
      <c r="N43" s="236"/>
      <c r="O43" s="231"/>
      <c r="P43" s="235"/>
      <c r="Q43" s="236"/>
      <c r="R43" s="236"/>
      <c r="S43" s="303"/>
    </row>
    <row r="44" spans="1:19" ht="12" customHeight="1" x14ac:dyDescent="0.25">
      <c r="A44" s="25"/>
      <c r="B44" s="1051" t="s">
        <v>151</v>
      </c>
      <c r="C44" s="21"/>
      <c r="D44" s="1004">
        <f>SUM(E44:F44)</f>
        <v>0</v>
      </c>
      <c r="E44" s="571">
        <v>0</v>
      </c>
      <c r="F44" s="572">
        <v>0</v>
      </c>
      <c r="G44" s="303"/>
      <c r="H44" s="1087">
        <v>2</v>
      </c>
      <c r="I44" s="571">
        <v>2</v>
      </c>
      <c r="J44" s="572">
        <v>0</v>
      </c>
      <c r="K44" s="303"/>
      <c r="L44" s="1087">
        <v>0</v>
      </c>
      <c r="M44" s="571">
        <v>1</v>
      </c>
      <c r="N44" s="572">
        <v>1</v>
      </c>
      <c r="O44" s="751"/>
      <c r="P44" s="1087">
        <v>0</v>
      </c>
      <c r="Q44" s="571">
        <v>0</v>
      </c>
      <c r="R44" s="572">
        <v>0</v>
      </c>
      <c r="S44" s="303"/>
    </row>
    <row r="45" spans="1:19" ht="12" customHeight="1" x14ac:dyDescent="0.25">
      <c r="A45" s="25"/>
      <c r="B45" s="1051" t="s">
        <v>154</v>
      </c>
      <c r="C45" s="140"/>
      <c r="D45" s="1373">
        <f t="shared" ref="D45:D65" si="9">SUM(E45:F45)</f>
        <v>10</v>
      </c>
      <c r="E45" s="143">
        <v>10</v>
      </c>
      <c r="F45" s="573">
        <v>0</v>
      </c>
      <c r="G45" s="231"/>
      <c r="H45" s="1213">
        <v>34</v>
      </c>
      <c r="I45" s="143">
        <v>23</v>
      </c>
      <c r="J45" s="573">
        <v>0</v>
      </c>
      <c r="K45" s="303"/>
      <c r="L45" s="1213">
        <f>SUM(M45:N45)</f>
        <v>12</v>
      </c>
      <c r="M45" s="143">
        <v>12</v>
      </c>
      <c r="N45" s="573" t="s">
        <v>598</v>
      </c>
      <c r="O45" s="751"/>
      <c r="P45" s="1213">
        <f>SUM(Q45:R45)</f>
        <v>35</v>
      </c>
      <c r="Q45" s="143">
        <v>35</v>
      </c>
      <c r="R45" s="573">
        <v>0</v>
      </c>
      <c r="S45" s="303"/>
    </row>
    <row r="46" spans="1:19" ht="12" customHeight="1" x14ac:dyDescent="0.25">
      <c r="A46" s="25"/>
      <c r="B46" s="1051" t="s">
        <v>68</v>
      </c>
      <c r="C46" s="140"/>
      <c r="D46" s="1373">
        <f t="shared" si="9"/>
        <v>3</v>
      </c>
      <c r="E46" s="143">
        <v>3</v>
      </c>
      <c r="F46" s="573">
        <v>0</v>
      </c>
      <c r="G46" s="231"/>
      <c r="H46" s="1213">
        <v>1</v>
      </c>
      <c r="I46" s="143">
        <v>0</v>
      </c>
      <c r="J46" s="573">
        <v>0</v>
      </c>
      <c r="K46" s="303"/>
      <c r="L46" s="1213">
        <f>SUM(M46:N46)</f>
        <v>2</v>
      </c>
      <c r="M46" s="143">
        <v>2</v>
      </c>
      <c r="N46" s="573">
        <v>0</v>
      </c>
      <c r="O46" s="751"/>
      <c r="P46" s="1213">
        <f>SUM(Q46:R46)</f>
        <v>1</v>
      </c>
      <c r="Q46" s="143">
        <v>0</v>
      </c>
      <c r="R46" s="573">
        <v>1</v>
      </c>
      <c r="S46" s="303"/>
    </row>
    <row r="47" spans="1:19" ht="12" customHeight="1" x14ac:dyDescent="0.25">
      <c r="A47" s="25"/>
      <c r="B47" s="1051" t="s">
        <v>70</v>
      </c>
      <c r="C47" s="140"/>
      <c r="D47" s="1373">
        <f t="shared" si="9"/>
        <v>1.0000099999999998E-21</v>
      </c>
      <c r="E47" s="143">
        <v>1E-26</v>
      </c>
      <c r="F47" s="573">
        <v>9.9999999999999991E-22</v>
      </c>
      <c r="G47" s="336"/>
      <c r="H47" s="1213">
        <v>0</v>
      </c>
      <c r="I47" s="143">
        <v>1E-22</v>
      </c>
      <c r="J47" s="573">
        <v>1.0000000000000001E-18</v>
      </c>
      <c r="K47" s="303"/>
      <c r="L47" s="1213">
        <f t="shared" ref="L47:L64" si="10">SUM(M47:N47)</f>
        <v>1</v>
      </c>
      <c r="M47" s="143">
        <v>1</v>
      </c>
      <c r="N47" s="573">
        <v>0</v>
      </c>
      <c r="O47" s="751"/>
      <c r="P47" s="1213">
        <f t="shared" ref="P47:P64" si="11">SUM(Q47:R47)</f>
        <v>0</v>
      </c>
      <c r="Q47" s="143">
        <v>0</v>
      </c>
      <c r="R47" s="573">
        <v>0</v>
      </c>
      <c r="S47" s="303"/>
    </row>
    <row r="48" spans="1:19" ht="12" customHeight="1" x14ac:dyDescent="0.25">
      <c r="A48" s="25"/>
      <c r="B48" s="1051" t="s">
        <v>72</v>
      </c>
      <c r="C48" s="140"/>
      <c r="D48" s="1373">
        <f t="shared" si="9"/>
        <v>1.0000099999999998E-21</v>
      </c>
      <c r="E48" s="143">
        <v>1E-26</v>
      </c>
      <c r="F48" s="573">
        <v>9.9999999999999991E-22</v>
      </c>
      <c r="G48" s="336"/>
      <c r="H48" s="1213">
        <v>0</v>
      </c>
      <c r="I48" s="143">
        <v>1E-22</v>
      </c>
      <c r="J48" s="573">
        <v>1.0000000000000001E-18</v>
      </c>
      <c r="K48" s="303"/>
      <c r="L48" s="1213">
        <f t="shared" si="10"/>
        <v>0</v>
      </c>
      <c r="M48" s="143">
        <v>0</v>
      </c>
      <c r="N48" s="573">
        <v>0</v>
      </c>
      <c r="O48" s="751"/>
      <c r="P48" s="1213">
        <f t="shared" si="11"/>
        <v>0</v>
      </c>
      <c r="Q48" s="143">
        <v>0</v>
      </c>
      <c r="R48" s="573">
        <v>0</v>
      </c>
      <c r="S48" s="303"/>
    </row>
    <row r="49" spans="1:19" ht="12" customHeight="1" x14ac:dyDescent="0.25">
      <c r="A49" s="25"/>
      <c r="B49" s="1051" t="s">
        <v>73</v>
      </c>
      <c r="C49" s="140"/>
      <c r="D49" s="1373">
        <f t="shared" si="9"/>
        <v>12</v>
      </c>
      <c r="E49" s="143">
        <v>11</v>
      </c>
      <c r="F49" s="573">
        <v>1</v>
      </c>
      <c r="G49" s="336"/>
      <c r="H49" s="1213">
        <v>8</v>
      </c>
      <c r="I49" s="143">
        <v>3</v>
      </c>
      <c r="J49" s="573">
        <v>1</v>
      </c>
      <c r="K49" s="303"/>
      <c r="L49" s="1213">
        <f t="shared" si="10"/>
        <v>9</v>
      </c>
      <c r="M49" s="143">
        <v>5</v>
      </c>
      <c r="N49" s="573">
        <v>4</v>
      </c>
      <c r="O49" s="751"/>
      <c r="P49" s="1213">
        <f t="shared" si="11"/>
        <v>12</v>
      </c>
      <c r="Q49" s="143">
        <v>2</v>
      </c>
      <c r="R49" s="573">
        <v>10</v>
      </c>
      <c r="S49" s="303"/>
    </row>
    <row r="50" spans="1:19" ht="10.9" customHeight="1" x14ac:dyDescent="0.25">
      <c r="A50" s="25"/>
      <c r="B50" s="1051" t="s">
        <v>74</v>
      </c>
      <c r="C50" s="140"/>
      <c r="D50" s="1373">
        <v>2</v>
      </c>
      <c r="E50" s="143">
        <v>2</v>
      </c>
      <c r="F50" s="573">
        <v>1</v>
      </c>
      <c r="G50" s="336"/>
      <c r="H50" s="1213">
        <v>2</v>
      </c>
      <c r="I50" s="143">
        <v>1</v>
      </c>
      <c r="J50" s="573">
        <v>1</v>
      </c>
      <c r="K50" s="303"/>
      <c r="L50" s="1213">
        <v>0</v>
      </c>
      <c r="M50" s="143">
        <v>0</v>
      </c>
      <c r="N50" s="573">
        <v>0</v>
      </c>
      <c r="O50" s="751"/>
      <c r="P50" s="1213">
        <v>0</v>
      </c>
      <c r="Q50" s="143">
        <v>0</v>
      </c>
      <c r="R50" s="573">
        <v>0</v>
      </c>
      <c r="S50" s="303"/>
    </row>
    <row r="51" spans="1:19" ht="12.6" customHeight="1" x14ac:dyDescent="0.25">
      <c r="A51" s="25"/>
      <c r="B51" s="1051" t="s">
        <v>456</v>
      </c>
      <c r="C51" s="140"/>
      <c r="D51" s="1744">
        <v>7</v>
      </c>
      <c r="E51" s="1701">
        <v>7</v>
      </c>
      <c r="F51" s="1719">
        <v>0</v>
      </c>
      <c r="G51" s="1717"/>
      <c r="H51" s="1743">
        <v>48</v>
      </c>
      <c r="I51" s="1701">
        <v>48</v>
      </c>
      <c r="J51" s="1719">
        <v>0</v>
      </c>
      <c r="K51" s="1716"/>
      <c r="L51" s="1743">
        <v>6</v>
      </c>
      <c r="M51" s="1701">
        <v>6</v>
      </c>
      <c r="N51" s="1719">
        <v>0</v>
      </c>
      <c r="O51" s="1722"/>
      <c r="P51" s="1743">
        <v>47</v>
      </c>
      <c r="Q51" s="1701">
        <v>47</v>
      </c>
      <c r="R51" s="1719">
        <v>0</v>
      </c>
      <c r="S51" s="303"/>
    </row>
    <row r="52" spans="1:19" ht="12" customHeight="1" x14ac:dyDescent="0.25">
      <c r="A52" s="25"/>
      <c r="B52" s="1051" t="s">
        <v>76</v>
      </c>
      <c r="C52" s="140"/>
      <c r="D52" s="1373">
        <f t="shared" si="9"/>
        <v>19</v>
      </c>
      <c r="E52" s="143">
        <v>18</v>
      </c>
      <c r="F52" s="573">
        <v>1</v>
      </c>
      <c r="G52" s="231"/>
      <c r="H52" s="1213">
        <v>3</v>
      </c>
      <c r="I52" s="143">
        <v>3</v>
      </c>
      <c r="J52" s="573">
        <v>4</v>
      </c>
      <c r="K52" s="303"/>
      <c r="L52" s="1213">
        <f t="shared" si="10"/>
        <v>25</v>
      </c>
      <c r="M52" s="143">
        <v>24</v>
      </c>
      <c r="N52" s="573">
        <v>1</v>
      </c>
      <c r="O52" s="751"/>
      <c r="P52" s="1213">
        <f t="shared" si="11"/>
        <v>9</v>
      </c>
      <c r="Q52" s="143">
        <v>3</v>
      </c>
      <c r="R52" s="573">
        <v>6</v>
      </c>
      <c r="S52" s="303"/>
    </row>
    <row r="53" spans="1:19" ht="12" customHeight="1" x14ac:dyDescent="0.25">
      <c r="A53" s="25"/>
      <c r="B53" s="1051" t="s">
        <v>77</v>
      </c>
      <c r="C53" s="140"/>
      <c r="D53" s="1373">
        <f t="shared" si="9"/>
        <v>2</v>
      </c>
      <c r="E53" s="143">
        <v>2</v>
      </c>
      <c r="F53" s="573">
        <v>0</v>
      </c>
      <c r="G53" s="231"/>
      <c r="H53" s="1213">
        <v>0</v>
      </c>
      <c r="I53" s="143">
        <v>1</v>
      </c>
      <c r="J53" s="573">
        <v>0</v>
      </c>
      <c r="K53" s="303"/>
      <c r="L53" s="1213">
        <f t="shared" si="10"/>
        <v>1</v>
      </c>
      <c r="M53" s="143">
        <v>0</v>
      </c>
      <c r="N53" s="573">
        <v>1</v>
      </c>
      <c r="O53" s="751"/>
      <c r="P53" s="1213">
        <f t="shared" si="11"/>
        <v>2</v>
      </c>
      <c r="Q53" s="143">
        <v>1</v>
      </c>
      <c r="R53" s="573">
        <v>1</v>
      </c>
      <c r="S53" s="303"/>
    </row>
    <row r="54" spans="1:19" ht="12" customHeight="1" x14ac:dyDescent="0.25">
      <c r="A54" s="25"/>
      <c r="B54" s="1051" t="s">
        <v>78</v>
      </c>
      <c r="C54" s="140"/>
      <c r="D54" s="1373">
        <f t="shared" si="9"/>
        <v>0</v>
      </c>
      <c r="E54" s="143">
        <v>0</v>
      </c>
      <c r="F54" s="573">
        <v>0</v>
      </c>
      <c r="G54" s="231"/>
      <c r="H54" s="1213">
        <v>9</v>
      </c>
      <c r="I54" s="143">
        <v>15</v>
      </c>
      <c r="J54" s="573">
        <v>6</v>
      </c>
      <c r="K54" s="303"/>
      <c r="L54" s="1213">
        <f t="shared" si="10"/>
        <v>0</v>
      </c>
      <c r="M54" s="143">
        <v>0</v>
      </c>
      <c r="N54" s="573">
        <v>0</v>
      </c>
      <c r="O54" s="751"/>
      <c r="P54" s="1213">
        <f t="shared" si="11"/>
        <v>27</v>
      </c>
      <c r="Q54" s="143">
        <v>9</v>
      </c>
      <c r="R54" s="573">
        <v>18</v>
      </c>
      <c r="S54" s="303"/>
    </row>
    <row r="55" spans="1:19" ht="12" customHeight="1" x14ac:dyDescent="0.25">
      <c r="A55" s="25"/>
      <c r="B55" s="1051" t="s">
        <v>82</v>
      </c>
      <c r="C55" s="140"/>
      <c r="D55" s="1373">
        <f t="shared" si="9"/>
        <v>5</v>
      </c>
      <c r="E55" s="143">
        <v>1</v>
      </c>
      <c r="F55" s="573">
        <v>4</v>
      </c>
      <c r="G55" s="336"/>
      <c r="H55" s="1213">
        <v>0</v>
      </c>
      <c r="I55" s="143">
        <v>0</v>
      </c>
      <c r="J55" s="573">
        <v>0</v>
      </c>
      <c r="K55" s="303"/>
      <c r="L55" s="1213">
        <f t="shared" si="10"/>
        <v>6</v>
      </c>
      <c r="M55" s="143">
        <v>4</v>
      </c>
      <c r="N55" s="573">
        <v>2</v>
      </c>
      <c r="O55" s="751"/>
      <c r="P55" s="1213">
        <f t="shared" si="11"/>
        <v>4</v>
      </c>
      <c r="Q55" s="143">
        <v>2</v>
      </c>
      <c r="R55" s="573">
        <v>2</v>
      </c>
      <c r="S55" s="303"/>
    </row>
    <row r="56" spans="1:19" ht="12" customHeight="1" x14ac:dyDescent="0.25">
      <c r="A56" s="25"/>
      <c r="B56" s="1051" t="s">
        <v>84</v>
      </c>
      <c r="C56" s="140"/>
      <c r="D56" s="1373">
        <f t="shared" si="9"/>
        <v>3</v>
      </c>
      <c r="E56" s="143">
        <v>3</v>
      </c>
      <c r="F56" s="573" t="s">
        <v>123</v>
      </c>
      <c r="G56" s="336"/>
      <c r="H56" s="1213">
        <v>1</v>
      </c>
      <c r="I56" s="143">
        <v>1</v>
      </c>
      <c r="J56" s="573">
        <v>1</v>
      </c>
      <c r="K56" s="303"/>
      <c r="L56" s="1213">
        <f t="shared" si="10"/>
        <v>2</v>
      </c>
      <c r="M56" s="143">
        <v>2</v>
      </c>
      <c r="N56" s="573">
        <v>0</v>
      </c>
      <c r="O56" s="751"/>
      <c r="P56" s="1213">
        <f t="shared" si="11"/>
        <v>1</v>
      </c>
      <c r="Q56" s="143">
        <v>0</v>
      </c>
      <c r="R56" s="573">
        <v>1</v>
      </c>
      <c r="S56" s="303"/>
    </row>
    <row r="57" spans="1:19" ht="12" customHeight="1" x14ac:dyDescent="0.25">
      <c r="A57" s="25"/>
      <c r="B57" s="1051" t="s">
        <v>83</v>
      </c>
      <c r="C57" s="140"/>
      <c r="D57" s="1373">
        <v>1</v>
      </c>
      <c r="E57" s="143">
        <v>1</v>
      </c>
      <c r="F57" s="573">
        <v>0</v>
      </c>
      <c r="G57" s="336"/>
      <c r="H57" s="1743">
        <f t="shared" ref="H57" si="12">SUM(I57:J57)</f>
        <v>0</v>
      </c>
      <c r="I57" s="1701">
        <v>0</v>
      </c>
      <c r="J57" s="1719">
        <v>0</v>
      </c>
      <c r="K57" s="303"/>
      <c r="L57" s="1743">
        <f t="shared" ref="L57" si="13">SUM(M57:N57)</f>
        <v>0</v>
      </c>
      <c r="M57" s="1701">
        <v>0</v>
      </c>
      <c r="N57" s="1719">
        <v>0</v>
      </c>
      <c r="O57" s="751"/>
      <c r="P57" s="1743">
        <f t="shared" ref="P57" si="14">SUM(Q57:R57)</f>
        <v>0</v>
      </c>
      <c r="Q57" s="1701">
        <v>0</v>
      </c>
      <c r="R57" s="1719">
        <v>0</v>
      </c>
      <c r="S57" s="303"/>
    </row>
    <row r="58" spans="1:19" ht="12" customHeight="1" x14ac:dyDescent="0.25">
      <c r="A58" s="25"/>
      <c r="B58" s="1051" t="s">
        <v>86</v>
      </c>
      <c r="C58" s="140"/>
      <c r="D58" s="1373">
        <f t="shared" si="9"/>
        <v>4</v>
      </c>
      <c r="E58" s="143">
        <v>4</v>
      </c>
      <c r="F58" s="573">
        <v>0</v>
      </c>
      <c r="G58" s="336"/>
      <c r="H58" s="1213">
        <f t="shared" ref="H58" si="15">SUM(I58:J58)</f>
        <v>0</v>
      </c>
      <c r="I58" s="143">
        <v>0</v>
      </c>
      <c r="J58" s="573">
        <v>0</v>
      </c>
      <c r="K58" s="303"/>
      <c r="L58" s="1213">
        <f t="shared" si="10"/>
        <v>0</v>
      </c>
      <c r="M58" s="143">
        <v>0</v>
      </c>
      <c r="N58" s="573">
        <v>0</v>
      </c>
      <c r="O58" s="751"/>
      <c r="P58" s="1213">
        <f t="shared" si="11"/>
        <v>0</v>
      </c>
      <c r="Q58" s="143">
        <v>0</v>
      </c>
      <c r="R58" s="573">
        <v>0</v>
      </c>
      <c r="S58" s="303"/>
    </row>
    <row r="59" spans="1:19" ht="12" customHeight="1" x14ac:dyDescent="0.25">
      <c r="A59" s="25"/>
      <c r="B59" s="1051" t="s">
        <v>88</v>
      </c>
      <c r="C59" s="140"/>
      <c r="D59" s="1373">
        <f t="shared" si="9"/>
        <v>86</v>
      </c>
      <c r="E59" s="143">
        <v>85</v>
      </c>
      <c r="F59" s="573">
        <v>1</v>
      </c>
      <c r="G59" s="336"/>
      <c r="H59" s="1213">
        <v>18</v>
      </c>
      <c r="I59" s="143">
        <v>18</v>
      </c>
      <c r="J59" s="573">
        <v>1</v>
      </c>
      <c r="K59" s="303"/>
      <c r="L59" s="1213">
        <f t="shared" si="10"/>
        <v>62</v>
      </c>
      <c r="M59" s="143">
        <v>60</v>
      </c>
      <c r="N59" s="573">
        <v>2</v>
      </c>
      <c r="O59" s="751"/>
      <c r="P59" s="1213">
        <f t="shared" si="11"/>
        <v>28</v>
      </c>
      <c r="Q59" s="143">
        <v>5</v>
      </c>
      <c r="R59" s="573">
        <v>23</v>
      </c>
      <c r="S59" s="303"/>
    </row>
    <row r="60" spans="1:19" ht="12" customHeight="1" x14ac:dyDescent="0.25">
      <c r="A60" s="25"/>
      <c r="B60" s="1051" t="s">
        <v>89</v>
      </c>
      <c r="C60" s="140"/>
      <c r="D60" s="1373">
        <f t="shared" si="9"/>
        <v>0</v>
      </c>
      <c r="E60" s="143">
        <v>0</v>
      </c>
      <c r="F60" s="573">
        <v>0</v>
      </c>
      <c r="G60" s="336"/>
      <c r="H60" s="1213">
        <v>0</v>
      </c>
      <c r="I60" s="143">
        <v>3</v>
      </c>
      <c r="J60" s="573">
        <v>0</v>
      </c>
      <c r="K60" s="303"/>
      <c r="L60" s="1213">
        <f t="shared" si="10"/>
        <v>0</v>
      </c>
      <c r="M60" s="143">
        <v>0</v>
      </c>
      <c r="N60" s="573">
        <v>0</v>
      </c>
      <c r="O60" s="751"/>
      <c r="P60" s="1213">
        <f t="shared" si="11"/>
        <v>0</v>
      </c>
      <c r="Q60" s="143">
        <v>0</v>
      </c>
      <c r="R60" s="573">
        <v>0</v>
      </c>
      <c r="S60" s="303"/>
    </row>
    <row r="61" spans="1:19" ht="12" customHeight="1" x14ac:dyDescent="0.25">
      <c r="A61" s="25"/>
      <c r="B61" s="1051" t="s">
        <v>91</v>
      </c>
      <c r="C61" s="140"/>
      <c r="D61" s="1373">
        <f t="shared" si="9"/>
        <v>12</v>
      </c>
      <c r="E61" s="143">
        <v>12</v>
      </c>
      <c r="F61" s="573">
        <v>0</v>
      </c>
      <c r="G61" s="336"/>
      <c r="H61" s="1213">
        <v>4</v>
      </c>
      <c r="I61" s="143">
        <v>2</v>
      </c>
      <c r="J61" s="573">
        <v>3</v>
      </c>
      <c r="K61" s="303"/>
      <c r="L61" s="1213">
        <f t="shared" si="10"/>
        <v>3</v>
      </c>
      <c r="M61" s="143">
        <v>3</v>
      </c>
      <c r="N61" s="573">
        <v>0</v>
      </c>
      <c r="O61" s="751"/>
      <c r="P61" s="1213">
        <f t="shared" si="11"/>
        <v>4</v>
      </c>
      <c r="Q61" s="143">
        <v>0</v>
      </c>
      <c r="R61" s="573">
        <v>4</v>
      </c>
      <c r="S61" s="303"/>
    </row>
    <row r="62" spans="1:19" ht="12" customHeight="1" x14ac:dyDescent="0.25">
      <c r="A62" s="25"/>
      <c r="B62" s="1051" t="s">
        <v>171</v>
      </c>
      <c r="C62" s="140"/>
      <c r="D62" s="1373">
        <v>1</v>
      </c>
      <c r="E62" s="143">
        <v>1</v>
      </c>
      <c r="F62" s="573">
        <v>0</v>
      </c>
      <c r="G62" s="336"/>
      <c r="H62" s="1213">
        <v>0</v>
      </c>
      <c r="I62" s="143">
        <v>0</v>
      </c>
      <c r="J62" s="573">
        <v>0</v>
      </c>
      <c r="K62" s="303"/>
      <c r="L62" s="1213">
        <f t="shared" si="10"/>
        <v>0</v>
      </c>
      <c r="M62" s="143">
        <v>0</v>
      </c>
      <c r="N62" s="573">
        <v>0</v>
      </c>
      <c r="O62" s="751"/>
      <c r="P62" s="1213">
        <f t="shared" si="11"/>
        <v>0</v>
      </c>
      <c r="Q62" s="143">
        <v>0</v>
      </c>
      <c r="R62" s="573">
        <v>0</v>
      </c>
      <c r="S62" s="303"/>
    </row>
    <row r="63" spans="1:19" ht="12" customHeight="1" x14ac:dyDescent="0.25">
      <c r="A63" s="25"/>
      <c r="B63" s="1051" t="s">
        <v>97</v>
      </c>
      <c r="C63" s="140"/>
      <c r="D63" s="1373">
        <f t="shared" si="9"/>
        <v>4</v>
      </c>
      <c r="E63" s="143">
        <v>4</v>
      </c>
      <c r="F63" s="573">
        <v>0</v>
      </c>
      <c r="G63" s="336"/>
      <c r="H63" s="1213">
        <f t="shared" ref="H63" si="16">SUM(I63:J63)</f>
        <v>0</v>
      </c>
      <c r="I63" s="143">
        <v>0</v>
      </c>
      <c r="J63" s="573">
        <v>0</v>
      </c>
      <c r="K63" s="303"/>
      <c r="L63" s="1213">
        <f t="shared" si="10"/>
        <v>3</v>
      </c>
      <c r="M63" s="143">
        <v>3</v>
      </c>
      <c r="N63" s="573">
        <v>0</v>
      </c>
      <c r="O63" s="751"/>
      <c r="P63" s="1213">
        <f t="shared" si="11"/>
        <v>0</v>
      </c>
      <c r="Q63" s="143">
        <v>0</v>
      </c>
      <c r="R63" s="573">
        <v>0</v>
      </c>
      <c r="S63" s="303"/>
    </row>
    <row r="64" spans="1:19" ht="12" customHeight="1" x14ac:dyDescent="0.25">
      <c r="A64" s="25"/>
      <c r="B64" s="1051" t="s">
        <v>99</v>
      </c>
      <c r="C64" s="140"/>
      <c r="D64" s="1373">
        <f t="shared" si="9"/>
        <v>0</v>
      </c>
      <c r="E64" s="143">
        <v>0</v>
      </c>
      <c r="F64" s="573">
        <v>0</v>
      </c>
      <c r="G64" s="336"/>
      <c r="H64" s="1213">
        <v>3</v>
      </c>
      <c r="I64" s="143">
        <v>2</v>
      </c>
      <c r="J64" s="573">
        <v>1</v>
      </c>
      <c r="K64" s="303"/>
      <c r="L64" s="1213">
        <f t="shared" si="10"/>
        <v>0</v>
      </c>
      <c r="M64" s="143">
        <v>0</v>
      </c>
      <c r="N64" s="573">
        <v>0</v>
      </c>
      <c r="O64" s="751"/>
      <c r="P64" s="1213">
        <f t="shared" si="11"/>
        <v>5</v>
      </c>
      <c r="Q64" s="143">
        <v>0</v>
      </c>
      <c r="R64" s="573">
        <v>5</v>
      </c>
      <c r="S64" s="303"/>
    </row>
    <row r="65" spans="1:19" ht="12" customHeight="1" x14ac:dyDescent="0.25">
      <c r="A65" s="25"/>
      <c r="B65" s="1053" t="s">
        <v>101</v>
      </c>
      <c r="C65" s="140"/>
      <c r="D65" s="1374">
        <f t="shared" si="9"/>
        <v>17</v>
      </c>
      <c r="E65" s="589">
        <v>16</v>
      </c>
      <c r="F65" s="590">
        <v>1</v>
      </c>
      <c r="G65" s="231"/>
      <c r="H65" s="1214">
        <v>3</v>
      </c>
      <c r="I65" s="589">
        <v>0</v>
      </c>
      <c r="J65" s="590">
        <v>3</v>
      </c>
      <c r="K65" s="303"/>
      <c r="L65" s="1214">
        <f>SUM(M65:N65)</f>
        <v>3</v>
      </c>
      <c r="M65" s="589">
        <v>2</v>
      </c>
      <c r="N65" s="590">
        <v>1</v>
      </c>
      <c r="O65" s="751"/>
      <c r="P65" s="1214">
        <f>SUM(Q65:R65)</f>
        <v>7</v>
      </c>
      <c r="Q65" s="589">
        <v>2</v>
      </c>
      <c r="R65" s="590">
        <v>5</v>
      </c>
      <c r="S65" s="303"/>
    </row>
    <row r="66" spans="1:19" ht="12" customHeight="1" x14ac:dyDescent="0.25">
      <c r="A66" s="1"/>
      <c r="B66" s="45" t="s">
        <v>26</v>
      </c>
      <c r="C66" s="63"/>
      <c r="D66" s="235">
        <f>SUM(D44:D65)</f>
        <v>188</v>
      </c>
      <c r="E66" s="235"/>
      <c r="F66" s="235"/>
      <c r="G66" s="235"/>
      <c r="H66" s="235">
        <f t="shared" ref="H66:P66" si="17">SUM(H44:H65)</f>
        <v>136</v>
      </c>
      <c r="I66" s="235"/>
      <c r="J66" s="235"/>
      <c r="K66" s="235"/>
      <c r="L66" s="235">
        <f t="shared" si="17"/>
        <v>135</v>
      </c>
      <c r="M66" s="235"/>
      <c r="N66" s="235"/>
      <c r="O66" s="235"/>
      <c r="P66" s="235">
        <f t="shared" si="17"/>
        <v>182</v>
      </c>
      <c r="Q66" s="235"/>
      <c r="R66" s="235"/>
      <c r="S66" s="303"/>
    </row>
    <row r="67" spans="1:19" ht="12.75" customHeight="1" x14ac:dyDescent="0.25">
      <c r="A67" s="1"/>
      <c r="B67" s="45"/>
      <c r="C67" s="63"/>
      <c r="D67" s="235"/>
      <c r="E67" s="235" t="s">
        <v>598</v>
      </c>
      <c r="F67" s="235" t="s">
        <v>598</v>
      </c>
      <c r="G67" s="231"/>
      <c r="H67" s="235"/>
      <c r="I67" s="235" t="s">
        <v>598</v>
      </c>
      <c r="J67" s="235" t="s">
        <v>598</v>
      </c>
      <c r="K67" s="303"/>
      <c r="L67" s="235"/>
      <c r="M67" s="235" t="s">
        <v>598</v>
      </c>
      <c r="N67" s="235" t="s">
        <v>598</v>
      </c>
      <c r="O67" s="231"/>
      <c r="P67" s="235"/>
      <c r="Q67" s="235" t="s">
        <v>598</v>
      </c>
      <c r="R67" s="235" t="s">
        <v>598</v>
      </c>
      <c r="S67" s="303"/>
    </row>
    <row r="68" spans="1:19" ht="12" customHeight="1" x14ac:dyDescent="0.25">
      <c r="A68" s="1"/>
      <c r="B68" s="2"/>
      <c r="C68" s="2"/>
      <c r="D68" s="303"/>
      <c r="E68" s="303" t="s">
        <v>598</v>
      </c>
      <c r="F68" s="303" t="s">
        <v>598</v>
      </c>
      <c r="G68" s="303"/>
      <c r="H68" s="303"/>
      <c r="I68" s="303" t="s">
        <v>598</v>
      </c>
      <c r="J68" s="303" t="s">
        <v>598</v>
      </c>
      <c r="K68" s="303"/>
      <c r="L68" s="433"/>
      <c r="M68" s="144" t="s">
        <v>598</v>
      </c>
      <c r="N68" s="144" t="s">
        <v>598</v>
      </c>
      <c r="O68" s="303"/>
      <c r="P68" s="433"/>
      <c r="Q68" s="144" t="s">
        <v>598</v>
      </c>
      <c r="R68" s="144" t="s">
        <v>598</v>
      </c>
      <c r="S68" s="303"/>
    </row>
    <row r="69" spans="1:19" ht="12" customHeight="1" x14ac:dyDescent="0.25">
      <c r="A69" s="1"/>
      <c r="B69" s="205" t="s">
        <v>124</v>
      </c>
      <c r="C69" s="238"/>
      <c r="D69" s="239">
        <f>SUM(D19,D41,D66)</f>
        <v>1622</v>
      </c>
      <c r="E69" s="146"/>
      <c r="F69" s="146"/>
      <c r="G69" s="310"/>
      <c r="H69" s="239">
        <f>SUM(H19,H41,H66)</f>
        <v>508</v>
      </c>
      <c r="I69" s="146"/>
      <c r="J69" s="146"/>
      <c r="K69" s="310"/>
      <c r="L69" s="239">
        <f>SUM(L19,L41,L66)</f>
        <v>1119</v>
      </c>
      <c r="M69" s="146"/>
      <c r="N69" s="146"/>
      <c r="O69" s="310"/>
      <c r="P69" s="239">
        <f>SUM(P19,P41,P66)</f>
        <v>375</v>
      </c>
      <c r="Q69" s="146"/>
      <c r="R69" s="146"/>
      <c r="S69" s="303"/>
    </row>
    <row r="70" spans="1:19" ht="12" customHeight="1" x14ac:dyDescent="0.25">
      <c r="A70" s="1"/>
      <c r="B70" s="1"/>
      <c r="C70" s="21"/>
      <c r="D70" s="144"/>
      <c r="E70" s="144" t="s">
        <v>598</v>
      </c>
      <c r="F70" s="144" t="s">
        <v>598</v>
      </c>
      <c r="G70" s="303"/>
      <c r="H70" s="144"/>
      <c r="I70" s="144" t="s">
        <v>598</v>
      </c>
      <c r="J70" s="144" t="s">
        <v>598</v>
      </c>
      <c r="K70" s="303"/>
      <c r="L70" s="144"/>
      <c r="M70" s="144" t="s">
        <v>598</v>
      </c>
      <c r="N70" s="144" t="s">
        <v>598</v>
      </c>
      <c r="O70" s="303"/>
      <c r="P70" s="433"/>
      <c r="Q70" s="144" t="s">
        <v>598</v>
      </c>
      <c r="R70" s="144" t="s">
        <v>598</v>
      </c>
      <c r="S70" s="303"/>
    </row>
    <row r="71" spans="1:19" ht="12" customHeight="1" x14ac:dyDescent="0.25">
      <c r="B71" s="77" t="s">
        <v>104</v>
      </c>
    </row>
    <row r="72" spans="1:19" ht="12" customHeight="1" x14ac:dyDescent="0.25">
      <c r="B72" s="77" t="s">
        <v>105</v>
      </c>
    </row>
    <row r="73" spans="1:19" ht="12" customHeight="1" x14ac:dyDescent="0.25">
      <c r="B73" s="84" t="s">
        <v>106</v>
      </c>
      <c r="M73" s="242"/>
      <c r="N73" s="242"/>
      <c r="O73" s="242"/>
    </row>
    <row r="74" spans="1:19" ht="12" customHeight="1" x14ac:dyDescent="0.25">
      <c r="B74" s="77" t="s">
        <v>125</v>
      </c>
    </row>
    <row r="75" spans="1:19" ht="12" customHeight="1" x14ac:dyDescent="0.25">
      <c r="B75" s="77" t="s">
        <v>126</v>
      </c>
    </row>
    <row r="76" spans="1:19" ht="12" customHeight="1" x14ac:dyDescent="0.25">
      <c r="B76" s="2"/>
    </row>
    <row r="77" spans="1:19" ht="12" customHeight="1" x14ac:dyDescent="0.25">
      <c r="B77" s="70" t="s">
        <v>109</v>
      </c>
    </row>
    <row r="78" spans="1:19" ht="12" customHeight="1" x14ac:dyDescent="0.25">
      <c r="B78" s="70" t="s">
        <v>110</v>
      </c>
    </row>
    <row r="79" spans="1:19" ht="12" customHeight="1" x14ac:dyDescent="0.25">
      <c r="B79" s="70" t="s">
        <v>114</v>
      </c>
    </row>
    <row r="80" spans="1:19" ht="12" customHeight="1" x14ac:dyDescent="0.25">
      <c r="B80" s="70" t="s">
        <v>577</v>
      </c>
    </row>
    <row r="81" spans="2:2" ht="12" customHeight="1" x14ac:dyDescent="0.25">
      <c r="B81" s="70" t="s">
        <v>111</v>
      </c>
    </row>
    <row r="82" spans="2:2" ht="12" customHeight="1" x14ac:dyDescent="0.25">
      <c r="B82" s="70" t="s">
        <v>112</v>
      </c>
    </row>
    <row r="83" spans="2:2" ht="12" customHeight="1" x14ac:dyDescent="0.25">
      <c r="B83" s="70" t="s">
        <v>113</v>
      </c>
    </row>
    <row r="84" spans="2:2" ht="12" customHeight="1" x14ac:dyDescent="0.25">
      <c r="B84" s="3" t="s">
        <v>579</v>
      </c>
    </row>
    <row r="85" spans="2:2" ht="12" customHeight="1" x14ac:dyDescent="0.25">
      <c r="B85" s="70" t="s">
        <v>116</v>
      </c>
    </row>
    <row r="86" spans="2:2" ht="12" customHeight="1" x14ac:dyDescent="0.25">
      <c r="B86" s="70" t="s">
        <v>614</v>
      </c>
    </row>
    <row r="87" spans="2:2" ht="12" customHeight="1" x14ac:dyDescent="0.25">
      <c r="B87" s="70" t="s">
        <v>667</v>
      </c>
    </row>
    <row r="88" spans="2:2" ht="12" customHeight="1" x14ac:dyDescent="0.25">
      <c r="B88" s="70" t="s">
        <v>115</v>
      </c>
    </row>
    <row r="89" spans="2:2" ht="12" customHeight="1" x14ac:dyDescent="0.25">
      <c r="B89" s="70" t="s">
        <v>118</v>
      </c>
    </row>
    <row r="90" spans="2:2" ht="12" customHeight="1" x14ac:dyDescent="0.25"/>
    <row r="91" spans="2:2" ht="12" customHeight="1" x14ac:dyDescent="0.25"/>
    <row r="92" spans="2:2" ht="12" customHeight="1" x14ac:dyDescent="0.25"/>
    <row r="93" spans="2:2" ht="12" customHeight="1" x14ac:dyDescent="0.25"/>
    <row r="94" spans="2:2" ht="12" customHeight="1" x14ac:dyDescent="0.25"/>
    <row r="95" spans="2:2" ht="12" customHeight="1" x14ac:dyDescent="0.25"/>
    <row r="96" spans="2:2" ht="12" customHeight="1" x14ac:dyDescent="0.25"/>
    <row r="97" spans="1:18" ht="12" customHeight="1" x14ac:dyDescent="0.25"/>
    <row r="98" spans="1:18" ht="12" customHeight="1" x14ac:dyDescent="0.25">
      <c r="A98" s="82"/>
      <c r="B98" s="82"/>
      <c r="C98" s="166"/>
      <c r="D98" s="82"/>
      <c r="E98" s="82"/>
      <c r="F98" s="82"/>
      <c r="H98" s="82"/>
      <c r="I98" s="82"/>
      <c r="J98" s="82"/>
      <c r="L98" s="82"/>
      <c r="M98" s="82"/>
      <c r="N98" s="82"/>
      <c r="P98" s="82"/>
      <c r="Q98" s="82"/>
      <c r="R98" s="82"/>
    </row>
  </sheetData>
  <mergeCells count="13">
    <mergeCell ref="H6:H7"/>
    <mergeCell ref="L6:L7"/>
    <mergeCell ref="P6:P7"/>
    <mergeCell ref="B4:B7"/>
    <mergeCell ref="D4:F4"/>
    <mergeCell ref="H4:J4"/>
    <mergeCell ref="L4:N4"/>
    <mergeCell ref="P4:R4"/>
    <mergeCell ref="D5:F5"/>
    <mergeCell ref="H5:J5"/>
    <mergeCell ref="L5:N5"/>
    <mergeCell ref="P5:R5"/>
    <mergeCell ref="D6:D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AM101"/>
  <sheetViews>
    <sheetView showGridLines="0" zoomScale="80" zoomScaleNormal="80" workbookViewId="0"/>
  </sheetViews>
  <sheetFormatPr defaultColWidth="11.42578125" defaultRowHeight="15" x14ac:dyDescent="0.25"/>
  <cols>
    <col min="1" max="1" width="2.85546875" style="102" customWidth="1"/>
    <col min="2" max="2" width="37.28515625" style="102" customWidth="1"/>
    <col min="3" max="3" width="3.140625" style="132" customWidth="1"/>
    <col min="4" max="6" width="15.7109375" style="102" customWidth="1"/>
    <col min="7" max="7" width="2.85546875" style="2" customWidth="1"/>
    <col min="8" max="10" width="15.7109375" style="102" customWidth="1"/>
    <col min="11" max="11" width="2.85546875" style="2" customWidth="1"/>
    <col min="12" max="14" width="15.7109375" style="102" customWidth="1"/>
    <col min="15" max="15" width="2.85546875" style="2" customWidth="1"/>
    <col min="16" max="18" width="15.7109375" style="102" customWidth="1"/>
    <col min="19" max="19" width="2.85546875" style="2" customWidth="1"/>
    <col min="20" max="21" width="15.7109375" style="2" customWidth="1"/>
    <col min="22" max="22" width="2.85546875" style="2" customWidth="1"/>
    <col min="23" max="23" width="37.5703125" style="102" customWidth="1"/>
    <col min="24" max="24" width="2.85546875" style="132" customWidth="1"/>
    <col min="25" max="27" width="15.7109375" style="102" customWidth="1"/>
    <col min="28" max="28" width="2.85546875" style="2" customWidth="1"/>
    <col min="29" max="31" width="15.7109375" style="102" customWidth="1"/>
    <col min="32" max="32" width="2.85546875" style="2" customWidth="1"/>
    <col min="33" max="35" width="15.7109375" style="102" customWidth="1"/>
    <col min="36" max="36" width="2.85546875" style="2" customWidth="1"/>
    <col min="37" max="39" width="15.7109375" style="102" customWidth="1"/>
    <col min="40" max="40" width="2.85546875" style="2" customWidth="1"/>
    <col min="41" max="256" width="11.42578125" style="2"/>
    <col min="257" max="257" width="2.85546875" style="2" customWidth="1"/>
    <col min="258" max="258" width="37.5703125" style="2" customWidth="1"/>
    <col min="259" max="259" width="2.85546875" style="2" customWidth="1"/>
    <col min="260" max="262" width="15.7109375" style="2" customWidth="1"/>
    <col min="263" max="263" width="2.85546875" style="2" customWidth="1"/>
    <col min="264" max="266" width="15.7109375" style="2" customWidth="1"/>
    <col min="267" max="267" width="2.85546875" style="2" customWidth="1"/>
    <col min="268" max="270" width="15.7109375" style="2" customWidth="1"/>
    <col min="271" max="271" width="2.85546875" style="2" customWidth="1"/>
    <col min="272" max="274" width="15.7109375" style="2" customWidth="1"/>
    <col min="275" max="275" width="2.85546875" style="2" customWidth="1"/>
    <col min="276" max="277" width="15.7109375" style="2" customWidth="1"/>
    <col min="278" max="278" width="2.85546875" style="2" customWidth="1"/>
    <col min="279" max="279" width="37.5703125" style="2" customWidth="1"/>
    <col min="280" max="280" width="2.85546875" style="2" customWidth="1"/>
    <col min="281" max="283" width="15.7109375" style="2" customWidth="1"/>
    <col min="284" max="284" width="2.85546875" style="2" customWidth="1"/>
    <col min="285" max="287" width="15.7109375" style="2" customWidth="1"/>
    <col min="288" max="288" width="2.85546875" style="2" customWidth="1"/>
    <col min="289" max="291" width="15.7109375" style="2" customWidth="1"/>
    <col min="292" max="292" width="2.85546875" style="2" customWidth="1"/>
    <col min="293" max="295" width="15.7109375" style="2" customWidth="1"/>
    <col min="296" max="296" width="2.85546875" style="2" customWidth="1"/>
    <col min="297" max="512" width="11.42578125" style="2"/>
    <col min="513" max="513" width="2.85546875" style="2" customWidth="1"/>
    <col min="514" max="514" width="37.5703125" style="2" customWidth="1"/>
    <col min="515" max="515" width="2.85546875" style="2" customWidth="1"/>
    <col min="516" max="518" width="15.7109375" style="2" customWidth="1"/>
    <col min="519" max="519" width="2.85546875" style="2" customWidth="1"/>
    <col min="520" max="522" width="15.7109375" style="2" customWidth="1"/>
    <col min="523" max="523" width="2.85546875" style="2" customWidth="1"/>
    <col min="524" max="526" width="15.7109375" style="2" customWidth="1"/>
    <col min="527" max="527" width="2.85546875" style="2" customWidth="1"/>
    <col min="528" max="530" width="15.7109375" style="2" customWidth="1"/>
    <col min="531" max="531" width="2.85546875" style="2" customWidth="1"/>
    <col min="532" max="533" width="15.7109375" style="2" customWidth="1"/>
    <col min="534" max="534" width="2.85546875" style="2" customWidth="1"/>
    <col min="535" max="535" width="37.5703125" style="2" customWidth="1"/>
    <col min="536" max="536" width="2.85546875" style="2" customWidth="1"/>
    <col min="537" max="539" width="15.7109375" style="2" customWidth="1"/>
    <col min="540" max="540" width="2.85546875" style="2" customWidth="1"/>
    <col min="541" max="543" width="15.7109375" style="2" customWidth="1"/>
    <col min="544" max="544" width="2.85546875" style="2" customWidth="1"/>
    <col min="545" max="547" width="15.7109375" style="2" customWidth="1"/>
    <col min="548" max="548" width="2.85546875" style="2" customWidth="1"/>
    <col min="549" max="551" width="15.7109375" style="2" customWidth="1"/>
    <col min="552" max="552" width="2.85546875" style="2" customWidth="1"/>
    <col min="553" max="768" width="11.42578125" style="2"/>
    <col min="769" max="769" width="2.85546875" style="2" customWidth="1"/>
    <col min="770" max="770" width="37.5703125" style="2" customWidth="1"/>
    <col min="771" max="771" width="2.85546875" style="2" customWidth="1"/>
    <col min="772" max="774" width="15.7109375" style="2" customWidth="1"/>
    <col min="775" max="775" width="2.85546875" style="2" customWidth="1"/>
    <col min="776" max="778" width="15.7109375" style="2" customWidth="1"/>
    <col min="779" max="779" width="2.85546875" style="2" customWidth="1"/>
    <col min="780" max="782" width="15.7109375" style="2" customWidth="1"/>
    <col min="783" max="783" width="2.85546875" style="2" customWidth="1"/>
    <col min="784" max="786" width="15.7109375" style="2" customWidth="1"/>
    <col min="787" max="787" width="2.85546875" style="2" customWidth="1"/>
    <col min="788" max="789" width="15.7109375" style="2" customWidth="1"/>
    <col min="790" max="790" width="2.85546875" style="2" customWidth="1"/>
    <col min="791" max="791" width="37.5703125" style="2" customWidth="1"/>
    <col min="792" max="792" width="2.85546875" style="2" customWidth="1"/>
    <col min="793" max="795" width="15.7109375" style="2" customWidth="1"/>
    <col min="796" max="796" width="2.85546875" style="2" customWidth="1"/>
    <col min="797" max="799" width="15.7109375" style="2" customWidth="1"/>
    <col min="800" max="800" width="2.85546875" style="2" customWidth="1"/>
    <col min="801" max="803" width="15.7109375" style="2" customWidth="1"/>
    <col min="804" max="804" width="2.85546875" style="2" customWidth="1"/>
    <col min="805" max="807" width="15.7109375" style="2" customWidth="1"/>
    <col min="808" max="808" width="2.85546875" style="2" customWidth="1"/>
    <col min="809" max="1024" width="11.42578125" style="2"/>
    <col min="1025" max="1025" width="2.85546875" style="2" customWidth="1"/>
    <col min="1026" max="1026" width="37.5703125" style="2" customWidth="1"/>
    <col min="1027" max="1027" width="2.85546875" style="2" customWidth="1"/>
    <col min="1028" max="1030" width="15.7109375" style="2" customWidth="1"/>
    <col min="1031" max="1031" width="2.85546875" style="2" customWidth="1"/>
    <col min="1032" max="1034" width="15.7109375" style="2" customWidth="1"/>
    <col min="1035" max="1035" width="2.85546875" style="2" customWidth="1"/>
    <col min="1036" max="1038" width="15.7109375" style="2" customWidth="1"/>
    <col min="1039" max="1039" width="2.85546875" style="2" customWidth="1"/>
    <col min="1040" max="1042" width="15.7109375" style="2" customWidth="1"/>
    <col min="1043" max="1043" width="2.85546875" style="2" customWidth="1"/>
    <col min="1044" max="1045" width="15.7109375" style="2" customWidth="1"/>
    <col min="1046" max="1046" width="2.85546875" style="2" customWidth="1"/>
    <col min="1047" max="1047" width="37.5703125" style="2" customWidth="1"/>
    <col min="1048" max="1048" width="2.85546875" style="2" customWidth="1"/>
    <col min="1049" max="1051" width="15.7109375" style="2" customWidth="1"/>
    <col min="1052" max="1052" width="2.85546875" style="2" customWidth="1"/>
    <col min="1053" max="1055" width="15.7109375" style="2" customWidth="1"/>
    <col min="1056" max="1056" width="2.85546875" style="2" customWidth="1"/>
    <col min="1057" max="1059" width="15.7109375" style="2" customWidth="1"/>
    <col min="1060" max="1060" width="2.85546875" style="2" customWidth="1"/>
    <col min="1061" max="1063" width="15.7109375" style="2" customWidth="1"/>
    <col min="1064" max="1064" width="2.85546875" style="2" customWidth="1"/>
    <col min="1065" max="1280" width="11.42578125" style="2"/>
    <col min="1281" max="1281" width="2.85546875" style="2" customWidth="1"/>
    <col min="1282" max="1282" width="37.5703125" style="2" customWidth="1"/>
    <col min="1283" max="1283" width="2.85546875" style="2" customWidth="1"/>
    <col min="1284" max="1286" width="15.7109375" style="2" customWidth="1"/>
    <col min="1287" max="1287" width="2.85546875" style="2" customWidth="1"/>
    <col min="1288" max="1290" width="15.7109375" style="2" customWidth="1"/>
    <col min="1291" max="1291" width="2.85546875" style="2" customWidth="1"/>
    <col min="1292" max="1294" width="15.7109375" style="2" customWidth="1"/>
    <col min="1295" max="1295" width="2.85546875" style="2" customWidth="1"/>
    <col min="1296" max="1298" width="15.7109375" style="2" customWidth="1"/>
    <col min="1299" max="1299" width="2.85546875" style="2" customWidth="1"/>
    <col min="1300" max="1301" width="15.7109375" style="2" customWidth="1"/>
    <col min="1302" max="1302" width="2.85546875" style="2" customWidth="1"/>
    <col min="1303" max="1303" width="37.5703125" style="2" customWidth="1"/>
    <col min="1304" max="1304" width="2.85546875" style="2" customWidth="1"/>
    <col min="1305" max="1307" width="15.7109375" style="2" customWidth="1"/>
    <col min="1308" max="1308" width="2.85546875" style="2" customWidth="1"/>
    <col min="1309" max="1311" width="15.7109375" style="2" customWidth="1"/>
    <col min="1312" max="1312" width="2.85546875" style="2" customWidth="1"/>
    <col min="1313" max="1315" width="15.7109375" style="2" customWidth="1"/>
    <col min="1316" max="1316" width="2.85546875" style="2" customWidth="1"/>
    <col min="1317" max="1319" width="15.7109375" style="2" customWidth="1"/>
    <col min="1320" max="1320" width="2.85546875" style="2" customWidth="1"/>
    <col min="1321" max="1536" width="11.42578125" style="2"/>
    <col min="1537" max="1537" width="2.85546875" style="2" customWidth="1"/>
    <col min="1538" max="1538" width="37.5703125" style="2" customWidth="1"/>
    <col min="1539" max="1539" width="2.85546875" style="2" customWidth="1"/>
    <col min="1540" max="1542" width="15.7109375" style="2" customWidth="1"/>
    <col min="1543" max="1543" width="2.85546875" style="2" customWidth="1"/>
    <col min="1544" max="1546" width="15.7109375" style="2" customWidth="1"/>
    <col min="1547" max="1547" width="2.85546875" style="2" customWidth="1"/>
    <col min="1548" max="1550" width="15.7109375" style="2" customWidth="1"/>
    <col min="1551" max="1551" width="2.85546875" style="2" customWidth="1"/>
    <col min="1552" max="1554" width="15.7109375" style="2" customWidth="1"/>
    <col min="1555" max="1555" width="2.85546875" style="2" customWidth="1"/>
    <col min="1556" max="1557" width="15.7109375" style="2" customWidth="1"/>
    <col min="1558" max="1558" width="2.85546875" style="2" customWidth="1"/>
    <col min="1559" max="1559" width="37.5703125" style="2" customWidth="1"/>
    <col min="1560" max="1560" width="2.85546875" style="2" customWidth="1"/>
    <col min="1561" max="1563" width="15.7109375" style="2" customWidth="1"/>
    <col min="1564" max="1564" width="2.85546875" style="2" customWidth="1"/>
    <col min="1565" max="1567" width="15.7109375" style="2" customWidth="1"/>
    <col min="1568" max="1568" width="2.85546875" style="2" customWidth="1"/>
    <col min="1569" max="1571" width="15.7109375" style="2" customWidth="1"/>
    <col min="1572" max="1572" width="2.85546875" style="2" customWidth="1"/>
    <col min="1573" max="1575" width="15.7109375" style="2" customWidth="1"/>
    <col min="1576" max="1576" width="2.85546875" style="2" customWidth="1"/>
    <col min="1577" max="1792" width="11.42578125" style="2"/>
    <col min="1793" max="1793" width="2.85546875" style="2" customWidth="1"/>
    <col min="1794" max="1794" width="37.5703125" style="2" customWidth="1"/>
    <col min="1795" max="1795" width="2.85546875" style="2" customWidth="1"/>
    <col min="1796" max="1798" width="15.7109375" style="2" customWidth="1"/>
    <col min="1799" max="1799" width="2.85546875" style="2" customWidth="1"/>
    <col min="1800" max="1802" width="15.7109375" style="2" customWidth="1"/>
    <col min="1803" max="1803" width="2.85546875" style="2" customWidth="1"/>
    <col min="1804" max="1806" width="15.7109375" style="2" customWidth="1"/>
    <col min="1807" max="1807" width="2.85546875" style="2" customWidth="1"/>
    <col min="1808" max="1810" width="15.7109375" style="2" customWidth="1"/>
    <col min="1811" max="1811" width="2.85546875" style="2" customWidth="1"/>
    <col min="1812" max="1813" width="15.7109375" style="2" customWidth="1"/>
    <col min="1814" max="1814" width="2.85546875" style="2" customWidth="1"/>
    <col min="1815" max="1815" width="37.5703125" style="2" customWidth="1"/>
    <col min="1816" max="1816" width="2.85546875" style="2" customWidth="1"/>
    <col min="1817" max="1819" width="15.7109375" style="2" customWidth="1"/>
    <col min="1820" max="1820" width="2.85546875" style="2" customWidth="1"/>
    <col min="1821" max="1823" width="15.7109375" style="2" customWidth="1"/>
    <col min="1824" max="1824" width="2.85546875" style="2" customWidth="1"/>
    <col min="1825" max="1827" width="15.7109375" style="2" customWidth="1"/>
    <col min="1828" max="1828" width="2.85546875" style="2" customWidth="1"/>
    <col min="1829" max="1831" width="15.7109375" style="2" customWidth="1"/>
    <col min="1832" max="1832" width="2.85546875" style="2" customWidth="1"/>
    <col min="1833" max="2048" width="11.42578125" style="2"/>
    <col min="2049" max="2049" width="2.85546875" style="2" customWidth="1"/>
    <col min="2050" max="2050" width="37.5703125" style="2" customWidth="1"/>
    <col min="2051" max="2051" width="2.85546875" style="2" customWidth="1"/>
    <col min="2052" max="2054" width="15.7109375" style="2" customWidth="1"/>
    <col min="2055" max="2055" width="2.85546875" style="2" customWidth="1"/>
    <col min="2056" max="2058" width="15.7109375" style="2" customWidth="1"/>
    <col min="2059" max="2059" width="2.85546875" style="2" customWidth="1"/>
    <col min="2060" max="2062" width="15.7109375" style="2" customWidth="1"/>
    <col min="2063" max="2063" width="2.85546875" style="2" customWidth="1"/>
    <col min="2064" max="2066" width="15.7109375" style="2" customWidth="1"/>
    <col min="2067" max="2067" width="2.85546875" style="2" customWidth="1"/>
    <col min="2068" max="2069" width="15.7109375" style="2" customWidth="1"/>
    <col min="2070" max="2070" width="2.85546875" style="2" customWidth="1"/>
    <col min="2071" max="2071" width="37.5703125" style="2" customWidth="1"/>
    <col min="2072" max="2072" width="2.85546875" style="2" customWidth="1"/>
    <col min="2073" max="2075" width="15.7109375" style="2" customWidth="1"/>
    <col min="2076" max="2076" width="2.85546875" style="2" customWidth="1"/>
    <col min="2077" max="2079" width="15.7109375" style="2" customWidth="1"/>
    <col min="2080" max="2080" width="2.85546875" style="2" customWidth="1"/>
    <col min="2081" max="2083" width="15.7109375" style="2" customWidth="1"/>
    <col min="2084" max="2084" width="2.85546875" style="2" customWidth="1"/>
    <col min="2085" max="2087" width="15.7109375" style="2" customWidth="1"/>
    <col min="2088" max="2088" width="2.85546875" style="2" customWidth="1"/>
    <col min="2089" max="2304" width="11.42578125" style="2"/>
    <col min="2305" max="2305" width="2.85546875" style="2" customWidth="1"/>
    <col min="2306" max="2306" width="37.5703125" style="2" customWidth="1"/>
    <col min="2307" max="2307" width="2.85546875" style="2" customWidth="1"/>
    <col min="2308" max="2310" width="15.7109375" style="2" customWidth="1"/>
    <col min="2311" max="2311" width="2.85546875" style="2" customWidth="1"/>
    <col min="2312" max="2314" width="15.7109375" style="2" customWidth="1"/>
    <col min="2315" max="2315" width="2.85546875" style="2" customWidth="1"/>
    <col min="2316" max="2318" width="15.7109375" style="2" customWidth="1"/>
    <col min="2319" max="2319" width="2.85546875" style="2" customWidth="1"/>
    <col min="2320" max="2322" width="15.7109375" style="2" customWidth="1"/>
    <col min="2323" max="2323" width="2.85546875" style="2" customWidth="1"/>
    <col min="2324" max="2325" width="15.7109375" style="2" customWidth="1"/>
    <col min="2326" max="2326" width="2.85546875" style="2" customWidth="1"/>
    <col min="2327" max="2327" width="37.5703125" style="2" customWidth="1"/>
    <col min="2328" max="2328" width="2.85546875" style="2" customWidth="1"/>
    <col min="2329" max="2331" width="15.7109375" style="2" customWidth="1"/>
    <col min="2332" max="2332" width="2.85546875" style="2" customWidth="1"/>
    <col min="2333" max="2335" width="15.7109375" style="2" customWidth="1"/>
    <col min="2336" max="2336" width="2.85546875" style="2" customWidth="1"/>
    <col min="2337" max="2339" width="15.7109375" style="2" customWidth="1"/>
    <col min="2340" max="2340" width="2.85546875" style="2" customWidth="1"/>
    <col min="2341" max="2343" width="15.7109375" style="2" customWidth="1"/>
    <col min="2344" max="2344" width="2.85546875" style="2" customWidth="1"/>
    <col min="2345" max="2560" width="11.42578125" style="2"/>
    <col min="2561" max="2561" width="2.85546875" style="2" customWidth="1"/>
    <col min="2562" max="2562" width="37.5703125" style="2" customWidth="1"/>
    <col min="2563" max="2563" width="2.85546875" style="2" customWidth="1"/>
    <col min="2564" max="2566" width="15.7109375" style="2" customWidth="1"/>
    <col min="2567" max="2567" width="2.85546875" style="2" customWidth="1"/>
    <col min="2568" max="2570" width="15.7109375" style="2" customWidth="1"/>
    <col min="2571" max="2571" width="2.85546875" style="2" customWidth="1"/>
    <col min="2572" max="2574" width="15.7109375" style="2" customWidth="1"/>
    <col min="2575" max="2575" width="2.85546875" style="2" customWidth="1"/>
    <col min="2576" max="2578" width="15.7109375" style="2" customWidth="1"/>
    <col min="2579" max="2579" width="2.85546875" style="2" customWidth="1"/>
    <col min="2580" max="2581" width="15.7109375" style="2" customWidth="1"/>
    <col min="2582" max="2582" width="2.85546875" style="2" customWidth="1"/>
    <col min="2583" max="2583" width="37.5703125" style="2" customWidth="1"/>
    <col min="2584" max="2584" width="2.85546875" style="2" customWidth="1"/>
    <col min="2585" max="2587" width="15.7109375" style="2" customWidth="1"/>
    <col min="2588" max="2588" width="2.85546875" style="2" customWidth="1"/>
    <col min="2589" max="2591" width="15.7109375" style="2" customWidth="1"/>
    <col min="2592" max="2592" width="2.85546875" style="2" customWidth="1"/>
    <col min="2593" max="2595" width="15.7109375" style="2" customWidth="1"/>
    <col min="2596" max="2596" width="2.85546875" style="2" customWidth="1"/>
    <col min="2597" max="2599" width="15.7109375" style="2" customWidth="1"/>
    <col min="2600" max="2600" width="2.85546875" style="2" customWidth="1"/>
    <col min="2601" max="2816" width="11.42578125" style="2"/>
    <col min="2817" max="2817" width="2.85546875" style="2" customWidth="1"/>
    <col min="2818" max="2818" width="37.5703125" style="2" customWidth="1"/>
    <col min="2819" max="2819" width="2.85546875" style="2" customWidth="1"/>
    <col min="2820" max="2822" width="15.7109375" style="2" customWidth="1"/>
    <col min="2823" max="2823" width="2.85546875" style="2" customWidth="1"/>
    <col min="2824" max="2826" width="15.7109375" style="2" customWidth="1"/>
    <col min="2827" max="2827" width="2.85546875" style="2" customWidth="1"/>
    <col min="2828" max="2830" width="15.7109375" style="2" customWidth="1"/>
    <col min="2831" max="2831" width="2.85546875" style="2" customWidth="1"/>
    <col min="2832" max="2834" width="15.7109375" style="2" customWidth="1"/>
    <col min="2835" max="2835" width="2.85546875" style="2" customWidth="1"/>
    <col min="2836" max="2837" width="15.7109375" style="2" customWidth="1"/>
    <col min="2838" max="2838" width="2.85546875" style="2" customWidth="1"/>
    <col min="2839" max="2839" width="37.5703125" style="2" customWidth="1"/>
    <col min="2840" max="2840" width="2.85546875" style="2" customWidth="1"/>
    <col min="2841" max="2843" width="15.7109375" style="2" customWidth="1"/>
    <col min="2844" max="2844" width="2.85546875" style="2" customWidth="1"/>
    <col min="2845" max="2847" width="15.7109375" style="2" customWidth="1"/>
    <col min="2848" max="2848" width="2.85546875" style="2" customWidth="1"/>
    <col min="2849" max="2851" width="15.7109375" style="2" customWidth="1"/>
    <col min="2852" max="2852" width="2.85546875" style="2" customWidth="1"/>
    <col min="2853" max="2855" width="15.7109375" style="2" customWidth="1"/>
    <col min="2856" max="2856" width="2.85546875" style="2" customWidth="1"/>
    <col min="2857" max="3072" width="11.42578125" style="2"/>
    <col min="3073" max="3073" width="2.85546875" style="2" customWidth="1"/>
    <col min="3074" max="3074" width="37.5703125" style="2" customWidth="1"/>
    <col min="3075" max="3075" width="2.85546875" style="2" customWidth="1"/>
    <col min="3076" max="3078" width="15.7109375" style="2" customWidth="1"/>
    <col min="3079" max="3079" width="2.85546875" style="2" customWidth="1"/>
    <col min="3080" max="3082" width="15.7109375" style="2" customWidth="1"/>
    <col min="3083" max="3083" width="2.85546875" style="2" customWidth="1"/>
    <col min="3084" max="3086" width="15.7109375" style="2" customWidth="1"/>
    <col min="3087" max="3087" width="2.85546875" style="2" customWidth="1"/>
    <col min="3088" max="3090" width="15.7109375" style="2" customWidth="1"/>
    <col min="3091" max="3091" width="2.85546875" style="2" customWidth="1"/>
    <col min="3092" max="3093" width="15.7109375" style="2" customWidth="1"/>
    <col min="3094" max="3094" width="2.85546875" style="2" customWidth="1"/>
    <col min="3095" max="3095" width="37.5703125" style="2" customWidth="1"/>
    <col min="3096" max="3096" width="2.85546875" style="2" customWidth="1"/>
    <col min="3097" max="3099" width="15.7109375" style="2" customWidth="1"/>
    <col min="3100" max="3100" width="2.85546875" style="2" customWidth="1"/>
    <col min="3101" max="3103" width="15.7109375" style="2" customWidth="1"/>
    <col min="3104" max="3104" width="2.85546875" style="2" customWidth="1"/>
    <col min="3105" max="3107" width="15.7109375" style="2" customWidth="1"/>
    <col min="3108" max="3108" width="2.85546875" style="2" customWidth="1"/>
    <col min="3109" max="3111" width="15.7109375" style="2" customWidth="1"/>
    <col min="3112" max="3112" width="2.85546875" style="2" customWidth="1"/>
    <col min="3113" max="3328" width="11.42578125" style="2"/>
    <col min="3329" max="3329" width="2.85546875" style="2" customWidth="1"/>
    <col min="3330" max="3330" width="37.5703125" style="2" customWidth="1"/>
    <col min="3331" max="3331" width="2.85546875" style="2" customWidth="1"/>
    <col min="3332" max="3334" width="15.7109375" style="2" customWidth="1"/>
    <col min="3335" max="3335" width="2.85546875" style="2" customWidth="1"/>
    <col min="3336" max="3338" width="15.7109375" style="2" customWidth="1"/>
    <col min="3339" max="3339" width="2.85546875" style="2" customWidth="1"/>
    <col min="3340" max="3342" width="15.7109375" style="2" customWidth="1"/>
    <col min="3343" max="3343" width="2.85546875" style="2" customWidth="1"/>
    <col min="3344" max="3346" width="15.7109375" style="2" customWidth="1"/>
    <col min="3347" max="3347" width="2.85546875" style="2" customWidth="1"/>
    <col min="3348" max="3349" width="15.7109375" style="2" customWidth="1"/>
    <col min="3350" max="3350" width="2.85546875" style="2" customWidth="1"/>
    <col min="3351" max="3351" width="37.5703125" style="2" customWidth="1"/>
    <col min="3352" max="3352" width="2.85546875" style="2" customWidth="1"/>
    <col min="3353" max="3355" width="15.7109375" style="2" customWidth="1"/>
    <col min="3356" max="3356" width="2.85546875" style="2" customWidth="1"/>
    <col min="3357" max="3359" width="15.7109375" style="2" customWidth="1"/>
    <col min="3360" max="3360" width="2.85546875" style="2" customWidth="1"/>
    <col min="3361" max="3363" width="15.7109375" style="2" customWidth="1"/>
    <col min="3364" max="3364" width="2.85546875" style="2" customWidth="1"/>
    <col min="3365" max="3367" width="15.7109375" style="2" customWidth="1"/>
    <col min="3368" max="3368" width="2.85546875" style="2" customWidth="1"/>
    <col min="3369" max="3584" width="11.42578125" style="2"/>
    <col min="3585" max="3585" width="2.85546875" style="2" customWidth="1"/>
    <col min="3586" max="3586" width="37.5703125" style="2" customWidth="1"/>
    <col min="3587" max="3587" width="2.85546875" style="2" customWidth="1"/>
    <col min="3588" max="3590" width="15.7109375" style="2" customWidth="1"/>
    <col min="3591" max="3591" width="2.85546875" style="2" customWidth="1"/>
    <col min="3592" max="3594" width="15.7109375" style="2" customWidth="1"/>
    <col min="3595" max="3595" width="2.85546875" style="2" customWidth="1"/>
    <col min="3596" max="3598" width="15.7109375" style="2" customWidth="1"/>
    <col min="3599" max="3599" width="2.85546875" style="2" customWidth="1"/>
    <col min="3600" max="3602" width="15.7109375" style="2" customWidth="1"/>
    <col min="3603" max="3603" width="2.85546875" style="2" customWidth="1"/>
    <col min="3604" max="3605" width="15.7109375" style="2" customWidth="1"/>
    <col min="3606" max="3606" width="2.85546875" style="2" customWidth="1"/>
    <col min="3607" max="3607" width="37.5703125" style="2" customWidth="1"/>
    <col min="3608" max="3608" width="2.85546875" style="2" customWidth="1"/>
    <col min="3609" max="3611" width="15.7109375" style="2" customWidth="1"/>
    <col min="3612" max="3612" width="2.85546875" style="2" customWidth="1"/>
    <col min="3613" max="3615" width="15.7109375" style="2" customWidth="1"/>
    <col min="3616" max="3616" width="2.85546875" style="2" customWidth="1"/>
    <col min="3617" max="3619" width="15.7109375" style="2" customWidth="1"/>
    <col min="3620" max="3620" width="2.85546875" style="2" customWidth="1"/>
    <col min="3621" max="3623" width="15.7109375" style="2" customWidth="1"/>
    <col min="3624" max="3624" width="2.85546875" style="2" customWidth="1"/>
    <col min="3625" max="3840" width="11.42578125" style="2"/>
    <col min="3841" max="3841" width="2.85546875" style="2" customWidth="1"/>
    <col min="3842" max="3842" width="37.5703125" style="2" customWidth="1"/>
    <col min="3843" max="3843" width="2.85546875" style="2" customWidth="1"/>
    <col min="3844" max="3846" width="15.7109375" style="2" customWidth="1"/>
    <col min="3847" max="3847" width="2.85546875" style="2" customWidth="1"/>
    <col min="3848" max="3850" width="15.7109375" style="2" customWidth="1"/>
    <col min="3851" max="3851" width="2.85546875" style="2" customWidth="1"/>
    <col min="3852" max="3854" width="15.7109375" style="2" customWidth="1"/>
    <col min="3855" max="3855" width="2.85546875" style="2" customWidth="1"/>
    <col min="3856" max="3858" width="15.7109375" style="2" customWidth="1"/>
    <col min="3859" max="3859" width="2.85546875" style="2" customWidth="1"/>
    <col min="3860" max="3861" width="15.7109375" style="2" customWidth="1"/>
    <col min="3862" max="3862" width="2.85546875" style="2" customWidth="1"/>
    <col min="3863" max="3863" width="37.5703125" style="2" customWidth="1"/>
    <col min="3864" max="3864" width="2.85546875" style="2" customWidth="1"/>
    <col min="3865" max="3867" width="15.7109375" style="2" customWidth="1"/>
    <col min="3868" max="3868" width="2.85546875" style="2" customWidth="1"/>
    <col min="3869" max="3871" width="15.7109375" style="2" customWidth="1"/>
    <col min="3872" max="3872" width="2.85546875" style="2" customWidth="1"/>
    <col min="3873" max="3875" width="15.7109375" style="2" customWidth="1"/>
    <col min="3876" max="3876" width="2.85546875" style="2" customWidth="1"/>
    <col min="3877" max="3879" width="15.7109375" style="2" customWidth="1"/>
    <col min="3880" max="3880" width="2.85546875" style="2" customWidth="1"/>
    <col min="3881" max="4096" width="11.42578125" style="2"/>
    <col min="4097" max="4097" width="2.85546875" style="2" customWidth="1"/>
    <col min="4098" max="4098" width="37.5703125" style="2" customWidth="1"/>
    <col min="4099" max="4099" width="2.85546875" style="2" customWidth="1"/>
    <col min="4100" max="4102" width="15.7109375" style="2" customWidth="1"/>
    <col min="4103" max="4103" width="2.85546875" style="2" customWidth="1"/>
    <col min="4104" max="4106" width="15.7109375" style="2" customWidth="1"/>
    <col min="4107" max="4107" width="2.85546875" style="2" customWidth="1"/>
    <col min="4108" max="4110" width="15.7109375" style="2" customWidth="1"/>
    <col min="4111" max="4111" width="2.85546875" style="2" customWidth="1"/>
    <col min="4112" max="4114" width="15.7109375" style="2" customWidth="1"/>
    <col min="4115" max="4115" width="2.85546875" style="2" customWidth="1"/>
    <col min="4116" max="4117" width="15.7109375" style="2" customWidth="1"/>
    <col min="4118" max="4118" width="2.85546875" style="2" customWidth="1"/>
    <col min="4119" max="4119" width="37.5703125" style="2" customWidth="1"/>
    <col min="4120" max="4120" width="2.85546875" style="2" customWidth="1"/>
    <col min="4121" max="4123" width="15.7109375" style="2" customWidth="1"/>
    <col min="4124" max="4124" width="2.85546875" style="2" customWidth="1"/>
    <col min="4125" max="4127" width="15.7109375" style="2" customWidth="1"/>
    <col min="4128" max="4128" width="2.85546875" style="2" customWidth="1"/>
    <col min="4129" max="4131" width="15.7109375" style="2" customWidth="1"/>
    <col min="4132" max="4132" width="2.85546875" style="2" customWidth="1"/>
    <col min="4133" max="4135" width="15.7109375" style="2" customWidth="1"/>
    <col min="4136" max="4136" width="2.85546875" style="2" customWidth="1"/>
    <col min="4137" max="4352" width="11.42578125" style="2"/>
    <col min="4353" max="4353" width="2.85546875" style="2" customWidth="1"/>
    <col min="4354" max="4354" width="37.5703125" style="2" customWidth="1"/>
    <col min="4355" max="4355" width="2.85546875" style="2" customWidth="1"/>
    <col min="4356" max="4358" width="15.7109375" style="2" customWidth="1"/>
    <col min="4359" max="4359" width="2.85546875" style="2" customWidth="1"/>
    <col min="4360" max="4362" width="15.7109375" style="2" customWidth="1"/>
    <col min="4363" max="4363" width="2.85546875" style="2" customWidth="1"/>
    <col min="4364" max="4366" width="15.7109375" style="2" customWidth="1"/>
    <col min="4367" max="4367" width="2.85546875" style="2" customWidth="1"/>
    <col min="4368" max="4370" width="15.7109375" style="2" customWidth="1"/>
    <col min="4371" max="4371" width="2.85546875" style="2" customWidth="1"/>
    <col min="4372" max="4373" width="15.7109375" style="2" customWidth="1"/>
    <col min="4374" max="4374" width="2.85546875" style="2" customWidth="1"/>
    <col min="4375" max="4375" width="37.5703125" style="2" customWidth="1"/>
    <col min="4376" max="4376" width="2.85546875" style="2" customWidth="1"/>
    <col min="4377" max="4379" width="15.7109375" style="2" customWidth="1"/>
    <col min="4380" max="4380" width="2.85546875" style="2" customWidth="1"/>
    <col min="4381" max="4383" width="15.7109375" style="2" customWidth="1"/>
    <col min="4384" max="4384" width="2.85546875" style="2" customWidth="1"/>
    <col min="4385" max="4387" width="15.7109375" style="2" customWidth="1"/>
    <col min="4388" max="4388" width="2.85546875" style="2" customWidth="1"/>
    <col min="4389" max="4391" width="15.7109375" style="2" customWidth="1"/>
    <col min="4392" max="4392" width="2.85546875" style="2" customWidth="1"/>
    <col min="4393" max="4608" width="11.42578125" style="2"/>
    <col min="4609" max="4609" width="2.85546875" style="2" customWidth="1"/>
    <col min="4610" max="4610" width="37.5703125" style="2" customWidth="1"/>
    <col min="4611" max="4611" width="2.85546875" style="2" customWidth="1"/>
    <col min="4612" max="4614" width="15.7109375" style="2" customWidth="1"/>
    <col min="4615" max="4615" width="2.85546875" style="2" customWidth="1"/>
    <col min="4616" max="4618" width="15.7109375" style="2" customWidth="1"/>
    <col min="4619" max="4619" width="2.85546875" style="2" customWidth="1"/>
    <col min="4620" max="4622" width="15.7109375" style="2" customWidth="1"/>
    <col min="4623" max="4623" width="2.85546875" style="2" customWidth="1"/>
    <col min="4624" max="4626" width="15.7109375" style="2" customWidth="1"/>
    <col min="4627" max="4627" width="2.85546875" style="2" customWidth="1"/>
    <col min="4628" max="4629" width="15.7109375" style="2" customWidth="1"/>
    <col min="4630" max="4630" width="2.85546875" style="2" customWidth="1"/>
    <col min="4631" max="4631" width="37.5703125" style="2" customWidth="1"/>
    <col min="4632" max="4632" width="2.85546875" style="2" customWidth="1"/>
    <col min="4633" max="4635" width="15.7109375" style="2" customWidth="1"/>
    <col min="4636" max="4636" width="2.85546875" style="2" customWidth="1"/>
    <col min="4637" max="4639" width="15.7109375" style="2" customWidth="1"/>
    <col min="4640" max="4640" width="2.85546875" style="2" customWidth="1"/>
    <col min="4641" max="4643" width="15.7109375" style="2" customWidth="1"/>
    <col min="4644" max="4644" width="2.85546875" style="2" customWidth="1"/>
    <col min="4645" max="4647" width="15.7109375" style="2" customWidth="1"/>
    <col min="4648" max="4648" width="2.85546875" style="2" customWidth="1"/>
    <col min="4649" max="4864" width="11.42578125" style="2"/>
    <col min="4865" max="4865" width="2.85546875" style="2" customWidth="1"/>
    <col min="4866" max="4866" width="37.5703125" style="2" customWidth="1"/>
    <col min="4867" max="4867" width="2.85546875" style="2" customWidth="1"/>
    <col min="4868" max="4870" width="15.7109375" style="2" customWidth="1"/>
    <col min="4871" max="4871" width="2.85546875" style="2" customWidth="1"/>
    <col min="4872" max="4874" width="15.7109375" style="2" customWidth="1"/>
    <col min="4875" max="4875" width="2.85546875" style="2" customWidth="1"/>
    <col min="4876" max="4878" width="15.7109375" style="2" customWidth="1"/>
    <col min="4879" max="4879" width="2.85546875" style="2" customWidth="1"/>
    <col min="4880" max="4882" width="15.7109375" style="2" customWidth="1"/>
    <col min="4883" max="4883" width="2.85546875" style="2" customWidth="1"/>
    <col min="4884" max="4885" width="15.7109375" style="2" customWidth="1"/>
    <col min="4886" max="4886" width="2.85546875" style="2" customWidth="1"/>
    <col min="4887" max="4887" width="37.5703125" style="2" customWidth="1"/>
    <col min="4888" max="4888" width="2.85546875" style="2" customWidth="1"/>
    <col min="4889" max="4891" width="15.7109375" style="2" customWidth="1"/>
    <col min="4892" max="4892" width="2.85546875" style="2" customWidth="1"/>
    <col min="4893" max="4895" width="15.7109375" style="2" customWidth="1"/>
    <col min="4896" max="4896" width="2.85546875" style="2" customWidth="1"/>
    <col min="4897" max="4899" width="15.7109375" style="2" customWidth="1"/>
    <col min="4900" max="4900" width="2.85546875" style="2" customWidth="1"/>
    <col min="4901" max="4903" width="15.7109375" style="2" customWidth="1"/>
    <col min="4904" max="4904" width="2.85546875" style="2" customWidth="1"/>
    <col min="4905" max="5120" width="11.42578125" style="2"/>
    <col min="5121" max="5121" width="2.85546875" style="2" customWidth="1"/>
    <col min="5122" max="5122" width="37.5703125" style="2" customWidth="1"/>
    <col min="5123" max="5123" width="2.85546875" style="2" customWidth="1"/>
    <col min="5124" max="5126" width="15.7109375" style="2" customWidth="1"/>
    <col min="5127" max="5127" width="2.85546875" style="2" customWidth="1"/>
    <col min="5128" max="5130" width="15.7109375" style="2" customWidth="1"/>
    <col min="5131" max="5131" width="2.85546875" style="2" customWidth="1"/>
    <col min="5132" max="5134" width="15.7109375" style="2" customWidth="1"/>
    <col min="5135" max="5135" width="2.85546875" style="2" customWidth="1"/>
    <col min="5136" max="5138" width="15.7109375" style="2" customWidth="1"/>
    <col min="5139" max="5139" width="2.85546875" style="2" customWidth="1"/>
    <col min="5140" max="5141" width="15.7109375" style="2" customWidth="1"/>
    <col min="5142" max="5142" width="2.85546875" style="2" customWidth="1"/>
    <col min="5143" max="5143" width="37.5703125" style="2" customWidth="1"/>
    <col min="5144" max="5144" width="2.85546875" style="2" customWidth="1"/>
    <col min="5145" max="5147" width="15.7109375" style="2" customWidth="1"/>
    <col min="5148" max="5148" width="2.85546875" style="2" customWidth="1"/>
    <col min="5149" max="5151" width="15.7109375" style="2" customWidth="1"/>
    <col min="5152" max="5152" width="2.85546875" style="2" customWidth="1"/>
    <col min="5153" max="5155" width="15.7109375" style="2" customWidth="1"/>
    <col min="5156" max="5156" width="2.85546875" style="2" customWidth="1"/>
    <col min="5157" max="5159" width="15.7109375" style="2" customWidth="1"/>
    <col min="5160" max="5160" width="2.85546875" style="2" customWidth="1"/>
    <col min="5161" max="5376" width="11.42578125" style="2"/>
    <col min="5377" max="5377" width="2.85546875" style="2" customWidth="1"/>
    <col min="5378" max="5378" width="37.5703125" style="2" customWidth="1"/>
    <col min="5379" max="5379" width="2.85546875" style="2" customWidth="1"/>
    <col min="5380" max="5382" width="15.7109375" style="2" customWidth="1"/>
    <col min="5383" max="5383" width="2.85546875" style="2" customWidth="1"/>
    <col min="5384" max="5386" width="15.7109375" style="2" customWidth="1"/>
    <col min="5387" max="5387" width="2.85546875" style="2" customWidth="1"/>
    <col min="5388" max="5390" width="15.7109375" style="2" customWidth="1"/>
    <col min="5391" max="5391" width="2.85546875" style="2" customWidth="1"/>
    <col min="5392" max="5394" width="15.7109375" style="2" customWidth="1"/>
    <col min="5395" max="5395" width="2.85546875" style="2" customWidth="1"/>
    <col min="5396" max="5397" width="15.7109375" style="2" customWidth="1"/>
    <col min="5398" max="5398" width="2.85546875" style="2" customWidth="1"/>
    <col min="5399" max="5399" width="37.5703125" style="2" customWidth="1"/>
    <col min="5400" max="5400" width="2.85546875" style="2" customWidth="1"/>
    <col min="5401" max="5403" width="15.7109375" style="2" customWidth="1"/>
    <col min="5404" max="5404" width="2.85546875" style="2" customWidth="1"/>
    <col min="5405" max="5407" width="15.7109375" style="2" customWidth="1"/>
    <col min="5408" max="5408" width="2.85546875" style="2" customWidth="1"/>
    <col min="5409" max="5411" width="15.7109375" style="2" customWidth="1"/>
    <col min="5412" max="5412" width="2.85546875" style="2" customWidth="1"/>
    <col min="5413" max="5415" width="15.7109375" style="2" customWidth="1"/>
    <col min="5416" max="5416" width="2.85546875" style="2" customWidth="1"/>
    <col min="5417" max="5632" width="11.42578125" style="2"/>
    <col min="5633" max="5633" width="2.85546875" style="2" customWidth="1"/>
    <col min="5634" max="5634" width="37.5703125" style="2" customWidth="1"/>
    <col min="5635" max="5635" width="2.85546875" style="2" customWidth="1"/>
    <col min="5636" max="5638" width="15.7109375" style="2" customWidth="1"/>
    <col min="5639" max="5639" width="2.85546875" style="2" customWidth="1"/>
    <col min="5640" max="5642" width="15.7109375" style="2" customWidth="1"/>
    <col min="5643" max="5643" width="2.85546875" style="2" customWidth="1"/>
    <col min="5644" max="5646" width="15.7109375" style="2" customWidth="1"/>
    <col min="5647" max="5647" width="2.85546875" style="2" customWidth="1"/>
    <col min="5648" max="5650" width="15.7109375" style="2" customWidth="1"/>
    <col min="5651" max="5651" width="2.85546875" style="2" customWidth="1"/>
    <col min="5652" max="5653" width="15.7109375" style="2" customWidth="1"/>
    <col min="5654" max="5654" width="2.85546875" style="2" customWidth="1"/>
    <col min="5655" max="5655" width="37.5703125" style="2" customWidth="1"/>
    <col min="5656" max="5656" width="2.85546875" style="2" customWidth="1"/>
    <col min="5657" max="5659" width="15.7109375" style="2" customWidth="1"/>
    <col min="5660" max="5660" width="2.85546875" style="2" customWidth="1"/>
    <col min="5661" max="5663" width="15.7109375" style="2" customWidth="1"/>
    <col min="5664" max="5664" width="2.85546875" style="2" customWidth="1"/>
    <col min="5665" max="5667" width="15.7109375" style="2" customWidth="1"/>
    <col min="5668" max="5668" width="2.85546875" style="2" customWidth="1"/>
    <col min="5669" max="5671" width="15.7109375" style="2" customWidth="1"/>
    <col min="5672" max="5672" width="2.85546875" style="2" customWidth="1"/>
    <col min="5673" max="5888" width="11.42578125" style="2"/>
    <col min="5889" max="5889" width="2.85546875" style="2" customWidth="1"/>
    <col min="5890" max="5890" width="37.5703125" style="2" customWidth="1"/>
    <col min="5891" max="5891" width="2.85546875" style="2" customWidth="1"/>
    <col min="5892" max="5894" width="15.7109375" style="2" customWidth="1"/>
    <col min="5895" max="5895" width="2.85546875" style="2" customWidth="1"/>
    <col min="5896" max="5898" width="15.7109375" style="2" customWidth="1"/>
    <col min="5899" max="5899" width="2.85546875" style="2" customWidth="1"/>
    <col min="5900" max="5902" width="15.7109375" style="2" customWidth="1"/>
    <col min="5903" max="5903" width="2.85546875" style="2" customWidth="1"/>
    <col min="5904" max="5906" width="15.7109375" style="2" customWidth="1"/>
    <col min="5907" max="5907" width="2.85546875" style="2" customWidth="1"/>
    <col min="5908" max="5909" width="15.7109375" style="2" customWidth="1"/>
    <col min="5910" max="5910" width="2.85546875" style="2" customWidth="1"/>
    <col min="5911" max="5911" width="37.5703125" style="2" customWidth="1"/>
    <col min="5912" max="5912" width="2.85546875" style="2" customWidth="1"/>
    <col min="5913" max="5915" width="15.7109375" style="2" customWidth="1"/>
    <col min="5916" max="5916" width="2.85546875" style="2" customWidth="1"/>
    <col min="5917" max="5919" width="15.7109375" style="2" customWidth="1"/>
    <col min="5920" max="5920" width="2.85546875" style="2" customWidth="1"/>
    <col min="5921" max="5923" width="15.7109375" style="2" customWidth="1"/>
    <col min="5924" max="5924" width="2.85546875" style="2" customWidth="1"/>
    <col min="5925" max="5927" width="15.7109375" style="2" customWidth="1"/>
    <col min="5928" max="5928" width="2.85546875" style="2" customWidth="1"/>
    <col min="5929" max="6144" width="11.42578125" style="2"/>
    <col min="6145" max="6145" width="2.85546875" style="2" customWidth="1"/>
    <col min="6146" max="6146" width="37.5703125" style="2" customWidth="1"/>
    <col min="6147" max="6147" width="2.85546875" style="2" customWidth="1"/>
    <col min="6148" max="6150" width="15.7109375" style="2" customWidth="1"/>
    <col min="6151" max="6151" width="2.85546875" style="2" customWidth="1"/>
    <col min="6152" max="6154" width="15.7109375" style="2" customWidth="1"/>
    <col min="6155" max="6155" width="2.85546875" style="2" customWidth="1"/>
    <col min="6156" max="6158" width="15.7109375" style="2" customWidth="1"/>
    <col min="6159" max="6159" width="2.85546875" style="2" customWidth="1"/>
    <col min="6160" max="6162" width="15.7109375" style="2" customWidth="1"/>
    <col min="6163" max="6163" width="2.85546875" style="2" customWidth="1"/>
    <col min="6164" max="6165" width="15.7109375" style="2" customWidth="1"/>
    <col min="6166" max="6166" width="2.85546875" style="2" customWidth="1"/>
    <col min="6167" max="6167" width="37.5703125" style="2" customWidth="1"/>
    <col min="6168" max="6168" width="2.85546875" style="2" customWidth="1"/>
    <col min="6169" max="6171" width="15.7109375" style="2" customWidth="1"/>
    <col min="6172" max="6172" width="2.85546875" style="2" customWidth="1"/>
    <col min="6173" max="6175" width="15.7109375" style="2" customWidth="1"/>
    <col min="6176" max="6176" width="2.85546875" style="2" customWidth="1"/>
    <col min="6177" max="6179" width="15.7109375" style="2" customWidth="1"/>
    <col min="6180" max="6180" width="2.85546875" style="2" customWidth="1"/>
    <col min="6181" max="6183" width="15.7109375" style="2" customWidth="1"/>
    <col min="6184" max="6184" width="2.85546875" style="2" customWidth="1"/>
    <col min="6185" max="6400" width="11.42578125" style="2"/>
    <col min="6401" max="6401" width="2.85546875" style="2" customWidth="1"/>
    <col min="6402" max="6402" width="37.5703125" style="2" customWidth="1"/>
    <col min="6403" max="6403" width="2.85546875" style="2" customWidth="1"/>
    <col min="6404" max="6406" width="15.7109375" style="2" customWidth="1"/>
    <col min="6407" max="6407" width="2.85546875" style="2" customWidth="1"/>
    <col min="6408" max="6410" width="15.7109375" style="2" customWidth="1"/>
    <col min="6411" max="6411" width="2.85546875" style="2" customWidth="1"/>
    <col min="6412" max="6414" width="15.7109375" style="2" customWidth="1"/>
    <col min="6415" max="6415" width="2.85546875" style="2" customWidth="1"/>
    <col min="6416" max="6418" width="15.7109375" style="2" customWidth="1"/>
    <col min="6419" max="6419" width="2.85546875" style="2" customWidth="1"/>
    <col min="6420" max="6421" width="15.7109375" style="2" customWidth="1"/>
    <col min="6422" max="6422" width="2.85546875" style="2" customWidth="1"/>
    <col min="6423" max="6423" width="37.5703125" style="2" customWidth="1"/>
    <col min="6424" max="6424" width="2.85546875" style="2" customWidth="1"/>
    <col min="6425" max="6427" width="15.7109375" style="2" customWidth="1"/>
    <col min="6428" max="6428" width="2.85546875" style="2" customWidth="1"/>
    <col min="6429" max="6431" width="15.7109375" style="2" customWidth="1"/>
    <col min="6432" max="6432" width="2.85546875" style="2" customWidth="1"/>
    <col min="6433" max="6435" width="15.7109375" style="2" customWidth="1"/>
    <col min="6436" max="6436" width="2.85546875" style="2" customWidth="1"/>
    <col min="6437" max="6439" width="15.7109375" style="2" customWidth="1"/>
    <col min="6440" max="6440" width="2.85546875" style="2" customWidth="1"/>
    <col min="6441" max="6656" width="11.42578125" style="2"/>
    <col min="6657" max="6657" width="2.85546875" style="2" customWidth="1"/>
    <col min="6658" max="6658" width="37.5703125" style="2" customWidth="1"/>
    <col min="6659" max="6659" width="2.85546875" style="2" customWidth="1"/>
    <col min="6660" max="6662" width="15.7109375" style="2" customWidth="1"/>
    <col min="6663" max="6663" width="2.85546875" style="2" customWidth="1"/>
    <col min="6664" max="6666" width="15.7109375" style="2" customWidth="1"/>
    <col min="6667" max="6667" width="2.85546875" style="2" customWidth="1"/>
    <col min="6668" max="6670" width="15.7109375" style="2" customWidth="1"/>
    <col min="6671" max="6671" width="2.85546875" style="2" customWidth="1"/>
    <col min="6672" max="6674" width="15.7109375" style="2" customWidth="1"/>
    <col min="6675" max="6675" width="2.85546875" style="2" customWidth="1"/>
    <col min="6676" max="6677" width="15.7109375" style="2" customWidth="1"/>
    <col min="6678" max="6678" width="2.85546875" style="2" customWidth="1"/>
    <col min="6679" max="6679" width="37.5703125" style="2" customWidth="1"/>
    <col min="6680" max="6680" width="2.85546875" style="2" customWidth="1"/>
    <col min="6681" max="6683" width="15.7109375" style="2" customWidth="1"/>
    <col min="6684" max="6684" width="2.85546875" style="2" customWidth="1"/>
    <col min="6685" max="6687" width="15.7109375" style="2" customWidth="1"/>
    <col min="6688" max="6688" width="2.85546875" style="2" customWidth="1"/>
    <col min="6689" max="6691" width="15.7109375" style="2" customWidth="1"/>
    <col min="6692" max="6692" width="2.85546875" style="2" customWidth="1"/>
    <col min="6693" max="6695" width="15.7109375" style="2" customWidth="1"/>
    <col min="6696" max="6696" width="2.85546875" style="2" customWidth="1"/>
    <col min="6697" max="6912" width="11.42578125" style="2"/>
    <col min="6913" max="6913" width="2.85546875" style="2" customWidth="1"/>
    <col min="6914" max="6914" width="37.5703125" style="2" customWidth="1"/>
    <col min="6915" max="6915" width="2.85546875" style="2" customWidth="1"/>
    <col min="6916" max="6918" width="15.7109375" style="2" customWidth="1"/>
    <col min="6919" max="6919" width="2.85546875" style="2" customWidth="1"/>
    <col min="6920" max="6922" width="15.7109375" style="2" customWidth="1"/>
    <col min="6923" max="6923" width="2.85546875" style="2" customWidth="1"/>
    <col min="6924" max="6926" width="15.7109375" style="2" customWidth="1"/>
    <col min="6927" max="6927" width="2.85546875" style="2" customWidth="1"/>
    <col min="6928" max="6930" width="15.7109375" style="2" customWidth="1"/>
    <col min="6931" max="6931" width="2.85546875" style="2" customWidth="1"/>
    <col min="6932" max="6933" width="15.7109375" style="2" customWidth="1"/>
    <col min="6934" max="6934" width="2.85546875" style="2" customWidth="1"/>
    <col min="6935" max="6935" width="37.5703125" style="2" customWidth="1"/>
    <col min="6936" max="6936" width="2.85546875" style="2" customWidth="1"/>
    <col min="6937" max="6939" width="15.7109375" style="2" customWidth="1"/>
    <col min="6940" max="6940" width="2.85546875" style="2" customWidth="1"/>
    <col min="6941" max="6943" width="15.7109375" style="2" customWidth="1"/>
    <col min="6944" max="6944" width="2.85546875" style="2" customWidth="1"/>
    <col min="6945" max="6947" width="15.7109375" style="2" customWidth="1"/>
    <col min="6948" max="6948" width="2.85546875" style="2" customWidth="1"/>
    <col min="6949" max="6951" width="15.7109375" style="2" customWidth="1"/>
    <col min="6952" max="6952" width="2.85546875" style="2" customWidth="1"/>
    <col min="6953" max="7168" width="11.42578125" style="2"/>
    <col min="7169" max="7169" width="2.85546875" style="2" customWidth="1"/>
    <col min="7170" max="7170" width="37.5703125" style="2" customWidth="1"/>
    <col min="7171" max="7171" width="2.85546875" style="2" customWidth="1"/>
    <col min="7172" max="7174" width="15.7109375" style="2" customWidth="1"/>
    <col min="7175" max="7175" width="2.85546875" style="2" customWidth="1"/>
    <col min="7176" max="7178" width="15.7109375" style="2" customWidth="1"/>
    <col min="7179" max="7179" width="2.85546875" style="2" customWidth="1"/>
    <col min="7180" max="7182" width="15.7109375" style="2" customWidth="1"/>
    <col min="7183" max="7183" width="2.85546875" style="2" customWidth="1"/>
    <col min="7184" max="7186" width="15.7109375" style="2" customWidth="1"/>
    <col min="7187" max="7187" width="2.85546875" style="2" customWidth="1"/>
    <col min="7188" max="7189" width="15.7109375" style="2" customWidth="1"/>
    <col min="7190" max="7190" width="2.85546875" style="2" customWidth="1"/>
    <col min="7191" max="7191" width="37.5703125" style="2" customWidth="1"/>
    <col min="7192" max="7192" width="2.85546875" style="2" customWidth="1"/>
    <col min="7193" max="7195" width="15.7109375" style="2" customWidth="1"/>
    <col min="7196" max="7196" width="2.85546875" style="2" customWidth="1"/>
    <col min="7197" max="7199" width="15.7109375" style="2" customWidth="1"/>
    <col min="7200" max="7200" width="2.85546875" style="2" customWidth="1"/>
    <col min="7201" max="7203" width="15.7109375" style="2" customWidth="1"/>
    <col min="7204" max="7204" width="2.85546875" style="2" customWidth="1"/>
    <col min="7205" max="7207" width="15.7109375" style="2" customWidth="1"/>
    <col min="7208" max="7208" width="2.85546875" style="2" customWidth="1"/>
    <col min="7209" max="7424" width="11.42578125" style="2"/>
    <col min="7425" max="7425" width="2.85546875" style="2" customWidth="1"/>
    <col min="7426" max="7426" width="37.5703125" style="2" customWidth="1"/>
    <col min="7427" max="7427" width="2.85546875" style="2" customWidth="1"/>
    <col min="7428" max="7430" width="15.7109375" style="2" customWidth="1"/>
    <col min="7431" max="7431" width="2.85546875" style="2" customWidth="1"/>
    <col min="7432" max="7434" width="15.7109375" style="2" customWidth="1"/>
    <col min="7435" max="7435" width="2.85546875" style="2" customWidth="1"/>
    <col min="7436" max="7438" width="15.7109375" style="2" customWidth="1"/>
    <col min="7439" max="7439" width="2.85546875" style="2" customWidth="1"/>
    <col min="7440" max="7442" width="15.7109375" style="2" customWidth="1"/>
    <col min="7443" max="7443" width="2.85546875" style="2" customWidth="1"/>
    <col min="7444" max="7445" width="15.7109375" style="2" customWidth="1"/>
    <col min="7446" max="7446" width="2.85546875" style="2" customWidth="1"/>
    <col min="7447" max="7447" width="37.5703125" style="2" customWidth="1"/>
    <col min="7448" max="7448" width="2.85546875" style="2" customWidth="1"/>
    <col min="7449" max="7451" width="15.7109375" style="2" customWidth="1"/>
    <col min="7452" max="7452" width="2.85546875" style="2" customWidth="1"/>
    <col min="7453" max="7455" width="15.7109375" style="2" customWidth="1"/>
    <col min="7456" max="7456" width="2.85546875" style="2" customWidth="1"/>
    <col min="7457" max="7459" width="15.7109375" style="2" customWidth="1"/>
    <col min="7460" max="7460" width="2.85546875" style="2" customWidth="1"/>
    <col min="7461" max="7463" width="15.7109375" style="2" customWidth="1"/>
    <col min="7464" max="7464" width="2.85546875" style="2" customWidth="1"/>
    <col min="7465" max="7680" width="11.42578125" style="2"/>
    <col min="7681" max="7681" width="2.85546875" style="2" customWidth="1"/>
    <col min="7682" max="7682" width="37.5703125" style="2" customWidth="1"/>
    <col min="7683" max="7683" width="2.85546875" style="2" customWidth="1"/>
    <col min="7684" max="7686" width="15.7109375" style="2" customWidth="1"/>
    <col min="7687" max="7687" width="2.85546875" style="2" customWidth="1"/>
    <col min="7688" max="7690" width="15.7109375" style="2" customWidth="1"/>
    <col min="7691" max="7691" width="2.85546875" style="2" customWidth="1"/>
    <col min="7692" max="7694" width="15.7109375" style="2" customWidth="1"/>
    <col min="7695" max="7695" width="2.85546875" style="2" customWidth="1"/>
    <col min="7696" max="7698" width="15.7109375" style="2" customWidth="1"/>
    <col min="7699" max="7699" width="2.85546875" style="2" customWidth="1"/>
    <col min="7700" max="7701" width="15.7109375" style="2" customWidth="1"/>
    <col min="7702" max="7702" width="2.85546875" style="2" customWidth="1"/>
    <col min="7703" max="7703" width="37.5703125" style="2" customWidth="1"/>
    <col min="7704" max="7704" width="2.85546875" style="2" customWidth="1"/>
    <col min="7705" max="7707" width="15.7109375" style="2" customWidth="1"/>
    <col min="7708" max="7708" width="2.85546875" style="2" customWidth="1"/>
    <col min="7709" max="7711" width="15.7109375" style="2" customWidth="1"/>
    <col min="7712" max="7712" width="2.85546875" style="2" customWidth="1"/>
    <col min="7713" max="7715" width="15.7109375" style="2" customWidth="1"/>
    <col min="7716" max="7716" width="2.85546875" style="2" customWidth="1"/>
    <col min="7717" max="7719" width="15.7109375" style="2" customWidth="1"/>
    <col min="7720" max="7720" width="2.85546875" style="2" customWidth="1"/>
    <col min="7721" max="7936" width="11.42578125" style="2"/>
    <col min="7937" max="7937" width="2.85546875" style="2" customWidth="1"/>
    <col min="7938" max="7938" width="37.5703125" style="2" customWidth="1"/>
    <col min="7939" max="7939" width="2.85546875" style="2" customWidth="1"/>
    <col min="7940" max="7942" width="15.7109375" style="2" customWidth="1"/>
    <col min="7943" max="7943" width="2.85546875" style="2" customWidth="1"/>
    <col min="7944" max="7946" width="15.7109375" style="2" customWidth="1"/>
    <col min="7947" max="7947" width="2.85546875" style="2" customWidth="1"/>
    <col min="7948" max="7950" width="15.7109375" style="2" customWidth="1"/>
    <col min="7951" max="7951" width="2.85546875" style="2" customWidth="1"/>
    <col min="7952" max="7954" width="15.7109375" style="2" customWidth="1"/>
    <col min="7955" max="7955" width="2.85546875" style="2" customWidth="1"/>
    <col min="7956" max="7957" width="15.7109375" style="2" customWidth="1"/>
    <col min="7958" max="7958" width="2.85546875" style="2" customWidth="1"/>
    <col min="7959" max="7959" width="37.5703125" style="2" customWidth="1"/>
    <col min="7960" max="7960" width="2.85546875" style="2" customWidth="1"/>
    <col min="7961" max="7963" width="15.7109375" style="2" customWidth="1"/>
    <col min="7964" max="7964" width="2.85546875" style="2" customWidth="1"/>
    <col min="7965" max="7967" width="15.7109375" style="2" customWidth="1"/>
    <col min="7968" max="7968" width="2.85546875" style="2" customWidth="1"/>
    <col min="7969" max="7971" width="15.7109375" style="2" customWidth="1"/>
    <col min="7972" max="7972" width="2.85546875" style="2" customWidth="1"/>
    <col min="7973" max="7975" width="15.7109375" style="2" customWidth="1"/>
    <col min="7976" max="7976" width="2.85546875" style="2" customWidth="1"/>
    <col min="7977" max="8192" width="11.42578125" style="2"/>
    <col min="8193" max="8193" width="2.85546875" style="2" customWidth="1"/>
    <col min="8194" max="8194" width="37.5703125" style="2" customWidth="1"/>
    <col min="8195" max="8195" width="2.85546875" style="2" customWidth="1"/>
    <col min="8196" max="8198" width="15.7109375" style="2" customWidth="1"/>
    <col min="8199" max="8199" width="2.85546875" style="2" customWidth="1"/>
    <col min="8200" max="8202" width="15.7109375" style="2" customWidth="1"/>
    <col min="8203" max="8203" width="2.85546875" style="2" customWidth="1"/>
    <col min="8204" max="8206" width="15.7109375" style="2" customWidth="1"/>
    <col min="8207" max="8207" width="2.85546875" style="2" customWidth="1"/>
    <col min="8208" max="8210" width="15.7109375" style="2" customWidth="1"/>
    <col min="8211" max="8211" width="2.85546875" style="2" customWidth="1"/>
    <col min="8212" max="8213" width="15.7109375" style="2" customWidth="1"/>
    <col min="8214" max="8214" width="2.85546875" style="2" customWidth="1"/>
    <col min="8215" max="8215" width="37.5703125" style="2" customWidth="1"/>
    <col min="8216" max="8216" width="2.85546875" style="2" customWidth="1"/>
    <col min="8217" max="8219" width="15.7109375" style="2" customWidth="1"/>
    <col min="8220" max="8220" width="2.85546875" style="2" customWidth="1"/>
    <col min="8221" max="8223" width="15.7109375" style="2" customWidth="1"/>
    <col min="8224" max="8224" width="2.85546875" style="2" customWidth="1"/>
    <col min="8225" max="8227" width="15.7109375" style="2" customWidth="1"/>
    <col min="8228" max="8228" width="2.85546875" style="2" customWidth="1"/>
    <col min="8229" max="8231" width="15.7109375" style="2" customWidth="1"/>
    <col min="8232" max="8232" width="2.85546875" style="2" customWidth="1"/>
    <col min="8233" max="8448" width="11.42578125" style="2"/>
    <col min="8449" max="8449" width="2.85546875" style="2" customWidth="1"/>
    <col min="8450" max="8450" width="37.5703125" style="2" customWidth="1"/>
    <col min="8451" max="8451" width="2.85546875" style="2" customWidth="1"/>
    <col min="8452" max="8454" width="15.7109375" style="2" customWidth="1"/>
    <col min="8455" max="8455" width="2.85546875" style="2" customWidth="1"/>
    <col min="8456" max="8458" width="15.7109375" style="2" customWidth="1"/>
    <col min="8459" max="8459" width="2.85546875" style="2" customWidth="1"/>
    <col min="8460" max="8462" width="15.7109375" style="2" customWidth="1"/>
    <col min="8463" max="8463" width="2.85546875" style="2" customWidth="1"/>
    <col min="8464" max="8466" width="15.7109375" style="2" customWidth="1"/>
    <col min="8467" max="8467" width="2.85546875" style="2" customWidth="1"/>
    <col min="8468" max="8469" width="15.7109375" style="2" customWidth="1"/>
    <col min="8470" max="8470" width="2.85546875" style="2" customWidth="1"/>
    <col min="8471" max="8471" width="37.5703125" style="2" customWidth="1"/>
    <col min="8472" max="8472" width="2.85546875" style="2" customWidth="1"/>
    <col min="8473" max="8475" width="15.7109375" style="2" customWidth="1"/>
    <col min="8476" max="8476" width="2.85546875" style="2" customWidth="1"/>
    <col min="8477" max="8479" width="15.7109375" style="2" customWidth="1"/>
    <col min="8480" max="8480" width="2.85546875" style="2" customWidth="1"/>
    <col min="8481" max="8483" width="15.7109375" style="2" customWidth="1"/>
    <col min="8484" max="8484" width="2.85546875" style="2" customWidth="1"/>
    <col min="8485" max="8487" width="15.7109375" style="2" customWidth="1"/>
    <col min="8488" max="8488" width="2.85546875" style="2" customWidth="1"/>
    <col min="8489" max="8704" width="11.42578125" style="2"/>
    <col min="8705" max="8705" width="2.85546875" style="2" customWidth="1"/>
    <col min="8706" max="8706" width="37.5703125" style="2" customWidth="1"/>
    <col min="8707" max="8707" width="2.85546875" style="2" customWidth="1"/>
    <col min="8708" max="8710" width="15.7109375" style="2" customWidth="1"/>
    <col min="8711" max="8711" width="2.85546875" style="2" customWidth="1"/>
    <col min="8712" max="8714" width="15.7109375" style="2" customWidth="1"/>
    <col min="8715" max="8715" width="2.85546875" style="2" customWidth="1"/>
    <col min="8716" max="8718" width="15.7109375" style="2" customWidth="1"/>
    <col min="8719" max="8719" width="2.85546875" style="2" customWidth="1"/>
    <col min="8720" max="8722" width="15.7109375" style="2" customWidth="1"/>
    <col min="8723" max="8723" width="2.85546875" style="2" customWidth="1"/>
    <col min="8724" max="8725" width="15.7109375" style="2" customWidth="1"/>
    <col min="8726" max="8726" width="2.85546875" style="2" customWidth="1"/>
    <col min="8727" max="8727" width="37.5703125" style="2" customWidth="1"/>
    <col min="8728" max="8728" width="2.85546875" style="2" customWidth="1"/>
    <col min="8729" max="8731" width="15.7109375" style="2" customWidth="1"/>
    <col min="8732" max="8732" width="2.85546875" style="2" customWidth="1"/>
    <col min="8733" max="8735" width="15.7109375" style="2" customWidth="1"/>
    <col min="8736" max="8736" width="2.85546875" style="2" customWidth="1"/>
    <col min="8737" max="8739" width="15.7109375" style="2" customWidth="1"/>
    <col min="8740" max="8740" width="2.85546875" style="2" customWidth="1"/>
    <col min="8741" max="8743" width="15.7109375" style="2" customWidth="1"/>
    <col min="8744" max="8744" width="2.85546875" style="2" customWidth="1"/>
    <col min="8745" max="8960" width="11.42578125" style="2"/>
    <col min="8961" max="8961" width="2.85546875" style="2" customWidth="1"/>
    <col min="8962" max="8962" width="37.5703125" style="2" customWidth="1"/>
    <col min="8963" max="8963" width="2.85546875" style="2" customWidth="1"/>
    <col min="8964" max="8966" width="15.7109375" style="2" customWidth="1"/>
    <col min="8967" max="8967" width="2.85546875" style="2" customWidth="1"/>
    <col min="8968" max="8970" width="15.7109375" style="2" customWidth="1"/>
    <col min="8971" max="8971" width="2.85546875" style="2" customWidth="1"/>
    <col min="8972" max="8974" width="15.7109375" style="2" customWidth="1"/>
    <col min="8975" max="8975" width="2.85546875" style="2" customWidth="1"/>
    <col min="8976" max="8978" width="15.7109375" style="2" customWidth="1"/>
    <col min="8979" max="8979" width="2.85546875" style="2" customWidth="1"/>
    <col min="8980" max="8981" width="15.7109375" style="2" customWidth="1"/>
    <col min="8982" max="8982" width="2.85546875" style="2" customWidth="1"/>
    <col min="8983" max="8983" width="37.5703125" style="2" customWidth="1"/>
    <col min="8984" max="8984" width="2.85546875" style="2" customWidth="1"/>
    <col min="8985" max="8987" width="15.7109375" style="2" customWidth="1"/>
    <col min="8988" max="8988" width="2.85546875" style="2" customWidth="1"/>
    <col min="8989" max="8991" width="15.7109375" style="2" customWidth="1"/>
    <col min="8992" max="8992" width="2.85546875" style="2" customWidth="1"/>
    <col min="8993" max="8995" width="15.7109375" style="2" customWidth="1"/>
    <col min="8996" max="8996" width="2.85546875" style="2" customWidth="1"/>
    <col min="8997" max="8999" width="15.7109375" style="2" customWidth="1"/>
    <col min="9000" max="9000" width="2.85546875" style="2" customWidth="1"/>
    <col min="9001" max="9216" width="11.42578125" style="2"/>
    <col min="9217" max="9217" width="2.85546875" style="2" customWidth="1"/>
    <col min="9218" max="9218" width="37.5703125" style="2" customWidth="1"/>
    <col min="9219" max="9219" width="2.85546875" style="2" customWidth="1"/>
    <col min="9220" max="9222" width="15.7109375" style="2" customWidth="1"/>
    <col min="9223" max="9223" width="2.85546875" style="2" customWidth="1"/>
    <col min="9224" max="9226" width="15.7109375" style="2" customWidth="1"/>
    <col min="9227" max="9227" width="2.85546875" style="2" customWidth="1"/>
    <col min="9228" max="9230" width="15.7109375" style="2" customWidth="1"/>
    <col min="9231" max="9231" width="2.85546875" style="2" customWidth="1"/>
    <col min="9232" max="9234" width="15.7109375" style="2" customWidth="1"/>
    <col min="9235" max="9235" width="2.85546875" style="2" customWidth="1"/>
    <col min="9236" max="9237" width="15.7109375" style="2" customWidth="1"/>
    <col min="9238" max="9238" width="2.85546875" style="2" customWidth="1"/>
    <col min="9239" max="9239" width="37.5703125" style="2" customWidth="1"/>
    <col min="9240" max="9240" width="2.85546875" style="2" customWidth="1"/>
    <col min="9241" max="9243" width="15.7109375" style="2" customWidth="1"/>
    <col min="9244" max="9244" width="2.85546875" style="2" customWidth="1"/>
    <col min="9245" max="9247" width="15.7109375" style="2" customWidth="1"/>
    <col min="9248" max="9248" width="2.85546875" style="2" customWidth="1"/>
    <col min="9249" max="9251" width="15.7109375" style="2" customWidth="1"/>
    <col min="9252" max="9252" width="2.85546875" style="2" customWidth="1"/>
    <col min="9253" max="9255" width="15.7109375" style="2" customWidth="1"/>
    <col min="9256" max="9256" width="2.85546875" style="2" customWidth="1"/>
    <col min="9257" max="9472" width="11.42578125" style="2"/>
    <col min="9473" max="9473" width="2.85546875" style="2" customWidth="1"/>
    <col min="9474" max="9474" width="37.5703125" style="2" customWidth="1"/>
    <col min="9475" max="9475" width="2.85546875" style="2" customWidth="1"/>
    <col min="9476" max="9478" width="15.7109375" style="2" customWidth="1"/>
    <col min="9479" max="9479" width="2.85546875" style="2" customWidth="1"/>
    <col min="9480" max="9482" width="15.7109375" style="2" customWidth="1"/>
    <col min="9483" max="9483" width="2.85546875" style="2" customWidth="1"/>
    <col min="9484" max="9486" width="15.7109375" style="2" customWidth="1"/>
    <col min="9487" max="9487" width="2.85546875" style="2" customWidth="1"/>
    <col min="9488" max="9490" width="15.7109375" style="2" customWidth="1"/>
    <col min="9491" max="9491" width="2.85546875" style="2" customWidth="1"/>
    <col min="9492" max="9493" width="15.7109375" style="2" customWidth="1"/>
    <col min="9494" max="9494" width="2.85546875" style="2" customWidth="1"/>
    <col min="9495" max="9495" width="37.5703125" style="2" customWidth="1"/>
    <col min="9496" max="9496" width="2.85546875" style="2" customWidth="1"/>
    <col min="9497" max="9499" width="15.7109375" style="2" customWidth="1"/>
    <col min="9500" max="9500" width="2.85546875" style="2" customWidth="1"/>
    <col min="9501" max="9503" width="15.7109375" style="2" customWidth="1"/>
    <col min="9504" max="9504" width="2.85546875" style="2" customWidth="1"/>
    <col min="9505" max="9507" width="15.7109375" style="2" customWidth="1"/>
    <col min="9508" max="9508" width="2.85546875" style="2" customWidth="1"/>
    <col min="9509" max="9511" width="15.7109375" style="2" customWidth="1"/>
    <col min="9512" max="9512" width="2.85546875" style="2" customWidth="1"/>
    <col min="9513" max="9728" width="11.42578125" style="2"/>
    <col min="9729" max="9729" width="2.85546875" style="2" customWidth="1"/>
    <col min="9730" max="9730" width="37.5703125" style="2" customWidth="1"/>
    <col min="9731" max="9731" width="2.85546875" style="2" customWidth="1"/>
    <col min="9732" max="9734" width="15.7109375" style="2" customWidth="1"/>
    <col min="9735" max="9735" width="2.85546875" style="2" customWidth="1"/>
    <col min="9736" max="9738" width="15.7109375" style="2" customWidth="1"/>
    <col min="9739" max="9739" width="2.85546875" style="2" customWidth="1"/>
    <col min="9740" max="9742" width="15.7109375" style="2" customWidth="1"/>
    <col min="9743" max="9743" width="2.85546875" style="2" customWidth="1"/>
    <col min="9744" max="9746" width="15.7109375" style="2" customWidth="1"/>
    <col min="9747" max="9747" width="2.85546875" style="2" customWidth="1"/>
    <col min="9748" max="9749" width="15.7109375" style="2" customWidth="1"/>
    <col min="9750" max="9750" width="2.85546875" style="2" customWidth="1"/>
    <col min="9751" max="9751" width="37.5703125" style="2" customWidth="1"/>
    <col min="9752" max="9752" width="2.85546875" style="2" customWidth="1"/>
    <col min="9753" max="9755" width="15.7109375" style="2" customWidth="1"/>
    <col min="9756" max="9756" width="2.85546875" style="2" customWidth="1"/>
    <col min="9757" max="9759" width="15.7109375" style="2" customWidth="1"/>
    <col min="9760" max="9760" width="2.85546875" style="2" customWidth="1"/>
    <col min="9761" max="9763" width="15.7109375" style="2" customWidth="1"/>
    <col min="9764" max="9764" width="2.85546875" style="2" customWidth="1"/>
    <col min="9765" max="9767" width="15.7109375" style="2" customWidth="1"/>
    <col min="9768" max="9768" width="2.85546875" style="2" customWidth="1"/>
    <col min="9769" max="9984" width="11.42578125" style="2"/>
    <col min="9985" max="9985" width="2.85546875" style="2" customWidth="1"/>
    <col min="9986" max="9986" width="37.5703125" style="2" customWidth="1"/>
    <col min="9987" max="9987" width="2.85546875" style="2" customWidth="1"/>
    <col min="9988" max="9990" width="15.7109375" style="2" customWidth="1"/>
    <col min="9991" max="9991" width="2.85546875" style="2" customWidth="1"/>
    <col min="9992" max="9994" width="15.7109375" style="2" customWidth="1"/>
    <col min="9995" max="9995" width="2.85546875" style="2" customWidth="1"/>
    <col min="9996" max="9998" width="15.7109375" style="2" customWidth="1"/>
    <col min="9999" max="9999" width="2.85546875" style="2" customWidth="1"/>
    <col min="10000" max="10002" width="15.7109375" style="2" customWidth="1"/>
    <col min="10003" max="10003" width="2.85546875" style="2" customWidth="1"/>
    <col min="10004" max="10005" width="15.7109375" style="2" customWidth="1"/>
    <col min="10006" max="10006" width="2.85546875" style="2" customWidth="1"/>
    <col min="10007" max="10007" width="37.5703125" style="2" customWidth="1"/>
    <col min="10008" max="10008" width="2.85546875" style="2" customWidth="1"/>
    <col min="10009" max="10011" width="15.7109375" style="2" customWidth="1"/>
    <col min="10012" max="10012" width="2.85546875" style="2" customWidth="1"/>
    <col min="10013" max="10015" width="15.7109375" style="2" customWidth="1"/>
    <col min="10016" max="10016" width="2.85546875" style="2" customWidth="1"/>
    <col min="10017" max="10019" width="15.7109375" style="2" customWidth="1"/>
    <col min="10020" max="10020" width="2.85546875" style="2" customWidth="1"/>
    <col min="10021" max="10023" width="15.7109375" style="2" customWidth="1"/>
    <col min="10024" max="10024" width="2.85546875" style="2" customWidth="1"/>
    <col min="10025" max="10240" width="11.42578125" style="2"/>
    <col min="10241" max="10241" width="2.85546875" style="2" customWidth="1"/>
    <col min="10242" max="10242" width="37.5703125" style="2" customWidth="1"/>
    <col min="10243" max="10243" width="2.85546875" style="2" customWidth="1"/>
    <col min="10244" max="10246" width="15.7109375" style="2" customWidth="1"/>
    <col min="10247" max="10247" width="2.85546875" style="2" customWidth="1"/>
    <col min="10248" max="10250" width="15.7109375" style="2" customWidth="1"/>
    <col min="10251" max="10251" width="2.85546875" style="2" customWidth="1"/>
    <col min="10252" max="10254" width="15.7109375" style="2" customWidth="1"/>
    <col min="10255" max="10255" width="2.85546875" style="2" customWidth="1"/>
    <col min="10256" max="10258" width="15.7109375" style="2" customWidth="1"/>
    <col min="10259" max="10259" width="2.85546875" style="2" customWidth="1"/>
    <col min="10260" max="10261" width="15.7109375" style="2" customWidth="1"/>
    <col min="10262" max="10262" width="2.85546875" style="2" customWidth="1"/>
    <col min="10263" max="10263" width="37.5703125" style="2" customWidth="1"/>
    <col min="10264" max="10264" width="2.85546875" style="2" customWidth="1"/>
    <col min="10265" max="10267" width="15.7109375" style="2" customWidth="1"/>
    <col min="10268" max="10268" width="2.85546875" style="2" customWidth="1"/>
    <col min="10269" max="10271" width="15.7109375" style="2" customWidth="1"/>
    <col min="10272" max="10272" width="2.85546875" style="2" customWidth="1"/>
    <col min="10273" max="10275" width="15.7109375" style="2" customWidth="1"/>
    <col min="10276" max="10276" width="2.85546875" style="2" customWidth="1"/>
    <col min="10277" max="10279" width="15.7109375" style="2" customWidth="1"/>
    <col min="10280" max="10280" width="2.85546875" style="2" customWidth="1"/>
    <col min="10281" max="10496" width="11.42578125" style="2"/>
    <col min="10497" max="10497" width="2.85546875" style="2" customWidth="1"/>
    <col min="10498" max="10498" width="37.5703125" style="2" customWidth="1"/>
    <col min="10499" max="10499" width="2.85546875" style="2" customWidth="1"/>
    <col min="10500" max="10502" width="15.7109375" style="2" customWidth="1"/>
    <col min="10503" max="10503" width="2.85546875" style="2" customWidth="1"/>
    <col min="10504" max="10506" width="15.7109375" style="2" customWidth="1"/>
    <col min="10507" max="10507" width="2.85546875" style="2" customWidth="1"/>
    <col min="10508" max="10510" width="15.7109375" style="2" customWidth="1"/>
    <col min="10511" max="10511" width="2.85546875" style="2" customWidth="1"/>
    <col min="10512" max="10514" width="15.7109375" style="2" customWidth="1"/>
    <col min="10515" max="10515" width="2.85546875" style="2" customWidth="1"/>
    <col min="10516" max="10517" width="15.7109375" style="2" customWidth="1"/>
    <col min="10518" max="10518" width="2.85546875" style="2" customWidth="1"/>
    <col min="10519" max="10519" width="37.5703125" style="2" customWidth="1"/>
    <col min="10520" max="10520" width="2.85546875" style="2" customWidth="1"/>
    <col min="10521" max="10523" width="15.7109375" style="2" customWidth="1"/>
    <col min="10524" max="10524" width="2.85546875" style="2" customWidth="1"/>
    <col min="10525" max="10527" width="15.7109375" style="2" customWidth="1"/>
    <col min="10528" max="10528" width="2.85546875" style="2" customWidth="1"/>
    <col min="10529" max="10531" width="15.7109375" style="2" customWidth="1"/>
    <col min="10532" max="10532" width="2.85546875" style="2" customWidth="1"/>
    <col min="10533" max="10535" width="15.7109375" style="2" customWidth="1"/>
    <col min="10536" max="10536" width="2.85546875" style="2" customWidth="1"/>
    <col min="10537" max="10752" width="11.42578125" style="2"/>
    <col min="10753" max="10753" width="2.85546875" style="2" customWidth="1"/>
    <col min="10754" max="10754" width="37.5703125" style="2" customWidth="1"/>
    <col min="10755" max="10755" width="2.85546875" style="2" customWidth="1"/>
    <col min="10756" max="10758" width="15.7109375" style="2" customWidth="1"/>
    <col min="10759" max="10759" width="2.85546875" style="2" customWidth="1"/>
    <col min="10760" max="10762" width="15.7109375" style="2" customWidth="1"/>
    <col min="10763" max="10763" width="2.85546875" style="2" customWidth="1"/>
    <col min="10764" max="10766" width="15.7109375" style="2" customWidth="1"/>
    <col min="10767" max="10767" width="2.85546875" style="2" customWidth="1"/>
    <col min="10768" max="10770" width="15.7109375" style="2" customWidth="1"/>
    <col min="10771" max="10771" width="2.85546875" style="2" customWidth="1"/>
    <col min="10772" max="10773" width="15.7109375" style="2" customWidth="1"/>
    <col min="10774" max="10774" width="2.85546875" style="2" customWidth="1"/>
    <col min="10775" max="10775" width="37.5703125" style="2" customWidth="1"/>
    <col min="10776" max="10776" width="2.85546875" style="2" customWidth="1"/>
    <col min="10777" max="10779" width="15.7109375" style="2" customWidth="1"/>
    <col min="10780" max="10780" width="2.85546875" style="2" customWidth="1"/>
    <col min="10781" max="10783" width="15.7109375" style="2" customWidth="1"/>
    <col min="10784" max="10784" width="2.85546875" style="2" customWidth="1"/>
    <col min="10785" max="10787" width="15.7109375" style="2" customWidth="1"/>
    <col min="10788" max="10788" width="2.85546875" style="2" customWidth="1"/>
    <col min="10789" max="10791" width="15.7109375" style="2" customWidth="1"/>
    <col min="10792" max="10792" width="2.85546875" style="2" customWidth="1"/>
    <col min="10793" max="11008" width="11.42578125" style="2"/>
    <col min="11009" max="11009" width="2.85546875" style="2" customWidth="1"/>
    <col min="11010" max="11010" width="37.5703125" style="2" customWidth="1"/>
    <col min="11011" max="11011" width="2.85546875" style="2" customWidth="1"/>
    <col min="11012" max="11014" width="15.7109375" style="2" customWidth="1"/>
    <col min="11015" max="11015" width="2.85546875" style="2" customWidth="1"/>
    <col min="11016" max="11018" width="15.7109375" style="2" customWidth="1"/>
    <col min="11019" max="11019" width="2.85546875" style="2" customWidth="1"/>
    <col min="11020" max="11022" width="15.7109375" style="2" customWidth="1"/>
    <col min="11023" max="11023" width="2.85546875" style="2" customWidth="1"/>
    <col min="11024" max="11026" width="15.7109375" style="2" customWidth="1"/>
    <col min="11027" max="11027" width="2.85546875" style="2" customWidth="1"/>
    <col min="11028" max="11029" width="15.7109375" style="2" customWidth="1"/>
    <col min="11030" max="11030" width="2.85546875" style="2" customWidth="1"/>
    <col min="11031" max="11031" width="37.5703125" style="2" customWidth="1"/>
    <col min="11032" max="11032" width="2.85546875" style="2" customWidth="1"/>
    <col min="11033" max="11035" width="15.7109375" style="2" customWidth="1"/>
    <col min="11036" max="11036" width="2.85546875" style="2" customWidth="1"/>
    <col min="11037" max="11039" width="15.7109375" style="2" customWidth="1"/>
    <col min="11040" max="11040" width="2.85546875" style="2" customWidth="1"/>
    <col min="11041" max="11043" width="15.7109375" style="2" customWidth="1"/>
    <col min="11044" max="11044" width="2.85546875" style="2" customWidth="1"/>
    <col min="11045" max="11047" width="15.7109375" style="2" customWidth="1"/>
    <col min="11048" max="11048" width="2.85546875" style="2" customWidth="1"/>
    <col min="11049" max="11264" width="11.42578125" style="2"/>
    <col min="11265" max="11265" width="2.85546875" style="2" customWidth="1"/>
    <col min="11266" max="11266" width="37.5703125" style="2" customWidth="1"/>
    <col min="11267" max="11267" width="2.85546875" style="2" customWidth="1"/>
    <col min="11268" max="11270" width="15.7109375" style="2" customWidth="1"/>
    <col min="11271" max="11271" width="2.85546875" style="2" customWidth="1"/>
    <col min="11272" max="11274" width="15.7109375" style="2" customWidth="1"/>
    <col min="11275" max="11275" width="2.85546875" style="2" customWidth="1"/>
    <col min="11276" max="11278" width="15.7109375" style="2" customWidth="1"/>
    <col min="11279" max="11279" width="2.85546875" style="2" customWidth="1"/>
    <col min="11280" max="11282" width="15.7109375" style="2" customWidth="1"/>
    <col min="11283" max="11283" width="2.85546875" style="2" customWidth="1"/>
    <col min="11284" max="11285" width="15.7109375" style="2" customWidth="1"/>
    <col min="11286" max="11286" width="2.85546875" style="2" customWidth="1"/>
    <col min="11287" max="11287" width="37.5703125" style="2" customWidth="1"/>
    <col min="11288" max="11288" width="2.85546875" style="2" customWidth="1"/>
    <col min="11289" max="11291" width="15.7109375" style="2" customWidth="1"/>
    <col min="11292" max="11292" width="2.85546875" style="2" customWidth="1"/>
    <col min="11293" max="11295" width="15.7109375" style="2" customWidth="1"/>
    <col min="11296" max="11296" width="2.85546875" style="2" customWidth="1"/>
    <col min="11297" max="11299" width="15.7109375" style="2" customWidth="1"/>
    <col min="11300" max="11300" width="2.85546875" style="2" customWidth="1"/>
    <col min="11301" max="11303" width="15.7109375" style="2" customWidth="1"/>
    <col min="11304" max="11304" width="2.85546875" style="2" customWidth="1"/>
    <col min="11305" max="11520" width="11.42578125" style="2"/>
    <col min="11521" max="11521" width="2.85546875" style="2" customWidth="1"/>
    <col min="11522" max="11522" width="37.5703125" style="2" customWidth="1"/>
    <col min="11523" max="11523" width="2.85546875" style="2" customWidth="1"/>
    <col min="11524" max="11526" width="15.7109375" style="2" customWidth="1"/>
    <col min="11527" max="11527" width="2.85546875" style="2" customWidth="1"/>
    <col min="11528" max="11530" width="15.7109375" style="2" customWidth="1"/>
    <col min="11531" max="11531" width="2.85546875" style="2" customWidth="1"/>
    <col min="11532" max="11534" width="15.7109375" style="2" customWidth="1"/>
    <col min="11535" max="11535" width="2.85546875" style="2" customWidth="1"/>
    <col min="11536" max="11538" width="15.7109375" style="2" customWidth="1"/>
    <col min="11539" max="11539" width="2.85546875" style="2" customWidth="1"/>
    <col min="11540" max="11541" width="15.7109375" style="2" customWidth="1"/>
    <col min="11542" max="11542" width="2.85546875" style="2" customWidth="1"/>
    <col min="11543" max="11543" width="37.5703125" style="2" customWidth="1"/>
    <col min="11544" max="11544" width="2.85546875" style="2" customWidth="1"/>
    <col min="11545" max="11547" width="15.7109375" style="2" customWidth="1"/>
    <col min="11548" max="11548" width="2.85546875" style="2" customWidth="1"/>
    <col min="11549" max="11551" width="15.7109375" style="2" customWidth="1"/>
    <col min="11552" max="11552" width="2.85546875" style="2" customWidth="1"/>
    <col min="11553" max="11555" width="15.7109375" style="2" customWidth="1"/>
    <col min="11556" max="11556" width="2.85546875" style="2" customWidth="1"/>
    <col min="11557" max="11559" width="15.7109375" style="2" customWidth="1"/>
    <col min="11560" max="11560" width="2.85546875" style="2" customWidth="1"/>
    <col min="11561" max="11776" width="11.42578125" style="2"/>
    <col min="11777" max="11777" width="2.85546875" style="2" customWidth="1"/>
    <col min="11778" max="11778" width="37.5703125" style="2" customWidth="1"/>
    <col min="11779" max="11779" width="2.85546875" style="2" customWidth="1"/>
    <col min="11780" max="11782" width="15.7109375" style="2" customWidth="1"/>
    <col min="11783" max="11783" width="2.85546875" style="2" customWidth="1"/>
    <col min="11784" max="11786" width="15.7109375" style="2" customWidth="1"/>
    <col min="11787" max="11787" width="2.85546875" style="2" customWidth="1"/>
    <col min="11788" max="11790" width="15.7109375" style="2" customWidth="1"/>
    <col min="11791" max="11791" width="2.85546875" style="2" customWidth="1"/>
    <col min="11792" max="11794" width="15.7109375" style="2" customWidth="1"/>
    <col min="11795" max="11795" width="2.85546875" style="2" customWidth="1"/>
    <col min="11796" max="11797" width="15.7109375" style="2" customWidth="1"/>
    <col min="11798" max="11798" width="2.85546875" style="2" customWidth="1"/>
    <col min="11799" max="11799" width="37.5703125" style="2" customWidth="1"/>
    <col min="11800" max="11800" width="2.85546875" style="2" customWidth="1"/>
    <col min="11801" max="11803" width="15.7109375" style="2" customWidth="1"/>
    <col min="11804" max="11804" width="2.85546875" style="2" customWidth="1"/>
    <col min="11805" max="11807" width="15.7109375" style="2" customWidth="1"/>
    <col min="11808" max="11808" width="2.85546875" style="2" customWidth="1"/>
    <col min="11809" max="11811" width="15.7109375" style="2" customWidth="1"/>
    <col min="11812" max="11812" width="2.85546875" style="2" customWidth="1"/>
    <col min="11813" max="11815" width="15.7109375" style="2" customWidth="1"/>
    <col min="11816" max="11816" width="2.85546875" style="2" customWidth="1"/>
    <col min="11817" max="12032" width="11.42578125" style="2"/>
    <col min="12033" max="12033" width="2.85546875" style="2" customWidth="1"/>
    <col min="12034" max="12034" width="37.5703125" style="2" customWidth="1"/>
    <col min="12035" max="12035" width="2.85546875" style="2" customWidth="1"/>
    <col min="12036" max="12038" width="15.7109375" style="2" customWidth="1"/>
    <col min="12039" max="12039" width="2.85546875" style="2" customWidth="1"/>
    <col min="12040" max="12042" width="15.7109375" style="2" customWidth="1"/>
    <col min="12043" max="12043" width="2.85546875" style="2" customWidth="1"/>
    <col min="12044" max="12046" width="15.7109375" style="2" customWidth="1"/>
    <col min="12047" max="12047" width="2.85546875" style="2" customWidth="1"/>
    <col min="12048" max="12050" width="15.7109375" style="2" customWidth="1"/>
    <col min="12051" max="12051" width="2.85546875" style="2" customWidth="1"/>
    <col min="12052" max="12053" width="15.7109375" style="2" customWidth="1"/>
    <col min="12054" max="12054" width="2.85546875" style="2" customWidth="1"/>
    <col min="12055" max="12055" width="37.5703125" style="2" customWidth="1"/>
    <col min="12056" max="12056" width="2.85546875" style="2" customWidth="1"/>
    <col min="12057" max="12059" width="15.7109375" style="2" customWidth="1"/>
    <col min="12060" max="12060" width="2.85546875" style="2" customWidth="1"/>
    <col min="12061" max="12063" width="15.7109375" style="2" customWidth="1"/>
    <col min="12064" max="12064" width="2.85546875" style="2" customWidth="1"/>
    <col min="12065" max="12067" width="15.7109375" style="2" customWidth="1"/>
    <col min="12068" max="12068" width="2.85546875" style="2" customWidth="1"/>
    <col min="12069" max="12071" width="15.7109375" style="2" customWidth="1"/>
    <col min="12072" max="12072" width="2.85546875" style="2" customWidth="1"/>
    <col min="12073" max="12288" width="11.42578125" style="2"/>
    <col min="12289" max="12289" width="2.85546875" style="2" customWidth="1"/>
    <col min="12290" max="12290" width="37.5703125" style="2" customWidth="1"/>
    <col min="12291" max="12291" width="2.85546875" style="2" customWidth="1"/>
    <col min="12292" max="12294" width="15.7109375" style="2" customWidth="1"/>
    <col min="12295" max="12295" width="2.85546875" style="2" customWidth="1"/>
    <col min="12296" max="12298" width="15.7109375" style="2" customWidth="1"/>
    <col min="12299" max="12299" width="2.85546875" style="2" customWidth="1"/>
    <col min="12300" max="12302" width="15.7109375" style="2" customWidth="1"/>
    <col min="12303" max="12303" width="2.85546875" style="2" customWidth="1"/>
    <col min="12304" max="12306" width="15.7109375" style="2" customWidth="1"/>
    <col min="12307" max="12307" width="2.85546875" style="2" customWidth="1"/>
    <col min="12308" max="12309" width="15.7109375" style="2" customWidth="1"/>
    <col min="12310" max="12310" width="2.85546875" style="2" customWidth="1"/>
    <col min="12311" max="12311" width="37.5703125" style="2" customWidth="1"/>
    <col min="12312" max="12312" width="2.85546875" style="2" customWidth="1"/>
    <col min="12313" max="12315" width="15.7109375" style="2" customWidth="1"/>
    <col min="12316" max="12316" width="2.85546875" style="2" customWidth="1"/>
    <col min="12317" max="12319" width="15.7109375" style="2" customWidth="1"/>
    <col min="12320" max="12320" width="2.85546875" style="2" customWidth="1"/>
    <col min="12321" max="12323" width="15.7109375" style="2" customWidth="1"/>
    <col min="12324" max="12324" width="2.85546875" style="2" customWidth="1"/>
    <col min="12325" max="12327" width="15.7109375" style="2" customWidth="1"/>
    <col min="12328" max="12328" width="2.85546875" style="2" customWidth="1"/>
    <col min="12329" max="12544" width="11.42578125" style="2"/>
    <col min="12545" max="12545" width="2.85546875" style="2" customWidth="1"/>
    <col min="12546" max="12546" width="37.5703125" style="2" customWidth="1"/>
    <col min="12547" max="12547" width="2.85546875" style="2" customWidth="1"/>
    <col min="12548" max="12550" width="15.7109375" style="2" customWidth="1"/>
    <col min="12551" max="12551" width="2.85546875" style="2" customWidth="1"/>
    <col min="12552" max="12554" width="15.7109375" style="2" customWidth="1"/>
    <col min="12555" max="12555" width="2.85546875" style="2" customWidth="1"/>
    <col min="12556" max="12558" width="15.7109375" style="2" customWidth="1"/>
    <col min="12559" max="12559" width="2.85546875" style="2" customWidth="1"/>
    <col min="12560" max="12562" width="15.7109375" style="2" customWidth="1"/>
    <col min="12563" max="12563" width="2.85546875" style="2" customWidth="1"/>
    <col min="12564" max="12565" width="15.7109375" style="2" customWidth="1"/>
    <col min="12566" max="12566" width="2.85546875" style="2" customWidth="1"/>
    <col min="12567" max="12567" width="37.5703125" style="2" customWidth="1"/>
    <col min="12568" max="12568" width="2.85546875" style="2" customWidth="1"/>
    <col min="12569" max="12571" width="15.7109375" style="2" customWidth="1"/>
    <col min="12572" max="12572" width="2.85546875" style="2" customWidth="1"/>
    <col min="12573" max="12575" width="15.7109375" style="2" customWidth="1"/>
    <col min="12576" max="12576" width="2.85546875" style="2" customWidth="1"/>
    <col min="12577" max="12579" width="15.7109375" style="2" customWidth="1"/>
    <col min="12580" max="12580" width="2.85546875" style="2" customWidth="1"/>
    <col min="12581" max="12583" width="15.7109375" style="2" customWidth="1"/>
    <col min="12584" max="12584" width="2.85546875" style="2" customWidth="1"/>
    <col min="12585" max="12800" width="11.42578125" style="2"/>
    <col min="12801" max="12801" width="2.85546875" style="2" customWidth="1"/>
    <col min="12802" max="12802" width="37.5703125" style="2" customWidth="1"/>
    <col min="12803" max="12803" width="2.85546875" style="2" customWidth="1"/>
    <col min="12804" max="12806" width="15.7109375" style="2" customWidth="1"/>
    <col min="12807" max="12807" width="2.85546875" style="2" customWidth="1"/>
    <col min="12808" max="12810" width="15.7109375" style="2" customWidth="1"/>
    <col min="12811" max="12811" width="2.85546875" style="2" customWidth="1"/>
    <col min="12812" max="12814" width="15.7109375" style="2" customWidth="1"/>
    <col min="12815" max="12815" width="2.85546875" style="2" customWidth="1"/>
    <col min="12816" max="12818" width="15.7109375" style="2" customWidth="1"/>
    <col min="12819" max="12819" width="2.85546875" style="2" customWidth="1"/>
    <col min="12820" max="12821" width="15.7109375" style="2" customWidth="1"/>
    <col min="12822" max="12822" width="2.85546875" style="2" customWidth="1"/>
    <col min="12823" max="12823" width="37.5703125" style="2" customWidth="1"/>
    <col min="12824" max="12824" width="2.85546875" style="2" customWidth="1"/>
    <col min="12825" max="12827" width="15.7109375" style="2" customWidth="1"/>
    <col min="12828" max="12828" width="2.85546875" style="2" customWidth="1"/>
    <col min="12829" max="12831" width="15.7109375" style="2" customWidth="1"/>
    <col min="12832" max="12832" width="2.85546875" style="2" customWidth="1"/>
    <col min="12833" max="12835" width="15.7109375" style="2" customWidth="1"/>
    <col min="12836" max="12836" width="2.85546875" style="2" customWidth="1"/>
    <col min="12837" max="12839" width="15.7109375" style="2" customWidth="1"/>
    <col min="12840" max="12840" width="2.85546875" style="2" customWidth="1"/>
    <col min="12841" max="13056" width="11.42578125" style="2"/>
    <col min="13057" max="13057" width="2.85546875" style="2" customWidth="1"/>
    <col min="13058" max="13058" width="37.5703125" style="2" customWidth="1"/>
    <col min="13059" max="13059" width="2.85546875" style="2" customWidth="1"/>
    <col min="13060" max="13062" width="15.7109375" style="2" customWidth="1"/>
    <col min="13063" max="13063" width="2.85546875" style="2" customWidth="1"/>
    <col min="13064" max="13066" width="15.7109375" style="2" customWidth="1"/>
    <col min="13067" max="13067" width="2.85546875" style="2" customWidth="1"/>
    <col min="13068" max="13070" width="15.7109375" style="2" customWidth="1"/>
    <col min="13071" max="13071" width="2.85546875" style="2" customWidth="1"/>
    <col min="13072" max="13074" width="15.7109375" style="2" customWidth="1"/>
    <col min="13075" max="13075" width="2.85546875" style="2" customWidth="1"/>
    <col min="13076" max="13077" width="15.7109375" style="2" customWidth="1"/>
    <col min="13078" max="13078" width="2.85546875" style="2" customWidth="1"/>
    <col min="13079" max="13079" width="37.5703125" style="2" customWidth="1"/>
    <col min="13080" max="13080" width="2.85546875" style="2" customWidth="1"/>
    <col min="13081" max="13083" width="15.7109375" style="2" customWidth="1"/>
    <col min="13084" max="13084" width="2.85546875" style="2" customWidth="1"/>
    <col min="13085" max="13087" width="15.7109375" style="2" customWidth="1"/>
    <col min="13088" max="13088" width="2.85546875" style="2" customWidth="1"/>
    <col min="13089" max="13091" width="15.7109375" style="2" customWidth="1"/>
    <col min="13092" max="13092" width="2.85546875" style="2" customWidth="1"/>
    <col min="13093" max="13095" width="15.7109375" style="2" customWidth="1"/>
    <col min="13096" max="13096" width="2.85546875" style="2" customWidth="1"/>
    <col min="13097" max="13312" width="11.42578125" style="2"/>
    <col min="13313" max="13313" width="2.85546875" style="2" customWidth="1"/>
    <col min="13314" max="13314" width="37.5703125" style="2" customWidth="1"/>
    <col min="13315" max="13315" width="2.85546875" style="2" customWidth="1"/>
    <col min="13316" max="13318" width="15.7109375" style="2" customWidth="1"/>
    <col min="13319" max="13319" width="2.85546875" style="2" customWidth="1"/>
    <col min="13320" max="13322" width="15.7109375" style="2" customWidth="1"/>
    <col min="13323" max="13323" width="2.85546875" style="2" customWidth="1"/>
    <col min="13324" max="13326" width="15.7109375" style="2" customWidth="1"/>
    <col min="13327" max="13327" width="2.85546875" style="2" customWidth="1"/>
    <col min="13328" max="13330" width="15.7109375" style="2" customWidth="1"/>
    <col min="13331" max="13331" width="2.85546875" style="2" customWidth="1"/>
    <col min="13332" max="13333" width="15.7109375" style="2" customWidth="1"/>
    <col min="13334" max="13334" width="2.85546875" style="2" customWidth="1"/>
    <col min="13335" max="13335" width="37.5703125" style="2" customWidth="1"/>
    <col min="13336" max="13336" width="2.85546875" style="2" customWidth="1"/>
    <col min="13337" max="13339" width="15.7109375" style="2" customWidth="1"/>
    <col min="13340" max="13340" width="2.85546875" style="2" customWidth="1"/>
    <col min="13341" max="13343" width="15.7109375" style="2" customWidth="1"/>
    <col min="13344" max="13344" width="2.85546875" style="2" customWidth="1"/>
    <col min="13345" max="13347" width="15.7109375" style="2" customWidth="1"/>
    <col min="13348" max="13348" width="2.85546875" style="2" customWidth="1"/>
    <col min="13349" max="13351" width="15.7109375" style="2" customWidth="1"/>
    <col min="13352" max="13352" width="2.85546875" style="2" customWidth="1"/>
    <col min="13353" max="13568" width="11.42578125" style="2"/>
    <col min="13569" max="13569" width="2.85546875" style="2" customWidth="1"/>
    <col min="13570" max="13570" width="37.5703125" style="2" customWidth="1"/>
    <col min="13571" max="13571" width="2.85546875" style="2" customWidth="1"/>
    <col min="13572" max="13574" width="15.7109375" style="2" customWidth="1"/>
    <col min="13575" max="13575" width="2.85546875" style="2" customWidth="1"/>
    <col min="13576" max="13578" width="15.7109375" style="2" customWidth="1"/>
    <col min="13579" max="13579" width="2.85546875" style="2" customWidth="1"/>
    <col min="13580" max="13582" width="15.7109375" style="2" customWidth="1"/>
    <col min="13583" max="13583" width="2.85546875" style="2" customWidth="1"/>
    <col min="13584" max="13586" width="15.7109375" style="2" customWidth="1"/>
    <col min="13587" max="13587" width="2.85546875" style="2" customWidth="1"/>
    <col min="13588" max="13589" width="15.7109375" style="2" customWidth="1"/>
    <col min="13590" max="13590" width="2.85546875" style="2" customWidth="1"/>
    <col min="13591" max="13591" width="37.5703125" style="2" customWidth="1"/>
    <col min="13592" max="13592" width="2.85546875" style="2" customWidth="1"/>
    <col min="13593" max="13595" width="15.7109375" style="2" customWidth="1"/>
    <col min="13596" max="13596" width="2.85546875" style="2" customWidth="1"/>
    <col min="13597" max="13599" width="15.7109375" style="2" customWidth="1"/>
    <col min="13600" max="13600" width="2.85546875" style="2" customWidth="1"/>
    <col min="13601" max="13603" width="15.7109375" style="2" customWidth="1"/>
    <col min="13604" max="13604" width="2.85546875" style="2" customWidth="1"/>
    <col min="13605" max="13607" width="15.7109375" style="2" customWidth="1"/>
    <col min="13608" max="13608" width="2.85546875" style="2" customWidth="1"/>
    <col min="13609" max="13824" width="11.42578125" style="2"/>
    <col min="13825" max="13825" width="2.85546875" style="2" customWidth="1"/>
    <col min="13826" max="13826" width="37.5703125" style="2" customWidth="1"/>
    <col min="13827" max="13827" width="2.85546875" style="2" customWidth="1"/>
    <col min="13828" max="13830" width="15.7109375" style="2" customWidth="1"/>
    <col min="13831" max="13831" width="2.85546875" style="2" customWidth="1"/>
    <col min="13832" max="13834" width="15.7109375" style="2" customWidth="1"/>
    <col min="13835" max="13835" width="2.85546875" style="2" customWidth="1"/>
    <col min="13836" max="13838" width="15.7109375" style="2" customWidth="1"/>
    <col min="13839" max="13839" width="2.85546875" style="2" customWidth="1"/>
    <col min="13840" max="13842" width="15.7109375" style="2" customWidth="1"/>
    <col min="13843" max="13843" width="2.85546875" style="2" customWidth="1"/>
    <col min="13844" max="13845" width="15.7109375" style="2" customWidth="1"/>
    <col min="13846" max="13846" width="2.85546875" style="2" customWidth="1"/>
    <col min="13847" max="13847" width="37.5703125" style="2" customWidth="1"/>
    <col min="13848" max="13848" width="2.85546875" style="2" customWidth="1"/>
    <col min="13849" max="13851" width="15.7109375" style="2" customWidth="1"/>
    <col min="13852" max="13852" width="2.85546875" style="2" customWidth="1"/>
    <col min="13853" max="13855" width="15.7109375" style="2" customWidth="1"/>
    <col min="13856" max="13856" width="2.85546875" style="2" customWidth="1"/>
    <col min="13857" max="13859" width="15.7109375" style="2" customWidth="1"/>
    <col min="13860" max="13860" width="2.85546875" style="2" customWidth="1"/>
    <col min="13861" max="13863" width="15.7109375" style="2" customWidth="1"/>
    <col min="13864" max="13864" width="2.85546875" style="2" customWidth="1"/>
    <col min="13865" max="14080" width="11.42578125" style="2"/>
    <col min="14081" max="14081" width="2.85546875" style="2" customWidth="1"/>
    <col min="14082" max="14082" width="37.5703125" style="2" customWidth="1"/>
    <col min="14083" max="14083" width="2.85546875" style="2" customWidth="1"/>
    <col min="14084" max="14086" width="15.7109375" style="2" customWidth="1"/>
    <col min="14087" max="14087" width="2.85546875" style="2" customWidth="1"/>
    <col min="14088" max="14090" width="15.7109375" style="2" customWidth="1"/>
    <col min="14091" max="14091" width="2.85546875" style="2" customWidth="1"/>
    <col min="14092" max="14094" width="15.7109375" style="2" customWidth="1"/>
    <col min="14095" max="14095" width="2.85546875" style="2" customWidth="1"/>
    <col min="14096" max="14098" width="15.7109375" style="2" customWidth="1"/>
    <col min="14099" max="14099" width="2.85546875" style="2" customWidth="1"/>
    <col min="14100" max="14101" width="15.7109375" style="2" customWidth="1"/>
    <col min="14102" max="14102" width="2.85546875" style="2" customWidth="1"/>
    <col min="14103" max="14103" width="37.5703125" style="2" customWidth="1"/>
    <col min="14104" max="14104" width="2.85546875" style="2" customWidth="1"/>
    <col min="14105" max="14107" width="15.7109375" style="2" customWidth="1"/>
    <col min="14108" max="14108" width="2.85546875" style="2" customWidth="1"/>
    <col min="14109" max="14111" width="15.7109375" style="2" customWidth="1"/>
    <col min="14112" max="14112" width="2.85546875" style="2" customWidth="1"/>
    <col min="14113" max="14115" width="15.7109375" style="2" customWidth="1"/>
    <col min="14116" max="14116" width="2.85546875" style="2" customWidth="1"/>
    <col min="14117" max="14119" width="15.7109375" style="2" customWidth="1"/>
    <col min="14120" max="14120" width="2.85546875" style="2" customWidth="1"/>
    <col min="14121" max="14336" width="11.42578125" style="2"/>
    <col min="14337" max="14337" width="2.85546875" style="2" customWidth="1"/>
    <col min="14338" max="14338" width="37.5703125" style="2" customWidth="1"/>
    <col min="14339" max="14339" width="2.85546875" style="2" customWidth="1"/>
    <col min="14340" max="14342" width="15.7109375" style="2" customWidth="1"/>
    <col min="14343" max="14343" width="2.85546875" style="2" customWidth="1"/>
    <col min="14344" max="14346" width="15.7109375" style="2" customWidth="1"/>
    <col min="14347" max="14347" width="2.85546875" style="2" customWidth="1"/>
    <col min="14348" max="14350" width="15.7109375" style="2" customWidth="1"/>
    <col min="14351" max="14351" width="2.85546875" style="2" customWidth="1"/>
    <col min="14352" max="14354" width="15.7109375" style="2" customWidth="1"/>
    <col min="14355" max="14355" width="2.85546875" style="2" customWidth="1"/>
    <col min="14356" max="14357" width="15.7109375" style="2" customWidth="1"/>
    <col min="14358" max="14358" width="2.85546875" style="2" customWidth="1"/>
    <col min="14359" max="14359" width="37.5703125" style="2" customWidth="1"/>
    <col min="14360" max="14360" width="2.85546875" style="2" customWidth="1"/>
    <col min="14361" max="14363" width="15.7109375" style="2" customWidth="1"/>
    <col min="14364" max="14364" width="2.85546875" style="2" customWidth="1"/>
    <col min="14365" max="14367" width="15.7109375" style="2" customWidth="1"/>
    <col min="14368" max="14368" width="2.85546875" style="2" customWidth="1"/>
    <col min="14369" max="14371" width="15.7109375" style="2" customWidth="1"/>
    <col min="14372" max="14372" width="2.85546875" style="2" customWidth="1"/>
    <col min="14373" max="14375" width="15.7109375" style="2" customWidth="1"/>
    <col min="14376" max="14376" width="2.85546875" style="2" customWidth="1"/>
    <col min="14377" max="14592" width="11.42578125" style="2"/>
    <col min="14593" max="14593" width="2.85546875" style="2" customWidth="1"/>
    <col min="14594" max="14594" width="37.5703125" style="2" customWidth="1"/>
    <col min="14595" max="14595" width="2.85546875" style="2" customWidth="1"/>
    <col min="14596" max="14598" width="15.7109375" style="2" customWidth="1"/>
    <col min="14599" max="14599" width="2.85546875" style="2" customWidth="1"/>
    <col min="14600" max="14602" width="15.7109375" style="2" customWidth="1"/>
    <col min="14603" max="14603" width="2.85546875" style="2" customWidth="1"/>
    <col min="14604" max="14606" width="15.7109375" style="2" customWidth="1"/>
    <col min="14607" max="14607" width="2.85546875" style="2" customWidth="1"/>
    <col min="14608" max="14610" width="15.7109375" style="2" customWidth="1"/>
    <col min="14611" max="14611" width="2.85546875" style="2" customWidth="1"/>
    <col min="14612" max="14613" width="15.7109375" style="2" customWidth="1"/>
    <col min="14614" max="14614" width="2.85546875" style="2" customWidth="1"/>
    <col min="14615" max="14615" width="37.5703125" style="2" customWidth="1"/>
    <col min="14616" max="14616" width="2.85546875" style="2" customWidth="1"/>
    <col min="14617" max="14619" width="15.7109375" style="2" customWidth="1"/>
    <col min="14620" max="14620" width="2.85546875" style="2" customWidth="1"/>
    <col min="14621" max="14623" width="15.7109375" style="2" customWidth="1"/>
    <col min="14624" max="14624" width="2.85546875" style="2" customWidth="1"/>
    <col min="14625" max="14627" width="15.7109375" style="2" customWidth="1"/>
    <col min="14628" max="14628" width="2.85546875" style="2" customWidth="1"/>
    <col min="14629" max="14631" width="15.7109375" style="2" customWidth="1"/>
    <col min="14632" max="14632" width="2.85546875" style="2" customWidth="1"/>
    <col min="14633" max="14848" width="11.42578125" style="2"/>
    <col min="14849" max="14849" width="2.85546875" style="2" customWidth="1"/>
    <col min="14850" max="14850" width="37.5703125" style="2" customWidth="1"/>
    <col min="14851" max="14851" width="2.85546875" style="2" customWidth="1"/>
    <col min="14852" max="14854" width="15.7109375" style="2" customWidth="1"/>
    <col min="14855" max="14855" width="2.85546875" style="2" customWidth="1"/>
    <col min="14856" max="14858" width="15.7109375" style="2" customWidth="1"/>
    <col min="14859" max="14859" width="2.85546875" style="2" customWidth="1"/>
    <col min="14860" max="14862" width="15.7109375" style="2" customWidth="1"/>
    <col min="14863" max="14863" width="2.85546875" style="2" customWidth="1"/>
    <col min="14864" max="14866" width="15.7109375" style="2" customWidth="1"/>
    <col min="14867" max="14867" width="2.85546875" style="2" customWidth="1"/>
    <col min="14868" max="14869" width="15.7109375" style="2" customWidth="1"/>
    <col min="14870" max="14870" width="2.85546875" style="2" customWidth="1"/>
    <col min="14871" max="14871" width="37.5703125" style="2" customWidth="1"/>
    <col min="14872" max="14872" width="2.85546875" style="2" customWidth="1"/>
    <col min="14873" max="14875" width="15.7109375" style="2" customWidth="1"/>
    <col min="14876" max="14876" width="2.85546875" style="2" customWidth="1"/>
    <col min="14877" max="14879" width="15.7109375" style="2" customWidth="1"/>
    <col min="14880" max="14880" width="2.85546875" style="2" customWidth="1"/>
    <col min="14881" max="14883" width="15.7109375" style="2" customWidth="1"/>
    <col min="14884" max="14884" width="2.85546875" style="2" customWidth="1"/>
    <col min="14885" max="14887" width="15.7109375" style="2" customWidth="1"/>
    <col min="14888" max="14888" width="2.85546875" style="2" customWidth="1"/>
    <col min="14889" max="15104" width="11.42578125" style="2"/>
    <col min="15105" max="15105" width="2.85546875" style="2" customWidth="1"/>
    <col min="15106" max="15106" width="37.5703125" style="2" customWidth="1"/>
    <col min="15107" max="15107" width="2.85546875" style="2" customWidth="1"/>
    <col min="15108" max="15110" width="15.7109375" style="2" customWidth="1"/>
    <col min="15111" max="15111" width="2.85546875" style="2" customWidth="1"/>
    <col min="15112" max="15114" width="15.7109375" style="2" customWidth="1"/>
    <col min="15115" max="15115" width="2.85546875" style="2" customWidth="1"/>
    <col min="15116" max="15118" width="15.7109375" style="2" customWidth="1"/>
    <col min="15119" max="15119" width="2.85546875" style="2" customWidth="1"/>
    <col min="15120" max="15122" width="15.7109375" style="2" customWidth="1"/>
    <col min="15123" max="15123" width="2.85546875" style="2" customWidth="1"/>
    <col min="15124" max="15125" width="15.7109375" style="2" customWidth="1"/>
    <col min="15126" max="15126" width="2.85546875" style="2" customWidth="1"/>
    <col min="15127" max="15127" width="37.5703125" style="2" customWidth="1"/>
    <col min="15128" max="15128" width="2.85546875" style="2" customWidth="1"/>
    <col min="15129" max="15131" width="15.7109375" style="2" customWidth="1"/>
    <col min="15132" max="15132" width="2.85546875" style="2" customWidth="1"/>
    <col min="15133" max="15135" width="15.7109375" style="2" customWidth="1"/>
    <col min="15136" max="15136" width="2.85546875" style="2" customWidth="1"/>
    <col min="15137" max="15139" width="15.7109375" style="2" customWidth="1"/>
    <col min="15140" max="15140" width="2.85546875" style="2" customWidth="1"/>
    <col min="15141" max="15143" width="15.7109375" style="2" customWidth="1"/>
    <col min="15144" max="15144" width="2.85546875" style="2" customWidth="1"/>
    <col min="15145" max="15360" width="11.42578125" style="2"/>
    <col min="15361" max="15361" width="2.85546875" style="2" customWidth="1"/>
    <col min="15362" max="15362" width="37.5703125" style="2" customWidth="1"/>
    <col min="15363" max="15363" width="2.85546875" style="2" customWidth="1"/>
    <col min="15364" max="15366" width="15.7109375" style="2" customWidth="1"/>
    <col min="15367" max="15367" width="2.85546875" style="2" customWidth="1"/>
    <col min="15368" max="15370" width="15.7109375" style="2" customWidth="1"/>
    <col min="15371" max="15371" width="2.85546875" style="2" customWidth="1"/>
    <col min="15372" max="15374" width="15.7109375" style="2" customWidth="1"/>
    <col min="15375" max="15375" width="2.85546875" style="2" customWidth="1"/>
    <col min="15376" max="15378" width="15.7109375" style="2" customWidth="1"/>
    <col min="15379" max="15379" width="2.85546875" style="2" customWidth="1"/>
    <col min="15380" max="15381" width="15.7109375" style="2" customWidth="1"/>
    <col min="15382" max="15382" width="2.85546875" style="2" customWidth="1"/>
    <col min="15383" max="15383" width="37.5703125" style="2" customWidth="1"/>
    <col min="15384" max="15384" width="2.85546875" style="2" customWidth="1"/>
    <col min="15385" max="15387" width="15.7109375" style="2" customWidth="1"/>
    <col min="15388" max="15388" width="2.85546875" style="2" customWidth="1"/>
    <col min="15389" max="15391" width="15.7109375" style="2" customWidth="1"/>
    <col min="15392" max="15392" width="2.85546875" style="2" customWidth="1"/>
    <col min="15393" max="15395" width="15.7109375" style="2" customWidth="1"/>
    <col min="15396" max="15396" width="2.85546875" style="2" customWidth="1"/>
    <col min="15397" max="15399" width="15.7109375" style="2" customWidth="1"/>
    <col min="15400" max="15400" width="2.85546875" style="2" customWidth="1"/>
    <col min="15401" max="15616" width="11.42578125" style="2"/>
    <col min="15617" max="15617" width="2.85546875" style="2" customWidth="1"/>
    <col min="15618" max="15618" width="37.5703125" style="2" customWidth="1"/>
    <col min="15619" max="15619" width="2.85546875" style="2" customWidth="1"/>
    <col min="15620" max="15622" width="15.7109375" style="2" customWidth="1"/>
    <col min="15623" max="15623" width="2.85546875" style="2" customWidth="1"/>
    <col min="15624" max="15626" width="15.7109375" style="2" customWidth="1"/>
    <col min="15627" max="15627" width="2.85546875" style="2" customWidth="1"/>
    <col min="15628" max="15630" width="15.7109375" style="2" customWidth="1"/>
    <col min="15631" max="15631" width="2.85546875" style="2" customWidth="1"/>
    <col min="15632" max="15634" width="15.7109375" style="2" customWidth="1"/>
    <col min="15635" max="15635" width="2.85546875" style="2" customWidth="1"/>
    <col min="15636" max="15637" width="15.7109375" style="2" customWidth="1"/>
    <col min="15638" max="15638" width="2.85546875" style="2" customWidth="1"/>
    <col min="15639" max="15639" width="37.5703125" style="2" customWidth="1"/>
    <col min="15640" max="15640" width="2.85546875" style="2" customWidth="1"/>
    <col min="15641" max="15643" width="15.7109375" style="2" customWidth="1"/>
    <col min="15644" max="15644" width="2.85546875" style="2" customWidth="1"/>
    <col min="15645" max="15647" width="15.7109375" style="2" customWidth="1"/>
    <col min="15648" max="15648" width="2.85546875" style="2" customWidth="1"/>
    <col min="15649" max="15651" width="15.7109375" style="2" customWidth="1"/>
    <col min="15652" max="15652" width="2.85546875" style="2" customWidth="1"/>
    <col min="15653" max="15655" width="15.7109375" style="2" customWidth="1"/>
    <col min="15656" max="15656" width="2.85546875" style="2" customWidth="1"/>
    <col min="15657" max="15872" width="11.42578125" style="2"/>
    <col min="15873" max="15873" width="2.85546875" style="2" customWidth="1"/>
    <col min="15874" max="15874" width="37.5703125" style="2" customWidth="1"/>
    <col min="15875" max="15875" width="2.85546875" style="2" customWidth="1"/>
    <col min="15876" max="15878" width="15.7109375" style="2" customWidth="1"/>
    <col min="15879" max="15879" width="2.85546875" style="2" customWidth="1"/>
    <col min="15880" max="15882" width="15.7109375" style="2" customWidth="1"/>
    <col min="15883" max="15883" width="2.85546875" style="2" customWidth="1"/>
    <col min="15884" max="15886" width="15.7109375" style="2" customWidth="1"/>
    <col min="15887" max="15887" width="2.85546875" style="2" customWidth="1"/>
    <col min="15888" max="15890" width="15.7109375" style="2" customWidth="1"/>
    <col min="15891" max="15891" width="2.85546875" style="2" customWidth="1"/>
    <col min="15892" max="15893" width="15.7109375" style="2" customWidth="1"/>
    <col min="15894" max="15894" width="2.85546875" style="2" customWidth="1"/>
    <col min="15895" max="15895" width="37.5703125" style="2" customWidth="1"/>
    <col min="15896" max="15896" width="2.85546875" style="2" customWidth="1"/>
    <col min="15897" max="15899" width="15.7109375" style="2" customWidth="1"/>
    <col min="15900" max="15900" width="2.85546875" style="2" customWidth="1"/>
    <col min="15901" max="15903" width="15.7109375" style="2" customWidth="1"/>
    <col min="15904" max="15904" width="2.85546875" style="2" customWidth="1"/>
    <col min="15905" max="15907" width="15.7109375" style="2" customWidth="1"/>
    <col min="15908" max="15908" width="2.85546875" style="2" customWidth="1"/>
    <col min="15909" max="15911" width="15.7109375" style="2" customWidth="1"/>
    <col min="15912" max="15912" width="2.85546875" style="2" customWidth="1"/>
    <col min="15913" max="16128" width="11.42578125" style="2"/>
    <col min="16129" max="16129" width="2.85546875" style="2" customWidth="1"/>
    <col min="16130" max="16130" width="37.5703125" style="2" customWidth="1"/>
    <col min="16131" max="16131" width="2.85546875" style="2" customWidth="1"/>
    <col min="16132" max="16134" width="15.7109375" style="2" customWidth="1"/>
    <col min="16135" max="16135" width="2.85546875" style="2" customWidth="1"/>
    <col min="16136" max="16138" width="15.7109375" style="2" customWidth="1"/>
    <col min="16139" max="16139" width="2.85546875" style="2" customWidth="1"/>
    <col min="16140" max="16142" width="15.7109375" style="2" customWidth="1"/>
    <col min="16143" max="16143" width="2.85546875" style="2" customWidth="1"/>
    <col min="16144" max="16146" width="15.7109375" style="2" customWidth="1"/>
    <col min="16147" max="16147" width="2.85546875" style="2" customWidth="1"/>
    <col min="16148" max="16149" width="15.7109375" style="2" customWidth="1"/>
    <col min="16150" max="16150" width="2.85546875" style="2" customWidth="1"/>
    <col min="16151" max="16151" width="37.5703125" style="2" customWidth="1"/>
    <col min="16152" max="16152" width="2.85546875" style="2" customWidth="1"/>
    <col min="16153" max="16155" width="15.7109375" style="2" customWidth="1"/>
    <col min="16156" max="16156" width="2.85546875" style="2" customWidth="1"/>
    <col min="16157" max="16159" width="15.7109375" style="2" customWidth="1"/>
    <col min="16160" max="16160" width="2.85546875" style="2" customWidth="1"/>
    <col min="16161" max="16163" width="15.7109375" style="2" customWidth="1"/>
    <col min="16164" max="16164" width="2.85546875" style="2" customWidth="1"/>
    <col min="16165" max="16167" width="15.7109375" style="2" customWidth="1"/>
    <col min="16168" max="16168" width="2.85546875" style="2" customWidth="1"/>
    <col min="16169" max="16384" width="11.42578125" style="2"/>
  </cols>
  <sheetData>
    <row r="1" spans="1:39" ht="12" customHeight="1" x14ac:dyDescent="0.25">
      <c r="A1" s="1"/>
      <c r="B1" s="1"/>
      <c r="C1" s="21"/>
      <c r="D1" s="1"/>
      <c r="E1" s="1"/>
      <c r="F1" s="1"/>
      <c r="H1" s="1"/>
      <c r="I1" s="1"/>
      <c r="J1" s="1"/>
      <c r="L1" s="1"/>
      <c r="M1" s="1"/>
      <c r="N1" s="1"/>
      <c r="P1" s="1"/>
      <c r="Q1" s="1"/>
      <c r="R1" s="1"/>
      <c r="T1" s="102"/>
      <c r="U1" s="102"/>
      <c r="W1" s="1"/>
      <c r="X1" s="21"/>
      <c r="Y1" s="1"/>
      <c r="Z1" s="1"/>
      <c r="AA1" s="1"/>
      <c r="AC1" s="1"/>
      <c r="AD1" s="1"/>
      <c r="AE1" s="1"/>
      <c r="AG1" s="1"/>
      <c r="AH1" s="1"/>
      <c r="AI1" s="1"/>
      <c r="AK1" s="1"/>
      <c r="AL1" s="1"/>
      <c r="AM1" s="1"/>
    </row>
    <row r="2" spans="1:39" ht="12" customHeight="1" x14ac:dyDescent="0.25">
      <c r="A2" s="1"/>
      <c r="B2" s="209" t="s">
        <v>224</v>
      </c>
      <c r="C2" s="224"/>
      <c r="D2" s="5"/>
      <c r="E2" s="5"/>
      <c r="F2" s="5"/>
      <c r="H2" s="5"/>
      <c r="I2" s="5"/>
      <c r="J2" s="5"/>
      <c r="L2" s="5"/>
      <c r="M2" s="5"/>
      <c r="N2" s="5"/>
      <c r="P2" s="5"/>
      <c r="Q2" s="5"/>
      <c r="R2" s="5"/>
      <c r="T2" s="102"/>
      <c r="U2" s="102"/>
      <c r="W2" s="209"/>
      <c r="X2" s="224"/>
      <c r="Y2" s="5"/>
      <c r="Z2" s="5"/>
      <c r="AA2" s="5"/>
      <c r="AC2" s="5"/>
      <c r="AD2" s="5"/>
      <c r="AE2" s="5"/>
      <c r="AG2" s="5"/>
      <c r="AH2" s="5"/>
      <c r="AI2" s="5"/>
      <c r="AK2" s="5"/>
      <c r="AL2" s="5"/>
      <c r="AM2" s="5"/>
    </row>
    <row r="3" spans="1:39" ht="12" customHeight="1" x14ac:dyDescent="0.25">
      <c r="A3" s="1"/>
      <c r="B3" s="209" t="s">
        <v>225</v>
      </c>
      <c r="C3" s="224"/>
      <c r="D3" s="5"/>
      <c r="E3" s="5"/>
      <c r="F3" s="5"/>
      <c r="H3" s="5"/>
      <c r="I3" s="5"/>
      <c r="J3" s="5"/>
      <c r="L3" s="5"/>
      <c r="M3" s="5"/>
      <c r="N3" s="5"/>
      <c r="P3" s="5"/>
      <c r="Q3" s="5"/>
      <c r="R3" s="5"/>
      <c r="T3" s="102"/>
      <c r="U3" s="102"/>
      <c r="W3" s="209" t="s">
        <v>225</v>
      </c>
      <c r="X3" s="224"/>
      <c r="Y3" s="5"/>
      <c r="Z3" s="5"/>
      <c r="AA3" s="5"/>
      <c r="AC3" s="5"/>
      <c r="AD3" s="5"/>
      <c r="AE3" s="5"/>
      <c r="AG3" s="5"/>
      <c r="AH3" s="5"/>
      <c r="AI3" s="5"/>
      <c r="AK3" s="5"/>
      <c r="AL3" s="5"/>
      <c r="AM3" s="5"/>
    </row>
    <row r="4" spans="1:39" ht="12" customHeight="1" x14ac:dyDescent="0.25">
      <c r="A4" s="10"/>
      <c r="B4" s="82" t="s">
        <v>226</v>
      </c>
      <c r="C4" s="166"/>
      <c r="D4" s="82"/>
      <c r="E4" s="82"/>
      <c r="F4" s="8"/>
      <c r="H4" s="82"/>
      <c r="I4" s="82"/>
      <c r="J4" s="8"/>
      <c r="L4" s="82"/>
      <c r="M4" s="82"/>
      <c r="N4" s="8"/>
      <c r="P4" s="82"/>
      <c r="Q4" s="82"/>
      <c r="R4" s="8"/>
      <c r="T4" s="102"/>
      <c r="U4" s="102"/>
      <c r="W4" s="82" t="s">
        <v>227</v>
      </c>
      <c r="X4" s="166"/>
      <c r="Y4" s="82"/>
      <c r="Z4" s="8"/>
      <c r="AA4" s="8"/>
      <c r="AC4" s="82"/>
      <c r="AD4" s="8"/>
      <c r="AE4" s="8"/>
      <c r="AG4" s="82"/>
      <c r="AH4" s="8"/>
      <c r="AI4" s="8"/>
      <c r="AK4" s="82"/>
      <c r="AL4" s="8"/>
      <c r="AM4" s="8"/>
    </row>
    <row r="5" spans="1:39" ht="12" customHeight="1" x14ac:dyDescent="0.25">
      <c r="A5" s="12"/>
      <c r="B5" s="2288" t="s">
        <v>4</v>
      </c>
      <c r="C5" s="225"/>
      <c r="D5" s="2295">
        <v>2017</v>
      </c>
      <c r="E5" s="2295"/>
      <c r="F5" s="2295"/>
      <c r="H5" s="2295">
        <v>2017</v>
      </c>
      <c r="I5" s="2295"/>
      <c r="J5" s="2295"/>
      <c r="L5" s="2295">
        <v>2016</v>
      </c>
      <c r="M5" s="2295"/>
      <c r="N5" s="2295"/>
      <c r="P5" s="2295">
        <v>2016</v>
      </c>
      <c r="Q5" s="2295"/>
      <c r="R5" s="2295"/>
      <c r="T5" s="2285" t="s">
        <v>656</v>
      </c>
      <c r="U5" s="2285" t="s">
        <v>191</v>
      </c>
      <c r="W5" s="2288" t="s">
        <v>4</v>
      </c>
      <c r="X5" s="225"/>
      <c r="Y5" s="2295">
        <v>2017</v>
      </c>
      <c r="Z5" s="2295"/>
      <c r="AA5" s="2295"/>
      <c r="AB5" s="1688"/>
      <c r="AC5" s="2295">
        <v>2017</v>
      </c>
      <c r="AD5" s="2295"/>
      <c r="AE5" s="2295"/>
      <c r="AF5" s="1688"/>
      <c r="AG5" s="2295">
        <v>2016</v>
      </c>
      <c r="AH5" s="2295"/>
      <c r="AI5" s="2295"/>
      <c r="AJ5" s="1688"/>
      <c r="AK5" s="2295">
        <v>2016</v>
      </c>
      <c r="AL5" s="2295"/>
      <c r="AM5" s="2295"/>
    </row>
    <row r="6" spans="1:39" ht="12" customHeight="1" x14ac:dyDescent="0.25">
      <c r="A6" s="12"/>
      <c r="B6" s="2289"/>
      <c r="C6" s="225"/>
      <c r="D6" s="2295" t="s">
        <v>228</v>
      </c>
      <c r="E6" s="2295"/>
      <c r="F6" s="2295"/>
      <c r="G6" s="17"/>
      <c r="H6" s="2295" t="s">
        <v>229</v>
      </c>
      <c r="I6" s="2295"/>
      <c r="J6" s="2295"/>
      <c r="K6" s="226"/>
      <c r="L6" s="2295" t="s">
        <v>228</v>
      </c>
      <c r="M6" s="2295"/>
      <c r="N6" s="2295"/>
      <c r="O6" s="17"/>
      <c r="P6" s="2295" t="s">
        <v>229</v>
      </c>
      <c r="Q6" s="2295"/>
      <c r="R6" s="2295"/>
      <c r="T6" s="2286"/>
      <c r="U6" s="2286"/>
      <c r="W6" s="2289"/>
      <c r="X6" s="225"/>
      <c r="Y6" s="2295" t="s">
        <v>228</v>
      </c>
      <c r="Z6" s="2295"/>
      <c r="AA6" s="2295"/>
      <c r="AB6" s="17"/>
      <c r="AC6" s="2295" t="s">
        <v>229</v>
      </c>
      <c r="AD6" s="2295"/>
      <c r="AE6" s="2295"/>
      <c r="AF6" s="226"/>
      <c r="AG6" s="2295" t="s">
        <v>228</v>
      </c>
      <c r="AH6" s="2295"/>
      <c r="AI6" s="2295"/>
      <c r="AJ6" s="17"/>
      <c r="AK6" s="2295" t="s">
        <v>229</v>
      </c>
      <c r="AL6" s="2295"/>
      <c r="AM6" s="2295"/>
    </row>
    <row r="7" spans="1:39" ht="12" customHeight="1" x14ac:dyDescent="0.25">
      <c r="A7" s="12"/>
      <c r="B7" s="2289"/>
      <c r="C7" s="225"/>
      <c r="D7" s="2288" t="s">
        <v>184</v>
      </c>
      <c r="E7" s="2285" t="s">
        <v>230</v>
      </c>
      <c r="F7" s="2285" t="s">
        <v>231</v>
      </c>
      <c r="G7" s="101"/>
      <c r="H7" s="2288" t="s">
        <v>184</v>
      </c>
      <c r="I7" s="2285" t="s">
        <v>230</v>
      </c>
      <c r="J7" s="2285" t="s">
        <v>231</v>
      </c>
      <c r="L7" s="2288" t="s">
        <v>184</v>
      </c>
      <c r="M7" s="2285" t="s">
        <v>230</v>
      </c>
      <c r="N7" s="2285" t="s">
        <v>231</v>
      </c>
      <c r="O7" s="101"/>
      <c r="P7" s="2288" t="s">
        <v>184</v>
      </c>
      <c r="Q7" s="2285" t="s">
        <v>230</v>
      </c>
      <c r="R7" s="2285" t="s">
        <v>231</v>
      </c>
      <c r="T7" s="2286"/>
      <c r="U7" s="2286"/>
      <c r="W7" s="2289"/>
      <c r="X7" s="225"/>
      <c r="Y7" s="2288" t="s">
        <v>184</v>
      </c>
      <c r="Z7" s="2285" t="s">
        <v>230</v>
      </c>
      <c r="AA7" s="2285" t="s">
        <v>231</v>
      </c>
      <c r="AB7" s="101"/>
      <c r="AC7" s="2288" t="s">
        <v>184</v>
      </c>
      <c r="AD7" s="2285" t="s">
        <v>230</v>
      </c>
      <c r="AE7" s="2285" t="s">
        <v>231</v>
      </c>
      <c r="AG7" s="2288" t="s">
        <v>184</v>
      </c>
      <c r="AH7" s="2285" t="s">
        <v>230</v>
      </c>
      <c r="AI7" s="2285" t="s">
        <v>231</v>
      </c>
      <c r="AJ7" s="101"/>
      <c r="AK7" s="2288" t="s">
        <v>184</v>
      </c>
      <c r="AL7" s="2285" t="s">
        <v>230</v>
      </c>
      <c r="AM7" s="2285" t="s">
        <v>231</v>
      </c>
    </row>
    <row r="8" spans="1:39" ht="12" customHeight="1" x14ac:dyDescent="0.25">
      <c r="A8" s="12"/>
      <c r="B8" s="2290"/>
      <c r="C8" s="225"/>
      <c r="D8" s="2290"/>
      <c r="E8" s="2287"/>
      <c r="F8" s="2287"/>
      <c r="G8" s="101"/>
      <c r="H8" s="2290"/>
      <c r="I8" s="2287"/>
      <c r="J8" s="2287"/>
      <c r="L8" s="2290"/>
      <c r="M8" s="2287"/>
      <c r="N8" s="2287"/>
      <c r="O8" s="101"/>
      <c r="P8" s="2290"/>
      <c r="Q8" s="2287"/>
      <c r="R8" s="2287"/>
      <c r="T8" s="2287"/>
      <c r="U8" s="2287"/>
      <c r="W8" s="2290"/>
      <c r="X8" s="225"/>
      <c r="Y8" s="2290"/>
      <c r="Z8" s="2287"/>
      <c r="AA8" s="2287"/>
      <c r="AB8" s="101"/>
      <c r="AC8" s="2290"/>
      <c r="AD8" s="2287"/>
      <c r="AE8" s="2287"/>
      <c r="AG8" s="2290"/>
      <c r="AH8" s="2287"/>
      <c r="AI8" s="2287"/>
      <c r="AJ8" s="101"/>
      <c r="AK8" s="2290"/>
      <c r="AL8" s="2287"/>
      <c r="AM8" s="2287"/>
    </row>
    <row r="9" spans="1:39" ht="12" customHeight="1" x14ac:dyDescent="0.25">
      <c r="A9" s="16"/>
      <c r="B9" s="16"/>
      <c r="C9" s="16"/>
      <c r="D9" s="16"/>
      <c r="E9" s="16"/>
      <c r="F9" s="16"/>
      <c r="H9" s="16"/>
      <c r="I9" s="16"/>
      <c r="J9" s="21"/>
      <c r="K9" s="21"/>
      <c r="L9" s="21"/>
      <c r="M9" s="21"/>
      <c r="N9" s="16"/>
      <c r="P9" s="16"/>
      <c r="Q9" s="16"/>
      <c r="R9" s="16"/>
      <c r="T9" s="19"/>
      <c r="U9" s="16"/>
      <c r="W9" s="16"/>
      <c r="X9" s="16"/>
      <c r="Y9" s="16"/>
      <c r="Z9" s="16"/>
      <c r="AA9" s="16"/>
      <c r="AC9" s="16"/>
      <c r="AD9" s="16"/>
      <c r="AE9" s="16"/>
      <c r="AG9" s="16"/>
      <c r="AH9" s="16"/>
      <c r="AI9" s="16"/>
      <c r="AK9" s="16"/>
      <c r="AL9" s="16"/>
      <c r="AM9" s="16"/>
    </row>
    <row r="10" spans="1:39" ht="12" customHeight="1" x14ac:dyDescent="0.25">
      <c r="A10" s="1"/>
      <c r="B10" s="227" t="s">
        <v>8</v>
      </c>
      <c r="C10" s="228"/>
      <c r="D10" s="21"/>
      <c r="E10" s="21"/>
      <c r="F10" s="21"/>
      <c r="H10" s="21"/>
      <c r="I10" s="21"/>
      <c r="J10" s="21"/>
      <c r="K10" s="21"/>
      <c r="L10" s="21"/>
      <c r="M10" s="21"/>
      <c r="N10" s="21"/>
      <c r="O10" s="21"/>
      <c r="P10" s="21"/>
      <c r="Q10" s="21"/>
      <c r="R10" s="21"/>
      <c r="T10" s="23"/>
      <c r="W10" s="20" t="s">
        <v>8</v>
      </c>
      <c r="X10" s="228"/>
      <c r="Y10" s="21"/>
      <c r="Z10" s="21"/>
      <c r="AA10" s="21"/>
      <c r="AC10" s="21"/>
      <c r="AD10" s="21"/>
      <c r="AE10" s="21"/>
      <c r="AG10" s="21"/>
      <c r="AH10" s="21"/>
      <c r="AI10" s="21"/>
      <c r="AK10" s="21"/>
      <c r="AL10" s="21"/>
      <c r="AM10" s="21"/>
    </row>
    <row r="11" spans="1:39" ht="12" customHeight="1" x14ac:dyDescent="0.25">
      <c r="A11" s="25"/>
      <c r="B11" s="229" t="s">
        <v>589</v>
      </c>
      <c r="C11" s="251"/>
      <c r="D11" s="1740">
        <v>15928.6</v>
      </c>
      <c r="E11" s="1726">
        <v>15928.6</v>
      </c>
      <c r="F11" s="1696" t="s">
        <v>123</v>
      </c>
      <c r="G11" s="244"/>
      <c r="H11" s="595">
        <v>29105.37</v>
      </c>
      <c r="I11" s="596" t="s">
        <v>123</v>
      </c>
      <c r="J11" s="592">
        <v>29105.4</v>
      </c>
      <c r="K11" s="196"/>
      <c r="L11" s="1740">
        <v>674.2</v>
      </c>
      <c r="M11" s="1726">
        <v>0</v>
      </c>
      <c r="N11" s="1696">
        <v>674.2</v>
      </c>
      <c r="O11" s="244"/>
      <c r="P11" s="1740">
        <v>26506.1</v>
      </c>
      <c r="Q11" s="1726">
        <v>0</v>
      </c>
      <c r="R11" s="1696">
        <v>26506.1</v>
      </c>
      <c r="T11" s="1100">
        <f>VLOOKUP(B11,'FX rates'!$B$9:$K$114,9,FALSE)</f>
        <v>3.1908840000000001</v>
      </c>
      <c r="U11" s="1100">
        <f>VLOOKUP(B11,'FX rates'!$B$9:$K$114,10,FALSE)</f>
        <v>3.4843799999999998</v>
      </c>
      <c r="W11" s="26" t="s">
        <v>589</v>
      </c>
      <c r="X11" s="251"/>
      <c r="Y11" s="1183">
        <f>SUM(Z11:AA11)</f>
        <v>4991.9081984804216</v>
      </c>
      <c r="Z11" s="1696">
        <f>IF(E11="NA", "NA", E11/T11)</f>
        <v>4991.9081984804216</v>
      </c>
      <c r="AA11" s="55">
        <v>0</v>
      </c>
      <c r="AB11" s="244"/>
      <c r="AC11" s="1183">
        <f>SUM(AD11:AE11)</f>
        <v>9121.4221513536686</v>
      </c>
      <c r="AD11" s="1726" t="str">
        <f>IF(I11="NA", "NA", I11/T11)</f>
        <v>NA</v>
      </c>
      <c r="AE11" s="1696">
        <f>IF(J11="NA", "NA", J11/T11)</f>
        <v>9121.4221513536686</v>
      </c>
      <c r="AF11" s="196"/>
      <c r="AG11" s="1183">
        <f>L11/U11</f>
        <v>193.49209902479066</v>
      </c>
      <c r="AH11" s="1726">
        <f>IF(M11="NA", "NA", M11/U11)</f>
        <v>0</v>
      </c>
      <c r="AI11" s="1696">
        <f>IF(N11="NA", "NA", N11/U11)</f>
        <v>193.49209902479066</v>
      </c>
      <c r="AJ11" s="244"/>
      <c r="AK11" s="1183">
        <f>P11/U11</f>
        <v>7607.1209225170614</v>
      </c>
      <c r="AL11" s="1726">
        <f>IF(Q11="NA", "NA", Q11/U11)</f>
        <v>0</v>
      </c>
      <c r="AM11" s="1696">
        <f>IF(R11="NA", "NA", R11/U11)</f>
        <v>7607.1209225170614</v>
      </c>
    </row>
    <row r="12" spans="1:39" ht="12.6" customHeight="1" x14ac:dyDescent="0.25">
      <c r="A12" s="25"/>
      <c r="B12" s="31" t="s">
        <v>12</v>
      </c>
      <c r="C12" s="251"/>
      <c r="D12" s="1741">
        <v>44.16</v>
      </c>
      <c r="E12" s="1703">
        <v>44.16</v>
      </c>
      <c r="F12" s="1697">
        <v>0</v>
      </c>
      <c r="G12" s="244"/>
      <c r="H12" s="597">
        <v>1171.06</v>
      </c>
      <c r="I12" s="186">
        <v>1171.06</v>
      </c>
      <c r="J12" s="593">
        <v>0</v>
      </c>
      <c r="K12" s="196"/>
      <c r="L12" s="1741">
        <v>119.08</v>
      </c>
      <c r="M12" s="1703">
        <v>119.08</v>
      </c>
      <c r="N12" s="1697">
        <v>0</v>
      </c>
      <c r="O12" s="244"/>
      <c r="P12" s="1741">
        <v>109.36</v>
      </c>
      <c r="Q12" s="1703">
        <v>109.36</v>
      </c>
      <c r="R12" s="1697">
        <v>0</v>
      </c>
      <c r="T12" s="1101">
        <f>VLOOKUP(B12,'FX rates'!$B$9:$K$114,9,FALSE)</f>
        <v>16.53961</v>
      </c>
      <c r="U12" s="1101">
        <f>VLOOKUP(B12,'FX rates'!$B$9:$K$114,10,FALSE)</f>
        <v>14.741</v>
      </c>
      <c r="W12" s="31" t="s">
        <v>12</v>
      </c>
      <c r="X12" s="251"/>
      <c r="Y12" s="1184">
        <f>SUM(Z12:AA12)</f>
        <v>2.6699541283016952</v>
      </c>
      <c r="Z12" s="1697">
        <f t="shared" ref="Z12:Z69" si="0">IF(E12="NA", "NA", E12/T12)</f>
        <v>2.6699541283016952</v>
      </c>
      <c r="AA12" s="59">
        <f t="shared" ref="AA12:AA16" si="1">F12/T12</f>
        <v>0</v>
      </c>
      <c r="AB12" s="244"/>
      <c r="AC12" s="1184">
        <f>SUM(AD12:AE12)</f>
        <v>70.803362352558494</v>
      </c>
      <c r="AD12" s="1703">
        <f t="shared" ref="AD12:AD69" si="2">IF(I12="NA", "NA", I12/T12)</f>
        <v>70.803362352558494</v>
      </c>
      <c r="AE12" s="1697">
        <f t="shared" ref="AE12:AE69" si="3">IF(J12="NA", "NA", J12/T12)</f>
        <v>0</v>
      </c>
      <c r="AF12" s="196"/>
      <c r="AG12" s="1184">
        <f>L12/U12</f>
        <v>8.0781493792822747</v>
      </c>
      <c r="AH12" s="1703">
        <f t="shared" ref="AH12:AH69" si="4">IF(M12="NA", "NA", M12/U12)</f>
        <v>8.0781493792822747</v>
      </c>
      <c r="AI12" s="1697">
        <f t="shared" ref="AI12:AI69" si="5">IF(N12="NA", "NA", N12/U12)</f>
        <v>0</v>
      </c>
      <c r="AJ12" s="244"/>
      <c r="AK12" s="1184">
        <f>P12/U12</f>
        <v>7.4187639915880874</v>
      </c>
      <c r="AL12" s="1703">
        <f t="shared" ref="AL12:AL69" si="6">IF(Q12="NA", "NA", Q12/U12)</f>
        <v>7.4187639915880874</v>
      </c>
      <c r="AM12" s="1697">
        <f t="shared" ref="AM12:AM69" si="7">IF(R12="NA", "NA", R12/U12)</f>
        <v>0</v>
      </c>
    </row>
    <row r="13" spans="1:39" ht="12" customHeight="1" x14ac:dyDescent="0.25">
      <c r="A13" s="25"/>
      <c r="B13" s="31" t="s">
        <v>14</v>
      </c>
      <c r="C13" s="251"/>
      <c r="D13" s="1741">
        <v>221466</v>
      </c>
      <c r="E13" s="1703">
        <v>44655</v>
      </c>
      <c r="F13" s="1697">
        <v>176811</v>
      </c>
      <c r="G13" s="244"/>
      <c r="H13" s="597">
        <v>397306</v>
      </c>
      <c r="I13" s="186">
        <v>397306</v>
      </c>
      <c r="J13" s="186" t="s">
        <v>123</v>
      </c>
      <c r="K13" s="196"/>
      <c r="L13" s="1741">
        <v>0</v>
      </c>
      <c r="M13" s="1703">
        <v>0</v>
      </c>
      <c r="N13" s="1697">
        <v>0</v>
      </c>
      <c r="O13" s="244"/>
      <c r="P13" s="1741">
        <v>2242830</v>
      </c>
      <c r="Q13" s="1703">
        <v>2242830</v>
      </c>
      <c r="R13" s="1697" t="s">
        <v>123</v>
      </c>
      <c r="T13" s="1101">
        <f>VLOOKUP(B13,'FX rates'!$B$9:$K$114,9,FALSE)</f>
        <v>645.70521699999995</v>
      </c>
      <c r="U13" s="1101">
        <f>VLOOKUP(B13,'FX rates'!$B$9:$K$114,10,FALSE)</f>
        <v>671.35199999999998</v>
      </c>
      <c r="W13" s="31" t="s">
        <v>14</v>
      </c>
      <c r="X13" s="251"/>
      <c r="Y13" s="1184">
        <f t="shared" ref="Y13:Y19" si="8">SUM(Z13:AA13)</f>
        <v>342.98313560009541</v>
      </c>
      <c r="Z13" s="1697">
        <f t="shared" si="0"/>
        <v>69.156944723895592</v>
      </c>
      <c r="AA13" s="59">
        <f t="shared" si="1"/>
        <v>273.8261908761998</v>
      </c>
      <c r="AB13" s="244"/>
      <c r="AC13" s="1184">
        <f t="shared" ref="AC13:AC19" si="9">SUM(AD13:AE13)</f>
        <v>615.30554429452604</v>
      </c>
      <c r="AD13" s="1703">
        <f t="shared" si="2"/>
        <v>615.30554429452604</v>
      </c>
      <c r="AE13" s="1697" t="str">
        <f t="shared" si="3"/>
        <v>NA</v>
      </c>
      <c r="AF13" s="196"/>
      <c r="AG13" s="1184">
        <f t="shared" ref="AG13:AG19" si="10">L13/U13</f>
        <v>0</v>
      </c>
      <c r="AH13" s="1703">
        <f t="shared" si="4"/>
        <v>0</v>
      </c>
      <c r="AI13" s="1697">
        <f t="shared" si="5"/>
        <v>0</v>
      </c>
      <c r="AJ13" s="244"/>
      <c r="AK13" s="1184">
        <f t="shared" ref="AK13:AK19" si="11">P13/U13</f>
        <v>3340.7660958781685</v>
      </c>
      <c r="AL13" s="1703">
        <f t="shared" si="6"/>
        <v>3340.7660958781685</v>
      </c>
      <c r="AM13" s="1697" t="str">
        <f t="shared" si="7"/>
        <v>NA</v>
      </c>
    </row>
    <row r="14" spans="1:39" ht="12" customHeight="1" x14ac:dyDescent="0.25">
      <c r="A14" s="25"/>
      <c r="B14" s="31" t="s">
        <v>16</v>
      </c>
      <c r="C14" s="251"/>
      <c r="D14" s="1741">
        <v>0</v>
      </c>
      <c r="E14" s="1703">
        <v>0</v>
      </c>
      <c r="F14" s="1697">
        <v>0</v>
      </c>
      <c r="G14" s="244"/>
      <c r="H14" s="597">
        <v>164971.86111500001</v>
      </c>
      <c r="I14" s="186">
        <v>0</v>
      </c>
      <c r="J14" s="186">
        <v>164971.86111500001</v>
      </c>
      <c r="K14" s="196"/>
      <c r="L14" s="1741">
        <v>0</v>
      </c>
      <c r="M14" s="1703">
        <v>0</v>
      </c>
      <c r="N14" s="1697">
        <v>0</v>
      </c>
      <c r="O14" s="244"/>
      <c r="P14" s="1741">
        <v>680423.21000000008</v>
      </c>
      <c r="Q14" s="1703">
        <v>3458.81</v>
      </c>
      <c r="R14" s="1697">
        <v>676964.4</v>
      </c>
      <c r="T14" s="1101">
        <f>VLOOKUP(B14,'FX rates'!$B$9:$K$114,9,FALSE)</f>
        <v>2941.861367</v>
      </c>
      <c r="U14" s="1101">
        <f>VLOOKUP(B14,'FX rates'!$B$9:$K$114,10,FALSE)</f>
        <v>3029.62</v>
      </c>
      <c r="W14" s="31" t="s">
        <v>16</v>
      </c>
      <c r="X14" s="251"/>
      <c r="Y14" s="1184">
        <f t="shared" si="8"/>
        <v>0</v>
      </c>
      <c r="Z14" s="1697">
        <f t="shared" si="0"/>
        <v>0</v>
      </c>
      <c r="AA14" s="59">
        <f t="shared" si="1"/>
        <v>0</v>
      </c>
      <c r="AB14" s="244"/>
      <c r="AC14" s="1184">
        <f t="shared" si="9"/>
        <v>56.077374333662817</v>
      </c>
      <c r="AD14" s="1703">
        <f t="shared" si="2"/>
        <v>0</v>
      </c>
      <c r="AE14" s="1697">
        <f t="shared" si="3"/>
        <v>56.077374333662817</v>
      </c>
      <c r="AF14" s="196"/>
      <c r="AG14" s="1184">
        <f t="shared" si="10"/>
        <v>0</v>
      </c>
      <c r="AH14" s="1703">
        <f t="shared" si="4"/>
        <v>0</v>
      </c>
      <c r="AI14" s="1697">
        <f t="shared" si="5"/>
        <v>0</v>
      </c>
      <c r="AJ14" s="244"/>
      <c r="AK14" s="1184">
        <f t="shared" si="11"/>
        <v>224.59028194955147</v>
      </c>
      <c r="AL14" s="1703">
        <f t="shared" si="6"/>
        <v>1.1416646312078742</v>
      </c>
      <c r="AM14" s="1697">
        <f t="shared" si="7"/>
        <v>223.44861731834357</v>
      </c>
    </row>
    <row r="15" spans="1:39" ht="12" customHeight="1" x14ac:dyDescent="0.25">
      <c r="A15" s="25"/>
      <c r="B15" s="31" t="s">
        <v>18</v>
      </c>
      <c r="C15" s="251"/>
      <c r="D15" s="1741">
        <v>0</v>
      </c>
      <c r="E15" s="1703">
        <v>0</v>
      </c>
      <c r="F15" s="1697">
        <v>0</v>
      </c>
      <c r="G15" s="244"/>
      <c r="H15" s="597">
        <v>851</v>
      </c>
      <c r="I15" s="186">
        <v>851.04</v>
      </c>
      <c r="J15" s="186">
        <v>0</v>
      </c>
      <c r="K15" s="196"/>
      <c r="L15" s="1741">
        <v>0</v>
      </c>
      <c r="M15" s="1703">
        <v>0</v>
      </c>
      <c r="N15" s="1697">
        <v>0</v>
      </c>
      <c r="O15" s="244"/>
      <c r="P15" s="1741">
        <v>654.82000000000005</v>
      </c>
      <c r="Q15" s="1703">
        <v>654.82000000000005</v>
      </c>
      <c r="R15" s="1697">
        <v>0</v>
      </c>
      <c r="T15" s="1101">
        <f>VLOOKUP(B15,'FX rates'!$B$9:$K$114,9,FALSE)</f>
        <v>3.2228330000000001</v>
      </c>
      <c r="U15" s="1101">
        <f>VLOOKUP(B15,'FX rates'!$B$9:$K$114,10,FALSE)</f>
        <v>3.3264800000000001</v>
      </c>
      <c r="W15" s="31" t="s">
        <v>18</v>
      </c>
      <c r="X15" s="251"/>
      <c r="Y15" s="1184">
        <f t="shared" si="8"/>
        <v>0</v>
      </c>
      <c r="Z15" s="1697">
        <f t="shared" si="0"/>
        <v>0</v>
      </c>
      <c r="AA15" s="59">
        <f t="shared" si="1"/>
        <v>0</v>
      </c>
      <c r="AB15" s="244"/>
      <c r="AC15" s="1184">
        <f t="shared" si="9"/>
        <v>264.06580793978463</v>
      </c>
      <c r="AD15" s="1703">
        <f t="shared" si="2"/>
        <v>264.06580793978463</v>
      </c>
      <c r="AE15" s="1697">
        <f t="shared" si="3"/>
        <v>0</v>
      </c>
      <c r="AF15" s="196"/>
      <c r="AG15" s="1184">
        <f t="shared" si="10"/>
        <v>0</v>
      </c>
      <c r="AH15" s="1703">
        <f t="shared" si="4"/>
        <v>0</v>
      </c>
      <c r="AI15" s="1697">
        <f t="shared" si="5"/>
        <v>0</v>
      </c>
      <c r="AJ15" s="244"/>
      <c r="AK15" s="1184">
        <f t="shared" si="11"/>
        <v>196.85072509078665</v>
      </c>
      <c r="AL15" s="1703">
        <f t="shared" si="6"/>
        <v>196.85072509078665</v>
      </c>
      <c r="AM15" s="1697">
        <f t="shared" si="7"/>
        <v>0</v>
      </c>
    </row>
    <row r="16" spans="1:39" ht="12" customHeight="1" x14ac:dyDescent="0.25">
      <c r="A16" s="25"/>
      <c r="B16" s="31" t="s">
        <v>20</v>
      </c>
      <c r="C16" s="251"/>
      <c r="D16" s="1741">
        <v>44030.78</v>
      </c>
      <c r="E16" s="1703">
        <v>44030.78</v>
      </c>
      <c r="F16" s="1697">
        <v>0</v>
      </c>
      <c r="G16" s="244"/>
      <c r="H16" s="597">
        <v>57013.45</v>
      </c>
      <c r="I16" s="186">
        <v>0</v>
      </c>
      <c r="J16" s="186">
        <v>57013.4</v>
      </c>
      <c r="K16" s="196"/>
      <c r="L16" s="1741">
        <v>3053.35</v>
      </c>
      <c r="M16" s="1703">
        <v>3053.35</v>
      </c>
      <c r="N16" s="1697">
        <v>0</v>
      </c>
      <c r="O16" s="244"/>
      <c r="P16" s="1741">
        <v>66689.100000000006</v>
      </c>
      <c r="Q16" s="1703">
        <v>0</v>
      </c>
      <c r="R16" s="1697">
        <v>66689.100000000006</v>
      </c>
      <c r="T16" s="1101">
        <f>VLOOKUP(B16,'FX rates'!$B$9:$K$114,9,FALSE)</f>
        <v>18.900791999999999</v>
      </c>
      <c r="U16" s="1101">
        <f>VLOOKUP(B16,'FX rates'!$B$9:$K$114,10,FALSE)</f>
        <v>18.677600000000002</v>
      </c>
      <c r="W16" s="31" t="s">
        <v>20</v>
      </c>
      <c r="X16" s="251"/>
      <c r="Y16" s="1184">
        <f t="shared" si="8"/>
        <v>2329.5732792572926</v>
      </c>
      <c r="Z16" s="1697">
        <f t="shared" si="0"/>
        <v>2329.5732792572926</v>
      </c>
      <c r="AA16" s="59">
        <f t="shared" si="1"/>
        <v>0</v>
      </c>
      <c r="AB16" s="244"/>
      <c r="AC16" s="1184">
        <f t="shared" si="9"/>
        <v>3016.4556067280146</v>
      </c>
      <c r="AD16" s="1703">
        <f t="shared" si="2"/>
        <v>0</v>
      </c>
      <c r="AE16" s="1697">
        <f t="shared" si="3"/>
        <v>3016.4556067280146</v>
      </c>
      <c r="AF16" s="196"/>
      <c r="AG16" s="1184">
        <f t="shared" si="10"/>
        <v>163.47657086563584</v>
      </c>
      <c r="AH16" s="1703">
        <f t="shared" si="4"/>
        <v>163.47657086563584</v>
      </c>
      <c r="AI16" s="1697">
        <f t="shared" si="5"/>
        <v>0</v>
      </c>
      <c r="AJ16" s="244"/>
      <c r="AK16" s="1184">
        <f t="shared" si="11"/>
        <v>3570.5390414185977</v>
      </c>
      <c r="AL16" s="1703">
        <f t="shared" si="6"/>
        <v>0</v>
      </c>
      <c r="AM16" s="1697">
        <f t="shared" si="7"/>
        <v>3570.5390414185977</v>
      </c>
    </row>
    <row r="17" spans="1:39" ht="12" customHeight="1" x14ac:dyDescent="0.25">
      <c r="A17" s="25"/>
      <c r="B17" s="31" t="s">
        <v>137</v>
      </c>
      <c r="C17" s="251"/>
      <c r="D17" s="1741">
        <v>28244</v>
      </c>
      <c r="E17" s="1703" t="s">
        <v>123</v>
      </c>
      <c r="F17" s="1697" t="s">
        <v>123</v>
      </c>
      <c r="G17" s="244"/>
      <c r="H17" s="597">
        <v>87846.98</v>
      </c>
      <c r="I17" s="186" t="s">
        <v>123</v>
      </c>
      <c r="J17" s="186" t="s">
        <v>123</v>
      </c>
      <c r="K17" s="196"/>
      <c r="L17" s="1741">
        <v>11404</v>
      </c>
      <c r="M17" s="1703" t="s">
        <v>123</v>
      </c>
      <c r="N17" s="1697" t="s">
        <v>123</v>
      </c>
      <c r="O17" s="244"/>
      <c r="P17" s="1741">
        <v>101986</v>
      </c>
      <c r="Q17" s="1703" t="s">
        <v>123</v>
      </c>
      <c r="R17" s="1697" t="s">
        <v>123</v>
      </c>
      <c r="T17" s="1101">
        <f>VLOOKUP(B17,'FX rates'!$B$9:$K$114,9,FALSE)</f>
        <v>1</v>
      </c>
      <c r="U17" s="1101">
        <f>VLOOKUP(B17,'FX rates'!$B$9:$K$114,10,FALSE)</f>
        <v>1</v>
      </c>
      <c r="W17" s="31" t="s">
        <v>137</v>
      </c>
      <c r="X17" s="251"/>
      <c r="Y17" s="1184">
        <v>11403.5</v>
      </c>
      <c r="Z17" s="1697" t="str">
        <f t="shared" si="0"/>
        <v>NA</v>
      </c>
      <c r="AA17" s="59" t="s">
        <v>123</v>
      </c>
      <c r="AB17" s="244"/>
      <c r="AC17" s="1184">
        <v>101986</v>
      </c>
      <c r="AD17" s="1703" t="str">
        <f t="shared" si="2"/>
        <v>NA</v>
      </c>
      <c r="AE17" s="1697" t="str">
        <f t="shared" si="3"/>
        <v>NA</v>
      </c>
      <c r="AF17" s="196"/>
      <c r="AG17" s="1184">
        <f t="shared" si="10"/>
        <v>11404</v>
      </c>
      <c r="AH17" s="1703" t="str">
        <f t="shared" si="4"/>
        <v>NA</v>
      </c>
      <c r="AI17" s="1697" t="str">
        <f t="shared" si="5"/>
        <v>NA</v>
      </c>
      <c r="AJ17" s="244"/>
      <c r="AK17" s="1184">
        <f t="shared" si="11"/>
        <v>101986</v>
      </c>
      <c r="AL17" s="1703" t="str">
        <f t="shared" si="6"/>
        <v>NA</v>
      </c>
      <c r="AM17" s="1697" t="str">
        <f t="shared" si="7"/>
        <v>NA</v>
      </c>
    </row>
    <row r="18" spans="1:39" ht="12" customHeight="1" x14ac:dyDescent="0.25">
      <c r="A18" s="25"/>
      <c r="B18" s="31" t="s">
        <v>23</v>
      </c>
      <c r="C18" s="251"/>
      <c r="D18" s="1741">
        <v>8334.5400000000009</v>
      </c>
      <c r="E18" s="1703" t="s">
        <v>123</v>
      </c>
      <c r="F18" s="1697" t="s">
        <v>123</v>
      </c>
      <c r="G18" s="244"/>
      <c r="H18" s="597">
        <v>0</v>
      </c>
      <c r="I18" s="186" t="s">
        <v>123</v>
      </c>
      <c r="J18" s="593" t="s">
        <v>123</v>
      </c>
      <c r="K18" s="196"/>
      <c r="L18" s="1741">
        <v>7471.78</v>
      </c>
      <c r="M18" s="1703">
        <v>0</v>
      </c>
      <c r="N18" s="1697" t="s">
        <v>123</v>
      </c>
      <c r="O18" s="244"/>
      <c r="P18" s="1741" t="s">
        <v>123</v>
      </c>
      <c r="Q18" s="1703">
        <v>0</v>
      </c>
      <c r="R18" s="1697">
        <v>0</v>
      </c>
      <c r="T18" s="1101">
        <f>VLOOKUP(B18,'FX rates'!$B$9:$K$114,9,FALSE)</f>
        <v>1</v>
      </c>
      <c r="U18" s="1101">
        <f>VLOOKUP(B18,'FX rates'!$B$9:$K$114,10,FALSE)</f>
        <v>1</v>
      </c>
      <c r="W18" s="31" t="s">
        <v>23</v>
      </c>
      <c r="X18" s="251"/>
      <c r="Y18" s="1184">
        <v>7471.78</v>
      </c>
      <c r="Z18" s="1697" t="str">
        <f t="shared" si="0"/>
        <v>NA</v>
      </c>
      <c r="AA18" s="59" t="s">
        <v>123</v>
      </c>
      <c r="AB18" s="244"/>
      <c r="AC18" s="1184" t="s">
        <v>123</v>
      </c>
      <c r="AD18" s="1703" t="str">
        <f t="shared" si="2"/>
        <v>NA</v>
      </c>
      <c r="AE18" s="1697" t="str">
        <f t="shared" si="3"/>
        <v>NA</v>
      </c>
      <c r="AF18" s="196"/>
      <c r="AG18" s="1184">
        <f t="shared" si="10"/>
        <v>7471.78</v>
      </c>
      <c r="AH18" s="1703">
        <f t="shared" si="4"/>
        <v>0</v>
      </c>
      <c r="AI18" s="1697" t="str">
        <f t="shared" si="5"/>
        <v>NA</v>
      </c>
      <c r="AJ18" s="244"/>
      <c r="AK18" s="1184" t="s">
        <v>123</v>
      </c>
      <c r="AL18" s="1703">
        <f t="shared" si="6"/>
        <v>0</v>
      </c>
      <c r="AM18" s="1697">
        <f t="shared" si="7"/>
        <v>0</v>
      </c>
    </row>
    <row r="19" spans="1:39" ht="12" customHeight="1" x14ac:dyDescent="0.25">
      <c r="A19" s="25"/>
      <c r="B19" s="37" t="s">
        <v>24</v>
      </c>
      <c r="C19" s="251"/>
      <c r="D19" s="1742">
        <v>6461.5</v>
      </c>
      <c r="E19" s="1727">
        <v>6461.5</v>
      </c>
      <c r="F19" s="1710" t="s">
        <v>123</v>
      </c>
      <c r="G19" s="244"/>
      <c r="H19" s="598">
        <v>48976.7</v>
      </c>
      <c r="I19" s="599">
        <v>21738</v>
      </c>
      <c r="J19" s="594">
        <v>27238.7</v>
      </c>
      <c r="K19" s="196"/>
      <c r="L19" s="1742">
        <v>559.29999999999995</v>
      </c>
      <c r="M19" s="1727">
        <v>0</v>
      </c>
      <c r="N19" s="1710">
        <v>559.29999999999995</v>
      </c>
      <c r="O19" s="244"/>
      <c r="P19" s="1742">
        <v>60915.5</v>
      </c>
      <c r="Q19" s="1727">
        <v>26769.200000000001</v>
      </c>
      <c r="R19" s="1710">
        <v>34146.300000000003</v>
      </c>
      <c r="T19" s="1102">
        <f>VLOOKUP(B19,'FX rates'!$B$9:$K$114,9,FALSE)</f>
        <v>1.29776</v>
      </c>
      <c r="U19" s="1102">
        <f>VLOOKUP(B19,'FX rates'!$B$9:$K$114,10,FALSE)</f>
        <v>1.3251200000000001</v>
      </c>
      <c r="W19" s="37" t="s">
        <v>24</v>
      </c>
      <c r="X19" s="251"/>
      <c r="Y19" s="1185">
        <f t="shared" si="8"/>
        <v>4978.9637529281226</v>
      </c>
      <c r="Z19" s="1710">
        <f t="shared" si="0"/>
        <v>4978.9637529281226</v>
      </c>
      <c r="AA19" s="252">
        <v>0</v>
      </c>
      <c r="AB19" s="244"/>
      <c r="AC19" s="1185">
        <f t="shared" si="9"/>
        <v>37739.41252619899</v>
      </c>
      <c r="AD19" s="1727">
        <f t="shared" si="2"/>
        <v>16750.400690420418</v>
      </c>
      <c r="AE19" s="1710">
        <f t="shared" si="3"/>
        <v>20989.011835778572</v>
      </c>
      <c r="AF19" s="196"/>
      <c r="AG19" s="1185">
        <f t="shared" si="10"/>
        <v>422.07498188843266</v>
      </c>
      <c r="AH19" s="1727">
        <f t="shared" si="4"/>
        <v>0</v>
      </c>
      <c r="AI19" s="1710">
        <f t="shared" si="5"/>
        <v>422.07498188843266</v>
      </c>
      <c r="AJ19" s="244"/>
      <c r="AK19" s="1185">
        <f t="shared" si="11"/>
        <v>45969.798961603476</v>
      </c>
      <c r="AL19" s="1727">
        <f t="shared" si="6"/>
        <v>20201.340255976818</v>
      </c>
      <c r="AM19" s="1710">
        <f t="shared" si="7"/>
        <v>25768.458705626661</v>
      </c>
    </row>
    <row r="20" spans="1:39" ht="12" customHeight="1" x14ac:dyDescent="0.25">
      <c r="A20" s="25"/>
      <c r="B20" s="40"/>
      <c r="C20" s="40"/>
      <c r="D20" s="187"/>
      <c r="E20" s="187"/>
      <c r="F20" s="187"/>
      <c r="G20" s="244"/>
      <c r="H20" s="187"/>
      <c r="I20" s="187"/>
      <c r="J20" s="187"/>
      <c r="K20" s="196"/>
      <c r="L20" s="187"/>
      <c r="M20" s="187"/>
      <c r="N20" s="187"/>
      <c r="O20" s="244"/>
      <c r="P20" s="187"/>
      <c r="Q20" s="187"/>
      <c r="R20" s="2"/>
      <c r="W20" s="140" t="s">
        <v>26</v>
      </c>
      <c r="X20" s="40"/>
      <c r="Y20" s="187">
        <f>SUM(Y11:Y19)</f>
        <v>31521.378320394229</v>
      </c>
      <c r="Z20" s="1704"/>
      <c r="AA20" s="187"/>
      <c r="AB20" s="187"/>
      <c r="AC20" s="187">
        <f t="shared" ref="AC20:AK20" si="12">SUM(AC11:AC19)</f>
        <v>152869.5423732012</v>
      </c>
      <c r="AD20" s="1704"/>
      <c r="AE20" s="1704"/>
      <c r="AF20" s="187"/>
      <c r="AG20" s="187">
        <f t="shared" si="12"/>
        <v>19662.901801158139</v>
      </c>
      <c r="AH20" s="1704"/>
      <c r="AI20" s="1704"/>
      <c r="AJ20" s="187"/>
      <c r="AK20" s="187">
        <f t="shared" si="12"/>
        <v>162903.08479244923</v>
      </c>
      <c r="AL20" s="1704"/>
      <c r="AM20" s="1704"/>
    </row>
    <row r="21" spans="1:39" ht="12" customHeight="1" x14ac:dyDescent="0.25">
      <c r="A21" s="1"/>
      <c r="B21" s="40"/>
      <c r="C21" s="40"/>
      <c r="D21" s="187"/>
      <c r="E21" s="28"/>
      <c r="F21" s="28"/>
      <c r="G21" s="244"/>
      <c r="H21" s="187"/>
      <c r="I21" s="28"/>
      <c r="J21" s="28"/>
      <c r="K21" s="196"/>
      <c r="L21" s="187"/>
      <c r="M21" s="28"/>
      <c r="N21" s="28"/>
      <c r="O21" s="244"/>
      <c r="P21" s="187"/>
      <c r="Q21" s="28"/>
      <c r="R21" s="2"/>
      <c r="W21" s="28"/>
      <c r="X21" s="28"/>
      <c r="Y21" s="28"/>
      <c r="Z21" s="1693"/>
      <c r="AA21" s="28"/>
      <c r="AB21" s="244"/>
      <c r="AC21" s="187"/>
      <c r="AD21" s="1699"/>
      <c r="AE21" s="1699"/>
      <c r="AF21" s="196"/>
      <c r="AG21" s="187"/>
      <c r="AH21" s="1699"/>
      <c r="AI21" s="1699"/>
      <c r="AJ21" s="244"/>
      <c r="AK21" s="187"/>
      <c r="AL21" s="1699"/>
      <c r="AM21" s="1699"/>
    </row>
    <row r="22" spans="1:39" ht="12" customHeight="1" x14ac:dyDescent="0.25">
      <c r="A22" s="1"/>
      <c r="B22" s="227" t="s">
        <v>27</v>
      </c>
      <c r="C22" s="228"/>
      <c r="D22" s="187"/>
      <c r="E22" s="28"/>
      <c r="F22" s="28"/>
      <c r="G22" s="244"/>
      <c r="H22" s="187"/>
      <c r="I22" s="28"/>
      <c r="J22" s="28"/>
      <c r="K22" s="196"/>
      <c r="L22" s="187"/>
      <c r="M22" s="28"/>
      <c r="N22" s="28"/>
      <c r="O22" s="244"/>
      <c r="P22" s="187"/>
      <c r="Q22" s="28"/>
      <c r="R22" s="2"/>
      <c r="W22" s="20" t="s">
        <v>27</v>
      </c>
      <c r="X22" s="228"/>
      <c r="Y22" s="187"/>
      <c r="Z22" s="1693"/>
      <c r="AA22" s="28"/>
      <c r="AB22" s="244"/>
      <c r="AC22" s="187"/>
      <c r="AD22" s="1699"/>
      <c r="AE22" s="1699"/>
      <c r="AF22" s="196"/>
      <c r="AG22" s="187"/>
      <c r="AH22" s="1699"/>
      <c r="AI22" s="1699"/>
      <c r="AJ22" s="244"/>
      <c r="AK22" s="187"/>
      <c r="AL22" s="1699"/>
      <c r="AM22" s="1699"/>
    </row>
    <row r="23" spans="1:39" ht="12" customHeight="1" x14ac:dyDescent="0.25">
      <c r="A23" s="25"/>
      <c r="B23" s="229" t="s">
        <v>28</v>
      </c>
      <c r="C23" s="251"/>
      <c r="D23" s="595">
        <v>6789.07</v>
      </c>
      <c r="E23" s="596">
        <v>6789.07</v>
      </c>
      <c r="F23" s="592" t="s">
        <v>123</v>
      </c>
      <c r="G23" s="244"/>
      <c r="H23" s="1740">
        <v>33802.21</v>
      </c>
      <c r="I23" s="1726">
        <v>25610</v>
      </c>
      <c r="J23" s="1696" t="s">
        <v>123</v>
      </c>
      <c r="K23" s="196"/>
      <c r="L23" s="243">
        <v>8532.32</v>
      </c>
      <c r="M23" s="153">
        <v>8532.32</v>
      </c>
      <c r="N23" s="153">
        <v>0</v>
      </c>
      <c r="O23" s="244"/>
      <c r="P23" s="243">
        <v>10936.3</v>
      </c>
      <c r="Q23" s="153">
        <v>22331.4</v>
      </c>
      <c r="R23" s="153">
        <v>0</v>
      </c>
      <c r="T23" s="1100">
        <f>VLOOKUP(B23,'FX rates'!$B$9:$K$114,9,FALSE)</f>
        <v>1.3045850000000001</v>
      </c>
      <c r="U23" s="1100">
        <f>VLOOKUP(B23,'FX rates'!$B$9:$K$114,10,FALSE)</f>
        <v>1.3452500000000001</v>
      </c>
      <c r="W23" s="26" t="s">
        <v>28</v>
      </c>
      <c r="X23" s="251"/>
      <c r="Y23" s="1183">
        <f>SUM(Z23:AA23)</f>
        <v>5204.0074046535865</v>
      </c>
      <c r="Z23" s="1696">
        <f t="shared" si="0"/>
        <v>5204.0074046535865</v>
      </c>
      <c r="AA23" s="55">
        <v>0</v>
      </c>
      <c r="AB23" s="244"/>
      <c r="AC23" s="1183">
        <f t="shared" ref="AC23:AC69" si="13">H23/T23</f>
        <v>25910.316307484754</v>
      </c>
      <c r="AD23" s="1726">
        <f t="shared" si="2"/>
        <v>19630.763806114588</v>
      </c>
      <c r="AE23" s="1696" t="str">
        <f t="shared" si="3"/>
        <v>NA</v>
      </c>
      <c r="AF23" s="196"/>
      <c r="AG23" s="1183">
        <f>L23/U23</f>
        <v>6342.5534287307191</v>
      </c>
      <c r="AH23" s="1726">
        <f t="shared" si="4"/>
        <v>6342.5534287307191</v>
      </c>
      <c r="AI23" s="1696">
        <f t="shared" si="5"/>
        <v>0</v>
      </c>
      <c r="AJ23" s="244"/>
      <c r="AK23" s="1183">
        <f>P23/U23</f>
        <v>8129.5669949823441</v>
      </c>
      <c r="AL23" s="1726">
        <f t="shared" si="6"/>
        <v>16600.185839063372</v>
      </c>
      <c r="AM23" s="1696">
        <f t="shared" si="7"/>
        <v>0</v>
      </c>
    </row>
    <row r="24" spans="1:39" ht="12" customHeight="1" x14ac:dyDescent="0.25">
      <c r="A24" s="25"/>
      <c r="B24" s="31" t="s">
        <v>537</v>
      </c>
      <c r="C24" s="251"/>
      <c r="D24" s="597">
        <v>658085.93000000005</v>
      </c>
      <c r="E24" s="186">
        <v>658086</v>
      </c>
      <c r="F24" s="593" t="s">
        <v>123</v>
      </c>
      <c r="G24" s="244"/>
      <c r="H24" s="1741">
        <v>366150731.10000002</v>
      </c>
      <c r="I24" s="1703">
        <v>365066051.30000001</v>
      </c>
      <c r="J24" s="1697">
        <v>1084679.8</v>
      </c>
      <c r="K24" s="196"/>
      <c r="L24" s="245">
        <v>27477</v>
      </c>
      <c r="M24" s="186">
        <v>27477</v>
      </c>
      <c r="N24" s="186">
        <v>0</v>
      </c>
      <c r="O24" s="244"/>
      <c r="P24" s="245">
        <v>0</v>
      </c>
      <c r="Q24" s="186">
        <v>0</v>
      </c>
      <c r="R24" s="186">
        <v>0</v>
      </c>
      <c r="T24" s="1101">
        <f>VLOOKUP(B24,'FX rates'!$B$9:$K$114,9,FALSE)</f>
        <v>65.037159000000003</v>
      </c>
      <c r="U24" s="1101">
        <f>VLOOKUP(B24,'FX rates'!$B$9:$K$114,10,FALSE)</f>
        <v>67.088700000000003</v>
      </c>
      <c r="W24" s="31" t="s">
        <v>537</v>
      </c>
      <c r="X24" s="251"/>
      <c r="Y24" s="1184">
        <f t="shared" ref="Y24:Y41" si="14">SUM(Z24:AA24)</f>
        <v>10118.615421070283</v>
      </c>
      <c r="Z24" s="1697">
        <f t="shared" si="0"/>
        <v>10118.615421070283</v>
      </c>
      <c r="AA24" s="59">
        <v>0</v>
      </c>
      <c r="AB24" s="244"/>
      <c r="AC24" s="1184">
        <f t="shared" si="13"/>
        <v>5629869.704179422</v>
      </c>
      <c r="AD24" s="1703">
        <f t="shared" si="2"/>
        <v>5613191.8569813296</v>
      </c>
      <c r="AE24" s="1697">
        <f t="shared" si="3"/>
        <v>16677.847198091786</v>
      </c>
      <c r="AF24" s="196"/>
      <c r="AG24" s="1184">
        <f>L24/U24</f>
        <v>409.56226607461463</v>
      </c>
      <c r="AH24" s="1703">
        <f t="shared" si="4"/>
        <v>409.56226607461463</v>
      </c>
      <c r="AI24" s="1697">
        <f t="shared" si="5"/>
        <v>0</v>
      </c>
      <c r="AJ24" s="244"/>
      <c r="AK24" s="1184">
        <f>P24/U24</f>
        <v>0</v>
      </c>
      <c r="AL24" s="1703">
        <f t="shared" si="6"/>
        <v>0</v>
      </c>
      <c r="AM24" s="1697">
        <f t="shared" si="7"/>
        <v>0</v>
      </c>
    </row>
    <row r="25" spans="1:39" ht="12" customHeight="1" x14ac:dyDescent="0.25">
      <c r="A25" s="25"/>
      <c r="B25" s="31" t="s">
        <v>31</v>
      </c>
      <c r="C25" s="251"/>
      <c r="D25" s="597">
        <v>7179.7</v>
      </c>
      <c r="E25" s="186">
        <v>6951.8</v>
      </c>
      <c r="F25" s="593">
        <v>227.9</v>
      </c>
      <c r="G25" s="244"/>
      <c r="H25" s="1741">
        <v>14512.6</v>
      </c>
      <c r="I25" s="1703">
        <v>14512.6</v>
      </c>
      <c r="J25" s="1697">
        <v>0</v>
      </c>
      <c r="K25" s="196"/>
      <c r="L25" s="245">
        <v>646.29999999999995</v>
      </c>
      <c r="M25" s="186">
        <v>456.89</v>
      </c>
      <c r="N25" s="186">
        <v>189.41</v>
      </c>
      <c r="O25" s="244"/>
      <c r="P25" s="245">
        <v>12179.6</v>
      </c>
      <c r="Q25" s="186">
        <v>12179.6</v>
      </c>
      <c r="R25" s="186">
        <v>0</v>
      </c>
      <c r="T25" s="1101">
        <f>VLOOKUP(B25,'FX rates'!$B$9:$K$114,9,FALSE)</f>
        <v>4.2970370000000004</v>
      </c>
      <c r="U25" s="1101">
        <f>VLOOKUP(B25,'FX rates'!$B$9:$K$114,10,FALSE)</f>
        <v>4.1405099999999999</v>
      </c>
      <c r="W25" s="31" t="s">
        <v>31</v>
      </c>
      <c r="X25" s="251"/>
      <c r="Y25" s="1184">
        <f t="shared" si="14"/>
        <v>1670.8490059545682</v>
      </c>
      <c r="Z25" s="1697">
        <f t="shared" si="0"/>
        <v>1617.8124600742324</v>
      </c>
      <c r="AA25" s="59">
        <f t="shared" ref="AA25:AA69" si="15">F25/T25</f>
        <v>53.03654588033568</v>
      </c>
      <c r="AB25" s="244"/>
      <c r="AC25" s="1184">
        <f t="shared" si="13"/>
        <v>3377.350485927861</v>
      </c>
      <c r="AD25" s="1703">
        <f t="shared" si="2"/>
        <v>3377.350485927861</v>
      </c>
      <c r="AE25" s="1697">
        <f t="shared" si="3"/>
        <v>0</v>
      </c>
      <c r="AF25" s="196"/>
      <c r="AG25" s="1184">
        <f t="shared" ref="AG25:AG41" si="16">L25/U25</f>
        <v>156.09188240096026</v>
      </c>
      <c r="AH25" s="1703">
        <f t="shared" si="4"/>
        <v>110.34630999562856</v>
      </c>
      <c r="AI25" s="1697">
        <f t="shared" si="5"/>
        <v>45.745572405331707</v>
      </c>
      <c r="AJ25" s="244"/>
      <c r="AK25" s="1184">
        <f t="shared" ref="AK25:AK41" si="17">P25/U25</f>
        <v>2941.5699998309387</v>
      </c>
      <c r="AL25" s="1703">
        <f t="shared" si="6"/>
        <v>2941.5699998309387</v>
      </c>
      <c r="AM25" s="1697">
        <f t="shared" si="7"/>
        <v>0</v>
      </c>
    </row>
    <row r="26" spans="1:39" ht="12" customHeight="1" x14ac:dyDescent="0.25">
      <c r="A26" s="25"/>
      <c r="B26" s="31" t="s">
        <v>33</v>
      </c>
      <c r="C26" s="251"/>
      <c r="D26" s="597">
        <v>1696.52</v>
      </c>
      <c r="E26" s="186">
        <v>1328.3</v>
      </c>
      <c r="F26" s="593">
        <v>368.22</v>
      </c>
      <c r="G26" s="244"/>
      <c r="H26" s="1741">
        <v>2095.38598125</v>
      </c>
      <c r="I26" s="1703">
        <v>2095.38598125</v>
      </c>
      <c r="J26" s="1697" t="s">
        <v>123</v>
      </c>
      <c r="K26" s="196"/>
      <c r="L26" s="245">
        <v>1897.5</v>
      </c>
      <c r="M26" s="186">
        <v>1897.5</v>
      </c>
      <c r="N26" s="186">
        <v>0</v>
      </c>
      <c r="O26" s="244"/>
      <c r="P26" s="245">
        <v>2321.1</v>
      </c>
      <c r="Q26" s="186">
        <v>2321.1</v>
      </c>
      <c r="R26" s="186">
        <v>0</v>
      </c>
      <c r="T26" s="1101">
        <f>VLOOKUP(B26,'FX rates'!$B$9:$K$114,9,FALSE)</f>
        <v>150.576697</v>
      </c>
      <c r="U26" s="1101">
        <f>VLOOKUP(B26,'FX rates'!$B$9:$K$114,10,FALSE)</f>
        <v>143.32</v>
      </c>
      <c r="W26" s="31" t="s">
        <v>33</v>
      </c>
      <c r="X26" s="251"/>
      <c r="Y26" s="1184">
        <f t="shared" si="14"/>
        <v>11.266816405197147</v>
      </c>
      <c r="Z26" s="1697">
        <f t="shared" si="0"/>
        <v>8.8214180976489338</v>
      </c>
      <c r="AA26" s="59">
        <f t="shared" si="15"/>
        <v>2.4453983075482126</v>
      </c>
      <c r="AB26" s="244"/>
      <c r="AC26" s="1184">
        <f t="shared" si="13"/>
        <v>13.915738776299497</v>
      </c>
      <c r="AD26" s="1703">
        <f t="shared" si="2"/>
        <v>13.915738776299497</v>
      </c>
      <c r="AE26" s="1697" t="str">
        <f t="shared" si="3"/>
        <v>NA</v>
      </c>
      <c r="AF26" s="196"/>
      <c r="AG26" s="1184">
        <f t="shared" si="16"/>
        <v>13.239603684063635</v>
      </c>
      <c r="AH26" s="1703">
        <f t="shared" si="4"/>
        <v>13.239603684063635</v>
      </c>
      <c r="AI26" s="1697">
        <f t="shared" si="5"/>
        <v>0</v>
      </c>
      <c r="AJ26" s="244"/>
      <c r="AK26" s="1184">
        <f t="shared" si="17"/>
        <v>16.195227463019815</v>
      </c>
      <c r="AL26" s="1703">
        <f t="shared" si="6"/>
        <v>16.195227463019815</v>
      </c>
      <c r="AM26" s="1697">
        <f t="shared" si="7"/>
        <v>0</v>
      </c>
    </row>
    <row r="27" spans="1:39" s="1860" customFormat="1" ht="12" customHeight="1" x14ac:dyDescent="0.25">
      <c r="A27" s="1692"/>
      <c r="B27" s="1694" t="s">
        <v>143</v>
      </c>
      <c r="C27" s="1709"/>
      <c r="D27" s="1721">
        <v>2030.41</v>
      </c>
      <c r="E27" s="1703">
        <v>2030.41</v>
      </c>
      <c r="F27" s="1720">
        <v>0</v>
      </c>
      <c r="G27" s="244"/>
      <c r="H27" s="1741" t="s">
        <v>123</v>
      </c>
      <c r="I27" s="1703" t="s">
        <v>123</v>
      </c>
      <c r="J27" s="1697" t="s">
        <v>123</v>
      </c>
      <c r="K27" s="196"/>
      <c r="L27" s="1708">
        <v>1987</v>
      </c>
      <c r="M27" s="1703">
        <v>1987</v>
      </c>
      <c r="N27" s="1703">
        <v>0</v>
      </c>
      <c r="O27" s="244"/>
      <c r="P27" s="1708" t="s">
        <v>123</v>
      </c>
      <c r="Q27" s="1703" t="s">
        <v>123</v>
      </c>
      <c r="R27" s="1703" t="s">
        <v>123</v>
      </c>
      <c r="T27" s="1728">
        <f>VLOOKUP(B27,'FX rates'!$B$9:$K$114,9,FALSE)</f>
        <v>79.953177999999994</v>
      </c>
      <c r="U27" s="1728">
        <f>VLOOKUP(B27,'FX rates'!$B$9:$K$114,10,FALSE)</f>
        <v>77.054699999999997</v>
      </c>
      <c r="W27" s="1694" t="s">
        <v>143</v>
      </c>
      <c r="X27" s="1709"/>
      <c r="Y27" s="1741">
        <f t="shared" ref="Y27:Y28" si="18">SUM(Z27:AA27)</f>
        <v>25.394988051631923</v>
      </c>
      <c r="Z27" s="1697">
        <f t="shared" ref="Z27:Z28" si="19">IF(E27="NA", "NA", E27/T27)</f>
        <v>25.394988051631923</v>
      </c>
      <c r="AA27" s="1697">
        <f t="shared" ref="AA27:AA28" si="20">F27/T27</f>
        <v>0</v>
      </c>
      <c r="AB27" s="244"/>
      <c r="AC27" s="1721" t="s">
        <v>123</v>
      </c>
      <c r="AD27" s="1703" t="s">
        <v>123</v>
      </c>
      <c r="AE27" s="1720" t="s">
        <v>123</v>
      </c>
      <c r="AF27" s="196"/>
      <c r="AG27" s="1741">
        <f t="shared" ref="AG27" si="21">L27/U27</f>
        <v>25.786876076345767</v>
      </c>
      <c r="AH27" s="1703">
        <f t="shared" ref="AH27" si="22">IF(M27="NA", "NA", M27/U27)</f>
        <v>25.786876076345767</v>
      </c>
      <c r="AI27" s="1697">
        <f t="shared" ref="AI27" si="23">IF(N27="NA", "NA", N27/U27)</f>
        <v>0</v>
      </c>
      <c r="AJ27" s="244"/>
      <c r="AK27" s="1721" t="s">
        <v>123</v>
      </c>
      <c r="AL27" s="1703" t="s">
        <v>123</v>
      </c>
      <c r="AM27" s="1720" t="s">
        <v>123</v>
      </c>
    </row>
    <row r="28" spans="1:39" ht="12" customHeight="1" x14ac:dyDescent="0.25">
      <c r="A28" s="25"/>
      <c r="B28" s="31" t="s">
        <v>35</v>
      </c>
      <c r="C28" s="251"/>
      <c r="D28" s="597">
        <v>63529508.049999997</v>
      </c>
      <c r="E28" s="186">
        <v>63529508.049999997</v>
      </c>
      <c r="F28" s="593">
        <v>0</v>
      </c>
      <c r="G28" s="244"/>
      <c r="H28" s="1741">
        <v>47766586.009999998</v>
      </c>
      <c r="I28" s="1703">
        <v>47766586.009999998</v>
      </c>
      <c r="J28" s="1697">
        <v>0</v>
      </c>
      <c r="K28" s="196"/>
      <c r="L28" s="245">
        <v>26842900</v>
      </c>
      <c r="M28" s="186">
        <v>26842900</v>
      </c>
      <c r="N28" s="186">
        <v>0</v>
      </c>
      <c r="O28" s="244"/>
      <c r="P28" s="245">
        <v>68322000</v>
      </c>
      <c r="Q28" s="186">
        <v>68322000</v>
      </c>
      <c r="R28" s="186">
        <v>0</v>
      </c>
      <c r="T28" s="1101">
        <f>VLOOKUP(B28,'FX rates'!$B$9:$K$114,9,FALSE)</f>
        <v>22456.864143999999</v>
      </c>
      <c r="U28" s="1101">
        <f>VLOOKUP(B28,'FX rates'!$B$9:$K$114,10,FALSE)</f>
        <v>22126.1</v>
      </c>
      <c r="W28" s="31" t="s">
        <v>35</v>
      </c>
      <c r="X28" s="251"/>
      <c r="Y28" s="1741">
        <f t="shared" si="18"/>
        <v>2828.9572240643288</v>
      </c>
      <c r="Z28" s="1697">
        <f t="shared" si="19"/>
        <v>2828.9572240643288</v>
      </c>
      <c r="AA28" s="1697">
        <f t="shared" si="20"/>
        <v>0</v>
      </c>
      <c r="AB28" s="244"/>
      <c r="AC28" s="1184">
        <f t="shared" si="13"/>
        <v>2127.0372258435837</v>
      </c>
      <c r="AD28" s="1703">
        <f t="shared" si="2"/>
        <v>2127.0372258435837</v>
      </c>
      <c r="AE28" s="1697">
        <f t="shared" si="3"/>
        <v>0</v>
      </c>
      <c r="AF28" s="196"/>
      <c r="AG28" s="1184">
        <f t="shared" si="16"/>
        <v>1213.1781018796805</v>
      </c>
      <c r="AH28" s="1703">
        <f t="shared" si="4"/>
        <v>1213.1781018796805</v>
      </c>
      <c r="AI28" s="1697">
        <f t="shared" si="5"/>
        <v>0</v>
      </c>
      <c r="AJ28" s="244"/>
      <c r="AK28" s="1184">
        <f t="shared" si="17"/>
        <v>3087.8464799490198</v>
      </c>
      <c r="AL28" s="1703">
        <f t="shared" si="6"/>
        <v>3087.8464799490198</v>
      </c>
      <c r="AM28" s="1697">
        <f t="shared" si="7"/>
        <v>0</v>
      </c>
    </row>
    <row r="29" spans="1:39" ht="12" customHeight="1" x14ac:dyDescent="0.25">
      <c r="A29" s="25"/>
      <c r="B29" s="31" t="s">
        <v>37</v>
      </c>
      <c r="C29" s="251"/>
      <c r="D29" s="597">
        <v>128535.90544999998</v>
      </c>
      <c r="E29" s="186">
        <v>122207.25717699998</v>
      </c>
      <c r="F29" s="593">
        <v>6328.6482730000007</v>
      </c>
      <c r="G29" s="244"/>
      <c r="H29" s="1741">
        <v>452849.64661099977</v>
      </c>
      <c r="I29" s="1703">
        <v>452849.64661099977</v>
      </c>
      <c r="J29" s="1697" t="s">
        <v>123</v>
      </c>
      <c r="K29" s="196"/>
      <c r="L29" s="245">
        <v>195315.50150099999</v>
      </c>
      <c r="M29" s="186">
        <v>186387.79511199999</v>
      </c>
      <c r="N29" s="186">
        <v>8927.7063890000009</v>
      </c>
      <c r="O29" s="244"/>
      <c r="P29" s="245">
        <v>294738.50359800016</v>
      </c>
      <c r="Q29" s="186">
        <v>294738.50359800016</v>
      </c>
      <c r="R29" s="186">
        <v>0</v>
      </c>
      <c r="T29" s="1101">
        <f>VLOOKUP(B29,'FX rates'!$B$9:$K$114,9,FALSE)</f>
        <v>7.7922289999999998</v>
      </c>
      <c r="U29" s="1101">
        <f>VLOOKUP(B29,'FX rates'!$B$9:$K$114,10,FALSE)</f>
        <v>7.76173</v>
      </c>
      <c r="W29" s="31" t="s">
        <v>37</v>
      </c>
      <c r="X29" s="251"/>
      <c r="Y29" s="1184">
        <f t="shared" si="14"/>
        <v>16495.396304446389</v>
      </c>
      <c r="Z29" s="1697">
        <f t="shared" si="0"/>
        <v>15683.221986545825</v>
      </c>
      <c r="AA29" s="59">
        <f t="shared" si="15"/>
        <v>812.17431790056492</v>
      </c>
      <c r="AB29" s="244"/>
      <c r="AC29" s="1184">
        <f t="shared" si="13"/>
        <v>58115.546477265976</v>
      </c>
      <c r="AD29" s="1703">
        <f t="shared" si="2"/>
        <v>58115.546477265976</v>
      </c>
      <c r="AE29" s="1697" t="str">
        <f t="shared" si="3"/>
        <v>NA</v>
      </c>
      <c r="AF29" s="196"/>
      <c r="AG29" s="1184">
        <f t="shared" si="16"/>
        <v>25163.913393148177</v>
      </c>
      <c r="AH29" s="1703">
        <f t="shared" si="4"/>
        <v>24013.692193879455</v>
      </c>
      <c r="AI29" s="1697">
        <f t="shared" si="5"/>
        <v>1150.2211992687198</v>
      </c>
      <c r="AJ29" s="244"/>
      <c r="AK29" s="1184">
        <f t="shared" si="17"/>
        <v>37973.300230489869</v>
      </c>
      <c r="AL29" s="1703">
        <f t="shared" si="6"/>
        <v>37973.300230489869</v>
      </c>
      <c r="AM29" s="1697">
        <f t="shared" si="7"/>
        <v>0</v>
      </c>
    </row>
    <row r="30" spans="1:39" ht="12" customHeight="1" x14ac:dyDescent="0.25">
      <c r="A30" s="25"/>
      <c r="B30" s="31" t="s">
        <v>39</v>
      </c>
      <c r="C30" s="251"/>
      <c r="D30" s="597">
        <v>54347098.450000003</v>
      </c>
      <c r="E30" s="186">
        <v>9557300</v>
      </c>
      <c r="F30" s="593">
        <v>44789800</v>
      </c>
      <c r="G30" s="244"/>
      <c r="H30" s="1741">
        <v>56928495</v>
      </c>
      <c r="I30" s="1703">
        <v>56928500</v>
      </c>
      <c r="J30" s="1697">
        <v>0</v>
      </c>
      <c r="K30" s="196"/>
      <c r="L30" s="245">
        <v>12106200</v>
      </c>
      <c r="M30" s="186">
        <v>12106200</v>
      </c>
      <c r="N30" s="186">
        <v>0</v>
      </c>
      <c r="O30" s="244"/>
      <c r="P30" s="245">
        <v>42400800</v>
      </c>
      <c r="Q30" s="186">
        <v>42400800</v>
      </c>
      <c r="R30" s="186">
        <v>0</v>
      </c>
      <c r="T30" s="1101">
        <f>VLOOKUP(B30,'FX rates'!$B$9:$K$114,9,FALSE)</f>
        <v>13337.531594</v>
      </c>
      <c r="U30" s="1101">
        <f>VLOOKUP(B30,'FX rates'!$B$9:$K$114,10,FALSE)</f>
        <v>13271.8</v>
      </c>
      <c r="W30" s="31" t="s">
        <v>39</v>
      </c>
      <c r="X30" s="251"/>
      <c r="Y30" s="1184">
        <f t="shared" si="14"/>
        <v>4074.7494854631495</v>
      </c>
      <c r="Z30" s="1697">
        <f t="shared" si="0"/>
        <v>716.57187333669981</v>
      </c>
      <c r="AA30" s="59">
        <f t="shared" si="15"/>
        <v>3358.1776121264497</v>
      </c>
      <c r="AB30" s="244"/>
      <c r="AC30" s="1184">
        <f t="shared" si="13"/>
        <v>4268.2931694504668</v>
      </c>
      <c r="AD30" s="1703">
        <f t="shared" si="2"/>
        <v>4268.2935443324277</v>
      </c>
      <c r="AE30" s="1697">
        <f t="shared" si="3"/>
        <v>0</v>
      </c>
      <c r="AF30" s="196"/>
      <c r="AG30" s="1184">
        <f t="shared" si="16"/>
        <v>912.17468617670556</v>
      </c>
      <c r="AH30" s="1703">
        <f t="shared" si="4"/>
        <v>912.17468617670556</v>
      </c>
      <c r="AI30" s="1697">
        <f t="shared" si="5"/>
        <v>0</v>
      </c>
      <c r="AJ30" s="244"/>
      <c r="AK30" s="1184">
        <f t="shared" si="17"/>
        <v>3194.8040205548609</v>
      </c>
      <c r="AL30" s="1703">
        <f t="shared" si="6"/>
        <v>3194.8040205548609</v>
      </c>
      <c r="AM30" s="1697">
        <f t="shared" si="7"/>
        <v>0</v>
      </c>
    </row>
    <row r="31" spans="1:39" ht="12" customHeight="1" x14ac:dyDescent="0.25">
      <c r="A31" s="25"/>
      <c r="B31" s="31" t="s">
        <v>41</v>
      </c>
      <c r="C31" s="251"/>
      <c r="D31" s="597">
        <v>575962.4</v>
      </c>
      <c r="E31" s="186">
        <v>68184.77</v>
      </c>
      <c r="F31" s="593">
        <v>507777.6</v>
      </c>
      <c r="G31" s="244"/>
      <c r="H31" s="1741">
        <v>3965956.11</v>
      </c>
      <c r="I31" s="1703">
        <v>1491674.68</v>
      </c>
      <c r="J31" s="1697">
        <v>2474281.4300000002</v>
      </c>
      <c r="K31" s="196"/>
      <c r="L31" s="245">
        <v>816878</v>
      </c>
      <c r="M31" s="186">
        <v>175786</v>
      </c>
      <c r="N31" s="186">
        <v>641092</v>
      </c>
      <c r="O31" s="244"/>
      <c r="P31" s="245">
        <v>1698413.33</v>
      </c>
      <c r="Q31" s="186">
        <v>943283.45</v>
      </c>
      <c r="R31" s="186">
        <v>755129.88</v>
      </c>
      <c r="T31" s="1101">
        <f>VLOOKUP(B31,'FX rates'!$B$9:$K$114,9,FALSE)</f>
        <v>112.136837</v>
      </c>
      <c r="U31" s="1101">
        <f>VLOOKUP(B31,'FX rates'!$B$9:$K$114,10,FALSE)</f>
        <v>108.739</v>
      </c>
      <c r="W31" s="31" t="s">
        <v>41</v>
      </c>
      <c r="X31" s="251"/>
      <c r="Y31" s="1184">
        <f t="shared" si="14"/>
        <v>5136.2459064187806</v>
      </c>
      <c r="Z31" s="1697">
        <f t="shared" si="0"/>
        <v>608.04969913677883</v>
      </c>
      <c r="AA31" s="59">
        <f t="shared" si="15"/>
        <v>4528.1962072820015</v>
      </c>
      <c r="AB31" s="244"/>
      <c r="AC31" s="1184">
        <f t="shared" si="13"/>
        <v>35367.112325452872</v>
      </c>
      <c r="AD31" s="1703">
        <f t="shared" si="2"/>
        <v>13302.271759279245</v>
      </c>
      <c r="AE31" s="1697">
        <f t="shared" si="3"/>
        <v>22064.840566173632</v>
      </c>
      <c r="AF31" s="196"/>
      <c r="AG31" s="1184">
        <f t="shared" si="16"/>
        <v>7512.2817020572193</v>
      </c>
      <c r="AH31" s="1703">
        <f t="shared" si="4"/>
        <v>1616.5865053016855</v>
      </c>
      <c r="AI31" s="1697">
        <f t="shared" si="5"/>
        <v>5895.6951967555333</v>
      </c>
      <c r="AJ31" s="244"/>
      <c r="AK31" s="1184">
        <f t="shared" si="17"/>
        <v>15619.173709524641</v>
      </c>
      <c r="AL31" s="1703">
        <f t="shared" si="6"/>
        <v>8674.7482503977408</v>
      </c>
      <c r="AM31" s="1697">
        <f t="shared" si="7"/>
        <v>6944.4254591269</v>
      </c>
    </row>
    <row r="32" spans="1:39" ht="12" customHeight="1" x14ac:dyDescent="0.25">
      <c r="A32" s="25"/>
      <c r="B32" s="31" t="s">
        <v>43</v>
      </c>
      <c r="C32" s="251"/>
      <c r="D32" s="597">
        <v>7963841</v>
      </c>
      <c r="E32" s="186">
        <v>6045740</v>
      </c>
      <c r="F32" s="593">
        <v>1918110</v>
      </c>
      <c r="G32" s="244"/>
      <c r="H32" s="1741">
        <v>0</v>
      </c>
      <c r="I32" s="1703">
        <v>0</v>
      </c>
      <c r="J32" s="1697">
        <v>0</v>
      </c>
      <c r="K32" s="196"/>
      <c r="L32" s="245">
        <v>6266230</v>
      </c>
      <c r="M32" s="186">
        <v>3952800</v>
      </c>
      <c r="N32" s="186">
        <v>2313430</v>
      </c>
      <c r="O32" s="244"/>
      <c r="P32" s="245">
        <v>0</v>
      </c>
      <c r="Q32" s="186">
        <v>0</v>
      </c>
      <c r="R32" s="186">
        <v>0</v>
      </c>
      <c r="T32" s="1101">
        <f>VLOOKUP(B32,'FX rates'!$B$9:$K$114,9,FALSE)</f>
        <v>1128.26604</v>
      </c>
      <c r="U32" s="1101">
        <f>VLOOKUP(B32,'FX rates'!$B$9:$K$114,10,FALSE)</f>
        <v>1157.23</v>
      </c>
      <c r="W32" s="31" t="s">
        <v>43</v>
      </c>
      <c r="X32" s="251"/>
      <c r="Y32" s="1184">
        <f t="shared" si="14"/>
        <v>7058.485957797684</v>
      </c>
      <c r="Z32" s="1697">
        <f t="shared" si="0"/>
        <v>5358.4347890148319</v>
      </c>
      <c r="AA32" s="59">
        <f t="shared" si="15"/>
        <v>1700.0511687828521</v>
      </c>
      <c r="AB32" s="244"/>
      <c r="AC32" s="1184">
        <f t="shared" si="13"/>
        <v>0</v>
      </c>
      <c r="AD32" s="1703">
        <f t="shared" si="2"/>
        <v>0</v>
      </c>
      <c r="AE32" s="1697">
        <f t="shared" si="3"/>
        <v>0</v>
      </c>
      <c r="AF32" s="196"/>
      <c r="AG32" s="1184">
        <f t="shared" si="16"/>
        <v>5414.8527086231779</v>
      </c>
      <c r="AH32" s="1703">
        <f t="shared" si="4"/>
        <v>3415.7427650510272</v>
      </c>
      <c r="AI32" s="1697">
        <f t="shared" si="5"/>
        <v>1999.1099435721508</v>
      </c>
      <c r="AJ32" s="244"/>
      <c r="AK32" s="1184">
        <f t="shared" si="17"/>
        <v>0</v>
      </c>
      <c r="AL32" s="1703">
        <f t="shared" si="6"/>
        <v>0</v>
      </c>
      <c r="AM32" s="1697">
        <f t="shared" si="7"/>
        <v>0</v>
      </c>
    </row>
    <row r="33" spans="1:39" ht="12" customHeight="1" x14ac:dyDescent="0.25">
      <c r="A33" s="25"/>
      <c r="B33" s="31" t="s">
        <v>612</v>
      </c>
      <c r="C33" s="251"/>
      <c r="D33" s="597">
        <v>670934</v>
      </c>
      <c r="E33" s="186">
        <v>670934</v>
      </c>
      <c r="F33" s="593" t="s">
        <v>123</v>
      </c>
      <c r="G33" s="244"/>
      <c r="H33" s="1741">
        <v>1425504.74</v>
      </c>
      <c r="I33" s="1703">
        <v>1425500</v>
      </c>
      <c r="J33" s="1697" t="s">
        <v>123</v>
      </c>
      <c r="K33" s="196"/>
      <c r="L33" s="245">
        <v>279968.8</v>
      </c>
      <c r="M33" s="186">
        <v>279968.8</v>
      </c>
      <c r="N33" s="186">
        <v>0</v>
      </c>
      <c r="O33" s="244"/>
      <c r="P33" s="245">
        <v>953122</v>
      </c>
      <c r="Q33" s="186">
        <v>953122</v>
      </c>
      <c r="R33" s="186">
        <v>0</v>
      </c>
      <c r="T33" s="1101">
        <f>VLOOKUP(B33,'FX rates'!$B$9:$K$114,9,FALSE)</f>
        <v>65.037159000000003</v>
      </c>
      <c r="U33" s="1101">
        <f>VLOOKUP(B33,'FX rates'!$B$9:$K$114,10,FALSE)</f>
        <v>67.088700000000003</v>
      </c>
      <c r="W33" s="31" t="s">
        <v>612</v>
      </c>
      <c r="X33" s="251"/>
      <c r="Y33" s="1184">
        <f t="shared" si="14"/>
        <v>10316.164025553453</v>
      </c>
      <c r="Z33" s="1697">
        <f t="shared" si="0"/>
        <v>10316.164025553453</v>
      </c>
      <c r="AA33" s="59">
        <v>0</v>
      </c>
      <c r="AB33" s="244"/>
      <c r="AC33" s="1184">
        <f t="shared" si="13"/>
        <v>21918.311960705418</v>
      </c>
      <c r="AD33" s="1703">
        <f t="shared" si="2"/>
        <v>21918.239079293115</v>
      </c>
      <c r="AE33" s="1697" t="str">
        <f t="shared" si="3"/>
        <v>NA</v>
      </c>
      <c r="AF33" s="196"/>
      <c r="AG33" s="1184">
        <f t="shared" si="16"/>
        <v>4173.1141011824639</v>
      </c>
      <c r="AH33" s="1703">
        <f t="shared" si="4"/>
        <v>4173.1141011824639</v>
      </c>
      <c r="AI33" s="1697">
        <f t="shared" si="5"/>
        <v>0</v>
      </c>
      <c r="AJ33" s="244"/>
      <c r="AK33" s="1184">
        <f t="shared" si="17"/>
        <v>14206.893262203619</v>
      </c>
      <c r="AL33" s="1703">
        <f t="shared" si="6"/>
        <v>14206.893262203619</v>
      </c>
      <c r="AM33" s="1697">
        <f t="shared" si="7"/>
        <v>0</v>
      </c>
    </row>
    <row r="34" spans="1:39" ht="12" customHeight="1" x14ac:dyDescent="0.25">
      <c r="A34" s="25"/>
      <c r="B34" s="31" t="s">
        <v>45</v>
      </c>
      <c r="C34" s="251"/>
      <c r="D34" s="597">
        <v>200.02</v>
      </c>
      <c r="E34" s="186">
        <v>200.02</v>
      </c>
      <c r="F34" s="593">
        <v>0</v>
      </c>
      <c r="G34" s="244"/>
      <c r="H34" s="1741">
        <v>4005.92</v>
      </c>
      <c r="I34" s="1703">
        <v>4005.92</v>
      </c>
      <c r="J34" s="1697">
        <v>0</v>
      </c>
      <c r="K34" s="196"/>
      <c r="L34" s="245">
        <v>633.58000000000004</v>
      </c>
      <c r="M34" s="186">
        <v>633.58000000000004</v>
      </c>
      <c r="N34" s="186">
        <v>0</v>
      </c>
      <c r="O34" s="244"/>
      <c r="P34" s="245">
        <v>3861.07</v>
      </c>
      <c r="Q34" s="186">
        <v>3861.07</v>
      </c>
      <c r="R34" s="186">
        <v>0</v>
      </c>
      <c r="T34" s="1101">
        <f>VLOOKUP(B34,'FX rates'!$B$9:$K$114,9,FALSE)</f>
        <v>1.4070800000000001</v>
      </c>
      <c r="U34" s="1101">
        <f>VLOOKUP(B34,'FX rates'!$B$9:$K$114,10,FALSE)</f>
        <v>1.43571</v>
      </c>
      <c r="W34" s="31" t="s">
        <v>45</v>
      </c>
      <c r="X34" s="251"/>
      <c r="Y34" s="1184">
        <f t="shared" si="14"/>
        <v>142.15254285470618</v>
      </c>
      <c r="Z34" s="1697">
        <f t="shared" si="0"/>
        <v>142.15254285470618</v>
      </c>
      <c r="AA34" s="59">
        <f t="shared" si="15"/>
        <v>0</v>
      </c>
      <c r="AB34" s="244"/>
      <c r="AC34" s="1184">
        <f t="shared" si="13"/>
        <v>2846.9738749751255</v>
      </c>
      <c r="AD34" s="1703">
        <f t="shared" si="2"/>
        <v>2846.9738749751255</v>
      </c>
      <c r="AE34" s="1697">
        <f t="shared" si="3"/>
        <v>0</v>
      </c>
      <c r="AF34" s="196"/>
      <c r="AG34" s="1184">
        <f t="shared" si="16"/>
        <v>441.30081980344221</v>
      </c>
      <c r="AH34" s="1703">
        <f t="shared" si="4"/>
        <v>441.30081980344221</v>
      </c>
      <c r="AI34" s="1697">
        <f t="shared" si="5"/>
        <v>0</v>
      </c>
      <c r="AJ34" s="244"/>
      <c r="AK34" s="1184">
        <f t="shared" si="17"/>
        <v>2689.3105153547722</v>
      </c>
      <c r="AL34" s="1703">
        <f t="shared" si="6"/>
        <v>2689.3105153547722</v>
      </c>
      <c r="AM34" s="1697">
        <f t="shared" si="7"/>
        <v>0</v>
      </c>
    </row>
    <row r="35" spans="1:39" ht="12" customHeight="1" x14ac:dyDescent="0.25">
      <c r="A35" s="25"/>
      <c r="B35" s="31" t="s">
        <v>553</v>
      </c>
      <c r="C35" s="251"/>
      <c r="D35" s="597">
        <v>22526.839550000001</v>
      </c>
      <c r="E35" s="186">
        <v>22526.839550000001</v>
      </c>
      <c r="F35" s="593">
        <v>0</v>
      </c>
      <c r="G35" s="244"/>
      <c r="H35" s="1741">
        <v>142234.82776840849</v>
      </c>
      <c r="I35" s="1703">
        <v>0</v>
      </c>
      <c r="J35" s="1697">
        <v>0</v>
      </c>
      <c r="K35" s="196"/>
      <c r="L35" s="245">
        <v>28924.500799000001</v>
      </c>
      <c r="M35" s="186">
        <v>28924.500799000001</v>
      </c>
      <c r="N35" s="186">
        <v>0</v>
      </c>
      <c r="O35" s="244"/>
      <c r="P35" s="245">
        <v>147874.70365831</v>
      </c>
      <c r="Q35" s="186">
        <v>0</v>
      </c>
      <c r="R35" s="186">
        <v>0</v>
      </c>
      <c r="T35" s="1101">
        <f>VLOOKUP(B35,'FX rates'!$B$9:$K$114,9,FALSE)</f>
        <v>50.325685999999997</v>
      </c>
      <c r="U35" s="1101">
        <f>VLOOKUP(B35,'FX rates'!$B$9:$K$114,10,FALSE)</f>
        <v>47.413499999999999</v>
      </c>
      <c r="W35" s="31" t="s">
        <v>553</v>
      </c>
      <c r="X35" s="251"/>
      <c r="Y35" s="1184">
        <f t="shared" si="14"/>
        <v>447.6211124076878</v>
      </c>
      <c r="Z35" s="1697">
        <f t="shared" si="0"/>
        <v>447.6211124076878</v>
      </c>
      <c r="AA35" s="59">
        <f t="shared" si="15"/>
        <v>0</v>
      </c>
      <c r="AB35" s="244"/>
      <c r="AC35" s="1184">
        <f t="shared" si="13"/>
        <v>2826.2869137721937</v>
      </c>
      <c r="AD35" s="1703">
        <f t="shared" si="2"/>
        <v>0</v>
      </c>
      <c r="AE35" s="1697">
        <f t="shared" si="3"/>
        <v>0</v>
      </c>
      <c r="AF35" s="196"/>
      <c r="AG35" s="1184">
        <f t="shared" si="16"/>
        <v>610.04778805614444</v>
      </c>
      <c r="AH35" s="1703">
        <f t="shared" si="4"/>
        <v>610.04778805614444</v>
      </c>
      <c r="AI35" s="1697">
        <f t="shared" si="5"/>
        <v>0</v>
      </c>
      <c r="AJ35" s="244"/>
      <c r="AK35" s="1184">
        <f t="shared" si="17"/>
        <v>3118.8312117500291</v>
      </c>
      <c r="AL35" s="1703">
        <f t="shared" si="6"/>
        <v>0</v>
      </c>
      <c r="AM35" s="1697">
        <f t="shared" si="7"/>
        <v>0</v>
      </c>
    </row>
    <row r="36" spans="1:39" ht="12" customHeight="1" x14ac:dyDescent="0.25">
      <c r="A36" s="25"/>
      <c r="B36" s="31" t="s">
        <v>48</v>
      </c>
      <c r="C36" s="251"/>
      <c r="D36" s="597">
        <v>137655.48000000001</v>
      </c>
      <c r="E36" s="186">
        <v>137655.48000000001</v>
      </c>
      <c r="F36" s="593" t="s">
        <v>123</v>
      </c>
      <c r="G36" s="244"/>
      <c r="H36" s="1741">
        <v>620150.4</v>
      </c>
      <c r="I36" s="1703" t="s">
        <v>123</v>
      </c>
      <c r="J36" s="1697" t="s">
        <v>123</v>
      </c>
      <c r="K36" s="196"/>
      <c r="L36" s="245">
        <v>101942.315</v>
      </c>
      <c r="M36" s="186">
        <v>101722.69</v>
      </c>
      <c r="N36" s="186">
        <v>219.625</v>
      </c>
      <c r="O36" s="244"/>
      <c r="P36" s="245">
        <v>703921.9</v>
      </c>
      <c r="Q36" s="186" t="s">
        <v>123</v>
      </c>
      <c r="R36" s="186" t="s">
        <v>123</v>
      </c>
      <c r="T36" s="1101">
        <f>VLOOKUP(B36,'FX rates'!$B$9:$K$114,9,FALSE)</f>
        <v>6.6905970000000003</v>
      </c>
      <c r="U36" s="1101">
        <f>VLOOKUP(B36,'FX rates'!$B$9:$K$114,10,FALSE)</f>
        <v>6.6430100000000003</v>
      </c>
      <c r="W36" s="31" t="s">
        <v>48</v>
      </c>
      <c r="X36" s="251"/>
      <c r="Y36" s="1184">
        <f t="shared" si="14"/>
        <v>20574.468915105783</v>
      </c>
      <c r="Z36" s="1697">
        <f t="shared" si="0"/>
        <v>20574.468915105783</v>
      </c>
      <c r="AA36" s="59" t="s">
        <v>123</v>
      </c>
      <c r="AB36" s="244"/>
      <c r="AC36" s="1184">
        <f t="shared" si="13"/>
        <v>92689.845166283369</v>
      </c>
      <c r="AD36" s="1703" t="str">
        <f t="shared" si="2"/>
        <v>NA</v>
      </c>
      <c r="AE36" s="1697" t="str">
        <f t="shared" si="3"/>
        <v>NA</v>
      </c>
      <c r="AF36" s="196"/>
      <c r="AG36" s="1184">
        <f t="shared" si="16"/>
        <v>15345.801827785897</v>
      </c>
      <c r="AH36" s="1703">
        <f t="shared" si="4"/>
        <v>15312.740760588949</v>
      </c>
      <c r="AI36" s="1697">
        <f t="shared" si="5"/>
        <v>33.061067196948372</v>
      </c>
      <c r="AJ36" s="244"/>
      <c r="AK36" s="1184">
        <f t="shared" si="17"/>
        <v>105964.29931612326</v>
      </c>
      <c r="AL36" s="1703" t="str">
        <f t="shared" si="6"/>
        <v>NA</v>
      </c>
      <c r="AM36" s="1697" t="str">
        <f t="shared" si="7"/>
        <v>NA</v>
      </c>
    </row>
    <row r="37" spans="1:39" ht="12" customHeight="1" x14ac:dyDescent="0.25">
      <c r="A37" s="25"/>
      <c r="B37" s="31" t="s">
        <v>50</v>
      </c>
      <c r="C37" s="251"/>
      <c r="D37" s="597">
        <v>92453.35</v>
      </c>
      <c r="E37" s="186">
        <v>92453.4</v>
      </c>
      <c r="F37" s="593" t="s">
        <v>123</v>
      </c>
      <c r="G37" s="244"/>
      <c r="H37" s="1741">
        <v>689701.74</v>
      </c>
      <c r="I37" s="1703">
        <v>689702</v>
      </c>
      <c r="J37" s="1697" t="s">
        <v>123</v>
      </c>
      <c r="K37" s="196"/>
      <c r="L37" s="245">
        <v>47885.1</v>
      </c>
      <c r="M37" s="186">
        <v>47885.1</v>
      </c>
      <c r="N37" s="186">
        <v>0</v>
      </c>
      <c r="O37" s="244"/>
      <c r="P37" s="245">
        <v>1023810</v>
      </c>
      <c r="Q37" s="186">
        <v>1023810</v>
      </c>
      <c r="R37" s="186">
        <v>0</v>
      </c>
      <c r="T37" s="1101">
        <f>VLOOKUP(B37,'FX rates'!$B$9:$K$114,9,FALSE)</f>
        <v>6.6905970000000003</v>
      </c>
      <c r="U37" s="1101">
        <f>VLOOKUP(B37,'FX rates'!$B$9:$K$114,10,FALSE)</f>
        <v>6.6430100000000003</v>
      </c>
      <c r="W37" s="31" t="s">
        <v>50</v>
      </c>
      <c r="X37" s="251"/>
      <c r="Y37" s="1184">
        <f t="shared" si="14"/>
        <v>13818.408133085881</v>
      </c>
      <c r="Z37" s="1697">
        <f t="shared" si="0"/>
        <v>13818.408133085881</v>
      </c>
      <c r="AA37" s="59">
        <v>0</v>
      </c>
      <c r="AB37" s="244"/>
      <c r="AC37" s="1184">
        <f t="shared" si="13"/>
        <v>103085.23140760083</v>
      </c>
      <c r="AD37" s="1703">
        <f t="shared" si="2"/>
        <v>103085.2702681091</v>
      </c>
      <c r="AE37" s="1697" t="str">
        <f t="shared" si="3"/>
        <v>NA</v>
      </c>
      <c r="AF37" s="196"/>
      <c r="AG37" s="1184">
        <f t="shared" si="16"/>
        <v>7208.3438080026972</v>
      </c>
      <c r="AH37" s="1703">
        <f t="shared" si="4"/>
        <v>7208.3438080026972</v>
      </c>
      <c r="AI37" s="1697">
        <f t="shared" si="5"/>
        <v>0</v>
      </c>
      <c r="AJ37" s="244"/>
      <c r="AK37" s="1184">
        <f t="shared" si="17"/>
        <v>154118.3891037346</v>
      </c>
      <c r="AL37" s="1703">
        <f t="shared" si="6"/>
        <v>154118.3891037346</v>
      </c>
      <c r="AM37" s="1697">
        <f t="shared" si="7"/>
        <v>0</v>
      </c>
    </row>
    <row r="38" spans="1:39" ht="12" customHeight="1" x14ac:dyDescent="0.25">
      <c r="A38" s="25"/>
      <c r="B38" s="31" t="s">
        <v>51</v>
      </c>
      <c r="C38" s="251"/>
      <c r="D38" s="597">
        <v>4693.66</v>
      </c>
      <c r="E38" s="186">
        <v>4693.66</v>
      </c>
      <c r="F38" s="593" t="s">
        <v>123</v>
      </c>
      <c r="G38" s="244"/>
      <c r="H38" s="1741">
        <v>5855.38</v>
      </c>
      <c r="I38" s="1703">
        <v>5855.38</v>
      </c>
      <c r="J38" s="1697" t="s">
        <v>123</v>
      </c>
      <c r="K38" s="196"/>
      <c r="L38" s="245">
        <v>2377.5100000000002</v>
      </c>
      <c r="M38" s="186">
        <v>2377.5100000000002</v>
      </c>
      <c r="N38" s="186">
        <v>0</v>
      </c>
      <c r="O38" s="244"/>
      <c r="P38" s="245">
        <v>2823.37</v>
      </c>
      <c r="Q38" s="186">
        <v>2823.37</v>
      </c>
      <c r="R38" s="186">
        <v>0</v>
      </c>
      <c r="T38" s="1101">
        <f>VLOOKUP(B38,'FX rates'!$B$9:$K$114,9,FALSE)</f>
        <v>1.3803920000000001</v>
      </c>
      <c r="U38" s="1101">
        <f>VLOOKUP(B38,'FX rates'!$B$9:$K$114,10,FALSE)</f>
        <v>1.3807</v>
      </c>
      <c r="W38" s="31" t="s">
        <v>51</v>
      </c>
      <c r="X38" s="251"/>
      <c r="Y38" s="1184">
        <f t="shared" si="14"/>
        <v>3400.2370341178444</v>
      </c>
      <c r="Z38" s="1697">
        <f t="shared" si="0"/>
        <v>3400.2370341178444</v>
      </c>
      <c r="AA38" s="59">
        <v>0</v>
      </c>
      <c r="AB38" s="244"/>
      <c r="AC38" s="1184">
        <f t="shared" si="13"/>
        <v>4241.8240615709155</v>
      </c>
      <c r="AD38" s="1703">
        <f t="shared" si="2"/>
        <v>4241.8240615709155</v>
      </c>
      <c r="AE38" s="1697" t="str">
        <f t="shared" si="3"/>
        <v>NA</v>
      </c>
      <c r="AF38" s="196"/>
      <c r="AG38" s="1184">
        <f t="shared" si="16"/>
        <v>1721.9598754255089</v>
      </c>
      <c r="AH38" s="1703">
        <f t="shared" si="4"/>
        <v>1721.9598754255089</v>
      </c>
      <c r="AI38" s="1697">
        <f t="shared" si="5"/>
        <v>0</v>
      </c>
      <c r="AJ38" s="244"/>
      <c r="AK38" s="1184">
        <f t="shared" si="17"/>
        <v>2044.8830303469254</v>
      </c>
      <c r="AL38" s="1703">
        <f t="shared" si="6"/>
        <v>2044.8830303469254</v>
      </c>
      <c r="AM38" s="1697">
        <f t="shared" si="7"/>
        <v>0</v>
      </c>
    </row>
    <row r="39" spans="1:39" ht="12" customHeight="1" x14ac:dyDescent="0.25">
      <c r="A39" s="25"/>
      <c r="B39" s="126" t="s">
        <v>474</v>
      </c>
      <c r="C39" s="251"/>
      <c r="D39" s="597">
        <v>92336</v>
      </c>
      <c r="E39" s="186">
        <v>92336.01</v>
      </c>
      <c r="F39" s="593" t="s">
        <v>123</v>
      </c>
      <c r="G39" s="244"/>
      <c r="H39" s="1741">
        <v>100680.94386371304</v>
      </c>
      <c r="I39" s="1703">
        <v>37125.841838666733</v>
      </c>
      <c r="J39" s="1697">
        <v>63555.1</v>
      </c>
      <c r="K39" s="196"/>
      <c r="L39" s="245">
        <v>32261.474084000001</v>
      </c>
      <c r="M39" s="186">
        <v>32261.474084000001</v>
      </c>
      <c r="N39" s="186">
        <v>0</v>
      </c>
      <c r="O39" s="244"/>
      <c r="P39" s="245">
        <v>178635.2</v>
      </c>
      <c r="Q39" s="186">
        <v>64363.199999999997</v>
      </c>
      <c r="R39" s="186">
        <v>114272</v>
      </c>
      <c r="T39" s="1101">
        <f>VLOOKUP(B39,'FX rates'!$B$9:$K$114,9,FALSE)</f>
        <v>33.858508999999998</v>
      </c>
      <c r="U39" s="1101">
        <f>VLOOKUP(B39,'FX rates'!$B$9:$K$114,10,FALSE)</f>
        <v>35.209800000000001</v>
      </c>
      <c r="W39" s="31" t="s">
        <v>474</v>
      </c>
      <c r="X39" s="251"/>
      <c r="Y39" s="1184">
        <f t="shared" si="14"/>
        <v>2727.1138844300558</v>
      </c>
      <c r="Z39" s="1697">
        <f t="shared" si="0"/>
        <v>2727.1138844300558</v>
      </c>
      <c r="AA39" s="59">
        <v>0</v>
      </c>
      <c r="AB39" s="244"/>
      <c r="AC39" s="1184">
        <f t="shared" si="13"/>
        <v>2973.578779376051</v>
      </c>
      <c r="AD39" s="1703">
        <f t="shared" si="2"/>
        <v>1096.4996077844637</v>
      </c>
      <c r="AE39" s="1697">
        <f t="shared" si="3"/>
        <v>1877.0791117825065</v>
      </c>
      <c r="AF39" s="196"/>
      <c r="AG39" s="1184">
        <f t="shared" si="16"/>
        <v>916.26405387136538</v>
      </c>
      <c r="AH39" s="1703">
        <f t="shared" si="4"/>
        <v>916.26405387136538</v>
      </c>
      <c r="AI39" s="1697">
        <f t="shared" si="5"/>
        <v>0</v>
      </c>
      <c r="AJ39" s="244"/>
      <c r="AK39" s="1184">
        <f t="shared" si="17"/>
        <v>5073.4511414435756</v>
      </c>
      <c r="AL39" s="1703">
        <f t="shared" si="6"/>
        <v>1827.9910706678254</v>
      </c>
      <c r="AM39" s="1697">
        <f t="shared" si="7"/>
        <v>3245.46007077575</v>
      </c>
    </row>
    <row r="40" spans="1:39" ht="12" customHeight="1" x14ac:dyDescent="0.25">
      <c r="A40" s="25"/>
      <c r="B40" s="31" t="s">
        <v>55</v>
      </c>
      <c r="C40" s="251"/>
      <c r="D40" s="597">
        <v>6269.8</v>
      </c>
      <c r="E40" s="186">
        <v>6269.8</v>
      </c>
      <c r="F40" s="593" t="s">
        <v>123</v>
      </c>
      <c r="G40" s="244"/>
      <c r="H40" s="1741">
        <v>19385</v>
      </c>
      <c r="I40" s="1703">
        <v>15971</v>
      </c>
      <c r="J40" s="1697">
        <v>3414</v>
      </c>
      <c r="K40" s="196"/>
      <c r="L40" s="245">
        <v>13174.1</v>
      </c>
      <c r="M40" s="186">
        <v>13174.1</v>
      </c>
      <c r="N40" s="186">
        <v>0</v>
      </c>
      <c r="O40" s="244"/>
      <c r="P40" s="245">
        <v>6841</v>
      </c>
      <c r="Q40" s="186">
        <v>6841</v>
      </c>
      <c r="R40" s="186">
        <v>0</v>
      </c>
      <c r="T40" s="1101">
        <f>VLOOKUP(B40,'FX rates'!$B$9:$K$114,9,FALSE)</f>
        <v>30.398446</v>
      </c>
      <c r="U40" s="1101">
        <f>VLOOKUP(B40,'FX rates'!$B$9:$K$114,10,FALSE)</f>
        <v>32.213900000000002</v>
      </c>
      <c r="W40" s="31" t="s">
        <v>55</v>
      </c>
      <c r="X40" s="251"/>
      <c r="Y40" s="1184">
        <f t="shared" si="14"/>
        <v>206.25396442962906</v>
      </c>
      <c r="Z40" s="1697">
        <f t="shared" si="0"/>
        <v>206.25396442962906</v>
      </c>
      <c r="AA40" s="59">
        <v>0</v>
      </c>
      <c r="AB40" s="244"/>
      <c r="AC40" s="1184">
        <f t="shared" si="13"/>
        <v>637.69707175162841</v>
      </c>
      <c r="AD40" s="1703">
        <f t="shared" si="2"/>
        <v>525.38869914600241</v>
      </c>
      <c r="AE40" s="1697">
        <f t="shared" si="3"/>
        <v>112.30837260562596</v>
      </c>
      <c r="AF40" s="196"/>
      <c r="AG40" s="1184">
        <f t="shared" si="16"/>
        <v>408.95700303285224</v>
      </c>
      <c r="AH40" s="1703">
        <f t="shared" si="4"/>
        <v>408.95700303285224</v>
      </c>
      <c r="AI40" s="1697">
        <f t="shared" si="5"/>
        <v>0</v>
      </c>
      <c r="AJ40" s="244"/>
      <c r="AK40" s="1184">
        <f t="shared" si="17"/>
        <v>212.36174446434612</v>
      </c>
      <c r="AL40" s="1703">
        <f t="shared" si="6"/>
        <v>212.36174446434612</v>
      </c>
      <c r="AM40" s="1697">
        <f t="shared" si="7"/>
        <v>0</v>
      </c>
    </row>
    <row r="41" spans="1:39" ht="12" customHeight="1" x14ac:dyDescent="0.25">
      <c r="A41" s="1"/>
      <c r="B41" s="37" t="s">
        <v>57</v>
      </c>
      <c r="C41" s="251"/>
      <c r="D41" s="598">
        <v>8522</v>
      </c>
      <c r="E41" s="599">
        <v>8522</v>
      </c>
      <c r="F41" s="594">
        <v>0</v>
      </c>
      <c r="G41" s="244"/>
      <c r="H41" s="1742">
        <v>192187</v>
      </c>
      <c r="I41" s="1727">
        <v>192187</v>
      </c>
      <c r="J41" s="1710">
        <v>0</v>
      </c>
      <c r="K41" s="196"/>
      <c r="L41" s="246">
        <v>12514.1</v>
      </c>
      <c r="M41" s="202">
        <v>12514.1</v>
      </c>
      <c r="N41" s="202">
        <v>0</v>
      </c>
      <c r="O41" s="244"/>
      <c r="P41" s="246">
        <v>97116.2</v>
      </c>
      <c r="Q41" s="202">
        <v>97116.2</v>
      </c>
      <c r="R41" s="202">
        <v>0</v>
      </c>
      <c r="T41" s="1102">
        <f>VLOOKUP(B41,'FX rates'!$B$9:$K$114,9,FALSE)</f>
        <v>30.398446</v>
      </c>
      <c r="U41" s="1102">
        <f>VLOOKUP(B41,'FX rates'!$B$9:$K$114,10,FALSE)</f>
        <v>32.213900000000002</v>
      </c>
      <c r="W41" s="37" t="s">
        <v>57</v>
      </c>
      <c r="X41" s="251"/>
      <c r="Y41" s="1185">
        <f t="shared" si="14"/>
        <v>280.34327807414894</v>
      </c>
      <c r="Z41" s="1710">
        <f t="shared" si="0"/>
        <v>280.34327807414894</v>
      </c>
      <c r="AA41" s="252">
        <f t="shared" si="15"/>
        <v>0</v>
      </c>
      <c r="AB41" s="244"/>
      <c r="AC41" s="1185">
        <f t="shared" si="13"/>
        <v>6322.2639736254941</v>
      </c>
      <c r="AD41" s="1727">
        <f t="shared" si="2"/>
        <v>6322.2639736254941</v>
      </c>
      <c r="AE41" s="1710">
        <f t="shared" si="3"/>
        <v>0</v>
      </c>
      <c r="AF41" s="196"/>
      <c r="AG41" s="1185">
        <f t="shared" si="16"/>
        <v>388.46895284333777</v>
      </c>
      <c r="AH41" s="1727">
        <f t="shared" si="4"/>
        <v>388.46895284333777</v>
      </c>
      <c r="AI41" s="1710">
        <f t="shared" si="5"/>
        <v>0</v>
      </c>
      <c r="AJ41" s="244"/>
      <c r="AK41" s="1185">
        <f t="shared" si="17"/>
        <v>3014.7296663862489</v>
      </c>
      <c r="AL41" s="1727">
        <f t="shared" si="6"/>
        <v>3014.7296663862489</v>
      </c>
      <c r="AM41" s="1710">
        <f t="shared" si="7"/>
        <v>0</v>
      </c>
    </row>
    <row r="42" spans="1:39" ht="12" customHeight="1" x14ac:dyDescent="0.25">
      <c r="A42" s="1"/>
      <c r="B42" s="63"/>
      <c r="C42" s="63"/>
      <c r="D42" s="187"/>
      <c r="E42" s="187"/>
      <c r="F42" s="187"/>
      <c r="G42" s="244"/>
      <c r="H42" s="187"/>
      <c r="I42" s="187"/>
      <c r="J42" s="187"/>
      <c r="K42" s="196"/>
      <c r="L42" s="187"/>
      <c r="M42" s="187"/>
      <c r="N42" s="187"/>
      <c r="O42" s="244"/>
      <c r="P42" s="187"/>
      <c r="Q42" s="187"/>
      <c r="R42" s="2"/>
      <c r="W42" s="45" t="s">
        <v>26</v>
      </c>
      <c r="X42" s="63"/>
      <c r="Y42" s="187">
        <f>SUM(Y23:Y41)</f>
        <v>104536.73140438477</v>
      </c>
      <c r="Z42" s="1693"/>
      <c r="AA42" s="28"/>
      <c r="AB42" s="244"/>
      <c r="AC42" s="187">
        <f>SUM(AC23:AC41)</f>
        <v>5996591.2891192837</v>
      </c>
      <c r="AD42" s="1704"/>
      <c r="AE42" s="1704"/>
      <c r="AF42" s="196"/>
      <c r="AG42" s="187">
        <f>SUM(AG23:AG41)</f>
        <v>78377.89287885536</v>
      </c>
      <c r="AH42" s="1704"/>
      <c r="AI42" s="1704"/>
      <c r="AJ42" s="187"/>
      <c r="AK42" s="187">
        <f t="shared" ref="AK42" si="24">SUM(AK23:AK41)</f>
        <v>361405.60565460217</v>
      </c>
      <c r="AL42" s="1704"/>
      <c r="AM42" s="1704"/>
    </row>
    <row r="43" spans="1:39" ht="12" customHeight="1" x14ac:dyDescent="0.25">
      <c r="A43" s="1"/>
      <c r="B43" s="40"/>
      <c r="C43" s="40"/>
      <c r="D43" s="187"/>
      <c r="E43" s="28"/>
      <c r="F43" s="28"/>
      <c r="G43" s="244"/>
      <c r="H43" s="187"/>
      <c r="I43" s="28"/>
      <c r="J43" s="28"/>
      <c r="K43" s="196"/>
      <c r="L43" s="187"/>
      <c r="M43" s="28"/>
      <c r="N43" s="28"/>
      <c r="O43" s="244"/>
      <c r="P43" s="187"/>
      <c r="Q43" s="28"/>
      <c r="R43" s="2"/>
      <c r="W43" s="40"/>
      <c r="X43" s="40"/>
      <c r="Y43" s="187"/>
      <c r="Z43" s="1693"/>
      <c r="AA43" s="28"/>
      <c r="AB43" s="244"/>
      <c r="AC43" s="187"/>
      <c r="AD43" s="1704"/>
      <c r="AE43" s="1704"/>
      <c r="AF43" s="196"/>
      <c r="AG43" s="187"/>
      <c r="AH43" s="1704"/>
      <c r="AI43" s="1704"/>
      <c r="AJ43" s="187"/>
      <c r="AK43" s="187"/>
      <c r="AL43" s="1704"/>
      <c r="AM43" s="1704"/>
    </row>
    <row r="44" spans="1:39" ht="12" customHeight="1" x14ac:dyDescent="0.25">
      <c r="A44" s="25"/>
      <c r="B44" s="227" t="s">
        <v>59</v>
      </c>
      <c r="C44" s="228"/>
      <c r="D44" s="187"/>
      <c r="E44" s="28"/>
      <c r="F44" s="28"/>
      <c r="G44" s="244"/>
      <c r="H44" s="187"/>
      <c r="I44" s="28"/>
      <c r="J44" s="28"/>
      <c r="K44" s="196"/>
      <c r="L44" s="187"/>
      <c r="M44" s="28"/>
      <c r="N44" s="28"/>
      <c r="O44" s="244"/>
      <c r="P44" s="187"/>
      <c r="Q44" s="28"/>
      <c r="R44" s="2"/>
      <c r="W44" s="20" t="s">
        <v>59</v>
      </c>
      <c r="X44" s="228"/>
      <c r="Y44" s="187"/>
      <c r="Z44" s="1693"/>
      <c r="AA44" s="28"/>
      <c r="AB44" s="244"/>
      <c r="AC44" s="187"/>
      <c r="AD44" s="1704"/>
      <c r="AE44" s="1704"/>
      <c r="AF44" s="196"/>
      <c r="AG44" s="187"/>
      <c r="AH44" s="1704"/>
      <c r="AI44" s="1704"/>
      <c r="AJ44" s="187"/>
      <c r="AK44" s="187"/>
      <c r="AL44" s="1704"/>
      <c r="AM44" s="1704"/>
    </row>
    <row r="45" spans="1:39" ht="12" customHeight="1" x14ac:dyDescent="0.25">
      <c r="A45" s="25"/>
      <c r="B45" s="126" t="s">
        <v>62</v>
      </c>
      <c r="C45" s="251"/>
      <c r="D45" s="595">
        <v>0</v>
      </c>
      <c r="E45" s="596">
        <v>0</v>
      </c>
      <c r="F45" s="592">
        <v>0</v>
      </c>
      <c r="G45" s="244"/>
      <c r="H45" s="595">
        <v>72.14</v>
      </c>
      <c r="I45" s="596">
        <v>72.14</v>
      </c>
      <c r="J45" s="592">
        <v>0</v>
      </c>
      <c r="K45" s="196"/>
      <c r="L45" s="1740">
        <v>0</v>
      </c>
      <c r="M45" s="1726">
        <v>0</v>
      </c>
      <c r="N45" s="1696">
        <v>0</v>
      </c>
      <c r="O45" s="244"/>
      <c r="P45" s="243">
        <v>169.25</v>
      </c>
      <c r="Q45" s="153">
        <v>169.25</v>
      </c>
      <c r="R45" s="153">
        <v>0</v>
      </c>
      <c r="T45" s="1100">
        <f>VLOOKUP(B45,'FX rates'!$B$9:$K$114,9,FALSE)</f>
        <v>0.70691599999999999</v>
      </c>
      <c r="U45" s="1100">
        <f>VLOOKUP(B45,'FX rates'!$B$9:$K$114,10,FALSE)</f>
        <v>0.70638299999999998</v>
      </c>
      <c r="W45" s="1700" t="s">
        <v>62</v>
      </c>
      <c r="X45" s="251"/>
      <c r="Y45" s="243">
        <f t="shared" ref="Y45:Y69" si="25">D45/T45</f>
        <v>0</v>
      </c>
      <c r="Z45" s="153">
        <f t="shared" si="0"/>
        <v>0</v>
      </c>
      <c r="AA45" s="153">
        <f t="shared" si="15"/>
        <v>0</v>
      </c>
      <c r="AB45" s="244"/>
      <c r="AC45" s="243" t="s">
        <v>123</v>
      </c>
      <c r="AD45" s="1726">
        <f t="shared" si="2"/>
        <v>102.04889972783188</v>
      </c>
      <c r="AE45" s="1696">
        <f t="shared" si="3"/>
        <v>0</v>
      </c>
      <c r="AF45" s="196"/>
      <c r="AG45" s="1183" t="s">
        <v>123</v>
      </c>
      <c r="AH45" s="1726">
        <f t="shared" si="4"/>
        <v>0</v>
      </c>
      <c r="AI45" s="1696">
        <f t="shared" si="5"/>
        <v>0</v>
      </c>
      <c r="AJ45" s="244"/>
      <c r="AK45" s="1183">
        <f>P45/U45</f>
        <v>239.60089639756336</v>
      </c>
      <c r="AL45" s="1726">
        <f t="shared" si="6"/>
        <v>239.60089639756336</v>
      </c>
      <c r="AM45" s="1696">
        <f t="shared" si="7"/>
        <v>0</v>
      </c>
    </row>
    <row r="46" spans="1:39" ht="12" customHeight="1" x14ac:dyDescent="0.25">
      <c r="A46" s="25"/>
      <c r="B46" s="126" t="s">
        <v>151</v>
      </c>
      <c r="C46" s="251"/>
      <c r="D46" s="597">
        <v>0</v>
      </c>
      <c r="E46" s="186" t="s">
        <v>123</v>
      </c>
      <c r="F46" s="593" t="s">
        <v>123</v>
      </c>
      <c r="G46" s="244"/>
      <c r="H46" s="597">
        <v>489</v>
      </c>
      <c r="I46" s="186">
        <v>489</v>
      </c>
      <c r="J46" s="593" t="s">
        <v>123</v>
      </c>
      <c r="K46" s="196"/>
      <c r="L46" s="1741">
        <v>14.49</v>
      </c>
      <c r="M46" s="1703">
        <v>14.5</v>
      </c>
      <c r="N46" s="1697">
        <v>0</v>
      </c>
      <c r="O46" s="244"/>
      <c r="P46" s="245">
        <v>56.76</v>
      </c>
      <c r="Q46" s="186">
        <v>56.76</v>
      </c>
      <c r="R46" s="186">
        <v>0</v>
      </c>
      <c r="T46" s="1101">
        <f>VLOOKUP(B46,'FX rates'!$B$9:$K$114,9,FALSE)</f>
        <v>0.88666800000000001</v>
      </c>
      <c r="U46" s="1101">
        <f>VLOOKUP(B46,'FX rates'!$B$9:$K$114,10,FALSE)</f>
        <v>0.90380700000000003</v>
      </c>
      <c r="W46" s="1700" t="s">
        <v>151</v>
      </c>
      <c r="X46" s="251"/>
      <c r="Y46" s="245">
        <f t="shared" si="25"/>
        <v>0</v>
      </c>
      <c r="Z46" s="1703" t="str">
        <f t="shared" si="0"/>
        <v>NA</v>
      </c>
      <c r="AA46" s="186">
        <v>0</v>
      </c>
      <c r="AB46" s="244"/>
      <c r="AC46" s="245">
        <f t="shared" si="13"/>
        <v>551.50293007078187</v>
      </c>
      <c r="AD46" s="1703">
        <f t="shared" si="2"/>
        <v>551.50293007078187</v>
      </c>
      <c r="AE46" s="1697" t="str">
        <f t="shared" si="3"/>
        <v>NA</v>
      </c>
      <c r="AF46" s="196"/>
      <c r="AG46" s="1184" t="s">
        <v>123</v>
      </c>
      <c r="AH46" s="1703">
        <f t="shared" si="4"/>
        <v>16.043248171346317</v>
      </c>
      <c r="AI46" s="1697">
        <f t="shared" si="5"/>
        <v>0</v>
      </c>
      <c r="AJ46" s="244"/>
      <c r="AK46" s="1184">
        <f>P46/U46</f>
        <v>62.801018359008062</v>
      </c>
      <c r="AL46" s="1703">
        <f t="shared" si="6"/>
        <v>62.801018359008062</v>
      </c>
      <c r="AM46" s="1697">
        <f t="shared" si="7"/>
        <v>0</v>
      </c>
    </row>
    <row r="47" spans="1:39" ht="12" customHeight="1" x14ac:dyDescent="0.25">
      <c r="A47" s="25"/>
      <c r="B47" s="31" t="s">
        <v>65</v>
      </c>
      <c r="C47" s="251"/>
      <c r="D47" s="597" t="s">
        <v>123</v>
      </c>
      <c r="E47" s="186" t="s">
        <v>123</v>
      </c>
      <c r="F47" s="593">
        <v>0</v>
      </c>
      <c r="G47" s="541"/>
      <c r="H47" s="597" t="s">
        <v>123</v>
      </c>
      <c r="I47" s="186" t="s">
        <v>123</v>
      </c>
      <c r="J47" s="593" t="s">
        <v>123</v>
      </c>
      <c r="K47" s="196"/>
      <c r="L47" s="1741" t="s">
        <v>123</v>
      </c>
      <c r="M47" s="1703" t="s">
        <v>123</v>
      </c>
      <c r="N47" s="1697">
        <v>0</v>
      </c>
      <c r="O47" s="244"/>
      <c r="P47" s="245">
        <v>2</v>
      </c>
      <c r="Q47" s="186">
        <v>0</v>
      </c>
      <c r="R47" s="186">
        <v>2</v>
      </c>
      <c r="T47" s="1101">
        <f>VLOOKUP(B47,'FX rates'!$B$9:$K$114,9,FALSE)</f>
        <v>0.37405300000000002</v>
      </c>
      <c r="U47" s="1101">
        <f>VLOOKUP(B47,'FX rates'!$B$9:$K$114,10,FALSE)</f>
        <v>0.37407000000000001</v>
      </c>
      <c r="W47" s="1694" t="s">
        <v>65</v>
      </c>
      <c r="X47" s="251"/>
      <c r="Y47" s="245" t="s">
        <v>123</v>
      </c>
      <c r="Z47" s="1703" t="str">
        <f t="shared" si="0"/>
        <v>NA</v>
      </c>
      <c r="AA47" s="186">
        <f t="shared" si="15"/>
        <v>0</v>
      </c>
      <c r="AB47" s="244"/>
      <c r="AC47" s="245">
        <v>0</v>
      </c>
      <c r="AD47" s="1703" t="str">
        <f t="shared" si="2"/>
        <v>NA</v>
      </c>
      <c r="AE47" s="1697" t="str">
        <f t="shared" si="3"/>
        <v>NA</v>
      </c>
      <c r="AF47" s="196"/>
      <c r="AG47" s="1184" t="s">
        <v>123</v>
      </c>
      <c r="AH47" s="1703" t="str">
        <f t="shared" si="4"/>
        <v>NA</v>
      </c>
      <c r="AI47" s="1697">
        <f t="shared" si="5"/>
        <v>0</v>
      </c>
      <c r="AJ47" s="244"/>
      <c r="AK47" s="1184">
        <f t="shared" ref="AK47:AK69" si="26">P47/U47</f>
        <v>5.3465928836848713</v>
      </c>
      <c r="AL47" s="1703">
        <f t="shared" si="6"/>
        <v>0</v>
      </c>
      <c r="AM47" s="1697">
        <f t="shared" si="7"/>
        <v>5.3465928836848713</v>
      </c>
    </row>
    <row r="48" spans="1:39" ht="12" customHeight="1" x14ac:dyDescent="0.25">
      <c r="A48" s="25"/>
      <c r="B48" s="31" t="s">
        <v>154</v>
      </c>
      <c r="C48" s="251"/>
      <c r="D48" s="597">
        <v>3956.35</v>
      </c>
      <c r="E48" s="186">
        <v>1159.5899999999999</v>
      </c>
      <c r="F48" s="593">
        <v>2796.76</v>
      </c>
      <c r="G48" s="541"/>
      <c r="H48" s="597">
        <v>31750.9</v>
      </c>
      <c r="I48" s="186">
        <v>31750.9</v>
      </c>
      <c r="J48" s="593">
        <v>0</v>
      </c>
      <c r="K48" s="196"/>
      <c r="L48" s="1741">
        <v>1321.3200000000002</v>
      </c>
      <c r="M48" s="1703">
        <v>815.32</v>
      </c>
      <c r="N48" s="1697">
        <v>506</v>
      </c>
      <c r="O48" s="244"/>
      <c r="P48" s="245">
        <v>25273.439999999999</v>
      </c>
      <c r="Q48" s="186">
        <v>25273.439999999999</v>
      </c>
      <c r="R48" s="186">
        <v>0</v>
      </c>
      <c r="T48" s="1101">
        <f>VLOOKUP(B48,'FX rates'!$B$9:$K$114,9,FALSE)</f>
        <v>0.88666800000000001</v>
      </c>
      <c r="U48" s="1101">
        <f>VLOOKUP(B48,'FX rates'!$B$9:$K$114,10,FALSE)</f>
        <v>0.90380700000000003</v>
      </c>
      <c r="W48" s="1694" t="s">
        <v>154</v>
      </c>
      <c r="X48" s="251"/>
      <c r="Y48" s="245">
        <f t="shared" si="25"/>
        <v>4462.0421623426128</v>
      </c>
      <c r="Z48" s="1703">
        <f t="shared" si="0"/>
        <v>1307.8063040506704</v>
      </c>
      <c r="AA48" s="186">
        <f t="shared" si="15"/>
        <v>3154.2358582919428</v>
      </c>
      <c r="AB48" s="244"/>
      <c r="AC48" s="245">
        <f t="shared" si="13"/>
        <v>35809.231865816742</v>
      </c>
      <c r="AD48" s="1703">
        <f t="shared" si="2"/>
        <v>35809.231865816742</v>
      </c>
      <c r="AE48" s="1697">
        <f t="shared" si="3"/>
        <v>0</v>
      </c>
      <c r="AF48" s="196"/>
      <c r="AG48" s="1184">
        <f t="shared" ref="AG48:AG69" si="27">L48/U48</f>
        <v>1461.9492878457459</v>
      </c>
      <c r="AH48" s="1703">
        <f t="shared" si="4"/>
        <v>902.09524821117782</v>
      </c>
      <c r="AI48" s="1697">
        <f t="shared" si="5"/>
        <v>559.85403963456804</v>
      </c>
      <c r="AJ48" s="244"/>
      <c r="AK48" s="1184">
        <f t="shared" si="26"/>
        <v>27963.315176802123</v>
      </c>
      <c r="AL48" s="1703">
        <f t="shared" si="6"/>
        <v>27963.315176802123</v>
      </c>
      <c r="AM48" s="1697">
        <f t="shared" si="7"/>
        <v>0</v>
      </c>
    </row>
    <row r="49" spans="1:39" ht="12" customHeight="1" x14ac:dyDescent="0.25">
      <c r="A49" s="25"/>
      <c r="B49" s="31" t="s">
        <v>68</v>
      </c>
      <c r="C49" s="251"/>
      <c r="D49" s="597">
        <v>1253.58</v>
      </c>
      <c r="E49" s="186">
        <v>70.88</v>
      </c>
      <c r="F49" s="593">
        <v>1182.7</v>
      </c>
      <c r="G49" s="244"/>
      <c r="H49" s="597">
        <v>3613.64</v>
      </c>
      <c r="I49" s="186">
        <v>3613.64</v>
      </c>
      <c r="J49" s="593">
        <v>0</v>
      </c>
      <c r="K49" s="196"/>
      <c r="L49" s="1741">
        <v>102.19999999999999</v>
      </c>
      <c r="M49" s="1703">
        <v>5.6</v>
      </c>
      <c r="N49" s="1697">
        <v>96.6</v>
      </c>
      <c r="O49" s="244"/>
      <c r="P49" s="245">
        <v>487.21</v>
      </c>
      <c r="Q49" s="186">
        <v>487.21</v>
      </c>
      <c r="R49" s="186">
        <v>0</v>
      </c>
      <c r="T49" s="1101">
        <f>VLOOKUP(B49,'FX rates'!$B$9:$K$114,9,FALSE)</f>
        <v>3.644018</v>
      </c>
      <c r="U49" s="1101">
        <f>VLOOKUP(B49,'FX rates'!$B$9:$K$114,10,FALSE)</f>
        <v>3.0224500000000001</v>
      </c>
      <c r="W49" s="1694" t="s">
        <v>68</v>
      </c>
      <c r="X49" s="251"/>
      <c r="Y49" s="1708">
        <f t="shared" ref="Y49:Y66" si="28">D49/T49</f>
        <v>344.01037536038513</v>
      </c>
      <c r="Z49" s="1703">
        <f t="shared" si="0"/>
        <v>19.45105649862322</v>
      </c>
      <c r="AA49" s="1703">
        <f t="shared" ref="AA49:AA66" si="29">F49/T49</f>
        <v>324.55931886176194</v>
      </c>
      <c r="AB49" s="244"/>
      <c r="AC49" s="245">
        <f t="shared" si="13"/>
        <v>991.66359771000032</v>
      </c>
      <c r="AD49" s="1703">
        <f t="shared" si="2"/>
        <v>991.66359771000032</v>
      </c>
      <c r="AE49" s="1697">
        <f t="shared" si="3"/>
        <v>0</v>
      </c>
      <c r="AF49" s="196"/>
      <c r="AG49" s="1184">
        <f t="shared" si="27"/>
        <v>33.813628017006067</v>
      </c>
      <c r="AH49" s="1703">
        <f t="shared" si="4"/>
        <v>1.8528015351784146</v>
      </c>
      <c r="AI49" s="1697">
        <f t="shared" si="5"/>
        <v>31.960826481827652</v>
      </c>
      <c r="AJ49" s="244"/>
      <c r="AK49" s="1184">
        <f t="shared" si="26"/>
        <v>161.19704213469205</v>
      </c>
      <c r="AL49" s="1703">
        <f t="shared" si="6"/>
        <v>161.19704213469205</v>
      </c>
      <c r="AM49" s="1697">
        <f t="shared" si="7"/>
        <v>0</v>
      </c>
    </row>
    <row r="50" spans="1:39" ht="12" customHeight="1" x14ac:dyDescent="0.25">
      <c r="A50" s="25"/>
      <c r="B50" s="31" t="s">
        <v>70</v>
      </c>
      <c r="C50" s="251"/>
      <c r="D50" s="597">
        <v>0</v>
      </c>
      <c r="E50" s="186">
        <v>0</v>
      </c>
      <c r="F50" s="593">
        <v>0</v>
      </c>
      <c r="G50" s="244"/>
      <c r="H50" s="597">
        <v>1434.51</v>
      </c>
      <c r="I50" s="186">
        <v>1434.51</v>
      </c>
      <c r="J50" s="593">
        <v>0</v>
      </c>
      <c r="K50" s="196"/>
      <c r="L50" s="1741">
        <v>1929.84</v>
      </c>
      <c r="M50" s="1703">
        <v>0</v>
      </c>
      <c r="N50" s="1697">
        <v>1929.84</v>
      </c>
      <c r="O50" s="244"/>
      <c r="P50" s="245">
        <v>9772.51</v>
      </c>
      <c r="Q50" s="186">
        <v>9772.51</v>
      </c>
      <c r="R50" s="186">
        <v>9.9999999999999994E-12</v>
      </c>
      <c r="T50" s="1101">
        <f>VLOOKUP(B50,'FX rates'!$B$9:$K$114,9,FALSE)</f>
        <v>9.5778090000000002</v>
      </c>
      <c r="U50" s="1101">
        <f>VLOOKUP(B50,'FX rates'!$B$9:$K$114,10,FALSE)</f>
        <v>9.7287599999999994</v>
      </c>
      <c r="W50" s="1694" t="s">
        <v>70</v>
      </c>
      <c r="X50" s="251"/>
      <c r="Y50" s="1708">
        <f t="shared" si="28"/>
        <v>0</v>
      </c>
      <c r="Z50" s="1703">
        <f t="shared" si="0"/>
        <v>0</v>
      </c>
      <c r="AA50" s="1703">
        <f t="shared" si="29"/>
        <v>0</v>
      </c>
      <c r="AB50" s="244"/>
      <c r="AC50" s="245">
        <f t="shared" si="13"/>
        <v>149.7743377425881</v>
      </c>
      <c r="AD50" s="1703">
        <f t="shared" si="2"/>
        <v>149.7743377425881</v>
      </c>
      <c r="AE50" s="1697">
        <f t="shared" si="3"/>
        <v>0</v>
      </c>
      <c r="AF50" s="196"/>
      <c r="AG50" s="1741">
        <f t="shared" ref="AG50:AG60" si="30">L50/U50</f>
        <v>198.36443698888655</v>
      </c>
      <c r="AH50" s="1703">
        <f t="shared" si="4"/>
        <v>0</v>
      </c>
      <c r="AI50" s="1697">
        <f t="shared" si="5"/>
        <v>198.36443698888655</v>
      </c>
      <c r="AJ50" s="244"/>
      <c r="AK50" s="1741">
        <f t="shared" si="26"/>
        <v>1004.4969759763835</v>
      </c>
      <c r="AL50" s="1703">
        <f t="shared" si="6"/>
        <v>1004.4969759763835</v>
      </c>
      <c r="AM50" s="1697">
        <f t="shared" si="7"/>
        <v>1.027880223173354E-12</v>
      </c>
    </row>
    <row r="51" spans="1:39" ht="12" customHeight="1" x14ac:dyDescent="0.25">
      <c r="A51" s="25"/>
      <c r="B51" s="31" t="s">
        <v>72</v>
      </c>
      <c r="C51" s="251"/>
      <c r="D51" s="597">
        <v>0</v>
      </c>
      <c r="E51" s="186">
        <v>0</v>
      </c>
      <c r="F51" s="593">
        <v>0</v>
      </c>
      <c r="G51" s="541"/>
      <c r="H51" s="597">
        <v>0</v>
      </c>
      <c r="I51" s="186">
        <v>0</v>
      </c>
      <c r="J51" s="593">
        <v>0</v>
      </c>
      <c r="K51" s="196"/>
      <c r="L51" s="1741">
        <v>0</v>
      </c>
      <c r="M51" s="1703">
        <v>0</v>
      </c>
      <c r="N51" s="1697">
        <v>0</v>
      </c>
      <c r="O51" s="244"/>
      <c r="P51" s="245">
        <v>0</v>
      </c>
      <c r="Q51" s="186">
        <v>0</v>
      </c>
      <c r="R51" s="186">
        <v>0</v>
      </c>
      <c r="T51" s="1101">
        <f>VLOOKUP(B51,'FX rates'!$B$9:$K$114,9,FALSE)</f>
        <v>0.88666800000000001</v>
      </c>
      <c r="U51" s="1101">
        <f>VLOOKUP(B51,'FX rates'!$B$9:$K$114,10,FALSE)</f>
        <v>0.90380700000000003</v>
      </c>
      <c r="W51" s="1694" t="s">
        <v>72</v>
      </c>
      <c r="X51" s="251"/>
      <c r="Y51" s="1708">
        <f t="shared" si="28"/>
        <v>0</v>
      </c>
      <c r="Z51" s="1703">
        <f t="shared" si="0"/>
        <v>0</v>
      </c>
      <c r="AA51" s="1703">
        <f t="shared" si="29"/>
        <v>0</v>
      </c>
      <c r="AB51" s="244"/>
      <c r="AC51" s="1708">
        <f t="shared" ref="AC51:AC66" si="31">H51/T51</f>
        <v>0</v>
      </c>
      <c r="AD51" s="1703">
        <f t="shared" si="2"/>
        <v>0</v>
      </c>
      <c r="AE51" s="1697">
        <f t="shared" si="3"/>
        <v>0</v>
      </c>
      <c r="AF51" s="196"/>
      <c r="AG51" s="1741">
        <f t="shared" si="30"/>
        <v>0</v>
      </c>
      <c r="AH51" s="1703">
        <f t="shared" si="4"/>
        <v>0</v>
      </c>
      <c r="AI51" s="1697">
        <f t="shared" si="5"/>
        <v>0</v>
      </c>
      <c r="AJ51" s="244"/>
      <c r="AK51" s="1741">
        <f t="shared" si="26"/>
        <v>0</v>
      </c>
      <c r="AL51" s="1703">
        <f t="shared" si="6"/>
        <v>0</v>
      </c>
      <c r="AM51" s="1697">
        <f t="shared" si="7"/>
        <v>0</v>
      </c>
    </row>
    <row r="52" spans="1:39" ht="12" customHeight="1" x14ac:dyDescent="0.25">
      <c r="A52" s="25"/>
      <c r="B52" s="1051" t="s">
        <v>73</v>
      </c>
      <c r="C52" s="251"/>
      <c r="D52" s="597">
        <v>2525.09</v>
      </c>
      <c r="E52" s="186">
        <v>1370.24</v>
      </c>
      <c r="F52" s="593">
        <v>1154.8499999999999</v>
      </c>
      <c r="G52" s="541"/>
      <c r="H52" s="597">
        <v>0</v>
      </c>
      <c r="I52" s="186" t="s">
        <v>123</v>
      </c>
      <c r="J52" s="593" t="s">
        <v>123</v>
      </c>
      <c r="K52" s="196"/>
      <c r="L52" s="1741">
        <v>5049.3183175000004</v>
      </c>
      <c r="M52" s="1703">
        <v>2211.4794835000002</v>
      </c>
      <c r="N52" s="1697">
        <v>2837.8388340000001</v>
      </c>
      <c r="O52" s="244"/>
      <c r="P52" s="1708">
        <v>0</v>
      </c>
      <c r="Q52" s="1703">
        <v>0</v>
      </c>
      <c r="R52" s="1703">
        <v>0</v>
      </c>
      <c r="T52" s="1728">
        <f>VLOOKUP(B52,'FX rates'!$B$9:$K$114,9,FALSE)</f>
        <v>0.88666800000000001</v>
      </c>
      <c r="U52" s="1728">
        <f>VLOOKUP(B52,'FX rates'!$B$9:$K$114,10,FALSE)</f>
        <v>0.90380700000000003</v>
      </c>
      <c r="W52" s="1725" t="s">
        <v>73</v>
      </c>
      <c r="X52" s="251"/>
      <c r="Y52" s="1708">
        <f t="shared" si="28"/>
        <v>2847.8415821931094</v>
      </c>
      <c r="Z52" s="1703">
        <f t="shared" si="0"/>
        <v>1545.3811347652108</v>
      </c>
      <c r="AA52" s="1703">
        <f t="shared" si="29"/>
        <v>1302.4604474278985</v>
      </c>
      <c r="AB52" s="244"/>
      <c r="AC52" s="1708">
        <f t="shared" si="31"/>
        <v>0</v>
      </c>
      <c r="AD52" s="1703" t="str">
        <f t="shared" si="2"/>
        <v>NA</v>
      </c>
      <c r="AE52" s="1697" t="str">
        <f t="shared" si="3"/>
        <v>NA</v>
      </c>
      <c r="AF52" s="196"/>
      <c r="AG52" s="1741">
        <f t="shared" si="30"/>
        <v>5586.721852674299</v>
      </c>
      <c r="AH52" s="1703">
        <f t="shared" si="4"/>
        <v>2446.8492537676739</v>
      </c>
      <c r="AI52" s="1697">
        <f t="shared" si="5"/>
        <v>3139.8725989066252</v>
      </c>
      <c r="AJ52" s="244"/>
      <c r="AK52" s="1741">
        <f t="shared" si="26"/>
        <v>0</v>
      </c>
      <c r="AL52" s="1703">
        <f t="shared" si="6"/>
        <v>0</v>
      </c>
      <c r="AM52" s="1697">
        <f t="shared" si="7"/>
        <v>0</v>
      </c>
    </row>
    <row r="53" spans="1:39" ht="12" customHeight="1" x14ac:dyDescent="0.25">
      <c r="A53" s="25"/>
      <c r="B53" s="31" t="s">
        <v>74</v>
      </c>
      <c r="C53" s="251"/>
      <c r="D53" s="597">
        <v>4200</v>
      </c>
      <c r="E53" s="186">
        <v>4200</v>
      </c>
      <c r="F53" s="593">
        <v>0</v>
      </c>
      <c r="G53" s="541"/>
      <c r="H53" s="597">
        <v>1550</v>
      </c>
      <c r="I53" s="186">
        <v>1550</v>
      </c>
      <c r="J53" s="593">
        <v>0</v>
      </c>
      <c r="K53" s="196"/>
      <c r="L53" s="1741">
        <v>0</v>
      </c>
      <c r="M53" s="1703">
        <v>0</v>
      </c>
      <c r="N53" s="1697">
        <v>0</v>
      </c>
      <c r="O53" s="244"/>
      <c r="P53" s="1708">
        <v>0</v>
      </c>
      <c r="Q53" s="1703">
        <v>0</v>
      </c>
      <c r="R53" s="1703">
        <v>0</v>
      </c>
      <c r="T53" s="1728">
        <f>VLOOKUP(B53,'FX rates'!$B$9:$K$114,9,FALSE)</f>
        <v>3.6721460000000001</v>
      </c>
      <c r="U53" s="1728">
        <f>VLOOKUP(B53,'FX rates'!$B$9:$K$114,10,FALSE)</f>
        <v>3.6721599999999999</v>
      </c>
      <c r="W53" s="1694" t="s">
        <v>74</v>
      </c>
      <c r="X53" s="251"/>
      <c r="Y53" s="1708">
        <f t="shared" si="28"/>
        <v>1143.7453739584428</v>
      </c>
      <c r="Z53" s="1703">
        <f t="shared" si="0"/>
        <v>1143.7453739584428</v>
      </c>
      <c r="AA53" s="1703">
        <f t="shared" si="29"/>
        <v>0</v>
      </c>
      <c r="AB53" s="244"/>
      <c r="AC53" s="1708">
        <f t="shared" si="31"/>
        <v>422.09650705609198</v>
      </c>
      <c r="AD53" s="1703">
        <f t="shared" si="2"/>
        <v>422.09650705609198</v>
      </c>
      <c r="AE53" s="1697">
        <f t="shared" si="3"/>
        <v>0</v>
      </c>
      <c r="AF53" s="196"/>
      <c r="AG53" s="1741">
        <f t="shared" si="30"/>
        <v>0</v>
      </c>
      <c r="AH53" s="1703">
        <f t="shared" si="4"/>
        <v>0</v>
      </c>
      <c r="AI53" s="1697">
        <f t="shared" si="5"/>
        <v>0</v>
      </c>
      <c r="AJ53" s="244"/>
      <c r="AK53" s="1741">
        <f t="shared" si="26"/>
        <v>0</v>
      </c>
      <c r="AL53" s="1703">
        <f t="shared" si="6"/>
        <v>0</v>
      </c>
      <c r="AM53" s="1697">
        <f t="shared" si="7"/>
        <v>0</v>
      </c>
    </row>
    <row r="54" spans="1:39" ht="12" customHeight="1" x14ac:dyDescent="0.25">
      <c r="A54" s="25"/>
      <c r="B54" s="31" t="s">
        <v>456</v>
      </c>
      <c r="C54" s="251"/>
      <c r="D54" s="597">
        <v>3849.2458670000001</v>
      </c>
      <c r="E54" s="186">
        <v>0</v>
      </c>
      <c r="F54" s="593">
        <v>3849.2458670000001</v>
      </c>
      <c r="G54" s="244"/>
      <c r="H54" s="597">
        <v>10397.311322399999</v>
      </c>
      <c r="I54" s="186">
        <v>0</v>
      </c>
      <c r="J54" s="593">
        <v>10397.311322399999</v>
      </c>
      <c r="K54" s="196"/>
      <c r="L54" s="1741">
        <v>2397.163466</v>
      </c>
      <c r="M54" s="1703">
        <v>1159.8399999999999</v>
      </c>
      <c r="N54" s="1697">
        <v>1237.3</v>
      </c>
      <c r="O54" s="244"/>
      <c r="P54" s="245">
        <v>5062.57</v>
      </c>
      <c r="Q54" s="186">
        <v>201.95</v>
      </c>
      <c r="R54" s="186">
        <v>4860.62</v>
      </c>
      <c r="T54" s="1728">
        <f>VLOOKUP(B54,'FX rates'!$B$9:$K$114,9,FALSE)</f>
        <v>17.812836000000001</v>
      </c>
      <c r="U54" s="1728">
        <f>VLOOKUP(B54,'FX rates'!$B$9:$K$114,10,FALSE)</f>
        <v>10.021100000000001</v>
      </c>
      <c r="W54" s="1694" t="s">
        <v>456</v>
      </c>
      <c r="X54" s="251"/>
      <c r="Y54" s="1708">
        <f t="shared" si="28"/>
        <v>216.09393737190416</v>
      </c>
      <c r="Z54" s="1703">
        <f t="shared" si="0"/>
        <v>0</v>
      </c>
      <c r="AA54" s="1703">
        <f t="shared" si="29"/>
        <v>216.09393737190416</v>
      </c>
      <c r="AB54" s="244"/>
      <c r="AC54" s="1708">
        <f t="shared" si="31"/>
        <v>583.69769543715552</v>
      </c>
      <c r="AD54" s="1703">
        <f t="shared" si="2"/>
        <v>0</v>
      </c>
      <c r="AE54" s="1697">
        <f t="shared" si="3"/>
        <v>583.69769543715552</v>
      </c>
      <c r="AF54" s="196"/>
      <c r="AG54" s="1741">
        <f t="shared" si="30"/>
        <v>239.21161010268332</v>
      </c>
      <c r="AH54" s="1703">
        <f t="shared" si="4"/>
        <v>115.73978904511479</v>
      </c>
      <c r="AI54" s="1697">
        <f t="shared" si="5"/>
        <v>123.46947939846922</v>
      </c>
      <c r="AJ54" s="244"/>
      <c r="AK54" s="1741">
        <f t="shared" si="26"/>
        <v>505.19104689105978</v>
      </c>
      <c r="AL54" s="1703">
        <f t="shared" si="6"/>
        <v>20.152478270848508</v>
      </c>
      <c r="AM54" s="1697">
        <f t="shared" si="7"/>
        <v>485.03856862021132</v>
      </c>
    </row>
    <row r="55" spans="1:39" ht="12" customHeight="1" x14ac:dyDescent="0.25">
      <c r="A55" s="25"/>
      <c r="B55" s="31" t="s">
        <v>76</v>
      </c>
      <c r="C55" s="251"/>
      <c r="D55" s="597">
        <v>3395.76624889</v>
      </c>
      <c r="E55" s="186">
        <v>3395.76624889</v>
      </c>
      <c r="F55" s="593" t="s">
        <v>123</v>
      </c>
      <c r="G55" s="244"/>
      <c r="H55" s="597">
        <v>74558</v>
      </c>
      <c r="I55" s="186">
        <v>57986</v>
      </c>
      <c r="J55" s="593">
        <v>16572</v>
      </c>
      <c r="K55" s="196"/>
      <c r="L55" s="1741">
        <v>3734.1</v>
      </c>
      <c r="M55" s="1703">
        <v>0</v>
      </c>
      <c r="N55" s="1697">
        <v>0</v>
      </c>
      <c r="O55" s="244"/>
      <c r="P55" s="245">
        <v>126796.4</v>
      </c>
      <c r="Q55" s="186">
        <v>56422</v>
      </c>
      <c r="R55" s="186">
        <v>70374.399999999994</v>
      </c>
      <c r="T55" s="1728">
        <f>VLOOKUP(B55,'FX rates'!$B$9:$K$114,9,FALSE)</f>
        <v>0.88666800000000001</v>
      </c>
      <c r="U55" s="1728">
        <f>VLOOKUP(B55,'FX rates'!$B$9:$K$114,10,FALSE)</f>
        <v>0.90380700000000003</v>
      </c>
      <c r="W55" s="1694" t="s">
        <v>76</v>
      </c>
      <c r="X55" s="251"/>
      <c r="Y55" s="1708">
        <f t="shared" si="28"/>
        <v>3829.8057997920305</v>
      </c>
      <c r="Z55" s="1703">
        <f t="shared" si="0"/>
        <v>3829.8057997920305</v>
      </c>
      <c r="AA55" s="1703" t="s">
        <v>123</v>
      </c>
      <c r="AB55" s="244"/>
      <c r="AC55" s="1708">
        <f t="shared" si="31"/>
        <v>84087.843476927097</v>
      </c>
      <c r="AD55" s="1703">
        <f t="shared" si="2"/>
        <v>65397.646018577412</v>
      </c>
      <c r="AE55" s="1697">
        <f t="shared" si="3"/>
        <v>18690.197458349685</v>
      </c>
      <c r="AF55" s="196"/>
      <c r="AG55" s="1741">
        <f t="shared" si="30"/>
        <v>4131.523654939605</v>
      </c>
      <c r="AH55" s="1703">
        <f t="shared" si="4"/>
        <v>0</v>
      </c>
      <c r="AI55" s="1697">
        <f t="shared" si="5"/>
        <v>0</v>
      </c>
      <c r="AJ55" s="244"/>
      <c r="AK55" s="1741">
        <f t="shared" si="26"/>
        <v>140291.45602988248</v>
      </c>
      <c r="AL55" s="1703">
        <f t="shared" si="6"/>
        <v>62427.044711979433</v>
      </c>
      <c r="AM55" s="1697">
        <f t="shared" si="7"/>
        <v>77864.411317903039</v>
      </c>
    </row>
    <row r="56" spans="1:39" ht="12" customHeight="1" x14ac:dyDescent="0.25">
      <c r="A56" s="25"/>
      <c r="B56" s="31" t="s">
        <v>77</v>
      </c>
      <c r="C56" s="251"/>
      <c r="D56" s="597">
        <v>887.05</v>
      </c>
      <c r="E56" s="186">
        <v>887.05</v>
      </c>
      <c r="F56" s="593" t="s">
        <v>123</v>
      </c>
      <c r="G56" s="244"/>
      <c r="H56" s="597">
        <v>386.09</v>
      </c>
      <c r="I56" s="186">
        <v>386.09</v>
      </c>
      <c r="J56" s="593" t="s">
        <v>123</v>
      </c>
      <c r="K56" s="196"/>
      <c r="L56" s="1741">
        <v>0</v>
      </c>
      <c r="M56" s="1703">
        <v>0</v>
      </c>
      <c r="N56" s="1697">
        <v>0</v>
      </c>
      <c r="O56" s="244"/>
      <c r="P56" s="245">
        <v>6153.75</v>
      </c>
      <c r="Q56" s="186">
        <v>651.84</v>
      </c>
      <c r="R56" s="186">
        <v>5501.91</v>
      </c>
      <c r="T56" s="1728">
        <f>VLOOKUP(B56,'FX rates'!$B$9:$K$114,9,FALSE)</f>
        <v>0.88666800000000001</v>
      </c>
      <c r="U56" s="1728">
        <f>VLOOKUP(B56,'FX rates'!$B$9:$K$114,10,FALSE)</f>
        <v>0.90380700000000003</v>
      </c>
      <c r="W56" s="1694" t="s">
        <v>77</v>
      </c>
      <c r="X56" s="251"/>
      <c r="Y56" s="1708">
        <f t="shared" si="28"/>
        <v>1000.4308264198098</v>
      </c>
      <c r="Z56" s="1703">
        <f t="shared" si="0"/>
        <v>1000.4308264198098</v>
      </c>
      <c r="AA56" s="1703" t="s">
        <v>123</v>
      </c>
      <c r="AB56" s="244"/>
      <c r="AC56" s="1708">
        <f t="shared" si="31"/>
        <v>435.4391948282784</v>
      </c>
      <c r="AD56" s="1703">
        <f t="shared" si="2"/>
        <v>435.4391948282784</v>
      </c>
      <c r="AE56" s="1697" t="str">
        <f t="shared" si="3"/>
        <v>NA</v>
      </c>
      <c r="AF56" s="196"/>
      <c r="AG56" s="1741">
        <f t="shared" si="30"/>
        <v>0</v>
      </c>
      <c r="AH56" s="1703">
        <f t="shared" si="4"/>
        <v>0</v>
      </c>
      <c r="AI56" s="1697">
        <f t="shared" si="5"/>
        <v>0</v>
      </c>
      <c r="AJ56" s="244"/>
      <c r="AK56" s="1741">
        <f t="shared" si="26"/>
        <v>6808.6992023739576</v>
      </c>
      <c r="AL56" s="1703">
        <f t="shared" si="6"/>
        <v>721.21592331106092</v>
      </c>
      <c r="AM56" s="1697">
        <f t="shared" si="7"/>
        <v>6087.4832790628971</v>
      </c>
    </row>
    <row r="57" spans="1:39" ht="12" customHeight="1" x14ac:dyDescent="0.25">
      <c r="A57" s="25"/>
      <c r="B57" s="31" t="s">
        <v>78</v>
      </c>
      <c r="C57" s="251"/>
      <c r="D57" s="597">
        <v>0</v>
      </c>
      <c r="E57" s="186">
        <v>0</v>
      </c>
      <c r="F57" s="593">
        <v>0</v>
      </c>
      <c r="G57" s="244"/>
      <c r="H57" s="597">
        <v>100519.75</v>
      </c>
      <c r="I57" s="186">
        <v>91051.3</v>
      </c>
      <c r="J57" s="593">
        <v>9468.41</v>
      </c>
      <c r="K57" s="196"/>
      <c r="L57" s="1741">
        <v>0</v>
      </c>
      <c r="M57" s="1703">
        <v>0</v>
      </c>
      <c r="N57" s="1697">
        <v>0</v>
      </c>
      <c r="O57" s="244"/>
      <c r="P57" s="245">
        <v>116245.78</v>
      </c>
      <c r="Q57" s="186">
        <v>106895</v>
      </c>
      <c r="R57" s="186">
        <v>9350.7800000000007</v>
      </c>
      <c r="T57" s="1728">
        <f>VLOOKUP(B57,'FX rates'!$B$9:$K$114,9,FALSE)</f>
        <v>13.295512</v>
      </c>
      <c r="U57" s="1728">
        <f>VLOOKUP(B57,'FX rates'!$B$9:$K$114,10,FALSE)</f>
        <v>14.6919</v>
      </c>
      <c r="W57" s="1694" t="s">
        <v>78</v>
      </c>
      <c r="X57" s="251"/>
      <c r="Y57" s="1708">
        <f t="shared" si="28"/>
        <v>0</v>
      </c>
      <c r="Z57" s="1703">
        <f t="shared" si="0"/>
        <v>0</v>
      </c>
      <c r="AA57" s="1703">
        <f t="shared" si="29"/>
        <v>0</v>
      </c>
      <c r="AB57" s="244"/>
      <c r="AC57" s="1708">
        <f t="shared" si="31"/>
        <v>7560.4271576754618</v>
      </c>
      <c r="AD57" s="1703">
        <f t="shared" si="2"/>
        <v>6848.2733120770381</v>
      </c>
      <c r="AE57" s="1697">
        <f t="shared" si="3"/>
        <v>712.15083706441692</v>
      </c>
      <c r="AF57" s="196"/>
      <c r="AG57" s="1741">
        <f t="shared" si="30"/>
        <v>0</v>
      </c>
      <c r="AH57" s="1703">
        <f t="shared" si="4"/>
        <v>0</v>
      </c>
      <c r="AI57" s="1697">
        <f t="shared" si="5"/>
        <v>0</v>
      </c>
      <c r="AJ57" s="244"/>
      <c r="AK57" s="1741">
        <f t="shared" si="26"/>
        <v>7912.2359939830785</v>
      </c>
      <c r="AL57" s="1703">
        <f t="shared" si="6"/>
        <v>7275.7778095413114</v>
      </c>
      <c r="AM57" s="1697">
        <f t="shared" si="7"/>
        <v>636.45818444176723</v>
      </c>
    </row>
    <row r="58" spans="1:39" s="1699" customFormat="1" ht="12" customHeight="1" x14ac:dyDescent="0.25">
      <c r="A58" s="1692"/>
      <c r="B58" s="1694" t="s">
        <v>80</v>
      </c>
      <c r="C58" s="1709"/>
      <c r="D58" s="1721">
        <v>7625.0231000000003</v>
      </c>
      <c r="E58" s="1703" t="s">
        <v>123</v>
      </c>
      <c r="F58" s="1720">
        <v>7625.0231000000003</v>
      </c>
      <c r="G58" s="1718"/>
      <c r="H58" s="1721">
        <v>0</v>
      </c>
      <c r="I58" s="1703" t="s">
        <v>123</v>
      </c>
      <c r="J58" s="1720" t="s">
        <v>123</v>
      </c>
      <c r="K58" s="1702"/>
      <c r="L58" s="1741">
        <v>800.01612899999998</v>
      </c>
      <c r="M58" s="1703">
        <v>0</v>
      </c>
      <c r="N58" s="1697">
        <v>800.01612899999998</v>
      </c>
      <c r="O58" s="1718"/>
      <c r="P58" s="1721">
        <v>0</v>
      </c>
      <c r="Q58" s="1703" t="s">
        <v>123</v>
      </c>
      <c r="R58" s="1720" t="s">
        <v>123</v>
      </c>
      <c r="T58" s="1728">
        <f>VLOOKUP(B58,'FX rates'!$B$9:$K$114,9,FALSE)</f>
        <v>324.408793</v>
      </c>
      <c r="U58" s="1728">
        <f>VLOOKUP(B58,'FX rates'!$B$9:$K$114,10,FALSE)</f>
        <v>339.55200000000002</v>
      </c>
      <c r="W58" s="1694" t="s">
        <v>80</v>
      </c>
      <c r="X58" s="1709"/>
      <c r="Y58" s="1708">
        <f t="shared" si="28"/>
        <v>23.504366295028262</v>
      </c>
      <c r="Z58" s="1703" t="str">
        <f t="shared" si="0"/>
        <v>NA</v>
      </c>
      <c r="AA58" s="1703">
        <f t="shared" si="29"/>
        <v>23.504366295028262</v>
      </c>
      <c r="AB58" s="1718"/>
      <c r="AC58" s="1708">
        <f t="shared" si="31"/>
        <v>0</v>
      </c>
      <c r="AD58" s="1703" t="str">
        <f t="shared" si="2"/>
        <v>NA</v>
      </c>
      <c r="AE58" s="1697" t="str">
        <f t="shared" si="3"/>
        <v>NA</v>
      </c>
      <c r="AF58" s="1702"/>
      <c r="AG58" s="1741">
        <f t="shared" si="30"/>
        <v>2.3560931138676842</v>
      </c>
      <c r="AH58" s="1703">
        <f t="shared" si="4"/>
        <v>0</v>
      </c>
      <c r="AI58" s="1697">
        <f t="shared" si="5"/>
        <v>2.3560931138676842</v>
      </c>
      <c r="AJ58" s="1718"/>
      <c r="AK58" s="1741">
        <f t="shared" si="26"/>
        <v>0</v>
      </c>
      <c r="AL58" s="1703" t="str">
        <f t="shared" si="6"/>
        <v>NA</v>
      </c>
      <c r="AM58" s="1697" t="str">
        <f t="shared" si="7"/>
        <v>NA</v>
      </c>
    </row>
    <row r="59" spans="1:39" s="1699" customFormat="1" ht="12" customHeight="1" x14ac:dyDescent="0.25">
      <c r="A59" s="1692"/>
      <c r="B59" s="1694" t="s">
        <v>82</v>
      </c>
      <c r="C59" s="1709"/>
      <c r="D59" s="1721">
        <v>4288.1899999999996</v>
      </c>
      <c r="E59" s="1703">
        <v>581.09</v>
      </c>
      <c r="F59" s="1720">
        <v>3707.1</v>
      </c>
      <c r="G59" s="1718"/>
      <c r="H59" s="1721">
        <v>3854</v>
      </c>
      <c r="I59" s="1703">
        <v>303</v>
      </c>
      <c r="J59" s="1720">
        <v>3551</v>
      </c>
      <c r="K59" s="1702"/>
      <c r="L59" s="1741">
        <v>0</v>
      </c>
      <c r="M59" s="1703" t="s">
        <v>123</v>
      </c>
      <c r="N59" s="1697" t="s">
        <v>123</v>
      </c>
      <c r="O59" s="1718"/>
      <c r="P59" s="1741" t="s">
        <v>123</v>
      </c>
      <c r="Q59" s="1703" t="s">
        <v>123</v>
      </c>
      <c r="R59" s="1697" t="s">
        <v>123</v>
      </c>
      <c r="T59" s="1728">
        <f>VLOOKUP(B59,'FX rates'!$B$9:$K$114,9,FALSE)</f>
        <v>0.88666800000000001</v>
      </c>
      <c r="U59" s="1728">
        <f>VLOOKUP(B59,'FX rates'!$B$9:$K$114,10,FALSE)</f>
        <v>0.90380700000000003</v>
      </c>
      <c r="W59" s="1694" t="s">
        <v>82</v>
      </c>
      <c r="X59" s="1709"/>
      <c r="Y59" s="1708">
        <f t="shared" si="28"/>
        <v>4836.2972386507681</v>
      </c>
      <c r="Z59" s="1703">
        <f t="shared" si="0"/>
        <v>655.36367614484789</v>
      </c>
      <c r="AA59" s="1703">
        <f t="shared" si="29"/>
        <v>4180.9335625059211</v>
      </c>
      <c r="AB59" s="1718"/>
      <c r="AC59" s="1708">
        <f t="shared" si="31"/>
        <v>4346.6100050977366</v>
      </c>
      <c r="AD59" s="1703">
        <f t="shared" si="2"/>
        <v>341.72880943036176</v>
      </c>
      <c r="AE59" s="1697">
        <f t="shared" si="3"/>
        <v>4004.8811956673749</v>
      </c>
      <c r="AF59" s="1702"/>
      <c r="AG59" s="1741">
        <f>L59/U59</f>
        <v>0</v>
      </c>
      <c r="AH59" s="1703" t="str">
        <f t="shared" si="4"/>
        <v>NA</v>
      </c>
      <c r="AI59" s="1697" t="str">
        <f t="shared" si="5"/>
        <v>NA</v>
      </c>
      <c r="AJ59" s="1718"/>
      <c r="AK59" s="1741">
        <v>0</v>
      </c>
      <c r="AL59" s="1703" t="s">
        <v>123</v>
      </c>
      <c r="AM59" s="1697" t="s">
        <v>123</v>
      </c>
    </row>
    <row r="60" spans="1:39" s="1699" customFormat="1" ht="12" customHeight="1" x14ac:dyDescent="0.25">
      <c r="A60" s="1692"/>
      <c r="B60" s="1694" t="s">
        <v>83</v>
      </c>
      <c r="C60" s="1709"/>
      <c r="D60" s="1721">
        <v>108</v>
      </c>
      <c r="E60" s="1703">
        <v>108</v>
      </c>
      <c r="F60" s="1720" t="s">
        <v>123</v>
      </c>
      <c r="G60" s="1718"/>
      <c r="H60" s="1721">
        <v>150.25</v>
      </c>
      <c r="I60" s="1703">
        <v>150.25</v>
      </c>
      <c r="J60" s="1720" t="s">
        <v>123</v>
      </c>
      <c r="K60" s="1702"/>
      <c r="L60" s="1741">
        <v>0</v>
      </c>
      <c r="M60" s="1703">
        <v>0</v>
      </c>
      <c r="N60" s="1697">
        <v>0</v>
      </c>
      <c r="O60" s="1718"/>
      <c r="P60" s="1708">
        <v>24.91</v>
      </c>
      <c r="Q60" s="1703">
        <v>24.91</v>
      </c>
      <c r="R60" s="1703">
        <v>0</v>
      </c>
      <c r="T60" s="1728">
        <f>VLOOKUP(B60,'FX rates'!$B$9:$K$114,9,FALSE)</f>
        <v>0.88666800000000001</v>
      </c>
      <c r="U60" s="1728">
        <f>VLOOKUP(B60,'FX rates'!$B$9:$K$114,10,FALSE)</f>
        <v>0.90380700000000003</v>
      </c>
      <c r="W60" s="1694" t="s">
        <v>83</v>
      </c>
      <c r="X60" s="1709"/>
      <c r="Y60" s="1708">
        <f t="shared" si="28"/>
        <v>121.80432811379231</v>
      </c>
      <c r="Z60" s="1703">
        <f t="shared" si="0"/>
        <v>121.80432811379231</v>
      </c>
      <c r="AA60" s="1703" t="s">
        <v>123</v>
      </c>
      <c r="AB60" s="1718"/>
      <c r="AC60" s="1708">
        <f t="shared" si="31"/>
        <v>169.45463239904902</v>
      </c>
      <c r="AD60" s="1703">
        <f t="shared" si="2"/>
        <v>169.45463239904902</v>
      </c>
      <c r="AE60" s="1697" t="str">
        <f t="shared" si="3"/>
        <v>NA</v>
      </c>
      <c r="AF60" s="1702"/>
      <c r="AG60" s="1741">
        <f t="shared" si="30"/>
        <v>0</v>
      </c>
      <c r="AH60" s="1703">
        <f t="shared" si="4"/>
        <v>0</v>
      </c>
      <c r="AI60" s="1697">
        <f t="shared" si="5"/>
        <v>0</v>
      </c>
      <c r="AJ60" s="1718"/>
      <c r="AK60" s="1741">
        <f t="shared" si="26"/>
        <v>27.561193927464601</v>
      </c>
      <c r="AL60" s="1703">
        <f t="shared" si="6"/>
        <v>27.561193927464601</v>
      </c>
      <c r="AM60" s="1697">
        <f t="shared" si="7"/>
        <v>0</v>
      </c>
    </row>
    <row r="61" spans="1:39" ht="12" customHeight="1" x14ac:dyDescent="0.25">
      <c r="A61" s="25"/>
      <c r="B61" s="31" t="s">
        <v>84</v>
      </c>
      <c r="C61" s="251"/>
      <c r="D61" s="597">
        <v>410.11</v>
      </c>
      <c r="E61" s="186">
        <v>410.11</v>
      </c>
      <c r="F61" s="593" t="s">
        <v>123</v>
      </c>
      <c r="G61" s="244"/>
      <c r="H61" s="597">
        <v>17358.52</v>
      </c>
      <c r="I61" s="186">
        <v>15400</v>
      </c>
      <c r="J61" s="593">
        <v>1958.47</v>
      </c>
      <c r="K61" s="196"/>
      <c r="L61" s="1741">
        <v>59055.7</v>
      </c>
      <c r="M61" s="1703">
        <v>59055.7</v>
      </c>
      <c r="N61" s="1697">
        <v>0</v>
      </c>
      <c r="O61" s="1698"/>
      <c r="P61" s="245">
        <v>7623.95</v>
      </c>
      <c r="Q61" s="186">
        <v>0</v>
      </c>
      <c r="R61" s="186">
        <v>7623.95</v>
      </c>
      <c r="T61" s="1728">
        <f>VLOOKUP(B61,'FX rates'!$B$9:$K$114,9,FALSE)</f>
        <v>58.282719999999998</v>
      </c>
      <c r="U61" s="1728">
        <f>VLOOKUP(B61,'FX rates'!$B$9:$K$114,10,FALSE)</f>
        <v>66.912499999999994</v>
      </c>
      <c r="W61" s="1694" t="s">
        <v>84</v>
      </c>
      <c r="X61" s="251"/>
      <c r="Y61" s="1708">
        <f t="shared" si="28"/>
        <v>7.0365624665423994</v>
      </c>
      <c r="Z61" s="1703">
        <f t="shared" si="0"/>
        <v>7.0365624665423994</v>
      </c>
      <c r="AA61" s="1703" t="s">
        <v>123</v>
      </c>
      <c r="AB61" s="244"/>
      <c r="AC61" s="1708">
        <f t="shared" si="31"/>
        <v>297.83304554077091</v>
      </c>
      <c r="AD61" s="1703">
        <f t="shared" si="2"/>
        <v>264.22926040514238</v>
      </c>
      <c r="AE61" s="1697">
        <f t="shared" si="3"/>
        <v>33.602927248419434</v>
      </c>
      <c r="AF61" s="196"/>
      <c r="AG61" s="1184">
        <f t="shared" si="27"/>
        <v>882.58098262656461</v>
      </c>
      <c r="AH61" s="1703">
        <f t="shared" si="4"/>
        <v>882.58098262656461</v>
      </c>
      <c r="AI61" s="1697">
        <f t="shared" si="5"/>
        <v>0</v>
      </c>
      <c r="AJ61" s="244"/>
      <c r="AK61" s="1741">
        <f t="shared" si="26"/>
        <v>113.93909957033439</v>
      </c>
      <c r="AL61" s="1703">
        <f t="shared" si="6"/>
        <v>0</v>
      </c>
      <c r="AM61" s="1697">
        <f t="shared" si="7"/>
        <v>113.93909957033439</v>
      </c>
    </row>
    <row r="62" spans="1:39" ht="12" customHeight="1" x14ac:dyDescent="0.25">
      <c r="A62" s="25"/>
      <c r="B62" s="31" t="s">
        <v>86</v>
      </c>
      <c r="C62" s="251"/>
      <c r="D62" s="597">
        <v>56.5</v>
      </c>
      <c r="E62" s="186">
        <v>56.5</v>
      </c>
      <c r="F62" s="593" t="s">
        <v>123</v>
      </c>
      <c r="G62" s="244"/>
      <c r="H62" s="597">
        <v>112.3</v>
      </c>
      <c r="I62" s="186">
        <v>112.3</v>
      </c>
      <c r="J62" s="593">
        <v>0</v>
      </c>
      <c r="K62" s="196"/>
      <c r="L62" s="1741">
        <v>0</v>
      </c>
      <c r="M62" s="1703" t="s">
        <v>123</v>
      </c>
      <c r="N62" s="1687">
        <v>0</v>
      </c>
      <c r="O62" s="244"/>
      <c r="P62" s="245">
        <v>298.64</v>
      </c>
      <c r="Q62" s="186">
        <v>2.75</v>
      </c>
      <c r="R62" s="186">
        <v>295.89</v>
      </c>
      <c r="T62" s="1101">
        <f>VLOOKUP(B62,'FX rates'!$B$9:$K$114,9,FALSE)</f>
        <v>0.38382300000000003</v>
      </c>
      <c r="U62" s="1101">
        <f>VLOOKUP(B62,'FX rates'!$B$9:$K$114,10,FALSE)</f>
        <v>0.383739</v>
      </c>
      <c r="W62" s="1694" t="s">
        <v>86</v>
      </c>
      <c r="X62" s="251"/>
      <c r="Y62" s="1708">
        <f t="shared" si="28"/>
        <v>147.20326817309018</v>
      </c>
      <c r="Z62" s="1703">
        <f t="shared" si="0"/>
        <v>147.20326817309018</v>
      </c>
      <c r="AA62" s="1703" t="s">
        <v>123</v>
      </c>
      <c r="AB62" s="244"/>
      <c r="AC62" s="1708">
        <f t="shared" si="31"/>
        <v>292.582779041381</v>
      </c>
      <c r="AD62" s="1703">
        <f t="shared" si="2"/>
        <v>292.582779041381</v>
      </c>
      <c r="AE62" s="1697">
        <f t="shared" si="3"/>
        <v>0</v>
      </c>
      <c r="AF62" s="196"/>
      <c r="AG62" s="1184">
        <f t="shared" si="27"/>
        <v>0</v>
      </c>
      <c r="AH62" s="1703" t="str">
        <f t="shared" si="4"/>
        <v>NA</v>
      </c>
      <c r="AI62" s="1697">
        <f t="shared" si="5"/>
        <v>0</v>
      </c>
      <c r="AJ62" s="244"/>
      <c r="AK62" s="1741">
        <f t="shared" si="26"/>
        <v>778.23729149239455</v>
      </c>
      <c r="AL62" s="1703">
        <f t="shared" si="6"/>
        <v>7.166329197709902</v>
      </c>
      <c r="AM62" s="1697">
        <f t="shared" si="7"/>
        <v>771.07096229468459</v>
      </c>
    </row>
    <row r="63" spans="1:39" ht="12" customHeight="1" x14ac:dyDescent="0.25">
      <c r="A63" s="25"/>
      <c r="B63" s="31" t="s">
        <v>88</v>
      </c>
      <c r="C63" s="251"/>
      <c r="D63" s="597">
        <v>3859.6</v>
      </c>
      <c r="E63" s="186">
        <v>1555.08</v>
      </c>
      <c r="F63" s="593">
        <v>2304.52</v>
      </c>
      <c r="G63" s="244"/>
      <c r="H63" s="597">
        <v>0</v>
      </c>
      <c r="I63" s="186" t="s">
        <v>123</v>
      </c>
      <c r="J63" s="593" t="s">
        <v>123</v>
      </c>
      <c r="K63" s="196"/>
      <c r="L63" s="1741">
        <v>7813.98</v>
      </c>
      <c r="M63" s="1703">
        <v>1529.28</v>
      </c>
      <c r="N63" s="1697">
        <v>6284.7</v>
      </c>
      <c r="O63" s="244"/>
      <c r="P63" s="245">
        <v>5954.52</v>
      </c>
      <c r="Q63" s="186">
        <v>5954.52</v>
      </c>
      <c r="R63" s="186">
        <v>0</v>
      </c>
      <c r="T63" s="1101">
        <f>VLOOKUP(B63,'FX rates'!$B$9:$K$114,9,FALSE)</f>
        <v>0.88666800000000001</v>
      </c>
      <c r="U63" s="1101">
        <f>VLOOKUP(B63,'FX rates'!$B$9:$K$114,10,FALSE)</f>
        <v>0.90380700000000003</v>
      </c>
      <c r="W63" s="1694" t="s">
        <v>88</v>
      </c>
      <c r="X63" s="251"/>
      <c r="Y63" s="1708">
        <f t="shared" si="28"/>
        <v>4352.9257850740069</v>
      </c>
      <c r="Z63" s="1703">
        <f t="shared" si="0"/>
        <v>1753.8469866962605</v>
      </c>
      <c r="AA63" s="1703">
        <f t="shared" si="29"/>
        <v>2599.0787983777468</v>
      </c>
      <c r="AB63" s="244"/>
      <c r="AC63" s="1708">
        <f t="shared" si="31"/>
        <v>0</v>
      </c>
      <c r="AD63" s="1703" t="str">
        <f t="shared" si="2"/>
        <v>NA</v>
      </c>
      <c r="AE63" s="1697" t="str">
        <f t="shared" si="3"/>
        <v>NA</v>
      </c>
      <c r="AF63" s="196"/>
      <c r="AG63" s="1184">
        <f t="shared" si="27"/>
        <v>8645.6289893749436</v>
      </c>
      <c r="AH63" s="1703">
        <f t="shared" si="4"/>
        <v>1692.0426595501031</v>
      </c>
      <c r="AI63" s="1697">
        <f t="shared" si="5"/>
        <v>6953.5863298248405</v>
      </c>
      <c r="AJ63" s="244"/>
      <c r="AK63" s="1741">
        <f t="shared" si="26"/>
        <v>6588.26497249966</v>
      </c>
      <c r="AL63" s="1703">
        <f t="shared" si="6"/>
        <v>6588.26497249966</v>
      </c>
      <c r="AM63" s="1697">
        <f t="shared" si="7"/>
        <v>0</v>
      </c>
    </row>
    <row r="64" spans="1:39" ht="12" customHeight="1" x14ac:dyDescent="0.25">
      <c r="A64" s="25"/>
      <c r="B64" s="31" t="s">
        <v>89</v>
      </c>
      <c r="C64" s="251"/>
      <c r="D64" s="597">
        <v>0</v>
      </c>
      <c r="E64" s="186">
        <v>0</v>
      </c>
      <c r="F64" s="593">
        <v>0</v>
      </c>
      <c r="G64" s="244"/>
      <c r="H64" s="597">
        <v>401713.98321703996</v>
      </c>
      <c r="I64" s="186">
        <v>397450.92221703997</v>
      </c>
      <c r="J64" s="593">
        <v>4263.0609999999997</v>
      </c>
      <c r="K64" s="196"/>
      <c r="L64" s="1741">
        <v>0</v>
      </c>
      <c r="M64" s="1703">
        <v>0</v>
      </c>
      <c r="N64" s="1697">
        <v>0</v>
      </c>
      <c r="O64" s="244"/>
      <c r="P64" s="245">
        <v>36012.937103089993</v>
      </c>
      <c r="Q64" s="186">
        <v>36012.937103089993</v>
      </c>
      <c r="R64" s="186">
        <v>2954.7</v>
      </c>
      <c r="T64" s="1101">
        <f>VLOOKUP(B64,'FX rates'!$B$9:$K$114,9,FALSE)</f>
        <v>331.81564400000002</v>
      </c>
      <c r="U64" s="1101">
        <f>VLOOKUP(B64,'FX rates'!$B$9:$K$114,10,FALSE)</f>
        <v>256.06200000000001</v>
      </c>
      <c r="W64" s="1694" t="s">
        <v>89</v>
      </c>
      <c r="X64" s="251"/>
      <c r="Y64" s="1708">
        <f t="shared" si="28"/>
        <v>0</v>
      </c>
      <c r="Z64" s="1703">
        <f t="shared" si="0"/>
        <v>0</v>
      </c>
      <c r="AA64" s="1703">
        <f t="shared" si="29"/>
        <v>0</v>
      </c>
      <c r="AB64" s="244"/>
      <c r="AC64" s="1708">
        <f t="shared" si="31"/>
        <v>1210.6541402762793</v>
      </c>
      <c r="AD64" s="1703">
        <f t="shared" si="2"/>
        <v>1197.8064609185212</v>
      </c>
      <c r="AE64" s="1697">
        <f t="shared" si="3"/>
        <v>12.847679357758068</v>
      </c>
      <c r="AF64" s="196"/>
      <c r="AG64" s="1184">
        <f t="shared" si="27"/>
        <v>0</v>
      </c>
      <c r="AH64" s="1703">
        <f t="shared" si="4"/>
        <v>0</v>
      </c>
      <c r="AI64" s="1697">
        <f t="shared" si="5"/>
        <v>0</v>
      </c>
      <c r="AJ64" s="244"/>
      <c r="AK64" s="1184">
        <f t="shared" si="26"/>
        <v>140.64147395197253</v>
      </c>
      <c r="AL64" s="1703">
        <f t="shared" si="6"/>
        <v>140.64147395197253</v>
      </c>
      <c r="AM64" s="1697">
        <f t="shared" si="7"/>
        <v>11.539002272887034</v>
      </c>
    </row>
    <row r="65" spans="1:39" ht="12" customHeight="1" x14ac:dyDescent="0.25">
      <c r="A65" s="25"/>
      <c r="B65" s="31" t="s">
        <v>91</v>
      </c>
      <c r="C65" s="251"/>
      <c r="D65" s="597">
        <v>10708.18</v>
      </c>
      <c r="E65" s="186">
        <v>6533.61</v>
      </c>
      <c r="F65" s="593">
        <v>4174.59</v>
      </c>
      <c r="G65" s="244"/>
      <c r="H65" s="597">
        <v>33397</v>
      </c>
      <c r="I65" s="186">
        <v>33397</v>
      </c>
      <c r="J65" s="593" t="s">
        <v>123</v>
      </c>
      <c r="K65" s="196"/>
      <c r="L65" s="1741">
        <v>339.5</v>
      </c>
      <c r="M65" s="1703">
        <v>167.5</v>
      </c>
      <c r="N65" s="1697">
        <v>172</v>
      </c>
      <c r="O65" s="244"/>
      <c r="P65" s="245">
        <v>2434.3000000000002</v>
      </c>
      <c r="Q65" s="186">
        <v>2434.3000000000002</v>
      </c>
      <c r="R65" s="186">
        <v>0</v>
      </c>
      <c r="T65" s="1101">
        <f>VLOOKUP(B65,'FX rates'!$B$9:$K$114,9,FALSE)</f>
        <v>8.2638119999999997</v>
      </c>
      <c r="U65" s="1101">
        <f>VLOOKUP(B65,'FX rates'!$B$9:$K$114,10,FALSE)</f>
        <v>8.3936399999999995</v>
      </c>
      <c r="W65" s="1694" t="s">
        <v>91</v>
      </c>
      <c r="X65" s="251"/>
      <c r="Y65" s="1708">
        <f t="shared" si="28"/>
        <v>1295.7918210143214</v>
      </c>
      <c r="Z65" s="1703">
        <f t="shared" si="0"/>
        <v>790.62907045804047</v>
      </c>
      <c r="AA65" s="1703">
        <f t="shared" si="29"/>
        <v>505.16517074686601</v>
      </c>
      <c r="AB65" s="244"/>
      <c r="AC65" s="1708">
        <f t="shared" si="31"/>
        <v>4041.3552486431204</v>
      </c>
      <c r="AD65" s="1703">
        <f t="shared" si="2"/>
        <v>4041.3552486431204</v>
      </c>
      <c r="AE65" s="1697" t="str">
        <f t="shared" si="3"/>
        <v>NA</v>
      </c>
      <c r="AF65" s="196"/>
      <c r="AG65" s="1184">
        <f t="shared" si="27"/>
        <v>40.447291044171543</v>
      </c>
      <c r="AH65" s="1703">
        <f t="shared" si="4"/>
        <v>19.955585419436623</v>
      </c>
      <c r="AI65" s="1697">
        <f t="shared" si="5"/>
        <v>20.491705624734919</v>
      </c>
      <c r="AJ65" s="244"/>
      <c r="AK65" s="1184">
        <f t="shared" si="26"/>
        <v>290.01720350169893</v>
      </c>
      <c r="AL65" s="1703">
        <f t="shared" si="6"/>
        <v>290.01720350169893</v>
      </c>
      <c r="AM65" s="1697">
        <f t="shared" si="7"/>
        <v>0</v>
      </c>
    </row>
    <row r="66" spans="1:39" ht="12" customHeight="1" x14ac:dyDescent="0.25">
      <c r="A66" s="25"/>
      <c r="B66" s="126" t="s">
        <v>172</v>
      </c>
      <c r="C66" s="251"/>
      <c r="D66" s="597">
        <v>3926.6057099999998</v>
      </c>
      <c r="E66" s="186" t="s">
        <v>123</v>
      </c>
      <c r="F66" s="593">
        <v>3926.6057099999998</v>
      </c>
      <c r="G66" s="244"/>
      <c r="H66" s="597">
        <v>380</v>
      </c>
      <c r="I66" s="186">
        <v>380</v>
      </c>
      <c r="J66" s="593" t="s">
        <v>123</v>
      </c>
      <c r="K66" s="196"/>
      <c r="L66" s="1741">
        <v>2793.29</v>
      </c>
      <c r="M66" s="1703">
        <v>0</v>
      </c>
      <c r="N66" s="1697">
        <v>2793.29</v>
      </c>
      <c r="O66" s="244"/>
      <c r="P66" s="245">
        <v>875</v>
      </c>
      <c r="Q66" s="186">
        <v>875</v>
      </c>
      <c r="R66" s="186">
        <v>0</v>
      </c>
      <c r="T66" s="1101">
        <f>VLOOKUP(B66,'FX rates'!$B$9:$K$114,9,FALSE)</f>
        <v>3.747865</v>
      </c>
      <c r="U66" s="1101">
        <f>VLOOKUP(B66,'FX rates'!$B$9:$K$114,10,FALSE)</f>
        <v>3.7484500000000001</v>
      </c>
      <c r="W66" s="1700" t="s">
        <v>172</v>
      </c>
      <c r="X66" s="251"/>
      <c r="Y66" s="1708">
        <f t="shared" si="28"/>
        <v>1047.6913416038196</v>
      </c>
      <c r="Z66" s="1703" t="str">
        <f t="shared" si="0"/>
        <v>NA</v>
      </c>
      <c r="AA66" s="1703">
        <f t="shared" si="29"/>
        <v>1047.6913416038196</v>
      </c>
      <c r="AB66" s="244"/>
      <c r="AC66" s="1708">
        <f t="shared" si="31"/>
        <v>101.39105864272059</v>
      </c>
      <c r="AD66" s="1703">
        <f t="shared" si="2"/>
        <v>101.39105864272059</v>
      </c>
      <c r="AE66" s="1697" t="str">
        <f t="shared" si="3"/>
        <v>NA</v>
      </c>
      <c r="AF66" s="196"/>
      <c r="AG66" s="1184">
        <f t="shared" si="27"/>
        <v>745.18534327522036</v>
      </c>
      <c r="AH66" s="1703">
        <f t="shared" si="4"/>
        <v>0</v>
      </c>
      <c r="AI66" s="1697">
        <f t="shared" si="5"/>
        <v>745.18534327522036</v>
      </c>
      <c r="AJ66" s="244"/>
      <c r="AK66" s="1184">
        <f t="shared" si="26"/>
        <v>233.42981765796529</v>
      </c>
      <c r="AL66" s="1703">
        <f t="shared" si="6"/>
        <v>233.42981765796529</v>
      </c>
      <c r="AM66" s="1697">
        <f t="shared" si="7"/>
        <v>0</v>
      </c>
    </row>
    <row r="67" spans="1:39" ht="12" customHeight="1" x14ac:dyDescent="0.25">
      <c r="A67" s="25"/>
      <c r="B67" s="31" t="s">
        <v>97</v>
      </c>
      <c r="C67" s="251"/>
      <c r="D67" s="597">
        <v>4263.99</v>
      </c>
      <c r="E67" s="186">
        <v>233.73</v>
      </c>
      <c r="F67" s="593">
        <v>4030.26</v>
      </c>
      <c r="G67" s="244"/>
      <c r="H67" s="597">
        <v>250.91</v>
      </c>
      <c r="I67" s="186">
        <v>250.91</v>
      </c>
      <c r="J67" s="593" t="s">
        <v>123</v>
      </c>
      <c r="K67" s="196"/>
      <c r="L67" s="1741">
        <v>835.15000000000009</v>
      </c>
      <c r="M67" s="1703">
        <v>251.32</v>
      </c>
      <c r="N67" s="1697">
        <v>583.83000000000004</v>
      </c>
      <c r="O67" s="244"/>
      <c r="P67" s="245">
        <v>1</v>
      </c>
      <c r="Q67" s="186">
        <v>0</v>
      </c>
      <c r="R67" s="186">
        <v>1</v>
      </c>
      <c r="T67" s="1101">
        <f>VLOOKUP(B67,'FX rates'!$B$9:$K$114,9,FALSE)</f>
        <v>0.98431800000000003</v>
      </c>
      <c r="U67" s="1101">
        <f>VLOOKUP(B67,'FX rates'!$B$9:$K$114,10,FALSE)</f>
        <v>0.98497199999999996</v>
      </c>
      <c r="W67" s="1694" t="s">
        <v>97</v>
      </c>
      <c r="X67" s="251"/>
      <c r="Y67" s="245">
        <f t="shared" si="25"/>
        <v>4331.9232199350208</v>
      </c>
      <c r="Z67" s="1703">
        <f t="shared" si="0"/>
        <v>237.45374970283993</v>
      </c>
      <c r="AA67" s="186">
        <f t="shared" si="15"/>
        <v>4094.4694702321813</v>
      </c>
      <c r="AB67" s="244"/>
      <c r="AC67" s="245">
        <f t="shared" si="13"/>
        <v>254.90745876840614</v>
      </c>
      <c r="AD67" s="1703">
        <f t="shared" si="2"/>
        <v>254.90745876840614</v>
      </c>
      <c r="AE67" s="1697" t="str">
        <f t="shared" si="3"/>
        <v>NA</v>
      </c>
      <c r="AF67" s="196"/>
      <c r="AG67" s="1184">
        <f t="shared" si="27"/>
        <v>847.89212282176561</v>
      </c>
      <c r="AH67" s="1703">
        <f t="shared" si="4"/>
        <v>255.15446124356833</v>
      </c>
      <c r="AI67" s="1697">
        <f t="shared" si="5"/>
        <v>592.73766157819716</v>
      </c>
      <c r="AJ67" s="244"/>
      <c r="AK67" s="1184">
        <f t="shared" si="26"/>
        <v>1.0152572865015452</v>
      </c>
      <c r="AL67" s="1703">
        <f t="shared" si="6"/>
        <v>0</v>
      </c>
      <c r="AM67" s="1697">
        <f t="shared" si="7"/>
        <v>1.0152572865015452</v>
      </c>
    </row>
    <row r="68" spans="1:39" ht="12" customHeight="1" x14ac:dyDescent="0.25">
      <c r="A68" s="25"/>
      <c r="B68" s="31" t="s">
        <v>99</v>
      </c>
      <c r="C68" s="251"/>
      <c r="D68" s="597">
        <v>0</v>
      </c>
      <c r="E68" s="186" t="s">
        <v>123</v>
      </c>
      <c r="F68" s="593" t="s">
        <v>123</v>
      </c>
      <c r="G68" s="244"/>
      <c r="H68" s="597">
        <v>47346.2</v>
      </c>
      <c r="I68" s="186">
        <v>47346.2</v>
      </c>
      <c r="J68" s="593" t="s">
        <v>123</v>
      </c>
      <c r="K68" s="196"/>
      <c r="L68" s="1741">
        <v>0</v>
      </c>
      <c r="M68" s="1703">
        <v>0</v>
      </c>
      <c r="N68" s="1697">
        <v>0</v>
      </c>
      <c r="O68" s="244"/>
      <c r="P68" s="245">
        <v>31992</v>
      </c>
      <c r="Q68" s="186">
        <v>31992</v>
      </c>
      <c r="R68" s="186">
        <v>0</v>
      </c>
      <c r="T68" s="1101">
        <f>VLOOKUP(B68,'FX rates'!$B$9:$K$114,9,FALSE)</f>
        <v>33.251994000000003</v>
      </c>
      <c r="U68" s="1101">
        <f>VLOOKUP(B68,'FX rates'!$B$9:$K$114,10,FALSE)</f>
        <v>34.274999999999999</v>
      </c>
      <c r="W68" s="1694" t="s">
        <v>99</v>
      </c>
      <c r="X68" s="251"/>
      <c r="Y68" s="245">
        <f t="shared" si="25"/>
        <v>0</v>
      </c>
      <c r="Z68" s="1703" t="str">
        <f t="shared" si="0"/>
        <v>NA</v>
      </c>
      <c r="AA68" s="186" t="s">
        <v>123</v>
      </c>
      <c r="AB68" s="244"/>
      <c r="AC68" s="245">
        <f t="shared" si="13"/>
        <v>1423.8604758559741</v>
      </c>
      <c r="AD68" s="1703">
        <f t="shared" si="2"/>
        <v>1423.8604758559741</v>
      </c>
      <c r="AE68" s="1697" t="str">
        <f t="shared" si="3"/>
        <v>NA</v>
      </c>
      <c r="AF68" s="196"/>
      <c r="AG68" s="1184">
        <f t="shared" si="27"/>
        <v>0</v>
      </c>
      <c r="AH68" s="1703">
        <f t="shared" si="4"/>
        <v>0</v>
      </c>
      <c r="AI68" s="1697">
        <f t="shared" si="5"/>
        <v>0</v>
      </c>
      <c r="AJ68" s="244"/>
      <c r="AK68" s="1184">
        <f t="shared" si="26"/>
        <v>933.39168490153179</v>
      </c>
      <c r="AL68" s="1703">
        <f t="shared" si="6"/>
        <v>933.39168490153179</v>
      </c>
      <c r="AM68" s="1697">
        <f t="shared" si="7"/>
        <v>0</v>
      </c>
    </row>
    <row r="69" spans="1:39" ht="12" customHeight="1" x14ac:dyDescent="0.25">
      <c r="A69" s="25"/>
      <c r="B69" s="37" t="s">
        <v>101</v>
      </c>
      <c r="C69" s="251"/>
      <c r="D69" s="598">
        <v>2834</v>
      </c>
      <c r="E69" s="599">
        <v>2002</v>
      </c>
      <c r="F69" s="594">
        <v>832</v>
      </c>
      <c r="G69" s="244"/>
      <c r="H69" s="598">
        <v>7364</v>
      </c>
      <c r="I69" s="599">
        <v>7364</v>
      </c>
      <c r="J69" s="594">
        <v>0</v>
      </c>
      <c r="K69" s="196"/>
      <c r="L69" s="1742">
        <v>259</v>
      </c>
      <c r="M69" s="1727">
        <v>77</v>
      </c>
      <c r="N69" s="1710">
        <v>182</v>
      </c>
      <c r="O69" s="244"/>
      <c r="P69" s="246">
        <v>5658</v>
      </c>
      <c r="Q69" s="202">
        <v>5643</v>
      </c>
      <c r="R69" s="202">
        <v>15</v>
      </c>
      <c r="T69" s="1102">
        <f>VLOOKUP(B69,'FX rates'!$B$9:$K$114,9,FALSE)</f>
        <v>3.5946069999999999</v>
      </c>
      <c r="U69" s="1102">
        <f>VLOOKUP(B69,'FX rates'!$B$9:$K$114,10,FALSE)</f>
        <v>3.8356699999999999</v>
      </c>
      <c r="W69" s="1695" t="s">
        <v>101</v>
      </c>
      <c r="X69" s="251"/>
      <c r="Y69" s="246">
        <f t="shared" si="25"/>
        <v>788.40329415705253</v>
      </c>
      <c r="Z69" s="1706">
        <f t="shared" si="0"/>
        <v>556.94544633112889</v>
      </c>
      <c r="AA69" s="202">
        <f t="shared" si="15"/>
        <v>231.45784782592366</v>
      </c>
      <c r="AB69" s="244"/>
      <c r="AC69" s="246">
        <f t="shared" si="13"/>
        <v>2048.6245088823339</v>
      </c>
      <c r="AD69" s="1727">
        <f t="shared" si="2"/>
        <v>2048.6245088823339</v>
      </c>
      <c r="AE69" s="1710">
        <f t="shared" si="3"/>
        <v>0</v>
      </c>
      <c r="AF69" s="196"/>
      <c r="AG69" s="1185">
        <f t="shared" si="27"/>
        <v>67.524057074774419</v>
      </c>
      <c r="AH69" s="1727">
        <f t="shared" si="4"/>
        <v>20.074719670878881</v>
      </c>
      <c r="AI69" s="1710">
        <f t="shared" si="5"/>
        <v>47.449337403895541</v>
      </c>
      <c r="AJ69" s="244"/>
      <c r="AK69" s="1185">
        <f t="shared" si="26"/>
        <v>1475.1008298419833</v>
      </c>
      <c r="AL69" s="1727">
        <f t="shared" si="6"/>
        <v>1471.190170165838</v>
      </c>
      <c r="AM69" s="1710">
        <f t="shared" si="7"/>
        <v>3.9106596761452366</v>
      </c>
    </row>
    <row r="70" spans="1:39" ht="12" customHeight="1" x14ac:dyDescent="0.25">
      <c r="A70" s="1"/>
      <c r="B70" s="6"/>
      <c r="C70" s="6"/>
      <c r="D70" s="192"/>
      <c r="E70" s="192"/>
      <c r="F70" s="192"/>
      <c r="H70" s="192"/>
      <c r="I70" s="192"/>
      <c r="J70" s="192"/>
      <c r="L70" s="247"/>
      <c r="M70" s="247"/>
      <c r="N70" s="247"/>
      <c r="P70" s="192"/>
      <c r="Q70" s="192"/>
      <c r="R70" s="192"/>
      <c r="T70" s="132"/>
      <c r="U70" s="102"/>
      <c r="W70" s="6" t="s">
        <v>26</v>
      </c>
      <c r="X70" s="6"/>
      <c r="Y70" s="187">
        <f>SUM(Y45:Y69)</f>
        <v>30796.551282921737</v>
      </c>
      <c r="Z70" s="235"/>
      <c r="AA70" s="235"/>
      <c r="AB70" s="231"/>
      <c r="AC70" s="187">
        <f>SUM(AC45:AC69)</f>
        <v>144778.95011641193</v>
      </c>
      <c r="AD70" s="187"/>
      <c r="AE70" s="187"/>
      <c r="AF70" s="187"/>
      <c r="AG70" s="187">
        <f>SUM(AG45:AG69)</f>
        <v>22883.199349899533</v>
      </c>
      <c r="AH70" s="235"/>
      <c r="AI70" s="235"/>
      <c r="AJ70" s="231"/>
      <c r="AK70" s="187">
        <f>SUM(AK45:AK69)</f>
        <v>195535.93880031549</v>
      </c>
      <c r="AL70" s="235"/>
      <c r="AM70" s="235"/>
    </row>
    <row r="71" spans="1:39" ht="12" customHeight="1" x14ac:dyDescent="0.25">
      <c r="A71" s="1"/>
      <c r="B71" s="1"/>
      <c r="C71" s="21"/>
      <c r="D71" s="1"/>
      <c r="E71" s="1"/>
      <c r="F71" s="1"/>
      <c r="H71" s="1"/>
      <c r="I71" s="1"/>
      <c r="J71" s="1"/>
      <c r="L71" s="1"/>
      <c r="M71" s="1"/>
      <c r="N71" s="1"/>
      <c r="P71" s="1"/>
      <c r="Q71" s="1"/>
      <c r="R71" s="1"/>
      <c r="T71" s="102"/>
      <c r="U71" s="102"/>
      <c r="W71" s="1"/>
      <c r="X71" s="21"/>
      <c r="Y71" s="1"/>
      <c r="Z71" s="1"/>
      <c r="AA71" s="1"/>
      <c r="AC71" s="1"/>
      <c r="AD71" s="1"/>
      <c r="AE71" s="1"/>
      <c r="AG71" s="1"/>
      <c r="AH71" s="1"/>
      <c r="AI71" s="1"/>
      <c r="AK71" s="1"/>
      <c r="AL71" s="1"/>
      <c r="AM71" s="1"/>
    </row>
    <row r="72" spans="1:39" ht="12" customHeight="1" x14ac:dyDescent="0.25">
      <c r="A72" s="1"/>
      <c r="B72" s="71"/>
      <c r="C72" s="71"/>
      <c r="D72" s="1"/>
      <c r="E72" s="1"/>
      <c r="F72" s="1"/>
      <c r="H72" s="1"/>
      <c r="I72" s="1"/>
      <c r="J72" s="1"/>
      <c r="L72" s="204"/>
      <c r="M72" s="204"/>
      <c r="N72" s="1"/>
      <c r="P72" s="1"/>
      <c r="Q72" s="1"/>
      <c r="R72" s="1"/>
      <c r="T72" s="102"/>
      <c r="U72" s="102"/>
      <c r="W72" s="205" t="s">
        <v>124</v>
      </c>
      <c r="X72" s="238"/>
      <c r="Y72" s="208">
        <f>SUM(Y20,Y42,Y70)</f>
        <v>166854.66100770075</v>
      </c>
      <c r="Z72" s="240"/>
      <c r="AA72" s="248"/>
      <c r="AB72" s="241"/>
      <c r="AC72" s="208">
        <f>SUM(AC20,AC42,AC70)</f>
        <v>6294239.7816088963</v>
      </c>
      <c r="AD72" s="208"/>
      <c r="AE72" s="208"/>
      <c r="AF72" s="208"/>
      <c r="AG72" s="208">
        <f>SUM(AG20,AG42,AG70)</f>
        <v>120923.99402991302</v>
      </c>
      <c r="AH72" s="208"/>
      <c r="AI72" s="208"/>
      <c r="AJ72" s="208"/>
      <c r="AK72" s="208">
        <f>SUM(AK20,AK42,AK70)</f>
        <v>719844.62924736692</v>
      </c>
      <c r="AL72" s="208"/>
      <c r="AM72" s="208"/>
    </row>
    <row r="73" spans="1:39" ht="12" customHeight="1" x14ac:dyDescent="0.25">
      <c r="A73" s="1"/>
      <c r="B73" s="1"/>
      <c r="C73" s="21"/>
      <c r="D73" s="1"/>
      <c r="E73" s="1"/>
      <c r="F73" s="1"/>
      <c r="H73" s="1"/>
      <c r="I73" s="1"/>
      <c r="J73" s="1"/>
      <c r="L73" s="1"/>
      <c r="M73" s="1"/>
      <c r="N73" s="1"/>
      <c r="P73" s="1"/>
      <c r="Q73" s="1"/>
      <c r="R73" s="1"/>
      <c r="T73" s="166"/>
      <c r="U73" s="166"/>
      <c r="W73" s="1"/>
      <c r="X73" s="21"/>
      <c r="Y73" s="1"/>
      <c r="Z73" s="1"/>
      <c r="AA73" s="1"/>
      <c r="AC73" s="1"/>
      <c r="AD73" s="1"/>
      <c r="AE73" s="1"/>
      <c r="AG73" s="1"/>
      <c r="AH73" s="1"/>
      <c r="AI73" s="1"/>
      <c r="AK73" s="1"/>
      <c r="AL73" s="1"/>
      <c r="AM73" s="1"/>
    </row>
    <row r="74" spans="1:39" ht="12" customHeight="1" x14ac:dyDescent="0.25">
      <c r="B74" s="77" t="s">
        <v>104</v>
      </c>
      <c r="T74" s="102"/>
      <c r="U74" s="102"/>
      <c r="W74" s="77"/>
    </row>
    <row r="75" spans="1:39" ht="12" customHeight="1" x14ac:dyDescent="0.25">
      <c r="B75" s="77" t="s">
        <v>105</v>
      </c>
      <c r="L75" s="131"/>
      <c r="M75" s="131"/>
      <c r="N75" s="131"/>
      <c r="O75" s="131"/>
      <c r="T75" s="102"/>
      <c r="U75" s="102"/>
      <c r="W75" s="77"/>
    </row>
    <row r="76" spans="1:39" ht="12" customHeight="1" x14ac:dyDescent="0.25">
      <c r="B76" s="84" t="s">
        <v>106</v>
      </c>
      <c r="L76" s="131"/>
      <c r="M76" s="131"/>
      <c r="N76" s="249"/>
      <c r="O76" s="131"/>
      <c r="W76" s="84"/>
    </row>
    <row r="77" spans="1:39" ht="12" customHeight="1" x14ac:dyDescent="0.25">
      <c r="B77" s="77" t="s">
        <v>125</v>
      </c>
      <c r="L77" s="131"/>
      <c r="M77" s="131"/>
      <c r="N77" s="249"/>
      <c r="O77" s="131"/>
      <c r="W77" s="77"/>
    </row>
    <row r="78" spans="1:39" ht="12" customHeight="1" x14ac:dyDescent="0.25">
      <c r="B78" s="77" t="s">
        <v>126</v>
      </c>
      <c r="L78" s="131"/>
      <c r="M78" s="131"/>
      <c r="N78" s="131"/>
      <c r="O78" s="249"/>
      <c r="W78" s="77"/>
    </row>
    <row r="79" spans="1:39" ht="12" customHeight="1" x14ac:dyDescent="0.25">
      <c r="B79" s="2"/>
      <c r="L79" s="250"/>
      <c r="M79" s="250"/>
      <c r="N79" s="131"/>
      <c r="O79" s="249"/>
      <c r="W79" s="2"/>
    </row>
    <row r="80" spans="1:39" ht="12" customHeight="1" x14ac:dyDescent="0.25">
      <c r="B80" s="70" t="s">
        <v>109</v>
      </c>
      <c r="L80" s="250"/>
      <c r="M80" s="250"/>
      <c r="N80" s="249"/>
      <c r="O80" s="131"/>
      <c r="W80" s="72"/>
    </row>
    <row r="81" spans="2:23" ht="12" customHeight="1" x14ac:dyDescent="0.25">
      <c r="B81" s="70" t="s">
        <v>110</v>
      </c>
      <c r="L81" s="190"/>
      <c r="M81" s="190"/>
      <c r="N81" s="249"/>
      <c r="O81" s="131"/>
      <c r="W81" s="72"/>
    </row>
    <row r="82" spans="2:23" ht="12" customHeight="1" x14ac:dyDescent="0.25">
      <c r="B82" s="70" t="s">
        <v>114</v>
      </c>
      <c r="L82" s="190"/>
      <c r="M82" s="190"/>
      <c r="N82" s="249"/>
      <c r="O82" s="131"/>
      <c r="W82" s="72"/>
    </row>
    <row r="83" spans="2:23" ht="12" customHeight="1" x14ac:dyDescent="0.25">
      <c r="B83" s="70" t="s">
        <v>577</v>
      </c>
      <c r="L83" s="190"/>
      <c r="M83" s="190"/>
      <c r="N83" s="249"/>
      <c r="O83" s="131"/>
      <c r="W83" s="72"/>
    </row>
    <row r="84" spans="2:23" ht="12" customHeight="1" x14ac:dyDescent="0.25">
      <c r="B84" s="70" t="s">
        <v>111</v>
      </c>
      <c r="L84" s="16"/>
      <c r="M84" s="16"/>
      <c r="N84" s="249"/>
      <c r="O84" s="131"/>
      <c r="W84" s="72"/>
    </row>
    <row r="85" spans="2:23" ht="12" customHeight="1" x14ac:dyDescent="0.25">
      <c r="B85" s="70" t="s">
        <v>112</v>
      </c>
      <c r="W85" s="72"/>
    </row>
    <row r="86" spans="2:23" ht="12" customHeight="1" x14ac:dyDescent="0.25">
      <c r="B86" s="70" t="s">
        <v>113</v>
      </c>
      <c r="W86" s="72"/>
    </row>
    <row r="87" spans="2:23" ht="12" customHeight="1" x14ac:dyDescent="0.25">
      <c r="B87" s="3" t="s">
        <v>579</v>
      </c>
      <c r="W87" s="72"/>
    </row>
    <row r="88" spans="2:23" ht="12" customHeight="1" x14ac:dyDescent="0.25">
      <c r="B88" s="70" t="s">
        <v>116</v>
      </c>
      <c r="W88" s="72"/>
    </row>
    <row r="89" spans="2:23" ht="12" customHeight="1" x14ac:dyDescent="0.25">
      <c r="B89" s="70" t="s">
        <v>614</v>
      </c>
      <c r="W89" s="72"/>
    </row>
    <row r="90" spans="2:23" ht="12" customHeight="1" x14ac:dyDescent="0.25">
      <c r="B90" s="70" t="s">
        <v>117</v>
      </c>
    </row>
    <row r="91" spans="2:23" ht="12" customHeight="1" x14ac:dyDescent="0.25">
      <c r="B91" s="70" t="s">
        <v>115</v>
      </c>
    </row>
    <row r="92" spans="2:23" ht="12" customHeight="1" x14ac:dyDescent="0.25">
      <c r="B92" s="70" t="s">
        <v>118</v>
      </c>
    </row>
    <row r="93" spans="2:23" ht="12" customHeight="1" x14ac:dyDescent="0.25"/>
    <row r="94" spans="2:23" ht="12" customHeight="1" x14ac:dyDescent="0.25"/>
    <row r="95" spans="2:23" ht="12" customHeight="1" x14ac:dyDescent="0.25"/>
    <row r="96" spans="2:23" ht="12" customHeight="1" x14ac:dyDescent="0.25"/>
    <row r="97" spans="1:39" ht="12" customHeight="1" x14ac:dyDescent="0.25"/>
    <row r="98" spans="1:39" ht="12" customHeight="1" x14ac:dyDescent="0.25"/>
    <row r="99" spans="1:39" ht="12" customHeight="1" x14ac:dyDescent="0.25"/>
    <row r="100" spans="1:39" ht="12" customHeight="1" x14ac:dyDescent="0.25"/>
    <row r="101" spans="1:39" ht="12" customHeight="1" x14ac:dyDescent="0.25">
      <c r="A101" s="82"/>
      <c r="B101" s="82"/>
      <c r="C101" s="166"/>
      <c r="D101" s="82"/>
      <c r="E101" s="82"/>
      <c r="F101" s="82"/>
      <c r="H101" s="82"/>
      <c r="I101" s="82"/>
      <c r="J101" s="82"/>
      <c r="L101" s="82"/>
      <c r="M101" s="82"/>
      <c r="N101" s="82"/>
      <c r="P101" s="82"/>
      <c r="Q101" s="82"/>
      <c r="R101" s="82"/>
      <c r="W101" s="82"/>
      <c r="X101" s="166"/>
      <c r="Y101" s="82"/>
      <c r="Z101" s="82"/>
      <c r="AA101" s="82"/>
      <c r="AC101" s="82"/>
      <c r="AD101" s="82"/>
      <c r="AE101" s="82"/>
      <c r="AG101" s="82"/>
      <c r="AH101" s="82"/>
      <c r="AI101" s="82"/>
      <c r="AK101" s="82"/>
      <c r="AL101" s="82"/>
      <c r="AM101" s="82"/>
    </row>
  </sheetData>
  <mergeCells count="44">
    <mergeCell ref="AM7:AM8"/>
    <mergeCell ref="Y7:Y8"/>
    <mergeCell ref="Z7:Z8"/>
    <mergeCell ref="AA7:AA8"/>
    <mergeCell ref="AC7:AC8"/>
    <mergeCell ref="AD7:AD8"/>
    <mergeCell ref="AE7:AE8"/>
    <mergeCell ref="AG7:AG8"/>
    <mergeCell ref="AH7:AH8"/>
    <mergeCell ref="AI7:AI8"/>
    <mergeCell ref="AK7:AK8"/>
    <mergeCell ref="AL7:AL8"/>
    <mergeCell ref="U5:U8"/>
    <mergeCell ref="W5:W8"/>
    <mergeCell ref="Y5:AA5"/>
    <mergeCell ref="AC5:AE5"/>
    <mergeCell ref="AG5:AI5"/>
    <mergeCell ref="AK5:AM5"/>
    <mergeCell ref="Y6:AA6"/>
    <mergeCell ref="AC6:AE6"/>
    <mergeCell ref="AG6:AI6"/>
    <mergeCell ref="AK6:AM6"/>
    <mergeCell ref="B5:B8"/>
    <mergeCell ref="D5:F5"/>
    <mergeCell ref="H5:J5"/>
    <mergeCell ref="L5:N5"/>
    <mergeCell ref="P5:R5"/>
    <mergeCell ref="R7:R8"/>
    <mergeCell ref="D7:D8"/>
    <mergeCell ref="E7:E8"/>
    <mergeCell ref="F7:F8"/>
    <mergeCell ref="H7:H8"/>
    <mergeCell ref="I7:I8"/>
    <mergeCell ref="J7:J8"/>
    <mergeCell ref="L7:L8"/>
    <mergeCell ref="M7:M8"/>
    <mergeCell ref="N7:N8"/>
    <mergeCell ref="P7:P8"/>
    <mergeCell ref="T5:T8"/>
    <mergeCell ref="D6:F6"/>
    <mergeCell ref="H6:J6"/>
    <mergeCell ref="L6:N6"/>
    <mergeCell ref="P6:R6"/>
    <mergeCell ref="Q7:Q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J68"/>
  <sheetViews>
    <sheetView showGridLines="0" zoomScale="85" zoomScaleNormal="85" workbookViewId="0"/>
  </sheetViews>
  <sheetFormatPr defaultColWidth="11.42578125" defaultRowHeight="15" x14ac:dyDescent="0.25"/>
  <cols>
    <col min="1" max="1" width="2.85546875" style="102" customWidth="1"/>
    <col min="2" max="2" width="37.5703125" style="102" customWidth="1"/>
    <col min="3" max="4" width="15.7109375" style="102" customWidth="1"/>
    <col min="5" max="5" width="2.85546875" style="2" customWidth="1"/>
    <col min="6" max="7" width="15.7109375" style="102" customWidth="1"/>
    <col min="8" max="8" width="2.85546875" style="2" customWidth="1"/>
    <col min="9" max="10" width="15.7109375" style="102" customWidth="1"/>
    <col min="11" max="11" width="2.85546875" style="2" customWidth="1"/>
    <col min="12" max="13" width="15.7109375" style="102" customWidth="1"/>
    <col min="14" max="14" width="2.85546875" style="2" customWidth="1"/>
    <col min="15" max="16" width="15.7109375" style="102" customWidth="1"/>
    <col min="17" max="17" width="2.85546875" style="2" customWidth="1"/>
    <col min="18" max="19" width="15.7109375" style="102" customWidth="1"/>
    <col min="20" max="20" width="7.140625" style="2" customWidth="1"/>
    <col min="21" max="22" width="15.7109375" style="102" customWidth="1"/>
    <col min="23" max="23" width="2.85546875" style="102" customWidth="1"/>
    <col min="24" max="24" width="15.7109375" style="2" customWidth="1"/>
    <col min="25" max="25" width="13.5703125" style="2" customWidth="1"/>
    <col min="26" max="27" width="2.85546875" style="2" customWidth="1"/>
    <col min="28" max="29" width="15.7109375" style="287" customWidth="1"/>
    <col min="30" max="30" width="2.85546875" style="212" customWidth="1"/>
    <col min="31" max="32" width="15.7109375" style="287" customWidth="1"/>
    <col min="33" max="33" width="2.85546875" style="212" customWidth="1"/>
    <col min="34" max="35" width="15.7109375" style="287" customWidth="1"/>
    <col min="36" max="36" width="2.85546875" style="2" customWidth="1"/>
    <col min="37" max="256" width="11.42578125" style="2"/>
    <col min="257" max="257" width="2.85546875" style="2" customWidth="1"/>
    <col min="258" max="258" width="37.5703125" style="2" customWidth="1"/>
    <col min="259" max="260" width="15.7109375" style="2" customWidth="1"/>
    <col min="261" max="261" width="2.85546875" style="2" customWidth="1"/>
    <col min="262" max="263" width="15.7109375" style="2" customWidth="1"/>
    <col min="264" max="264" width="2.85546875" style="2" customWidth="1"/>
    <col min="265" max="266" width="15.7109375" style="2" customWidth="1"/>
    <col min="267" max="267" width="2.85546875" style="2" customWidth="1"/>
    <col min="268" max="269" width="15.7109375" style="2" customWidth="1"/>
    <col min="270" max="270" width="2.85546875" style="2" customWidth="1"/>
    <col min="271" max="272" width="15.7109375" style="2" customWidth="1"/>
    <col min="273" max="273" width="2.85546875" style="2" customWidth="1"/>
    <col min="274" max="275" width="15.7109375" style="2" customWidth="1"/>
    <col min="276" max="276" width="2.85546875" style="2" customWidth="1"/>
    <col min="277" max="278" width="15.7109375" style="2" customWidth="1"/>
    <col min="279" max="279" width="2.85546875" style="2" customWidth="1"/>
    <col min="280" max="281" width="15.7109375" style="2" customWidth="1"/>
    <col min="282" max="283" width="2.85546875" style="2" customWidth="1"/>
    <col min="284" max="285" width="15.7109375" style="2" customWidth="1"/>
    <col min="286" max="286" width="2.85546875" style="2" customWidth="1"/>
    <col min="287" max="288" width="15.7109375" style="2" customWidth="1"/>
    <col min="289" max="289" width="2.85546875" style="2" customWidth="1"/>
    <col min="290" max="291" width="15.7109375" style="2" customWidth="1"/>
    <col min="292" max="292" width="2.85546875" style="2" customWidth="1"/>
    <col min="293" max="512" width="11.42578125" style="2"/>
    <col min="513" max="513" width="2.85546875" style="2" customWidth="1"/>
    <col min="514" max="514" width="37.5703125" style="2" customWidth="1"/>
    <col min="515" max="516" width="15.7109375" style="2" customWidth="1"/>
    <col min="517" max="517" width="2.85546875" style="2" customWidth="1"/>
    <col min="518" max="519" width="15.7109375" style="2" customWidth="1"/>
    <col min="520" max="520" width="2.85546875" style="2" customWidth="1"/>
    <col min="521" max="522" width="15.7109375" style="2" customWidth="1"/>
    <col min="523" max="523" width="2.85546875" style="2" customWidth="1"/>
    <col min="524" max="525" width="15.7109375" style="2" customWidth="1"/>
    <col min="526" max="526" width="2.85546875" style="2" customWidth="1"/>
    <col min="527" max="528" width="15.7109375" style="2" customWidth="1"/>
    <col min="529" max="529" width="2.85546875" style="2" customWidth="1"/>
    <col min="530" max="531" width="15.7109375" style="2" customWidth="1"/>
    <col min="532" max="532" width="2.85546875" style="2" customWidth="1"/>
    <col min="533" max="534" width="15.7109375" style="2" customWidth="1"/>
    <col min="535" max="535" width="2.85546875" style="2" customWidth="1"/>
    <col min="536" max="537" width="15.7109375" style="2" customWidth="1"/>
    <col min="538" max="539" width="2.85546875" style="2" customWidth="1"/>
    <col min="540" max="541" width="15.7109375" style="2" customWidth="1"/>
    <col min="542" max="542" width="2.85546875" style="2" customWidth="1"/>
    <col min="543" max="544" width="15.7109375" style="2" customWidth="1"/>
    <col min="545" max="545" width="2.85546875" style="2" customWidth="1"/>
    <col min="546" max="547" width="15.7109375" style="2" customWidth="1"/>
    <col min="548" max="548" width="2.85546875" style="2" customWidth="1"/>
    <col min="549" max="768" width="11.42578125" style="2"/>
    <col min="769" max="769" width="2.85546875" style="2" customWidth="1"/>
    <col min="770" max="770" width="37.5703125" style="2" customWidth="1"/>
    <col min="771" max="772" width="15.7109375" style="2" customWidth="1"/>
    <col min="773" max="773" width="2.85546875" style="2" customWidth="1"/>
    <col min="774" max="775" width="15.7109375" style="2" customWidth="1"/>
    <col min="776" max="776" width="2.85546875" style="2" customWidth="1"/>
    <col min="777" max="778" width="15.7109375" style="2" customWidth="1"/>
    <col min="779" max="779" width="2.85546875" style="2" customWidth="1"/>
    <col min="780" max="781" width="15.7109375" style="2" customWidth="1"/>
    <col min="782" max="782" width="2.85546875" style="2" customWidth="1"/>
    <col min="783" max="784" width="15.7109375" style="2" customWidth="1"/>
    <col min="785" max="785" width="2.85546875" style="2" customWidth="1"/>
    <col min="786" max="787" width="15.7109375" style="2" customWidth="1"/>
    <col min="788" max="788" width="2.85546875" style="2" customWidth="1"/>
    <col min="789" max="790" width="15.7109375" style="2" customWidth="1"/>
    <col min="791" max="791" width="2.85546875" style="2" customWidth="1"/>
    <col min="792" max="793" width="15.7109375" style="2" customWidth="1"/>
    <col min="794" max="795" width="2.85546875" style="2" customWidth="1"/>
    <col min="796" max="797" width="15.7109375" style="2" customWidth="1"/>
    <col min="798" max="798" width="2.85546875" style="2" customWidth="1"/>
    <col min="799" max="800" width="15.7109375" style="2" customWidth="1"/>
    <col min="801" max="801" width="2.85546875" style="2" customWidth="1"/>
    <col min="802" max="803" width="15.7109375" style="2" customWidth="1"/>
    <col min="804" max="804" width="2.85546875" style="2" customWidth="1"/>
    <col min="805" max="1024" width="11.42578125" style="2"/>
    <col min="1025" max="1025" width="2.85546875" style="2" customWidth="1"/>
    <col min="1026" max="1026" width="37.5703125" style="2" customWidth="1"/>
    <col min="1027" max="1028" width="15.7109375" style="2" customWidth="1"/>
    <col min="1029" max="1029" width="2.85546875" style="2" customWidth="1"/>
    <col min="1030" max="1031" width="15.7109375" style="2" customWidth="1"/>
    <col min="1032" max="1032" width="2.85546875" style="2" customWidth="1"/>
    <col min="1033" max="1034" width="15.7109375" style="2" customWidth="1"/>
    <col min="1035" max="1035" width="2.85546875" style="2" customWidth="1"/>
    <col min="1036" max="1037" width="15.7109375" style="2" customWidth="1"/>
    <col min="1038" max="1038" width="2.85546875" style="2" customWidth="1"/>
    <col min="1039" max="1040" width="15.7109375" style="2" customWidth="1"/>
    <col min="1041" max="1041" width="2.85546875" style="2" customWidth="1"/>
    <col min="1042" max="1043" width="15.7109375" style="2" customWidth="1"/>
    <col min="1044" max="1044" width="2.85546875" style="2" customWidth="1"/>
    <col min="1045" max="1046" width="15.7109375" style="2" customWidth="1"/>
    <col min="1047" max="1047" width="2.85546875" style="2" customWidth="1"/>
    <col min="1048" max="1049" width="15.7109375" style="2" customWidth="1"/>
    <col min="1050" max="1051" width="2.85546875" style="2" customWidth="1"/>
    <col min="1052" max="1053" width="15.7109375" style="2" customWidth="1"/>
    <col min="1054" max="1054" width="2.85546875" style="2" customWidth="1"/>
    <col min="1055" max="1056" width="15.7109375" style="2" customWidth="1"/>
    <col min="1057" max="1057" width="2.85546875" style="2" customWidth="1"/>
    <col min="1058" max="1059" width="15.7109375" style="2" customWidth="1"/>
    <col min="1060" max="1060" width="2.85546875" style="2" customWidth="1"/>
    <col min="1061" max="1280" width="11.42578125" style="2"/>
    <col min="1281" max="1281" width="2.85546875" style="2" customWidth="1"/>
    <col min="1282" max="1282" width="37.5703125" style="2" customWidth="1"/>
    <col min="1283" max="1284" width="15.7109375" style="2" customWidth="1"/>
    <col min="1285" max="1285" width="2.85546875" style="2" customWidth="1"/>
    <col min="1286" max="1287" width="15.7109375" style="2" customWidth="1"/>
    <col min="1288" max="1288" width="2.85546875" style="2" customWidth="1"/>
    <col min="1289" max="1290" width="15.7109375" style="2" customWidth="1"/>
    <col min="1291" max="1291" width="2.85546875" style="2" customWidth="1"/>
    <col min="1292" max="1293" width="15.7109375" style="2" customWidth="1"/>
    <col min="1294" max="1294" width="2.85546875" style="2" customWidth="1"/>
    <col min="1295" max="1296" width="15.7109375" style="2" customWidth="1"/>
    <col min="1297" max="1297" width="2.85546875" style="2" customWidth="1"/>
    <col min="1298" max="1299" width="15.7109375" style="2" customWidth="1"/>
    <col min="1300" max="1300" width="2.85546875" style="2" customWidth="1"/>
    <col min="1301" max="1302" width="15.7109375" style="2" customWidth="1"/>
    <col min="1303" max="1303" width="2.85546875" style="2" customWidth="1"/>
    <col min="1304" max="1305" width="15.7109375" style="2" customWidth="1"/>
    <col min="1306" max="1307" width="2.85546875" style="2" customWidth="1"/>
    <col min="1308" max="1309" width="15.7109375" style="2" customWidth="1"/>
    <col min="1310" max="1310" width="2.85546875" style="2" customWidth="1"/>
    <col min="1311" max="1312" width="15.7109375" style="2" customWidth="1"/>
    <col min="1313" max="1313" width="2.85546875" style="2" customWidth="1"/>
    <col min="1314" max="1315" width="15.7109375" style="2" customWidth="1"/>
    <col min="1316" max="1316" width="2.85546875" style="2" customWidth="1"/>
    <col min="1317" max="1536" width="11.42578125" style="2"/>
    <col min="1537" max="1537" width="2.85546875" style="2" customWidth="1"/>
    <col min="1538" max="1538" width="37.5703125" style="2" customWidth="1"/>
    <col min="1539" max="1540" width="15.7109375" style="2" customWidth="1"/>
    <col min="1541" max="1541" width="2.85546875" style="2" customWidth="1"/>
    <col min="1542" max="1543" width="15.7109375" style="2" customWidth="1"/>
    <col min="1544" max="1544" width="2.85546875" style="2" customWidth="1"/>
    <col min="1545" max="1546" width="15.7109375" style="2" customWidth="1"/>
    <col min="1547" max="1547" width="2.85546875" style="2" customWidth="1"/>
    <col min="1548" max="1549" width="15.7109375" style="2" customWidth="1"/>
    <col min="1550" max="1550" width="2.85546875" style="2" customWidth="1"/>
    <col min="1551" max="1552" width="15.7109375" style="2" customWidth="1"/>
    <col min="1553" max="1553" width="2.85546875" style="2" customWidth="1"/>
    <col min="1554" max="1555" width="15.7109375" style="2" customWidth="1"/>
    <col min="1556" max="1556" width="2.85546875" style="2" customWidth="1"/>
    <col min="1557" max="1558" width="15.7109375" style="2" customWidth="1"/>
    <col min="1559" max="1559" width="2.85546875" style="2" customWidth="1"/>
    <col min="1560" max="1561" width="15.7109375" style="2" customWidth="1"/>
    <col min="1562" max="1563" width="2.85546875" style="2" customWidth="1"/>
    <col min="1564" max="1565" width="15.7109375" style="2" customWidth="1"/>
    <col min="1566" max="1566" width="2.85546875" style="2" customWidth="1"/>
    <col min="1567" max="1568" width="15.7109375" style="2" customWidth="1"/>
    <col min="1569" max="1569" width="2.85546875" style="2" customWidth="1"/>
    <col min="1570" max="1571" width="15.7109375" style="2" customWidth="1"/>
    <col min="1572" max="1572" width="2.85546875" style="2" customWidth="1"/>
    <col min="1573" max="1792" width="11.42578125" style="2"/>
    <col min="1793" max="1793" width="2.85546875" style="2" customWidth="1"/>
    <col min="1794" max="1794" width="37.5703125" style="2" customWidth="1"/>
    <col min="1795" max="1796" width="15.7109375" style="2" customWidth="1"/>
    <col min="1797" max="1797" width="2.85546875" style="2" customWidth="1"/>
    <col min="1798" max="1799" width="15.7109375" style="2" customWidth="1"/>
    <col min="1800" max="1800" width="2.85546875" style="2" customWidth="1"/>
    <col min="1801" max="1802" width="15.7109375" style="2" customWidth="1"/>
    <col min="1803" max="1803" width="2.85546875" style="2" customWidth="1"/>
    <col min="1804" max="1805" width="15.7109375" style="2" customWidth="1"/>
    <col min="1806" max="1806" width="2.85546875" style="2" customWidth="1"/>
    <col min="1807" max="1808" width="15.7109375" style="2" customWidth="1"/>
    <col min="1809" max="1809" width="2.85546875" style="2" customWidth="1"/>
    <col min="1810" max="1811" width="15.7109375" style="2" customWidth="1"/>
    <col min="1812" max="1812" width="2.85546875" style="2" customWidth="1"/>
    <col min="1813" max="1814" width="15.7109375" style="2" customWidth="1"/>
    <col min="1815" max="1815" width="2.85546875" style="2" customWidth="1"/>
    <col min="1816" max="1817" width="15.7109375" style="2" customWidth="1"/>
    <col min="1818" max="1819" width="2.85546875" style="2" customWidth="1"/>
    <col min="1820" max="1821" width="15.7109375" style="2" customWidth="1"/>
    <col min="1822" max="1822" width="2.85546875" style="2" customWidth="1"/>
    <col min="1823" max="1824" width="15.7109375" style="2" customWidth="1"/>
    <col min="1825" max="1825" width="2.85546875" style="2" customWidth="1"/>
    <col min="1826" max="1827" width="15.7109375" style="2" customWidth="1"/>
    <col min="1828" max="1828" width="2.85546875" style="2" customWidth="1"/>
    <col min="1829" max="2048" width="11.42578125" style="2"/>
    <col min="2049" max="2049" width="2.85546875" style="2" customWidth="1"/>
    <col min="2050" max="2050" width="37.5703125" style="2" customWidth="1"/>
    <col min="2051" max="2052" width="15.7109375" style="2" customWidth="1"/>
    <col min="2053" max="2053" width="2.85546875" style="2" customWidth="1"/>
    <col min="2054" max="2055" width="15.7109375" style="2" customWidth="1"/>
    <col min="2056" max="2056" width="2.85546875" style="2" customWidth="1"/>
    <col min="2057" max="2058" width="15.7109375" style="2" customWidth="1"/>
    <col min="2059" max="2059" width="2.85546875" style="2" customWidth="1"/>
    <col min="2060" max="2061" width="15.7109375" style="2" customWidth="1"/>
    <col min="2062" max="2062" width="2.85546875" style="2" customWidth="1"/>
    <col min="2063" max="2064" width="15.7109375" style="2" customWidth="1"/>
    <col min="2065" max="2065" width="2.85546875" style="2" customWidth="1"/>
    <col min="2066" max="2067" width="15.7109375" style="2" customWidth="1"/>
    <col min="2068" max="2068" width="2.85546875" style="2" customWidth="1"/>
    <col min="2069" max="2070" width="15.7109375" style="2" customWidth="1"/>
    <col min="2071" max="2071" width="2.85546875" style="2" customWidth="1"/>
    <col min="2072" max="2073" width="15.7109375" style="2" customWidth="1"/>
    <col min="2074" max="2075" width="2.85546875" style="2" customWidth="1"/>
    <col min="2076" max="2077" width="15.7109375" style="2" customWidth="1"/>
    <col min="2078" max="2078" width="2.85546875" style="2" customWidth="1"/>
    <col min="2079" max="2080" width="15.7109375" style="2" customWidth="1"/>
    <col min="2081" max="2081" width="2.85546875" style="2" customWidth="1"/>
    <col min="2082" max="2083" width="15.7109375" style="2" customWidth="1"/>
    <col min="2084" max="2084" width="2.85546875" style="2" customWidth="1"/>
    <col min="2085" max="2304" width="11.42578125" style="2"/>
    <col min="2305" max="2305" width="2.85546875" style="2" customWidth="1"/>
    <col min="2306" max="2306" width="37.5703125" style="2" customWidth="1"/>
    <col min="2307" max="2308" width="15.7109375" style="2" customWidth="1"/>
    <col min="2309" max="2309" width="2.85546875" style="2" customWidth="1"/>
    <col min="2310" max="2311" width="15.7109375" style="2" customWidth="1"/>
    <col min="2312" max="2312" width="2.85546875" style="2" customWidth="1"/>
    <col min="2313" max="2314" width="15.7109375" style="2" customWidth="1"/>
    <col min="2315" max="2315" width="2.85546875" style="2" customWidth="1"/>
    <col min="2316" max="2317" width="15.7109375" style="2" customWidth="1"/>
    <col min="2318" max="2318" width="2.85546875" style="2" customWidth="1"/>
    <col min="2319" max="2320" width="15.7109375" style="2" customWidth="1"/>
    <col min="2321" max="2321" width="2.85546875" style="2" customWidth="1"/>
    <col min="2322" max="2323" width="15.7109375" style="2" customWidth="1"/>
    <col min="2324" max="2324" width="2.85546875" style="2" customWidth="1"/>
    <col min="2325" max="2326" width="15.7109375" style="2" customWidth="1"/>
    <col min="2327" max="2327" width="2.85546875" style="2" customWidth="1"/>
    <col min="2328" max="2329" width="15.7109375" style="2" customWidth="1"/>
    <col min="2330" max="2331" width="2.85546875" style="2" customWidth="1"/>
    <col min="2332" max="2333" width="15.7109375" style="2" customWidth="1"/>
    <col min="2334" max="2334" width="2.85546875" style="2" customWidth="1"/>
    <col min="2335" max="2336" width="15.7109375" style="2" customWidth="1"/>
    <col min="2337" max="2337" width="2.85546875" style="2" customWidth="1"/>
    <col min="2338" max="2339" width="15.7109375" style="2" customWidth="1"/>
    <col min="2340" max="2340" width="2.85546875" style="2" customWidth="1"/>
    <col min="2341" max="2560" width="11.42578125" style="2"/>
    <col min="2561" max="2561" width="2.85546875" style="2" customWidth="1"/>
    <col min="2562" max="2562" width="37.5703125" style="2" customWidth="1"/>
    <col min="2563" max="2564" width="15.7109375" style="2" customWidth="1"/>
    <col min="2565" max="2565" width="2.85546875" style="2" customWidth="1"/>
    <col min="2566" max="2567" width="15.7109375" style="2" customWidth="1"/>
    <col min="2568" max="2568" width="2.85546875" style="2" customWidth="1"/>
    <col min="2569" max="2570" width="15.7109375" style="2" customWidth="1"/>
    <col min="2571" max="2571" width="2.85546875" style="2" customWidth="1"/>
    <col min="2572" max="2573" width="15.7109375" style="2" customWidth="1"/>
    <col min="2574" max="2574" width="2.85546875" style="2" customWidth="1"/>
    <col min="2575" max="2576" width="15.7109375" style="2" customWidth="1"/>
    <col min="2577" max="2577" width="2.85546875" style="2" customWidth="1"/>
    <col min="2578" max="2579" width="15.7109375" style="2" customWidth="1"/>
    <col min="2580" max="2580" width="2.85546875" style="2" customWidth="1"/>
    <col min="2581" max="2582" width="15.7109375" style="2" customWidth="1"/>
    <col min="2583" max="2583" width="2.85546875" style="2" customWidth="1"/>
    <col min="2584" max="2585" width="15.7109375" style="2" customWidth="1"/>
    <col min="2586" max="2587" width="2.85546875" style="2" customWidth="1"/>
    <col min="2588" max="2589" width="15.7109375" style="2" customWidth="1"/>
    <col min="2590" max="2590" width="2.85546875" style="2" customWidth="1"/>
    <col min="2591" max="2592" width="15.7109375" style="2" customWidth="1"/>
    <col min="2593" max="2593" width="2.85546875" style="2" customWidth="1"/>
    <col min="2594" max="2595" width="15.7109375" style="2" customWidth="1"/>
    <col min="2596" max="2596" width="2.85546875" style="2" customWidth="1"/>
    <col min="2597" max="2816" width="11.42578125" style="2"/>
    <col min="2817" max="2817" width="2.85546875" style="2" customWidth="1"/>
    <col min="2818" max="2818" width="37.5703125" style="2" customWidth="1"/>
    <col min="2819" max="2820" width="15.7109375" style="2" customWidth="1"/>
    <col min="2821" max="2821" width="2.85546875" style="2" customWidth="1"/>
    <col min="2822" max="2823" width="15.7109375" style="2" customWidth="1"/>
    <col min="2824" max="2824" width="2.85546875" style="2" customWidth="1"/>
    <col min="2825" max="2826" width="15.7109375" style="2" customWidth="1"/>
    <col min="2827" max="2827" width="2.85546875" style="2" customWidth="1"/>
    <col min="2828" max="2829" width="15.7109375" style="2" customWidth="1"/>
    <col min="2830" max="2830" width="2.85546875" style="2" customWidth="1"/>
    <col min="2831" max="2832" width="15.7109375" style="2" customWidth="1"/>
    <col min="2833" max="2833" width="2.85546875" style="2" customWidth="1"/>
    <col min="2834" max="2835" width="15.7109375" style="2" customWidth="1"/>
    <col min="2836" max="2836" width="2.85546875" style="2" customWidth="1"/>
    <col min="2837" max="2838" width="15.7109375" style="2" customWidth="1"/>
    <col min="2839" max="2839" width="2.85546875" style="2" customWidth="1"/>
    <col min="2840" max="2841" width="15.7109375" style="2" customWidth="1"/>
    <col min="2842" max="2843" width="2.85546875" style="2" customWidth="1"/>
    <col min="2844" max="2845" width="15.7109375" style="2" customWidth="1"/>
    <col min="2846" max="2846" width="2.85546875" style="2" customWidth="1"/>
    <col min="2847" max="2848" width="15.7109375" style="2" customWidth="1"/>
    <col min="2849" max="2849" width="2.85546875" style="2" customWidth="1"/>
    <col min="2850" max="2851" width="15.7109375" style="2" customWidth="1"/>
    <col min="2852" max="2852" width="2.85546875" style="2" customWidth="1"/>
    <col min="2853" max="3072" width="11.42578125" style="2"/>
    <col min="3073" max="3073" width="2.85546875" style="2" customWidth="1"/>
    <col min="3074" max="3074" width="37.5703125" style="2" customWidth="1"/>
    <col min="3075" max="3076" width="15.7109375" style="2" customWidth="1"/>
    <col min="3077" max="3077" width="2.85546875" style="2" customWidth="1"/>
    <col min="3078" max="3079" width="15.7109375" style="2" customWidth="1"/>
    <col min="3080" max="3080" width="2.85546875" style="2" customWidth="1"/>
    <col min="3081" max="3082" width="15.7109375" style="2" customWidth="1"/>
    <col min="3083" max="3083" width="2.85546875" style="2" customWidth="1"/>
    <col min="3084" max="3085" width="15.7109375" style="2" customWidth="1"/>
    <col min="3086" max="3086" width="2.85546875" style="2" customWidth="1"/>
    <col min="3087" max="3088" width="15.7109375" style="2" customWidth="1"/>
    <col min="3089" max="3089" width="2.85546875" style="2" customWidth="1"/>
    <col min="3090" max="3091" width="15.7109375" style="2" customWidth="1"/>
    <col min="3092" max="3092" width="2.85546875" style="2" customWidth="1"/>
    <col min="3093" max="3094" width="15.7109375" style="2" customWidth="1"/>
    <col min="3095" max="3095" width="2.85546875" style="2" customWidth="1"/>
    <col min="3096" max="3097" width="15.7109375" style="2" customWidth="1"/>
    <col min="3098" max="3099" width="2.85546875" style="2" customWidth="1"/>
    <col min="3100" max="3101" width="15.7109375" style="2" customWidth="1"/>
    <col min="3102" max="3102" width="2.85546875" style="2" customWidth="1"/>
    <col min="3103" max="3104" width="15.7109375" style="2" customWidth="1"/>
    <col min="3105" max="3105" width="2.85546875" style="2" customWidth="1"/>
    <col min="3106" max="3107" width="15.7109375" style="2" customWidth="1"/>
    <col min="3108" max="3108" width="2.85546875" style="2" customWidth="1"/>
    <col min="3109" max="3328" width="11.42578125" style="2"/>
    <col min="3329" max="3329" width="2.85546875" style="2" customWidth="1"/>
    <col min="3330" max="3330" width="37.5703125" style="2" customWidth="1"/>
    <col min="3331" max="3332" width="15.7109375" style="2" customWidth="1"/>
    <col min="3333" max="3333" width="2.85546875" style="2" customWidth="1"/>
    <col min="3334" max="3335" width="15.7109375" style="2" customWidth="1"/>
    <col min="3336" max="3336" width="2.85546875" style="2" customWidth="1"/>
    <col min="3337" max="3338" width="15.7109375" style="2" customWidth="1"/>
    <col min="3339" max="3339" width="2.85546875" style="2" customWidth="1"/>
    <col min="3340" max="3341" width="15.7109375" style="2" customWidth="1"/>
    <col min="3342" max="3342" width="2.85546875" style="2" customWidth="1"/>
    <col min="3343" max="3344" width="15.7109375" style="2" customWidth="1"/>
    <col min="3345" max="3345" width="2.85546875" style="2" customWidth="1"/>
    <col min="3346" max="3347" width="15.7109375" style="2" customWidth="1"/>
    <col min="3348" max="3348" width="2.85546875" style="2" customWidth="1"/>
    <col min="3349" max="3350" width="15.7109375" style="2" customWidth="1"/>
    <col min="3351" max="3351" width="2.85546875" style="2" customWidth="1"/>
    <col min="3352" max="3353" width="15.7109375" style="2" customWidth="1"/>
    <col min="3354" max="3355" width="2.85546875" style="2" customWidth="1"/>
    <col min="3356" max="3357" width="15.7109375" style="2" customWidth="1"/>
    <col min="3358" max="3358" width="2.85546875" style="2" customWidth="1"/>
    <col min="3359" max="3360" width="15.7109375" style="2" customWidth="1"/>
    <col min="3361" max="3361" width="2.85546875" style="2" customWidth="1"/>
    <col min="3362" max="3363" width="15.7109375" style="2" customWidth="1"/>
    <col min="3364" max="3364" width="2.85546875" style="2" customWidth="1"/>
    <col min="3365" max="3584" width="11.42578125" style="2"/>
    <col min="3585" max="3585" width="2.85546875" style="2" customWidth="1"/>
    <col min="3586" max="3586" width="37.5703125" style="2" customWidth="1"/>
    <col min="3587" max="3588" width="15.7109375" style="2" customWidth="1"/>
    <col min="3589" max="3589" width="2.85546875" style="2" customWidth="1"/>
    <col min="3590" max="3591" width="15.7109375" style="2" customWidth="1"/>
    <col min="3592" max="3592" width="2.85546875" style="2" customWidth="1"/>
    <col min="3593" max="3594" width="15.7109375" style="2" customWidth="1"/>
    <col min="3595" max="3595" width="2.85546875" style="2" customWidth="1"/>
    <col min="3596" max="3597" width="15.7109375" style="2" customWidth="1"/>
    <col min="3598" max="3598" width="2.85546875" style="2" customWidth="1"/>
    <col min="3599" max="3600" width="15.7109375" style="2" customWidth="1"/>
    <col min="3601" max="3601" width="2.85546875" style="2" customWidth="1"/>
    <col min="3602" max="3603" width="15.7109375" style="2" customWidth="1"/>
    <col min="3604" max="3604" width="2.85546875" style="2" customWidth="1"/>
    <col min="3605" max="3606" width="15.7109375" style="2" customWidth="1"/>
    <col min="3607" max="3607" width="2.85546875" style="2" customWidth="1"/>
    <col min="3608" max="3609" width="15.7109375" style="2" customWidth="1"/>
    <col min="3610" max="3611" width="2.85546875" style="2" customWidth="1"/>
    <col min="3612" max="3613" width="15.7109375" style="2" customWidth="1"/>
    <col min="3614" max="3614" width="2.85546875" style="2" customWidth="1"/>
    <col min="3615" max="3616" width="15.7109375" style="2" customWidth="1"/>
    <col min="3617" max="3617" width="2.85546875" style="2" customWidth="1"/>
    <col min="3618" max="3619" width="15.7109375" style="2" customWidth="1"/>
    <col min="3620" max="3620" width="2.85546875" style="2" customWidth="1"/>
    <col min="3621" max="3840" width="11.42578125" style="2"/>
    <col min="3841" max="3841" width="2.85546875" style="2" customWidth="1"/>
    <col min="3842" max="3842" width="37.5703125" style="2" customWidth="1"/>
    <col min="3843" max="3844" width="15.7109375" style="2" customWidth="1"/>
    <col min="3845" max="3845" width="2.85546875" style="2" customWidth="1"/>
    <col min="3846" max="3847" width="15.7109375" style="2" customWidth="1"/>
    <col min="3848" max="3848" width="2.85546875" style="2" customWidth="1"/>
    <col min="3849" max="3850" width="15.7109375" style="2" customWidth="1"/>
    <col min="3851" max="3851" width="2.85546875" style="2" customWidth="1"/>
    <col min="3852" max="3853" width="15.7109375" style="2" customWidth="1"/>
    <col min="3854" max="3854" width="2.85546875" style="2" customWidth="1"/>
    <col min="3855" max="3856" width="15.7109375" style="2" customWidth="1"/>
    <col min="3857" max="3857" width="2.85546875" style="2" customWidth="1"/>
    <col min="3858" max="3859" width="15.7109375" style="2" customWidth="1"/>
    <col min="3860" max="3860" width="2.85546875" style="2" customWidth="1"/>
    <col min="3861" max="3862" width="15.7109375" style="2" customWidth="1"/>
    <col min="3863" max="3863" width="2.85546875" style="2" customWidth="1"/>
    <col min="3864" max="3865" width="15.7109375" style="2" customWidth="1"/>
    <col min="3866" max="3867" width="2.85546875" style="2" customWidth="1"/>
    <col min="3868" max="3869" width="15.7109375" style="2" customWidth="1"/>
    <col min="3870" max="3870" width="2.85546875" style="2" customWidth="1"/>
    <col min="3871" max="3872" width="15.7109375" style="2" customWidth="1"/>
    <col min="3873" max="3873" width="2.85546875" style="2" customWidth="1"/>
    <col min="3874" max="3875" width="15.7109375" style="2" customWidth="1"/>
    <col min="3876" max="3876" width="2.85546875" style="2" customWidth="1"/>
    <col min="3877" max="4096" width="11.42578125" style="2"/>
    <col min="4097" max="4097" width="2.85546875" style="2" customWidth="1"/>
    <col min="4098" max="4098" width="37.5703125" style="2" customWidth="1"/>
    <col min="4099" max="4100" width="15.7109375" style="2" customWidth="1"/>
    <col min="4101" max="4101" width="2.85546875" style="2" customWidth="1"/>
    <col min="4102" max="4103" width="15.7109375" style="2" customWidth="1"/>
    <col min="4104" max="4104" width="2.85546875" style="2" customWidth="1"/>
    <col min="4105" max="4106" width="15.7109375" style="2" customWidth="1"/>
    <col min="4107" max="4107" width="2.85546875" style="2" customWidth="1"/>
    <col min="4108" max="4109" width="15.7109375" style="2" customWidth="1"/>
    <col min="4110" max="4110" width="2.85546875" style="2" customWidth="1"/>
    <col min="4111" max="4112" width="15.7109375" style="2" customWidth="1"/>
    <col min="4113" max="4113" width="2.85546875" style="2" customWidth="1"/>
    <col min="4114" max="4115" width="15.7109375" style="2" customWidth="1"/>
    <col min="4116" max="4116" width="2.85546875" style="2" customWidth="1"/>
    <col min="4117" max="4118" width="15.7109375" style="2" customWidth="1"/>
    <col min="4119" max="4119" width="2.85546875" style="2" customWidth="1"/>
    <col min="4120" max="4121" width="15.7109375" style="2" customWidth="1"/>
    <col min="4122" max="4123" width="2.85546875" style="2" customWidth="1"/>
    <col min="4124" max="4125" width="15.7109375" style="2" customWidth="1"/>
    <col min="4126" max="4126" width="2.85546875" style="2" customWidth="1"/>
    <col min="4127" max="4128" width="15.7109375" style="2" customWidth="1"/>
    <col min="4129" max="4129" width="2.85546875" style="2" customWidth="1"/>
    <col min="4130" max="4131" width="15.7109375" style="2" customWidth="1"/>
    <col min="4132" max="4132" width="2.85546875" style="2" customWidth="1"/>
    <col min="4133" max="4352" width="11.42578125" style="2"/>
    <col min="4353" max="4353" width="2.85546875" style="2" customWidth="1"/>
    <col min="4354" max="4354" width="37.5703125" style="2" customWidth="1"/>
    <col min="4355" max="4356" width="15.7109375" style="2" customWidth="1"/>
    <col min="4357" max="4357" width="2.85546875" style="2" customWidth="1"/>
    <col min="4358" max="4359" width="15.7109375" style="2" customWidth="1"/>
    <col min="4360" max="4360" width="2.85546875" style="2" customWidth="1"/>
    <col min="4361" max="4362" width="15.7109375" style="2" customWidth="1"/>
    <col min="4363" max="4363" width="2.85546875" style="2" customWidth="1"/>
    <col min="4364" max="4365" width="15.7109375" style="2" customWidth="1"/>
    <col min="4366" max="4366" width="2.85546875" style="2" customWidth="1"/>
    <col min="4367" max="4368" width="15.7109375" style="2" customWidth="1"/>
    <col min="4369" max="4369" width="2.85546875" style="2" customWidth="1"/>
    <col min="4370" max="4371" width="15.7109375" style="2" customWidth="1"/>
    <col min="4372" max="4372" width="2.85546875" style="2" customWidth="1"/>
    <col min="4373" max="4374" width="15.7109375" style="2" customWidth="1"/>
    <col min="4375" max="4375" width="2.85546875" style="2" customWidth="1"/>
    <col min="4376" max="4377" width="15.7109375" style="2" customWidth="1"/>
    <col min="4378" max="4379" width="2.85546875" style="2" customWidth="1"/>
    <col min="4380" max="4381" width="15.7109375" style="2" customWidth="1"/>
    <col min="4382" max="4382" width="2.85546875" style="2" customWidth="1"/>
    <col min="4383" max="4384" width="15.7109375" style="2" customWidth="1"/>
    <col min="4385" max="4385" width="2.85546875" style="2" customWidth="1"/>
    <col min="4386" max="4387" width="15.7109375" style="2" customWidth="1"/>
    <col min="4388" max="4388" width="2.85546875" style="2" customWidth="1"/>
    <col min="4389" max="4608" width="11.42578125" style="2"/>
    <col min="4609" max="4609" width="2.85546875" style="2" customWidth="1"/>
    <col min="4610" max="4610" width="37.5703125" style="2" customWidth="1"/>
    <col min="4611" max="4612" width="15.7109375" style="2" customWidth="1"/>
    <col min="4613" max="4613" width="2.85546875" style="2" customWidth="1"/>
    <col min="4614" max="4615" width="15.7109375" style="2" customWidth="1"/>
    <col min="4616" max="4616" width="2.85546875" style="2" customWidth="1"/>
    <col min="4617" max="4618" width="15.7109375" style="2" customWidth="1"/>
    <col min="4619" max="4619" width="2.85546875" style="2" customWidth="1"/>
    <col min="4620" max="4621" width="15.7109375" style="2" customWidth="1"/>
    <col min="4622" max="4622" width="2.85546875" style="2" customWidth="1"/>
    <col min="4623" max="4624" width="15.7109375" style="2" customWidth="1"/>
    <col min="4625" max="4625" width="2.85546875" style="2" customWidth="1"/>
    <col min="4626" max="4627" width="15.7109375" style="2" customWidth="1"/>
    <col min="4628" max="4628" width="2.85546875" style="2" customWidth="1"/>
    <col min="4629" max="4630" width="15.7109375" style="2" customWidth="1"/>
    <col min="4631" max="4631" width="2.85546875" style="2" customWidth="1"/>
    <col min="4632" max="4633" width="15.7109375" style="2" customWidth="1"/>
    <col min="4634" max="4635" width="2.85546875" style="2" customWidth="1"/>
    <col min="4636" max="4637" width="15.7109375" style="2" customWidth="1"/>
    <col min="4638" max="4638" width="2.85546875" style="2" customWidth="1"/>
    <col min="4639" max="4640" width="15.7109375" style="2" customWidth="1"/>
    <col min="4641" max="4641" width="2.85546875" style="2" customWidth="1"/>
    <col min="4642" max="4643" width="15.7109375" style="2" customWidth="1"/>
    <col min="4644" max="4644" width="2.85546875" style="2" customWidth="1"/>
    <col min="4645" max="4864" width="11.42578125" style="2"/>
    <col min="4865" max="4865" width="2.85546875" style="2" customWidth="1"/>
    <col min="4866" max="4866" width="37.5703125" style="2" customWidth="1"/>
    <col min="4867" max="4868" width="15.7109375" style="2" customWidth="1"/>
    <col min="4869" max="4869" width="2.85546875" style="2" customWidth="1"/>
    <col min="4870" max="4871" width="15.7109375" style="2" customWidth="1"/>
    <col min="4872" max="4872" width="2.85546875" style="2" customWidth="1"/>
    <col min="4873" max="4874" width="15.7109375" style="2" customWidth="1"/>
    <col min="4875" max="4875" width="2.85546875" style="2" customWidth="1"/>
    <col min="4876" max="4877" width="15.7109375" style="2" customWidth="1"/>
    <col min="4878" max="4878" width="2.85546875" style="2" customWidth="1"/>
    <col min="4879" max="4880" width="15.7109375" style="2" customWidth="1"/>
    <col min="4881" max="4881" width="2.85546875" style="2" customWidth="1"/>
    <col min="4882" max="4883" width="15.7109375" style="2" customWidth="1"/>
    <col min="4884" max="4884" width="2.85546875" style="2" customWidth="1"/>
    <col min="4885" max="4886" width="15.7109375" style="2" customWidth="1"/>
    <col min="4887" max="4887" width="2.85546875" style="2" customWidth="1"/>
    <col min="4888" max="4889" width="15.7109375" style="2" customWidth="1"/>
    <col min="4890" max="4891" width="2.85546875" style="2" customWidth="1"/>
    <col min="4892" max="4893" width="15.7109375" style="2" customWidth="1"/>
    <col min="4894" max="4894" width="2.85546875" style="2" customWidth="1"/>
    <col min="4895" max="4896" width="15.7109375" style="2" customWidth="1"/>
    <col min="4897" max="4897" width="2.85546875" style="2" customWidth="1"/>
    <col min="4898" max="4899" width="15.7109375" style="2" customWidth="1"/>
    <col min="4900" max="4900" width="2.85546875" style="2" customWidth="1"/>
    <col min="4901" max="5120" width="11.42578125" style="2"/>
    <col min="5121" max="5121" width="2.85546875" style="2" customWidth="1"/>
    <col min="5122" max="5122" width="37.5703125" style="2" customWidth="1"/>
    <col min="5123" max="5124" width="15.7109375" style="2" customWidth="1"/>
    <col min="5125" max="5125" width="2.85546875" style="2" customWidth="1"/>
    <col min="5126" max="5127" width="15.7109375" style="2" customWidth="1"/>
    <col min="5128" max="5128" width="2.85546875" style="2" customWidth="1"/>
    <col min="5129" max="5130" width="15.7109375" style="2" customWidth="1"/>
    <col min="5131" max="5131" width="2.85546875" style="2" customWidth="1"/>
    <col min="5132" max="5133" width="15.7109375" style="2" customWidth="1"/>
    <col min="5134" max="5134" width="2.85546875" style="2" customWidth="1"/>
    <col min="5135" max="5136" width="15.7109375" style="2" customWidth="1"/>
    <col min="5137" max="5137" width="2.85546875" style="2" customWidth="1"/>
    <col min="5138" max="5139" width="15.7109375" style="2" customWidth="1"/>
    <col min="5140" max="5140" width="2.85546875" style="2" customWidth="1"/>
    <col min="5141" max="5142" width="15.7109375" style="2" customWidth="1"/>
    <col min="5143" max="5143" width="2.85546875" style="2" customWidth="1"/>
    <col min="5144" max="5145" width="15.7109375" style="2" customWidth="1"/>
    <col min="5146" max="5147" width="2.85546875" style="2" customWidth="1"/>
    <col min="5148" max="5149" width="15.7109375" style="2" customWidth="1"/>
    <col min="5150" max="5150" width="2.85546875" style="2" customWidth="1"/>
    <col min="5151" max="5152" width="15.7109375" style="2" customWidth="1"/>
    <col min="5153" max="5153" width="2.85546875" style="2" customWidth="1"/>
    <col min="5154" max="5155" width="15.7109375" style="2" customWidth="1"/>
    <col min="5156" max="5156" width="2.85546875" style="2" customWidth="1"/>
    <col min="5157" max="5376" width="11.42578125" style="2"/>
    <col min="5377" max="5377" width="2.85546875" style="2" customWidth="1"/>
    <col min="5378" max="5378" width="37.5703125" style="2" customWidth="1"/>
    <col min="5379" max="5380" width="15.7109375" style="2" customWidth="1"/>
    <col min="5381" max="5381" width="2.85546875" style="2" customWidth="1"/>
    <col min="5382" max="5383" width="15.7109375" style="2" customWidth="1"/>
    <col min="5384" max="5384" width="2.85546875" style="2" customWidth="1"/>
    <col min="5385" max="5386" width="15.7109375" style="2" customWidth="1"/>
    <col min="5387" max="5387" width="2.85546875" style="2" customWidth="1"/>
    <col min="5388" max="5389" width="15.7109375" style="2" customWidth="1"/>
    <col min="5390" max="5390" width="2.85546875" style="2" customWidth="1"/>
    <col min="5391" max="5392" width="15.7109375" style="2" customWidth="1"/>
    <col min="5393" max="5393" width="2.85546875" style="2" customWidth="1"/>
    <col min="5394" max="5395" width="15.7109375" style="2" customWidth="1"/>
    <col min="5396" max="5396" width="2.85546875" style="2" customWidth="1"/>
    <col min="5397" max="5398" width="15.7109375" style="2" customWidth="1"/>
    <col min="5399" max="5399" width="2.85546875" style="2" customWidth="1"/>
    <col min="5400" max="5401" width="15.7109375" style="2" customWidth="1"/>
    <col min="5402" max="5403" width="2.85546875" style="2" customWidth="1"/>
    <col min="5404" max="5405" width="15.7109375" style="2" customWidth="1"/>
    <col min="5406" max="5406" width="2.85546875" style="2" customWidth="1"/>
    <col min="5407" max="5408" width="15.7109375" style="2" customWidth="1"/>
    <col min="5409" max="5409" width="2.85546875" style="2" customWidth="1"/>
    <col min="5410" max="5411" width="15.7109375" style="2" customWidth="1"/>
    <col min="5412" max="5412" width="2.85546875" style="2" customWidth="1"/>
    <col min="5413" max="5632" width="11.42578125" style="2"/>
    <col min="5633" max="5633" width="2.85546875" style="2" customWidth="1"/>
    <col min="5634" max="5634" width="37.5703125" style="2" customWidth="1"/>
    <col min="5635" max="5636" width="15.7109375" style="2" customWidth="1"/>
    <col min="5637" max="5637" width="2.85546875" style="2" customWidth="1"/>
    <col min="5638" max="5639" width="15.7109375" style="2" customWidth="1"/>
    <col min="5640" max="5640" width="2.85546875" style="2" customWidth="1"/>
    <col min="5641" max="5642" width="15.7109375" style="2" customWidth="1"/>
    <col min="5643" max="5643" width="2.85546875" style="2" customWidth="1"/>
    <col min="5644" max="5645" width="15.7109375" style="2" customWidth="1"/>
    <col min="5646" max="5646" width="2.85546875" style="2" customWidth="1"/>
    <col min="5647" max="5648" width="15.7109375" style="2" customWidth="1"/>
    <col min="5649" max="5649" width="2.85546875" style="2" customWidth="1"/>
    <col min="5650" max="5651" width="15.7109375" style="2" customWidth="1"/>
    <col min="5652" max="5652" width="2.85546875" style="2" customWidth="1"/>
    <col min="5653" max="5654" width="15.7109375" style="2" customWidth="1"/>
    <col min="5655" max="5655" width="2.85546875" style="2" customWidth="1"/>
    <col min="5656" max="5657" width="15.7109375" style="2" customWidth="1"/>
    <col min="5658" max="5659" width="2.85546875" style="2" customWidth="1"/>
    <col min="5660" max="5661" width="15.7109375" style="2" customWidth="1"/>
    <col min="5662" max="5662" width="2.85546875" style="2" customWidth="1"/>
    <col min="5663" max="5664" width="15.7109375" style="2" customWidth="1"/>
    <col min="5665" max="5665" width="2.85546875" style="2" customWidth="1"/>
    <col min="5666" max="5667" width="15.7109375" style="2" customWidth="1"/>
    <col min="5668" max="5668" width="2.85546875" style="2" customWidth="1"/>
    <col min="5669" max="5888" width="11.42578125" style="2"/>
    <col min="5889" max="5889" width="2.85546875" style="2" customWidth="1"/>
    <col min="5890" max="5890" width="37.5703125" style="2" customWidth="1"/>
    <col min="5891" max="5892" width="15.7109375" style="2" customWidth="1"/>
    <col min="5893" max="5893" width="2.85546875" style="2" customWidth="1"/>
    <col min="5894" max="5895" width="15.7109375" style="2" customWidth="1"/>
    <col min="5896" max="5896" width="2.85546875" style="2" customWidth="1"/>
    <col min="5897" max="5898" width="15.7109375" style="2" customWidth="1"/>
    <col min="5899" max="5899" width="2.85546875" style="2" customWidth="1"/>
    <col min="5900" max="5901" width="15.7109375" style="2" customWidth="1"/>
    <col min="5902" max="5902" width="2.85546875" style="2" customWidth="1"/>
    <col min="5903" max="5904" width="15.7109375" style="2" customWidth="1"/>
    <col min="5905" max="5905" width="2.85546875" style="2" customWidth="1"/>
    <col min="5906" max="5907" width="15.7109375" style="2" customWidth="1"/>
    <col min="5908" max="5908" width="2.85546875" style="2" customWidth="1"/>
    <col min="5909" max="5910" width="15.7109375" style="2" customWidth="1"/>
    <col min="5911" max="5911" width="2.85546875" style="2" customWidth="1"/>
    <col min="5912" max="5913" width="15.7109375" style="2" customWidth="1"/>
    <col min="5914" max="5915" width="2.85546875" style="2" customWidth="1"/>
    <col min="5916" max="5917" width="15.7109375" style="2" customWidth="1"/>
    <col min="5918" max="5918" width="2.85546875" style="2" customWidth="1"/>
    <col min="5919" max="5920" width="15.7109375" style="2" customWidth="1"/>
    <col min="5921" max="5921" width="2.85546875" style="2" customWidth="1"/>
    <col min="5922" max="5923" width="15.7109375" style="2" customWidth="1"/>
    <col min="5924" max="5924" width="2.85546875" style="2" customWidth="1"/>
    <col min="5925" max="6144" width="11.42578125" style="2"/>
    <col min="6145" max="6145" width="2.85546875" style="2" customWidth="1"/>
    <col min="6146" max="6146" width="37.5703125" style="2" customWidth="1"/>
    <col min="6147" max="6148" width="15.7109375" style="2" customWidth="1"/>
    <col min="6149" max="6149" width="2.85546875" style="2" customWidth="1"/>
    <col min="6150" max="6151" width="15.7109375" style="2" customWidth="1"/>
    <col min="6152" max="6152" width="2.85546875" style="2" customWidth="1"/>
    <col min="6153" max="6154" width="15.7109375" style="2" customWidth="1"/>
    <col min="6155" max="6155" width="2.85546875" style="2" customWidth="1"/>
    <col min="6156" max="6157" width="15.7109375" style="2" customWidth="1"/>
    <col min="6158" max="6158" width="2.85546875" style="2" customWidth="1"/>
    <col min="6159" max="6160" width="15.7109375" style="2" customWidth="1"/>
    <col min="6161" max="6161" width="2.85546875" style="2" customWidth="1"/>
    <col min="6162" max="6163" width="15.7109375" style="2" customWidth="1"/>
    <col min="6164" max="6164" width="2.85546875" style="2" customWidth="1"/>
    <col min="6165" max="6166" width="15.7109375" style="2" customWidth="1"/>
    <col min="6167" max="6167" width="2.85546875" style="2" customWidth="1"/>
    <col min="6168" max="6169" width="15.7109375" style="2" customWidth="1"/>
    <col min="6170" max="6171" width="2.85546875" style="2" customWidth="1"/>
    <col min="6172" max="6173" width="15.7109375" style="2" customWidth="1"/>
    <col min="6174" max="6174" width="2.85546875" style="2" customWidth="1"/>
    <col min="6175" max="6176" width="15.7109375" style="2" customWidth="1"/>
    <col min="6177" max="6177" width="2.85546875" style="2" customWidth="1"/>
    <col min="6178" max="6179" width="15.7109375" style="2" customWidth="1"/>
    <col min="6180" max="6180" width="2.85546875" style="2" customWidth="1"/>
    <col min="6181" max="6400" width="11.42578125" style="2"/>
    <col min="6401" max="6401" width="2.85546875" style="2" customWidth="1"/>
    <col min="6402" max="6402" width="37.5703125" style="2" customWidth="1"/>
    <col min="6403" max="6404" width="15.7109375" style="2" customWidth="1"/>
    <col min="6405" max="6405" width="2.85546875" style="2" customWidth="1"/>
    <col min="6406" max="6407" width="15.7109375" style="2" customWidth="1"/>
    <col min="6408" max="6408" width="2.85546875" style="2" customWidth="1"/>
    <col min="6409" max="6410" width="15.7109375" style="2" customWidth="1"/>
    <col min="6411" max="6411" width="2.85546875" style="2" customWidth="1"/>
    <col min="6412" max="6413" width="15.7109375" style="2" customWidth="1"/>
    <col min="6414" max="6414" width="2.85546875" style="2" customWidth="1"/>
    <col min="6415" max="6416" width="15.7109375" style="2" customWidth="1"/>
    <col min="6417" max="6417" width="2.85546875" style="2" customWidth="1"/>
    <col min="6418" max="6419" width="15.7109375" style="2" customWidth="1"/>
    <col min="6420" max="6420" width="2.85546875" style="2" customWidth="1"/>
    <col min="6421" max="6422" width="15.7109375" style="2" customWidth="1"/>
    <col min="6423" max="6423" width="2.85546875" style="2" customWidth="1"/>
    <col min="6424" max="6425" width="15.7109375" style="2" customWidth="1"/>
    <col min="6426" max="6427" width="2.85546875" style="2" customWidth="1"/>
    <col min="6428" max="6429" width="15.7109375" style="2" customWidth="1"/>
    <col min="6430" max="6430" width="2.85546875" style="2" customWidth="1"/>
    <col min="6431" max="6432" width="15.7109375" style="2" customWidth="1"/>
    <col min="6433" max="6433" width="2.85546875" style="2" customWidth="1"/>
    <col min="6434" max="6435" width="15.7109375" style="2" customWidth="1"/>
    <col min="6436" max="6436" width="2.85546875" style="2" customWidth="1"/>
    <col min="6437" max="6656" width="11.42578125" style="2"/>
    <col min="6657" max="6657" width="2.85546875" style="2" customWidth="1"/>
    <col min="6658" max="6658" width="37.5703125" style="2" customWidth="1"/>
    <col min="6659" max="6660" width="15.7109375" style="2" customWidth="1"/>
    <col min="6661" max="6661" width="2.85546875" style="2" customWidth="1"/>
    <col min="6662" max="6663" width="15.7109375" style="2" customWidth="1"/>
    <col min="6664" max="6664" width="2.85546875" style="2" customWidth="1"/>
    <col min="6665" max="6666" width="15.7109375" style="2" customWidth="1"/>
    <col min="6667" max="6667" width="2.85546875" style="2" customWidth="1"/>
    <col min="6668" max="6669" width="15.7109375" style="2" customWidth="1"/>
    <col min="6670" max="6670" width="2.85546875" style="2" customWidth="1"/>
    <col min="6671" max="6672" width="15.7109375" style="2" customWidth="1"/>
    <col min="6673" max="6673" width="2.85546875" style="2" customWidth="1"/>
    <col min="6674" max="6675" width="15.7109375" style="2" customWidth="1"/>
    <col min="6676" max="6676" width="2.85546875" style="2" customWidth="1"/>
    <col min="6677" max="6678" width="15.7109375" style="2" customWidth="1"/>
    <col min="6679" max="6679" width="2.85546875" style="2" customWidth="1"/>
    <col min="6680" max="6681" width="15.7109375" style="2" customWidth="1"/>
    <col min="6682" max="6683" width="2.85546875" style="2" customWidth="1"/>
    <col min="6684" max="6685" width="15.7109375" style="2" customWidth="1"/>
    <col min="6686" max="6686" width="2.85546875" style="2" customWidth="1"/>
    <col min="6687" max="6688" width="15.7109375" style="2" customWidth="1"/>
    <col min="6689" max="6689" width="2.85546875" style="2" customWidth="1"/>
    <col min="6690" max="6691" width="15.7109375" style="2" customWidth="1"/>
    <col min="6692" max="6692" width="2.85546875" style="2" customWidth="1"/>
    <col min="6693" max="6912" width="11.42578125" style="2"/>
    <col min="6913" max="6913" width="2.85546875" style="2" customWidth="1"/>
    <col min="6914" max="6914" width="37.5703125" style="2" customWidth="1"/>
    <col min="6915" max="6916" width="15.7109375" style="2" customWidth="1"/>
    <col min="6917" max="6917" width="2.85546875" style="2" customWidth="1"/>
    <col min="6918" max="6919" width="15.7109375" style="2" customWidth="1"/>
    <col min="6920" max="6920" width="2.85546875" style="2" customWidth="1"/>
    <col min="6921" max="6922" width="15.7109375" style="2" customWidth="1"/>
    <col min="6923" max="6923" width="2.85546875" style="2" customWidth="1"/>
    <col min="6924" max="6925" width="15.7109375" style="2" customWidth="1"/>
    <col min="6926" max="6926" width="2.85546875" style="2" customWidth="1"/>
    <col min="6927" max="6928" width="15.7109375" style="2" customWidth="1"/>
    <col min="6929" max="6929" width="2.85546875" style="2" customWidth="1"/>
    <col min="6930" max="6931" width="15.7109375" style="2" customWidth="1"/>
    <col min="6932" max="6932" width="2.85546875" style="2" customWidth="1"/>
    <col min="6933" max="6934" width="15.7109375" style="2" customWidth="1"/>
    <col min="6935" max="6935" width="2.85546875" style="2" customWidth="1"/>
    <col min="6936" max="6937" width="15.7109375" style="2" customWidth="1"/>
    <col min="6938" max="6939" width="2.85546875" style="2" customWidth="1"/>
    <col min="6940" max="6941" width="15.7109375" style="2" customWidth="1"/>
    <col min="6942" max="6942" width="2.85546875" style="2" customWidth="1"/>
    <col min="6943" max="6944" width="15.7109375" style="2" customWidth="1"/>
    <col min="6945" max="6945" width="2.85546875" style="2" customWidth="1"/>
    <col min="6946" max="6947" width="15.7109375" style="2" customWidth="1"/>
    <col min="6948" max="6948" width="2.85546875" style="2" customWidth="1"/>
    <col min="6949" max="7168" width="11.42578125" style="2"/>
    <col min="7169" max="7169" width="2.85546875" style="2" customWidth="1"/>
    <col min="7170" max="7170" width="37.5703125" style="2" customWidth="1"/>
    <col min="7171" max="7172" width="15.7109375" style="2" customWidth="1"/>
    <col min="7173" max="7173" width="2.85546875" style="2" customWidth="1"/>
    <col min="7174" max="7175" width="15.7109375" style="2" customWidth="1"/>
    <col min="7176" max="7176" width="2.85546875" style="2" customWidth="1"/>
    <col min="7177" max="7178" width="15.7109375" style="2" customWidth="1"/>
    <col min="7179" max="7179" width="2.85546875" style="2" customWidth="1"/>
    <col min="7180" max="7181" width="15.7109375" style="2" customWidth="1"/>
    <col min="7182" max="7182" width="2.85546875" style="2" customWidth="1"/>
    <col min="7183" max="7184" width="15.7109375" style="2" customWidth="1"/>
    <col min="7185" max="7185" width="2.85546875" style="2" customWidth="1"/>
    <col min="7186" max="7187" width="15.7109375" style="2" customWidth="1"/>
    <col min="7188" max="7188" width="2.85546875" style="2" customWidth="1"/>
    <col min="7189" max="7190" width="15.7109375" style="2" customWidth="1"/>
    <col min="7191" max="7191" width="2.85546875" style="2" customWidth="1"/>
    <col min="7192" max="7193" width="15.7109375" style="2" customWidth="1"/>
    <col min="7194" max="7195" width="2.85546875" style="2" customWidth="1"/>
    <col min="7196" max="7197" width="15.7109375" style="2" customWidth="1"/>
    <col min="7198" max="7198" width="2.85546875" style="2" customWidth="1"/>
    <col min="7199" max="7200" width="15.7109375" style="2" customWidth="1"/>
    <col min="7201" max="7201" width="2.85546875" style="2" customWidth="1"/>
    <col min="7202" max="7203" width="15.7109375" style="2" customWidth="1"/>
    <col min="7204" max="7204" width="2.85546875" style="2" customWidth="1"/>
    <col min="7205" max="7424" width="11.42578125" style="2"/>
    <col min="7425" max="7425" width="2.85546875" style="2" customWidth="1"/>
    <col min="7426" max="7426" width="37.5703125" style="2" customWidth="1"/>
    <col min="7427" max="7428" width="15.7109375" style="2" customWidth="1"/>
    <col min="7429" max="7429" width="2.85546875" style="2" customWidth="1"/>
    <col min="7430" max="7431" width="15.7109375" style="2" customWidth="1"/>
    <col min="7432" max="7432" width="2.85546875" style="2" customWidth="1"/>
    <col min="7433" max="7434" width="15.7109375" style="2" customWidth="1"/>
    <col min="7435" max="7435" width="2.85546875" style="2" customWidth="1"/>
    <col min="7436" max="7437" width="15.7109375" style="2" customWidth="1"/>
    <col min="7438" max="7438" width="2.85546875" style="2" customWidth="1"/>
    <col min="7439" max="7440" width="15.7109375" style="2" customWidth="1"/>
    <col min="7441" max="7441" width="2.85546875" style="2" customWidth="1"/>
    <col min="7442" max="7443" width="15.7109375" style="2" customWidth="1"/>
    <col min="7444" max="7444" width="2.85546875" style="2" customWidth="1"/>
    <col min="7445" max="7446" width="15.7109375" style="2" customWidth="1"/>
    <col min="7447" max="7447" width="2.85546875" style="2" customWidth="1"/>
    <col min="7448" max="7449" width="15.7109375" style="2" customWidth="1"/>
    <col min="7450" max="7451" width="2.85546875" style="2" customWidth="1"/>
    <col min="7452" max="7453" width="15.7109375" style="2" customWidth="1"/>
    <col min="7454" max="7454" width="2.85546875" style="2" customWidth="1"/>
    <col min="7455" max="7456" width="15.7109375" style="2" customWidth="1"/>
    <col min="7457" max="7457" width="2.85546875" style="2" customWidth="1"/>
    <col min="7458" max="7459" width="15.7109375" style="2" customWidth="1"/>
    <col min="7460" max="7460" width="2.85546875" style="2" customWidth="1"/>
    <col min="7461" max="7680" width="11.42578125" style="2"/>
    <col min="7681" max="7681" width="2.85546875" style="2" customWidth="1"/>
    <col min="7682" max="7682" width="37.5703125" style="2" customWidth="1"/>
    <col min="7683" max="7684" width="15.7109375" style="2" customWidth="1"/>
    <col min="7685" max="7685" width="2.85546875" style="2" customWidth="1"/>
    <col min="7686" max="7687" width="15.7109375" style="2" customWidth="1"/>
    <col min="7688" max="7688" width="2.85546875" style="2" customWidth="1"/>
    <col min="7689" max="7690" width="15.7109375" style="2" customWidth="1"/>
    <col min="7691" max="7691" width="2.85546875" style="2" customWidth="1"/>
    <col min="7692" max="7693" width="15.7109375" style="2" customWidth="1"/>
    <col min="7694" max="7694" width="2.85546875" style="2" customWidth="1"/>
    <col min="7695" max="7696" width="15.7109375" style="2" customWidth="1"/>
    <col min="7697" max="7697" width="2.85546875" style="2" customWidth="1"/>
    <col min="7698" max="7699" width="15.7109375" style="2" customWidth="1"/>
    <col min="7700" max="7700" width="2.85546875" style="2" customWidth="1"/>
    <col min="7701" max="7702" width="15.7109375" style="2" customWidth="1"/>
    <col min="7703" max="7703" width="2.85546875" style="2" customWidth="1"/>
    <col min="7704" max="7705" width="15.7109375" style="2" customWidth="1"/>
    <col min="7706" max="7707" width="2.85546875" style="2" customWidth="1"/>
    <col min="7708" max="7709" width="15.7109375" style="2" customWidth="1"/>
    <col min="7710" max="7710" width="2.85546875" style="2" customWidth="1"/>
    <col min="7711" max="7712" width="15.7109375" style="2" customWidth="1"/>
    <col min="7713" max="7713" width="2.85546875" style="2" customWidth="1"/>
    <col min="7714" max="7715" width="15.7109375" style="2" customWidth="1"/>
    <col min="7716" max="7716" width="2.85546875" style="2" customWidth="1"/>
    <col min="7717" max="7936" width="11.42578125" style="2"/>
    <col min="7937" max="7937" width="2.85546875" style="2" customWidth="1"/>
    <col min="7938" max="7938" width="37.5703125" style="2" customWidth="1"/>
    <col min="7939" max="7940" width="15.7109375" style="2" customWidth="1"/>
    <col min="7941" max="7941" width="2.85546875" style="2" customWidth="1"/>
    <col min="7942" max="7943" width="15.7109375" style="2" customWidth="1"/>
    <col min="7944" max="7944" width="2.85546875" style="2" customWidth="1"/>
    <col min="7945" max="7946" width="15.7109375" style="2" customWidth="1"/>
    <col min="7947" max="7947" width="2.85546875" style="2" customWidth="1"/>
    <col min="7948" max="7949" width="15.7109375" style="2" customWidth="1"/>
    <col min="7950" max="7950" width="2.85546875" style="2" customWidth="1"/>
    <col min="7951" max="7952" width="15.7109375" style="2" customWidth="1"/>
    <col min="7953" max="7953" width="2.85546875" style="2" customWidth="1"/>
    <col min="7954" max="7955" width="15.7109375" style="2" customWidth="1"/>
    <col min="7956" max="7956" width="2.85546875" style="2" customWidth="1"/>
    <col min="7957" max="7958" width="15.7109375" style="2" customWidth="1"/>
    <col min="7959" max="7959" width="2.85546875" style="2" customWidth="1"/>
    <col min="7960" max="7961" width="15.7109375" style="2" customWidth="1"/>
    <col min="7962" max="7963" width="2.85546875" style="2" customWidth="1"/>
    <col min="7964" max="7965" width="15.7109375" style="2" customWidth="1"/>
    <col min="7966" max="7966" width="2.85546875" style="2" customWidth="1"/>
    <col min="7967" max="7968" width="15.7109375" style="2" customWidth="1"/>
    <col min="7969" max="7969" width="2.85546875" style="2" customWidth="1"/>
    <col min="7970" max="7971" width="15.7109375" style="2" customWidth="1"/>
    <col min="7972" max="7972" width="2.85546875" style="2" customWidth="1"/>
    <col min="7973" max="8192" width="11.42578125" style="2"/>
    <col min="8193" max="8193" width="2.85546875" style="2" customWidth="1"/>
    <col min="8194" max="8194" width="37.5703125" style="2" customWidth="1"/>
    <col min="8195" max="8196" width="15.7109375" style="2" customWidth="1"/>
    <col min="8197" max="8197" width="2.85546875" style="2" customWidth="1"/>
    <col min="8198" max="8199" width="15.7109375" style="2" customWidth="1"/>
    <col min="8200" max="8200" width="2.85546875" style="2" customWidth="1"/>
    <col min="8201" max="8202" width="15.7109375" style="2" customWidth="1"/>
    <col min="8203" max="8203" width="2.85546875" style="2" customWidth="1"/>
    <col min="8204" max="8205" width="15.7109375" style="2" customWidth="1"/>
    <col min="8206" max="8206" width="2.85546875" style="2" customWidth="1"/>
    <col min="8207" max="8208" width="15.7109375" style="2" customWidth="1"/>
    <col min="8209" max="8209" width="2.85546875" style="2" customWidth="1"/>
    <col min="8210" max="8211" width="15.7109375" style="2" customWidth="1"/>
    <col min="8212" max="8212" width="2.85546875" style="2" customWidth="1"/>
    <col min="8213" max="8214" width="15.7109375" style="2" customWidth="1"/>
    <col min="8215" max="8215" width="2.85546875" style="2" customWidth="1"/>
    <col min="8216" max="8217" width="15.7109375" style="2" customWidth="1"/>
    <col min="8218" max="8219" width="2.85546875" style="2" customWidth="1"/>
    <col min="8220" max="8221" width="15.7109375" style="2" customWidth="1"/>
    <col min="8222" max="8222" width="2.85546875" style="2" customWidth="1"/>
    <col min="8223" max="8224" width="15.7109375" style="2" customWidth="1"/>
    <col min="8225" max="8225" width="2.85546875" style="2" customWidth="1"/>
    <col min="8226" max="8227" width="15.7109375" style="2" customWidth="1"/>
    <col min="8228" max="8228" width="2.85546875" style="2" customWidth="1"/>
    <col min="8229" max="8448" width="11.42578125" style="2"/>
    <col min="8449" max="8449" width="2.85546875" style="2" customWidth="1"/>
    <col min="8450" max="8450" width="37.5703125" style="2" customWidth="1"/>
    <col min="8451" max="8452" width="15.7109375" style="2" customWidth="1"/>
    <col min="8453" max="8453" width="2.85546875" style="2" customWidth="1"/>
    <col min="8454" max="8455" width="15.7109375" style="2" customWidth="1"/>
    <col min="8456" max="8456" width="2.85546875" style="2" customWidth="1"/>
    <col min="8457" max="8458" width="15.7109375" style="2" customWidth="1"/>
    <col min="8459" max="8459" width="2.85546875" style="2" customWidth="1"/>
    <col min="8460" max="8461" width="15.7109375" style="2" customWidth="1"/>
    <col min="8462" max="8462" width="2.85546875" style="2" customWidth="1"/>
    <col min="8463" max="8464" width="15.7109375" style="2" customWidth="1"/>
    <col min="8465" max="8465" width="2.85546875" style="2" customWidth="1"/>
    <col min="8466" max="8467" width="15.7109375" style="2" customWidth="1"/>
    <col min="8468" max="8468" width="2.85546875" style="2" customWidth="1"/>
    <col min="8469" max="8470" width="15.7109375" style="2" customWidth="1"/>
    <col min="8471" max="8471" width="2.85546875" style="2" customWidth="1"/>
    <col min="8472" max="8473" width="15.7109375" style="2" customWidth="1"/>
    <col min="8474" max="8475" width="2.85546875" style="2" customWidth="1"/>
    <col min="8476" max="8477" width="15.7109375" style="2" customWidth="1"/>
    <col min="8478" max="8478" width="2.85546875" style="2" customWidth="1"/>
    <col min="8479" max="8480" width="15.7109375" style="2" customWidth="1"/>
    <col min="8481" max="8481" width="2.85546875" style="2" customWidth="1"/>
    <col min="8482" max="8483" width="15.7109375" style="2" customWidth="1"/>
    <col min="8484" max="8484" width="2.85546875" style="2" customWidth="1"/>
    <col min="8485" max="8704" width="11.42578125" style="2"/>
    <col min="8705" max="8705" width="2.85546875" style="2" customWidth="1"/>
    <col min="8706" max="8706" width="37.5703125" style="2" customWidth="1"/>
    <col min="8707" max="8708" width="15.7109375" style="2" customWidth="1"/>
    <col min="8709" max="8709" width="2.85546875" style="2" customWidth="1"/>
    <col min="8710" max="8711" width="15.7109375" style="2" customWidth="1"/>
    <col min="8712" max="8712" width="2.85546875" style="2" customWidth="1"/>
    <col min="8713" max="8714" width="15.7109375" style="2" customWidth="1"/>
    <col min="8715" max="8715" width="2.85546875" style="2" customWidth="1"/>
    <col min="8716" max="8717" width="15.7109375" style="2" customWidth="1"/>
    <col min="8718" max="8718" width="2.85546875" style="2" customWidth="1"/>
    <col min="8719" max="8720" width="15.7109375" style="2" customWidth="1"/>
    <col min="8721" max="8721" width="2.85546875" style="2" customWidth="1"/>
    <col min="8722" max="8723" width="15.7109375" style="2" customWidth="1"/>
    <col min="8724" max="8724" width="2.85546875" style="2" customWidth="1"/>
    <col min="8725" max="8726" width="15.7109375" style="2" customWidth="1"/>
    <col min="8727" max="8727" width="2.85546875" style="2" customWidth="1"/>
    <col min="8728" max="8729" width="15.7109375" style="2" customWidth="1"/>
    <col min="8730" max="8731" width="2.85546875" style="2" customWidth="1"/>
    <col min="8732" max="8733" width="15.7109375" style="2" customWidth="1"/>
    <col min="8734" max="8734" width="2.85546875" style="2" customWidth="1"/>
    <col min="8735" max="8736" width="15.7109375" style="2" customWidth="1"/>
    <col min="8737" max="8737" width="2.85546875" style="2" customWidth="1"/>
    <col min="8738" max="8739" width="15.7109375" style="2" customWidth="1"/>
    <col min="8740" max="8740" width="2.85546875" style="2" customWidth="1"/>
    <col min="8741" max="8960" width="11.42578125" style="2"/>
    <col min="8961" max="8961" width="2.85546875" style="2" customWidth="1"/>
    <col min="8962" max="8962" width="37.5703125" style="2" customWidth="1"/>
    <col min="8963" max="8964" width="15.7109375" style="2" customWidth="1"/>
    <col min="8965" max="8965" width="2.85546875" style="2" customWidth="1"/>
    <col min="8966" max="8967" width="15.7109375" style="2" customWidth="1"/>
    <col min="8968" max="8968" width="2.85546875" style="2" customWidth="1"/>
    <col min="8969" max="8970" width="15.7109375" style="2" customWidth="1"/>
    <col min="8971" max="8971" width="2.85546875" style="2" customWidth="1"/>
    <col min="8972" max="8973" width="15.7109375" style="2" customWidth="1"/>
    <col min="8974" max="8974" width="2.85546875" style="2" customWidth="1"/>
    <col min="8975" max="8976" width="15.7109375" style="2" customWidth="1"/>
    <col min="8977" max="8977" width="2.85546875" style="2" customWidth="1"/>
    <col min="8978" max="8979" width="15.7109375" style="2" customWidth="1"/>
    <col min="8980" max="8980" width="2.85546875" style="2" customWidth="1"/>
    <col min="8981" max="8982" width="15.7109375" style="2" customWidth="1"/>
    <col min="8983" max="8983" width="2.85546875" style="2" customWidth="1"/>
    <col min="8984" max="8985" width="15.7109375" style="2" customWidth="1"/>
    <col min="8986" max="8987" width="2.85546875" style="2" customWidth="1"/>
    <col min="8988" max="8989" width="15.7109375" style="2" customWidth="1"/>
    <col min="8990" max="8990" width="2.85546875" style="2" customWidth="1"/>
    <col min="8991" max="8992" width="15.7109375" style="2" customWidth="1"/>
    <col min="8993" max="8993" width="2.85546875" style="2" customWidth="1"/>
    <col min="8994" max="8995" width="15.7109375" style="2" customWidth="1"/>
    <col min="8996" max="8996" width="2.85546875" style="2" customWidth="1"/>
    <col min="8997" max="9216" width="11.42578125" style="2"/>
    <col min="9217" max="9217" width="2.85546875" style="2" customWidth="1"/>
    <col min="9218" max="9218" width="37.5703125" style="2" customWidth="1"/>
    <col min="9219" max="9220" width="15.7109375" style="2" customWidth="1"/>
    <col min="9221" max="9221" width="2.85546875" style="2" customWidth="1"/>
    <col min="9222" max="9223" width="15.7109375" style="2" customWidth="1"/>
    <col min="9224" max="9224" width="2.85546875" style="2" customWidth="1"/>
    <col min="9225" max="9226" width="15.7109375" style="2" customWidth="1"/>
    <col min="9227" max="9227" width="2.85546875" style="2" customWidth="1"/>
    <col min="9228" max="9229" width="15.7109375" style="2" customWidth="1"/>
    <col min="9230" max="9230" width="2.85546875" style="2" customWidth="1"/>
    <col min="9231" max="9232" width="15.7109375" style="2" customWidth="1"/>
    <col min="9233" max="9233" width="2.85546875" style="2" customWidth="1"/>
    <col min="9234" max="9235" width="15.7109375" style="2" customWidth="1"/>
    <col min="9236" max="9236" width="2.85546875" style="2" customWidth="1"/>
    <col min="9237" max="9238" width="15.7109375" style="2" customWidth="1"/>
    <col min="9239" max="9239" width="2.85546875" style="2" customWidth="1"/>
    <col min="9240" max="9241" width="15.7109375" style="2" customWidth="1"/>
    <col min="9242" max="9243" width="2.85546875" style="2" customWidth="1"/>
    <col min="9244" max="9245" width="15.7109375" style="2" customWidth="1"/>
    <col min="9246" max="9246" width="2.85546875" style="2" customWidth="1"/>
    <col min="9247" max="9248" width="15.7109375" style="2" customWidth="1"/>
    <col min="9249" max="9249" width="2.85546875" style="2" customWidth="1"/>
    <col min="9250" max="9251" width="15.7109375" style="2" customWidth="1"/>
    <col min="9252" max="9252" width="2.85546875" style="2" customWidth="1"/>
    <col min="9253" max="9472" width="11.42578125" style="2"/>
    <col min="9473" max="9473" width="2.85546875" style="2" customWidth="1"/>
    <col min="9474" max="9474" width="37.5703125" style="2" customWidth="1"/>
    <col min="9475" max="9476" width="15.7109375" style="2" customWidth="1"/>
    <col min="9477" max="9477" width="2.85546875" style="2" customWidth="1"/>
    <col min="9478" max="9479" width="15.7109375" style="2" customWidth="1"/>
    <col min="9480" max="9480" width="2.85546875" style="2" customWidth="1"/>
    <col min="9481" max="9482" width="15.7109375" style="2" customWidth="1"/>
    <col min="9483" max="9483" width="2.85546875" style="2" customWidth="1"/>
    <col min="9484" max="9485" width="15.7109375" style="2" customWidth="1"/>
    <col min="9486" max="9486" width="2.85546875" style="2" customWidth="1"/>
    <col min="9487" max="9488" width="15.7109375" style="2" customWidth="1"/>
    <col min="9489" max="9489" width="2.85546875" style="2" customWidth="1"/>
    <col min="9490" max="9491" width="15.7109375" style="2" customWidth="1"/>
    <col min="9492" max="9492" width="2.85546875" style="2" customWidth="1"/>
    <col min="9493" max="9494" width="15.7109375" style="2" customWidth="1"/>
    <col min="9495" max="9495" width="2.85546875" style="2" customWidth="1"/>
    <col min="9496" max="9497" width="15.7109375" style="2" customWidth="1"/>
    <col min="9498" max="9499" width="2.85546875" style="2" customWidth="1"/>
    <col min="9500" max="9501" width="15.7109375" style="2" customWidth="1"/>
    <col min="9502" max="9502" width="2.85546875" style="2" customWidth="1"/>
    <col min="9503" max="9504" width="15.7109375" style="2" customWidth="1"/>
    <col min="9505" max="9505" width="2.85546875" style="2" customWidth="1"/>
    <col min="9506" max="9507" width="15.7109375" style="2" customWidth="1"/>
    <col min="9508" max="9508" width="2.85546875" style="2" customWidth="1"/>
    <col min="9509" max="9728" width="11.42578125" style="2"/>
    <col min="9729" max="9729" width="2.85546875" style="2" customWidth="1"/>
    <col min="9730" max="9730" width="37.5703125" style="2" customWidth="1"/>
    <col min="9731" max="9732" width="15.7109375" style="2" customWidth="1"/>
    <col min="9733" max="9733" width="2.85546875" style="2" customWidth="1"/>
    <col min="9734" max="9735" width="15.7109375" style="2" customWidth="1"/>
    <col min="9736" max="9736" width="2.85546875" style="2" customWidth="1"/>
    <col min="9737" max="9738" width="15.7109375" style="2" customWidth="1"/>
    <col min="9739" max="9739" width="2.85546875" style="2" customWidth="1"/>
    <col min="9740" max="9741" width="15.7109375" style="2" customWidth="1"/>
    <col min="9742" max="9742" width="2.85546875" style="2" customWidth="1"/>
    <col min="9743" max="9744" width="15.7109375" style="2" customWidth="1"/>
    <col min="9745" max="9745" width="2.85546875" style="2" customWidth="1"/>
    <col min="9746" max="9747" width="15.7109375" style="2" customWidth="1"/>
    <col min="9748" max="9748" width="2.85546875" style="2" customWidth="1"/>
    <col min="9749" max="9750" width="15.7109375" style="2" customWidth="1"/>
    <col min="9751" max="9751" width="2.85546875" style="2" customWidth="1"/>
    <col min="9752" max="9753" width="15.7109375" style="2" customWidth="1"/>
    <col min="9754" max="9755" width="2.85546875" style="2" customWidth="1"/>
    <col min="9756" max="9757" width="15.7109375" style="2" customWidth="1"/>
    <col min="9758" max="9758" width="2.85546875" style="2" customWidth="1"/>
    <col min="9759" max="9760" width="15.7109375" style="2" customWidth="1"/>
    <col min="9761" max="9761" width="2.85546875" style="2" customWidth="1"/>
    <col min="9762" max="9763" width="15.7109375" style="2" customWidth="1"/>
    <col min="9764" max="9764" width="2.85546875" style="2" customWidth="1"/>
    <col min="9765" max="9984" width="11.42578125" style="2"/>
    <col min="9985" max="9985" width="2.85546875" style="2" customWidth="1"/>
    <col min="9986" max="9986" width="37.5703125" style="2" customWidth="1"/>
    <col min="9987" max="9988" width="15.7109375" style="2" customWidth="1"/>
    <col min="9989" max="9989" width="2.85546875" style="2" customWidth="1"/>
    <col min="9990" max="9991" width="15.7109375" style="2" customWidth="1"/>
    <col min="9992" max="9992" width="2.85546875" style="2" customWidth="1"/>
    <col min="9993" max="9994" width="15.7109375" style="2" customWidth="1"/>
    <col min="9995" max="9995" width="2.85546875" style="2" customWidth="1"/>
    <col min="9996" max="9997" width="15.7109375" style="2" customWidth="1"/>
    <col min="9998" max="9998" width="2.85546875" style="2" customWidth="1"/>
    <col min="9999" max="10000" width="15.7109375" style="2" customWidth="1"/>
    <col min="10001" max="10001" width="2.85546875" style="2" customWidth="1"/>
    <col min="10002" max="10003" width="15.7109375" style="2" customWidth="1"/>
    <col min="10004" max="10004" width="2.85546875" style="2" customWidth="1"/>
    <col min="10005" max="10006" width="15.7109375" style="2" customWidth="1"/>
    <col min="10007" max="10007" width="2.85546875" style="2" customWidth="1"/>
    <col min="10008" max="10009" width="15.7109375" style="2" customWidth="1"/>
    <col min="10010" max="10011" width="2.85546875" style="2" customWidth="1"/>
    <col min="10012" max="10013" width="15.7109375" style="2" customWidth="1"/>
    <col min="10014" max="10014" width="2.85546875" style="2" customWidth="1"/>
    <col min="10015" max="10016" width="15.7109375" style="2" customWidth="1"/>
    <col min="10017" max="10017" width="2.85546875" style="2" customWidth="1"/>
    <col min="10018" max="10019" width="15.7109375" style="2" customWidth="1"/>
    <col min="10020" max="10020" width="2.85546875" style="2" customWidth="1"/>
    <col min="10021" max="10240" width="11.42578125" style="2"/>
    <col min="10241" max="10241" width="2.85546875" style="2" customWidth="1"/>
    <col min="10242" max="10242" width="37.5703125" style="2" customWidth="1"/>
    <col min="10243" max="10244" width="15.7109375" style="2" customWidth="1"/>
    <col min="10245" max="10245" width="2.85546875" style="2" customWidth="1"/>
    <col min="10246" max="10247" width="15.7109375" style="2" customWidth="1"/>
    <col min="10248" max="10248" width="2.85546875" style="2" customWidth="1"/>
    <col min="10249" max="10250" width="15.7109375" style="2" customWidth="1"/>
    <col min="10251" max="10251" width="2.85546875" style="2" customWidth="1"/>
    <col min="10252" max="10253" width="15.7109375" style="2" customWidth="1"/>
    <col min="10254" max="10254" width="2.85546875" style="2" customWidth="1"/>
    <col min="10255" max="10256" width="15.7109375" style="2" customWidth="1"/>
    <col min="10257" max="10257" width="2.85546875" style="2" customWidth="1"/>
    <col min="10258" max="10259" width="15.7109375" style="2" customWidth="1"/>
    <col min="10260" max="10260" width="2.85546875" style="2" customWidth="1"/>
    <col min="10261" max="10262" width="15.7109375" style="2" customWidth="1"/>
    <col min="10263" max="10263" width="2.85546875" style="2" customWidth="1"/>
    <col min="10264" max="10265" width="15.7109375" style="2" customWidth="1"/>
    <col min="10266" max="10267" width="2.85546875" style="2" customWidth="1"/>
    <col min="10268" max="10269" width="15.7109375" style="2" customWidth="1"/>
    <col min="10270" max="10270" width="2.85546875" style="2" customWidth="1"/>
    <col min="10271" max="10272" width="15.7109375" style="2" customWidth="1"/>
    <col min="10273" max="10273" width="2.85546875" style="2" customWidth="1"/>
    <col min="10274" max="10275" width="15.7109375" style="2" customWidth="1"/>
    <col min="10276" max="10276" width="2.85546875" style="2" customWidth="1"/>
    <col min="10277" max="10496" width="11.42578125" style="2"/>
    <col min="10497" max="10497" width="2.85546875" style="2" customWidth="1"/>
    <col min="10498" max="10498" width="37.5703125" style="2" customWidth="1"/>
    <col min="10499" max="10500" width="15.7109375" style="2" customWidth="1"/>
    <col min="10501" max="10501" width="2.85546875" style="2" customWidth="1"/>
    <col min="10502" max="10503" width="15.7109375" style="2" customWidth="1"/>
    <col min="10504" max="10504" width="2.85546875" style="2" customWidth="1"/>
    <col min="10505" max="10506" width="15.7109375" style="2" customWidth="1"/>
    <col min="10507" max="10507" width="2.85546875" style="2" customWidth="1"/>
    <col min="10508" max="10509" width="15.7109375" style="2" customWidth="1"/>
    <col min="10510" max="10510" width="2.85546875" style="2" customWidth="1"/>
    <col min="10511" max="10512" width="15.7109375" style="2" customWidth="1"/>
    <col min="10513" max="10513" width="2.85546875" style="2" customWidth="1"/>
    <col min="10514" max="10515" width="15.7109375" style="2" customWidth="1"/>
    <col min="10516" max="10516" width="2.85546875" style="2" customWidth="1"/>
    <col min="10517" max="10518" width="15.7109375" style="2" customWidth="1"/>
    <col min="10519" max="10519" width="2.85546875" style="2" customWidth="1"/>
    <col min="10520" max="10521" width="15.7109375" style="2" customWidth="1"/>
    <col min="10522" max="10523" width="2.85546875" style="2" customWidth="1"/>
    <col min="10524" max="10525" width="15.7109375" style="2" customWidth="1"/>
    <col min="10526" max="10526" width="2.85546875" style="2" customWidth="1"/>
    <col min="10527" max="10528" width="15.7109375" style="2" customWidth="1"/>
    <col min="10529" max="10529" width="2.85546875" style="2" customWidth="1"/>
    <col min="10530" max="10531" width="15.7109375" style="2" customWidth="1"/>
    <col min="10532" max="10532" width="2.85546875" style="2" customWidth="1"/>
    <col min="10533" max="10752" width="11.42578125" style="2"/>
    <col min="10753" max="10753" width="2.85546875" style="2" customWidth="1"/>
    <col min="10754" max="10754" width="37.5703125" style="2" customWidth="1"/>
    <col min="10755" max="10756" width="15.7109375" style="2" customWidth="1"/>
    <col min="10757" max="10757" width="2.85546875" style="2" customWidth="1"/>
    <col min="10758" max="10759" width="15.7109375" style="2" customWidth="1"/>
    <col min="10760" max="10760" width="2.85546875" style="2" customWidth="1"/>
    <col min="10761" max="10762" width="15.7109375" style="2" customWidth="1"/>
    <col min="10763" max="10763" width="2.85546875" style="2" customWidth="1"/>
    <col min="10764" max="10765" width="15.7109375" style="2" customWidth="1"/>
    <col min="10766" max="10766" width="2.85546875" style="2" customWidth="1"/>
    <col min="10767" max="10768" width="15.7109375" style="2" customWidth="1"/>
    <col min="10769" max="10769" width="2.85546875" style="2" customWidth="1"/>
    <col min="10770" max="10771" width="15.7109375" style="2" customWidth="1"/>
    <col min="10772" max="10772" width="2.85546875" style="2" customWidth="1"/>
    <col min="10773" max="10774" width="15.7109375" style="2" customWidth="1"/>
    <col min="10775" max="10775" width="2.85546875" style="2" customWidth="1"/>
    <col min="10776" max="10777" width="15.7109375" style="2" customWidth="1"/>
    <col min="10778" max="10779" width="2.85546875" style="2" customWidth="1"/>
    <col min="10780" max="10781" width="15.7109375" style="2" customWidth="1"/>
    <col min="10782" max="10782" width="2.85546875" style="2" customWidth="1"/>
    <col min="10783" max="10784" width="15.7109375" style="2" customWidth="1"/>
    <col min="10785" max="10785" width="2.85546875" style="2" customWidth="1"/>
    <col min="10786" max="10787" width="15.7109375" style="2" customWidth="1"/>
    <col min="10788" max="10788" width="2.85546875" style="2" customWidth="1"/>
    <col min="10789" max="11008" width="11.42578125" style="2"/>
    <col min="11009" max="11009" width="2.85546875" style="2" customWidth="1"/>
    <col min="11010" max="11010" width="37.5703125" style="2" customWidth="1"/>
    <col min="11011" max="11012" width="15.7109375" style="2" customWidth="1"/>
    <col min="11013" max="11013" width="2.85546875" style="2" customWidth="1"/>
    <col min="11014" max="11015" width="15.7109375" style="2" customWidth="1"/>
    <col min="11016" max="11016" width="2.85546875" style="2" customWidth="1"/>
    <col min="11017" max="11018" width="15.7109375" style="2" customWidth="1"/>
    <col min="11019" max="11019" width="2.85546875" style="2" customWidth="1"/>
    <col min="11020" max="11021" width="15.7109375" style="2" customWidth="1"/>
    <col min="11022" max="11022" width="2.85546875" style="2" customWidth="1"/>
    <col min="11023" max="11024" width="15.7109375" style="2" customWidth="1"/>
    <col min="11025" max="11025" width="2.85546875" style="2" customWidth="1"/>
    <col min="11026" max="11027" width="15.7109375" style="2" customWidth="1"/>
    <col min="11028" max="11028" width="2.85546875" style="2" customWidth="1"/>
    <col min="11029" max="11030" width="15.7109375" style="2" customWidth="1"/>
    <col min="11031" max="11031" width="2.85546875" style="2" customWidth="1"/>
    <col min="11032" max="11033" width="15.7109375" style="2" customWidth="1"/>
    <col min="11034" max="11035" width="2.85546875" style="2" customWidth="1"/>
    <col min="11036" max="11037" width="15.7109375" style="2" customWidth="1"/>
    <col min="11038" max="11038" width="2.85546875" style="2" customWidth="1"/>
    <col min="11039" max="11040" width="15.7109375" style="2" customWidth="1"/>
    <col min="11041" max="11041" width="2.85546875" style="2" customWidth="1"/>
    <col min="11042" max="11043" width="15.7109375" style="2" customWidth="1"/>
    <col min="11044" max="11044" width="2.85546875" style="2" customWidth="1"/>
    <col min="11045" max="11264" width="11.42578125" style="2"/>
    <col min="11265" max="11265" width="2.85546875" style="2" customWidth="1"/>
    <col min="11266" max="11266" width="37.5703125" style="2" customWidth="1"/>
    <col min="11267" max="11268" width="15.7109375" style="2" customWidth="1"/>
    <col min="11269" max="11269" width="2.85546875" style="2" customWidth="1"/>
    <col min="11270" max="11271" width="15.7109375" style="2" customWidth="1"/>
    <col min="11272" max="11272" width="2.85546875" style="2" customWidth="1"/>
    <col min="11273" max="11274" width="15.7109375" style="2" customWidth="1"/>
    <col min="11275" max="11275" width="2.85546875" style="2" customWidth="1"/>
    <col min="11276" max="11277" width="15.7109375" style="2" customWidth="1"/>
    <col min="11278" max="11278" width="2.85546875" style="2" customWidth="1"/>
    <col min="11279" max="11280" width="15.7109375" style="2" customWidth="1"/>
    <col min="11281" max="11281" width="2.85546875" style="2" customWidth="1"/>
    <col min="11282" max="11283" width="15.7109375" style="2" customWidth="1"/>
    <col min="11284" max="11284" width="2.85546875" style="2" customWidth="1"/>
    <col min="11285" max="11286" width="15.7109375" style="2" customWidth="1"/>
    <col min="11287" max="11287" width="2.85546875" style="2" customWidth="1"/>
    <col min="11288" max="11289" width="15.7109375" style="2" customWidth="1"/>
    <col min="11290" max="11291" width="2.85546875" style="2" customWidth="1"/>
    <col min="11292" max="11293" width="15.7109375" style="2" customWidth="1"/>
    <col min="11294" max="11294" width="2.85546875" style="2" customWidth="1"/>
    <col min="11295" max="11296" width="15.7109375" style="2" customWidth="1"/>
    <col min="11297" max="11297" width="2.85546875" style="2" customWidth="1"/>
    <col min="11298" max="11299" width="15.7109375" style="2" customWidth="1"/>
    <col min="11300" max="11300" width="2.85546875" style="2" customWidth="1"/>
    <col min="11301" max="11520" width="11.42578125" style="2"/>
    <col min="11521" max="11521" width="2.85546875" style="2" customWidth="1"/>
    <col min="11522" max="11522" width="37.5703125" style="2" customWidth="1"/>
    <col min="11523" max="11524" width="15.7109375" style="2" customWidth="1"/>
    <col min="11525" max="11525" width="2.85546875" style="2" customWidth="1"/>
    <col min="11526" max="11527" width="15.7109375" style="2" customWidth="1"/>
    <col min="11528" max="11528" width="2.85546875" style="2" customWidth="1"/>
    <col min="11529" max="11530" width="15.7109375" style="2" customWidth="1"/>
    <col min="11531" max="11531" width="2.85546875" style="2" customWidth="1"/>
    <col min="11532" max="11533" width="15.7109375" style="2" customWidth="1"/>
    <col min="11534" max="11534" width="2.85546875" style="2" customWidth="1"/>
    <col min="11535" max="11536" width="15.7109375" style="2" customWidth="1"/>
    <col min="11537" max="11537" width="2.85546875" style="2" customWidth="1"/>
    <col min="11538" max="11539" width="15.7109375" style="2" customWidth="1"/>
    <col min="11540" max="11540" width="2.85546875" style="2" customWidth="1"/>
    <col min="11541" max="11542" width="15.7109375" style="2" customWidth="1"/>
    <col min="11543" max="11543" width="2.85546875" style="2" customWidth="1"/>
    <col min="11544" max="11545" width="15.7109375" style="2" customWidth="1"/>
    <col min="11546" max="11547" width="2.85546875" style="2" customWidth="1"/>
    <col min="11548" max="11549" width="15.7109375" style="2" customWidth="1"/>
    <col min="11550" max="11550" width="2.85546875" style="2" customWidth="1"/>
    <col min="11551" max="11552" width="15.7109375" style="2" customWidth="1"/>
    <col min="11553" max="11553" width="2.85546875" style="2" customWidth="1"/>
    <col min="11554" max="11555" width="15.7109375" style="2" customWidth="1"/>
    <col min="11556" max="11556" width="2.85546875" style="2" customWidth="1"/>
    <col min="11557" max="11776" width="11.42578125" style="2"/>
    <col min="11777" max="11777" width="2.85546875" style="2" customWidth="1"/>
    <col min="11778" max="11778" width="37.5703125" style="2" customWidth="1"/>
    <col min="11779" max="11780" width="15.7109375" style="2" customWidth="1"/>
    <col min="11781" max="11781" width="2.85546875" style="2" customWidth="1"/>
    <col min="11782" max="11783" width="15.7109375" style="2" customWidth="1"/>
    <col min="11784" max="11784" width="2.85546875" style="2" customWidth="1"/>
    <col min="11785" max="11786" width="15.7109375" style="2" customWidth="1"/>
    <col min="11787" max="11787" width="2.85546875" style="2" customWidth="1"/>
    <col min="11788" max="11789" width="15.7109375" style="2" customWidth="1"/>
    <col min="11790" max="11790" width="2.85546875" style="2" customWidth="1"/>
    <col min="11791" max="11792" width="15.7109375" style="2" customWidth="1"/>
    <col min="11793" max="11793" width="2.85546875" style="2" customWidth="1"/>
    <col min="11794" max="11795" width="15.7109375" style="2" customWidth="1"/>
    <col min="11796" max="11796" width="2.85546875" style="2" customWidth="1"/>
    <col min="11797" max="11798" width="15.7109375" style="2" customWidth="1"/>
    <col min="11799" max="11799" width="2.85546875" style="2" customWidth="1"/>
    <col min="11800" max="11801" width="15.7109375" style="2" customWidth="1"/>
    <col min="11802" max="11803" width="2.85546875" style="2" customWidth="1"/>
    <col min="11804" max="11805" width="15.7109375" style="2" customWidth="1"/>
    <col min="11806" max="11806" width="2.85546875" style="2" customWidth="1"/>
    <col min="11807" max="11808" width="15.7109375" style="2" customWidth="1"/>
    <col min="11809" max="11809" width="2.85546875" style="2" customWidth="1"/>
    <col min="11810" max="11811" width="15.7109375" style="2" customWidth="1"/>
    <col min="11812" max="11812" width="2.85546875" style="2" customWidth="1"/>
    <col min="11813" max="12032" width="11.42578125" style="2"/>
    <col min="12033" max="12033" width="2.85546875" style="2" customWidth="1"/>
    <col min="12034" max="12034" width="37.5703125" style="2" customWidth="1"/>
    <col min="12035" max="12036" width="15.7109375" style="2" customWidth="1"/>
    <col min="12037" max="12037" width="2.85546875" style="2" customWidth="1"/>
    <col min="12038" max="12039" width="15.7109375" style="2" customWidth="1"/>
    <col min="12040" max="12040" width="2.85546875" style="2" customWidth="1"/>
    <col min="12041" max="12042" width="15.7109375" style="2" customWidth="1"/>
    <col min="12043" max="12043" width="2.85546875" style="2" customWidth="1"/>
    <col min="12044" max="12045" width="15.7109375" style="2" customWidth="1"/>
    <col min="12046" max="12046" width="2.85546875" style="2" customWidth="1"/>
    <col min="12047" max="12048" width="15.7109375" style="2" customWidth="1"/>
    <col min="12049" max="12049" width="2.85546875" style="2" customWidth="1"/>
    <col min="12050" max="12051" width="15.7109375" style="2" customWidth="1"/>
    <col min="12052" max="12052" width="2.85546875" style="2" customWidth="1"/>
    <col min="12053" max="12054" width="15.7109375" style="2" customWidth="1"/>
    <col min="12055" max="12055" width="2.85546875" style="2" customWidth="1"/>
    <col min="12056" max="12057" width="15.7109375" style="2" customWidth="1"/>
    <col min="12058" max="12059" width="2.85546875" style="2" customWidth="1"/>
    <col min="12060" max="12061" width="15.7109375" style="2" customWidth="1"/>
    <col min="12062" max="12062" width="2.85546875" style="2" customWidth="1"/>
    <col min="12063" max="12064" width="15.7109375" style="2" customWidth="1"/>
    <col min="12065" max="12065" width="2.85546875" style="2" customWidth="1"/>
    <col min="12066" max="12067" width="15.7109375" style="2" customWidth="1"/>
    <col min="12068" max="12068" width="2.85546875" style="2" customWidth="1"/>
    <col min="12069" max="12288" width="11.42578125" style="2"/>
    <col min="12289" max="12289" width="2.85546875" style="2" customWidth="1"/>
    <col min="12290" max="12290" width="37.5703125" style="2" customWidth="1"/>
    <col min="12291" max="12292" width="15.7109375" style="2" customWidth="1"/>
    <col min="12293" max="12293" width="2.85546875" style="2" customWidth="1"/>
    <col min="12294" max="12295" width="15.7109375" style="2" customWidth="1"/>
    <col min="12296" max="12296" width="2.85546875" style="2" customWidth="1"/>
    <col min="12297" max="12298" width="15.7109375" style="2" customWidth="1"/>
    <col min="12299" max="12299" width="2.85546875" style="2" customWidth="1"/>
    <col min="12300" max="12301" width="15.7109375" style="2" customWidth="1"/>
    <col min="12302" max="12302" width="2.85546875" style="2" customWidth="1"/>
    <col min="12303" max="12304" width="15.7109375" style="2" customWidth="1"/>
    <col min="12305" max="12305" width="2.85546875" style="2" customWidth="1"/>
    <col min="12306" max="12307" width="15.7109375" style="2" customWidth="1"/>
    <col min="12308" max="12308" width="2.85546875" style="2" customWidth="1"/>
    <col min="12309" max="12310" width="15.7109375" style="2" customWidth="1"/>
    <col min="12311" max="12311" width="2.85546875" style="2" customWidth="1"/>
    <col min="12312" max="12313" width="15.7109375" style="2" customWidth="1"/>
    <col min="12314" max="12315" width="2.85546875" style="2" customWidth="1"/>
    <col min="12316" max="12317" width="15.7109375" style="2" customWidth="1"/>
    <col min="12318" max="12318" width="2.85546875" style="2" customWidth="1"/>
    <col min="12319" max="12320" width="15.7109375" style="2" customWidth="1"/>
    <col min="12321" max="12321" width="2.85546875" style="2" customWidth="1"/>
    <col min="12322" max="12323" width="15.7109375" style="2" customWidth="1"/>
    <col min="12324" max="12324" width="2.85546875" style="2" customWidth="1"/>
    <col min="12325" max="12544" width="11.42578125" style="2"/>
    <col min="12545" max="12545" width="2.85546875" style="2" customWidth="1"/>
    <col min="12546" max="12546" width="37.5703125" style="2" customWidth="1"/>
    <col min="12547" max="12548" width="15.7109375" style="2" customWidth="1"/>
    <col min="12549" max="12549" width="2.85546875" style="2" customWidth="1"/>
    <col min="12550" max="12551" width="15.7109375" style="2" customWidth="1"/>
    <col min="12552" max="12552" width="2.85546875" style="2" customWidth="1"/>
    <col min="12553" max="12554" width="15.7109375" style="2" customWidth="1"/>
    <col min="12555" max="12555" width="2.85546875" style="2" customWidth="1"/>
    <col min="12556" max="12557" width="15.7109375" style="2" customWidth="1"/>
    <col min="12558" max="12558" width="2.85546875" style="2" customWidth="1"/>
    <col min="12559" max="12560" width="15.7109375" style="2" customWidth="1"/>
    <col min="12561" max="12561" width="2.85546875" style="2" customWidth="1"/>
    <col min="12562" max="12563" width="15.7109375" style="2" customWidth="1"/>
    <col min="12564" max="12564" width="2.85546875" style="2" customWidth="1"/>
    <col min="12565" max="12566" width="15.7109375" style="2" customWidth="1"/>
    <col min="12567" max="12567" width="2.85546875" style="2" customWidth="1"/>
    <col min="12568" max="12569" width="15.7109375" style="2" customWidth="1"/>
    <col min="12570" max="12571" width="2.85546875" style="2" customWidth="1"/>
    <col min="12572" max="12573" width="15.7109375" style="2" customWidth="1"/>
    <col min="12574" max="12574" width="2.85546875" style="2" customWidth="1"/>
    <col min="12575" max="12576" width="15.7109375" style="2" customWidth="1"/>
    <col min="12577" max="12577" width="2.85546875" style="2" customWidth="1"/>
    <col min="12578" max="12579" width="15.7109375" style="2" customWidth="1"/>
    <col min="12580" max="12580" width="2.85546875" style="2" customWidth="1"/>
    <col min="12581" max="12800" width="11.42578125" style="2"/>
    <col min="12801" max="12801" width="2.85546875" style="2" customWidth="1"/>
    <col min="12802" max="12802" width="37.5703125" style="2" customWidth="1"/>
    <col min="12803" max="12804" width="15.7109375" style="2" customWidth="1"/>
    <col min="12805" max="12805" width="2.85546875" style="2" customWidth="1"/>
    <col min="12806" max="12807" width="15.7109375" style="2" customWidth="1"/>
    <col min="12808" max="12808" width="2.85546875" style="2" customWidth="1"/>
    <col min="12809" max="12810" width="15.7109375" style="2" customWidth="1"/>
    <col min="12811" max="12811" width="2.85546875" style="2" customWidth="1"/>
    <col min="12812" max="12813" width="15.7109375" style="2" customWidth="1"/>
    <col min="12814" max="12814" width="2.85546875" style="2" customWidth="1"/>
    <col min="12815" max="12816" width="15.7109375" style="2" customWidth="1"/>
    <col min="12817" max="12817" width="2.85546875" style="2" customWidth="1"/>
    <col min="12818" max="12819" width="15.7109375" style="2" customWidth="1"/>
    <col min="12820" max="12820" width="2.85546875" style="2" customWidth="1"/>
    <col min="12821" max="12822" width="15.7109375" style="2" customWidth="1"/>
    <col min="12823" max="12823" width="2.85546875" style="2" customWidth="1"/>
    <col min="12824" max="12825" width="15.7109375" style="2" customWidth="1"/>
    <col min="12826" max="12827" width="2.85546875" style="2" customWidth="1"/>
    <col min="12828" max="12829" width="15.7109375" style="2" customWidth="1"/>
    <col min="12830" max="12830" width="2.85546875" style="2" customWidth="1"/>
    <col min="12831" max="12832" width="15.7109375" style="2" customWidth="1"/>
    <col min="12833" max="12833" width="2.85546875" style="2" customWidth="1"/>
    <col min="12834" max="12835" width="15.7109375" style="2" customWidth="1"/>
    <col min="12836" max="12836" width="2.85546875" style="2" customWidth="1"/>
    <col min="12837" max="13056" width="11.42578125" style="2"/>
    <col min="13057" max="13057" width="2.85546875" style="2" customWidth="1"/>
    <col min="13058" max="13058" width="37.5703125" style="2" customWidth="1"/>
    <col min="13059" max="13060" width="15.7109375" style="2" customWidth="1"/>
    <col min="13061" max="13061" width="2.85546875" style="2" customWidth="1"/>
    <col min="13062" max="13063" width="15.7109375" style="2" customWidth="1"/>
    <col min="13064" max="13064" width="2.85546875" style="2" customWidth="1"/>
    <col min="13065" max="13066" width="15.7109375" style="2" customWidth="1"/>
    <col min="13067" max="13067" width="2.85546875" style="2" customWidth="1"/>
    <col min="13068" max="13069" width="15.7109375" style="2" customWidth="1"/>
    <col min="13070" max="13070" width="2.85546875" style="2" customWidth="1"/>
    <col min="13071" max="13072" width="15.7109375" style="2" customWidth="1"/>
    <col min="13073" max="13073" width="2.85546875" style="2" customWidth="1"/>
    <col min="13074" max="13075" width="15.7109375" style="2" customWidth="1"/>
    <col min="13076" max="13076" width="2.85546875" style="2" customWidth="1"/>
    <col min="13077" max="13078" width="15.7109375" style="2" customWidth="1"/>
    <col min="13079" max="13079" width="2.85546875" style="2" customWidth="1"/>
    <col min="13080" max="13081" width="15.7109375" style="2" customWidth="1"/>
    <col min="13082" max="13083" width="2.85546875" style="2" customWidth="1"/>
    <col min="13084" max="13085" width="15.7109375" style="2" customWidth="1"/>
    <col min="13086" max="13086" width="2.85546875" style="2" customWidth="1"/>
    <col min="13087" max="13088" width="15.7109375" style="2" customWidth="1"/>
    <col min="13089" max="13089" width="2.85546875" style="2" customWidth="1"/>
    <col min="13090" max="13091" width="15.7109375" style="2" customWidth="1"/>
    <col min="13092" max="13092" width="2.85546875" style="2" customWidth="1"/>
    <col min="13093" max="13312" width="11.42578125" style="2"/>
    <col min="13313" max="13313" width="2.85546875" style="2" customWidth="1"/>
    <col min="13314" max="13314" width="37.5703125" style="2" customWidth="1"/>
    <col min="13315" max="13316" width="15.7109375" style="2" customWidth="1"/>
    <col min="13317" max="13317" width="2.85546875" style="2" customWidth="1"/>
    <col min="13318" max="13319" width="15.7109375" style="2" customWidth="1"/>
    <col min="13320" max="13320" width="2.85546875" style="2" customWidth="1"/>
    <col min="13321" max="13322" width="15.7109375" style="2" customWidth="1"/>
    <col min="13323" max="13323" width="2.85546875" style="2" customWidth="1"/>
    <col min="13324" max="13325" width="15.7109375" style="2" customWidth="1"/>
    <col min="13326" max="13326" width="2.85546875" style="2" customWidth="1"/>
    <col min="13327" max="13328" width="15.7109375" style="2" customWidth="1"/>
    <col min="13329" max="13329" width="2.85546875" style="2" customWidth="1"/>
    <col min="13330" max="13331" width="15.7109375" style="2" customWidth="1"/>
    <col min="13332" max="13332" width="2.85546875" style="2" customWidth="1"/>
    <col min="13333" max="13334" width="15.7109375" style="2" customWidth="1"/>
    <col min="13335" max="13335" width="2.85546875" style="2" customWidth="1"/>
    <col min="13336" max="13337" width="15.7109375" style="2" customWidth="1"/>
    <col min="13338" max="13339" width="2.85546875" style="2" customWidth="1"/>
    <col min="13340" max="13341" width="15.7109375" style="2" customWidth="1"/>
    <col min="13342" max="13342" width="2.85546875" style="2" customWidth="1"/>
    <col min="13343" max="13344" width="15.7109375" style="2" customWidth="1"/>
    <col min="13345" max="13345" width="2.85546875" style="2" customWidth="1"/>
    <col min="13346" max="13347" width="15.7109375" style="2" customWidth="1"/>
    <col min="13348" max="13348" width="2.85546875" style="2" customWidth="1"/>
    <col min="13349" max="13568" width="11.42578125" style="2"/>
    <col min="13569" max="13569" width="2.85546875" style="2" customWidth="1"/>
    <col min="13570" max="13570" width="37.5703125" style="2" customWidth="1"/>
    <col min="13571" max="13572" width="15.7109375" style="2" customWidth="1"/>
    <col min="13573" max="13573" width="2.85546875" style="2" customWidth="1"/>
    <col min="13574" max="13575" width="15.7109375" style="2" customWidth="1"/>
    <col min="13576" max="13576" width="2.85546875" style="2" customWidth="1"/>
    <col min="13577" max="13578" width="15.7109375" style="2" customWidth="1"/>
    <col min="13579" max="13579" width="2.85546875" style="2" customWidth="1"/>
    <col min="13580" max="13581" width="15.7109375" style="2" customWidth="1"/>
    <col min="13582" max="13582" width="2.85546875" style="2" customWidth="1"/>
    <col min="13583" max="13584" width="15.7109375" style="2" customWidth="1"/>
    <col min="13585" max="13585" width="2.85546875" style="2" customWidth="1"/>
    <col min="13586" max="13587" width="15.7109375" style="2" customWidth="1"/>
    <col min="13588" max="13588" width="2.85546875" style="2" customWidth="1"/>
    <col min="13589" max="13590" width="15.7109375" style="2" customWidth="1"/>
    <col min="13591" max="13591" width="2.85546875" style="2" customWidth="1"/>
    <col min="13592" max="13593" width="15.7109375" style="2" customWidth="1"/>
    <col min="13594" max="13595" width="2.85546875" style="2" customWidth="1"/>
    <col min="13596" max="13597" width="15.7109375" style="2" customWidth="1"/>
    <col min="13598" max="13598" width="2.85546875" style="2" customWidth="1"/>
    <col min="13599" max="13600" width="15.7109375" style="2" customWidth="1"/>
    <col min="13601" max="13601" width="2.85546875" style="2" customWidth="1"/>
    <col min="13602" max="13603" width="15.7109375" style="2" customWidth="1"/>
    <col min="13604" max="13604" width="2.85546875" style="2" customWidth="1"/>
    <col min="13605" max="13824" width="11.42578125" style="2"/>
    <col min="13825" max="13825" width="2.85546875" style="2" customWidth="1"/>
    <col min="13826" max="13826" width="37.5703125" style="2" customWidth="1"/>
    <col min="13827" max="13828" width="15.7109375" style="2" customWidth="1"/>
    <col min="13829" max="13829" width="2.85546875" style="2" customWidth="1"/>
    <col min="13830" max="13831" width="15.7109375" style="2" customWidth="1"/>
    <col min="13832" max="13832" width="2.85546875" style="2" customWidth="1"/>
    <col min="13833" max="13834" width="15.7109375" style="2" customWidth="1"/>
    <col min="13835" max="13835" width="2.85546875" style="2" customWidth="1"/>
    <col min="13836" max="13837" width="15.7109375" style="2" customWidth="1"/>
    <col min="13838" max="13838" width="2.85546875" style="2" customWidth="1"/>
    <col min="13839" max="13840" width="15.7109375" style="2" customWidth="1"/>
    <col min="13841" max="13841" width="2.85546875" style="2" customWidth="1"/>
    <col min="13842" max="13843" width="15.7109375" style="2" customWidth="1"/>
    <col min="13844" max="13844" width="2.85546875" style="2" customWidth="1"/>
    <col min="13845" max="13846" width="15.7109375" style="2" customWidth="1"/>
    <col min="13847" max="13847" width="2.85546875" style="2" customWidth="1"/>
    <col min="13848" max="13849" width="15.7109375" style="2" customWidth="1"/>
    <col min="13850" max="13851" width="2.85546875" style="2" customWidth="1"/>
    <col min="13852" max="13853" width="15.7109375" style="2" customWidth="1"/>
    <col min="13854" max="13854" width="2.85546875" style="2" customWidth="1"/>
    <col min="13855" max="13856" width="15.7109375" style="2" customWidth="1"/>
    <col min="13857" max="13857" width="2.85546875" style="2" customWidth="1"/>
    <col min="13858" max="13859" width="15.7109375" style="2" customWidth="1"/>
    <col min="13860" max="13860" width="2.85546875" style="2" customWidth="1"/>
    <col min="13861" max="14080" width="11.42578125" style="2"/>
    <col min="14081" max="14081" width="2.85546875" style="2" customWidth="1"/>
    <col min="14082" max="14082" width="37.5703125" style="2" customWidth="1"/>
    <col min="14083" max="14084" width="15.7109375" style="2" customWidth="1"/>
    <col min="14085" max="14085" width="2.85546875" style="2" customWidth="1"/>
    <col min="14086" max="14087" width="15.7109375" style="2" customWidth="1"/>
    <col min="14088" max="14088" width="2.85546875" style="2" customWidth="1"/>
    <col min="14089" max="14090" width="15.7109375" style="2" customWidth="1"/>
    <col min="14091" max="14091" width="2.85546875" style="2" customWidth="1"/>
    <col min="14092" max="14093" width="15.7109375" style="2" customWidth="1"/>
    <col min="14094" max="14094" width="2.85546875" style="2" customWidth="1"/>
    <col min="14095" max="14096" width="15.7109375" style="2" customWidth="1"/>
    <col min="14097" max="14097" width="2.85546875" style="2" customWidth="1"/>
    <col min="14098" max="14099" width="15.7109375" style="2" customWidth="1"/>
    <col min="14100" max="14100" width="2.85546875" style="2" customWidth="1"/>
    <col min="14101" max="14102" width="15.7109375" style="2" customWidth="1"/>
    <col min="14103" max="14103" width="2.85546875" style="2" customWidth="1"/>
    <col min="14104" max="14105" width="15.7109375" style="2" customWidth="1"/>
    <col min="14106" max="14107" width="2.85546875" style="2" customWidth="1"/>
    <col min="14108" max="14109" width="15.7109375" style="2" customWidth="1"/>
    <col min="14110" max="14110" width="2.85546875" style="2" customWidth="1"/>
    <col min="14111" max="14112" width="15.7109375" style="2" customWidth="1"/>
    <col min="14113" max="14113" width="2.85546875" style="2" customWidth="1"/>
    <col min="14114" max="14115" width="15.7109375" style="2" customWidth="1"/>
    <col min="14116" max="14116" width="2.85546875" style="2" customWidth="1"/>
    <col min="14117" max="14336" width="11.42578125" style="2"/>
    <col min="14337" max="14337" width="2.85546875" style="2" customWidth="1"/>
    <col min="14338" max="14338" width="37.5703125" style="2" customWidth="1"/>
    <col min="14339" max="14340" width="15.7109375" style="2" customWidth="1"/>
    <col min="14341" max="14341" width="2.85546875" style="2" customWidth="1"/>
    <col min="14342" max="14343" width="15.7109375" style="2" customWidth="1"/>
    <col min="14344" max="14344" width="2.85546875" style="2" customWidth="1"/>
    <col min="14345" max="14346" width="15.7109375" style="2" customWidth="1"/>
    <col min="14347" max="14347" width="2.85546875" style="2" customWidth="1"/>
    <col min="14348" max="14349" width="15.7109375" style="2" customWidth="1"/>
    <col min="14350" max="14350" width="2.85546875" style="2" customWidth="1"/>
    <col min="14351" max="14352" width="15.7109375" style="2" customWidth="1"/>
    <col min="14353" max="14353" width="2.85546875" style="2" customWidth="1"/>
    <col min="14354" max="14355" width="15.7109375" style="2" customWidth="1"/>
    <col min="14356" max="14356" width="2.85546875" style="2" customWidth="1"/>
    <col min="14357" max="14358" width="15.7109375" style="2" customWidth="1"/>
    <col min="14359" max="14359" width="2.85546875" style="2" customWidth="1"/>
    <col min="14360" max="14361" width="15.7109375" style="2" customWidth="1"/>
    <col min="14362" max="14363" width="2.85546875" style="2" customWidth="1"/>
    <col min="14364" max="14365" width="15.7109375" style="2" customWidth="1"/>
    <col min="14366" max="14366" width="2.85546875" style="2" customWidth="1"/>
    <col min="14367" max="14368" width="15.7109375" style="2" customWidth="1"/>
    <col min="14369" max="14369" width="2.85546875" style="2" customWidth="1"/>
    <col min="14370" max="14371" width="15.7109375" style="2" customWidth="1"/>
    <col min="14372" max="14372" width="2.85546875" style="2" customWidth="1"/>
    <col min="14373" max="14592" width="11.42578125" style="2"/>
    <col min="14593" max="14593" width="2.85546875" style="2" customWidth="1"/>
    <col min="14594" max="14594" width="37.5703125" style="2" customWidth="1"/>
    <col min="14595" max="14596" width="15.7109375" style="2" customWidth="1"/>
    <col min="14597" max="14597" width="2.85546875" style="2" customWidth="1"/>
    <col min="14598" max="14599" width="15.7109375" style="2" customWidth="1"/>
    <col min="14600" max="14600" width="2.85546875" style="2" customWidth="1"/>
    <col min="14601" max="14602" width="15.7109375" style="2" customWidth="1"/>
    <col min="14603" max="14603" width="2.85546875" style="2" customWidth="1"/>
    <col min="14604" max="14605" width="15.7109375" style="2" customWidth="1"/>
    <col min="14606" max="14606" width="2.85546875" style="2" customWidth="1"/>
    <col min="14607" max="14608" width="15.7109375" style="2" customWidth="1"/>
    <col min="14609" max="14609" width="2.85546875" style="2" customWidth="1"/>
    <col min="14610" max="14611" width="15.7109375" style="2" customWidth="1"/>
    <col min="14612" max="14612" width="2.85546875" style="2" customWidth="1"/>
    <col min="14613" max="14614" width="15.7109375" style="2" customWidth="1"/>
    <col min="14615" max="14615" width="2.85546875" style="2" customWidth="1"/>
    <col min="14616" max="14617" width="15.7109375" style="2" customWidth="1"/>
    <col min="14618" max="14619" width="2.85546875" style="2" customWidth="1"/>
    <col min="14620" max="14621" width="15.7109375" style="2" customWidth="1"/>
    <col min="14622" max="14622" width="2.85546875" style="2" customWidth="1"/>
    <col min="14623" max="14624" width="15.7109375" style="2" customWidth="1"/>
    <col min="14625" max="14625" width="2.85546875" style="2" customWidth="1"/>
    <col min="14626" max="14627" width="15.7109375" style="2" customWidth="1"/>
    <col min="14628" max="14628" width="2.85546875" style="2" customWidth="1"/>
    <col min="14629" max="14848" width="11.42578125" style="2"/>
    <col min="14849" max="14849" width="2.85546875" style="2" customWidth="1"/>
    <col min="14850" max="14850" width="37.5703125" style="2" customWidth="1"/>
    <col min="14851" max="14852" width="15.7109375" style="2" customWidth="1"/>
    <col min="14853" max="14853" width="2.85546875" style="2" customWidth="1"/>
    <col min="14854" max="14855" width="15.7109375" style="2" customWidth="1"/>
    <col min="14856" max="14856" width="2.85546875" style="2" customWidth="1"/>
    <col min="14857" max="14858" width="15.7109375" style="2" customWidth="1"/>
    <col min="14859" max="14859" width="2.85546875" style="2" customWidth="1"/>
    <col min="14860" max="14861" width="15.7109375" style="2" customWidth="1"/>
    <col min="14862" max="14862" width="2.85546875" style="2" customWidth="1"/>
    <col min="14863" max="14864" width="15.7109375" style="2" customWidth="1"/>
    <col min="14865" max="14865" width="2.85546875" style="2" customWidth="1"/>
    <col min="14866" max="14867" width="15.7109375" style="2" customWidth="1"/>
    <col min="14868" max="14868" width="2.85546875" style="2" customWidth="1"/>
    <col min="14869" max="14870" width="15.7109375" style="2" customWidth="1"/>
    <col min="14871" max="14871" width="2.85546875" style="2" customWidth="1"/>
    <col min="14872" max="14873" width="15.7109375" style="2" customWidth="1"/>
    <col min="14874" max="14875" width="2.85546875" style="2" customWidth="1"/>
    <col min="14876" max="14877" width="15.7109375" style="2" customWidth="1"/>
    <col min="14878" max="14878" width="2.85546875" style="2" customWidth="1"/>
    <col min="14879" max="14880" width="15.7109375" style="2" customWidth="1"/>
    <col min="14881" max="14881" width="2.85546875" style="2" customWidth="1"/>
    <col min="14882" max="14883" width="15.7109375" style="2" customWidth="1"/>
    <col min="14884" max="14884" width="2.85546875" style="2" customWidth="1"/>
    <col min="14885" max="15104" width="11.42578125" style="2"/>
    <col min="15105" max="15105" width="2.85546875" style="2" customWidth="1"/>
    <col min="15106" max="15106" width="37.5703125" style="2" customWidth="1"/>
    <col min="15107" max="15108" width="15.7109375" style="2" customWidth="1"/>
    <col min="15109" max="15109" width="2.85546875" style="2" customWidth="1"/>
    <col min="15110" max="15111" width="15.7109375" style="2" customWidth="1"/>
    <col min="15112" max="15112" width="2.85546875" style="2" customWidth="1"/>
    <col min="15113" max="15114" width="15.7109375" style="2" customWidth="1"/>
    <col min="15115" max="15115" width="2.85546875" style="2" customWidth="1"/>
    <col min="15116" max="15117" width="15.7109375" style="2" customWidth="1"/>
    <col min="15118" max="15118" width="2.85546875" style="2" customWidth="1"/>
    <col min="15119" max="15120" width="15.7109375" style="2" customWidth="1"/>
    <col min="15121" max="15121" width="2.85546875" style="2" customWidth="1"/>
    <col min="15122" max="15123" width="15.7109375" style="2" customWidth="1"/>
    <col min="15124" max="15124" width="2.85546875" style="2" customWidth="1"/>
    <col min="15125" max="15126" width="15.7109375" style="2" customWidth="1"/>
    <col min="15127" max="15127" width="2.85546875" style="2" customWidth="1"/>
    <col min="15128" max="15129" width="15.7109375" style="2" customWidth="1"/>
    <col min="15130" max="15131" width="2.85546875" style="2" customWidth="1"/>
    <col min="15132" max="15133" width="15.7109375" style="2" customWidth="1"/>
    <col min="15134" max="15134" width="2.85546875" style="2" customWidth="1"/>
    <col min="15135" max="15136" width="15.7109375" style="2" customWidth="1"/>
    <col min="15137" max="15137" width="2.85546875" style="2" customWidth="1"/>
    <col min="15138" max="15139" width="15.7109375" style="2" customWidth="1"/>
    <col min="15140" max="15140" width="2.85546875" style="2" customWidth="1"/>
    <col min="15141" max="15360" width="11.42578125" style="2"/>
    <col min="15361" max="15361" width="2.85546875" style="2" customWidth="1"/>
    <col min="15362" max="15362" width="37.5703125" style="2" customWidth="1"/>
    <col min="15363" max="15364" width="15.7109375" style="2" customWidth="1"/>
    <col min="15365" max="15365" width="2.85546875" style="2" customWidth="1"/>
    <col min="15366" max="15367" width="15.7109375" style="2" customWidth="1"/>
    <col min="15368" max="15368" width="2.85546875" style="2" customWidth="1"/>
    <col min="15369" max="15370" width="15.7109375" style="2" customWidth="1"/>
    <col min="15371" max="15371" width="2.85546875" style="2" customWidth="1"/>
    <col min="15372" max="15373" width="15.7109375" style="2" customWidth="1"/>
    <col min="15374" max="15374" width="2.85546875" style="2" customWidth="1"/>
    <col min="15375" max="15376" width="15.7109375" style="2" customWidth="1"/>
    <col min="15377" max="15377" width="2.85546875" style="2" customWidth="1"/>
    <col min="15378" max="15379" width="15.7109375" style="2" customWidth="1"/>
    <col min="15380" max="15380" width="2.85546875" style="2" customWidth="1"/>
    <col min="15381" max="15382" width="15.7109375" style="2" customWidth="1"/>
    <col min="15383" max="15383" width="2.85546875" style="2" customWidth="1"/>
    <col min="15384" max="15385" width="15.7109375" style="2" customWidth="1"/>
    <col min="15386" max="15387" width="2.85546875" style="2" customWidth="1"/>
    <col min="15388" max="15389" width="15.7109375" style="2" customWidth="1"/>
    <col min="15390" max="15390" width="2.85546875" style="2" customWidth="1"/>
    <col min="15391" max="15392" width="15.7109375" style="2" customWidth="1"/>
    <col min="15393" max="15393" width="2.85546875" style="2" customWidth="1"/>
    <col min="15394" max="15395" width="15.7109375" style="2" customWidth="1"/>
    <col min="15396" max="15396" width="2.85546875" style="2" customWidth="1"/>
    <col min="15397" max="15616" width="11.42578125" style="2"/>
    <col min="15617" max="15617" width="2.85546875" style="2" customWidth="1"/>
    <col min="15618" max="15618" width="37.5703125" style="2" customWidth="1"/>
    <col min="15619" max="15620" width="15.7109375" style="2" customWidth="1"/>
    <col min="15621" max="15621" width="2.85546875" style="2" customWidth="1"/>
    <col min="15622" max="15623" width="15.7109375" style="2" customWidth="1"/>
    <col min="15624" max="15624" width="2.85546875" style="2" customWidth="1"/>
    <col min="15625" max="15626" width="15.7109375" style="2" customWidth="1"/>
    <col min="15627" max="15627" width="2.85546875" style="2" customWidth="1"/>
    <col min="15628" max="15629" width="15.7109375" style="2" customWidth="1"/>
    <col min="15630" max="15630" width="2.85546875" style="2" customWidth="1"/>
    <col min="15631" max="15632" width="15.7109375" style="2" customWidth="1"/>
    <col min="15633" max="15633" width="2.85546875" style="2" customWidth="1"/>
    <col min="15634" max="15635" width="15.7109375" style="2" customWidth="1"/>
    <col min="15636" max="15636" width="2.85546875" style="2" customWidth="1"/>
    <col min="15637" max="15638" width="15.7109375" style="2" customWidth="1"/>
    <col min="15639" max="15639" width="2.85546875" style="2" customWidth="1"/>
    <col min="15640" max="15641" width="15.7109375" style="2" customWidth="1"/>
    <col min="15642" max="15643" width="2.85546875" style="2" customWidth="1"/>
    <col min="15644" max="15645" width="15.7109375" style="2" customWidth="1"/>
    <col min="15646" max="15646" width="2.85546875" style="2" customWidth="1"/>
    <col min="15647" max="15648" width="15.7109375" style="2" customWidth="1"/>
    <col min="15649" max="15649" width="2.85546875" style="2" customWidth="1"/>
    <col min="15650" max="15651" width="15.7109375" style="2" customWidth="1"/>
    <col min="15652" max="15652" width="2.85546875" style="2" customWidth="1"/>
    <col min="15653" max="15872" width="11.42578125" style="2"/>
    <col min="15873" max="15873" width="2.85546875" style="2" customWidth="1"/>
    <col min="15874" max="15874" width="37.5703125" style="2" customWidth="1"/>
    <col min="15875" max="15876" width="15.7109375" style="2" customWidth="1"/>
    <col min="15877" max="15877" width="2.85546875" style="2" customWidth="1"/>
    <col min="15878" max="15879" width="15.7109375" style="2" customWidth="1"/>
    <col min="15880" max="15880" width="2.85546875" style="2" customWidth="1"/>
    <col min="15881" max="15882" width="15.7109375" style="2" customWidth="1"/>
    <col min="15883" max="15883" width="2.85546875" style="2" customWidth="1"/>
    <col min="15884" max="15885" width="15.7109375" style="2" customWidth="1"/>
    <col min="15886" max="15886" width="2.85546875" style="2" customWidth="1"/>
    <col min="15887" max="15888" width="15.7109375" style="2" customWidth="1"/>
    <col min="15889" max="15889" width="2.85546875" style="2" customWidth="1"/>
    <col min="15890" max="15891" width="15.7109375" style="2" customWidth="1"/>
    <col min="15892" max="15892" width="2.85546875" style="2" customWidth="1"/>
    <col min="15893" max="15894" width="15.7109375" style="2" customWidth="1"/>
    <col min="15895" max="15895" width="2.85546875" style="2" customWidth="1"/>
    <col min="15896" max="15897" width="15.7109375" style="2" customWidth="1"/>
    <col min="15898" max="15899" width="2.85546875" style="2" customWidth="1"/>
    <col min="15900" max="15901" width="15.7109375" style="2" customWidth="1"/>
    <col min="15902" max="15902" width="2.85546875" style="2" customWidth="1"/>
    <col min="15903" max="15904" width="15.7109375" style="2" customWidth="1"/>
    <col min="15905" max="15905" width="2.85546875" style="2" customWidth="1"/>
    <col min="15906" max="15907" width="15.7109375" style="2" customWidth="1"/>
    <col min="15908" max="15908" width="2.85546875" style="2" customWidth="1"/>
    <col min="15909" max="16128" width="11.42578125" style="2"/>
    <col min="16129" max="16129" width="2.85546875" style="2" customWidth="1"/>
    <col min="16130" max="16130" width="37.5703125" style="2" customWidth="1"/>
    <col min="16131" max="16132" width="15.7109375" style="2" customWidth="1"/>
    <col min="16133" max="16133" width="2.85546875" style="2" customWidth="1"/>
    <col min="16134" max="16135" width="15.7109375" style="2" customWidth="1"/>
    <col min="16136" max="16136" width="2.85546875" style="2" customWidth="1"/>
    <col min="16137" max="16138" width="15.7109375" style="2" customWidth="1"/>
    <col min="16139" max="16139" width="2.85546875" style="2" customWidth="1"/>
    <col min="16140" max="16141" width="15.7109375" style="2" customWidth="1"/>
    <col min="16142" max="16142" width="2.85546875" style="2" customWidth="1"/>
    <col min="16143" max="16144" width="15.7109375" style="2" customWidth="1"/>
    <col min="16145" max="16145" width="2.85546875" style="2" customWidth="1"/>
    <col min="16146" max="16147" width="15.7109375" style="2" customWidth="1"/>
    <col min="16148" max="16148" width="2.85546875" style="2" customWidth="1"/>
    <col min="16149" max="16150" width="15.7109375" style="2" customWidth="1"/>
    <col min="16151" max="16151" width="2.85546875" style="2" customWidth="1"/>
    <col min="16152" max="16153" width="15.7109375" style="2" customWidth="1"/>
    <col min="16154" max="16155" width="2.85546875" style="2" customWidth="1"/>
    <col min="16156" max="16157" width="15.7109375" style="2" customWidth="1"/>
    <col min="16158" max="16158" width="2.85546875" style="2" customWidth="1"/>
    <col min="16159" max="16160" width="15.7109375" style="2" customWidth="1"/>
    <col min="16161" max="16161" width="2.85546875" style="2" customWidth="1"/>
    <col min="16162" max="16163" width="15.7109375" style="2" customWidth="1"/>
    <col min="16164" max="16164" width="2.85546875" style="2" customWidth="1"/>
    <col min="16165" max="16384" width="11.42578125" style="2"/>
  </cols>
  <sheetData>
    <row r="1" spans="1:36" s="3" customFormat="1" ht="12" customHeight="1" x14ac:dyDescent="0.25">
      <c r="A1" s="1"/>
      <c r="B1" s="1"/>
      <c r="C1" s="1"/>
      <c r="D1" s="1"/>
      <c r="E1" s="184"/>
      <c r="F1" s="1"/>
      <c r="G1" s="1"/>
      <c r="H1" s="184"/>
      <c r="I1" s="1"/>
      <c r="J1" s="1"/>
      <c r="K1" s="184"/>
      <c r="L1" s="1"/>
      <c r="M1" s="1"/>
      <c r="N1" s="184"/>
      <c r="O1" s="1"/>
      <c r="P1" s="1"/>
      <c r="Q1" s="184"/>
      <c r="R1" s="1"/>
      <c r="S1" s="1"/>
      <c r="T1" s="184"/>
      <c r="U1" s="1"/>
      <c r="V1" s="1"/>
      <c r="W1" s="147"/>
      <c r="X1" s="102"/>
      <c r="Y1" s="102"/>
      <c r="Z1" s="184"/>
      <c r="AA1" s="184"/>
      <c r="AB1" s="253"/>
      <c r="AC1" s="253"/>
      <c r="AD1" s="254"/>
      <c r="AE1" s="253"/>
      <c r="AF1" s="253"/>
      <c r="AG1" s="254"/>
      <c r="AH1" s="253"/>
      <c r="AI1" s="253"/>
      <c r="AJ1" s="184"/>
    </row>
    <row r="2" spans="1:36" ht="12" customHeight="1" x14ac:dyDescent="0.25">
      <c r="A2" s="1"/>
      <c r="B2" s="103" t="s">
        <v>232</v>
      </c>
      <c r="C2" s="5"/>
      <c r="D2" s="5"/>
      <c r="E2" s="184"/>
      <c r="F2" s="5"/>
      <c r="G2" s="5"/>
      <c r="H2" s="184"/>
      <c r="I2" s="5"/>
      <c r="J2" s="5"/>
      <c r="K2" s="184"/>
      <c r="L2" s="5"/>
      <c r="M2" s="5"/>
      <c r="N2" s="184"/>
      <c r="O2" s="5"/>
      <c r="P2" s="5"/>
      <c r="Q2" s="184"/>
      <c r="R2" s="5"/>
      <c r="S2" s="5"/>
      <c r="T2" s="184"/>
      <c r="U2" s="5"/>
      <c r="V2" s="5"/>
      <c r="W2" s="147"/>
      <c r="X2" s="102"/>
      <c r="Y2" s="102"/>
      <c r="Z2" s="184"/>
      <c r="AA2" s="184"/>
      <c r="AB2" s="255"/>
      <c r="AC2" s="255"/>
      <c r="AD2" s="254"/>
      <c r="AE2" s="255"/>
      <c r="AF2" s="255"/>
      <c r="AG2" s="254"/>
      <c r="AH2" s="255"/>
      <c r="AI2" s="255"/>
      <c r="AJ2" s="184"/>
    </row>
    <row r="3" spans="1:36" ht="12" customHeight="1" x14ac:dyDescent="0.25">
      <c r="A3" s="1"/>
      <c r="B3" s="103" t="s">
        <v>233</v>
      </c>
      <c r="C3" s="5"/>
      <c r="D3" s="5"/>
      <c r="E3" s="184"/>
      <c r="F3" s="5"/>
      <c r="G3" s="5"/>
      <c r="H3" s="184"/>
      <c r="I3" s="5"/>
      <c r="J3" s="5"/>
      <c r="K3" s="184"/>
      <c r="L3" s="5"/>
      <c r="M3" s="5"/>
      <c r="N3" s="184"/>
      <c r="O3" s="5"/>
      <c r="P3" s="5"/>
      <c r="Q3" s="184"/>
      <c r="R3" s="5"/>
      <c r="S3" s="5"/>
      <c r="T3" s="184"/>
      <c r="U3" s="5"/>
      <c r="V3" s="5"/>
      <c r="W3" s="147"/>
      <c r="X3" s="102"/>
      <c r="Y3" s="102"/>
      <c r="Z3" s="184"/>
      <c r="AA3" s="184"/>
      <c r="AB3" s="255"/>
      <c r="AC3" s="255"/>
      <c r="AD3" s="254"/>
      <c r="AE3" s="255"/>
      <c r="AF3" s="255"/>
      <c r="AG3" s="254"/>
      <c r="AH3" s="255"/>
      <c r="AI3" s="255"/>
      <c r="AJ3" s="184"/>
    </row>
    <row r="4" spans="1:36" ht="12" customHeight="1" x14ac:dyDescent="0.25">
      <c r="A4" s="10"/>
      <c r="B4" s="82" t="s">
        <v>234</v>
      </c>
      <c r="C4" s="82"/>
      <c r="D4" s="8"/>
      <c r="E4" s="184"/>
      <c r="F4" s="82" t="s">
        <v>235</v>
      </c>
      <c r="G4" s="8"/>
      <c r="H4" s="184"/>
      <c r="I4" s="82" t="s">
        <v>236</v>
      </c>
      <c r="J4" s="8"/>
      <c r="K4" s="184"/>
      <c r="L4" s="82" t="s">
        <v>237</v>
      </c>
      <c r="M4" s="8"/>
      <c r="N4" s="184"/>
      <c r="O4" s="82" t="s">
        <v>238</v>
      </c>
      <c r="P4" s="8"/>
      <c r="Q4" s="184"/>
      <c r="R4" s="82" t="s">
        <v>239</v>
      </c>
      <c r="S4" s="8"/>
      <c r="T4" s="184"/>
      <c r="U4" s="82" t="s">
        <v>240</v>
      </c>
      <c r="V4" s="8"/>
      <c r="W4" s="147"/>
      <c r="X4" s="102"/>
      <c r="Y4" s="102"/>
      <c r="Z4" s="184"/>
      <c r="AA4" s="184"/>
      <c r="AB4" s="256" t="s">
        <v>235</v>
      </c>
      <c r="AC4" s="257"/>
      <c r="AD4" s="254"/>
      <c r="AE4" s="256" t="s">
        <v>236</v>
      </c>
      <c r="AF4" s="257"/>
      <c r="AG4" s="254"/>
      <c r="AH4" s="256" t="s">
        <v>237</v>
      </c>
      <c r="AI4" s="257"/>
      <c r="AJ4" s="184"/>
    </row>
    <row r="5" spans="1:36" ht="12" customHeight="1" x14ac:dyDescent="0.25">
      <c r="A5" s="10"/>
      <c r="B5" s="82"/>
      <c r="C5" s="82"/>
      <c r="D5" s="8"/>
      <c r="E5" s="184"/>
      <c r="F5" s="82" t="s">
        <v>226</v>
      </c>
      <c r="G5" s="8"/>
      <c r="H5" s="184"/>
      <c r="I5" s="82" t="s">
        <v>226</v>
      </c>
      <c r="J5" s="8"/>
      <c r="K5" s="184"/>
      <c r="L5" s="82" t="s">
        <v>226</v>
      </c>
      <c r="M5" s="8"/>
      <c r="N5" s="184"/>
      <c r="O5" s="82" t="s">
        <v>241</v>
      </c>
      <c r="P5" s="8"/>
      <c r="Q5" s="184"/>
      <c r="R5" s="82" t="s">
        <v>241</v>
      </c>
      <c r="S5" s="8"/>
      <c r="T5" s="184"/>
      <c r="U5" s="82" t="s">
        <v>241</v>
      </c>
      <c r="V5" s="8"/>
      <c r="W5" s="147"/>
      <c r="X5" s="102"/>
      <c r="Y5" s="102"/>
      <c r="Z5" s="184"/>
      <c r="AA5" s="184"/>
      <c r="AB5" s="256" t="s">
        <v>3</v>
      </c>
      <c r="AC5" s="257"/>
      <c r="AD5" s="254"/>
      <c r="AE5" s="256" t="s">
        <v>3</v>
      </c>
      <c r="AF5" s="257"/>
      <c r="AG5" s="254"/>
      <c r="AH5" s="256" t="s">
        <v>3</v>
      </c>
      <c r="AI5" s="257"/>
      <c r="AJ5" s="184"/>
    </row>
    <row r="6" spans="1:36" ht="12" customHeight="1" x14ac:dyDescent="0.25">
      <c r="A6" s="12"/>
      <c r="B6" s="2288" t="s">
        <v>4</v>
      </c>
      <c r="C6" s="2288" t="s">
        <v>669</v>
      </c>
      <c r="D6" s="2288" t="s">
        <v>242</v>
      </c>
      <c r="E6" s="190"/>
      <c r="F6" s="2288" t="s">
        <v>669</v>
      </c>
      <c r="G6" s="2288" t="s">
        <v>242</v>
      </c>
      <c r="H6" s="190"/>
      <c r="I6" s="2288" t="s">
        <v>669</v>
      </c>
      <c r="J6" s="2288" t="s">
        <v>242</v>
      </c>
      <c r="K6" s="190"/>
      <c r="L6" s="2288" t="s">
        <v>669</v>
      </c>
      <c r="M6" s="2288" t="s">
        <v>242</v>
      </c>
      <c r="N6" s="190"/>
      <c r="O6" s="2288" t="s">
        <v>669</v>
      </c>
      <c r="P6" s="2288" t="s">
        <v>242</v>
      </c>
      <c r="Q6" s="190"/>
      <c r="R6" s="2288" t="s">
        <v>669</v>
      </c>
      <c r="S6" s="2288" t="s">
        <v>242</v>
      </c>
      <c r="T6" s="190"/>
      <c r="U6" s="2288" t="s">
        <v>669</v>
      </c>
      <c r="V6" s="2288" t="s">
        <v>242</v>
      </c>
      <c r="W6" s="16"/>
      <c r="X6" s="2285" t="s">
        <v>588</v>
      </c>
      <c r="Y6" s="2285" t="s">
        <v>7</v>
      </c>
      <c r="Z6" s="190"/>
      <c r="AA6" s="190"/>
      <c r="AB6" s="2288" t="s">
        <v>669</v>
      </c>
      <c r="AC6" s="2288" t="s">
        <v>242</v>
      </c>
      <c r="AD6" s="258"/>
      <c r="AE6" s="2288" t="s">
        <v>669</v>
      </c>
      <c r="AF6" s="2288" t="s">
        <v>242</v>
      </c>
      <c r="AG6" s="258"/>
      <c r="AH6" s="2288" t="s">
        <v>669</v>
      </c>
      <c r="AI6" s="2288" t="s">
        <v>242</v>
      </c>
      <c r="AJ6" s="190"/>
    </row>
    <row r="7" spans="1:36" ht="12" customHeight="1" x14ac:dyDescent="0.25">
      <c r="A7" s="12"/>
      <c r="B7" s="2289"/>
      <c r="C7" s="2289"/>
      <c r="D7" s="2289"/>
      <c r="E7" s="213"/>
      <c r="F7" s="2289"/>
      <c r="G7" s="2289"/>
      <c r="H7" s="213"/>
      <c r="I7" s="2289"/>
      <c r="J7" s="2289"/>
      <c r="K7" s="213"/>
      <c r="L7" s="2289"/>
      <c r="M7" s="2289"/>
      <c r="N7" s="213"/>
      <c r="O7" s="2289"/>
      <c r="P7" s="2289"/>
      <c r="Q7" s="213"/>
      <c r="R7" s="2289"/>
      <c r="S7" s="2289"/>
      <c r="T7" s="213"/>
      <c r="U7" s="2289"/>
      <c r="V7" s="2289"/>
      <c r="W7" s="18"/>
      <c r="X7" s="2286"/>
      <c r="Y7" s="2286"/>
      <c r="Z7" s="213"/>
      <c r="AA7" s="213"/>
      <c r="AB7" s="2289"/>
      <c r="AC7" s="2289"/>
      <c r="AD7" s="259"/>
      <c r="AE7" s="2289"/>
      <c r="AF7" s="2289"/>
      <c r="AG7" s="259"/>
      <c r="AH7" s="2289"/>
      <c r="AI7" s="2289"/>
      <c r="AJ7" s="213"/>
    </row>
    <row r="8" spans="1:36" ht="12" customHeight="1" x14ac:dyDescent="0.25">
      <c r="A8" s="12"/>
      <c r="B8" s="2290"/>
      <c r="C8" s="2290"/>
      <c r="D8" s="2290"/>
      <c r="E8" s="190"/>
      <c r="F8" s="2290"/>
      <c r="G8" s="2290"/>
      <c r="H8" s="190"/>
      <c r="I8" s="2290"/>
      <c r="J8" s="2290"/>
      <c r="K8" s="190"/>
      <c r="L8" s="2290"/>
      <c r="M8" s="2290"/>
      <c r="N8" s="190"/>
      <c r="O8" s="2290"/>
      <c r="P8" s="2290"/>
      <c r="Q8" s="190"/>
      <c r="R8" s="2290"/>
      <c r="S8" s="2290"/>
      <c r="T8" s="190"/>
      <c r="U8" s="2290"/>
      <c r="V8" s="2290"/>
      <c r="W8" s="16"/>
      <c r="X8" s="2287"/>
      <c r="Y8" s="2287"/>
      <c r="Z8" s="190"/>
      <c r="AA8" s="190"/>
      <c r="AB8" s="2290"/>
      <c r="AC8" s="2290"/>
      <c r="AD8" s="258"/>
      <c r="AE8" s="2290"/>
      <c r="AF8" s="2290"/>
      <c r="AG8" s="258"/>
      <c r="AH8" s="2290"/>
      <c r="AI8" s="2290"/>
      <c r="AJ8" s="190"/>
    </row>
    <row r="9" spans="1:36" ht="12" customHeight="1" x14ac:dyDescent="0.25">
      <c r="A9" s="16"/>
      <c r="B9" s="16"/>
      <c r="C9" s="16"/>
      <c r="D9" s="16"/>
      <c r="E9" s="16"/>
      <c r="F9" s="16"/>
      <c r="G9" s="16"/>
      <c r="H9" s="16"/>
      <c r="I9" s="16"/>
      <c r="J9" s="16"/>
      <c r="K9" s="16"/>
      <c r="L9" s="16"/>
      <c r="M9" s="16"/>
      <c r="N9" s="16"/>
      <c r="O9" s="16"/>
      <c r="P9" s="16"/>
      <c r="Q9" s="16"/>
      <c r="R9" s="16"/>
      <c r="S9" s="16"/>
      <c r="T9" s="16"/>
      <c r="U9" s="16"/>
      <c r="V9" s="16"/>
      <c r="W9" s="16"/>
      <c r="X9" s="19"/>
      <c r="Y9" s="16"/>
      <c r="Z9" s="16"/>
      <c r="AA9" s="16"/>
      <c r="AB9" s="260"/>
      <c r="AC9" s="260"/>
      <c r="AD9" s="260"/>
      <c r="AE9" s="260"/>
      <c r="AF9" s="260"/>
      <c r="AG9" s="260"/>
      <c r="AH9" s="260"/>
      <c r="AI9" s="260"/>
      <c r="AJ9" s="16"/>
    </row>
    <row r="10" spans="1:36" ht="12" customHeight="1" x14ac:dyDescent="0.25">
      <c r="A10" s="1"/>
      <c r="B10" s="261" t="s">
        <v>8</v>
      </c>
      <c r="C10" s="21"/>
      <c r="D10" s="21"/>
      <c r="E10" s="88"/>
      <c r="F10" s="21"/>
      <c r="G10" s="21"/>
      <c r="H10" s="88"/>
      <c r="I10" s="21"/>
      <c r="J10" s="21"/>
      <c r="K10" s="88"/>
      <c r="L10" s="21"/>
      <c r="M10" s="21"/>
      <c r="N10" s="88"/>
      <c r="O10" s="21"/>
      <c r="P10" s="21"/>
      <c r="Q10" s="88"/>
      <c r="R10" s="21"/>
      <c r="S10" s="21"/>
      <c r="T10" s="88"/>
      <c r="U10" s="21"/>
      <c r="V10" s="21"/>
      <c r="W10" s="23"/>
      <c r="X10" s="23"/>
      <c r="Z10" s="88"/>
      <c r="AA10" s="88"/>
      <c r="AB10" s="262"/>
      <c r="AC10" s="262"/>
      <c r="AD10" s="263"/>
      <c r="AE10" s="262"/>
      <c r="AF10" s="262"/>
      <c r="AG10" s="263"/>
      <c r="AH10" s="262"/>
      <c r="AI10" s="262"/>
      <c r="AJ10" s="88"/>
    </row>
    <row r="11" spans="1:36" ht="12" customHeight="1" x14ac:dyDescent="0.25">
      <c r="A11" s="25"/>
      <c r="B11" s="786" t="s">
        <v>20</v>
      </c>
      <c r="C11" s="766">
        <v>251</v>
      </c>
      <c r="D11" s="767">
        <v>288</v>
      </c>
      <c r="E11" s="265"/>
      <c r="F11" s="758">
        <v>1541.7386120000001</v>
      </c>
      <c r="G11" s="759">
        <v>1016.55</v>
      </c>
      <c r="H11" s="267"/>
      <c r="I11" s="1724" t="s">
        <v>123</v>
      </c>
      <c r="J11" s="761" t="s">
        <v>123</v>
      </c>
      <c r="K11" s="267"/>
      <c r="L11" s="1156">
        <v>1541.7386120000001</v>
      </c>
      <c r="M11" s="1375">
        <v>1016.55</v>
      </c>
      <c r="N11" s="267"/>
      <c r="O11" s="758">
        <v>410</v>
      </c>
      <c r="P11" s="759">
        <v>1260</v>
      </c>
      <c r="Q11" s="267"/>
      <c r="R11" s="1724" t="s">
        <v>123</v>
      </c>
      <c r="S11" s="761" t="s">
        <v>123</v>
      </c>
      <c r="T11" s="267"/>
      <c r="U11" s="758">
        <v>410</v>
      </c>
      <c r="V11" s="759">
        <v>1260</v>
      </c>
      <c r="W11" s="183"/>
      <c r="X11" s="1737">
        <f>VLOOKUP(B11,'FX rates'!$B$9:$K$114,4,FALSE)</f>
        <v>19.678550999999999</v>
      </c>
      <c r="Y11" s="1737">
        <f>VLOOKUP(B11,'FX rates'!$B$9:$K$114,5,FALSE)</f>
        <v>20.715699999999998</v>
      </c>
      <c r="Z11" s="215"/>
      <c r="AA11" s="215"/>
      <c r="AB11" s="1146">
        <f>F11/X11</f>
        <v>78.346145099809448</v>
      </c>
      <c r="AC11" s="1147">
        <f>G11/Y11</f>
        <v>49.071477188798838</v>
      </c>
      <c r="AD11" s="267"/>
      <c r="AE11" s="1146" t="s">
        <v>123</v>
      </c>
      <c r="AF11" s="1147" t="s">
        <v>123</v>
      </c>
      <c r="AG11" s="267"/>
      <c r="AH11" s="1146">
        <f>L11/X11</f>
        <v>78.346145099809448</v>
      </c>
      <c r="AI11" s="1147">
        <f>M11/$X11</f>
        <v>51.657766875213525</v>
      </c>
      <c r="AJ11" s="215"/>
    </row>
    <row r="12" spans="1:36" ht="12" customHeight="1" x14ac:dyDescent="0.25">
      <c r="A12" s="1"/>
      <c r="B12" s="787" t="s">
        <v>24</v>
      </c>
      <c r="C12" s="768">
        <v>43</v>
      </c>
      <c r="D12" s="769">
        <v>51</v>
      </c>
      <c r="E12" s="265"/>
      <c r="F12" s="757" t="s">
        <v>123</v>
      </c>
      <c r="G12" s="760" t="s">
        <v>123</v>
      </c>
      <c r="H12" s="267"/>
      <c r="I12" s="1723" t="s">
        <v>123</v>
      </c>
      <c r="J12" s="760" t="s">
        <v>123</v>
      </c>
      <c r="K12" s="267"/>
      <c r="L12" s="1154">
        <v>221.6</v>
      </c>
      <c r="M12" s="1376">
        <v>143.19999999999999</v>
      </c>
      <c r="N12" s="267"/>
      <c r="O12" s="1723" t="s">
        <v>123</v>
      </c>
      <c r="P12" s="760" t="s">
        <v>123</v>
      </c>
      <c r="Q12" s="267"/>
      <c r="R12" s="1723" t="s">
        <v>123</v>
      </c>
      <c r="S12" s="760" t="s">
        <v>123</v>
      </c>
      <c r="T12" s="267"/>
      <c r="U12" s="784">
        <v>76.3</v>
      </c>
      <c r="V12" s="785">
        <v>59</v>
      </c>
      <c r="W12" s="183"/>
      <c r="X12" s="1739">
        <f>VLOOKUP(B12,'FX rates'!$B$9:$K$114,4,FALSE)</f>
        <v>1.2550619999999999</v>
      </c>
      <c r="Y12" s="1739">
        <f>VLOOKUP(B12,'FX rates'!$B$9:$K$114,5,FALSE)</f>
        <v>1.3436999999999999</v>
      </c>
      <c r="Z12" s="215"/>
      <c r="AA12" s="215"/>
      <c r="AB12" s="1150" t="s">
        <v>123</v>
      </c>
      <c r="AC12" s="1151" t="s">
        <v>123</v>
      </c>
      <c r="AD12" s="267"/>
      <c r="AE12" s="1150" t="s">
        <v>123</v>
      </c>
      <c r="AF12" s="1151" t="s">
        <v>123</v>
      </c>
      <c r="AG12" s="267"/>
      <c r="AH12" s="1150">
        <f t="shared" ref="AH12:AH36" si="0">L12/X12</f>
        <v>176.56498244708231</v>
      </c>
      <c r="AI12" s="1151">
        <f>M12/$X12</f>
        <v>114.09794894594849</v>
      </c>
      <c r="AJ12" s="215"/>
    </row>
    <row r="13" spans="1:36" ht="12" customHeight="1" x14ac:dyDescent="0.25">
      <c r="A13" s="25"/>
      <c r="B13" s="140" t="s">
        <v>26</v>
      </c>
      <c r="C13" s="272">
        <f>SUM(C11:C12)</f>
        <v>294</v>
      </c>
      <c r="D13" s="272">
        <f>SUM(D11:D12)</f>
        <v>339</v>
      </c>
      <c r="E13" s="265"/>
      <c r="F13" s="273"/>
      <c r="G13" s="273"/>
      <c r="H13" s="267"/>
      <c r="I13" s="273"/>
      <c r="J13" s="273"/>
      <c r="K13" s="267"/>
      <c r="L13" s="274"/>
      <c r="M13" s="274"/>
      <c r="N13" s="267"/>
      <c r="O13" s="275"/>
      <c r="P13" s="275"/>
      <c r="Q13" s="267"/>
      <c r="R13" s="275"/>
      <c r="S13" s="275"/>
      <c r="T13" s="267"/>
      <c r="U13" s="275"/>
      <c r="V13" s="275"/>
      <c r="W13" s="215"/>
      <c r="X13" s="1748"/>
      <c r="Y13" s="1748"/>
      <c r="Z13" s="215"/>
      <c r="AA13" s="274"/>
      <c r="AB13" s="276"/>
      <c r="AC13" s="276"/>
      <c r="AD13" s="1377"/>
      <c r="AE13" s="276"/>
      <c r="AF13" s="276"/>
      <c r="AG13" s="267"/>
      <c r="AH13" s="276"/>
      <c r="AI13" s="275"/>
      <c r="AJ13" s="215"/>
    </row>
    <row r="14" spans="1:36" ht="12" customHeight="1" x14ac:dyDescent="0.25">
      <c r="A14" s="25"/>
      <c r="B14" s="40"/>
      <c r="C14" s="277" t="s">
        <v>598</v>
      </c>
      <c r="D14" s="277" t="s">
        <v>598</v>
      </c>
      <c r="E14" s="265"/>
      <c r="F14" s="273" t="s">
        <v>598</v>
      </c>
      <c r="G14" s="273" t="s">
        <v>598</v>
      </c>
      <c r="H14" s="267"/>
      <c r="I14" s="273" t="s">
        <v>598</v>
      </c>
      <c r="J14" s="273" t="s">
        <v>598</v>
      </c>
      <c r="K14" s="267"/>
      <c r="L14" s="274"/>
      <c r="M14" s="274"/>
      <c r="N14" s="267"/>
      <c r="O14" s="273"/>
      <c r="P14" s="273"/>
      <c r="Q14" s="267"/>
      <c r="R14" s="273"/>
      <c r="S14" s="273"/>
      <c r="T14" s="267"/>
      <c r="U14" s="273"/>
      <c r="V14" s="273"/>
      <c r="W14" s="215"/>
      <c r="X14" s="1748"/>
      <c r="Y14" s="1748"/>
      <c r="Z14" s="215"/>
      <c r="AA14" s="274"/>
      <c r="AB14" s="274"/>
      <c r="AC14" s="274"/>
      <c r="AD14" s="267"/>
      <c r="AE14" s="274"/>
      <c r="AF14" s="274"/>
      <c r="AG14" s="267"/>
      <c r="AH14" s="274"/>
      <c r="AI14" s="274"/>
      <c r="AJ14" s="215"/>
    </row>
    <row r="15" spans="1:36" ht="12" customHeight="1" x14ac:dyDescent="0.25">
      <c r="A15" s="25"/>
      <c r="B15" s="752" t="s">
        <v>27</v>
      </c>
      <c r="C15" s="277"/>
      <c r="D15" s="277"/>
      <c r="E15" s="265"/>
      <c r="F15" s="273"/>
      <c r="G15" s="273"/>
      <c r="H15" s="267"/>
      <c r="I15" s="273"/>
      <c r="J15" s="273"/>
      <c r="K15" s="267"/>
      <c r="L15" s="274"/>
      <c r="M15" s="274"/>
      <c r="N15" s="267"/>
      <c r="O15" s="273"/>
      <c r="P15" s="273"/>
      <c r="Q15" s="1713"/>
      <c r="R15" s="273"/>
      <c r="S15" s="273"/>
      <c r="T15" s="267"/>
      <c r="U15" s="273"/>
      <c r="V15" s="273"/>
      <c r="W15" s="215"/>
      <c r="X15" s="1748"/>
      <c r="Y15" s="1748"/>
      <c r="Z15" s="215"/>
      <c r="AA15" s="274"/>
      <c r="AB15" s="274"/>
      <c r="AC15" s="274"/>
      <c r="AD15" s="267"/>
      <c r="AE15" s="274"/>
      <c r="AF15" s="274"/>
      <c r="AG15" s="267"/>
      <c r="AH15" s="274"/>
      <c r="AI15" s="274"/>
      <c r="AJ15" s="215"/>
    </row>
    <row r="16" spans="1:36" ht="12" customHeight="1" x14ac:dyDescent="0.25">
      <c r="A16" s="25"/>
      <c r="B16" s="30" t="s">
        <v>28</v>
      </c>
      <c r="C16" s="264">
        <v>2822</v>
      </c>
      <c r="D16" s="264">
        <v>2804</v>
      </c>
      <c r="E16" s="265"/>
      <c r="F16" s="268" t="s">
        <v>123</v>
      </c>
      <c r="G16" s="268" t="s">
        <v>123</v>
      </c>
      <c r="H16" s="267"/>
      <c r="I16" s="1736" t="s">
        <v>123</v>
      </c>
      <c r="J16" s="1745" t="s">
        <v>123</v>
      </c>
      <c r="K16" s="267"/>
      <c r="L16" s="600">
        <v>1857.8401440099999</v>
      </c>
      <c r="M16" s="601">
        <v>2091.91</v>
      </c>
      <c r="N16" s="267"/>
      <c r="O16" s="268" t="s">
        <v>123</v>
      </c>
      <c r="P16" s="268" t="s">
        <v>123</v>
      </c>
      <c r="Q16" s="1713"/>
      <c r="R16" s="268" t="s">
        <v>123</v>
      </c>
      <c r="S16" s="268" t="s">
        <v>123</v>
      </c>
      <c r="T16" s="267"/>
      <c r="U16" s="266">
        <v>263.12</v>
      </c>
      <c r="V16" s="266">
        <v>293.01</v>
      </c>
      <c r="W16" s="183"/>
      <c r="X16" s="1737">
        <f>VLOOKUP(B16,'FX rates'!$B$9:$K$114,4,FALSE)</f>
        <v>1.280929</v>
      </c>
      <c r="Y16" s="1737">
        <f>VLOOKUP(B16,'FX rates'!$B$9:$K$114,5,FALSE)</f>
        <v>1.3875999999999999</v>
      </c>
      <c r="Z16" s="215"/>
      <c r="AA16" s="215"/>
      <c r="AB16" s="1146" t="s">
        <v>123</v>
      </c>
      <c r="AC16" s="1147" t="s">
        <v>123</v>
      </c>
      <c r="AD16" s="267"/>
      <c r="AE16" s="1729" t="s">
        <v>123</v>
      </c>
      <c r="AF16" s="1147" t="s">
        <v>123</v>
      </c>
      <c r="AG16" s="267"/>
      <c r="AH16" s="1143">
        <f t="shared" si="0"/>
        <v>1450.3849503055985</v>
      </c>
      <c r="AI16" s="1147">
        <f t="shared" ref="AI16:AI18" si="1">M16/$X16</f>
        <v>1633.1194000604248</v>
      </c>
      <c r="AJ16" s="215"/>
    </row>
    <row r="17" spans="1:36" ht="12" customHeight="1" x14ac:dyDescent="0.25">
      <c r="A17" s="25"/>
      <c r="B17" s="36" t="s">
        <v>31</v>
      </c>
      <c r="C17" s="279">
        <v>606</v>
      </c>
      <c r="D17" s="279">
        <v>516</v>
      </c>
      <c r="E17" s="265"/>
      <c r="F17" s="280">
        <v>6507.04</v>
      </c>
      <c r="G17" s="280">
        <v>10512.69</v>
      </c>
      <c r="H17" s="267"/>
      <c r="I17" s="1750">
        <v>0.2</v>
      </c>
      <c r="J17" s="1733">
        <v>4.3600000000000003</v>
      </c>
      <c r="K17" s="267"/>
      <c r="L17" s="602">
        <v>6507.15</v>
      </c>
      <c r="M17" s="603">
        <v>10517</v>
      </c>
      <c r="N17" s="267"/>
      <c r="O17" s="280">
        <v>1143.8</v>
      </c>
      <c r="P17" s="280">
        <v>1462.3</v>
      </c>
      <c r="Q17" s="1713"/>
      <c r="R17" s="280">
        <v>0</v>
      </c>
      <c r="S17" s="280">
        <v>0.09</v>
      </c>
      <c r="T17" s="267"/>
      <c r="U17" s="280">
        <v>1143.8</v>
      </c>
      <c r="V17" s="280">
        <v>1462.3</v>
      </c>
      <c r="W17" s="183"/>
      <c r="X17" s="1738">
        <f>VLOOKUP(B17,'FX rates'!$B$9:$K$114,4,FALSE)</f>
        <v>4.0572790000000003</v>
      </c>
      <c r="Y17" s="1738">
        <f>VLOOKUP(B17,'FX rates'!$B$9:$K$114,5,FALSE)</f>
        <v>4.4835000000000003</v>
      </c>
      <c r="Z17" s="215"/>
      <c r="AA17" s="215"/>
      <c r="AB17" s="1148">
        <f t="shared" ref="AB17:AB36" si="2">F17/X17</f>
        <v>1603.7940698680075</v>
      </c>
      <c r="AC17" s="1149">
        <f t="shared" ref="AC17:AC36" si="3">G17/Y17</f>
        <v>2344.7507527601206</v>
      </c>
      <c r="AD17" s="267"/>
      <c r="AE17" s="1730">
        <f>I17/X17</f>
        <v>4.9294120517716429E-2</v>
      </c>
      <c r="AF17" s="1732">
        <f>J17/Y17</f>
        <v>0.97245455559272886</v>
      </c>
      <c r="AG17" s="267"/>
      <c r="AH17" s="1144">
        <f t="shared" si="0"/>
        <v>1603.8211816342921</v>
      </c>
      <c r="AI17" s="1149">
        <f t="shared" si="1"/>
        <v>2592.1313274241184</v>
      </c>
      <c r="AJ17" s="215"/>
    </row>
    <row r="18" spans="1:36" ht="12" customHeight="1" x14ac:dyDescent="0.25">
      <c r="A18" s="25"/>
      <c r="B18" s="36" t="s">
        <v>37</v>
      </c>
      <c r="C18" s="279">
        <v>9468</v>
      </c>
      <c r="D18" s="279">
        <v>5549</v>
      </c>
      <c r="E18" s="265"/>
      <c r="F18" s="280">
        <v>4196334.43</v>
      </c>
      <c r="G18" s="280">
        <v>4098552.46</v>
      </c>
      <c r="H18" s="267"/>
      <c r="I18" s="1750">
        <v>492.69</v>
      </c>
      <c r="J18" s="1733">
        <v>16.05</v>
      </c>
      <c r="K18" s="267"/>
      <c r="L18" s="602">
        <v>4196827.12</v>
      </c>
      <c r="M18" s="603">
        <v>4098568.51</v>
      </c>
      <c r="N18" s="267"/>
      <c r="O18" s="280">
        <v>50539.79</v>
      </c>
      <c r="P18" s="280">
        <v>45495.47</v>
      </c>
      <c r="Q18" s="267"/>
      <c r="R18" s="280">
        <v>0.28999999999999998</v>
      </c>
      <c r="S18" s="280">
        <v>0.18</v>
      </c>
      <c r="T18" s="267"/>
      <c r="U18" s="280">
        <v>50540.08</v>
      </c>
      <c r="V18" s="280">
        <v>45495.63</v>
      </c>
      <c r="W18" s="183"/>
      <c r="X18" s="1738">
        <f>VLOOKUP(B18,'FX rates'!$B$9:$K$114,4,FALSE)</f>
        <v>7.8149249999999997</v>
      </c>
      <c r="Y18" s="1738">
        <f>VLOOKUP(B18,'FX rates'!$B$9:$K$114,5,FALSE)</f>
        <v>7.7542999999999997</v>
      </c>
      <c r="Z18" s="215"/>
      <c r="AA18" s="215"/>
      <c r="AB18" s="1148">
        <f t="shared" si="2"/>
        <v>536964.13337300101</v>
      </c>
      <c r="AC18" s="1149">
        <f t="shared" si="3"/>
        <v>528552.2174793341</v>
      </c>
      <c r="AD18" s="267"/>
      <c r="AE18" s="1730">
        <f t="shared" ref="AE18:AE36" si="4">I18/X18</f>
        <v>63.044750909317749</v>
      </c>
      <c r="AF18" s="1732">
        <f t="shared" ref="AF18:AF36" si="5">J18/Y18</f>
        <v>2.0698193260513524</v>
      </c>
      <c r="AG18" s="267"/>
      <c r="AH18" s="1144">
        <f t="shared" si="0"/>
        <v>537027.17812391033</v>
      </c>
      <c r="AI18" s="1149">
        <f t="shared" si="1"/>
        <v>524453.97876499139</v>
      </c>
      <c r="AJ18" s="215"/>
    </row>
    <row r="19" spans="1:36" ht="12" customHeight="1" x14ac:dyDescent="0.25">
      <c r="A19" s="25"/>
      <c r="B19" s="36" t="s">
        <v>43</v>
      </c>
      <c r="C19" s="279">
        <v>1930</v>
      </c>
      <c r="D19" s="279">
        <v>2573</v>
      </c>
      <c r="E19" s="265"/>
      <c r="F19" s="280">
        <v>21629516</v>
      </c>
      <c r="G19" s="280">
        <v>20662088</v>
      </c>
      <c r="H19" s="267"/>
      <c r="I19" s="1734" t="s">
        <v>123</v>
      </c>
      <c r="J19" s="1747" t="s">
        <v>123</v>
      </c>
      <c r="K19" s="267"/>
      <c r="L19" s="602">
        <v>21629516</v>
      </c>
      <c r="M19" s="603">
        <v>20662088</v>
      </c>
      <c r="N19" s="267"/>
      <c r="O19" s="280">
        <v>19760.150000000001</v>
      </c>
      <c r="P19" s="280">
        <v>17586.95</v>
      </c>
      <c r="Q19" s="267"/>
      <c r="R19" s="1714" t="s">
        <v>123</v>
      </c>
      <c r="S19" s="281" t="s">
        <v>123</v>
      </c>
      <c r="T19" s="267"/>
      <c r="U19" s="280">
        <v>19760.150000000001</v>
      </c>
      <c r="V19" s="280">
        <v>17586.95</v>
      </c>
      <c r="W19" s="183"/>
      <c r="X19" s="1738">
        <f>VLOOKUP(B19,'FX rates'!$B$9:$K$114,4,FALSE)</f>
        <v>1066.235158</v>
      </c>
      <c r="Y19" s="1738">
        <f>VLOOKUP(B19,'FX rates'!$B$9:$K$114,5,FALSE)</f>
        <v>1203.51</v>
      </c>
      <c r="Z19" s="215"/>
      <c r="AA19" s="215"/>
      <c r="AB19" s="1731">
        <f t="shared" ref="AB19:AB21" si="6">F19/X19</f>
        <v>20285.877686280535</v>
      </c>
      <c r="AC19" s="1732">
        <f t="shared" ref="AC19:AC21" si="7">G19/Y19</f>
        <v>17168.189711759769</v>
      </c>
      <c r="AD19" s="267"/>
      <c r="AE19" s="1730" t="s">
        <v>123</v>
      </c>
      <c r="AF19" s="1732" t="s">
        <v>123</v>
      </c>
      <c r="AG19" s="267"/>
      <c r="AH19" s="1730">
        <f t="shared" ref="AH19:AH20" si="8">L19/X19</f>
        <v>20285.877686280535</v>
      </c>
      <c r="AI19" s="1732">
        <f t="shared" ref="AI19:AI20" si="9">M19/$X19</f>
        <v>19378.546885245367</v>
      </c>
      <c r="AJ19" s="215"/>
    </row>
    <row r="20" spans="1:36" ht="12" customHeight="1" x14ac:dyDescent="0.25">
      <c r="A20" s="1"/>
      <c r="B20" s="36" t="s">
        <v>51</v>
      </c>
      <c r="C20" s="279">
        <v>105</v>
      </c>
      <c r="D20" s="279">
        <v>117</v>
      </c>
      <c r="E20" s="265"/>
      <c r="F20" s="1714" t="s">
        <v>123</v>
      </c>
      <c r="G20" s="281" t="s">
        <v>123</v>
      </c>
      <c r="H20" s="267"/>
      <c r="I20" s="1734" t="s">
        <v>123</v>
      </c>
      <c r="J20" s="1747" t="s">
        <v>123</v>
      </c>
      <c r="K20" s="267"/>
      <c r="L20" s="602">
        <v>16486.8</v>
      </c>
      <c r="M20" s="603">
        <v>7710.2</v>
      </c>
      <c r="N20" s="267"/>
      <c r="O20" s="1714" t="s">
        <v>123</v>
      </c>
      <c r="P20" s="281" t="s">
        <v>123</v>
      </c>
      <c r="Q20" s="267"/>
      <c r="R20" s="1714" t="s">
        <v>123</v>
      </c>
      <c r="S20" s="281" t="s">
        <v>123</v>
      </c>
      <c r="T20" s="267"/>
      <c r="U20" s="1714" t="s">
        <v>123</v>
      </c>
      <c r="V20" s="281" t="s">
        <v>123</v>
      </c>
      <c r="W20" s="183"/>
      <c r="X20" s="1738">
        <f>VLOOKUP(B20,'FX rates'!$B$9:$K$114,4,FALSE)</f>
        <v>1.3364590000000001</v>
      </c>
      <c r="Y20" s="1738">
        <f>VLOOKUP(B20,'FX rates'!$B$9:$K$114,5,FALSE)</f>
        <v>1.4459</v>
      </c>
      <c r="Z20" s="215"/>
      <c r="AA20" s="215"/>
      <c r="AB20" s="1731" t="s">
        <v>123</v>
      </c>
      <c r="AC20" s="1732" t="s">
        <v>123</v>
      </c>
      <c r="AD20" s="267"/>
      <c r="AE20" s="1730" t="s">
        <v>123</v>
      </c>
      <c r="AF20" s="1732" t="s">
        <v>123</v>
      </c>
      <c r="AG20" s="267"/>
      <c r="AH20" s="1730">
        <f t="shared" si="8"/>
        <v>12336.180907906639</v>
      </c>
      <c r="AI20" s="1732">
        <f t="shared" si="9"/>
        <v>5769.1257270144461</v>
      </c>
      <c r="AJ20" s="215"/>
    </row>
    <row r="21" spans="1:36" ht="12" customHeight="1" x14ac:dyDescent="0.25">
      <c r="A21" s="1"/>
      <c r="B21" s="31" t="s">
        <v>48</v>
      </c>
      <c r="C21" s="279">
        <v>1</v>
      </c>
      <c r="D21" s="279">
        <v>1</v>
      </c>
      <c r="E21" s="265"/>
      <c r="F21" s="281">
        <v>89313.560500000007</v>
      </c>
      <c r="G21" s="281">
        <v>43188.53</v>
      </c>
      <c r="H21" s="267"/>
      <c r="I21" s="1734" t="s">
        <v>123</v>
      </c>
      <c r="J21" s="1747" t="s">
        <v>123</v>
      </c>
      <c r="K21" s="267"/>
      <c r="L21" s="602">
        <v>89313.560500000007</v>
      </c>
      <c r="M21" s="603">
        <v>43188.53</v>
      </c>
      <c r="N21" s="267"/>
      <c r="O21" s="1714" t="s">
        <v>123</v>
      </c>
      <c r="P21" s="1714" t="s">
        <v>123</v>
      </c>
      <c r="Q21" s="267"/>
      <c r="R21" s="1714" t="s">
        <v>123</v>
      </c>
      <c r="S21" s="1714" t="s">
        <v>123</v>
      </c>
      <c r="T21" s="267"/>
      <c r="U21" s="1714" t="s">
        <v>123</v>
      </c>
      <c r="V21" s="1714" t="s">
        <v>123</v>
      </c>
      <c r="W21" s="183"/>
      <c r="X21" s="1738">
        <f>VLOOKUP(B21,'FX rates'!$B$9:$K$114,4,FALSE)</f>
        <v>6.5165519999999999</v>
      </c>
      <c r="Y21" s="1738">
        <f>VLOOKUP(B21,'FX rates'!$B$9:$K$114,5,FALSE)</f>
        <v>6.9436999999999998</v>
      </c>
      <c r="Z21" s="215"/>
      <c r="AA21" s="215"/>
      <c r="AB21" s="1731">
        <f t="shared" si="6"/>
        <v>13705.646866625173</v>
      </c>
      <c r="AC21" s="1732">
        <f t="shared" si="7"/>
        <v>6219.8150841770239</v>
      </c>
      <c r="AD21" s="267"/>
      <c r="AE21" s="1730" t="s">
        <v>123</v>
      </c>
      <c r="AF21" s="1732" t="s">
        <v>123</v>
      </c>
      <c r="AG21" s="267"/>
      <c r="AH21" s="1730">
        <f t="shared" ref="AH21:AH23" si="10">L21/X21</f>
        <v>13705.646866625173</v>
      </c>
      <c r="AI21" s="1732">
        <f t="shared" ref="AI21:AI23" si="11">M21/$X21</f>
        <v>6627.5125250285737</v>
      </c>
      <c r="AJ21" s="215"/>
    </row>
    <row r="22" spans="1:36" ht="12" customHeight="1" x14ac:dyDescent="0.25">
      <c r="A22" s="1"/>
      <c r="B22" s="126" t="s">
        <v>474</v>
      </c>
      <c r="C22" s="279">
        <v>1355</v>
      </c>
      <c r="D22" s="279">
        <v>1163</v>
      </c>
      <c r="E22" s="265"/>
      <c r="F22" s="280">
        <v>568268.25</v>
      </c>
      <c r="G22" s="280">
        <v>647957.68999999994</v>
      </c>
      <c r="H22" s="267"/>
      <c r="I22" s="1750">
        <v>5081.21</v>
      </c>
      <c r="J22" s="1733">
        <v>4887.1499999999996</v>
      </c>
      <c r="K22" s="267"/>
      <c r="L22" s="602">
        <v>573349.46</v>
      </c>
      <c r="M22" s="603">
        <v>652844.84</v>
      </c>
      <c r="N22" s="267"/>
      <c r="O22" s="280">
        <v>10203.42</v>
      </c>
      <c r="P22" s="280">
        <v>13023.35</v>
      </c>
      <c r="Q22" s="267"/>
      <c r="R22" s="280">
        <v>1.3</v>
      </c>
      <c r="S22" s="280">
        <v>1.1499999999999999</v>
      </c>
      <c r="T22" s="267"/>
      <c r="U22" s="280">
        <v>10204.719999999999</v>
      </c>
      <c r="V22" s="280">
        <v>13024.5</v>
      </c>
      <c r="W22" s="183"/>
      <c r="X22" s="1738">
        <f>VLOOKUP(B22,'FX rates'!$B$9:$K$114,4,FALSE)</f>
        <v>32.551189999999998</v>
      </c>
      <c r="Y22" s="1738">
        <f>VLOOKUP(B22,'FX rates'!$B$9:$K$114,5,FALSE)</f>
        <v>35.666600000000003</v>
      </c>
      <c r="Z22" s="215"/>
      <c r="AA22" s="215"/>
      <c r="AB22" s="1148">
        <f t="shared" si="2"/>
        <v>17457.679734596495</v>
      </c>
      <c r="AC22" s="1149">
        <f t="shared" si="3"/>
        <v>18167.07199452709</v>
      </c>
      <c r="AD22" s="267"/>
      <c r="AE22" s="1730">
        <f t="shared" ref="AE22:AE23" si="12">I22/X22</f>
        <v>156.09905505758778</v>
      </c>
      <c r="AF22" s="1732">
        <f t="shared" ref="AF22" si="13">J22/Y22</f>
        <v>137.02315331430523</v>
      </c>
      <c r="AG22" s="267"/>
      <c r="AH22" s="1730">
        <f t="shared" si="10"/>
        <v>17613.778789654079</v>
      </c>
      <c r="AI22" s="1732">
        <f t="shared" si="11"/>
        <v>20055.943884079199</v>
      </c>
      <c r="AJ22" s="215"/>
    </row>
    <row r="23" spans="1:36" ht="12" customHeight="1" x14ac:dyDescent="0.25">
      <c r="A23" s="25"/>
      <c r="B23" s="39" t="s">
        <v>57</v>
      </c>
      <c r="C23" s="270">
        <v>12149</v>
      </c>
      <c r="D23" s="270">
        <v>10208</v>
      </c>
      <c r="E23" s="265"/>
      <c r="F23" s="271">
        <v>580943.55000000005</v>
      </c>
      <c r="G23" s="271">
        <v>425550.57</v>
      </c>
      <c r="H23" s="267"/>
      <c r="I23" s="1735">
        <v>3521.38</v>
      </c>
      <c r="J23" s="1746" t="s">
        <v>123</v>
      </c>
      <c r="K23" s="267"/>
      <c r="L23" s="604">
        <v>584464.93000000005</v>
      </c>
      <c r="M23" s="605">
        <v>425550.57</v>
      </c>
      <c r="N23" s="267"/>
      <c r="O23" s="271">
        <v>17856.05</v>
      </c>
      <c r="P23" s="271">
        <v>12092.05</v>
      </c>
      <c r="Q23" s="267"/>
      <c r="R23" s="269">
        <v>7.0000000000000007E-2</v>
      </c>
      <c r="S23" s="269" t="s">
        <v>123</v>
      </c>
      <c r="T23" s="267"/>
      <c r="U23" s="271">
        <v>17856.11</v>
      </c>
      <c r="V23" s="271">
        <v>12092.05</v>
      </c>
      <c r="W23" s="183"/>
      <c r="X23" s="1739">
        <f>VLOOKUP(B23,'FX rates'!$B$9:$K$114,4,FALSE)</f>
        <v>29.664079999999998</v>
      </c>
      <c r="Y23" s="1739">
        <f>VLOOKUP(B23,'FX rates'!$B$9:$K$114,5,FALSE)</f>
        <v>32.283099999999997</v>
      </c>
      <c r="Z23" s="215"/>
      <c r="AA23" s="215"/>
      <c r="AB23" s="1150">
        <f t="shared" si="2"/>
        <v>19584.074409184443</v>
      </c>
      <c r="AC23" s="1151">
        <f t="shared" si="3"/>
        <v>13181.837246113293</v>
      </c>
      <c r="AD23" s="267"/>
      <c r="AE23" s="1145">
        <f t="shared" si="12"/>
        <v>118.7085525659316</v>
      </c>
      <c r="AF23" s="1151" t="s">
        <v>123</v>
      </c>
      <c r="AG23" s="267"/>
      <c r="AH23" s="1730">
        <f t="shared" si="10"/>
        <v>19702.782961750374</v>
      </c>
      <c r="AI23" s="1732">
        <f t="shared" si="11"/>
        <v>14345.65204786395</v>
      </c>
      <c r="AJ23" s="215"/>
    </row>
    <row r="24" spans="1:36" ht="12" customHeight="1" x14ac:dyDescent="0.25">
      <c r="A24" s="25"/>
      <c r="B24" s="140" t="s">
        <v>26</v>
      </c>
      <c r="C24" s="272">
        <f>SUM(C16:C23)</f>
        <v>28436</v>
      </c>
      <c r="D24" s="272">
        <f>SUM(D16:D23)</f>
        <v>22931</v>
      </c>
      <c r="E24" s="265"/>
      <c r="F24" s="273"/>
      <c r="G24" s="273"/>
      <c r="H24" s="267"/>
      <c r="I24" s="273"/>
      <c r="J24" s="273"/>
      <c r="K24" s="267"/>
      <c r="L24" s="274"/>
      <c r="M24" s="274"/>
      <c r="N24" s="267"/>
      <c r="O24" s="275"/>
      <c r="P24" s="275"/>
      <c r="Q24" s="267"/>
      <c r="R24" s="275"/>
      <c r="S24" s="275"/>
      <c r="T24" s="267"/>
      <c r="U24" s="275"/>
      <c r="V24" s="275"/>
      <c r="W24" s="183"/>
      <c r="X24" s="1749"/>
      <c r="Y24" s="1749"/>
      <c r="Z24" s="273"/>
      <c r="AB24" s="809"/>
      <c r="AC24" s="809"/>
      <c r="AD24" s="809"/>
      <c r="AE24" s="809"/>
      <c r="AF24" s="809"/>
      <c r="AG24" s="267"/>
      <c r="AH24" s="275"/>
      <c r="AI24" s="275"/>
      <c r="AJ24" s="215"/>
    </row>
    <row r="25" spans="1:36" ht="12" customHeight="1" x14ac:dyDescent="0.25">
      <c r="A25" s="25"/>
      <c r="B25" s="40"/>
      <c r="C25" s="277" t="s">
        <v>598</v>
      </c>
      <c r="D25" s="277" t="s">
        <v>598</v>
      </c>
      <c r="E25" s="265"/>
      <c r="F25" s="273" t="s">
        <v>598</v>
      </c>
      <c r="G25" s="273" t="s">
        <v>598</v>
      </c>
      <c r="H25" s="267"/>
      <c r="I25" s="273" t="s">
        <v>598</v>
      </c>
      <c r="J25" s="273" t="s">
        <v>598</v>
      </c>
      <c r="K25" s="267"/>
      <c r="L25" s="274" t="s">
        <v>598</v>
      </c>
      <c r="M25" s="274" t="s">
        <v>598</v>
      </c>
      <c r="N25" s="267"/>
      <c r="O25" s="273"/>
      <c r="P25" s="273"/>
      <c r="Q25" s="267"/>
      <c r="R25" s="273"/>
      <c r="S25" s="273"/>
      <c r="T25" s="267"/>
      <c r="U25" s="273"/>
      <c r="V25" s="273"/>
      <c r="W25" s="183"/>
      <c r="X25" s="1749"/>
      <c r="Y25" s="1749"/>
      <c r="Z25" s="273"/>
      <c r="AB25" s="2"/>
      <c r="AC25" s="2"/>
      <c r="AD25" s="2"/>
      <c r="AE25" s="2"/>
      <c r="AF25" s="2"/>
      <c r="AG25" s="267"/>
      <c r="AH25" s="274"/>
      <c r="AI25" s="274"/>
      <c r="AJ25" s="215"/>
    </row>
    <row r="26" spans="1:36" ht="12" customHeight="1" x14ac:dyDescent="0.25">
      <c r="A26" s="25"/>
      <c r="B26" s="278" t="s">
        <v>59</v>
      </c>
      <c r="C26" s="277"/>
      <c r="D26" s="277"/>
      <c r="E26" s="265"/>
      <c r="F26" s="274"/>
      <c r="G26" s="274"/>
      <c r="H26" s="267"/>
      <c r="I26" s="274"/>
      <c r="J26" s="274"/>
      <c r="K26" s="267"/>
      <c r="L26" s="274"/>
      <c r="M26" s="274"/>
      <c r="N26" s="267"/>
      <c r="O26" s="273"/>
      <c r="P26" s="273"/>
      <c r="Q26" s="267"/>
      <c r="R26" s="273"/>
      <c r="S26" s="273"/>
      <c r="T26" s="267"/>
      <c r="U26" s="273"/>
      <c r="V26" s="273"/>
      <c r="W26" s="215"/>
      <c r="X26" s="1749"/>
      <c r="Y26" s="1749"/>
      <c r="Z26" s="273"/>
      <c r="AB26" s="2"/>
      <c r="AC26" s="2"/>
      <c r="AD26" s="2"/>
      <c r="AE26" s="2"/>
      <c r="AF26" s="2"/>
      <c r="AG26" s="267"/>
      <c r="AH26" s="274"/>
      <c r="AI26" s="274"/>
      <c r="AJ26" s="215"/>
    </row>
    <row r="27" spans="1:36" ht="12" customHeight="1" x14ac:dyDescent="0.25">
      <c r="A27" s="25"/>
      <c r="B27" s="770" t="s">
        <v>151</v>
      </c>
      <c r="C27" s="771">
        <v>2</v>
      </c>
      <c r="D27" s="767">
        <v>3</v>
      </c>
      <c r="E27" s="265"/>
      <c r="F27" s="755">
        <v>0.92</v>
      </c>
      <c r="G27" s="761">
        <v>2.66</v>
      </c>
      <c r="H27" s="267"/>
      <c r="I27" s="755">
        <v>0</v>
      </c>
      <c r="J27" s="761" t="s">
        <v>123</v>
      </c>
      <c r="K27" s="267"/>
      <c r="L27" s="762">
        <v>0.92</v>
      </c>
      <c r="M27" s="761">
        <v>2.66</v>
      </c>
      <c r="N27" s="267"/>
      <c r="O27" s="758">
        <v>5.59</v>
      </c>
      <c r="P27" s="759">
        <v>13.36</v>
      </c>
      <c r="Q27" s="267"/>
      <c r="R27" s="755">
        <v>0</v>
      </c>
      <c r="S27" s="761" t="s">
        <v>123</v>
      </c>
      <c r="T27" s="267"/>
      <c r="U27" s="758">
        <v>5.59</v>
      </c>
      <c r="V27" s="759">
        <v>13.36</v>
      </c>
      <c r="W27" s="183"/>
      <c r="X27" s="1737">
        <f>VLOOKUP(B27,'FX rates'!$B$9:$K$114,4,FALSE)</f>
        <v>0.83469599999999999</v>
      </c>
      <c r="Y27" s="1737">
        <f>VLOOKUP(B27,'FX rates'!$B$9:$K$114,5,FALSE)</f>
        <v>0.95010099999999997</v>
      </c>
      <c r="Z27" s="215"/>
      <c r="AA27" s="215"/>
      <c r="AB27" s="1146">
        <f t="shared" si="2"/>
        <v>1.1021976863432914</v>
      </c>
      <c r="AC27" s="1147">
        <f t="shared" si="3"/>
        <v>2.7997023474346414</v>
      </c>
      <c r="AD27" s="267"/>
      <c r="AE27" s="1143" t="s">
        <v>123</v>
      </c>
      <c r="AF27" s="1729" t="s">
        <v>123</v>
      </c>
      <c r="AG27" s="267"/>
      <c r="AH27" s="1143">
        <f t="shared" si="0"/>
        <v>1.1021976863432914</v>
      </c>
      <c r="AI27" s="1147">
        <f t="shared" ref="AI27:AI36" si="14">M27/$X27</f>
        <v>3.1867889626882122</v>
      </c>
      <c r="AJ27" s="215"/>
    </row>
    <row r="28" spans="1:36" ht="12" customHeight="1" x14ac:dyDescent="0.25">
      <c r="A28" s="25"/>
      <c r="B28" s="772" t="s">
        <v>154</v>
      </c>
      <c r="C28" s="606">
        <v>2879</v>
      </c>
      <c r="D28" s="773">
        <v>3993</v>
      </c>
      <c r="E28" s="265"/>
      <c r="F28" s="756">
        <v>462.6</v>
      </c>
      <c r="G28" s="764">
        <v>715.5</v>
      </c>
      <c r="H28" s="267"/>
      <c r="I28" s="756">
        <v>0</v>
      </c>
      <c r="J28" s="764" t="s">
        <v>123</v>
      </c>
      <c r="K28" s="267"/>
      <c r="L28" s="763">
        <v>462.6</v>
      </c>
      <c r="M28" s="764">
        <v>715.5</v>
      </c>
      <c r="N28" s="267"/>
      <c r="O28" s="756" t="s">
        <v>123</v>
      </c>
      <c r="P28" s="764" t="s">
        <v>123</v>
      </c>
      <c r="Q28" s="267"/>
      <c r="R28" s="756" t="s">
        <v>123</v>
      </c>
      <c r="S28" s="764" t="s">
        <v>123</v>
      </c>
      <c r="T28" s="267"/>
      <c r="U28" s="756" t="s">
        <v>123</v>
      </c>
      <c r="V28" s="764" t="s">
        <v>123</v>
      </c>
      <c r="W28" s="183"/>
      <c r="X28" s="1738">
        <f>VLOOKUP(B28,'FX rates'!$B$9:$K$114,4,FALSE)</f>
        <v>0.83469599999999999</v>
      </c>
      <c r="Y28" s="1738">
        <f>VLOOKUP(B28,'FX rates'!$B$9:$K$114,5,FALSE)</f>
        <v>0.95010099999999997</v>
      </c>
      <c r="Z28" s="215"/>
      <c r="AA28" s="215"/>
      <c r="AB28" s="1148">
        <f t="shared" si="2"/>
        <v>554.21374967652901</v>
      </c>
      <c r="AC28" s="1149">
        <f t="shared" si="3"/>
        <v>753.07783067273897</v>
      </c>
      <c r="AD28" s="267"/>
      <c r="AE28" s="1144" t="s">
        <v>123</v>
      </c>
      <c r="AF28" s="1149" t="s">
        <v>123</v>
      </c>
      <c r="AG28" s="267"/>
      <c r="AH28" s="1144">
        <f t="shared" si="0"/>
        <v>554.21374967652901</v>
      </c>
      <c r="AI28" s="1149">
        <f t="shared" si="14"/>
        <v>857.1983093245924</v>
      </c>
      <c r="AJ28" s="215"/>
    </row>
    <row r="29" spans="1:36" ht="12" customHeight="1" x14ac:dyDescent="0.25">
      <c r="A29" s="25"/>
      <c r="B29" s="774" t="s">
        <v>68</v>
      </c>
      <c r="C29" s="606">
        <v>1599</v>
      </c>
      <c r="D29" s="773">
        <v>1071</v>
      </c>
      <c r="E29" s="265"/>
      <c r="F29" s="756">
        <v>8900.68</v>
      </c>
      <c r="G29" s="764">
        <v>6095.35</v>
      </c>
      <c r="H29" s="267"/>
      <c r="I29" s="756">
        <v>0</v>
      </c>
      <c r="J29" s="764" t="s">
        <v>123</v>
      </c>
      <c r="K29" s="267"/>
      <c r="L29" s="763">
        <v>8900.68</v>
      </c>
      <c r="M29" s="764">
        <v>6095.35</v>
      </c>
      <c r="N29" s="267"/>
      <c r="O29" s="763">
        <v>3371.35</v>
      </c>
      <c r="P29" s="778">
        <v>2640.82</v>
      </c>
      <c r="Q29" s="267"/>
      <c r="R29" s="756">
        <v>0</v>
      </c>
      <c r="S29" s="764" t="s">
        <v>123</v>
      </c>
      <c r="T29" s="267"/>
      <c r="U29" s="777">
        <v>3371.35</v>
      </c>
      <c r="V29" s="778">
        <v>2640.82</v>
      </c>
      <c r="W29" s="183"/>
      <c r="X29" s="1738">
        <f>VLOOKUP(B29,'FX rates'!$B$9:$K$114,4,FALSE)</f>
        <v>3.7825220000000002</v>
      </c>
      <c r="Y29" s="1738">
        <f>VLOOKUP(B29,'FX rates'!$B$9:$K$114,5,FALSE)</f>
        <v>3.5133999999999999</v>
      </c>
      <c r="Z29" s="215"/>
      <c r="AA29" s="215"/>
      <c r="AB29" s="1148">
        <f t="shared" si="2"/>
        <v>2353.1072654699697</v>
      </c>
      <c r="AC29" s="1149">
        <f t="shared" si="3"/>
        <v>1734.8864347925089</v>
      </c>
      <c r="AD29" s="267"/>
      <c r="AE29" s="1144" t="s">
        <v>123</v>
      </c>
      <c r="AF29" s="1149" t="s">
        <v>123</v>
      </c>
      <c r="AG29" s="267"/>
      <c r="AH29" s="1144">
        <f t="shared" si="0"/>
        <v>2353.1072654699697</v>
      </c>
      <c r="AI29" s="1149">
        <f t="shared" si="14"/>
        <v>1611.4513015390262</v>
      </c>
      <c r="AJ29" s="215"/>
    </row>
    <row r="30" spans="1:36" ht="12" customHeight="1" x14ac:dyDescent="0.25">
      <c r="A30" s="25"/>
      <c r="B30" s="774" t="s">
        <v>73</v>
      </c>
      <c r="C30" s="606">
        <v>1542859</v>
      </c>
      <c r="D30" s="773">
        <v>1617738</v>
      </c>
      <c r="E30" s="265"/>
      <c r="F30" s="756">
        <v>15119.2</v>
      </c>
      <c r="G30" s="764">
        <v>18635.7</v>
      </c>
      <c r="H30" s="267"/>
      <c r="I30" s="756">
        <v>15535.5</v>
      </c>
      <c r="J30" s="764">
        <v>18518.400000000001</v>
      </c>
      <c r="K30" s="267"/>
      <c r="L30" s="763">
        <v>30654.7</v>
      </c>
      <c r="M30" s="764">
        <v>37154.100000000006</v>
      </c>
      <c r="N30" s="267"/>
      <c r="O30" s="777">
        <v>2318.41</v>
      </c>
      <c r="P30" s="778">
        <v>2229.48</v>
      </c>
      <c r="Q30" s="609"/>
      <c r="R30" s="777">
        <v>1748.16</v>
      </c>
      <c r="S30" s="778">
        <v>2190.5</v>
      </c>
      <c r="T30" s="609"/>
      <c r="U30" s="777">
        <v>4066.56</v>
      </c>
      <c r="V30" s="778">
        <v>4420.01</v>
      </c>
      <c r="W30" s="183"/>
      <c r="X30" s="1738">
        <f>VLOOKUP(B30,'FX rates'!$B$9:$K$114,4,FALSE)</f>
        <v>0.83469599999999999</v>
      </c>
      <c r="Y30" s="1738">
        <f>VLOOKUP(B30,'FX rates'!$B$9:$K$114,5,FALSE)</f>
        <v>0.95010099999999997</v>
      </c>
      <c r="Z30" s="215"/>
      <c r="AA30" s="215"/>
      <c r="AB30" s="1148">
        <f t="shared" si="2"/>
        <v>18113.420934088579</v>
      </c>
      <c r="AC30" s="1149">
        <f t="shared" si="3"/>
        <v>19614.44099101043</v>
      </c>
      <c r="AD30" s="267"/>
      <c r="AE30" s="1144">
        <f t="shared" si="4"/>
        <v>18612.165387158919</v>
      </c>
      <c r="AF30" s="1149">
        <f t="shared" si="5"/>
        <v>19490.980432606641</v>
      </c>
      <c r="AG30" s="267"/>
      <c r="AH30" s="1144">
        <f t="shared" si="0"/>
        <v>36725.586321247494</v>
      </c>
      <c r="AI30" s="1149">
        <f t="shared" si="14"/>
        <v>44512.133758877491</v>
      </c>
      <c r="AJ30" s="215"/>
    </row>
    <row r="31" spans="1:36" ht="12" customHeight="1" x14ac:dyDescent="0.25">
      <c r="A31" s="25"/>
      <c r="B31" s="774" t="s">
        <v>76</v>
      </c>
      <c r="C31" s="606">
        <v>63232</v>
      </c>
      <c r="D31" s="773">
        <v>54358</v>
      </c>
      <c r="E31" s="265"/>
      <c r="F31" s="756">
        <v>10165</v>
      </c>
      <c r="G31" s="764">
        <v>9606</v>
      </c>
      <c r="H31" s="267"/>
      <c r="I31" s="756">
        <v>10</v>
      </c>
      <c r="J31" s="764" t="s">
        <v>123</v>
      </c>
      <c r="K31" s="267"/>
      <c r="L31" s="763">
        <v>10175</v>
      </c>
      <c r="M31" s="764">
        <v>9606</v>
      </c>
      <c r="N31" s="267"/>
      <c r="O31" s="777">
        <v>2764.88</v>
      </c>
      <c r="P31" s="778">
        <v>2766.58</v>
      </c>
      <c r="Q31" s="609"/>
      <c r="R31" s="777">
        <v>0.01</v>
      </c>
      <c r="S31" s="778">
        <v>0</v>
      </c>
      <c r="T31" s="609"/>
      <c r="U31" s="777">
        <v>2764.9</v>
      </c>
      <c r="V31" s="778">
        <v>2766.58</v>
      </c>
      <c r="W31" s="183"/>
      <c r="X31" s="1738">
        <f>VLOOKUP(B31,'FX rates'!$B$9:$K$114,4,FALSE)</f>
        <v>0.83469599999999999</v>
      </c>
      <c r="Y31" s="1738">
        <f>VLOOKUP(B31,'FX rates'!$B$9:$K$114,5,FALSE)</f>
        <v>0.95010099999999997</v>
      </c>
      <c r="Z31" s="215"/>
      <c r="AA31" s="215"/>
      <c r="AB31" s="1148">
        <f t="shared" si="2"/>
        <v>12178.086393129954</v>
      </c>
      <c r="AC31" s="1149">
        <f t="shared" si="3"/>
        <v>10110.50404114931</v>
      </c>
      <c r="AD31" s="267"/>
      <c r="AE31" s="1730">
        <f t="shared" ref="AE31:AE33" si="15">I31/X31</f>
        <v>11.980409634166211</v>
      </c>
      <c r="AF31" s="1732" t="s">
        <v>123</v>
      </c>
      <c r="AG31" s="267"/>
      <c r="AH31" s="1144">
        <f t="shared" si="0"/>
        <v>12190.06680276412</v>
      </c>
      <c r="AI31" s="1149">
        <f t="shared" si="14"/>
        <v>11508.381494580062</v>
      </c>
      <c r="AJ31" s="215"/>
    </row>
    <row r="32" spans="1:36" ht="12" customHeight="1" x14ac:dyDescent="0.25">
      <c r="A32" s="25"/>
      <c r="B32" s="774" t="s">
        <v>78</v>
      </c>
      <c r="C32" s="606">
        <v>107</v>
      </c>
      <c r="D32" s="773">
        <v>75</v>
      </c>
      <c r="E32" s="265"/>
      <c r="F32" s="756">
        <v>615.05999999999995</v>
      </c>
      <c r="G32" s="764">
        <v>41532.019999999997</v>
      </c>
      <c r="H32" s="267"/>
      <c r="I32" s="756">
        <v>0</v>
      </c>
      <c r="J32" s="764" t="s">
        <v>123</v>
      </c>
      <c r="K32" s="267"/>
      <c r="L32" s="763">
        <v>615.05999999999995</v>
      </c>
      <c r="M32" s="764">
        <v>41532.019999999997</v>
      </c>
      <c r="N32" s="267"/>
      <c r="O32" s="777">
        <v>29.66</v>
      </c>
      <c r="P32" s="778">
        <v>155.13999999999999</v>
      </c>
      <c r="Q32" s="609"/>
      <c r="R32" s="779">
        <v>0</v>
      </c>
      <c r="S32" s="764" t="s">
        <v>123</v>
      </c>
      <c r="T32" s="609"/>
      <c r="U32" s="777">
        <v>29.66</v>
      </c>
      <c r="V32" s="778">
        <v>155.13999999999999</v>
      </c>
      <c r="W32" s="183"/>
      <c r="X32" s="1738">
        <f>VLOOKUP(B32,'FX rates'!$B$9:$K$114,4,FALSE)</f>
        <v>12.355112</v>
      </c>
      <c r="Y32" s="1738">
        <f>VLOOKUP(B32,'FX rates'!$B$9:$K$114,5,FALSE)</f>
        <v>13.7004</v>
      </c>
      <c r="Z32" s="215"/>
      <c r="AA32" s="215"/>
      <c r="AB32" s="1148">
        <f t="shared" si="2"/>
        <v>49.781823102858148</v>
      </c>
      <c r="AC32" s="1149">
        <f t="shared" si="3"/>
        <v>3031.4457972030009</v>
      </c>
      <c r="AD32" s="267"/>
      <c r="AE32" s="1730">
        <f t="shared" si="15"/>
        <v>0</v>
      </c>
      <c r="AF32" s="1732" t="s">
        <v>123</v>
      </c>
      <c r="AG32" s="267"/>
      <c r="AH32" s="1144">
        <f t="shared" si="0"/>
        <v>49.781823102858148</v>
      </c>
      <c r="AI32" s="1149">
        <f t="shared" si="14"/>
        <v>3361.5251727382151</v>
      </c>
      <c r="AJ32" s="215"/>
    </row>
    <row r="33" spans="1:36" ht="12" customHeight="1" x14ac:dyDescent="0.25">
      <c r="A33" s="25"/>
      <c r="B33" s="774" t="s">
        <v>88</v>
      </c>
      <c r="C33" s="607">
        <v>6210</v>
      </c>
      <c r="D33" s="773">
        <v>6361</v>
      </c>
      <c r="E33" s="265"/>
      <c r="F33" s="756">
        <v>2697.5</v>
      </c>
      <c r="G33" s="764">
        <v>1384.7</v>
      </c>
      <c r="H33" s="267"/>
      <c r="I33" s="756">
        <v>17.5</v>
      </c>
      <c r="J33" s="764" t="s">
        <v>123</v>
      </c>
      <c r="K33" s="267"/>
      <c r="L33" s="763">
        <v>2715</v>
      </c>
      <c r="M33" s="764">
        <v>1384.7</v>
      </c>
      <c r="N33" s="267"/>
      <c r="O33" s="777">
        <v>1127.98</v>
      </c>
      <c r="P33" s="778">
        <v>810.38</v>
      </c>
      <c r="Q33" s="609"/>
      <c r="R33" s="756">
        <v>0.2</v>
      </c>
      <c r="S33" s="764" t="s">
        <v>123</v>
      </c>
      <c r="T33" s="609"/>
      <c r="U33" s="777">
        <v>1128.17</v>
      </c>
      <c r="V33" s="778">
        <v>810.38</v>
      </c>
      <c r="X33" s="1738">
        <f>VLOOKUP(B33,'FX rates'!$B$9:$K$114,4,FALSE)</f>
        <v>0.83469599999999999</v>
      </c>
      <c r="Y33" s="1738">
        <f>VLOOKUP(B33,'FX rates'!$B$9:$K$114,5,FALSE)</f>
        <v>0.95010099999999997</v>
      </c>
      <c r="AB33" s="1148">
        <f t="shared" si="2"/>
        <v>3231.7154988163356</v>
      </c>
      <c r="AC33" s="1149">
        <f t="shared" si="3"/>
        <v>1457.4240001852436</v>
      </c>
      <c r="AD33" s="282"/>
      <c r="AE33" s="1730">
        <f t="shared" si="15"/>
        <v>20.96571685979087</v>
      </c>
      <c r="AF33" s="1732" t="s">
        <v>123</v>
      </c>
      <c r="AG33" s="282"/>
      <c r="AH33" s="1144">
        <f t="shared" si="0"/>
        <v>3252.6812156761266</v>
      </c>
      <c r="AI33" s="1149">
        <f t="shared" si="14"/>
        <v>1658.9273220429955</v>
      </c>
      <c r="AJ33" s="131"/>
    </row>
    <row r="34" spans="1:36" ht="12" customHeight="1" x14ac:dyDescent="0.25">
      <c r="A34" s="25"/>
      <c r="B34" s="774" t="s">
        <v>91</v>
      </c>
      <c r="C34" s="606">
        <v>30</v>
      </c>
      <c r="D34" s="773">
        <v>133</v>
      </c>
      <c r="E34" s="265"/>
      <c r="F34" s="756">
        <v>81.42</v>
      </c>
      <c r="G34" s="764">
        <v>227.78</v>
      </c>
      <c r="H34" s="267"/>
      <c r="I34" s="756">
        <v>0</v>
      </c>
      <c r="J34" s="764">
        <v>0</v>
      </c>
      <c r="K34" s="267"/>
      <c r="L34" s="763">
        <v>81.42</v>
      </c>
      <c r="M34" s="764">
        <v>227.78</v>
      </c>
      <c r="N34" s="267"/>
      <c r="O34" s="777">
        <v>7.12</v>
      </c>
      <c r="P34" s="778">
        <v>13.02</v>
      </c>
      <c r="Q34" s="609"/>
      <c r="R34" s="756">
        <v>0</v>
      </c>
      <c r="S34" s="764" t="s">
        <v>123</v>
      </c>
      <c r="T34" s="609"/>
      <c r="U34" s="777">
        <v>7.12</v>
      </c>
      <c r="V34" s="778">
        <v>13.02</v>
      </c>
      <c r="X34" s="1738">
        <f>VLOOKUP(B34,'FX rates'!$B$9:$K$114,4,FALSE)</f>
        <v>8.2112510000000007</v>
      </c>
      <c r="Y34" s="1738">
        <f>VLOOKUP(B34,'FX rates'!$B$9:$K$114,5,FALSE)</f>
        <v>8.6234999999999999</v>
      </c>
      <c r="AB34" s="1148">
        <f t="shared" si="2"/>
        <v>9.9156632771303652</v>
      </c>
      <c r="AC34" s="1149">
        <f t="shared" si="3"/>
        <v>26.413869078680349</v>
      </c>
      <c r="AD34" s="282"/>
      <c r="AE34" s="1144">
        <f t="shared" si="4"/>
        <v>0</v>
      </c>
      <c r="AF34" s="1149">
        <f t="shared" si="5"/>
        <v>0</v>
      </c>
      <c r="AG34" s="282"/>
      <c r="AH34" s="1144">
        <f t="shared" si="0"/>
        <v>9.9156632771303652</v>
      </c>
      <c r="AI34" s="1149">
        <f t="shared" si="14"/>
        <v>27.739987487899224</v>
      </c>
      <c r="AJ34" s="131"/>
    </row>
    <row r="35" spans="1:36" ht="12" customHeight="1" x14ac:dyDescent="0.25">
      <c r="A35" s="1"/>
      <c r="B35" s="774" t="s">
        <v>97</v>
      </c>
      <c r="C35" s="608">
        <v>31394</v>
      </c>
      <c r="D35" s="704">
        <v>29047</v>
      </c>
      <c r="E35" s="265"/>
      <c r="F35" s="739">
        <v>12468.22</v>
      </c>
      <c r="G35" s="734">
        <v>10654.03</v>
      </c>
      <c r="H35" s="267"/>
      <c r="I35" s="739">
        <v>3515.99</v>
      </c>
      <c r="J35" s="734">
        <v>4374.7299999999996</v>
      </c>
      <c r="K35" s="267"/>
      <c r="L35" s="763">
        <v>15984.16</v>
      </c>
      <c r="M35" s="764">
        <v>15028.76</v>
      </c>
      <c r="N35" s="267"/>
      <c r="O35" s="780">
        <v>601.41999999999996</v>
      </c>
      <c r="P35" s="781">
        <v>652.48</v>
      </c>
      <c r="Q35" s="609"/>
      <c r="R35" s="780">
        <v>21.08</v>
      </c>
      <c r="S35" s="781">
        <v>14.27</v>
      </c>
      <c r="T35" s="609"/>
      <c r="U35" s="780">
        <v>622.48</v>
      </c>
      <c r="V35" s="781">
        <v>666.75</v>
      </c>
      <c r="X35" s="1738">
        <f>VLOOKUP(B35,'FX rates'!$B$9:$K$114,4,FALSE)</f>
        <v>0.976047</v>
      </c>
      <c r="Y35" s="1738">
        <f>VLOOKUP(B35,'FX rates'!$B$9:$K$114,5,FALSE)</f>
        <v>1.0185</v>
      </c>
      <c r="AB35" s="1148">
        <f t="shared" si="2"/>
        <v>12774.200422725544</v>
      </c>
      <c r="AC35" s="1149">
        <f t="shared" si="3"/>
        <v>10460.510554737361</v>
      </c>
      <c r="AD35" s="282"/>
      <c r="AE35" s="1144">
        <f t="shared" si="4"/>
        <v>3602.2753002673026</v>
      </c>
      <c r="AF35" s="1149">
        <f t="shared" si="5"/>
        <v>4295.2675503190967</v>
      </c>
      <c r="AG35" s="282"/>
      <c r="AH35" s="1144">
        <f t="shared" si="0"/>
        <v>16376.424495951527</v>
      </c>
      <c r="AI35" s="1149">
        <f t="shared" si="14"/>
        <v>15397.578190394521</v>
      </c>
      <c r="AJ35" s="131"/>
    </row>
    <row r="36" spans="1:36" ht="12" customHeight="1" x14ac:dyDescent="0.25">
      <c r="A36" s="1"/>
      <c r="B36" s="775" t="s">
        <v>101</v>
      </c>
      <c r="C36" s="776">
        <v>695</v>
      </c>
      <c r="D36" s="706">
        <v>691</v>
      </c>
      <c r="E36" s="265"/>
      <c r="F36" s="740">
        <v>101457</v>
      </c>
      <c r="G36" s="737">
        <v>128638</v>
      </c>
      <c r="H36" s="267"/>
      <c r="I36" s="740">
        <v>4261</v>
      </c>
      <c r="J36" s="737">
        <v>4482</v>
      </c>
      <c r="K36" s="267"/>
      <c r="L36" s="765">
        <v>105718</v>
      </c>
      <c r="M36" s="737">
        <v>133120</v>
      </c>
      <c r="N36" s="267"/>
      <c r="O36" s="782">
        <v>1577.05</v>
      </c>
      <c r="P36" s="783">
        <v>2058.58</v>
      </c>
      <c r="Q36" s="267"/>
      <c r="R36" s="782">
        <v>3.25</v>
      </c>
      <c r="S36" s="783">
        <v>2.69</v>
      </c>
      <c r="T36" s="267"/>
      <c r="U36" s="782">
        <v>1580.3</v>
      </c>
      <c r="V36" s="783">
        <v>2061.29</v>
      </c>
      <c r="X36" s="1739">
        <f>VLOOKUP(B36,'FX rates'!$B$9:$K$114,4,FALSE)</f>
        <v>3.4659589999999998</v>
      </c>
      <c r="Y36" s="1739">
        <f>VLOOKUP(B36,'FX rates'!$B$9:$K$114,5,FALSE)</f>
        <v>3.8435000000000001</v>
      </c>
      <c r="AB36" s="1150">
        <f t="shared" si="2"/>
        <v>29272.41782144567</v>
      </c>
      <c r="AC36" s="1151">
        <f t="shared" si="3"/>
        <v>33468.973591778325</v>
      </c>
      <c r="AD36" s="282"/>
      <c r="AE36" s="1145">
        <f t="shared" si="4"/>
        <v>1229.385575536237</v>
      </c>
      <c r="AF36" s="1151">
        <f t="shared" si="5"/>
        <v>1166.1246259919344</v>
      </c>
      <c r="AG36" s="282"/>
      <c r="AH36" s="1145">
        <f t="shared" si="0"/>
        <v>30501.803396981904</v>
      </c>
      <c r="AI36" s="1151">
        <f t="shared" si="14"/>
        <v>38407.840369721627</v>
      </c>
      <c r="AJ36" s="131"/>
    </row>
    <row r="37" spans="1:36" ht="12" customHeight="1" x14ac:dyDescent="0.25">
      <c r="B37" s="140" t="s">
        <v>26</v>
      </c>
      <c r="C37" s="753">
        <f>SUM(C27:C36)</f>
        <v>1649007</v>
      </c>
      <c r="D37" s="753">
        <f>SUM(D27:D36)</f>
        <v>1713470</v>
      </c>
      <c r="E37" s="131"/>
      <c r="F37" s="753"/>
      <c r="G37" s="132"/>
      <c r="H37" s="131"/>
      <c r="I37" s="132"/>
      <c r="J37" s="132"/>
      <c r="K37" s="131"/>
      <c r="L37" s="132"/>
      <c r="M37" s="132"/>
      <c r="N37" s="131"/>
      <c r="O37" s="753"/>
      <c r="P37" s="753"/>
      <c r="Q37" s="131"/>
      <c r="R37" s="753"/>
      <c r="S37" s="753"/>
      <c r="T37" s="131"/>
      <c r="U37" s="753"/>
      <c r="V37" s="753"/>
      <c r="W37" s="132"/>
      <c r="X37" s="273"/>
      <c r="Y37" s="273"/>
      <c r="Z37" s="273"/>
      <c r="AB37" s="286"/>
      <c r="AC37" s="286"/>
      <c r="AD37" s="196"/>
      <c r="AE37" s="286"/>
      <c r="AF37" s="286"/>
      <c r="AG37" s="196"/>
      <c r="AH37" s="286"/>
      <c r="AI37" s="286"/>
    </row>
    <row r="38" spans="1:36" ht="12" customHeight="1" x14ac:dyDescent="0.25">
      <c r="B38" s="140"/>
      <c r="C38" s="102" t="s">
        <v>598</v>
      </c>
      <c r="D38" s="102" t="s">
        <v>598</v>
      </c>
      <c r="F38" s="102" t="s">
        <v>598</v>
      </c>
      <c r="G38" s="102" t="s">
        <v>598</v>
      </c>
      <c r="I38" s="102" t="s">
        <v>598</v>
      </c>
      <c r="J38" s="102" t="s">
        <v>598</v>
      </c>
      <c r="L38" s="102" t="s">
        <v>598</v>
      </c>
      <c r="M38" s="102" t="s">
        <v>598</v>
      </c>
      <c r="X38" s="102"/>
      <c r="Y38" s="102"/>
      <c r="AE38" s="274"/>
      <c r="AH38" s="274"/>
    </row>
    <row r="39" spans="1:36" ht="12" customHeight="1" x14ac:dyDescent="0.25">
      <c r="B39" s="73" t="s">
        <v>124</v>
      </c>
      <c r="C39" s="300">
        <f>C37+C24+C13</f>
        <v>1677737</v>
      </c>
      <c r="D39" s="300">
        <f>D37+D24+D13</f>
        <v>1736740</v>
      </c>
      <c r="E39" s="310"/>
      <c r="F39" s="1688"/>
      <c r="G39" s="1688"/>
      <c r="H39" s="1688"/>
      <c r="I39" s="1688"/>
      <c r="J39" s="1688"/>
      <c r="K39" s="1688"/>
      <c r="L39" s="1688"/>
      <c r="M39" s="1688"/>
      <c r="N39" s="1688"/>
      <c r="O39" s="1688"/>
      <c r="P39" s="1688"/>
      <c r="Q39" s="1688"/>
      <c r="R39" s="1688"/>
      <c r="S39" s="1688"/>
      <c r="T39" s="1688"/>
      <c r="U39" s="1688"/>
      <c r="V39" s="1688"/>
      <c r="W39" s="1688"/>
      <c r="X39" s="1688"/>
      <c r="Y39" s="1688"/>
      <c r="Z39" s="1688"/>
      <c r="AA39" s="1688"/>
      <c r="AB39" s="1688"/>
      <c r="AC39" s="1688"/>
      <c r="AD39" s="1688"/>
      <c r="AE39" s="1688"/>
      <c r="AF39" s="1688"/>
      <c r="AG39" s="1688"/>
      <c r="AH39" s="1688"/>
      <c r="AI39" s="1688"/>
      <c r="AJ39" s="1688"/>
    </row>
    <row r="40" spans="1:36" ht="12" customHeight="1" x14ac:dyDescent="0.25">
      <c r="B40" s="140"/>
      <c r="C40" s="102" t="s">
        <v>598</v>
      </c>
      <c r="D40" s="102" t="s">
        <v>598</v>
      </c>
      <c r="F40" s="102" t="s">
        <v>598</v>
      </c>
      <c r="G40" s="102" t="s">
        <v>598</v>
      </c>
      <c r="I40" s="102" t="s">
        <v>598</v>
      </c>
      <c r="J40" s="102" t="s">
        <v>598</v>
      </c>
      <c r="L40" s="102" t="s">
        <v>598</v>
      </c>
      <c r="M40" s="102" t="s">
        <v>598</v>
      </c>
      <c r="X40" s="102"/>
      <c r="Y40" s="102"/>
      <c r="AH40" s="754"/>
    </row>
    <row r="41" spans="1:36" ht="12" customHeight="1" x14ac:dyDescent="0.25">
      <c r="B41" s="77" t="s">
        <v>104</v>
      </c>
      <c r="X41" s="102"/>
      <c r="Y41" s="102"/>
      <c r="AH41" s="754"/>
    </row>
    <row r="42" spans="1:36" ht="12" customHeight="1" x14ac:dyDescent="0.25">
      <c r="B42" s="77" t="s">
        <v>105</v>
      </c>
      <c r="X42" s="166"/>
      <c r="Y42" s="166"/>
    </row>
    <row r="43" spans="1:36" ht="12" customHeight="1" x14ac:dyDescent="0.25">
      <c r="B43" s="84" t="s">
        <v>106</v>
      </c>
      <c r="X43" s="102"/>
      <c r="Y43" s="102"/>
    </row>
    <row r="44" spans="1:36" ht="12" customHeight="1" x14ac:dyDescent="0.25">
      <c r="B44" s="77" t="s">
        <v>125</v>
      </c>
      <c r="X44" s="102"/>
      <c r="Y44" s="102"/>
    </row>
    <row r="45" spans="1:36" ht="12" customHeight="1" x14ac:dyDescent="0.25">
      <c r="B45" s="77" t="s">
        <v>126</v>
      </c>
      <c r="X45" s="102"/>
      <c r="Y45" s="102"/>
    </row>
    <row r="46" spans="1:36" ht="12" customHeight="1" x14ac:dyDescent="0.25">
      <c r="B46" s="2"/>
      <c r="C46" s="102" t="s">
        <v>598</v>
      </c>
      <c r="D46" s="102" t="s">
        <v>598</v>
      </c>
      <c r="F46" s="102" t="s">
        <v>598</v>
      </c>
      <c r="G46" s="102" t="s">
        <v>598</v>
      </c>
      <c r="I46" s="102" t="s">
        <v>598</v>
      </c>
      <c r="J46" s="102" t="s">
        <v>598</v>
      </c>
      <c r="L46" s="102" t="s">
        <v>598</v>
      </c>
      <c r="M46" s="102" t="s">
        <v>598</v>
      </c>
      <c r="O46" s="102" t="s">
        <v>598</v>
      </c>
      <c r="P46" s="102" t="s">
        <v>598</v>
      </c>
      <c r="R46" s="102" t="s">
        <v>598</v>
      </c>
      <c r="S46" s="102" t="s">
        <v>598</v>
      </c>
      <c r="U46" s="102" t="s">
        <v>598</v>
      </c>
      <c r="V46" s="102" t="s">
        <v>598</v>
      </c>
    </row>
    <row r="47" spans="1:36" ht="12" customHeight="1" x14ac:dyDescent="0.25">
      <c r="B47" s="70" t="s">
        <v>109</v>
      </c>
    </row>
    <row r="48" spans="1:36" ht="12" customHeight="1" x14ac:dyDescent="0.25">
      <c r="B48" s="70" t="s">
        <v>110</v>
      </c>
    </row>
    <row r="49" spans="2:22" ht="12" customHeight="1" x14ac:dyDescent="0.25">
      <c r="B49" s="70" t="s">
        <v>114</v>
      </c>
    </row>
    <row r="50" spans="2:22" ht="12" customHeight="1" x14ac:dyDescent="0.25">
      <c r="B50" s="70" t="s">
        <v>577</v>
      </c>
    </row>
    <row r="51" spans="2:22" ht="12" customHeight="1" x14ac:dyDescent="0.25">
      <c r="B51" s="70" t="s">
        <v>111</v>
      </c>
    </row>
    <row r="52" spans="2:22" ht="12" customHeight="1" x14ac:dyDescent="0.25">
      <c r="B52" s="70" t="s">
        <v>112</v>
      </c>
    </row>
    <row r="53" spans="2:22" ht="12" customHeight="1" x14ac:dyDescent="0.25">
      <c r="B53" s="70" t="s">
        <v>113</v>
      </c>
    </row>
    <row r="54" spans="2:22" ht="12" customHeight="1" x14ac:dyDescent="0.25">
      <c r="B54" s="3" t="s">
        <v>579</v>
      </c>
    </row>
    <row r="55" spans="2:22" ht="12" customHeight="1" x14ac:dyDescent="0.25">
      <c r="B55" s="70" t="s">
        <v>116</v>
      </c>
    </row>
    <row r="56" spans="2:22" ht="12" customHeight="1" x14ac:dyDescent="0.25">
      <c r="B56" s="70" t="s">
        <v>614</v>
      </c>
    </row>
    <row r="57" spans="2:22" ht="12" customHeight="1" x14ac:dyDescent="0.25">
      <c r="B57" s="70" t="s">
        <v>117</v>
      </c>
    </row>
    <row r="58" spans="2:22" ht="12" customHeight="1" x14ac:dyDescent="0.25">
      <c r="B58" s="70" t="s">
        <v>115</v>
      </c>
    </row>
    <row r="59" spans="2:22" ht="12" customHeight="1" x14ac:dyDescent="0.25">
      <c r="B59" s="70" t="s">
        <v>118</v>
      </c>
    </row>
    <row r="60" spans="2:22" ht="12" customHeight="1" x14ac:dyDescent="0.25">
      <c r="C60" s="102" t="s">
        <v>598</v>
      </c>
      <c r="D60" s="102" t="s">
        <v>598</v>
      </c>
      <c r="F60" s="102" t="s">
        <v>598</v>
      </c>
      <c r="G60" s="102" t="s">
        <v>598</v>
      </c>
      <c r="I60" s="102" t="s">
        <v>598</v>
      </c>
      <c r="J60" s="102" t="s">
        <v>598</v>
      </c>
      <c r="L60" s="102" t="s">
        <v>598</v>
      </c>
      <c r="M60" s="102" t="s">
        <v>598</v>
      </c>
      <c r="O60" s="102" t="s">
        <v>598</v>
      </c>
      <c r="P60" s="102" t="s">
        <v>598</v>
      </c>
      <c r="R60" s="102" t="s">
        <v>598</v>
      </c>
      <c r="S60" s="102" t="s">
        <v>598</v>
      </c>
      <c r="U60" s="102" t="s">
        <v>598</v>
      </c>
      <c r="V60" s="102" t="s">
        <v>598</v>
      </c>
    </row>
    <row r="61" spans="2:22" ht="12" customHeight="1" x14ac:dyDescent="0.25">
      <c r="C61" s="102" t="s">
        <v>598</v>
      </c>
      <c r="D61" s="102" t="s">
        <v>598</v>
      </c>
      <c r="F61" s="102" t="s">
        <v>598</v>
      </c>
      <c r="G61" s="102" t="s">
        <v>598</v>
      </c>
      <c r="I61" s="102" t="s">
        <v>598</v>
      </c>
      <c r="J61" s="102" t="s">
        <v>598</v>
      </c>
      <c r="L61" s="102" t="s">
        <v>598</v>
      </c>
      <c r="M61" s="102" t="s">
        <v>598</v>
      </c>
      <c r="O61" s="102" t="s">
        <v>598</v>
      </c>
      <c r="P61" s="102" t="s">
        <v>598</v>
      </c>
      <c r="R61" s="102" t="s">
        <v>598</v>
      </c>
      <c r="S61" s="102" t="s">
        <v>598</v>
      </c>
      <c r="U61" s="102" t="s">
        <v>598</v>
      </c>
      <c r="V61" s="102" t="s">
        <v>598</v>
      </c>
    </row>
    <row r="62" spans="2:22" ht="12" customHeight="1" x14ac:dyDescent="0.25">
      <c r="C62" s="102" t="s">
        <v>598</v>
      </c>
      <c r="D62" s="102" t="s">
        <v>598</v>
      </c>
      <c r="F62" s="102" t="s">
        <v>598</v>
      </c>
      <c r="G62" s="102" t="s">
        <v>598</v>
      </c>
      <c r="I62" s="102" t="s">
        <v>598</v>
      </c>
      <c r="J62" s="102" t="s">
        <v>598</v>
      </c>
      <c r="L62" s="102" t="s">
        <v>598</v>
      </c>
      <c r="M62" s="102" t="s">
        <v>598</v>
      </c>
      <c r="O62" s="102" t="s">
        <v>598</v>
      </c>
      <c r="P62" s="102" t="s">
        <v>598</v>
      </c>
      <c r="R62" s="102" t="s">
        <v>598</v>
      </c>
      <c r="S62" s="102" t="s">
        <v>598</v>
      </c>
      <c r="U62" s="102" t="s">
        <v>598</v>
      </c>
      <c r="V62" s="102" t="s">
        <v>598</v>
      </c>
    </row>
    <row r="63" spans="2:22" ht="12" customHeight="1" x14ac:dyDescent="0.25">
      <c r="C63" s="102" t="s">
        <v>598</v>
      </c>
      <c r="D63" s="102" t="s">
        <v>598</v>
      </c>
      <c r="F63" s="102" t="s">
        <v>598</v>
      </c>
      <c r="G63" s="102" t="s">
        <v>598</v>
      </c>
      <c r="I63" s="102" t="s">
        <v>598</v>
      </c>
      <c r="J63" s="102" t="s">
        <v>598</v>
      </c>
      <c r="L63" s="102" t="s">
        <v>598</v>
      </c>
      <c r="M63" s="102" t="s">
        <v>598</v>
      </c>
      <c r="O63" s="102" t="s">
        <v>598</v>
      </c>
      <c r="P63" s="102" t="s">
        <v>598</v>
      </c>
      <c r="R63" s="102" t="s">
        <v>598</v>
      </c>
      <c r="S63" s="102" t="s">
        <v>598</v>
      </c>
      <c r="U63" s="102" t="s">
        <v>598</v>
      </c>
      <c r="V63" s="102" t="s">
        <v>598</v>
      </c>
    </row>
    <row r="64" spans="2:22" ht="12" customHeight="1" x14ac:dyDescent="0.25">
      <c r="C64" s="102" t="s">
        <v>598</v>
      </c>
      <c r="D64" s="102" t="s">
        <v>598</v>
      </c>
      <c r="F64" s="102" t="s">
        <v>598</v>
      </c>
      <c r="G64" s="102" t="s">
        <v>598</v>
      </c>
      <c r="I64" s="102" t="s">
        <v>598</v>
      </c>
      <c r="J64" s="102" t="s">
        <v>598</v>
      </c>
      <c r="L64" s="102" t="s">
        <v>598</v>
      </c>
      <c r="M64" s="102" t="s">
        <v>598</v>
      </c>
      <c r="O64" s="102" t="s">
        <v>598</v>
      </c>
      <c r="P64" s="102" t="s">
        <v>598</v>
      </c>
      <c r="R64" s="102" t="s">
        <v>598</v>
      </c>
      <c r="S64" s="102" t="s">
        <v>598</v>
      </c>
      <c r="U64" s="102" t="s">
        <v>598</v>
      </c>
      <c r="V64" s="102" t="s">
        <v>598</v>
      </c>
    </row>
    <row r="65" spans="1:35" ht="12" customHeight="1" x14ac:dyDescent="0.25">
      <c r="C65" s="102" t="s">
        <v>598</v>
      </c>
      <c r="D65" s="102" t="s">
        <v>598</v>
      </c>
      <c r="F65" s="102" t="s">
        <v>598</v>
      </c>
      <c r="G65" s="102" t="s">
        <v>598</v>
      </c>
      <c r="I65" s="102" t="s">
        <v>598</v>
      </c>
      <c r="J65" s="102" t="s">
        <v>598</v>
      </c>
      <c r="L65" s="102" t="s">
        <v>598</v>
      </c>
      <c r="M65" s="102" t="s">
        <v>598</v>
      </c>
      <c r="O65" s="102" t="s">
        <v>598</v>
      </c>
      <c r="P65" s="102" t="s">
        <v>598</v>
      </c>
      <c r="R65" s="102" t="s">
        <v>598</v>
      </c>
      <c r="S65" s="102" t="s">
        <v>598</v>
      </c>
      <c r="U65" s="102" t="s">
        <v>598</v>
      </c>
      <c r="V65" s="102" t="s">
        <v>598</v>
      </c>
    </row>
    <row r="66" spans="1:35" ht="12" customHeight="1" x14ac:dyDescent="0.25">
      <c r="C66" s="102" t="s">
        <v>598</v>
      </c>
      <c r="D66" s="102" t="s">
        <v>598</v>
      </c>
      <c r="F66" s="102" t="s">
        <v>598</v>
      </c>
      <c r="G66" s="102" t="s">
        <v>598</v>
      </c>
      <c r="I66" s="102" t="s">
        <v>598</v>
      </c>
      <c r="J66" s="102" t="s">
        <v>598</v>
      </c>
      <c r="L66" s="102" t="s">
        <v>598</v>
      </c>
      <c r="M66" s="102" t="s">
        <v>598</v>
      </c>
      <c r="O66" s="102" t="s">
        <v>598</v>
      </c>
      <c r="P66" s="102" t="s">
        <v>598</v>
      </c>
      <c r="R66" s="102" t="s">
        <v>598</v>
      </c>
      <c r="S66" s="102" t="s">
        <v>598</v>
      </c>
      <c r="U66" s="102" t="s">
        <v>598</v>
      </c>
      <c r="V66" s="102" t="s">
        <v>598</v>
      </c>
    </row>
    <row r="67" spans="1:35" ht="12" customHeight="1" x14ac:dyDescent="0.25">
      <c r="A67" s="82"/>
      <c r="B67" s="82"/>
      <c r="C67" s="82" t="s">
        <v>598</v>
      </c>
      <c r="D67" s="82" t="s">
        <v>598</v>
      </c>
      <c r="F67" s="82" t="s">
        <v>598</v>
      </c>
      <c r="G67" s="82" t="s">
        <v>598</v>
      </c>
      <c r="I67" s="82" t="s">
        <v>598</v>
      </c>
      <c r="J67" s="82" t="s">
        <v>598</v>
      </c>
      <c r="L67" s="82" t="s">
        <v>598</v>
      </c>
      <c r="M67" s="82" t="s">
        <v>598</v>
      </c>
      <c r="O67" s="82" t="s">
        <v>598</v>
      </c>
      <c r="P67" s="82" t="s">
        <v>598</v>
      </c>
      <c r="R67" s="82" t="s">
        <v>598</v>
      </c>
      <c r="S67" s="82" t="s">
        <v>598</v>
      </c>
      <c r="U67" s="82" t="s">
        <v>598</v>
      </c>
      <c r="V67" s="82" t="s">
        <v>598</v>
      </c>
      <c r="AB67" s="256"/>
      <c r="AC67" s="256"/>
      <c r="AE67" s="256"/>
      <c r="AF67" s="256"/>
      <c r="AH67" s="256"/>
      <c r="AI67" s="256"/>
    </row>
    <row r="68" spans="1:35" x14ac:dyDescent="0.25">
      <c r="C68" s="102" t="s">
        <v>598</v>
      </c>
      <c r="D68" s="102" t="s">
        <v>598</v>
      </c>
      <c r="F68" s="102" t="s">
        <v>598</v>
      </c>
      <c r="G68" s="102" t="s">
        <v>598</v>
      </c>
      <c r="I68" s="102" t="s">
        <v>598</v>
      </c>
      <c r="J68" s="102" t="s">
        <v>598</v>
      </c>
      <c r="L68" s="102" t="s">
        <v>598</v>
      </c>
      <c r="M68" s="102" t="s">
        <v>598</v>
      </c>
      <c r="O68" s="102" t="s">
        <v>598</v>
      </c>
      <c r="P68" s="102" t="s">
        <v>598</v>
      </c>
      <c r="R68" s="102" t="s">
        <v>598</v>
      </c>
      <c r="S68" s="102" t="s">
        <v>598</v>
      </c>
      <c r="U68" s="102" t="s">
        <v>598</v>
      </c>
      <c r="V68" s="102" t="s">
        <v>598</v>
      </c>
    </row>
  </sheetData>
  <mergeCells count="23">
    <mergeCell ref="AC6:AC8"/>
    <mergeCell ref="AE6:AE8"/>
    <mergeCell ref="AF6:AF8"/>
    <mergeCell ref="AH6:AH8"/>
    <mergeCell ref="AI6:AI8"/>
    <mergeCell ref="AB6:AB8"/>
    <mergeCell ref="J6:J8"/>
    <mergeCell ref="L6:L8"/>
    <mergeCell ref="M6:M8"/>
    <mergeCell ref="O6:O8"/>
    <mergeCell ref="P6:P8"/>
    <mergeCell ref="R6:R8"/>
    <mergeCell ref="S6:S8"/>
    <mergeCell ref="U6:U8"/>
    <mergeCell ref="V6:V8"/>
    <mergeCell ref="X6:X8"/>
    <mergeCell ref="Y6:Y8"/>
    <mergeCell ref="I6:I8"/>
    <mergeCell ref="B6:B8"/>
    <mergeCell ref="C6:C8"/>
    <mergeCell ref="D6:D8"/>
    <mergeCell ref="F6:F8"/>
    <mergeCell ref="G6:G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N79"/>
  <sheetViews>
    <sheetView showGridLines="0" zoomScale="85" zoomScaleNormal="85" workbookViewId="0">
      <selection activeCell="C24" sqref="C24"/>
    </sheetView>
  </sheetViews>
  <sheetFormatPr defaultColWidth="11.42578125" defaultRowHeight="15" x14ac:dyDescent="0.25"/>
  <cols>
    <col min="1" max="1" width="2.85546875" style="102" customWidth="1"/>
    <col min="2" max="2" width="37.5703125" style="102" customWidth="1"/>
    <col min="3" max="4" width="15.7109375" style="102" customWidth="1"/>
    <col min="5" max="5" width="2.85546875" style="2" customWidth="1"/>
    <col min="6" max="7" width="15.7109375" style="102" customWidth="1"/>
    <col min="8" max="8" width="2.85546875" style="2" customWidth="1"/>
    <col min="9" max="10" width="15.7109375" style="102" customWidth="1"/>
    <col min="11" max="11" width="2.7109375" style="2" customWidth="1"/>
    <col min="12" max="13" width="15.7109375" style="102" customWidth="1"/>
    <col min="14" max="14" width="2.85546875" style="2" customWidth="1"/>
    <col min="15" max="16" width="15.7109375" style="102" customWidth="1"/>
    <col min="17" max="17" width="2.85546875" style="2" customWidth="1"/>
    <col min="18" max="19" width="15.7109375" style="102" customWidth="1"/>
    <col min="20" max="20" width="2.85546875" style="2" customWidth="1"/>
    <col min="21" max="22" width="15.7109375" style="102" customWidth="1"/>
    <col min="23" max="23" width="2.85546875" style="102" customWidth="1"/>
    <col min="24" max="24" width="15.7109375" style="2" customWidth="1"/>
    <col min="25" max="25" width="12" style="2" customWidth="1"/>
    <col min="26" max="27" width="2.85546875" style="2" customWidth="1"/>
    <col min="28" max="29" width="15.7109375" style="287" customWidth="1"/>
    <col min="30" max="30" width="2.85546875" style="212" customWidth="1"/>
    <col min="31" max="32" width="15.7109375" style="287" customWidth="1"/>
    <col min="33" max="33" width="2.85546875" style="212" customWidth="1"/>
    <col min="34" max="35" width="15.7109375" style="287" customWidth="1"/>
    <col min="36" max="36" width="2.85546875" style="2" customWidth="1"/>
    <col min="37" max="256" width="11.42578125" style="2"/>
    <col min="257" max="257" width="2.85546875" style="2" customWidth="1"/>
    <col min="258" max="258" width="37.5703125" style="2" customWidth="1"/>
    <col min="259" max="260" width="15.7109375" style="2" customWidth="1"/>
    <col min="261" max="261" width="2.85546875" style="2" customWidth="1"/>
    <col min="262" max="263" width="15.7109375" style="2" customWidth="1"/>
    <col min="264" max="264" width="2.85546875" style="2" customWidth="1"/>
    <col min="265" max="266" width="15.7109375" style="2" customWidth="1"/>
    <col min="267" max="267" width="2.85546875" style="2" customWidth="1"/>
    <col min="268" max="269" width="15.7109375" style="2" customWidth="1"/>
    <col min="270" max="270" width="2.85546875" style="2" customWidth="1"/>
    <col min="271" max="272" width="15.7109375" style="2" customWidth="1"/>
    <col min="273" max="273" width="2.85546875" style="2" customWidth="1"/>
    <col min="274" max="275" width="15.7109375" style="2" customWidth="1"/>
    <col min="276" max="276" width="2.85546875" style="2" customWidth="1"/>
    <col min="277" max="278" width="15.7109375" style="2" customWidth="1"/>
    <col min="279" max="279" width="2.85546875" style="2" customWidth="1"/>
    <col min="280" max="281" width="15.7109375" style="2" customWidth="1"/>
    <col min="282" max="283" width="2.85546875" style="2" customWidth="1"/>
    <col min="284" max="285" width="15.7109375" style="2" customWidth="1"/>
    <col min="286" max="286" width="2.85546875" style="2" customWidth="1"/>
    <col min="287" max="288" width="15.7109375" style="2" customWidth="1"/>
    <col min="289" max="289" width="2.85546875" style="2" customWidth="1"/>
    <col min="290" max="291" width="15.7109375" style="2" customWidth="1"/>
    <col min="292" max="292" width="2.85546875" style="2" customWidth="1"/>
    <col min="293" max="512" width="11.42578125" style="2"/>
    <col min="513" max="513" width="2.85546875" style="2" customWidth="1"/>
    <col min="514" max="514" width="37.5703125" style="2" customWidth="1"/>
    <col min="515" max="516" width="15.7109375" style="2" customWidth="1"/>
    <col min="517" max="517" width="2.85546875" style="2" customWidth="1"/>
    <col min="518" max="519" width="15.7109375" style="2" customWidth="1"/>
    <col min="520" max="520" width="2.85546875" style="2" customWidth="1"/>
    <col min="521" max="522" width="15.7109375" style="2" customWidth="1"/>
    <col min="523" max="523" width="2.85546875" style="2" customWidth="1"/>
    <col min="524" max="525" width="15.7109375" style="2" customWidth="1"/>
    <col min="526" max="526" width="2.85546875" style="2" customWidth="1"/>
    <col min="527" max="528" width="15.7109375" style="2" customWidth="1"/>
    <col min="529" max="529" width="2.85546875" style="2" customWidth="1"/>
    <col min="530" max="531" width="15.7109375" style="2" customWidth="1"/>
    <col min="532" max="532" width="2.85546875" style="2" customWidth="1"/>
    <col min="533" max="534" width="15.7109375" style="2" customWidth="1"/>
    <col min="535" max="535" width="2.85546875" style="2" customWidth="1"/>
    <col min="536" max="537" width="15.7109375" style="2" customWidth="1"/>
    <col min="538" max="539" width="2.85546875" style="2" customWidth="1"/>
    <col min="540" max="541" width="15.7109375" style="2" customWidth="1"/>
    <col min="542" max="542" width="2.85546875" style="2" customWidth="1"/>
    <col min="543" max="544" width="15.7109375" style="2" customWidth="1"/>
    <col min="545" max="545" width="2.85546875" style="2" customWidth="1"/>
    <col min="546" max="547" width="15.7109375" style="2" customWidth="1"/>
    <col min="548" max="548" width="2.85546875" style="2" customWidth="1"/>
    <col min="549" max="768" width="11.42578125" style="2"/>
    <col min="769" max="769" width="2.85546875" style="2" customWidth="1"/>
    <col min="770" max="770" width="37.5703125" style="2" customWidth="1"/>
    <col min="771" max="772" width="15.7109375" style="2" customWidth="1"/>
    <col min="773" max="773" width="2.85546875" style="2" customWidth="1"/>
    <col min="774" max="775" width="15.7109375" style="2" customWidth="1"/>
    <col min="776" max="776" width="2.85546875" style="2" customWidth="1"/>
    <col min="777" max="778" width="15.7109375" style="2" customWidth="1"/>
    <col min="779" max="779" width="2.85546875" style="2" customWidth="1"/>
    <col min="780" max="781" width="15.7109375" style="2" customWidth="1"/>
    <col min="782" max="782" width="2.85546875" style="2" customWidth="1"/>
    <col min="783" max="784" width="15.7109375" style="2" customWidth="1"/>
    <col min="785" max="785" width="2.85546875" style="2" customWidth="1"/>
    <col min="786" max="787" width="15.7109375" style="2" customWidth="1"/>
    <col min="788" max="788" width="2.85546875" style="2" customWidth="1"/>
    <col min="789" max="790" width="15.7109375" style="2" customWidth="1"/>
    <col min="791" max="791" width="2.85546875" style="2" customWidth="1"/>
    <col min="792" max="793" width="15.7109375" style="2" customWidth="1"/>
    <col min="794" max="795" width="2.85546875" style="2" customWidth="1"/>
    <col min="796" max="797" width="15.7109375" style="2" customWidth="1"/>
    <col min="798" max="798" width="2.85546875" style="2" customWidth="1"/>
    <col min="799" max="800" width="15.7109375" style="2" customWidth="1"/>
    <col min="801" max="801" width="2.85546875" style="2" customWidth="1"/>
    <col min="802" max="803" width="15.7109375" style="2" customWidth="1"/>
    <col min="804" max="804" width="2.85546875" style="2" customWidth="1"/>
    <col min="805" max="1024" width="11.42578125" style="2"/>
    <col min="1025" max="1025" width="2.85546875" style="2" customWidth="1"/>
    <col min="1026" max="1026" width="37.5703125" style="2" customWidth="1"/>
    <col min="1027" max="1028" width="15.7109375" style="2" customWidth="1"/>
    <col min="1029" max="1029" width="2.85546875" style="2" customWidth="1"/>
    <col min="1030" max="1031" width="15.7109375" style="2" customWidth="1"/>
    <col min="1032" max="1032" width="2.85546875" style="2" customWidth="1"/>
    <col min="1033" max="1034" width="15.7109375" style="2" customWidth="1"/>
    <col min="1035" max="1035" width="2.85546875" style="2" customWidth="1"/>
    <col min="1036" max="1037" width="15.7109375" style="2" customWidth="1"/>
    <col min="1038" max="1038" width="2.85546875" style="2" customWidth="1"/>
    <col min="1039" max="1040" width="15.7109375" style="2" customWidth="1"/>
    <col min="1041" max="1041" width="2.85546875" style="2" customWidth="1"/>
    <col min="1042" max="1043" width="15.7109375" style="2" customWidth="1"/>
    <col min="1044" max="1044" width="2.85546875" style="2" customWidth="1"/>
    <col min="1045" max="1046" width="15.7109375" style="2" customWidth="1"/>
    <col min="1047" max="1047" width="2.85546875" style="2" customWidth="1"/>
    <col min="1048" max="1049" width="15.7109375" style="2" customWidth="1"/>
    <col min="1050" max="1051" width="2.85546875" style="2" customWidth="1"/>
    <col min="1052" max="1053" width="15.7109375" style="2" customWidth="1"/>
    <col min="1054" max="1054" width="2.85546875" style="2" customWidth="1"/>
    <col min="1055" max="1056" width="15.7109375" style="2" customWidth="1"/>
    <col min="1057" max="1057" width="2.85546875" style="2" customWidth="1"/>
    <col min="1058" max="1059" width="15.7109375" style="2" customWidth="1"/>
    <col min="1060" max="1060" width="2.85546875" style="2" customWidth="1"/>
    <col min="1061" max="1280" width="11.42578125" style="2"/>
    <col min="1281" max="1281" width="2.85546875" style="2" customWidth="1"/>
    <col min="1282" max="1282" width="37.5703125" style="2" customWidth="1"/>
    <col min="1283" max="1284" width="15.7109375" style="2" customWidth="1"/>
    <col min="1285" max="1285" width="2.85546875" style="2" customWidth="1"/>
    <col min="1286" max="1287" width="15.7109375" style="2" customWidth="1"/>
    <col min="1288" max="1288" width="2.85546875" style="2" customWidth="1"/>
    <col min="1289" max="1290" width="15.7109375" style="2" customWidth="1"/>
    <col min="1291" max="1291" width="2.85546875" style="2" customWidth="1"/>
    <col min="1292" max="1293" width="15.7109375" style="2" customWidth="1"/>
    <col min="1294" max="1294" width="2.85546875" style="2" customWidth="1"/>
    <col min="1295" max="1296" width="15.7109375" style="2" customWidth="1"/>
    <col min="1297" max="1297" width="2.85546875" style="2" customWidth="1"/>
    <col min="1298" max="1299" width="15.7109375" style="2" customWidth="1"/>
    <col min="1300" max="1300" width="2.85546875" style="2" customWidth="1"/>
    <col min="1301" max="1302" width="15.7109375" style="2" customWidth="1"/>
    <col min="1303" max="1303" width="2.85546875" style="2" customWidth="1"/>
    <col min="1304" max="1305" width="15.7109375" style="2" customWidth="1"/>
    <col min="1306" max="1307" width="2.85546875" style="2" customWidth="1"/>
    <col min="1308" max="1309" width="15.7109375" style="2" customWidth="1"/>
    <col min="1310" max="1310" width="2.85546875" style="2" customWidth="1"/>
    <col min="1311" max="1312" width="15.7109375" style="2" customWidth="1"/>
    <col min="1313" max="1313" width="2.85546875" style="2" customWidth="1"/>
    <col min="1314" max="1315" width="15.7109375" style="2" customWidth="1"/>
    <col min="1316" max="1316" width="2.85546875" style="2" customWidth="1"/>
    <col min="1317" max="1536" width="11.42578125" style="2"/>
    <col min="1537" max="1537" width="2.85546875" style="2" customWidth="1"/>
    <col min="1538" max="1538" width="37.5703125" style="2" customWidth="1"/>
    <col min="1539" max="1540" width="15.7109375" style="2" customWidth="1"/>
    <col min="1541" max="1541" width="2.85546875" style="2" customWidth="1"/>
    <col min="1542" max="1543" width="15.7109375" style="2" customWidth="1"/>
    <col min="1544" max="1544" width="2.85546875" style="2" customWidth="1"/>
    <col min="1545" max="1546" width="15.7109375" style="2" customWidth="1"/>
    <col min="1547" max="1547" width="2.85546875" style="2" customWidth="1"/>
    <col min="1548" max="1549" width="15.7109375" style="2" customWidth="1"/>
    <col min="1550" max="1550" width="2.85546875" style="2" customWidth="1"/>
    <col min="1551" max="1552" width="15.7109375" style="2" customWidth="1"/>
    <col min="1553" max="1553" width="2.85546875" style="2" customWidth="1"/>
    <col min="1554" max="1555" width="15.7109375" style="2" customWidth="1"/>
    <col min="1556" max="1556" width="2.85546875" style="2" customWidth="1"/>
    <col min="1557" max="1558" width="15.7109375" style="2" customWidth="1"/>
    <col min="1559" max="1559" width="2.85546875" style="2" customWidth="1"/>
    <col min="1560" max="1561" width="15.7109375" style="2" customWidth="1"/>
    <col min="1562" max="1563" width="2.85546875" style="2" customWidth="1"/>
    <col min="1564" max="1565" width="15.7109375" style="2" customWidth="1"/>
    <col min="1566" max="1566" width="2.85546875" style="2" customWidth="1"/>
    <col min="1567" max="1568" width="15.7109375" style="2" customWidth="1"/>
    <col min="1569" max="1569" width="2.85546875" style="2" customWidth="1"/>
    <col min="1570" max="1571" width="15.7109375" style="2" customWidth="1"/>
    <col min="1572" max="1572" width="2.85546875" style="2" customWidth="1"/>
    <col min="1573" max="1792" width="11.42578125" style="2"/>
    <col min="1793" max="1793" width="2.85546875" style="2" customWidth="1"/>
    <col min="1794" max="1794" width="37.5703125" style="2" customWidth="1"/>
    <col min="1795" max="1796" width="15.7109375" style="2" customWidth="1"/>
    <col min="1797" max="1797" width="2.85546875" style="2" customWidth="1"/>
    <col min="1798" max="1799" width="15.7109375" style="2" customWidth="1"/>
    <col min="1800" max="1800" width="2.85546875" style="2" customWidth="1"/>
    <col min="1801" max="1802" width="15.7109375" style="2" customWidth="1"/>
    <col min="1803" max="1803" width="2.85546875" style="2" customWidth="1"/>
    <col min="1804" max="1805" width="15.7109375" style="2" customWidth="1"/>
    <col min="1806" max="1806" width="2.85546875" style="2" customWidth="1"/>
    <col min="1807" max="1808" width="15.7109375" style="2" customWidth="1"/>
    <col min="1809" max="1809" width="2.85546875" style="2" customWidth="1"/>
    <col min="1810" max="1811" width="15.7109375" style="2" customWidth="1"/>
    <col min="1812" max="1812" width="2.85546875" style="2" customWidth="1"/>
    <col min="1813" max="1814" width="15.7109375" style="2" customWidth="1"/>
    <col min="1815" max="1815" width="2.85546875" style="2" customWidth="1"/>
    <col min="1816" max="1817" width="15.7109375" style="2" customWidth="1"/>
    <col min="1818" max="1819" width="2.85546875" style="2" customWidth="1"/>
    <col min="1820" max="1821" width="15.7109375" style="2" customWidth="1"/>
    <col min="1822" max="1822" width="2.85546875" style="2" customWidth="1"/>
    <col min="1823" max="1824" width="15.7109375" style="2" customWidth="1"/>
    <col min="1825" max="1825" width="2.85546875" style="2" customWidth="1"/>
    <col min="1826" max="1827" width="15.7109375" style="2" customWidth="1"/>
    <col min="1828" max="1828" width="2.85546875" style="2" customWidth="1"/>
    <col min="1829" max="2048" width="11.42578125" style="2"/>
    <col min="2049" max="2049" width="2.85546875" style="2" customWidth="1"/>
    <col min="2050" max="2050" width="37.5703125" style="2" customWidth="1"/>
    <col min="2051" max="2052" width="15.7109375" style="2" customWidth="1"/>
    <col min="2053" max="2053" width="2.85546875" style="2" customWidth="1"/>
    <col min="2054" max="2055" width="15.7109375" style="2" customWidth="1"/>
    <col min="2056" max="2056" width="2.85546875" style="2" customWidth="1"/>
    <col min="2057" max="2058" width="15.7109375" style="2" customWidth="1"/>
    <col min="2059" max="2059" width="2.85546875" style="2" customWidth="1"/>
    <col min="2060" max="2061" width="15.7109375" style="2" customWidth="1"/>
    <col min="2062" max="2062" width="2.85546875" style="2" customWidth="1"/>
    <col min="2063" max="2064" width="15.7109375" style="2" customWidth="1"/>
    <col min="2065" max="2065" width="2.85546875" style="2" customWidth="1"/>
    <col min="2066" max="2067" width="15.7109375" style="2" customWidth="1"/>
    <col min="2068" max="2068" width="2.85546875" style="2" customWidth="1"/>
    <col min="2069" max="2070" width="15.7109375" style="2" customWidth="1"/>
    <col min="2071" max="2071" width="2.85546875" style="2" customWidth="1"/>
    <col min="2072" max="2073" width="15.7109375" style="2" customWidth="1"/>
    <col min="2074" max="2075" width="2.85546875" style="2" customWidth="1"/>
    <col min="2076" max="2077" width="15.7109375" style="2" customWidth="1"/>
    <col min="2078" max="2078" width="2.85546875" style="2" customWidth="1"/>
    <col min="2079" max="2080" width="15.7109375" style="2" customWidth="1"/>
    <col min="2081" max="2081" width="2.85546875" style="2" customWidth="1"/>
    <col min="2082" max="2083" width="15.7109375" style="2" customWidth="1"/>
    <col min="2084" max="2084" width="2.85546875" style="2" customWidth="1"/>
    <col min="2085" max="2304" width="11.42578125" style="2"/>
    <col min="2305" max="2305" width="2.85546875" style="2" customWidth="1"/>
    <col min="2306" max="2306" width="37.5703125" style="2" customWidth="1"/>
    <col min="2307" max="2308" width="15.7109375" style="2" customWidth="1"/>
    <col min="2309" max="2309" width="2.85546875" style="2" customWidth="1"/>
    <col min="2310" max="2311" width="15.7109375" style="2" customWidth="1"/>
    <col min="2312" max="2312" width="2.85546875" style="2" customWidth="1"/>
    <col min="2313" max="2314" width="15.7109375" style="2" customWidth="1"/>
    <col min="2315" max="2315" width="2.85546875" style="2" customWidth="1"/>
    <col min="2316" max="2317" width="15.7109375" style="2" customWidth="1"/>
    <col min="2318" max="2318" width="2.85546875" style="2" customWidth="1"/>
    <col min="2319" max="2320" width="15.7109375" style="2" customWidth="1"/>
    <col min="2321" max="2321" width="2.85546875" style="2" customWidth="1"/>
    <col min="2322" max="2323" width="15.7109375" style="2" customWidth="1"/>
    <col min="2324" max="2324" width="2.85546875" style="2" customWidth="1"/>
    <col min="2325" max="2326" width="15.7109375" style="2" customWidth="1"/>
    <col min="2327" max="2327" width="2.85546875" style="2" customWidth="1"/>
    <col min="2328" max="2329" width="15.7109375" style="2" customWidth="1"/>
    <col min="2330" max="2331" width="2.85546875" style="2" customWidth="1"/>
    <col min="2332" max="2333" width="15.7109375" style="2" customWidth="1"/>
    <col min="2334" max="2334" width="2.85546875" style="2" customWidth="1"/>
    <col min="2335" max="2336" width="15.7109375" style="2" customWidth="1"/>
    <col min="2337" max="2337" width="2.85546875" style="2" customWidth="1"/>
    <col min="2338" max="2339" width="15.7109375" style="2" customWidth="1"/>
    <col min="2340" max="2340" width="2.85546875" style="2" customWidth="1"/>
    <col min="2341" max="2560" width="11.42578125" style="2"/>
    <col min="2561" max="2561" width="2.85546875" style="2" customWidth="1"/>
    <col min="2562" max="2562" width="37.5703125" style="2" customWidth="1"/>
    <col min="2563" max="2564" width="15.7109375" style="2" customWidth="1"/>
    <col min="2565" max="2565" width="2.85546875" style="2" customWidth="1"/>
    <col min="2566" max="2567" width="15.7109375" style="2" customWidth="1"/>
    <col min="2568" max="2568" width="2.85546875" style="2" customWidth="1"/>
    <col min="2569" max="2570" width="15.7109375" style="2" customWidth="1"/>
    <col min="2571" max="2571" width="2.85546875" style="2" customWidth="1"/>
    <col min="2572" max="2573" width="15.7109375" style="2" customWidth="1"/>
    <col min="2574" max="2574" width="2.85546875" style="2" customWidth="1"/>
    <col min="2575" max="2576" width="15.7109375" style="2" customWidth="1"/>
    <col min="2577" max="2577" width="2.85546875" style="2" customWidth="1"/>
    <col min="2578" max="2579" width="15.7109375" style="2" customWidth="1"/>
    <col min="2580" max="2580" width="2.85546875" style="2" customWidth="1"/>
    <col min="2581" max="2582" width="15.7109375" style="2" customWidth="1"/>
    <col min="2583" max="2583" width="2.85546875" style="2" customWidth="1"/>
    <col min="2584" max="2585" width="15.7109375" style="2" customWidth="1"/>
    <col min="2586" max="2587" width="2.85546875" style="2" customWidth="1"/>
    <col min="2588" max="2589" width="15.7109375" style="2" customWidth="1"/>
    <col min="2590" max="2590" width="2.85546875" style="2" customWidth="1"/>
    <col min="2591" max="2592" width="15.7109375" style="2" customWidth="1"/>
    <col min="2593" max="2593" width="2.85546875" style="2" customWidth="1"/>
    <col min="2594" max="2595" width="15.7109375" style="2" customWidth="1"/>
    <col min="2596" max="2596" width="2.85546875" style="2" customWidth="1"/>
    <col min="2597" max="2816" width="11.42578125" style="2"/>
    <col min="2817" max="2817" width="2.85546875" style="2" customWidth="1"/>
    <col min="2818" max="2818" width="37.5703125" style="2" customWidth="1"/>
    <col min="2819" max="2820" width="15.7109375" style="2" customWidth="1"/>
    <col min="2821" max="2821" width="2.85546875" style="2" customWidth="1"/>
    <col min="2822" max="2823" width="15.7109375" style="2" customWidth="1"/>
    <col min="2824" max="2824" width="2.85546875" style="2" customWidth="1"/>
    <col min="2825" max="2826" width="15.7109375" style="2" customWidth="1"/>
    <col min="2827" max="2827" width="2.85546875" style="2" customWidth="1"/>
    <col min="2828" max="2829" width="15.7109375" style="2" customWidth="1"/>
    <col min="2830" max="2830" width="2.85546875" style="2" customWidth="1"/>
    <col min="2831" max="2832" width="15.7109375" style="2" customWidth="1"/>
    <col min="2833" max="2833" width="2.85546875" style="2" customWidth="1"/>
    <col min="2834" max="2835" width="15.7109375" style="2" customWidth="1"/>
    <col min="2836" max="2836" width="2.85546875" style="2" customWidth="1"/>
    <col min="2837" max="2838" width="15.7109375" style="2" customWidth="1"/>
    <col min="2839" max="2839" width="2.85546875" style="2" customWidth="1"/>
    <col min="2840" max="2841" width="15.7109375" style="2" customWidth="1"/>
    <col min="2842" max="2843" width="2.85546875" style="2" customWidth="1"/>
    <col min="2844" max="2845" width="15.7109375" style="2" customWidth="1"/>
    <col min="2846" max="2846" width="2.85546875" style="2" customWidth="1"/>
    <col min="2847" max="2848" width="15.7109375" style="2" customWidth="1"/>
    <col min="2849" max="2849" width="2.85546875" style="2" customWidth="1"/>
    <col min="2850" max="2851" width="15.7109375" style="2" customWidth="1"/>
    <col min="2852" max="2852" width="2.85546875" style="2" customWidth="1"/>
    <col min="2853" max="3072" width="11.42578125" style="2"/>
    <col min="3073" max="3073" width="2.85546875" style="2" customWidth="1"/>
    <col min="3074" max="3074" width="37.5703125" style="2" customWidth="1"/>
    <col min="3075" max="3076" width="15.7109375" style="2" customWidth="1"/>
    <col min="3077" max="3077" width="2.85546875" style="2" customWidth="1"/>
    <col min="3078" max="3079" width="15.7109375" style="2" customWidth="1"/>
    <col min="3080" max="3080" width="2.85546875" style="2" customWidth="1"/>
    <col min="3081" max="3082" width="15.7109375" style="2" customWidth="1"/>
    <col min="3083" max="3083" width="2.85546875" style="2" customWidth="1"/>
    <col min="3084" max="3085" width="15.7109375" style="2" customWidth="1"/>
    <col min="3086" max="3086" width="2.85546875" style="2" customWidth="1"/>
    <col min="3087" max="3088" width="15.7109375" style="2" customWidth="1"/>
    <col min="3089" max="3089" width="2.85546875" style="2" customWidth="1"/>
    <col min="3090" max="3091" width="15.7109375" style="2" customWidth="1"/>
    <col min="3092" max="3092" width="2.85546875" style="2" customWidth="1"/>
    <col min="3093" max="3094" width="15.7109375" style="2" customWidth="1"/>
    <col min="3095" max="3095" width="2.85546875" style="2" customWidth="1"/>
    <col min="3096" max="3097" width="15.7109375" style="2" customWidth="1"/>
    <col min="3098" max="3099" width="2.85546875" style="2" customWidth="1"/>
    <col min="3100" max="3101" width="15.7109375" style="2" customWidth="1"/>
    <col min="3102" max="3102" width="2.85546875" style="2" customWidth="1"/>
    <col min="3103" max="3104" width="15.7109375" style="2" customWidth="1"/>
    <col min="3105" max="3105" width="2.85546875" style="2" customWidth="1"/>
    <col min="3106" max="3107" width="15.7109375" style="2" customWidth="1"/>
    <col min="3108" max="3108" width="2.85546875" style="2" customWidth="1"/>
    <col min="3109" max="3328" width="11.42578125" style="2"/>
    <col min="3329" max="3329" width="2.85546875" style="2" customWidth="1"/>
    <col min="3330" max="3330" width="37.5703125" style="2" customWidth="1"/>
    <col min="3331" max="3332" width="15.7109375" style="2" customWidth="1"/>
    <col min="3333" max="3333" width="2.85546875" style="2" customWidth="1"/>
    <col min="3334" max="3335" width="15.7109375" style="2" customWidth="1"/>
    <col min="3336" max="3336" width="2.85546875" style="2" customWidth="1"/>
    <col min="3337" max="3338" width="15.7109375" style="2" customWidth="1"/>
    <col min="3339" max="3339" width="2.85546875" style="2" customWidth="1"/>
    <col min="3340" max="3341" width="15.7109375" style="2" customWidth="1"/>
    <col min="3342" max="3342" width="2.85546875" style="2" customWidth="1"/>
    <col min="3343" max="3344" width="15.7109375" style="2" customWidth="1"/>
    <col min="3345" max="3345" width="2.85546875" style="2" customWidth="1"/>
    <col min="3346" max="3347" width="15.7109375" style="2" customWidth="1"/>
    <col min="3348" max="3348" width="2.85546875" style="2" customWidth="1"/>
    <col min="3349" max="3350" width="15.7109375" style="2" customWidth="1"/>
    <col min="3351" max="3351" width="2.85546875" style="2" customWidth="1"/>
    <col min="3352" max="3353" width="15.7109375" style="2" customWidth="1"/>
    <col min="3354" max="3355" width="2.85546875" style="2" customWidth="1"/>
    <col min="3356" max="3357" width="15.7109375" style="2" customWidth="1"/>
    <col min="3358" max="3358" width="2.85546875" style="2" customWidth="1"/>
    <col min="3359" max="3360" width="15.7109375" style="2" customWidth="1"/>
    <col min="3361" max="3361" width="2.85546875" style="2" customWidth="1"/>
    <col min="3362" max="3363" width="15.7109375" style="2" customWidth="1"/>
    <col min="3364" max="3364" width="2.85546875" style="2" customWidth="1"/>
    <col min="3365" max="3584" width="11.42578125" style="2"/>
    <col min="3585" max="3585" width="2.85546875" style="2" customWidth="1"/>
    <col min="3586" max="3586" width="37.5703125" style="2" customWidth="1"/>
    <col min="3587" max="3588" width="15.7109375" style="2" customWidth="1"/>
    <col min="3589" max="3589" width="2.85546875" style="2" customWidth="1"/>
    <col min="3590" max="3591" width="15.7109375" style="2" customWidth="1"/>
    <col min="3592" max="3592" width="2.85546875" style="2" customWidth="1"/>
    <col min="3593" max="3594" width="15.7109375" style="2" customWidth="1"/>
    <col min="3595" max="3595" width="2.85546875" style="2" customWidth="1"/>
    <col min="3596" max="3597" width="15.7109375" style="2" customWidth="1"/>
    <col min="3598" max="3598" width="2.85546875" style="2" customWidth="1"/>
    <col min="3599" max="3600" width="15.7109375" style="2" customWidth="1"/>
    <col min="3601" max="3601" width="2.85546875" style="2" customWidth="1"/>
    <col min="3602" max="3603" width="15.7109375" style="2" customWidth="1"/>
    <col min="3604" max="3604" width="2.85546875" style="2" customWidth="1"/>
    <col min="3605" max="3606" width="15.7109375" style="2" customWidth="1"/>
    <col min="3607" max="3607" width="2.85546875" style="2" customWidth="1"/>
    <col min="3608" max="3609" width="15.7109375" style="2" customWidth="1"/>
    <col min="3610" max="3611" width="2.85546875" style="2" customWidth="1"/>
    <col min="3612" max="3613" width="15.7109375" style="2" customWidth="1"/>
    <col min="3614" max="3614" width="2.85546875" style="2" customWidth="1"/>
    <col min="3615" max="3616" width="15.7109375" style="2" customWidth="1"/>
    <col min="3617" max="3617" width="2.85546875" style="2" customWidth="1"/>
    <col min="3618" max="3619" width="15.7109375" style="2" customWidth="1"/>
    <col min="3620" max="3620" width="2.85546875" style="2" customWidth="1"/>
    <col min="3621" max="3840" width="11.42578125" style="2"/>
    <col min="3841" max="3841" width="2.85546875" style="2" customWidth="1"/>
    <col min="3842" max="3842" width="37.5703125" style="2" customWidth="1"/>
    <col min="3843" max="3844" width="15.7109375" style="2" customWidth="1"/>
    <col min="3845" max="3845" width="2.85546875" style="2" customWidth="1"/>
    <col min="3846" max="3847" width="15.7109375" style="2" customWidth="1"/>
    <col min="3848" max="3848" width="2.85546875" style="2" customWidth="1"/>
    <col min="3849" max="3850" width="15.7109375" style="2" customWidth="1"/>
    <col min="3851" max="3851" width="2.85546875" style="2" customWidth="1"/>
    <col min="3852" max="3853" width="15.7109375" style="2" customWidth="1"/>
    <col min="3854" max="3854" width="2.85546875" style="2" customWidth="1"/>
    <col min="3855" max="3856" width="15.7109375" style="2" customWidth="1"/>
    <col min="3857" max="3857" width="2.85546875" style="2" customWidth="1"/>
    <col min="3858" max="3859" width="15.7109375" style="2" customWidth="1"/>
    <col min="3860" max="3860" width="2.85546875" style="2" customWidth="1"/>
    <col min="3861" max="3862" width="15.7109375" style="2" customWidth="1"/>
    <col min="3863" max="3863" width="2.85546875" style="2" customWidth="1"/>
    <col min="3864" max="3865" width="15.7109375" style="2" customWidth="1"/>
    <col min="3866" max="3867" width="2.85546875" style="2" customWidth="1"/>
    <col min="3868" max="3869" width="15.7109375" style="2" customWidth="1"/>
    <col min="3870" max="3870" width="2.85546875" style="2" customWidth="1"/>
    <col min="3871" max="3872" width="15.7109375" style="2" customWidth="1"/>
    <col min="3873" max="3873" width="2.85546875" style="2" customWidth="1"/>
    <col min="3874" max="3875" width="15.7109375" style="2" customWidth="1"/>
    <col min="3876" max="3876" width="2.85546875" style="2" customWidth="1"/>
    <col min="3877" max="4096" width="11.42578125" style="2"/>
    <col min="4097" max="4097" width="2.85546875" style="2" customWidth="1"/>
    <col min="4098" max="4098" width="37.5703125" style="2" customWidth="1"/>
    <col min="4099" max="4100" width="15.7109375" style="2" customWidth="1"/>
    <col min="4101" max="4101" width="2.85546875" style="2" customWidth="1"/>
    <col min="4102" max="4103" width="15.7109375" style="2" customWidth="1"/>
    <col min="4104" max="4104" width="2.85546875" style="2" customWidth="1"/>
    <col min="4105" max="4106" width="15.7109375" style="2" customWidth="1"/>
    <col min="4107" max="4107" width="2.85546875" style="2" customWidth="1"/>
    <col min="4108" max="4109" width="15.7109375" style="2" customWidth="1"/>
    <col min="4110" max="4110" width="2.85546875" style="2" customWidth="1"/>
    <col min="4111" max="4112" width="15.7109375" style="2" customWidth="1"/>
    <col min="4113" max="4113" width="2.85546875" style="2" customWidth="1"/>
    <col min="4114" max="4115" width="15.7109375" style="2" customWidth="1"/>
    <col min="4116" max="4116" width="2.85546875" style="2" customWidth="1"/>
    <col min="4117" max="4118" width="15.7109375" style="2" customWidth="1"/>
    <col min="4119" max="4119" width="2.85546875" style="2" customWidth="1"/>
    <col min="4120" max="4121" width="15.7109375" style="2" customWidth="1"/>
    <col min="4122" max="4123" width="2.85546875" style="2" customWidth="1"/>
    <col min="4124" max="4125" width="15.7109375" style="2" customWidth="1"/>
    <col min="4126" max="4126" width="2.85546875" style="2" customWidth="1"/>
    <col min="4127" max="4128" width="15.7109375" style="2" customWidth="1"/>
    <col min="4129" max="4129" width="2.85546875" style="2" customWidth="1"/>
    <col min="4130" max="4131" width="15.7109375" style="2" customWidth="1"/>
    <col min="4132" max="4132" width="2.85546875" style="2" customWidth="1"/>
    <col min="4133" max="4352" width="11.42578125" style="2"/>
    <col min="4353" max="4353" width="2.85546875" style="2" customWidth="1"/>
    <col min="4354" max="4354" width="37.5703125" style="2" customWidth="1"/>
    <col min="4355" max="4356" width="15.7109375" style="2" customWidth="1"/>
    <col min="4357" max="4357" width="2.85546875" style="2" customWidth="1"/>
    <col min="4358" max="4359" width="15.7109375" style="2" customWidth="1"/>
    <col min="4360" max="4360" width="2.85546875" style="2" customWidth="1"/>
    <col min="4361" max="4362" width="15.7109375" style="2" customWidth="1"/>
    <col min="4363" max="4363" width="2.85546875" style="2" customWidth="1"/>
    <col min="4364" max="4365" width="15.7109375" style="2" customWidth="1"/>
    <col min="4366" max="4366" width="2.85546875" style="2" customWidth="1"/>
    <col min="4367" max="4368" width="15.7109375" style="2" customWidth="1"/>
    <col min="4369" max="4369" width="2.85546875" style="2" customWidth="1"/>
    <col min="4370" max="4371" width="15.7109375" style="2" customWidth="1"/>
    <col min="4372" max="4372" width="2.85546875" style="2" customWidth="1"/>
    <col min="4373" max="4374" width="15.7109375" style="2" customWidth="1"/>
    <col min="4375" max="4375" width="2.85546875" style="2" customWidth="1"/>
    <col min="4376" max="4377" width="15.7109375" style="2" customWidth="1"/>
    <col min="4378" max="4379" width="2.85546875" style="2" customWidth="1"/>
    <col min="4380" max="4381" width="15.7109375" style="2" customWidth="1"/>
    <col min="4382" max="4382" width="2.85546875" style="2" customWidth="1"/>
    <col min="4383" max="4384" width="15.7109375" style="2" customWidth="1"/>
    <col min="4385" max="4385" width="2.85546875" style="2" customWidth="1"/>
    <col min="4386" max="4387" width="15.7109375" style="2" customWidth="1"/>
    <col min="4388" max="4388" width="2.85546875" style="2" customWidth="1"/>
    <col min="4389" max="4608" width="11.42578125" style="2"/>
    <col min="4609" max="4609" width="2.85546875" style="2" customWidth="1"/>
    <col min="4610" max="4610" width="37.5703125" style="2" customWidth="1"/>
    <col min="4611" max="4612" width="15.7109375" style="2" customWidth="1"/>
    <col min="4613" max="4613" width="2.85546875" style="2" customWidth="1"/>
    <col min="4614" max="4615" width="15.7109375" style="2" customWidth="1"/>
    <col min="4616" max="4616" width="2.85546875" style="2" customWidth="1"/>
    <col min="4617" max="4618" width="15.7109375" style="2" customWidth="1"/>
    <col min="4619" max="4619" width="2.85546875" style="2" customWidth="1"/>
    <col min="4620" max="4621" width="15.7109375" style="2" customWidth="1"/>
    <col min="4622" max="4622" width="2.85546875" style="2" customWidth="1"/>
    <col min="4623" max="4624" width="15.7109375" style="2" customWidth="1"/>
    <col min="4625" max="4625" width="2.85546875" style="2" customWidth="1"/>
    <col min="4626" max="4627" width="15.7109375" style="2" customWidth="1"/>
    <col min="4628" max="4628" width="2.85546875" style="2" customWidth="1"/>
    <col min="4629" max="4630" width="15.7109375" style="2" customWidth="1"/>
    <col min="4631" max="4631" width="2.85546875" style="2" customWidth="1"/>
    <col min="4632" max="4633" width="15.7109375" style="2" customWidth="1"/>
    <col min="4634" max="4635" width="2.85546875" style="2" customWidth="1"/>
    <col min="4636" max="4637" width="15.7109375" style="2" customWidth="1"/>
    <col min="4638" max="4638" width="2.85546875" style="2" customWidth="1"/>
    <col min="4639" max="4640" width="15.7109375" style="2" customWidth="1"/>
    <col min="4641" max="4641" width="2.85546875" style="2" customWidth="1"/>
    <col min="4642" max="4643" width="15.7109375" style="2" customWidth="1"/>
    <col min="4644" max="4644" width="2.85546875" style="2" customWidth="1"/>
    <col min="4645" max="4864" width="11.42578125" style="2"/>
    <col min="4865" max="4865" width="2.85546875" style="2" customWidth="1"/>
    <col min="4866" max="4866" width="37.5703125" style="2" customWidth="1"/>
    <col min="4867" max="4868" width="15.7109375" style="2" customWidth="1"/>
    <col min="4869" max="4869" width="2.85546875" style="2" customWidth="1"/>
    <col min="4870" max="4871" width="15.7109375" style="2" customWidth="1"/>
    <col min="4872" max="4872" width="2.85546875" style="2" customWidth="1"/>
    <col min="4873" max="4874" width="15.7109375" style="2" customWidth="1"/>
    <col min="4875" max="4875" width="2.85546875" style="2" customWidth="1"/>
    <col min="4876" max="4877" width="15.7109375" style="2" customWidth="1"/>
    <col min="4878" max="4878" width="2.85546875" style="2" customWidth="1"/>
    <col min="4879" max="4880" width="15.7109375" style="2" customWidth="1"/>
    <col min="4881" max="4881" width="2.85546875" style="2" customWidth="1"/>
    <col min="4882" max="4883" width="15.7109375" style="2" customWidth="1"/>
    <col min="4884" max="4884" width="2.85546875" style="2" customWidth="1"/>
    <col min="4885" max="4886" width="15.7109375" style="2" customWidth="1"/>
    <col min="4887" max="4887" width="2.85546875" style="2" customWidth="1"/>
    <col min="4888" max="4889" width="15.7109375" style="2" customWidth="1"/>
    <col min="4890" max="4891" width="2.85546875" style="2" customWidth="1"/>
    <col min="4892" max="4893" width="15.7109375" style="2" customWidth="1"/>
    <col min="4894" max="4894" width="2.85546875" style="2" customWidth="1"/>
    <col min="4895" max="4896" width="15.7109375" style="2" customWidth="1"/>
    <col min="4897" max="4897" width="2.85546875" style="2" customWidth="1"/>
    <col min="4898" max="4899" width="15.7109375" style="2" customWidth="1"/>
    <col min="4900" max="4900" width="2.85546875" style="2" customWidth="1"/>
    <col min="4901" max="5120" width="11.42578125" style="2"/>
    <col min="5121" max="5121" width="2.85546875" style="2" customWidth="1"/>
    <col min="5122" max="5122" width="37.5703125" style="2" customWidth="1"/>
    <col min="5123" max="5124" width="15.7109375" style="2" customWidth="1"/>
    <col min="5125" max="5125" width="2.85546875" style="2" customWidth="1"/>
    <col min="5126" max="5127" width="15.7109375" style="2" customWidth="1"/>
    <col min="5128" max="5128" width="2.85546875" style="2" customWidth="1"/>
    <col min="5129" max="5130" width="15.7109375" style="2" customWidth="1"/>
    <col min="5131" max="5131" width="2.85546875" style="2" customWidth="1"/>
    <col min="5132" max="5133" width="15.7109375" style="2" customWidth="1"/>
    <col min="5134" max="5134" width="2.85546875" style="2" customWidth="1"/>
    <col min="5135" max="5136" width="15.7109375" style="2" customWidth="1"/>
    <col min="5137" max="5137" width="2.85546875" style="2" customWidth="1"/>
    <col min="5138" max="5139" width="15.7109375" style="2" customWidth="1"/>
    <col min="5140" max="5140" width="2.85546875" style="2" customWidth="1"/>
    <col min="5141" max="5142" width="15.7109375" style="2" customWidth="1"/>
    <col min="5143" max="5143" width="2.85546875" style="2" customWidth="1"/>
    <col min="5144" max="5145" width="15.7109375" style="2" customWidth="1"/>
    <col min="5146" max="5147" width="2.85546875" style="2" customWidth="1"/>
    <col min="5148" max="5149" width="15.7109375" style="2" customWidth="1"/>
    <col min="5150" max="5150" width="2.85546875" style="2" customWidth="1"/>
    <col min="5151" max="5152" width="15.7109375" style="2" customWidth="1"/>
    <col min="5153" max="5153" width="2.85546875" style="2" customWidth="1"/>
    <col min="5154" max="5155" width="15.7109375" style="2" customWidth="1"/>
    <col min="5156" max="5156" width="2.85546875" style="2" customWidth="1"/>
    <col min="5157" max="5376" width="11.42578125" style="2"/>
    <col min="5377" max="5377" width="2.85546875" style="2" customWidth="1"/>
    <col min="5378" max="5378" width="37.5703125" style="2" customWidth="1"/>
    <col min="5379" max="5380" width="15.7109375" style="2" customWidth="1"/>
    <col min="5381" max="5381" width="2.85546875" style="2" customWidth="1"/>
    <col min="5382" max="5383" width="15.7109375" style="2" customWidth="1"/>
    <col min="5384" max="5384" width="2.85546875" style="2" customWidth="1"/>
    <col min="5385" max="5386" width="15.7109375" style="2" customWidth="1"/>
    <col min="5387" max="5387" width="2.85546875" style="2" customWidth="1"/>
    <col min="5388" max="5389" width="15.7109375" style="2" customWidth="1"/>
    <col min="5390" max="5390" width="2.85546875" style="2" customWidth="1"/>
    <col min="5391" max="5392" width="15.7109375" style="2" customWidth="1"/>
    <col min="5393" max="5393" width="2.85546875" style="2" customWidth="1"/>
    <col min="5394" max="5395" width="15.7109375" style="2" customWidth="1"/>
    <col min="5396" max="5396" width="2.85546875" style="2" customWidth="1"/>
    <col min="5397" max="5398" width="15.7109375" style="2" customWidth="1"/>
    <col min="5399" max="5399" width="2.85546875" style="2" customWidth="1"/>
    <col min="5400" max="5401" width="15.7109375" style="2" customWidth="1"/>
    <col min="5402" max="5403" width="2.85546875" style="2" customWidth="1"/>
    <col min="5404" max="5405" width="15.7109375" style="2" customWidth="1"/>
    <col min="5406" max="5406" width="2.85546875" style="2" customWidth="1"/>
    <col min="5407" max="5408" width="15.7109375" style="2" customWidth="1"/>
    <col min="5409" max="5409" width="2.85546875" style="2" customWidth="1"/>
    <col min="5410" max="5411" width="15.7109375" style="2" customWidth="1"/>
    <col min="5412" max="5412" width="2.85546875" style="2" customWidth="1"/>
    <col min="5413" max="5632" width="11.42578125" style="2"/>
    <col min="5633" max="5633" width="2.85546875" style="2" customWidth="1"/>
    <col min="5634" max="5634" width="37.5703125" style="2" customWidth="1"/>
    <col min="5635" max="5636" width="15.7109375" style="2" customWidth="1"/>
    <col min="5637" max="5637" width="2.85546875" style="2" customWidth="1"/>
    <col min="5638" max="5639" width="15.7109375" style="2" customWidth="1"/>
    <col min="5640" max="5640" width="2.85546875" style="2" customWidth="1"/>
    <col min="5641" max="5642" width="15.7109375" style="2" customWidth="1"/>
    <col min="5643" max="5643" width="2.85546875" style="2" customWidth="1"/>
    <col min="5644" max="5645" width="15.7109375" style="2" customWidth="1"/>
    <col min="5646" max="5646" width="2.85546875" style="2" customWidth="1"/>
    <col min="5647" max="5648" width="15.7109375" style="2" customWidth="1"/>
    <col min="5649" max="5649" width="2.85546875" style="2" customWidth="1"/>
    <col min="5650" max="5651" width="15.7109375" style="2" customWidth="1"/>
    <col min="5652" max="5652" width="2.85546875" style="2" customWidth="1"/>
    <col min="5653" max="5654" width="15.7109375" style="2" customWidth="1"/>
    <col min="5655" max="5655" width="2.85546875" style="2" customWidth="1"/>
    <col min="5656" max="5657" width="15.7109375" style="2" customWidth="1"/>
    <col min="5658" max="5659" width="2.85546875" style="2" customWidth="1"/>
    <col min="5660" max="5661" width="15.7109375" style="2" customWidth="1"/>
    <col min="5662" max="5662" width="2.85546875" style="2" customWidth="1"/>
    <col min="5663" max="5664" width="15.7109375" style="2" customWidth="1"/>
    <col min="5665" max="5665" width="2.85546875" style="2" customWidth="1"/>
    <col min="5666" max="5667" width="15.7109375" style="2" customWidth="1"/>
    <col min="5668" max="5668" width="2.85546875" style="2" customWidth="1"/>
    <col min="5669" max="5888" width="11.42578125" style="2"/>
    <col min="5889" max="5889" width="2.85546875" style="2" customWidth="1"/>
    <col min="5890" max="5890" width="37.5703125" style="2" customWidth="1"/>
    <col min="5891" max="5892" width="15.7109375" style="2" customWidth="1"/>
    <col min="5893" max="5893" width="2.85546875" style="2" customWidth="1"/>
    <col min="5894" max="5895" width="15.7109375" style="2" customWidth="1"/>
    <col min="5896" max="5896" width="2.85546875" style="2" customWidth="1"/>
    <col min="5897" max="5898" width="15.7109375" style="2" customWidth="1"/>
    <col min="5899" max="5899" width="2.85546875" style="2" customWidth="1"/>
    <col min="5900" max="5901" width="15.7109375" style="2" customWidth="1"/>
    <col min="5902" max="5902" width="2.85546875" style="2" customWidth="1"/>
    <col min="5903" max="5904" width="15.7109375" style="2" customWidth="1"/>
    <col min="5905" max="5905" width="2.85546875" style="2" customWidth="1"/>
    <col min="5906" max="5907" width="15.7109375" style="2" customWidth="1"/>
    <col min="5908" max="5908" width="2.85546875" style="2" customWidth="1"/>
    <col min="5909" max="5910" width="15.7109375" style="2" customWidth="1"/>
    <col min="5911" max="5911" width="2.85546875" style="2" customWidth="1"/>
    <col min="5912" max="5913" width="15.7109375" style="2" customWidth="1"/>
    <col min="5914" max="5915" width="2.85546875" style="2" customWidth="1"/>
    <col min="5916" max="5917" width="15.7109375" style="2" customWidth="1"/>
    <col min="5918" max="5918" width="2.85546875" style="2" customWidth="1"/>
    <col min="5919" max="5920" width="15.7109375" style="2" customWidth="1"/>
    <col min="5921" max="5921" width="2.85546875" style="2" customWidth="1"/>
    <col min="5922" max="5923" width="15.7109375" style="2" customWidth="1"/>
    <col min="5924" max="5924" width="2.85546875" style="2" customWidth="1"/>
    <col min="5925" max="6144" width="11.42578125" style="2"/>
    <col min="6145" max="6145" width="2.85546875" style="2" customWidth="1"/>
    <col min="6146" max="6146" width="37.5703125" style="2" customWidth="1"/>
    <col min="6147" max="6148" width="15.7109375" style="2" customWidth="1"/>
    <col min="6149" max="6149" width="2.85546875" style="2" customWidth="1"/>
    <col min="6150" max="6151" width="15.7109375" style="2" customWidth="1"/>
    <col min="6152" max="6152" width="2.85546875" style="2" customWidth="1"/>
    <col min="6153" max="6154" width="15.7109375" style="2" customWidth="1"/>
    <col min="6155" max="6155" width="2.85546875" style="2" customWidth="1"/>
    <col min="6156" max="6157" width="15.7109375" style="2" customWidth="1"/>
    <col min="6158" max="6158" width="2.85546875" style="2" customWidth="1"/>
    <col min="6159" max="6160" width="15.7109375" style="2" customWidth="1"/>
    <col min="6161" max="6161" width="2.85546875" style="2" customWidth="1"/>
    <col min="6162" max="6163" width="15.7109375" style="2" customWidth="1"/>
    <col min="6164" max="6164" width="2.85546875" style="2" customWidth="1"/>
    <col min="6165" max="6166" width="15.7109375" style="2" customWidth="1"/>
    <col min="6167" max="6167" width="2.85546875" style="2" customWidth="1"/>
    <col min="6168" max="6169" width="15.7109375" style="2" customWidth="1"/>
    <col min="6170" max="6171" width="2.85546875" style="2" customWidth="1"/>
    <col min="6172" max="6173" width="15.7109375" style="2" customWidth="1"/>
    <col min="6174" max="6174" width="2.85546875" style="2" customWidth="1"/>
    <col min="6175" max="6176" width="15.7109375" style="2" customWidth="1"/>
    <col min="6177" max="6177" width="2.85546875" style="2" customWidth="1"/>
    <col min="6178" max="6179" width="15.7109375" style="2" customWidth="1"/>
    <col min="6180" max="6180" width="2.85546875" style="2" customWidth="1"/>
    <col min="6181" max="6400" width="11.42578125" style="2"/>
    <col min="6401" max="6401" width="2.85546875" style="2" customWidth="1"/>
    <col min="6402" max="6402" width="37.5703125" style="2" customWidth="1"/>
    <col min="6403" max="6404" width="15.7109375" style="2" customWidth="1"/>
    <col min="6405" max="6405" width="2.85546875" style="2" customWidth="1"/>
    <col min="6406" max="6407" width="15.7109375" style="2" customWidth="1"/>
    <col min="6408" max="6408" width="2.85546875" style="2" customWidth="1"/>
    <col min="6409" max="6410" width="15.7109375" style="2" customWidth="1"/>
    <col min="6411" max="6411" width="2.85546875" style="2" customWidth="1"/>
    <col min="6412" max="6413" width="15.7109375" style="2" customWidth="1"/>
    <col min="6414" max="6414" width="2.85546875" style="2" customWidth="1"/>
    <col min="6415" max="6416" width="15.7109375" style="2" customWidth="1"/>
    <col min="6417" max="6417" width="2.85546875" style="2" customWidth="1"/>
    <col min="6418" max="6419" width="15.7109375" style="2" customWidth="1"/>
    <col min="6420" max="6420" width="2.85546875" style="2" customWidth="1"/>
    <col min="6421" max="6422" width="15.7109375" style="2" customWidth="1"/>
    <col min="6423" max="6423" width="2.85546875" style="2" customWidth="1"/>
    <col min="6424" max="6425" width="15.7109375" style="2" customWidth="1"/>
    <col min="6426" max="6427" width="2.85546875" style="2" customWidth="1"/>
    <col min="6428" max="6429" width="15.7109375" style="2" customWidth="1"/>
    <col min="6430" max="6430" width="2.85546875" style="2" customWidth="1"/>
    <col min="6431" max="6432" width="15.7109375" style="2" customWidth="1"/>
    <col min="6433" max="6433" width="2.85546875" style="2" customWidth="1"/>
    <col min="6434" max="6435" width="15.7109375" style="2" customWidth="1"/>
    <col min="6436" max="6436" width="2.85546875" style="2" customWidth="1"/>
    <col min="6437" max="6656" width="11.42578125" style="2"/>
    <col min="6657" max="6657" width="2.85546875" style="2" customWidth="1"/>
    <col min="6658" max="6658" width="37.5703125" style="2" customWidth="1"/>
    <col min="6659" max="6660" width="15.7109375" style="2" customWidth="1"/>
    <col min="6661" max="6661" width="2.85546875" style="2" customWidth="1"/>
    <col min="6662" max="6663" width="15.7109375" style="2" customWidth="1"/>
    <col min="6664" max="6664" width="2.85546875" style="2" customWidth="1"/>
    <col min="6665" max="6666" width="15.7109375" style="2" customWidth="1"/>
    <col min="6667" max="6667" width="2.85546875" style="2" customWidth="1"/>
    <col min="6668" max="6669" width="15.7109375" style="2" customWidth="1"/>
    <col min="6670" max="6670" width="2.85546875" style="2" customWidth="1"/>
    <col min="6671" max="6672" width="15.7109375" style="2" customWidth="1"/>
    <col min="6673" max="6673" width="2.85546875" style="2" customWidth="1"/>
    <col min="6674" max="6675" width="15.7109375" style="2" customWidth="1"/>
    <col min="6676" max="6676" width="2.85546875" style="2" customWidth="1"/>
    <col min="6677" max="6678" width="15.7109375" style="2" customWidth="1"/>
    <col min="6679" max="6679" width="2.85546875" style="2" customWidth="1"/>
    <col min="6680" max="6681" width="15.7109375" style="2" customWidth="1"/>
    <col min="6682" max="6683" width="2.85546875" style="2" customWidth="1"/>
    <col min="6684" max="6685" width="15.7109375" style="2" customWidth="1"/>
    <col min="6686" max="6686" width="2.85546875" style="2" customWidth="1"/>
    <col min="6687" max="6688" width="15.7109375" style="2" customWidth="1"/>
    <col min="6689" max="6689" width="2.85546875" style="2" customWidth="1"/>
    <col min="6690" max="6691" width="15.7109375" style="2" customWidth="1"/>
    <col min="6692" max="6692" width="2.85546875" style="2" customWidth="1"/>
    <col min="6693" max="6912" width="11.42578125" style="2"/>
    <col min="6913" max="6913" width="2.85546875" style="2" customWidth="1"/>
    <col min="6914" max="6914" width="37.5703125" style="2" customWidth="1"/>
    <col min="6915" max="6916" width="15.7109375" style="2" customWidth="1"/>
    <col min="6917" max="6917" width="2.85546875" style="2" customWidth="1"/>
    <col min="6918" max="6919" width="15.7109375" style="2" customWidth="1"/>
    <col min="6920" max="6920" width="2.85546875" style="2" customWidth="1"/>
    <col min="6921" max="6922" width="15.7109375" style="2" customWidth="1"/>
    <col min="6923" max="6923" width="2.85546875" style="2" customWidth="1"/>
    <col min="6924" max="6925" width="15.7109375" style="2" customWidth="1"/>
    <col min="6926" max="6926" width="2.85546875" style="2" customWidth="1"/>
    <col min="6927" max="6928" width="15.7109375" style="2" customWidth="1"/>
    <col min="6929" max="6929" width="2.85546875" style="2" customWidth="1"/>
    <col min="6930" max="6931" width="15.7109375" style="2" customWidth="1"/>
    <col min="6932" max="6932" width="2.85546875" style="2" customWidth="1"/>
    <col min="6933" max="6934" width="15.7109375" style="2" customWidth="1"/>
    <col min="6935" max="6935" width="2.85546875" style="2" customWidth="1"/>
    <col min="6936" max="6937" width="15.7109375" style="2" customWidth="1"/>
    <col min="6938" max="6939" width="2.85546875" style="2" customWidth="1"/>
    <col min="6940" max="6941" width="15.7109375" style="2" customWidth="1"/>
    <col min="6942" max="6942" width="2.85546875" style="2" customWidth="1"/>
    <col min="6943" max="6944" width="15.7109375" style="2" customWidth="1"/>
    <col min="6945" max="6945" width="2.85546875" style="2" customWidth="1"/>
    <col min="6946" max="6947" width="15.7109375" style="2" customWidth="1"/>
    <col min="6948" max="6948" width="2.85546875" style="2" customWidth="1"/>
    <col min="6949" max="7168" width="11.42578125" style="2"/>
    <col min="7169" max="7169" width="2.85546875" style="2" customWidth="1"/>
    <col min="7170" max="7170" width="37.5703125" style="2" customWidth="1"/>
    <col min="7171" max="7172" width="15.7109375" style="2" customWidth="1"/>
    <col min="7173" max="7173" width="2.85546875" style="2" customWidth="1"/>
    <col min="7174" max="7175" width="15.7109375" style="2" customWidth="1"/>
    <col min="7176" max="7176" width="2.85546875" style="2" customWidth="1"/>
    <col min="7177" max="7178" width="15.7109375" style="2" customWidth="1"/>
    <col min="7179" max="7179" width="2.85546875" style="2" customWidth="1"/>
    <col min="7180" max="7181" width="15.7109375" style="2" customWidth="1"/>
    <col min="7182" max="7182" width="2.85546875" style="2" customWidth="1"/>
    <col min="7183" max="7184" width="15.7109375" style="2" customWidth="1"/>
    <col min="7185" max="7185" width="2.85546875" style="2" customWidth="1"/>
    <col min="7186" max="7187" width="15.7109375" style="2" customWidth="1"/>
    <col min="7188" max="7188" width="2.85546875" style="2" customWidth="1"/>
    <col min="7189" max="7190" width="15.7109375" style="2" customWidth="1"/>
    <col min="7191" max="7191" width="2.85546875" style="2" customWidth="1"/>
    <col min="7192" max="7193" width="15.7109375" style="2" customWidth="1"/>
    <col min="7194" max="7195" width="2.85546875" style="2" customWidth="1"/>
    <col min="7196" max="7197" width="15.7109375" style="2" customWidth="1"/>
    <col min="7198" max="7198" width="2.85546875" style="2" customWidth="1"/>
    <col min="7199" max="7200" width="15.7109375" style="2" customWidth="1"/>
    <col min="7201" max="7201" width="2.85546875" style="2" customWidth="1"/>
    <col min="7202" max="7203" width="15.7109375" style="2" customWidth="1"/>
    <col min="7204" max="7204" width="2.85546875" style="2" customWidth="1"/>
    <col min="7205" max="7424" width="11.42578125" style="2"/>
    <col min="7425" max="7425" width="2.85546875" style="2" customWidth="1"/>
    <col min="7426" max="7426" width="37.5703125" style="2" customWidth="1"/>
    <col min="7427" max="7428" width="15.7109375" style="2" customWidth="1"/>
    <col min="7429" max="7429" width="2.85546875" style="2" customWidth="1"/>
    <col min="7430" max="7431" width="15.7109375" style="2" customWidth="1"/>
    <col min="7432" max="7432" width="2.85546875" style="2" customWidth="1"/>
    <col min="7433" max="7434" width="15.7109375" style="2" customWidth="1"/>
    <col min="7435" max="7435" width="2.85546875" style="2" customWidth="1"/>
    <col min="7436" max="7437" width="15.7109375" style="2" customWidth="1"/>
    <col min="7438" max="7438" width="2.85546875" style="2" customWidth="1"/>
    <col min="7439" max="7440" width="15.7109375" style="2" customWidth="1"/>
    <col min="7441" max="7441" width="2.85546875" style="2" customWidth="1"/>
    <col min="7442" max="7443" width="15.7109375" style="2" customWidth="1"/>
    <col min="7444" max="7444" width="2.85546875" style="2" customWidth="1"/>
    <col min="7445" max="7446" width="15.7109375" style="2" customWidth="1"/>
    <col min="7447" max="7447" width="2.85546875" style="2" customWidth="1"/>
    <col min="7448" max="7449" width="15.7109375" style="2" customWidth="1"/>
    <col min="7450" max="7451" width="2.85546875" style="2" customWidth="1"/>
    <col min="7452" max="7453" width="15.7109375" style="2" customWidth="1"/>
    <col min="7454" max="7454" width="2.85546875" style="2" customWidth="1"/>
    <col min="7455" max="7456" width="15.7109375" style="2" customWidth="1"/>
    <col min="7457" max="7457" width="2.85546875" style="2" customWidth="1"/>
    <col min="7458" max="7459" width="15.7109375" style="2" customWidth="1"/>
    <col min="7460" max="7460" width="2.85546875" style="2" customWidth="1"/>
    <col min="7461" max="7680" width="11.42578125" style="2"/>
    <col min="7681" max="7681" width="2.85546875" style="2" customWidth="1"/>
    <col min="7682" max="7682" width="37.5703125" style="2" customWidth="1"/>
    <col min="7683" max="7684" width="15.7109375" style="2" customWidth="1"/>
    <col min="7685" max="7685" width="2.85546875" style="2" customWidth="1"/>
    <col min="7686" max="7687" width="15.7109375" style="2" customWidth="1"/>
    <col min="7688" max="7688" width="2.85546875" style="2" customWidth="1"/>
    <col min="7689" max="7690" width="15.7109375" style="2" customWidth="1"/>
    <col min="7691" max="7691" width="2.85546875" style="2" customWidth="1"/>
    <col min="7692" max="7693" width="15.7109375" style="2" customWidth="1"/>
    <col min="7694" max="7694" width="2.85546875" style="2" customWidth="1"/>
    <col min="7695" max="7696" width="15.7109375" style="2" customWidth="1"/>
    <col min="7697" max="7697" width="2.85546875" style="2" customWidth="1"/>
    <col min="7698" max="7699" width="15.7109375" style="2" customWidth="1"/>
    <col min="7700" max="7700" width="2.85546875" style="2" customWidth="1"/>
    <col min="7701" max="7702" width="15.7109375" style="2" customWidth="1"/>
    <col min="7703" max="7703" width="2.85546875" style="2" customWidth="1"/>
    <col min="7704" max="7705" width="15.7109375" style="2" customWidth="1"/>
    <col min="7706" max="7707" width="2.85546875" style="2" customWidth="1"/>
    <col min="7708" max="7709" width="15.7109375" style="2" customWidth="1"/>
    <col min="7710" max="7710" width="2.85546875" style="2" customWidth="1"/>
    <col min="7711" max="7712" width="15.7109375" style="2" customWidth="1"/>
    <col min="7713" max="7713" width="2.85546875" style="2" customWidth="1"/>
    <col min="7714" max="7715" width="15.7109375" style="2" customWidth="1"/>
    <col min="7716" max="7716" width="2.85546875" style="2" customWidth="1"/>
    <col min="7717" max="7936" width="11.42578125" style="2"/>
    <col min="7937" max="7937" width="2.85546875" style="2" customWidth="1"/>
    <col min="7938" max="7938" width="37.5703125" style="2" customWidth="1"/>
    <col min="7939" max="7940" width="15.7109375" style="2" customWidth="1"/>
    <col min="7941" max="7941" width="2.85546875" style="2" customWidth="1"/>
    <col min="7942" max="7943" width="15.7109375" style="2" customWidth="1"/>
    <col min="7944" max="7944" width="2.85546875" style="2" customWidth="1"/>
    <col min="7945" max="7946" width="15.7109375" style="2" customWidth="1"/>
    <col min="7947" max="7947" width="2.85546875" style="2" customWidth="1"/>
    <col min="7948" max="7949" width="15.7109375" style="2" customWidth="1"/>
    <col min="7950" max="7950" width="2.85546875" style="2" customWidth="1"/>
    <col min="7951" max="7952" width="15.7109375" style="2" customWidth="1"/>
    <col min="7953" max="7953" width="2.85546875" style="2" customWidth="1"/>
    <col min="7954" max="7955" width="15.7109375" style="2" customWidth="1"/>
    <col min="7956" max="7956" width="2.85546875" style="2" customWidth="1"/>
    <col min="7957" max="7958" width="15.7109375" style="2" customWidth="1"/>
    <col min="7959" max="7959" width="2.85546875" style="2" customWidth="1"/>
    <col min="7960" max="7961" width="15.7109375" style="2" customWidth="1"/>
    <col min="7962" max="7963" width="2.85546875" style="2" customWidth="1"/>
    <col min="7964" max="7965" width="15.7109375" style="2" customWidth="1"/>
    <col min="7966" max="7966" width="2.85546875" style="2" customWidth="1"/>
    <col min="7967" max="7968" width="15.7109375" style="2" customWidth="1"/>
    <col min="7969" max="7969" width="2.85546875" style="2" customWidth="1"/>
    <col min="7970" max="7971" width="15.7109375" style="2" customWidth="1"/>
    <col min="7972" max="7972" width="2.85546875" style="2" customWidth="1"/>
    <col min="7973" max="8192" width="11.42578125" style="2"/>
    <col min="8193" max="8193" width="2.85546875" style="2" customWidth="1"/>
    <col min="8194" max="8194" width="37.5703125" style="2" customWidth="1"/>
    <col min="8195" max="8196" width="15.7109375" style="2" customWidth="1"/>
    <col min="8197" max="8197" width="2.85546875" style="2" customWidth="1"/>
    <col min="8198" max="8199" width="15.7109375" style="2" customWidth="1"/>
    <col min="8200" max="8200" width="2.85546875" style="2" customWidth="1"/>
    <col min="8201" max="8202" width="15.7109375" style="2" customWidth="1"/>
    <col min="8203" max="8203" width="2.85546875" style="2" customWidth="1"/>
    <col min="8204" max="8205" width="15.7109375" style="2" customWidth="1"/>
    <col min="8206" max="8206" width="2.85546875" style="2" customWidth="1"/>
    <col min="8207" max="8208" width="15.7109375" style="2" customWidth="1"/>
    <col min="8209" max="8209" width="2.85546875" style="2" customWidth="1"/>
    <col min="8210" max="8211" width="15.7109375" style="2" customWidth="1"/>
    <col min="8212" max="8212" width="2.85546875" style="2" customWidth="1"/>
    <col min="8213" max="8214" width="15.7109375" style="2" customWidth="1"/>
    <col min="8215" max="8215" width="2.85546875" style="2" customWidth="1"/>
    <col min="8216" max="8217" width="15.7109375" style="2" customWidth="1"/>
    <col min="8218" max="8219" width="2.85546875" style="2" customWidth="1"/>
    <col min="8220" max="8221" width="15.7109375" style="2" customWidth="1"/>
    <col min="8222" max="8222" width="2.85546875" style="2" customWidth="1"/>
    <col min="8223" max="8224" width="15.7109375" style="2" customWidth="1"/>
    <col min="8225" max="8225" width="2.85546875" style="2" customWidth="1"/>
    <col min="8226" max="8227" width="15.7109375" style="2" customWidth="1"/>
    <col min="8228" max="8228" width="2.85546875" style="2" customWidth="1"/>
    <col min="8229" max="8448" width="11.42578125" style="2"/>
    <col min="8449" max="8449" width="2.85546875" style="2" customWidth="1"/>
    <col min="8450" max="8450" width="37.5703125" style="2" customWidth="1"/>
    <col min="8451" max="8452" width="15.7109375" style="2" customWidth="1"/>
    <col min="8453" max="8453" width="2.85546875" style="2" customWidth="1"/>
    <col min="8454" max="8455" width="15.7109375" style="2" customWidth="1"/>
    <col min="8456" max="8456" width="2.85546875" style="2" customWidth="1"/>
    <col min="8457" max="8458" width="15.7109375" style="2" customWidth="1"/>
    <col min="8459" max="8459" width="2.85546875" style="2" customWidth="1"/>
    <col min="8460" max="8461" width="15.7109375" style="2" customWidth="1"/>
    <col min="8462" max="8462" width="2.85546875" style="2" customWidth="1"/>
    <col min="8463" max="8464" width="15.7109375" style="2" customWidth="1"/>
    <col min="8465" max="8465" width="2.85546875" style="2" customWidth="1"/>
    <col min="8466" max="8467" width="15.7109375" style="2" customWidth="1"/>
    <col min="8468" max="8468" width="2.85546875" style="2" customWidth="1"/>
    <col min="8469" max="8470" width="15.7109375" style="2" customWidth="1"/>
    <col min="8471" max="8471" width="2.85546875" style="2" customWidth="1"/>
    <col min="8472" max="8473" width="15.7109375" style="2" customWidth="1"/>
    <col min="8474" max="8475" width="2.85546875" style="2" customWidth="1"/>
    <col min="8476" max="8477" width="15.7109375" style="2" customWidth="1"/>
    <col min="8478" max="8478" width="2.85546875" style="2" customWidth="1"/>
    <col min="8479" max="8480" width="15.7109375" style="2" customWidth="1"/>
    <col min="8481" max="8481" width="2.85546875" style="2" customWidth="1"/>
    <col min="8482" max="8483" width="15.7109375" style="2" customWidth="1"/>
    <col min="8484" max="8484" width="2.85546875" style="2" customWidth="1"/>
    <col min="8485" max="8704" width="11.42578125" style="2"/>
    <col min="8705" max="8705" width="2.85546875" style="2" customWidth="1"/>
    <col min="8706" max="8706" width="37.5703125" style="2" customWidth="1"/>
    <col min="8707" max="8708" width="15.7109375" style="2" customWidth="1"/>
    <col min="8709" max="8709" width="2.85546875" style="2" customWidth="1"/>
    <col min="8710" max="8711" width="15.7109375" style="2" customWidth="1"/>
    <col min="8712" max="8712" width="2.85546875" style="2" customWidth="1"/>
    <col min="8713" max="8714" width="15.7109375" style="2" customWidth="1"/>
    <col min="8715" max="8715" width="2.85546875" style="2" customWidth="1"/>
    <col min="8716" max="8717" width="15.7109375" style="2" customWidth="1"/>
    <col min="8718" max="8718" width="2.85546875" style="2" customWidth="1"/>
    <col min="8719" max="8720" width="15.7109375" style="2" customWidth="1"/>
    <col min="8721" max="8721" width="2.85546875" style="2" customWidth="1"/>
    <col min="8722" max="8723" width="15.7109375" style="2" customWidth="1"/>
    <col min="8724" max="8724" width="2.85546875" style="2" customWidth="1"/>
    <col min="8725" max="8726" width="15.7109375" style="2" customWidth="1"/>
    <col min="8727" max="8727" width="2.85546875" style="2" customWidth="1"/>
    <col min="8728" max="8729" width="15.7109375" style="2" customWidth="1"/>
    <col min="8730" max="8731" width="2.85546875" style="2" customWidth="1"/>
    <col min="8732" max="8733" width="15.7109375" style="2" customWidth="1"/>
    <col min="8734" max="8734" width="2.85546875" style="2" customWidth="1"/>
    <col min="8735" max="8736" width="15.7109375" style="2" customWidth="1"/>
    <col min="8737" max="8737" width="2.85546875" style="2" customWidth="1"/>
    <col min="8738" max="8739" width="15.7109375" style="2" customWidth="1"/>
    <col min="8740" max="8740" width="2.85546875" style="2" customWidth="1"/>
    <col min="8741" max="8960" width="11.42578125" style="2"/>
    <col min="8961" max="8961" width="2.85546875" style="2" customWidth="1"/>
    <col min="8962" max="8962" width="37.5703125" style="2" customWidth="1"/>
    <col min="8963" max="8964" width="15.7109375" style="2" customWidth="1"/>
    <col min="8965" max="8965" width="2.85546875" style="2" customWidth="1"/>
    <col min="8966" max="8967" width="15.7109375" style="2" customWidth="1"/>
    <col min="8968" max="8968" width="2.85546875" style="2" customWidth="1"/>
    <col min="8969" max="8970" width="15.7109375" style="2" customWidth="1"/>
    <col min="8971" max="8971" width="2.85546875" style="2" customWidth="1"/>
    <col min="8972" max="8973" width="15.7109375" style="2" customWidth="1"/>
    <col min="8974" max="8974" width="2.85546875" style="2" customWidth="1"/>
    <col min="8975" max="8976" width="15.7109375" style="2" customWidth="1"/>
    <col min="8977" max="8977" width="2.85546875" style="2" customWidth="1"/>
    <col min="8978" max="8979" width="15.7109375" style="2" customWidth="1"/>
    <col min="8980" max="8980" width="2.85546875" style="2" customWidth="1"/>
    <col min="8981" max="8982" width="15.7109375" style="2" customWidth="1"/>
    <col min="8983" max="8983" width="2.85546875" style="2" customWidth="1"/>
    <col min="8984" max="8985" width="15.7109375" style="2" customWidth="1"/>
    <col min="8986" max="8987" width="2.85546875" style="2" customWidth="1"/>
    <col min="8988" max="8989" width="15.7109375" style="2" customWidth="1"/>
    <col min="8990" max="8990" width="2.85546875" style="2" customWidth="1"/>
    <col min="8991" max="8992" width="15.7109375" style="2" customWidth="1"/>
    <col min="8993" max="8993" width="2.85546875" style="2" customWidth="1"/>
    <col min="8994" max="8995" width="15.7109375" style="2" customWidth="1"/>
    <col min="8996" max="8996" width="2.85546875" style="2" customWidth="1"/>
    <col min="8997" max="9216" width="11.42578125" style="2"/>
    <col min="9217" max="9217" width="2.85546875" style="2" customWidth="1"/>
    <col min="9218" max="9218" width="37.5703125" style="2" customWidth="1"/>
    <col min="9219" max="9220" width="15.7109375" style="2" customWidth="1"/>
    <col min="9221" max="9221" width="2.85546875" style="2" customWidth="1"/>
    <col min="9222" max="9223" width="15.7109375" style="2" customWidth="1"/>
    <col min="9224" max="9224" width="2.85546875" style="2" customWidth="1"/>
    <col min="9225" max="9226" width="15.7109375" style="2" customWidth="1"/>
    <col min="9227" max="9227" width="2.85546875" style="2" customWidth="1"/>
    <col min="9228" max="9229" width="15.7109375" style="2" customWidth="1"/>
    <col min="9230" max="9230" width="2.85546875" style="2" customWidth="1"/>
    <col min="9231" max="9232" width="15.7109375" style="2" customWidth="1"/>
    <col min="9233" max="9233" width="2.85546875" style="2" customWidth="1"/>
    <col min="9234" max="9235" width="15.7109375" style="2" customWidth="1"/>
    <col min="9236" max="9236" width="2.85546875" style="2" customWidth="1"/>
    <col min="9237" max="9238" width="15.7109375" style="2" customWidth="1"/>
    <col min="9239" max="9239" width="2.85546875" style="2" customWidth="1"/>
    <col min="9240" max="9241" width="15.7109375" style="2" customWidth="1"/>
    <col min="9242" max="9243" width="2.85546875" style="2" customWidth="1"/>
    <col min="9244" max="9245" width="15.7109375" style="2" customWidth="1"/>
    <col min="9246" max="9246" width="2.85546875" style="2" customWidth="1"/>
    <col min="9247" max="9248" width="15.7109375" style="2" customWidth="1"/>
    <col min="9249" max="9249" width="2.85546875" style="2" customWidth="1"/>
    <col min="9250" max="9251" width="15.7109375" style="2" customWidth="1"/>
    <col min="9252" max="9252" width="2.85546875" style="2" customWidth="1"/>
    <col min="9253" max="9472" width="11.42578125" style="2"/>
    <col min="9473" max="9473" width="2.85546875" style="2" customWidth="1"/>
    <col min="9474" max="9474" width="37.5703125" style="2" customWidth="1"/>
    <col min="9475" max="9476" width="15.7109375" style="2" customWidth="1"/>
    <col min="9477" max="9477" width="2.85546875" style="2" customWidth="1"/>
    <col min="9478" max="9479" width="15.7109375" style="2" customWidth="1"/>
    <col min="9480" max="9480" width="2.85546875" style="2" customWidth="1"/>
    <col min="9481" max="9482" width="15.7109375" style="2" customWidth="1"/>
    <col min="9483" max="9483" width="2.85546875" style="2" customWidth="1"/>
    <col min="9484" max="9485" width="15.7109375" style="2" customWidth="1"/>
    <col min="9486" max="9486" width="2.85546875" style="2" customWidth="1"/>
    <col min="9487" max="9488" width="15.7109375" style="2" customWidth="1"/>
    <col min="9489" max="9489" width="2.85546875" style="2" customWidth="1"/>
    <col min="9490" max="9491" width="15.7109375" style="2" customWidth="1"/>
    <col min="9492" max="9492" width="2.85546875" style="2" customWidth="1"/>
    <col min="9493" max="9494" width="15.7109375" style="2" customWidth="1"/>
    <col min="9495" max="9495" width="2.85546875" style="2" customWidth="1"/>
    <col min="9496" max="9497" width="15.7109375" style="2" customWidth="1"/>
    <col min="9498" max="9499" width="2.85546875" style="2" customWidth="1"/>
    <col min="9500" max="9501" width="15.7109375" style="2" customWidth="1"/>
    <col min="9502" max="9502" width="2.85546875" style="2" customWidth="1"/>
    <col min="9503" max="9504" width="15.7109375" style="2" customWidth="1"/>
    <col min="9505" max="9505" width="2.85546875" style="2" customWidth="1"/>
    <col min="9506" max="9507" width="15.7109375" style="2" customWidth="1"/>
    <col min="9508" max="9508" width="2.85546875" style="2" customWidth="1"/>
    <col min="9509" max="9728" width="11.42578125" style="2"/>
    <col min="9729" max="9729" width="2.85546875" style="2" customWidth="1"/>
    <col min="9730" max="9730" width="37.5703125" style="2" customWidth="1"/>
    <col min="9731" max="9732" width="15.7109375" style="2" customWidth="1"/>
    <col min="9733" max="9733" width="2.85546875" style="2" customWidth="1"/>
    <col min="9734" max="9735" width="15.7109375" style="2" customWidth="1"/>
    <col min="9736" max="9736" width="2.85546875" style="2" customWidth="1"/>
    <col min="9737" max="9738" width="15.7109375" style="2" customWidth="1"/>
    <col min="9739" max="9739" width="2.85546875" style="2" customWidth="1"/>
    <col min="9740" max="9741" width="15.7109375" style="2" customWidth="1"/>
    <col min="9742" max="9742" width="2.85546875" style="2" customWidth="1"/>
    <col min="9743" max="9744" width="15.7109375" style="2" customWidth="1"/>
    <col min="9745" max="9745" width="2.85546875" style="2" customWidth="1"/>
    <col min="9746" max="9747" width="15.7109375" style="2" customWidth="1"/>
    <col min="9748" max="9748" width="2.85546875" style="2" customWidth="1"/>
    <col min="9749" max="9750" width="15.7109375" style="2" customWidth="1"/>
    <col min="9751" max="9751" width="2.85546875" style="2" customWidth="1"/>
    <col min="9752" max="9753" width="15.7109375" style="2" customWidth="1"/>
    <col min="9754" max="9755" width="2.85546875" style="2" customWidth="1"/>
    <col min="9756" max="9757" width="15.7109375" style="2" customWidth="1"/>
    <col min="9758" max="9758" width="2.85546875" style="2" customWidth="1"/>
    <col min="9759" max="9760" width="15.7109375" style="2" customWidth="1"/>
    <col min="9761" max="9761" width="2.85546875" style="2" customWidth="1"/>
    <col min="9762" max="9763" width="15.7109375" style="2" customWidth="1"/>
    <col min="9764" max="9764" width="2.85546875" style="2" customWidth="1"/>
    <col min="9765" max="9984" width="11.42578125" style="2"/>
    <col min="9985" max="9985" width="2.85546875" style="2" customWidth="1"/>
    <col min="9986" max="9986" width="37.5703125" style="2" customWidth="1"/>
    <col min="9987" max="9988" width="15.7109375" style="2" customWidth="1"/>
    <col min="9989" max="9989" width="2.85546875" style="2" customWidth="1"/>
    <col min="9990" max="9991" width="15.7109375" style="2" customWidth="1"/>
    <col min="9992" max="9992" width="2.85546875" style="2" customWidth="1"/>
    <col min="9993" max="9994" width="15.7109375" style="2" customWidth="1"/>
    <col min="9995" max="9995" width="2.85546875" style="2" customWidth="1"/>
    <col min="9996" max="9997" width="15.7109375" style="2" customWidth="1"/>
    <col min="9998" max="9998" width="2.85546875" style="2" customWidth="1"/>
    <col min="9999" max="10000" width="15.7109375" style="2" customWidth="1"/>
    <col min="10001" max="10001" width="2.85546875" style="2" customWidth="1"/>
    <col min="10002" max="10003" width="15.7109375" style="2" customWidth="1"/>
    <col min="10004" max="10004" width="2.85546875" style="2" customWidth="1"/>
    <col min="10005" max="10006" width="15.7109375" style="2" customWidth="1"/>
    <col min="10007" max="10007" width="2.85546875" style="2" customWidth="1"/>
    <col min="10008" max="10009" width="15.7109375" style="2" customWidth="1"/>
    <col min="10010" max="10011" width="2.85546875" style="2" customWidth="1"/>
    <col min="10012" max="10013" width="15.7109375" style="2" customWidth="1"/>
    <col min="10014" max="10014" width="2.85546875" style="2" customWidth="1"/>
    <col min="10015" max="10016" width="15.7109375" style="2" customWidth="1"/>
    <col min="10017" max="10017" width="2.85546875" style="2" customWidth="1"/>
    <col min="10018" max="10019" width="15.7109375" style="2" customWidth="1"/>
    <col min="10020" max="10020" width="2.85546875" style="2" customWidth="1"/>
    <col min="10021" max="10240" width="11.42578125" style="2"/>
    <col min="10241" max="10241" width="2.85546875" style="2" customWidth="1"/>
    <col min="10242" max="10242" width="37.5703125" style="2" customWidth="1"/>
    <col min="10243" max="10244" width="15.7109375" style="2" customWidth="1"/>
    <col min="10245" max="10245" width="2.85546875" style="2" customWidth="1"/>
    <col min="10246" max="10247" width="15.7109375" style="2" customWidth="1"/>
    <col min="10248" max="10248" width="2.85546875" style="2" customWidth="1"/>
    <col min="10249" max="10250" width="15.7109375" style="2" customWidth="1"/>
    <col min="10251" max="10251" width="2.85546875" style="2" customWidth="1"/>
    <col min="10252" max="10253" width="15.7109375" style="2" customWidth="1"/>
    <col min="10254" max="10254" width="2.85546875" style="2" customWidth="1"/>
    <col min="10255" max="10256" width="15.7109375" style="2" customWidth="1"/>
    <col min="10257" max="10257" width="2.85546875" style="2" customWidth="1"/>
    <col min="10258" max="10259" width="15.7109375" style="2" customWidth="1"/>
    <col min="10260" max="10260" width="2.85546875" style="2" customWidth="1"/>
    <col min="10261" max="10262" width="15.7109375" style="2" customWidth="1"/>
    <col min="10263" max="10263" width="2.85546875" style="2" customWidth="1"/>
    <col min="10264" max="10265" width="15.7109375" style="2" customWidth="1"/>
    <col min="10266" max="10267" width="2.85546875" style="2" customWidth="1"/>
    <col min="10268" max="10269" width="15.7109375" style="2" customWidth="1"/>
    <col min="10270" max="10270" width="2.85546875" style="2" customWidth="1"/>
    <col min="10271" max="10272" width="15.7109375" style="2" customWidth="1"/>
    <col min="10273" max="10273" width="2.85546875" style="2" customWidth="1"/>
    <col min="10274" max="10275" width="15.7109375" style="2" customWidth="1"/>
    <col min="10276" max="10276" width="2.85546875" style="2" customWidth="1"/>
    <col min="10277" max="10496" width="11.42578125" style="2"/>
    <col min="10497" max="10497" width="2.85546875" style="2" customWidth="1"/>
    <col min="10498" max="10498" width="37.5703125" style="2" customWidth="1"/>
    <col min="10499" max="10500" width="15.7109375" style="2" customWidth="1"/>
    <col min="10501" max="10501" width="2.85546875" style="2" customWidth="1"/>
    <col min="10502" max="10503" width="15.7109375" style="2" customWidth="1"/>
    <col min="10504" max="10504" width="2.85546875" style="2" customWidth="1"/>
    <col min="10505" max="10506" width="15.7109375" style="2" customWidth="1"/>
    <col min="10507" max="10507" width="2.85546875" style="2" customWidth="1"/>
    <col min="10508" max="10509" width="15.7109375" style="2" customWidth="1"/>
    <col min="10510" max="10510" width="2.85546875" style="2" customWidth="1"/>
    <col min="10511" max="10512" width="15.7109375" style="2" customWidth="1"/>
    <col min="10513" max="10513" width="2.85546875" style="2" customWidth="1"/>
    <col min="10514" max="10515" width="15.7109375" style="2" customWidth="1"/>
    <col min="10516" max="10516" width="2.85546875" style="2" customWidth="1"/>
    <col min="10517" max="10518" width="15.7109375" style="2" customWidth="1"/>
    <col min="10519" max="10519" width="2.85546875" style="2" customWidth="1"/>
    <col min="10520" max="10521" width="15.7109375" style="2" customWidth="1"/>
    <col min="10522" max="10523" width="2.85546875" style="2" customWidth="1"/>
    <col min="10524" max="10525" width="15.7109375" style="2" customWidth="1"/>
    <col min="10526" max="10526" width="2.85546875" style="2" customWidth="1"/>
    <col min="10527" max="10528" width="15.7109375" style="2" customWidth="1"/>
    <col min="10529" max="10529" width="2.85546875" style="2" customWidth="1"/>
    <col min="10530" max="10531" width="15.7109375" style="2" customWidth="1"/>
    <col min="10532" max="10532" width="2.85546875" style="2" customWidth="1"/>
    <col min="10533" max="10752" width="11.42578125" style="2"/>
    <col min="10753" max="10753" width="2.85546875" style="2" customWidth="1"/>
    <col min="10754" max="10754" width="37.5703125" style="2" customWidth="1"/>
    <col min="10755" max="10756" width="15.7109375" style="2" customWidth="1"/>
    <col min="10757" max="10757" width="2.85546875" style="2" customWidth="1"/>
    <col min="10758" max="10759" width="15.7109375" style="2" customWidth="1"/>
    <col min="10760" max="10760" width="2.85546875" style="2" customWidth="1"/>
    <col min="10761" max="10762" width="15.7109375" style="2" customWidth="1"/>
    <col min="10763" max="10763" width="2.85546875" style="2" customWidth="1"/>
    <col min="10764" max="10765" width="15.7109375" style="2" customWidth="1"/>
    <col min="10766" max="10766" width="2.85546875" style="2" customWidth="1"/>
    <col min="10767" max="10768" width="15.7109375" style="2" customWidth="1"/>
    <col min="10769" max="10769" width="2.85546875" style="2" customWidth="1"/>
    <col min="10770" max="10771" width="15.7109375" style="2" customWidth="1"/>
    <col min="10772" max="10772" width="2.85546875" style="2" customWidth="1"/>
    <col min="10773" max="10774" width="15.7109375" style="2" customWidth="1"/>
    <col min="10775" max="10775" width="2.85546875" style="2" customWidth="1"/>
    <col min="10776" max="10777" width="15.7109375" style="2" customWidth="1"/>
    <col min="10778" max="10779" width="2.85546875" style="2" customWidth="1"/>
    <col min="10780" max="10781" width="15.7109375" style="2" customWidth="1"/>
    <col min="10782" max="10782" width="2.85546875" style="2" customWidth="1"/>
    <col min="10783" max="10784" width="15.7109375" style="2" customWidth="1"/>
    <col min="10785" max="10785" width="2.85546875" style="2" customWidth="1"/>
    <col min="10786" max="10787" width="15.7109375" style="2" customWidth="1"/>
    <col min="10788" max="10788" width="2.85546875" style="2" customWidth="1"/>
    <col min="10789" max="11008" width="11.42578125" style="2"/>
    <col min="11009" max="11009" width="2.85546875" style="2" customWidth="1"/>
    <col min="11010" max="11010" width="37.5703125" style="2" customWidth="1"/>
    <col min="11011" max="11012" width="15.7109375" style="2" customWidth="1"/>
    <col min="11013" max="11013" width="2.85546875" style="2" customWidth="1"/>
    <col min="11014" max="11015" width="15.7109375" style="2" customWidth="1"/>
    <col min="11016" max="11016" width="2.85546875" style="2" customWidth="1"/>
    <col min="11017" max="11018" width="15.7109375" style="2" customWidth="1"/>
    <col min="11019" max="11019" width="2.85546875" style="2" customWidth="1"/>
    <col min="11020" max="11021" width="15.7109375" style="2" customWidth="1"/>
    <col min="11022" max="11022" width="2.85546875" style="2" customWidth="1"/>
    <col min="11023" max="11024" width="15.7109375" style="2" customWidth="1"/>
    <col min="11025" max="11025" width="2.85546875" style="2" customWidth="1"/>
    <col min="11026" max="11027" width="15.7109375" style="2" customWidth="1"/>
    <col min="11028" max="11028" width="2.85546875" style="2" customWidth="1"/>
    <col min="11029" max="11030" width="15.7109375" style="2" customWidth="1"/>
    <col min="11031" max="11031" width="2.85546875" style="2" customWidth="1"/>
    <col min="11032" max="11033" width="15.7109375" style="2" customWidth="1"/>
    <col min="11034" max="11035" width="2.85546875" style="2" customWidth="1"/>
    <col min="11036" max="11037" width="15.7109375" style="2" customWidth="1"/>
    <col min="11038" max="11038" width="2.85546875" style="2" customWidth="1"/>
    <col min="11039" max="11040" width="15.7109375" style="2" customWidth="1"/>
    <col min="11041" max="11041" width="2.85546875" style="2" customWidth="1"/>
    <col min="11042" max="11043" width="15.7109375" style="2" customWidth="1"/>
    <col min="11044" max="11044" width="2.85546875" style="2" customWidth="1"/>
    <col min="11045" max="11264" width="11.42578125" style="2"/>
    <col min="11265" max="11265" width="2.85546875" style="2" customWidth="1"/>
    <col min="11266" max="11266" width="37.5703125" style="2" customWidth="1"/>
    <col min="11267" max="11268" width="15.7109375" style="2" customWidth="1"/>
    <col min="11269" max="11269" width="2.85546875" style="2" customWidth="1"/>
    <col min="11270" max="11271" width="15.7109375" style="2" customWidth="1"/>
    <col min="11272" max="11272" width="2.85546875" style="2" customWidth="1"/>
    <col min="11273" max="11274" width="15.7109375" style="2" customWidth="1"/>
    <col min="11275" max="11275" width="2.85546875" style="2" customWidth="1"/>
    <col min="11276" max="11277" width="15.7109375" style="2" customWidth="1"/>
    <col min="11278" max="11278" width="2.85546875" style="2" customWidth="1"/>
    <col min="11279" max="11280" width="15.7109375" style="2" customWidth="1"/>
    <col min="11281" max="11281" width="2.85546875" style="2" customWidth="1"/>
    <col min="11282" max="11283" width="15.7109375" style="2" customWidth="1"/>
    <col min="11284" max="11284" width="2.85546875" style="2" customWidth="1"/>
    <col min="11285" max="11286" width="15.7109375" style="2" customWidth="1"/>
    <col min="11287" max="11287" width="2.85546875" style="2" customWidth="1"/>
    <col min="11288" max="11289" width="15.7109375" style="2" customWidth="1"/>
    <col min="11290" max="11291" width="2.85546875" style="2" customWidth="1"/>
    <col min="11292" max="11293" width="15.7109375" style="2" customWidth="1"/>
    <col min="11294" max="11294" width="2.85546875" style="2" customWidth="1"/>
    <col min="11295" max="11296" width="15.7109375" style="2" customWidth="1"/>
    <col min="11297" max="11297" width="2.85546875" style="2" customWidth="1"/>
    <col min="11298" max="11299" width="15.7109375" style="2" customWidth="1"/>
    <col min="11300" max="11300" width="2.85546875" style="2" customWidth="1"/>
    <col min="11301" max="11520" width="11.42578125" style="2"/>
    <col min="11521" max="11521" width="2.85546875" style="2" customWidth="1"/>
    <col min="11522" max="11522" width="37.5703125" style="2" customWidth="1"/>
    <col min="11523" max="11524" width="15.7109375" style="2" customWidth="1"/>
    <col min="11525" max="11525" width="2.85546875" style="2" customWidth="1"/>
    <col min="11526" max="11527" width="15.7109375" style="2" customWidth="1"/>
    <col min="11528" max="11528" width="2.85546875" style="2" customWidth="1"/>
    <col min="11529" max="11530" width="15.7109375" style="2" customWidth="1"/>
    <col min="11531" max="11531" width="2.85546875" style="2" customWidth="1"/>
    <col min="11532" max="11533" width="15.7109375" style="2" customWidth="1"/>
    <col min="11534" max="11534" width="2.85546875" style="2" customWidth="1"/>
    <col min="11535" max="11536" width="15.7109375" style="2" customWidth="1"/>
    <col min="11537" max="11537" width="2.85546875" style="2" customWidth="1"/>
    <col min="11538" max="11539" width="15.7109375" style="2" customWidth="1"/>
    <col min="11540" max="11540" width="2.85546875" style="2" customWidth="1"/>
    <col min="11541" max="11542" width="15.7109375" style="2" customWidth="1"/>
    <col min="11543" max="11543" width="2.85546875" style="2" customWidth="1"/>
    <col min="11544" max="11545" width="15.7109375" style="2" customWidth="1"/>
    <col min="11546" max="11547" width="2.85546875" style="2" customWidth="1"/>
    <col min="11548" max="11549" width="15.7109375" style="2" customWidth="1"/>
    <col min="11550" max="11550" width="2.85546875" style="2" customWidth="1"/>
    <col min="11551" max="11552" width="15.7109375" style="2" customWidth="1"/>
    <col min="11553" max="11553" width="2.85546875" style="2" customWidth="1"/>
    <col min="11554" max="11555" width="15.7109375" style="2" customWidth="1"/>
    <col min="11556" max="11556" width="2.85546875" style="2" customWidth="1"/>
    <col min="11557" max="11776" width="11.42578125" style="2"/>
    <col min="11777" max="11777" width="2.85546875" style="2" customWidth="1"/>
    <col min="11778" max="11778" width="37.5703125" style="2" customWidth="1"/>
    <col min="11779" max="11780" width="15.7109375" style="2" customWidth="1"/>
    <col min="11781" max="11781" width="2.85546875" style="2" customWidth="1"/>
    <col min="11782" max="11783" width="15.7109375" style="2" customWidth="1"/>
    <col min="11784" max="11784" width="2.85546875" style="2" customWidth="1"/>
    <col min="11785" max="11786" width="15.7109375" style="2" customWidth="1"/>
    <col min="11787" max="11787" width="2.85546875" style="2" customWidth="1"/>
    <col min="11788" max="11789" width="15.7109375" style="2" customWidth="1"/>
    <col min="11790" max="11790" width="2.85546875" style="2" customWidth="1"/>
    <col min="11791" max="11792" width="15.7109375" style="2" customWidth="1"/>
    <col min="11793" max="11793" width="2.85546875" style="2" customWidth="1"/>
    <col min="11794" max="11795" width="15.7109375" style="2" customWidth="1"/>
    <col min="11796" max="11796" width="2.85546875" style="2" customWidth="1"/>
    <col min="11797" max="11798" width="15.7109375" style="2" customWidth="1"/>
    <col min="11799" max="11799" width="2.85546875" style="2" customWidth="1"/>
    <col min="11800" max="11801" width="15.7109375" style="2" customWidth="1"/>
    <col min="11802" max="11803" width="2.85546875" style="2" customWidth="1"/>
    <col min="11804" max="11805" width="15.7109375" style="2" customWidth="1"/>
    <col min="11806" max="11806" width="2.85546875" style="2" customWidth="1"/>
    <col min="11807" max="11808" width="15.7109375" style="2" customWidth="1"/>
    <col min="11809" max="11809" width="2.85546875" style="2" customWidth="1"/>
    <col min="11810" max="11811" width="15.7109375" style="2" customWidth="1"/>
    <col min="11812" max="11812" width="2.85546875" style="2" customWidth="1"/>
    <col min="11813" max="12032" width="11.42578125" style="2"/>
    <col min="12033" max="12033" width="2.85546875" style="2" customWidth="1"/>
    <col min="12034" max="12034" width="37.5703125" style="2" customWidth="1"/>
    <col min="12035" max="12036" width="15.7109375" style="2" customWidth="1"/>
    <col min="12037" max="12037" width="2.85546875" style="2" customWidth="1"/>
    <col min="12038" max="12039" width="15.7109375" style="2" customWidth="1"/>
    <col min="12040" max="12040" width="2.85546875" style="2" customWidth="1"/>
    <col min="12041" max="12042" width="15.7109375" style="2" customWidth="1"/>
    <col min="12043" max="12043" width="2.85546875" style="2" customWidth="1"/>
    <col min="12044" max="12045" width="15.7109375" style="2" customWidth="1"/>
    <col min="12046" max="12046" width="2.85546875" style="2" customWidth="1"/>
    <col min="12047" max="12048" width="15.7109375" style="2" customWidth="1"/>
    <col min="12049" max="12049" width="2.85546875" style="2" customWidth="1"/>
    <col min="12050" max="12051" width="15.7109375" style="2" customWidth="1"/>
    <col min="12052" max="12052" width="2.85546875" style="2" customWidth="1"/>
    <col min="12053" max="12054" width="15.7109375" style="2" customWidth="1"/>
    <col min="12055" max="12055" width="2.85546875" style="2" customWidth="1"/>
    <col min="12056" max="12057" width="15.7109375" style="2" customWidth="1"/>
    <col min="12058" max="12059" width="2.85546875" style="2" customWidth="1"/>
    <col min="12060" max="12061" width="15.7109375" style="2" customWidth="1"/>
    <col min="12062" max="12062" width="2.85546875" style="2" customWidth="1"/>
    <col min="12063" max="12064" width="15.7109375" style="2" customWidth="1"/>
    <col min="12065" max="12065" width="2.85546875" style="2" customWidth="1"/>
    <col min="12066" max="12067" width="15.7109375" style="2" customWidth="1"/>
    <col min="12068" max="12068" width="2.85546875" style="2" customWidth="1"/>
    <col min="12069" max="12288" width="11.42578125" style="2"/>
    <col min="12289" max="12289" width="2.85546875" style="2" customWidth="1"/>
    <col min="12290" max="12290" width="37.5703125" style="2" customWidth="1"/>
    <col min="12291" max="12292" width="15.7109375" style="2" customWidth="1"/>
    <col min="12293" max="12293" width="2.85546875" style="2" customWidth="1"/>
    <col min="12294" max="12295" width="15.7109375" style="2" customWidth="1"/>
    <col min="12296" max="12296" width="2.85546875" style="2" customWidth="1"/>
    <col min="12297" max="12298" width="15.7109375" style="2" customWidth="1"/>
    <col min="12299" max="12299" width="2.85546875" style="2" customWidth="1"/>
    <col min="12300" max="12301" width="15.7109375" style="2" customWidth="1"/>
    <col min="12302" max="12302" width="2.85546875" style="2" customWidth="1"/>
    <col min="12303" max="12304" width="15.7109375" style="2" customWidth="1"/>
    <col min="12305" max="12305" width="2.85546875" style="2" customWidth="1"/>
    <col min="12306" max="12307" width="15.7109375" style="2" customWidth="1"/>
    <col min="12308" max="12308" width="2.85546875" style="2" customWidth="1"/>
    <col min="12309" max="12310" width="15.7109375" style="2" customWidth="1"/>
    <col min="12311" max="12311" width="2.85546875" style="2" customWidth="1"/>
    <col min="12312" max="12313" width="15.7109375" style="2" customWidth="1"/>
    <col min="12314" max="12315" width="2.85546875" style="2" customWidth="1"/>
    <col min="12316" max="12317" width="15.7109375" style="2" customWidth="1"/>
    <col min="12318" max="12318" width="2.85546875" style="2" customWidth="1"/>
    <col min="12319" max="12320" width="15.7109375" style="2" customWidth="1"/>
    <col min="12321" max="12321" width="2.85546875" style="2" customWidth="1"/>
    <col min="12322" max="12323" width="15.7109375" style="2" customWidth="1"/>
    <col min="12324" max="12324" width="2.85546875" style="2" customWidth="1"/>
    <col min="12325" max="12544" width="11.42578125" style="2"/>
    <col min="12545" max="12545" width="2.85546875" style="2" customWidth="1"/>
    <col min="12546" max="12546" width="37.5703125" style="2" customWidth="1"/>
    <col min="12547" max="12548" width="15.7109375" style="2" customWidth="1"/>
    <col min="12549" max="12549" width="2.85546875" style="2" customWidth="1"/>
    <col min="12550" max="12551" width="15.7109375" style="2" customWidth="1"/>
    <col min="12552" max="12552" width="2.85546875" style="2" customWidth="1"/>
    <col min="12553" max="12554" width="15.7109375" style="2" customWidth="1"/>
    <col min="12555" max="12555" width="2.85546875" style="2" customWidth="1"/>
    <col min="12556" max="12557" width="15.7109375" style="2" customWidth="1"/>
    <col min="12558" max="12558" width="2.85546875" style="2" customWidth="1"/>
    <col min="12559" max="12560" width="15.7109375" style="2" customWidth="1"/>
    <col min="12561" max="12561" width="2.85546875" style="2" customWidth="1"/>
    <col min="12562" max="12563" width="15.7109375" style="2" customWidth="1"/>
    <col min="12564" max="12564" width="2.85546875" style="2" customWidth="1"/>
    <col min="12565" max="12566" width="15.7109375" style="2" customWidth="1"/>
    <col min="12567" max="12567" width="2.85546875" style="2" customWidth="1"/>
    <col min="12568" max="12569" width="15.7109375" style="2" customWidth="1"/>
    <col min="12570" max="12571" width="2.85546875" style="2" customWidth="1"/>
    <col min="12572" max="12573" width="15.7109375" style="2" customWidth="1"/>
    <col min="12574" max="12574" width="2.85546875" style="2" customWidth="1"/>
    <col min="12575" max="12576" width="15.7109375" style="2" customWidth="1"/>
    <col min="12577" max="12577" width="2.85546875" style="2" customWidth="1"/>
    <col min="12578" max="12579" width="15.7109375" style="2" customWidth="1"/>
    <col min="12580" max="12580" width="2.85546875" style="2" customWidth="1"/>
    <col min="12581" max="12800" width="11.42578125" style="2"/>
    <col min="12801" max="12801" width="2.85546875" style="2" customWidth="1"/>
    <col min="12802" max="12802" width="37.5703125" style="2" customWidth="1"/>
    <col min="12803" max="12804" width="15.7109375" style="2" customWidth="1"/>
    <col min="12805" max="12805" width="2.85546875" style="2" customWidth="1"/>
    <col min="12806" max="12807" width="15.7109375" style="2" customWidth="1"/>
    <col min="12808" max="12808" width="2.85546875" style="2" customWidth="1"/>
    <col min="12809" max="12810" width="15.7109375" style="2" customWidth="1"/>
    <col min="12811" max="12811" width="2.85546875" style="2" customWidth="1"/>
    <col min="12812" max="12813" width="15.7109375" style="2" customWidth="1"/>
    <col min="12814" max="12814" width="2.85546875" style="2" customWidth="1"/>
    <col min="12815" max="12816" width="15.7109375" style="2" customWidth="1"/>
    <col min="12817" max="12817" width="2.85546875" style="2" customWidth="1"/>
    <col min="12818" max="12819" width="15.7109375" style="2" customWidth="1"/>
    <col min="12820" max="12820" width="2.85546875" style="2" customWidth="1"/>
    <col min="12821" max="12822" width="15.7109375" style="2" customWidth="1"/>
    <col min="12823" max="12823" width="2.85546875" style="2" customWidth="1"/>
    <col min="12824" max="12825" width="15.7109375" style="2" customWidth="1"/>
    <col min="12826" max="12827" width="2.85546875" style="2" customWidth="1"/>
    <col min="12828" max="12829" width="15.7109375" style="2" customWidth="1"/>
    <col min="12830" max="12830" width="2.85546875" style="2" customWidth="1"/>
    <col min="12831" max="12832" width="15.7109375" style="2" customWidth="1"/>
    <col min="12833" max="12833" width="2.85546875" style="2" customWidth="1"/>
    <col min="12834" max="12835" width="15.7109375" style="2" customWidth="1"/>
    <col min="12836" max="12836" width="2.85546875" style="2" customWidth="1"/>
    <col min="12837" max="13056" width="11.42578125" style="2"/>
    <col min="13057" max="13057" width="2.85546875" style="2" customWidth="1"/>
    <col min="13058" max="13058" width="37.5703125" style="2" customWidth="1"/>
    <col min="13059" max="13060" width="15.7109375" style="2" customWidth="1"/>
    <col min="13061" max="13061" width="2.85546875" style="2" customWidth="1"/>
    <col min="13062" max="13063" width="15.7109375" style="2" customWidth="1"/>
    <col min="13064" max="13064" width="2.85546875" style="2" customWidth="1"/>
    <col min="13065" max="13066" width="15.7109375" style="2" customWidth="1"/>
    <col min="13067" max="13067" width="2.85546875" style="2" customWidth="1"/>
    <col min="13068" max="13069" width="15.7109375" style="2" customWidth="1"/>
    <col min="13070" max="13070" width="2.85546875" style="2" customWidth="1"/>
    <col min="13071" max="13072" width="15.7109375" style="2" customWidth="1"/>
    <col min="13073" max="13073" width="2.85546875" style="2" customWidth="1"/>
    <col min="13074" max="13075" width="15.7109375" style="2" customWidth="1"/>
    <col min="13076" max="13076" width="2.85546875" style="2" customWidth="1"/>
    <col min="13077" max="13078" width="15.7109375" style="2" customWidth="1"/>
    <col min="13079" max="13079" width="2.85546875" style="2" customWidth="1"/>
    <col min="13080" max="13081" width="15.7109375" style="2" customWidth="1"/>
    <col min="13082" max="13083" width="2.85546875" style="2" customWidth="1"/>
    <col min="13084" max="13085" width="15.7109375" style="2" customWidth="1"/>
    <col min="13086" max="13086" width="2.85546875" style="2" customWidth="1"/>
    <col min="13087" max="13088" width="15.7109375" style="2" customWidth="1"/>
    <col min="13089" max="13089" width="2.85546875" style="2" customWidth="1"/>
    <col min="13090" max="13091" width="15.7109375" style="2" customWidth="1"/>
    <col min="13092" max="13092" width="2.85546875" style="2" customWidth="1"/>
    <col min="13093" max="13312" width="11.42578125" style="2"/>
    <col min="13313" max="13313" width="2.85546875" style="2" customWidth="1"/>
    <col min="13314" max="13314" width="37.5703125" style="2" customWidth="1"/>
    <col min="13315" max="13316" width="15.7109375" style="2" customWidth="1"/>
    <col min="13317" max="13317" width="2.85546875" style="2" customWidth="1"/>
    <col min="13318" max="13319" width="15.7109375" style="2" customWidth="1"/>
    <col min="13320" max="13320" width="2.85546875" style="2" customWidth="1"/>
    <col min="13321" max="13322" width="15.7109375" style="2" customWidth="1"/>
    <col min="13323" max="13323" width="2.85546875" style="2" customWidth="1"/>
    <col min="13324" max="13325" width="15.7109375" style="2" customWidth="1"/>
    <col min="13326" max="13326" width="2.85546875" style="2" customWidth="1"/>
    <col min="13327" max="13328" width="15.7109375" style="2" customWidth="1"/>
    <col min="13329" max="13329" width="2.85546875" style="2" customWidth="1"/>
    <col min="13330" max="13331" width="15.7109375" style="2" customWidth="1"/>
    <col min="13332" max="13332" width="2.85546875" style="2" customWidth="1"/>
    <col min="13333" max="13334" width="15.7109375" style="2" customWidth="1"/>
    <col min="13335" max="13335" width="2.85546875" style="2" customWidth="1"/>
    <col min="13336" max="13337" width="15.7109375" style="2" customWidth="1"/>
    <col min="13338" max="13339" width="2.85546875" style="2" customWidth="1"/>
    <col min="13340" max="13341" width="15.7109375" style="2" customWidth="1"/>
    <col min="13342" max="13342" width="2.85546875" style="2" customWidth="1"/>
    <col min="13343" max="13344" width="15.7109375" style="2" customWidth="1"/>
    <col min="13345" max="13345" width="2.85546875" style="2" customWidth="1"/>
    <col min="13346" max="13347" width="15.7109375" style="2" customWidth="1"/>
    <col min="13348" max="13348" width="2.85546875" style="2" customWidth="1"/>
    <col min="13349" max="13568" width="11.42578125" style="2"/>
    <col min="13569" max="13569" width="2.85546875" style="2" customWidth="1"/>
    <col min="13570" max="13570" width="37.5703125" style="2" customWidth="1"/>
    <col min="13571" max="13572" width="15.7109375" style="2" customWidth="1"/>
    <col min="13573" max="13573" width="2.85546875" style="2" customWidth="1"/>
    <col min="13574" max="13575" width="15.7109375" style="2" customWidth="1"/>
    <col min="13576" max="13576" width="2.85546875" style="2" customWidth="1"/>
    <col min="13577" max="13578" width="15.7109375" style="2" customWidth="1"/>
    <col min="13579" max="13579" width="2.85546875" style="2" customWidth="1"/>
    <col min="13580" max="13581" width="15.7109375" style="2" customWidth="1"/>
    <col min="13582" max="13582" width="2.85546875" style="2" customWidth="1"/>
    <col min="13583" max="13584" width="15.7109375" style="2" customWidth="1"/>
    <col min="13585" max="13585" width="2.85546875" style="2" customWidth="1"/>
    <col min="13586" max="13587" width="15.7109375" style="2" customWidth="1"/>
    <col min="13588" max="13588" width="2.85546875" style="2" customWidth="1"/>
    <col min="13589" max="13590" width="15.7109375" style="2" customWidth="1"/>
    <col min="13591" max="13591" width="2.85546875" style="2" customWidth="1"/>
    <col min="13592" max="13593" width="15.7109375" style="2" customWidth="1"/>
    <col min="13594" max="13595" width="2.85546875" style="2" customWidth="1"/>
    <col min="13596" max="13597" width="15.7109375" style="2" customWidth="1"/>
    <col min="13598" max="13598" width="2.85546875" style="2" customWidth="1"/>
    <col min="13599" max="13600" width="15.7109375" style="2" customWidth="1"/>
    <col min="13601" max="13601" width="2.85546875" style="2" customWidth="1"/>
    <col min="13602" max="13603" width="15.7109375" style="2" customWidth="1"/>
    <col min="13604" max="13604" width="2.85546875" style="2" customWidth="1"/>
    <col min="13605" max="13824" width="11.42578125" style="2"/>
    <col min="13825" max="13825" width="2.85546875" style="2" customWidth="1"/>
    <col min="13826" max="13826" width="37.5703125" style="2" customWidth="1"/>
    <col min="13827" max="13828" width="15.7109375" style="2" customWidth="1"/>
    <col min="13829" max="13829" width="2.85546875" style="2" customWidth="1"/>
    <col min="13830" max="13831" width="15.7109375" style="2" customWidth="1"/>
    <col min="13832" max="13832" width="2.85546875" style="2" customWidth="1"/>
    <col min="13833" max="13834" width="15.7109375" style="2" customWidth="1"/>
    <col min="13835" max="13835" width="2.85546875" style="2" customWidth="1"/>
    <col min="13836" max="13837" width="15.7109375" style="2" customWidth="1"/>
    <col min="13838" max="13838" width="2.85546875" style="2" customWidth="1"/>
    <col min="13839" max="13840" width="15.7109375" style="2" customWidth="1"/>
    <col min="13841" max="13841" width="2.85546875" style="2" customWidth="1"/>
    <col min="13842" max="13843" width="15.7109375" style="2" customWidth="1"/>
    <col min="13844" max="13844" width="2.85546875" style="2" customWidth="1"/>
    <col min="13845" max="13846" width="15.7109375" style="2" customWidth="1"/>
    <col min="13847" max="13847" width="2.85546875" style="2" customWidth="1"/>
    <col min="13848" max="13849" width="15.7109375" style="2" customWidth="1"/>
    <col min="13850" max="13851" width="2.85546875" style="2" customWidth="1"/>
    <col min="13852" max="13853" width="15.7109375" style="2" customWidth="1"/>
    <col min="13854" max="13854" width="2.85546875" style="2" customWidth="1"/>
    <col min="13855" max="13856" width="15.7109375" style="2" customWidth="1"/>
    <col min="13857" max="13857" width="2.85546875" style="2" customWidth="1"/>
    <col min="13858" max="13859" width="15.7109375" style="2" customWidth="1"/>
    <col min="13860" max="13860" width="2.85546875" style="2" customWidth="1"/>
    <col min="13861" max="14080" width="11.42578125" style="2"/>
    <col min="14081" max="14081" width="2.85546875" style="2" customWidth="1"/>
    <col min="14082" max="14082" width="37.5703125" style="2" customWidth="1"/>
    <col min="14083" max="14084" width="15.7109375" style="2" customWidth="1"/>
    <col min="14085" max="14085" width="2.85546875" style="2" customWidth="1"/>
    <col min="14086" max="14087" width="15.7109375" style="2" customWidth="1"/>
    <col min="14088" max="14088" width="2.85546875" style="2" customWidth="1"/>
    <col min="14089" max="14090" width="15.7109375" style="2" customWidth="1"/>
    <col min="14091" max="14091" width="2.85546875" style="2" customWidth="1"/>
    <col min="14092" max="14093" width="15.7109375" style="2" customWidth="1"/>
    <col min="14094" max="14094" width="2.85546875" style="2" customWidth="1"/>
    <col min="14095" max="14096" width="15.7109375" style="2" customWidth="1"/>
    <col min="14097" max="14097" width="2.85546875" style="2" customWidth="1"/>
    <col min="14098" max="14099" width="15.7109375" style="2" customWidth="1"/>
    <col min="14100" max="14100" width="2.85546875" style="2" customWidth="1"/>
    <col min="14101" max="14102" width="15.7109375" style="2" customWidth="1"/>
    <col min="14103" max="14103" width="2.85546875" style="2" customWidth="1"/>
    <col min="14104" max="14105" width="15.7109375" style="2" customWidth="1"/>
    <col min="14106" max="14107" width="2.85546875" style="2" customWidth="1"/>
    <col min="14108" max="14109" width="15.7109375" style="2" customWidth="1"/>
    <col min="14110" max="14110" width="2.85546875" style="2" customWidth="1"/>
    <col min="14111" max="14112" width="15.7109375" style="2" customWidth="1"/>
    <col min="14113" max="14113" width="2.85546875" style="2" customWidth="1"/>
    <col min="14114" max="14115" width="15.7109375" style="2" customWidth="1"/>
    <col min="14116" max="14116" width="2.85546875" style="2" customWidth="1"/>
    <col min="14117" max="14336" width="11.42578125" style="2"/>
    <col min="14337" max="14337" width="2.85546875" style="2" customWidth="1"/>
    <col min="14338" max="14338" width="37.5703125" style="2" customWidth="1"/>
    <col min="14339" max="14340" width="15.7109375" style="2" customWidth="1"/>
    <col min="14341" max="14341" width="2.85546875" style="2" customWidth="1"/>
    <col min="14342" max="14343" width="15.7109375" style="2" customWidth="1"/>
    <col min="14344" max="14344" width="2.85546875" style="2" customWidth="1"/>
    <col min="14345" max="14346" width="15.7109375" style="2" customWidth="1"/>
    <col min="14347" max="14347" width="2.85546875" style="2" customWidth="1"/>
    <col min="14348" max="14349" width="15.7109375" style="2" customWidth="1"/>
    <col min="14350" max="14350" width="2.85546875" style="2" customWidth="1"/>
    <col min="14351" max="14352" width="15.7109375" style="2" customWidth="1"/>
    <col min="14353" max="14353" width="2.85546875" style="2" customWidth="1"/>
    <col min="14354" max="14355" width="15.7109375" style="2" customWidth="1"/>
    <col min="14356" max="14356" width="2.85546875" style="2" customWidth="1"/>
    <col min="14357" max="14358" width="15.7109375" style="2" customWidth="1"/>
    <col min="14359" max="14359" width="2.85546875" style="2" customWidth="1"/>
    <col min="14360" max="14361" width="15.7109375" style="2" customWidth="1"/>
    <col min="14362" max="14363" width="2.85546875" style="2" customWidth="1"/>
    <col min="14364" max="14365" width="15.7109375" style="2" customWidth="1"/>
    <col min="14366" max="14366" width="2.85546875" style="2" customWidth="1"/>
    <col min="14367" max="14368" width="15.7109375" style="2" customWidth="1"/>
    <col min="14369" max="14369" width="2.85546875" style="2" customWidth="1"/>
    <col min="14370" max="14371" width="15.7109375" style="2" customWidth="1"/>
    <col min="14372" max="14372" width="2.85546875" style="2" customWidth="1"/>
    <col min="14373" max="14592" width="11.42578125" style="2"/>
    <col min="14593" max="14593" width="2.85546875" style="2" customWidth="1"/>
    <col min="14594" max="14594" width="37.5703125" style="2" customWidth="1"/>
    <col min="14595" max="14596" width="15.7109375" style="2" customWidth="1"/>
    <col min="14597" max="14597" width="2.85546875" style="2" customWidth="1"/>
    <col min="14598" max="14599" width="15.7109375" style="2" customWidth="1"/>
    <col min="14600" max="14600" width="2.85546875" style="2" customWidth="1"/>
    <col min="14601" max="14602" width="15.7109375" style="2" customWidth="1"/>
    <col min="14603" max="14603" width="2.85546875" style="2" customWidth="1"/>
    <col min="14604" max="14605" width="15.7109375" style="2" customWidth="1"/>
    <col min="14606" max="14606" width="2.85546875" style="2" customWidth="1"/>
    <col min="14607" max="14608" width="15.7109375" style="2" customWidth="1"/>
    <col min="14609" max="14609" width="2.85546875" style="2" customWidth="1"/>
    <col min="14610" max="14611" width="15.7109375" style="2" customWidth="1"/>
    <col min="14612" max="14612" width="2.85546875" style="2" customWidth="1"/>
    <col min="14613" max="14614" width="15.7109375" style="2" customWidth="1"/>
    <col min="14615" max="14615" width="2.85546875" style="2" customWidth="1"/>
    <col min="14616" max="14617" width="15.7109375" style="2" customWidth="1"/>
    <col min="14618" max="14619" width="2.85546875" style="2" customWidth="1"/>
    <col min="14620" max="14621" width="15.7109375" style="2" customWidth="1"/>
    <col min="14622" max="14622" width="2.85546875" style="2" customWidth="1"/>
    <col min="14623" max="14624" width="15.7109375" style="2" customWidth="1"/>
    <col min="14625" max="14625" width="2.85546875" style="2" customWidth="1"/>
    <col min="14626" max="14627" width="15.7109375" style="2" customWidth="1"/>
    <col min="14628" max="14628" width="2.85546875" style="2" customWidth="1"/>
    <col min="14629" max="14848" width="11.42578125" style="2"/>
    <col min="14849" max="14849" width="2.85546875" style="2" customWidth="1"/>
    <col min="14850" max="14850" width="37.5703125" style="2" customWidth="1"/>
    <col min="14851" max="14852" width="15.7109375" style="2" customWidth="1"/>
    <col min="14853" max="14853" width="2.85546875" style="2" customWidth="1"/>
    <col min="14854" max="14855" width="15.7109375" style="2" customWidth="1"/>
    <col min="14856" max="14856" width="2.85546875" style="2" customWidth="1"/>
    <col min="14857" max="14858" width="15.7109375" style="2" customWidth="1"/>
    <col min="14859" max="14859" width="2.85546875" style="2" customWidth="1"/>
    <col min="14860" max="14861" width="15.7109375" style="2" customWidth="1"/>
    <col min="14862" max="14862" width="2.85546875" style="2" customWidth="1"/>
    <col min="14863" max="14864" width="15.7109375" style="2" customWidth="1"/>
    <col min="14865" max="14865" width="2.85546875" style="2" customWidth="1"/>
    <col min="14866" max="14867" width="15.7109375" style="2" customWidth="1"/>
    <col min="14868" max="14868" width="2.85546875" style="2" customWidth="1"/>
    <col min="14869" max="14870" width="15.7109375" style="2" customWidth="1"/>
    <col min="14871" max="14871" width="2.85546875" style="2" customWidth="1"/>
    <col min="14872" max="14873" width="15.7109375" style="2" customWidth="1"/>
    <col min="14874" max="14875" width="2.85546875" style="2" customWidth="1"/>
    <col min="14876" max="14877" width="15.7109375" style="2" customWidth="1"/>
    <col min="14878" max="14878" width="2.85546875" style="2" customWidth="1"/>
    <col min="14879" max="14880" width="15.7109375" style="2" customWidth="1"/>
    <col min="14881" max="14881" width="2.85546875" style="2" customWidth="1"/>
    <col min="14882" max="14883" width="15.7109375" style="2" customWidth="1"/>
    <col min="14884" max="14884" width="2.85546875" style="2" customWidth="1"/>
    <col min="14885" max="15104" width="11.42578125" style="2"/>
    <col min="15105" max="15105" width="2.85546875" style="2" customWidth="1"/>
    <col min="15106" max="15106" width="37.5703125" style="2" customWidth="1"/>
    <col min="15107" max="15108" width="15.7109375" style="2" customWidth="1"/>
    <col min="15109" max="15109" width="2.85546875" style="2" customWidth="1"/>
    <col min="15110" max="15111" width="15.7109375" style="2" customWidth="1"/>
    <col min="15112" max="15112" width="2.85546875" style="2" customWidth="1"/>
    <col min="15113" max="15114" width="15.7109375" style="2" customWidth="1"/>
    <col min="15115" max="15115" width="2.85546875" style="2" customWidth="1"/>
    <col min="15116" max="15117" width="15.7109375" style="2" customWidth="1"/>
    <col min="15118" max="15118" width="2.85546875" style="2" customWidth="1"/>
    <col min="15119" max="15120" width="15.7109375" style="2" customWidth="1"/>
    <col min="15121" max="15121" width="2.85546875" style="2" customWidth="1"/>
    <col min="15122" max="15123" width="15.7109375" style="2" customWidth="1"/>
    <col min="15124" max="15124" width="2.85546875" style="2" customWidth="1"/>
    <col min="15125" max="15126" width="15.7109375" style="2" customWidth="1"/>
    <col min="15127" max="15127" width="2.85546875" style="2" customWidth="1"/>
    <col min="15128" max="15129" width="15.7109375" style="2" customWidth="1"/>
    <col min="15130" max="15131" width="2.85546875" style="2" customWidth="1"/>
    <col min="15132" max="15133" width="15.7109375" style="2" customWidth="1"/>
    <col min="15134" max="15134" width="2.85546875" style="2" customWidth="1"/>
    <col min="15135" max="15136" width="15.7109375" style="2" customWidth="1"/>
    <col min="15137" max="15137" width="2.85546875" style="2" customWidth="1"/>
    <col min="15138" max="15139" width="15.7109375" style="2" customWidth="1"/>
    <col min="15140" max="15140" width="2.85546875" style="2" customWidth="1"/>
    <col min="15141" max="15360" width="11.42578125" style="2"/>
    <col min="15361" max="15361" width="2.85546875" style="2" customWidth="1"/>
    <col min="15362" max="15362" width="37.5703125" style="2" customWidth="1"/>
    <col min="15363" max="15364" width="15.7109375" style="2" customWidth="1"/>
    <col min="15365" max="15365" width="2.85546875" style="2" customWidth="1"/>
    <col min="15366" max="15367" width="15.7109375" style="2" customWidth="1"/>
    <col min="15368" max="15368" width="2.85546875" style="2" customWidth="1"/>
    <col min="15369" max="15370" width="15.7109375" style="2" customWidth="1"/>
    <col min="15371" max="15371" width="2.85546875" style="2" customWidth="1"/>
    <col min="15372" max="15373" width="15.7109375" style="2" customWidth="1"/>
    <col min="15374" max="15374" width="2.85546875" style="2" customWidth="1"/>
    <col min="15375" max="15376" width="15.7109375" style="2" customWidth="1"/>
    <col min="15377" max="15377" width="2.85546875" style="2" customWidth="1"/>
    <col min="15378" max="15379" width="15.7109375" style="2" customWidth="1"/>
    <col min="15380" max="15380" width="2.85546875" style="2" customWidth="1"/>
    <col min="15381" max="15382" width="15.7109375" style="2" customWidth="1"/>
    <col min="15383" max="15383" width="2.85546875" style="2" customWidth="1"/>
    <col min="15384" max="15385" width="15.7109375" style="2" customWidth="1"/>
    <col min="15386" max="15387" width="2.85546875" style="2" customWidth="1"/>
    <col min="15388" max="15389" width="15.7109375" style="2" customWidth="1"/>
    <col min="15390" max="15390" width="2.85546875" style="2" customWidth="1"/>
    <col min="15391" max="15392" width="15.7109375" style="2" customWidth="1"/>
    <col min="15393" max="15393" width="2.85546875" style="2" customWidth="1"/>
    <col min="15394" max="15395" width="15.7109375" style="2" customWidth="1"/>
    <col min="15396" max="15396" width="2.85546875" style="2" customWidth="1"/>
    <col min="15397" max="15616" width="11.42578125" style="2"/>
    <col min="15617" max="15617" width="2.85546875" style="2" customWidth="1"/>
    <col min="15618" max="15618" width="37.5703125" style="2" customWidth="1"/>
    <col min="15619" max="15620" width="15.7109375" style="2" customWidth="1"/>
    <col min="15621" max="15621" width="2.85546875" style="2" customWidth="1"/>
    <col min="15622" max="15623" width="15.7109375" style="2" customWidth="1"/>
    <col min="15624" max="15624" width="2.85546875" style="2" customWidth="1"/>
    <col min="15625" max="15626" width="15.7109375" style="2" customWidth="1"/>
    <col min="15627" max="15627" width="2.85546875" style="2" customWidth="1"/>
    <col min="15628" max="15629" width="15.7109375" style="2" customWidth="1"/>
    <col min="15630" max="15630" width="2.85546875" style="2" customWidth="1"/>
    <col min="15631" max="15632" width="15.7109375" style="2" customWidth="1"/>
    <col min="15633" max="15633" width="2.85546875" style="2" customWidth="1"/>
    <col min="15634" max="15635" width="15.7109375" style="2" customWidth="1"/>
    <col min="15636" max="15636" width="2.85546875" style="2" customWidth="1"/>
    <col min="15637" max="15638" width="15.7109375" style="2" customWidth="1"/>
    <col min="15639" max="15639" width="2.85546875" style="2" customWidth="1"/>
    <col min="15640" max="15641" width="15.7109375" style="2" customWidth="1"/>
    <col min="15642" max="15643" width="2.85546875" style="2" customWidth="1"/>
    <col min="15644" max="15645" width="15.7109375" style="2" customWidth="1"/>
    <col min="15646" max="15646" width="2.85546875" style="2" customWidth="1"/>
    <col min="15647" max="15648" width="15.7109375" style="2" customWidth="1"/>
    <col min="15649" max="15649" width="2.85546875" style="2" customWidth="1"/>
    <col min="15650" max="15651" width="15.7109375" style="2" customWidth="1"/>
    <col min="15652" max="15652" width="2.85546875" style="2" customWidth="1"/>
    <col min="15653" max="15872" width="11.42578125" style="2"/>
    <col min="15873" max="15873" width="2.85546875" style="2" customWidth="1"/>
    <col min="15874" max="15874" width="37.5703125" style="2" customWidth="1"/>
    <col min="15875" max="15876" width="15.7109375" style="2" customWidth="1"/>
    <col min="15877" max="15877" width="2.85546875" style="2" customWidth="1"/>
    <col min="15878" max="15879" width="15.7109375" style="2" customWidth="1"/>
    <col min="15880" max="15880" width="2.85546875" style="2" customWidth="1"/>
    <col min="15881" max="15882" width="15.7109375" style="2" customWidth="1"/>
    <col min="15883" max="15883" width="2.85546875" style="2" customWidth="1"/>
    <col min="15884" max="15885" width="15.7109375" style="2" customWidth="1"/>
    <col min="15886" max="15886" width="2.85546875" style="2" customWidth="1"/>
    <col min="15887" max="15888" width="15.7109375" style="2" customWidth="1"/>
    <col min="15889" max="15889" width="2.85546875" style="2" customWidth="1"/>
    <col min="15890" max="15891" width="15.7109375" style="2" customWidth="1"/>
    <col min="15892" max="15892" width="2.85546875" style="2" customWidth="1"/>
    <col min="15893" max="15894" width="15.7109375" style="2" customWidth="1"/>
    <col min="15895" max="15895" width="2.85546875" style="2" customWidth="1"/>
    <col min="15896" max="15897" width="15.7109375" style="2" customWidth="1"/>
    <col min="15898" max="15899" width="2.85546875" style="2" customWidth="1"/>
    <col min="15900" max="15901" width="15.7109375" style="2" customWidth="1"/>
    <col min="15902" max="15902" width="2.85546875" style="2" customWidth="1"/>
    <col min="15903" max="15904" width="15.7109375" style="2" customWidth="1"/>
    <col min="15905" max="15905" width="2.85546875" style="2" customWidth="1"/>
    <col min="15906" max="15907" width="15.7109375" style="2" customWidth="1"/>
    <col min="15908" max="15908" width="2.85546875" style="2" customWidth="1"/>
    <col min="15909" max="16128" width="11.42578125" style="2"/>
    <col min="16129" max="16129" width="2.85546875" style="2" customWidth="1"/>
    <col min="16130" max="16130" width="37.5703125" style="2" customWidth="1"/>
    <col min="16131" max="16132" width="15.7109375" style="2" customWidth="1"/>
    <col min="16133" max="16133" width="2.85546875" style="2" customWidth="1"/>
    <col min="16134" max="16135" width="15.7109375" style="2" customWidth="1"/>
    <col min="16136" max="16136" width="2.85546875" style="2" customWidth="1"/>
    <col min="16137" max="16138" width="15.7109375" style="2" customWidth="1"/>
    <col min="16139" max="16139" width="2.85546875" style="2" customWidth="1"/>
    <col min="16140" max="16141" width="15.7109375" style="2" customWidth="1"/>
    <col min="16142" max="16142" width="2.85546875" style="2" customWidth="1"/>
    <col min="16143" max="16144" width="15.7109375" style="2" customWidth="1"/>
    <col min="16145" max="16145" width="2.85546875" style="2" customWidth="1"/>
    <col min="16146" max="16147" width="15.7109375" style="2" customWidth="1"/>
    <col min="16148" max="16148" width="2.85546875" style="2" customWidth="1"/>
    <col min="16149" max="16150" width="15.7109375" style="2" customWidth="1"/>
    <col min="16151" max="16151" width="2.85546875" style="2" customWidth="1"/>
    <col min="16152" max="16153" width="15.7109375" style="2" customWidth="1"/>
    <col min="16154" max="16155" width="2.85546875" style="2" customWidth="1"/>
    <col min="16156" max="16157" width="15.7109375" style="2" customWidth="1"/>
    <col min="16158" max="16158" width="2.85546875" style="2" customWidth="1"/>
    <col min="16159" max="16160" width="15.7109375" style="2" customWidth="1"/>
    <col min="16161" max="16161" width="2.85546875" style="2" customWidth="1"/>
    <col min="16162" max="16163" width="15.7109375" style="2" customWidth="1"/>
    <col min="16164" max="16164" width="2.85546875" style="2" customWidth="1"/>
    <col min="16165" max="16384" width="11.42578125" style="2"/>
  </cols>
  <sheetData>
    <row r="1" spans="1:40" ht="12" customHeight="1" x14ac:dyDescent="0.25">
      <c r="A1" s="1"/>
      <c r="B1" s="1"/>
      <c r="C1" s="1"/>
      <c r="D1" s="1"/>
      <c r="E1" s="184"/>
      <c r="F1" s="1"/>
      <c r="G1" s="1"/>
      <c r="H1" s="184"/>
      <c r="I1" s="1"/>
      <c r="J1" s="1"/>
      <c r="K1" s="184"/>
      <c r="L1" s="1"/>
      <c r="M1" s="1"/>
      <c r="N1" s="184"/>
      <c r="O1" s="1"/>
      <c r="P1" s="1"/>
      <c r="Q1" s="184"/>
      <c r="R1" s="1"/>
      <c r="S1" s="1"/>
      <c r="T1" s="184"/>
      <c r="U1" s="1"/>
      <c r="V1" s="1"/>
      <c r="W1" s="147"/>
      <c r="X1" s="102"/>
      <c r="Y1" s="102"/>
      <c r="Z1" s="184"/>
      <c r="AA1" s="184"/>
      <c r="AB1" s="253"/>
      <c r="AC1" s="253"/>
      <c r="AD1" s="254"/>
      <c r="AE1" s="253"/>
      <c r="AF1" s="253"/>
      <c r="AG1" s="254"/>
      <c r="AH1" s="253"/>
      <c r="AI1" s="253"/>
      <c r="AJ1" s="184"/>
    </row>
    <row r="2" spans="1:40" ht="12" customHeight="1" x14ac:dyDescent="0.25">
      <c r="A2" s="1"/>
      <c r="B2" s="103" t="s">
        <v>243</v>
      </c>
      <c r="C2" s="5"/>
      <c r="D2" s="5"/>
      <c r="E2" s="184"/>
      <c r="F2" s="5"/>
      <c r="G2" s="5"/>
      <c r="H2" s="147"/>
      <c r="I2" s="5"/>
      <c r="J2" s="5"/>
      <c r="K2" s="147"/>
      <c r="L2" s="5"/>
      <c r="M2" s="5"/>
      <c r="N2" s="147"/>
      <c r="O2" s="5"/>
      <c r="P2" s="5"/>
      <c r="Q2" s="147"/>
      <c r="R2" s="5"/>
      <c r="S2" s="5"/>
      <c r="T2" s="147"/>
      <c r="U2" s="5"/>
      <c r="V2" s="5"/>
      <c r="W2" s="147"/>
      <c r="X2" s="102"/>
      <c r="Y2" s="102"/>
      <c r="Z2" s="184"/>
      <c r="AA2" s="184"/>
      <c r="AB2" s="255"/>
      <c r="AC2" s="255"/>
      <c r="AD2" s="254"/>
      <c r="AE2" s="255"/>
      <c r="AF2" s="255"/>
      <c r="AG2" s="254"/>
      <c r="AH2" s="255"/>
      <c r="AI2" s="255"/>
      <c r="AJ2" s="184"/>
    </row>
    <row r="3" spans="1:40" ht="12" customHeight="1" x14ac:dyDescent="0.25">
      <c r="A3" s="1"/>
      <c r="B3" s="103" t="s">
        <v>244</v>
      </c>
      <c r="C3" s="5"/>
      <c r="D3" s="5"/>
      <c r="E3" s="184"/>
      <c r="F3" s="5"/>
      <c r="G3" s="5"/>
      <c r="H3" s="147"/>
      <c r="I3" s="5"/>
      <c r="J3" s="5"/>
      <c r="K3" s="147"/>
      <c r="L3" s="5"/>
      <c r="M3" s="5"/>
      <c r="N3" s="147"/>
      <c r="O3" s="5"/>
      <c r="P3" s="5"/>
      <c r="Q3" s="147"/>
      <c r="R3" s="5"/>
      <c r="S3" s="5"/>
      <c r="T3" s="147"/>
      <c r="U3" s="5"/>
      <c r="V3" s="5"/>
      <c r="W3" s="147"/>
      <c r="X3" s="102"/>
      <c r="Y3" s="102"/>
      <c r="Z3" s="184"/>
      <c r="AA3" s="184"/>
      <c r="AB3" s="255"/>
      <c r="AC3" s="255"/>
      <c r="AD3" s="254"/>
      <c r="AE3" s="255"/>
      <c r="AF3" s="255"/>
      <c r="AG3" s="254"/>
      <c r="AH3" s="255"/>
      <c r="AI3" s="255"/>
      <c r="AJ3" s="184"/>
    </row>
    <row r="4" spans="1:40" ht="12" customHeight="1" x14ac:dyDescent="0.25">
      <c r="A4" s="10"/>
      <c r="B4" s="82" t="s">
        <v>245</v>
      </c>
      <c r="C4" s="82"/>
      <c r="D4" s="8"/>
      <c r="E4" s="184"/>
      <c r="F4" s="82" t="s">
        <v>235</v>
      </c>
      <c r="G4" s="8"/>
      <c r="H4" s="184"/>
      <c r="I4" s="82" t="s">
        <v>236</v>
      </c>
      <c r="J4" s="8"/>
      <c r="K4" s="184"/>
      <c r="L4" s="82" t="s">
        <v>237</v>
      </c>
      <c r="M4" s="8"/>
      <c r="N4" s="184"/>
      <c r="O4" s="82" t="s">
        <v>238</v>
      </c>
      <c r="P4" s="8"/>
      <c r="Q4" s="184"/>
      <c r="R4" s="82" t="s">
        <v>239</v>
      </c>
      <c r="S4" s="8"/>
      <c r="T4" s="184"/>
      <c r="U4" s="82" t="s">
        <v>240</v>
      </c>
      <c r="V4" s="8"/>
      <c r="W4" s="147"/>
      <c r="X4" s="102"/>
      <c r="Y4" s="102"/>
      <c r="Z4" s="184"/>
      <c r="AA4" s="184"/>
      <c r="AB4" s="256" t="s">
        <v>235</v>
      </c>
      <c r="AC4" s="257"/>
      <c r="AD4" s="254"/>
      <c r="AE4" s="256" t="s">
        <v>236</v>
      </c>
      <c r="AF4" s="257"/>
      <c r="AG4" s="254"/>
      <c r="AH4" s="256" t="s">
        <v>237</v>
      </c>
      <c r="AI4" s="257"/>
      <c r="AJ4" s="184"/>
    </row>
    <row r="5" spans="1:40" ht="12" customHeight="1" x14ac:dyDescent="0.25">
      <c r="A5" s="10"/>
      <c r="B5" s="82"/>
      <c r="C5" s="82"/>
      <c r="D5" s="8"/>
      <c r="E5" s="184"/>
      <c r="F5" s="82" t="s">
        <v>226</v>
      </c>
      <c r="G5" s="8"/>
      <c r="H5" s="184"/>
      <c r="I5" s="82" t="s">
        <v>226</v>
      </c>
      <c r="J5" s="8"/>
      <c r="K5" s="184"/>
      <c r="L5" s="82" t="s">
        <v>226</v>
      </c>
      <c r="M5" s="8"/>
      <c r="N5" s="184"/>
      <c r="O5" s="82" t="s">
        <v>241</v>
      </c>
      <c r="P5" s="8"/>
      <c r="Q5" s="184"/>
      <c r="R5" s="82" t="s">
        <v>241</v>
      </c>
      <c r="S5" s="8"/>
      <c r="T5" s="184"/>
      <c r="U5" s="82" t="s">
        <v>241</v>
      </c>
      <c r="V5" s="8"/>
      <c r="W5" s="147"/>
      <c r="X5" s="102"/>
      <c r="Y5" s="102"/>
      <c r="Z5" s="184"/>
      <c r="AA5" s="184"/>
      <c r="AB5" s="256" t="s">
        <v>227</v>
      </c>
      <c r="AC5" s="257"/>
      <c r="AD5" s="254"/>
      <c r="AE5" s="256" t="s">
        <v>227</v>
      </c>
      <c r="AF5" s="257"/>
      <c r="AG5" s="254"/>
      <c r="AH5" s="256" t="s">
        <v>227</v>
      </c>
      <c r="AI5" s="257"/>
      <c r="AJ5" s="184"/>
    </row>
    <row r="6" spans="1:40" ht="12" customHeight="1" x14ac:dyDescent="0.25">
      <c r="A6" s="12"/>
      <c r="B6" s="2288" t="s">
        <v>4</v>
      </c>
      <c r="C6" s="2288" t="s">
        <v>669</v>
      </c>
      <c r="D6" s="2288" t="s">
        <v>242</v>
      </c>
      <c r="E6" s="1705"/>
      <c r="F6" s="2288" t="s">
        <v>669</v>
      </c>
      <c r="G6" s="2288" t="s">
        <v>242</v>
      </c>
      <c r="H6" s="1705"/>
      <c r="I6" s="2288" t="s">
        <v>669</v>
      </c>
      <c r="J6" s="2288" t="s">
        <v>242</v>
      </c>
      <c r="K6" s="1705"/>
      <c r="L6" s="2288" t="s">
        <v>669</v>
      </c>
      <c r="M6" s="2288" t="s">
        <v>242</v>
      </c>
      <c r="N6" s="1705"/>
      <c r="O6" s="2288" t="s">
        <v>669</v>
      </c>
      <c r="P6" s="2288" t="s">
        <v>242</v>
      </c>
      <c r="Q6" s="1705"/>
      <c r="R6" s="2288" t="s">
        <v>669</v>
      </c>
      <c r="S6" s="2288" t="s">
        <v>242</v>
      </c>
      <c r="T6" s="1705"/>
      <c r="U6" s="2288" t="s">
        <v>669</v>
      </c>
      <c r="V6" s="2288" t="s">
        <v>242</v>
      </c>
      <c r="W6" s="1689"/>
      <c r="X6" s="2285" t="s">
        <v>588</v>
      </c>
      <c r="Y6" s="2285" t="s">
        <v>7</v>
      </c>
      <c r="Z6" s="1705"/>
      <c r="AA6" s="1705"/>
      <c r="AB6" s="2288" t="s">
        <v>669</v>
      </c>
      <c r="AC6" s="2288" t="s">
        <v>242</v>
      </c>
      <c r="AD6" s="1711"/>
      <c r="AE6" s="2288" t="s">
        <v>669</v>
      </c>
      <c r="AF6" s="2288" t="s">
        <v>242</v>
      </c>
      <c r="AG6" s="1711"/>
      <c r="AH6" s="2288" t="s">
        <v>669</v>
      </c>
      <c r="AI6" s="2288" t="s">
        <v>242</v>
      </c>
      <c r="AJ6" s="190"/>
    </row>
    <row r="7" spans="1:40" ht="12" customHeight="1" x14ac:dyDescent="0.25">
      <c r="A7" s="12"/>
      <c r="B7" s="2289"/>
      <c r="C7" s="2289"/>
      <c r="D7" s="2289"/>
      <c r="E7" s="1707"/>
      <c r="F7" s="2289"/>
      <c r="G7" s="2289"/>
      <c r="H7" s="1707"/>
      <c r="I7" s="2289"/>
      <c r="J7" s="2289"/>
      <c r="K7" s="1707"/>
      <c r="L7" s="2289"/>
      <c r="M7" s="2289"/>
      <c r="N7" s="1707"/>
      <c r="O7" s="2289"/>
      <c r="P7" s="2289"/>
      <c r="Q7" s="1707"/>
      <c r="R7" s="2289"/>
      <c r="S7" s="2289"/>
      <c r="T7" s="1707"/>
      <c r="U7" s="2289"/>
      <c r="V7" s="2289"/>
      <c r="W7" s="1690"/>
      <c r="X7" s="2286"/>
      <c r="Y7" s="2286"/>
      <c r="Z7" s="1707"/>
      <c r="AA7" s="1707"/>
      <c r="AB7" s="2289"/>
      <c r="AC7" s="2289"/>
      <c r="AD7" s="1712"/>
      <c r="AE7" s="2289"/>
      <c r="AF7" s="2289"/>
      <c r="AG7" s="1712"/>
      <c r="AH7" s="2289"/>
      <c r="AI7" s="2289"/>
      <c r="AJ7" s="213"/>
    </row>
    <row r="8" spans="1:40" ht="12" customHeight="1" x14ac:dyDescent="0.25">
      <c r="A8" s="12"/>
      <c r="B8" s="2290"/>
      <c r="C8" s="2290"/>
      <c r="D8" s="2290"/>
      <c r="E8" s="1705"/>
      <c r="F8" s="2290"/>
      <c r="G8" s="2290"/>
      <c r="H8" s="1705"/>
      <c r="I8" s="2290"/>
      <c r="J8" s="2290"/>
      <c r="K8" s="1705"/>
      <c r="L8" s="2290"/>
      <c r="M8" s="2290"/>
      <c r="N8" s="1705"/>
      <c r="O8" s="2290"/>
      <c r="P8" s="2290"/>
      <c r="Q8" s="1705"/>
      <c r="R8" s="2290"/>
      <c r="S8" s="2290"/>
      <c r="T8" s="1705"/>
      <c r="U8" s="2290"/>
      <c r="V8" s="2290"/>
      <c r="W8" s="1689"/>
      <c r="X8" s="2287"/>
      <c r="Y8" s="2287"/>
      <c r="Z8" s="1705"/>
      <c r="AA8" s="1705"/>
      <c r="AB8" s="2290"/>
      <c r="AC8" s="2290"/>
      <c r="AD8" s="1711"/>
      <c r="AE8" s="2290"/>
      <c r="AF8" s="2290"/>
      <c r="AG8" s="1711"/>
      <c r="AH8" s="2290"/>
      <c r="AI8" s="2290"/>
      <c r="AJ8" s="190"/>
    </row>
    <row r="9" spans="1:40" ht="12" customHeight="1" x14ac:dyDescent="0.25">
      <c r="A9" s="16"/>
      <c r="B9" s="16"/>
      <c r="C9" s="16"/>
      <c r="D9" s="16"/>
      <c r="E9" s="16"/>
      <c r="F9" s="16"/>
      <c r="G9" s="16"/>
      <c r="H9" s="16"/>
      <c r="I9" s="16"/>
      <c r="J9" s="16"/>
      <c r="K9" s="16"/>
      <c r="L9" s="16"/>
      <c r="M9" s="16"/>
      <c r="N9" s="16"/>
      <c r="O9" s="16"/>
      <c r="P9" s="16"/>
      <c r="Q9" s="16"/>
      <c r="R9" s="16"/>
      <c r="S9" s="16"/>
      <c r="T9" s="16"/>
      <c r="U9" s="16"/>
      <c r="V9" s="16"/>
      <c r="W9" s="16"/>
      <c r="X9" s="19"/>
      <c r="Y9" s="16"/>
      <c r="Z9" s="16"/>
      <c r="AA9" s="16"/>
      <c r="AB9" s="260"/>
      <c r="AC9" s="260"/>
      <c r="AD9" s="260"/>
      <c r="AE9" s="260"/>
      <c r="AF9" s="260"/>
      <c r="AG9" s="260"/>
      <c r="AH9" s="260"/>
      <c r="AI9" s="260"/>
      <c r="AJ9" s="16"/>
    </row>
    <row r="10" spans="1:40" ht="12" customHeight="1" x14ac:dyDescent="0.25">
      <c r="A10" s="1"/>
      <c r="B10" s="289" t="s">
        <v>8</v>
      </c>
      <c r="C10" s="1493"/>
      <c r="D10" s="1493"/>
      <c r="E10" s="88"/>
      <c r="F10" s="1691"/>
      <c r="G10" s="1691"/>
      <c r="H10" s="88"/>
      <c r="I10" s="1493"/>
      <c r="J10" s="1493"/>
      <c r="K10" s="88"/>
      <c r="L10" s="1493"/>
      <c r="M10" s="1493"/>
      <c r="N10" s="88"/>
      <c r="O10" s="1493"/>
      <c r="P10" s="1493"/>
      <c r="Q10" s="88"/>
      <c r="R10" s="1493"/>
      <c r="S10" s="1493"/>
      <c r="T10" s="88"/>
      <c r="U10" s="1493"/>
      <c r="V10" s="1493"/>
      <c r="W10" s="23"/>
      <c r="X10" s="1493"/>
      <c r="Y10" s="1493"/>
      <c r="Z10" s="88"/>
      <c r="AA10" s="88"/>
      <c r="AB10" s="262"/>
      <c r="AC10" s="262"/>
      <c r="AD10" s="263"/>
      <c r="AE10" s="262"/>
      <c r="AF10" s="262"/>
      <c r="AG10" s="263"/>
      <c r="AH10" s="262"/>
      <c r="AI10" s="262"/>
      <c r="AJ10" s="88"/>
      <c r="AK10" s="290"/>
      <c r="AL10" s="290"/>
      <c r="AM10" s="290"/>
      <c r="AN10" s="290"/>
    </row>
    <row r="11" spans="1:40" ht="12" customHeight="1" x14ac:dyDescent="0.25">
      <c r="A11" s="1"/>
      <c r="B11" s="31" t="s">
        <v>674</v>
      </c>
      <c r="C11" s="1715">
        <v>250</v>
      </c>
      <c r="D11" s="298">
        <v>137</v>
      </c>
      <c r="E11" s="88"/>
      <c r="F11" s="1754">
        <v>3716163</v>
      </c>
      <c r="G11" s="1759">
        <v>4828891</v>
      </c>
      <c r="H11" s="88"/>
      <c r="I11" s="281" t="s">
        <v>123</v>
      </c>
      <c r="J11" s="281" t="s">
        <v>123</v>
      </c>
      <c r="K11" s="88"/>
      <c r="L11" s="1714">
        <v>3716163</v>
      </c>
      <c r="M11" s="1714">
        <v>4828891</v>
      </c>
      <c r="N11" s="88"/>
      <c r="O11" s="281" t="s">
        <v>123</v>
      </c>
      <c r="P11" s="281" t="s">
        <v>123</v>
      </c>
      <c r="Q11" s="88"/>
      <c r="R11" s="281" t="s">
        <v>123</v>
      </c>
      <c r="S11" s="281" t="s">
        <v>123</v>
      </c>
      <c r="T11" s="88"/>
      <c r="U11" s="281" t="s">
        <v>123</v>
      </c>
      <c r="V11" s="281" t="s">
        <v>123</v>
      </c>
      <c r="W11" s="23"/>
      <c r="X11" s="864">
        <v>1</v>
      </c>
      <c r="Y11" s="864">
        <v>1</v>
      </c>
      <c r="Z11" s="88"/>
      <c r="AA11" s="88"/>
      <c r="AB11" s="1494">
        <f t="shared" ref="AB11:AB56" si="0">F11/X11</f>
        <v>3716163</v>
      </c>
      <c r="AC11" s="1495">
        <f t="shared" ref="AC11:AC18" si="1">G11/X11</f>
        <v>4828891</v>
      </c>
      <c r="AD11" s="263"/>
      <c r="AE11" s="1500" t="s">
        <v>123</v>
      </c>
      <c r="AF11" s="1501" t="s">
        <v>123</v>
      </c>
      <c r="AG11" s="263"/>
      <c r="AH11" s="1500">
        <v>4828890.6260059997</v>
      </c>
      <c r="AI11" s="603">
        <f>M11/$Y11</f>
        <v>4828891</v>
      </c>
      <c r="AJ11" s="88"/>
      <c r="AK11" s="290"/>
      <c r="AL11" s="290"/>
      <c r="AM11" s="290"/>
      <c r="AN11" s="290"/>
    </row>
    <row r="12" spans="1:40" ht="12" customHeight="1" x14ac:dyDescent="0.25">
      <c r="A12" s="25"/>
      <c r="B12" s="31" t="s">
        <v>589</v>
      </c>
      <c r="C12" s="292">
        <v>15</v>
      </c>
      <c r="D12" s="292">
        <v>15</v>
      </c>
      <c r="E12" s="265"/>
      <c r="F12" s="1752">
        <v>48171.519999999997</v>
      </c>
      <c r="G12" s="1753">
        <v>46191.86</v>
      </c>
      <c r="H12" s="267"/>
      <c r="I12" s="281">
        <v>0</v>
      </c>
      <c r="J12" s="281" t="s">
        <v>123</v>
      </c>
      <c r="K12" s="267"/>
      <c r="L12" s="281">
        <v>48171.519999999997</v>
      </c>
      <c r="M12" s="281">
        <v>46191.86</v>
      </c>
      <c r="N12" s="267"/>
      <c r="O12" s="281">
        <v>1949.6279999999999</v>
      </c>
      <c r="P12" s="281">
        <v>2851.05</v>
      </c>
      <c r="Q12" s="267"/>
      <c r="R12" s="281">
        <v>0</v>
      </c>
      <c r="S12" s="281" t="s">
        <v>123</v>
      </c>
      <c r="T12" s="267"/>
      <c r="U12" s="281">
        <v>1949.6279999999999</v>
      </c>
      <c r="V12" s="281">
        <v>2851.05</v>
      </c>
      <c r="W12" s="183"/>
      <c r="X12" s="864">
        <f>VLOOKUP(B12,'FX rates'!$B$9:$K$114,4,FALSE)</f>
        <v>3.3109139999999999</v>
      </c>
      <c r="Y12" s="864">
        <f>VLOOKUP(B12,'FX rates'!$B$9:$K$114,5,FALSE)</f>
        <v>3.2522000000000002</v>
      </c>
      <c r="Z12" s="215"/>
      <c r="AA12" s="215"/>
      <c r="AB12" s="1496">
        <f t="shared" si="0"/>
        <v>14549.311761042418</v>
      </c>
      <c r="AC12" s="1497">
        <f t="shared" si="1"/>
        <v>13951.39227415753</v>
      </c>
      <c r="AD12" s="267"/>
      <c r="AE12" s="1502" t="s">
        <v>123</v>
      </c>
      <c r="AF12" s="1503" t="s">
        <v>123</v>
      </c>
      <c r="AG12" s="267"/>
      <c r="AH12" s="1502">
        <f>L12/$X12</f>
        <v>14549.311761042418</v>
      </c>
      <c r="AI12" s="603">
        <f>M12/$Y12</f>
        <v>14203.265481827686</v>
      </c>
      <c r="AJ12" s="215"/>
      <c r="AK12" s="101"/>
      <c r="AL12" s="101"/>
      <c r="AM12" s="101"/>
      <c r="AN12" s="101"/>
    </row>
    <row r="13" spans="1:40" ht="12" customHeight="1" x14ac:dyDescent="0.25">
      <c r="A13" s="25"/>
      <c r="B13" s="31" t="s">
        <v>14</v>
      </c>
      <c r="C13" s="292">
        <v>265</v>
      </c>
      <c r="D13" s="292">
        <v>219</v>
      </c>
      <c r="E13" s="265"/>
      <c r="F13" s="1752">
        <v>113446</v>
      </c>
      <c r="G13" s="1753">
        <v>93366</v>
      </c>
      <c r="H13" s="267"/>
      <c r="I13" s="1714">
        <v>0</v>
      </c>
      <c r="J13" s="281">
        <v>210</v>
      </c>
      <c r="K13" s="267"/>
      <c r="L13" s="281">
        <v>113446</v>
      </c>
      <c r="M13" s="281">
        <v>93576</v>
      </c>
      <c r="N13" s="267"/>
      <c r="O13" s="281">
        <v>3.24</v>
      </c>
      <c r="P13" s="281">
        <v>3.42</v>
      </c>
      <c r="Q13" s="1714"/>
      <c r="R13" s="1714" t="s">
        <v>123</v>
      </c>
      <c r="S13" s="281" t="s">
        <v>123</v>
      </c>
      <c r="T13" s="267"/>
      <c r="U13" s="281">
        <v>3.24</v>
      </c>
      <c r="V13" s="281">
        <v>3.42</v>
      </c>
      <c r="W13" s="183"/>
      <c r="X13" s="864">
        <f>VLOOKUP(B13,'FX rates'!$B$9:$K$114,4,FALSE)</f>
        <v>614.49178900000004</v>
      </c>
      <c r="Y13" s="864">
        <f>VLOOKUP(B13,'FX rates'!$B$9:$K$114,5,FALSE)</f>
        <v>659.05399999999997</v>
      </c>
      <c r="Z13" s="215"/>
      <c r="AA13" s="215"/>
      <c r="AB13" s="1496">
        <f t="shared" si="0"/>
        <v>184.61760113120079</v>
      </c>
      <c r="AC13" s="1497">
        <f t="shared" si="1"/>
        <v>151.94019134403763</v>
      </c>
      <c r="AD13" s="267"/>
      <c r="AE13" s="1502" t="s">
        <v>123</v>
      </c>
      <c r="AF13" s="1503" t="s">
        <v>123</v>
      </c>
      <c r="AG13" s="267"/>
      <c r="AH13" s="1502">
        <f>L13/$X13</f>
        <v>184.61760113120079</v>
      </c>
      <c r="AI13" s="603">
        <f t="shared" ref="AI13:AI56" si="2">M13/$Y13</f>
        <v>141.98533048885221</v>
      </c>
      <c r="AJ13" s="215"/>
    </row>
    <row r="14" spans="1:40" ht="12" customHeight="1" x14ac:dyDescent="0.25">
      <c r="A14" s="25"/>
      <c r="B14" s="31" t="s">
        <v>16</v>
      </c>
      <c r="C14" s="292">
        <v>3</v>
      </c>
      <c r="D14" s="292">
        <v>3</v>
      </c>
      <c r="E14" s="265"/>
      <c r="F14" s="1752">
        <v>2035125</v>
      </c>
      <c r="G14" s="1753">
        <v>2080656.33</v>
      </c>
      <c r="H14" s="267"/>
      <c r="I14" s="1714" t="s">
        <v>123</v>
      </c>
      <c r="J14" s="281" t="s">
        <v>123</v>
      </c>
      <c r="K14" s="267"/>
      <c r="L14" s="281">
        <v>2035125</v>
      </c>
      <c r="M14" s="281">
        <v>2080656.33</v>
      </c>
      <c r="N14" s="267"/>
      <c r="O14" s="281">
        <v>2.2490000000000001</v>
      </c>
      <c r="P14" s="281">
        <v>2</v>
      </c>
      <c r="Q14" s="267"/>
      <c r="R14" s="1714" t="s">
        <v>123</v>
      </c>
      <c r="S14" s="281" t="s">
        <v>123</v>
      </c>
      <c r="T14" s="267"/>
      <c r="U14" s="281">
        <v>2.2490000000000001</v>
      </c>
      <c r="V14" s="281">
        <v>2</v>
      </c>
      <c r="W14" s="183"/>
      <c r="X14" s="864">
        <f>VLOOKUP(B14,'FX rates'!$B$9:$K$114,4,FALSE)</f>
        <v>2972.9821440000001</v>
      </c>
      <c r="Y14" s="864">
        <f>VLOOKUP(B14,'FX rates'!$B$9:$K$114,5,FALSE)</f>
        <v>2974.03</v>
      </c>
      <c r="Z14" s="215"/>
      <c r="AA14" s="215"/>
      <c r="AB14" s="1496">
        <f t="shared" si="0"/>
        <v>684.53993378575774</v>
      </c>
      <c r="AC14" s="1497">
        <f t="shared" si="1"/>
        <v>699.85497026920586</v>
      </c>
      <c r="AD14" s="267"/>
      <c r="AE14" s="1502" t="s">
        <v>123</v>
      </c>
      <c r="AF14" s="1503" t="s">
        <v>123</v>
      </c>
      <c r="AG14" s="267"/>
      <c r="AH14" s="1502">
        <f t="shared" ref="AH14:AH56" si="3">L14/$X14</f>
        <v>684.53993378575774</v>
      </c>
      <c r="AI14" s="603">
        <f t="shared" si="2"/>
        <v>699.6083866000007</v>
      </c>
      <c r="AJ14" s="215"/>
    </row>
    <row r="15" spans="1:40" ht="12" customHeight="1" x14ac:dyDescent="0.25">
      <c r="A15" s="25"/>
      <c r="B15" s="31" t="s">
        <v>18</v>
      </c>
      <c r="C15" s="292">
        <v>61</v>
      </c>
      <c r="D15" s="292">
        <v>67</v>
      </c>
      <c r="E15" s="265"/>
      <c r="F15" s="1752">
        <v>323.56</v>
      </c>
      <c r="G15" s="1753">
        <v>258.86</v>
      </c>
      <c r="H15" s="267"/>
      <c r="I15" s="281">
        <v>0</v>
      </c>
      <c r="J15" s="281">
        <v>0</v>
      </c>
      <c r="K15" s="267"/>
      <c r="L15" s="281">
        <v>323.56</v>
      </c>
      <c r="M15" s="281">
        <v>258.86</v>
      </c>
      <c r="N15" s="267"/>
      <c r="O15" s="281">
        <v>0.96</v>
      </c>
      <c r="P15" s="281">
        <v>0.76</v>
      </c>
      <c r="Q15" s="267"/>
      <c r="R15" s="281">
        <v>0</v>
      </c>
      <c r="S15" s="281">
        <v>0</v>
      </c>
      <c r="T15" s="267"/>
      <c r="U15" s="281">
        <v>0.96</v>
      </c>
      <c r="V15" s="281">
        <v>0.76</v>
      </c>
      <c r="W15" s="183"/>
      <c r="X15" s="864">
        <f>VLOOKUP(B15,'FX rates'!$B$9:$K$114,4,FALSE)</f>
        <v>3.2284790000000001</v>
      </c>
      <c r="Y15" s="864">
        <f>VLOOKUP(B15,'FX rates'!$B$9:$K$114,5,FALSE)</f>
        <v>3.2938999999999998</v>
      </c>
      <c r="Z15" s="215"/>
      <c r="AA15" s="215"/>
      <c r="AB15" s="1496">
        <f t="shared" si="0"/>
        <v>100.22056826140111</v>
      </c>
      <c r="AC15" s="1497">
        <f t="shared" si="1"/>
        <v>80.180171529689375</v>
      </c>
      <c r="AD15" s="267"/>
      <c r="AE15" s="1502" t="s">
        <v>123</v>
      </c>
      <c r="AF15" s="1503" t="s">
        <v>123</v>
      </c>
      <c r="AG15" s="267"/>
      <c r="AH15" s="1502">
        <f t="shared" si="3"/>
        <v>100.22056826140111</v>
      </c>
      <c r="AI15" s="603">
        <f t="shared" si="2"/>
        <v>78.587692401105087</v>
      </c>
      <c r="AJ15" s="215"/>
    </row>
    <row r="16" spans="1:40" ht="12" customHeight="1" x14ac:dyDescent="0.25">
      <c r="A16" s="25"/>
      <c r="B16" s="31" t="s">
        <v>20</v>
      </c>
      <c r="C16" s="292">
        <v>22</v>
      </c>
      <c r="D16" s="292">
        <v>26</v>
      </c>
      <c r="E16" s="265"/>
      <c r="F16" s="1752">
        <v>268198.53000000003</v>
      </c>
      <c r="G16" s="1753">
        <v>479965.93</v>
      </c>
      <c r="H16" s="267"/>
      <c r="I16" s="1714" t="s">
        <v>123</v>
      </c>
      <c r="J16" s="281" t="s">
        <v>123</v>
      </c>
      <c r="K16" s="267"/>
      <c r="L16" s="281">
        <v>268198.53000000003</v>
      </c>
      <c r="M16" s="281">
        <v>479965.93</v>
      </c>
      <c r="N16" s="267"/>
      <c r="O16" s="281">
        <v>492.06</v>
      </c>
      <c r="P16" s="281">
        <v>763.82</v>
      </c>
      <c r="Q16" s="267"/>
      <c r="R16" s="1714" t="s">
        <v>123</v>
      </c>
      <c r="S16" s="281" t="s">
        <v>123</v>
      </c>
      <c r="T16" s="267"/>
      <c r="U16" s="281">
        <v>492.06</v>
      </c>
      <c r="V16" s="281">
        <v>763.82</v>
      </c>
      <c r="W16" s="183"/>
      <c r="X16" s="864">
        <f>VLOOKUP(B16,'FX rates'!$B$9:$K$114,4,FALSE)</f>
        <v>19.678550999999999</v>
      </c>
      <c r="Y16" s="864">
        <f>VLOOKUP(B16,'FX rates'!$B$9:$K$114,5,FALSE)</f>
        <v>20.715699999999998</v>
      </c>
      <c r="Z16" s="215"/>
      <c r="AA16" s="215"/>
      <c r="AB16" s="1496">
        <f t="shared" si="0"/>
        <v>13628.9775603905</v>
      </c>
      <c r="AC16" s="1497">
        <f t="shared" si="1"/>
        <v>24390.308514077078</v>
      </c>
      <c r="AD16" s="267"/>
      <c r="AE16" s="1502" t="s">
        <v>123</v>
      </c>
      <c r="AF16" s="1503" t="s">
        <v>123</v>
      </c>
      <c r="AG16" s="267"/>
      <c r="AH16" s="1502">
        <f t="shared" si="3"/>
        <v>13628.9775603905</v>
      </c>
      <c r="AI16" s="603">
        <f t="shared" si="2"/>
        <v>23169.187138257457</v>
      </c>
      <c r="AJ16" s="215"/>
    </row>
    <row r="17" spans="1:36" ht="12" customHeight="1" x14ac:dyDescent="0.25">
      <c r="A17" s="25"/>
      <c r="B17" s="31" t="s">
        <v>137</v>
      </c>
      <c r="C17" s="292">
        <v>1498</v>
      </c>
      <c r="D17" s="292">
        <v>1513</v>
      </c>
      <c r="E17" s="265"/>
      <c r="F17" s="1752">
        <v>3840104.42</v>
      </c>
      <c r="G17" s="1753">
        <v>4686022.9800000004</v>
      </c>
      <c r="H17" s="267"/>
      <c r="I17" s="281">
        <v>355516.22</v>
      </c>
      <c r="J17" s="281">
        <v>548908.06999999995</v>
      </c>
      <c r="K17" s="267"/>
      <c r="L17" s="281">
        <v>4195620.62</v>
      </c>
      <c r="M17" s="281">
        <v>5234931.05</v>
      </c>
      <c r="N17" s="267"/>
      <c r="O17" s="281">
        <v>178662.9</v>
      </c>
      <c r="P17" s="281">
        <v>254069.02</v>
      </c>
      <c r="Q17" s="267"/>
      <c r="R17" s="281">
        <v>18808.23</v>
      </c>
      <c r="S17" s="281">
        <v>31305.9</v>
      </c>
      <c r="T17" s="267"/>
      <c r="U17" s="281">
        <v>197471.13</v>
      </c>
      <c r="V17" s="281">
        <v>285374.94</v>
      </c>
      <c r="W17" s="183"/>
      <c r="X17" s="864">
        <f>VLOOKUP(B17,'FX rates'!$B$9:$K$114,4,FALSE)</f>
        <v>1</v>
      </c>
      <c r="Y17" s="864">
        <f>VLOOKUP(B17,'FX rates'!$B$9:$K$114,5,FALSE)</f>
        <v>1</v>
      </c>
      <c r="Z17" s="215"/>
      <c r="AA17" s="215"/>
      <c r="AB17" s="1496">
        <f t="shared" si="0"/>
        <v>3840104.42</v>
      </c>
      <c r="AC17" s="1497">
        <f t="shared" si="1"/>
        <v>4686022.9800000004</v>
      </c>
      <c r="AD17" s="267"/>
      <c r="AE17" s="1502">
        <f>I17/$X17</f>
        <v>355516.22</v>
      </c>
      <c r="AF17" s="603">
        <f>J17/$Y17</f>
        <v>548908.06999999995</v>
      </c>
      <c r="AG17" s="267"/>
      <c r="AH17" s="1502">
        <f t="shared" si="3"/>
        <v>4195620.62</v>
      </c>
      <c r="AI17" s="603">
        <f t="shared" si="2"/>
        <v>5234931.05</v>
      </c>
      <c r="AJ17" s="215"/>
    </row>
    <row r="18" spans="1:36" ht="12" customHeight="1" x14ac:dyDescent="0.25">
      <c r="A18" s="1"/>
      <c r="B18" s="31" t="s">
        <v>23</v>
      </c>
      <c r="C18" s="292">
        <v>337</v>
      </c>
      <c r="D18" s="292">
        <v>297</v>
      </c>
      <c r="E18" s="265"/>
      <c r="F18" s="1752">
        <v>1967951.85</v>
      </c>
      <c r="G18" s="1753">
        <v>2096926.76</v>
      </c>
      <c r="H18" s="267"/>
      <c r="I18" s="281">
        <v>5958462.7800000003</v>
      </c>
      <c r="J18" s="281">
        <v>6228254.6200000001</v>
      </c>
      <c r="K18" s="267"/>
      <c r="L18" s="281">
        <v>7926414.6299999999</v>
      </c>
      <c r="M18" s="281">
        <v>8325181.3799999999</v>
      </c>
      <c r="N18" s="267"/>
      <c r="O18" s="281">
        <v>108502.47</v>
      </c>
      <c r="P18" s="281">
        <v>138103.07999999999</v>
      </c>
      <c r="Q18" s="267"/>
      <c r="R18" s="281">
        <v>203246.71</v>
      </c>
      <c r="S18" s="281">
        <v>234544.45</v>
      </c>
      <c r="T18" s="267"/>
      <c r="U18" s="281">
        <v>311749.17</v>
      </c>
      <c r="V18" s="281">
        <v>372647.53</v>
      </c>
      <c r="W18" s="183"/>
      <c r="X18" s="864">
        <f>VLOOKUP(B18,'FX rates'!$B$9:$K$114,4,FALSE)</f>
        <v>1</v>
      </c>
      <c r="Y18" s="864">
        <f>VLOOKUP(B18,'FX rates'!$B$9:$K$114,5,FALSE)</f>
        <v>1</v>
      </c>
      <c r="Z18" s="215"/>
      <c r="AA18" s="215"/>
      <c r="AB18" s="1496">
        <f t="shared" si="0"/>
        <v>1967951.85</v>
      </c>
      <c r="AC18" s="1497">
        <f t="shared" si="1"/>
        <v>2096926.76</v>
      </c>
      <c r="AD18" s="267"/>
      <c r="AE18" s="1502">
        <f>I18/$X18</f>
        <v>5958462.7800000003</v>
      </c>
      <c r="AF18" s="603">
        <f>J18/$Y18</f>
        <v>6228254.6200000001</v>
      </c>
      <c r="AG18" s="267"/>
      <c r="AH18" s="1502">
        <f t="shared" si="3"/>
        <v>7926414.6299999999</v>
      </c>
      <c r="AI18" s="603">
        <f t="shared" si="2"/>
        <v>8325181.3799999999</v>
      </c>
      <c r="AJ18" s="215"/>
    </row>
    <row r="19" spans="1:36" ht="12" customHeight="1" x14ac:dyDescent="0.25">
      <c r="A19" s="1"/>
      <c r="B19" s="1695" t="s">
        <v>24</v>
      </c>
      <c r="C19" s="293">
        <v>653</v>
      </c>
      <c r="D19" s="293">
        <v>618</v>
      </c>
      <c r="E19" s="565"/>
      <c r="F19" s="1755" t="s">
        <v>123</v>
      </c>
      <c r="G19" s="1751" t="s">
        <v>123</v>
      </c>
      <c r="H19" s="609"/>
      <c r="I19" s="269" t="s">
        <v>123</v>
      </c>
      <c r="J19" s="269" t="s">
        <v>123</v>
      </c>
      <c r="K19" s="609"/>
      <c r="L19" s="269">
        <v>99111.1</v>
      </c>
      <c r="M19" s="269">
        <v>107738.9</v>
      </c>
      <c r="N19" s="609"/>
      <c r="O19" s="269" t="s">
        <v>123</v>
      </c>
      <c r="P19" s="269" t="s">
        <v>123</v>
      </c>
      <c r="Q19" s="609"/>
      <c r="R19" s="269" t="s">
        <v>123</v>
      </c>
      <c r="S19" s="269" t="s">
        <v>123</v>
      </c>
      <c r="T19" s="267"/>
      <c r="U19" s="269">
        <v>9303.1</v>
      </c>
      <c r="V19" s="269">
        <v>10780.4</v>
      </c>
      <c r="W19" s="183"/>
      <c r="X19" s="865">
        <f>VLOOKUP(B19,'FX rates'!$B$9:$K$114,4,FALSE)</f>
        <v>1.2550619999999999</v>
      </c>
      <c r="Y19" s="895">
        <f>VLOOKUP(B19,'FX rates'!$B$9:$K$114,5,FALSE)</f>
        <v>1.3436999999999999</v>
      </c>
      <c r="Z19" s="215"/>
      <c r="AA19" s="215"/>
      <c r="AB19" s="1498" t="s">
        <v>123</v>
      </c>
      <c r="AC19" s="1499" t="s">
        <v>123</v>
      </c>
      <c r="AD19" s="267"/>
      <c r="AE19" s="1504" t="s">
        <v>123</v>
      </c>
      <c r="AF19" s="605" t="s">
        <v>123</v>
      </c>
      <c r="AG19" s="267"/>
      <c r="AH19" s="1504">
        <f t="shared" si="3"/>
        <v>78969.086786150816</v>
      </c>
      <c r="AI19" s="1505">
        <f t="shared" si="2"/>
        <v>80180.76951700529</v>
      </c>
      <c r="AJ19" s="215"/>
    </row>
    <row r="20" spans="1:36" ht="12" customHeight="1" x14ac:dyDescent="0.25">
      <c r="A20" s="25"/>
      <c r="B20" s="140" t="s">
        <v>26</v>
      </c>
      <c r="C20" s="294">
        <f>SUM(C11:C19)</f>
        <v>3104</v>
      </c>
      <c r="D20" s="294">
        <f>SUM(D11:D19)</f>
        <v>2895</v>
      </c>
      <c r="E20" s="265"/>
      <c r="F20" s="274"/>
      <c r="G20" s="274"/>
      <c r="H20" s="267"/>
      <c r="I20" s="274"/>
      <c r="J20" s="274"/>
      <c r="K20" s="267"/>
      <c r="L20" s="274"/>
      <c r="M20" s="274"/>
      <c r="N20" s="267"/>
      <c r="O20" s="276"/>
      <c r="P20" s="276"/>
      <c r="Q20" s="267"/>
      <c r="R20" s="276"/>
      <c r="S20" s="276"/>
      <c r="T20" s="267"/>
      <c r="U20" s="276"/>
      <c r="V20" s="276"/>
      <c r="W20" s="183"/>
      <c r="X20" s="274"/>
      <c r="Y20" s="274"/>
      <c r="Z20" s="215"/>
      <c r="AA20" s="215"/>
      <c r="AB20" s="276"/>
      <c r="AC20" s="276"/>
      <c r="AD20" s="267"/>
      <c r="AE20" s="276"/>
      <c r="AF20" s="276"/>
      <c r="AG20" s="267"/>
      <c r="AH20" s="276"/>
      <c r="AI20" s="276"/>
      <c r="AJ20" s="215"/>
    </row>
    <row r="21" spans="1:36" ht="12" customHeight="1" x14ac:dyDescent="0.25">
      <c r="A21" s="25"/>
      <c r="B21" s="49"/>
      <c r="C21" s="295" t="s">
        <v>598</v>
      </c>
      <c r="D21" s="295" t="s">
        <v>598</v>
      </c>
      <c r="E21" s="265"/>
      <c r="F21" s="274" t="s">
        <v>598</v>
      </c>
      <c r="G21" s="274" t="s">
        <v>598</v>
      </c>
      <c r="H21" s="267"/>
      <c r="I21" s="274" t="s">
        <v>598</v>
      </c>
      <c r="J21" s="274" t="s">
        <v>598</v>
      </c>
      <c r="K21" s="267"/>
      <c r="L21" s="274" t="s">
        <v>598</v>
      </c>
      <c r="M21" s="274" t="s">
        <v>598</v>
      </c>
      <c r="N21" s="267"/>
      <c r="O21" s="274"/>
      <c r="P21" s="274"/>
      <c r="Q21" s="267"/>
      <c r="R21" s="274"/>
      <c r="S21" s="274"/>
      <c r="T21" s="267"/>
      <c r="U21" s="274"/>
      <c r="V21" s="274"/>
      <c r="W21" s="183"/>
      <c r="X21" s="274"/>
      <c r="Y21" s="274"/>
      <c r="Z21" s="215"/>
      <c r="AA21" s="215"/>
      <c r="AB21" s="274"/>
      <c r="AC21" s="273"/>
      <c r="AD21" s="267"/>
      <c r="AE21" s="274"/>
      <c r="AF21" s="273"/>
      <c r="AG21" s="267"/>
      <c r="AH21" s="274"/>
      <c r="AI21" s="273"/>
      <c r="AJ21" s="215"/>
    </row>
    <row r="22" spans="1:36" ht="12" customHeight="1" x14ac:dyDescent="0.25">
      <c r="A22" s="25"/>
      <c r="B22" s="289" t="s">
        <v>27</v>
      </c>
      <c r="C22" s="295"/>
      <c r="D22" s="295"/>
      <c r="E22" s="265"/>
      <c r="F22" s="274"/>
      <c r="G22" s="274"/>
      <c r="H22" s="267"/>
      <c r="I22" s="274"/>
      <c r="J22" s="274"/>
      <c r="K22" s="267"/>
      <c r="L22" s="274"/>
      <c r="M22" s="274"/>
      <c r="N22" s="267"/>
      <c r="O22" s="274"/>
      <c r="P22" s="274"/>
      <c r="Q22" s="267"/>
      <c r="R22" s="274"/>
      <c r="S22" s="274"/>
      <c r="T22" s="267"/>
      <c r="U22" s="274"/>
      <c r="V22" s="274"/>
      <c r="W22" s="183"/>
      <c r="X22" s="274"/>
      <c r="Y22" s="274"/>
      <c r="Z22" s="215"/>
      <c r="AA22" s="215"/>
      <c r="AB22" s="274"/>
      <c r="AC22" s="273"/>
      <c r="AD22" s="267"/>
      <c r="AE22" s="274"/>
      <c r="AF22" s="273"/>
      <c r="AG22" s="267"/>
      <c r="AH22" s="274"/>
      <c r="AI22" s="273"/>
      <c r="AJ22" s="215"/>
    </row>
    <row r="23" spans="1:36" ht="12" customHeight="1" x14ac:dyDescent="0.25">
      <c r="A23" s="1692"/>
      <c r="B23" s="26" t="s">
        <v>28</v>
      </c>
      <c r="C23" s="291">
        <v>145</v>
      </c>
      <c r="D23" s="291">
        <v>129</v>
      </c>
      <c r="E23" s="565"/>
      <c r="F23" s="268" t="s">
        <v>123</v>
      </c>
      <c r="G23" s="268" t="s">
        <v>123</v>
      </c>
      <c r="H23" s="609"/>
      <c r="I23" s="268" t="s">
        <v>123</v>
      </c>
      <c r="J23" s="268" t="s">
        <v>123</v>
      </c>
      <c r="K23" s="609"/>
      <c r="L23" s="268">
        <v>17287.03</v>
      </c>
      <c r="M23" s="268">
        <v>15462.72</v>
      </c>
      <c r="N23" s="609"/>
      <c r="O23" s="268" t="s">
        <v>123</v>
      </c>
      <c r="P23" s="268" t="s">
        <v>123</v>
      </c>
      <c r="Q23" s="267"/>
      <c r="R23" s="268" t="s">
        <v>123</v>
      </c>
      <c r="S23" s="268" t="s">
        <v>123</v>
      </c>
      <c r="T23" s="609"/>
      <c r="U23" s="268" t="s">
        <v>123</v>
      </c>
      <c r="V23" s="268" t="s">
        <v>123</v>
      </c>
      <c r="W23" s="183"/>
      <c r="X23" s="1180">
        <f>VLOOKUP(B23,'FX rates'!$B$9:$K$114,4,FALSE)</f>
        <v>1.280929</v>
      </c>
      <c r="Y23" s="891">
        <f>VLOOKUP(B23,'FX rates'!$B$9:$K$114,5,FALSE)</f>
        <v>1.3875999999999999</v>
      </c>
      <c r="Z23" s="215"/>
      <c r="AA23" s="215"/>
      <c r="AB23" s="1146" t="s">
        <v>123</v>
      </c>
      <c r="AC23" s="1147" t="s">
        <v>123</v>
      </c>
      <c r="AD23" s="267"/>
      <c r="AE23" s="1500" t="s">
        <v>123</v>
      </c>
      <c r="AF23" s="1501" t="s">
        <v>123</v>
      </c>
      <c r="AG23" s="267"/>
      <c r="AH23" s="1156">
        <f t="shared" si="3"/>
        <v>13495.697263470496</v>
      </c>
      <c r="AI23" s="1379">
        <f t="shared" si="2"/>
        <v>11143.499567598732</v>
      </c>
      <c r="AJ23" s="215"/>
    </row>
    <row r="24" spans="1:36" ht="12" customHeight="1" x14ac:dyDescent="0.25">
      <c r="A24" s="1692"/>
      <c r="B24" s="1694" t="s">
        <v>537</v>
      </c>
      <c r="C24" s="292">
        <v>41</v>
      </c>
      <c r="D24" s="292">
        <v>41</v>
      </c>
      <c r="E24" s="565"/>
      <c r="F24" s="1714">
        <v>129155.065</v>
      </c>
      <c r="G24" s="1714">
        <v>95380.619000000006</v>
      </c>
      <c r="H24" s="609"/>
      <c r="I24" s="1714">
        <v>0</v>
      </c>
      <c r="J24" s="1714">
        <v>0</v>
      </c>
      <c r="K24" s="609"/>
      <c r="L24" s="1714">
        <v>129155.065</v>
      </c>
      <c r="M24" s="1714">
        <v>95380.619000000006</v>
      </c>
      <c r="N24" s="565"/>
      <c r="O24" s="1714">
        <v>1347.29</v>
      </c>
      <c r="P24" s="1714">
        <v>363.38</v>
      </c>
      <c r="Q24" s="267"/>
      <c r="R24" s="1714" t="s">
        <v>123</v>
      </c>
      <c r="S24" s="1714" t="s">
        <v>123</v>
      </c>
      <c r="T24" s="609"/>
      <c r="U24" s="1714">
        <v>1347.29</v>
      </c>
      <c r="V24" s="1714">
        <v>363.38</v>
      </c>
      <c r="W24" s="183"/>
      <c r="X24" s="1181">
        <f>VLOOKUP(B24,'FX rates'!$B$9:$K$114,4,FALSE)</f>
        <v>63.714761000000003</v>
      </c>
      <c r="Y24" s="893">
        <f>VLOOKUP(B24,'FX rates'!$B$9:$K$114,5,FALSE)</f>
        <v>67.808000000000007</v>
      </c>
      <c r="Z24" s="215"/>
      <c r="AA24" s="215"/>
      <c r="AB24" s="1731">
        <f t="shared" si="0"/>
        <v>2027.0823114285872</v>
      </c>
      <c r="AC24" s="1149">
        <f>G24/Y24</f>
        <v>1406.6278167767814</v>
      </c>
      <c r="AD24" s="267"/>
      <c r="AE24" s="1502">
        <f>I24/$X24</f>
        <v>0</v>
      </c>
      <c r="AF24" s="1503">
        <f>J24/$Y24</f>
        <v>0</v>
      </c>
      <c r="AG24" s="267"/>
      <c r="AH24" s="1734">
        <f t="shared" ref="AH24:AH36" si="4">L24/$X24</f>
        <v>2027.0823114285872</v>
      </c>
      <c r="AI24" s="1152">
        <f>M24/$Y24</f>
        <v>1406.6278167767814</v>
      </c>
      <c r="AJ24" s="215"/>
    </row>
    <row r="25" spans="1:36" ht="12" customHeight="1" x14ac:dyDescent="0.25">
      <c r="A25" s="1692"/>
      <c r="B25" s="1694" t="s">
        <v>31</v>
      </c>
      <c r="C25" s="292">
        <v>9</v>
      </c>
      <c r="D25" s="292">
        <v>8</v>
      </c>
      <c r="E25" s="565"/>
      <c r="F25" s="1714">
        <v>45.8</v>
      </c>
      <c r="G25" s="1714">
        <v>15.3</v>
      </c>
      <c r="H25" s="609"/>
      <c r="I25" s="1714">
        <v>59.4</v>
      </c>
      <c r="J25" s="1714">
        <v>1493.04</v>
      </c>
      <c r="K25" s="609"/>
      <c r="L25" s="1714">
        <v>105.3</v>
      </c>
      <c r="M25" s="1714">
        <v>1508.3</v>
      </c>
      <c r="N25" s="565"/>
      <c r="O25" s="1714">
        <v>2.6</v>
      </c>
      <c r="P25" s="1714">
        <v>2.2999999999999998</v>
      </c>
      <c r="Q25" s="267"/>
      <c r="R25" s="1714">
        <v>0</v>
      </c>
      <c r="S25" s="1714">
        <v>0.01</v>
      </c>
      <c r="T25" s="609"/>
      <c r="U25" s="1714">
        <v>2.6</v>
      </c>
      <c r="V25" s="1714">
        <v>2.2999999999999998</v>
      </c>
      <c r="W25" s="183"/>
      <c r="X25" s="1181">
        <f>VLOOKUP(B25,'FX rates'!$B$9:$K$114,4,FALSE)</f>
        <v>4.0572790000000003</v>
      </c>
      <c r="Y25" s="893">
        <f>VLOOKUP(B25,'FX rates'!$B$9:$K$114,5,FALSE)</f>
        <v>4.4835000000000003</v>
      </c>
      <c r="Z25" s="215"/>
      <c r="AA25" s="215"/>
      <c r="AB25" s="1148">
        <f t="shared" si="0"/>
        <v>11.288353598557061</v>
      </c>
      <c r="AC25" s="1149">
        <f t="shared" ref="AC25:AC37" si="5">G25/Y25</f>
        <v>3.4125125460020072</v>
      </c>
      <c r="AD25" s="267"/>
      <c r="AE25" s="1502">
        <f>I25/$X25</f>
        <v>14.640353793761779</v>
      </c>
      <c r="AF25" s="1503">
        <f>J25/$Y25</f>
        <v>333.00769488123115</v>
      </c>
      <c r="AG25" s="267"/>
      <c r="AH25" s="1734">
        <f t="shared" si="4"/>
        <v>25.953354452577699</v>
      </c>
      <c r="AI25" s="1733">
        <f t="shared" ref="AI25:AI36" si="6">M25/$Y25</f>
        <v>336.41128582580569</v>
      </c>
      <c r="AJ25" s="215"/>
    </row>
    <row r="26" spans="1:36" ht="12" customHeight="1" x14ac:dyDescent="0.25">
      <c r="A26" s="1692"/>
      <c r="B26" s="1694" t="s">
        <v>37</v>
      </c>
      <c r="C26" s="292">
        <v>133</v>
      </c>
      <c r="D26" s="292">
        <v>145</v>
      </c>
      <c r="E26" s="565"/>
      <c r="F26" s="1714">
        <v>1149101.8874761015</v>
      </c>
      <c r="G26" s="1714">
        <v>1000680.82</v>
      </c>
      <c r="H26" s="609"/>
      <c r="I26" s="1714">
        <v>10374.355647897997</v>
      </c>
      <c r="J26" s="1714">
        <v>11237.4</v>
      </c>
      <c r="K26" s="609"/>
      <c r="L26" s="1714">
        <v>1159476.2431239998</v>
      </c>
      <c r="M26" s="1714">
        <v>1011918.22</v>
      </c>
      <c r="N26" s="565"/>
      <c r="O26" s="1714">
        <v>2721.07</v>
      </c>
      <c r="P26" s="1714">
        <v>3367.96</v>
      </c>
      <c r="Q26" s="267"/>
      <c r="R26" s="1714">
        <v>18.649999999999999</v>
      </c>
      <c r="S26" s="1714">
        <v>15.82</v>
      </c>
      <c r="T26" s="609"/>
      <c r="U26" s="1714">
        <v>2739.74</v>
      </c>
      <c r="V26" s="1714">
        <v>3383.76</v>
      </c>
      <c r="W26" s="183"/>
      <c r="X26" s="1181">
        <f>VLOOKUP(B26,'FX rates'!$B$9:$K$114,4,FALSE)</f>
        <v>7.8149249999999997</v>
      </c>
      <c r="Y26" s="893">
        <f>VLOOKUP(B26,'FX rates'!$B$9:$K$114,5,FALSE)</f>
        <v>7.7542999999999997</v>
      </c>
      <c r="Z26" s="215"/>
      <c r="AA26" s="215"/>
      <c r="AB26" s="1148">
        <f t="shared" si="0"/>
        <v>147039.40056700501</v>
      </c>
      <c r="AC26" s="1149">
        <f t="shared" si="5"/>
        <v>129048.50470061772</v>
      </c>
      <c r="AD26" s="267"/>
      <c r="AE26" s="1502">
        <f>I26/$X26</f>
        <v>1327.505465234535</v>
      </c>
      <c r="AF26" s="1503">
        <f>J26/$Y26</f>
        <v>1449.1830339295616</v>
      </c>
      <c r="AG26" s="267"/>
      <c r="AH26" s="1734">
        <f t="shared" si="4"/>
        <v>148366.90603223958</v>
      </c>
      <c r="AI26" s="1733">
        <f t="shared" si="6"/>
        <v>130497.68773454729</v>
      </c>
      <c r="AJ26" s="215"/>
    </row>
    <row r="27" spans="1:36" ht="12" customHeight="1" x14ac:dyDescent="0.25">
      <c r="A27" s="25"/>
      <c r="B27" s="31" t="s">
        <v>39</v>
      </c>
      <c r="C27" s="292">
        <v>14</v>
      </c>
      <c r="D27" s="292">
        <v>10</v>
      </c>
      <c r="E27" s="265"/>
      <c r="F27" s="281">
        <v>132378.01</v>
      </c>
      <c r="G27" s="281">
        <v>28301.34</v>
      </c>
      <c r="H27" s="267"/>
      <c r="I27" s="281">
        <v>0</v>
      </c>
      <c r="J27" s="281">
        <v>0</v>
      </c>
      <c r="K27" s="267"/>
      <c r="L27" s="281">
        <v>132378.01</v>
      </c>
      <c r="M27" s="281">
        <v>28301.34</v>
      </c>
      <c r="N27" s="565"/>
      <c r="O27" s="281">
        <v>2.48</v>
      </c>
      <c r="P27" s="281">
        <v>3.32</v>
      </c>
      <c r="Q27" s="267"/>
      <c r="R27" s="281">
        <v>0</v>
      </c>
      <c r="S27" s="281">
        <v>0</v>
      </c>
      <c r="T27" s="267"/>
      <c r="U27" s="281">
        <v>2.48</v>
      </c>
      <c r="V27" s="281">
        <v>3.32</v>
      </c>
      <c r="W27" s="183"/>
      <c r="X27" s="1181">
        <f>VLOOKUP(B27,'FX rates'!$B$9:$K$114,4,FALSE)</f>
        <v>13544.438488</v>
      </c>
      <c r="Y27" s="893">
        <f>VLOOKUP(B27,'FX rates'!$B$9:$K$114,5,FALSE)</f>
        <v>13513.5</v>
      </c>
      <c r="Z27" s="215"/>
      <c r="AA27" s="215"/>
      <c r="AB27" s="1148">
        <f t="shared" si="0"/>
        <v>9.7736063490031935</v>
      </c>
      <c r="AC27" s="1149">
        <f t="shared" si="5"/>
        <v>2.0943012543012545</v>
      </c>
      <c r="AD27" s="267"/>
      <c r="AE27" s="1502">
        <f>I27/$X27</f>
        <v>0</v>
      </c>
      <c r="AF27" s="1503">
        <f>J27/$Y27</f>
        <v>0</v>
      </c>
      <c r="AG27" s="267"/>
      <c r="AH27" s="1734">
        <f t="shared" si="4"/>
        <v>9.7736063490031935</v>
      </c>
      <c r="AI27" s="1733">
        <f t="shared" si="6"/>
        <v>2.0943012543012545</v>
      </c>
      <c r="AJ27" s="215"/>
    </row>
    <row r="28" spans="1:36" ht="12" customHeight="1" x14ac:dyDescent="0.25">
      <c r="A28" s="25"/>
      <c r="B28" s="31" t="s">
        <v>41</v>
      </c>
      <c r="C28" s="292">
        <v>254</v>
      </c>
      <c r="D28" s="292">
        <v>226</v>
      </c>
      <c r="E28" s="265"/>
      <c r="F28" s="281">
        <v>38167615.469999999</v>
      </c>
      <c r="G28" s="281">
        <v>61066872.850000001</v>
      </c>
      <c r="H28" s="267"/>
      <c r="I28" s="281">
        <v>1325613.99</v>
      </c>
      <c r="J28" s="281">
        <v>1456477.88</v>
      </c>
      <c r="K28" s="267"/>
      <c r="L28" s="281">
        <v>39493229.479999997</v>
      </c>
      <c r="M28" s="281">
        <v>62523350.799999997</v>
      </c>
      <c r="N28" s="565"/>
      <c r="O28" s="1714" t="s">
        <v>123</v>
      </c>
      <c r="P28" s="281" t="s">
        <v>123</v>
      </c>
      <c r="Q28" s="267"/>
      <c r="R28" s="1714" t="s">
        <v>123</v>
      </c>
      <c r="S28" s="281" t="s">
        <v>123</v>
      </c>
      <c r="T28" s="267"/>
      <c r="U28" s="1714" t="s">
        <v>123</v>
      </c>
      <c r="V28" s="281" t="s">
        <v>123</v>
      </c>
      <c r="W28" s="132"/>
      <c r="X28" s="1181">
        <f>VLOOKUP(B28,'FX rates'!$B$9:$K$114,4,FALSE)</f>
        <v>112.646828</v>
      </c>
      <c r="Y28" s="893">
        <f>VLOOKUP(B28,'FX rates'!$B$9:$K$114,5,FALSE)</f>
        <v>116.965</v>
      </c>
      <c r="Z28" s="131"/>
      <c r="AA28" s="131"/>
      <c r="AB28" s="1148">
        <f t="shared" si="0"/>
        <v>338825.47913377552</v>
      </c>
      <c r="AC28" s="1149">
        <f t="shared" si="5"/>
        <v>522095.26653272344</v>
      </c>
      <c r="AD28" s="267"/>
      <c r="AE28" s="1502">
        <f t="shared" ref="AE28:AE37" si="7">I28/$X28</f>
        <v>11767.87676613495</v>
      </c>
      <c r="AF28" s="1503">
        <f t="shared" ref="AF28:AF36" si="8">J28/$Y28</f>
        <v>12452.253922113452</v>
      </c>
      <c r="AG28" s="267"/>
      <c r="AH28" s="1734">
        <f t="shared" si="4"/>
        <v>350593.3560774565</v>
      </c>
      <c r="AI28" s="1733">
        <f t="shared" si="6"/>
        <v>534547.52105330653</v>
      </c>
      <c r="AJ28" s="131"/>
    </row>
    <row r="29" spans="1:36" ht="12" customHeight="1" x14ac:dyDescent="0.25">
      <c r="A29" s="25"/>
      <c r="B29" s="31" t="s">
        <v>43</v>
      </c>
      <c r="C29" s="292">
        <v>325</v>
      </c>
      <c r="D29" s="292">
        <v>256</v>
      </c>
      <c r="E29" s="265"/>
      <c r="F29" s="281">
        <v>238266687</v>
      </c>
      <c r="G29" s="281">
        <v>194331030</v>
      </c>
      <c r="H29" s="267"/>
      <c r="I29" s="1714" t="s">
        <v>123</v>
      </c>
      <c r="J29" s="281" t="s">
        <v>123</v>
      </c>
      <c r="K29" s="267"/>
      <c r="L29" s="281">
        <v>238266687</v>
      </c>
      <c r="M29" s="281">
        <v>194331030</v>
      </c>
      <c r="N29" s="565"/>
      <c r="O29" s="281">
        <v>43880.84</v>
      </c>
      <c r="P29" s="281">
        <v>32241.83</v>
      </c>
      <c r="Q29" s="267"/>
      <c r="R29" s="1714" t="s">
        <v>123</v>
      </c>
      <c r="S29" s="281" t="s">
        <v>123</v>
      </c>
      <c r="T29" s="267"/>
      <c r="U29" s="281">
        <v>43880.84</v>
      </c>
      <c r="V29" s="281">
        <v>32241.83</v>
      </c>
      <c r="W29" s="132"/>
      <c r="X29" s="1181">
        <f>VLOOKUP(B29,'FX rates'!$B$9:$K$114,4,FALSE)</f>
        <v>1066.235158</v>
      </c>
      <c r="Y29" s="893">
        <f>VLOOKUP(B29,'FX rates'!$B$9:$K$114,5,FALSE)</f>
        <v>1203.51</v>
      </c>
      <c r="Z29" s="131"/>
      <c r="AA29" s="131"/>
      <c r="AB29" s="1148">
        <f t="shared" si="0"/>
        <v>223465.41962368868</v>
      </c>
      <c r="AC29" s="1149">
        <f t="shared" si="5"/>
        <v>161470.22459306527</v>
      </c>
      <c r="AD29" s="267"/>
      <c r="AE29" s="1502" t="s">
        <v>123</v>
      </c>
      <c r="AF29" s="1503" t="s">
        <v>123</v>
      </c>
      <c r="AG29" s="267"/>
      <c r="AH29" s="1734">
        <f t="shared" si="4"/>
        <v>223465.41962368868</v>
      </c>
      <c r="AI29" s="1733">
        <f t="shared" si="6"/>
        <v>161470.22459306527</v>
      </c>
      <c r="AJ29" s="131"/>
    </row>
    <row r="30" spans="1:36" ht="12" customHeight="1" x14ac:dyDescent="0.25">
      <c r="A30" s="1"/>
      <c r="B30" s="31" t="s">
        <v>612</v>
      </c>
      <c r="C30" s="292">
        <v>61</v>
      </c>
      <c r="D30" s="292">
        <v>57</v>
      </c>
      <c r="E30" s="265"/>
      <c r="F30" s="281">
        <v>321132.25</v>
      </c>
      <c r="G30" s="281">
        <v>235553.54</v>
      </c>
      <c r="H30" s="267"/>
      <c r="I30" s="1714" t="s">
        <v>123</v>
      </c>
      <c r="J30" s="281" t="s">
        <v>123</v>
      </c>
      <c r="K30" s="267"/>
      <c r="L30" s="281">
        <v>321132.25</v>
      </c>
      <c r="M30" s="281">
        <v>235553.54</v>
      </c>
      <c r="N30" s="565"/>
      <c r="O30" s="281">
        <v>3715.93</v>
      </c>
      <c r="P30" s="281">
        <v>2358.46</v>
      </c>
      <c r="Q30" s="267"/>
      <c r="R30" s="1714">
        <v>0</v>
      </c>
      <c r="S30" s="281">
        <v>0</v>
      </c>
      <c r="T30" s="267"/>
      <c r="U30" s="281">
        <v>3715.93</v>
      </c>
      <c r="V30" s="281">
        <v>2358.46</v>
      </c>
      <c r="W30" s="132"/>
      <c r="X30" s="1181">
        <f>VLOOKUP(B30,'FX rates'!$B$9:$K$114,4,FALSE)</f>
        <v>63.714761000000003</v>
      </c>
      <c r="Y30" s="893">
        <f>VLOOKUP(B30,'FX rates'!$B$9:$K$114,5,FALSE)</f>
        <v>67.808000000000007</v>
      </c>
      <c r="Z30" s="131"/>
      <c r="AA30" s="131"/>
      <c r="AB30" s="1148">
        <f t="shared" si="0"/>
        <v>5040.1546668283036</v>
      </c>
      <c r="AC30" s="1149">
        <f t="shared" si="5"/>
        <v>3473.8311113732889</v>
      </c>
      <c r="AD30" s="267"/>
      <c r="AE30" s="1502" t="s">
        <v>123</v>
      </c>
      <c r="AF30" s="1503" t="s">
        <v>123</v>
      </c>
      <c r="AG30" s="267"/>
      <c r="AH30" s="1734">
        <f t="shared" si="4"/>
        <v>5040.1546668283036</v>
      </c>
      <c r="AI30" s="1733">
        <f t="shared" si="6"/>
        <v>3473.8311113732889</v>
      </c>
      <c r="AJ30" s="131"/>
    </row>
    <row r="31" spans="1:36" ht="12" customHeight="1" x14ac:dyDescent="0.25">
      <c r="A31" s="1"/>
      <c r="B31" s="31" t="s">
        <v>45</v>
      </c>
      <c r="C31" s="292">
        <v>23</v>
      </c>
      <c r="D31" s="292">
        <v>23</v>
      </c>
      <c r="E31" s="265"/>
      <c r="F31" s="281">
        <v>173.53</v>
      </c>
      <c r="G31" s="281">
        <v>163.37</v>
      </c>
      <c r="H31" s="267"/>
      <c r="I31" s="281">
        <v>104.84</v>
      </c>
      <c r="J31" s="281">
        <v>145.44</v>
      </c>
      <c r="K31" s="267"/>
      <c r="L31" s="281">
        <v>278.41000000000003</v>
      </c>
      <c r="M31" s="281">
        <v>308.83999999999997</v>
      </c>
      <c r="N31" s="267"/>
      <c r="O31" s="281">
        <v>12.48</v>
      </c>
      <c r="P31" s="281">
        <v>8.1</v>
      </c>
      <c r="Q31" s="267"/>
      <c r="R31" s="281">
        <v>0.45</v>
      </c>
      <c r="S31" s="281">
        <v>0.45</v>
      </c>
      <c r="T31" s="267"/>
      <c r="U31" s="281">
        <v>12.92</v>
      </c>
      <c r="V31" s="281">
        <v>8.56</v>
      </c>
      <c r="W31" s="132"/>
      <c r="X31" s="1181">
        <f>VLOOKUP(B31,'FX rates'!$B$9:$K$114,4,FALSE)</f>
        <v>1.4076569999999999</v>
      </c>
      <c r="Y31" s="893">
        <f>VLOOKUP(B31,'FX rates'!$B$9:$K$114,5,FALSE)</f>
        <v>1.4371</v>
      </c>
      <c r="Z31" s="131"/>
      <c r="AA31" s="131"/>
      <c r="AB31" s="1731">
        <f t="shared" ref="AB31:AB36" si="9">F31/X31</f>
        <v>123.27576959443957</v>
      </c>
      <c r="AC31" s="1732">
        <f t="shared" ref="AC31:AC36" si="10">G31/Y31</f>
        <v>113.68032843921787</v>
      </c>
      <c r="AD31" s="267"/>
      <c r="AE31" s="1502">
        <f t="shared" si="7"/>
        <v>74.47837079629484</v>
      </c>
      <c r="AF31" s="1503">
        <f t="shared" si="8"/>
        <v>101.20381323498712</v>
      </c>
      <c r="AG31" s="267"/>
      <c r="AH31" s="1734">
        <f t="shared" si="4"/>
        <v>197.78255640401039</v>
      </c>
      <c r="AI31" s="1733">
        <f t="shared" si="6"/>
        <v>214.90501704822208</v>
      </c>
      <c r="AJ31" s="131"/>
    </row>
    <row r="32" spans="1:36" ht="12" customHeight="1" x14ac:dyDescent="0.25">
      <c r="B32" s="31" t="s">
        <v>48</v>
      </c>
      <c r="C32" s="292">
        <v>87</v>
      </c>
      <c r="D32" s="292">
        <v>76</v>
      </c>
      <c r="E32" s="88"/>
      <c r="F32" s="281">
        <v>1082121.1599999999</v>
      </c>
      <c r="G32" s="281">
        <v>650053.02</v>
      </c>
      <c r="H32" s="90"/>
      <c r="I32" s="281">
        <v>710.67</v>
      </c>
      <c r="J32" s="281">
        <v>1037.55</v>
      </c>
      <c r="K32" s="90"/>
      <c r="L32" s="281">
        <v>1082831.83</v>
      </c>
      <c r="M32" s="281">
        <v>651090.56999999995</v>
      </c>
      <c r="N32" s="90"/>
      <c r="O32" s="281">
        <v>12416.630999999999</v>
      </c>
      <c r="P32" s="281">
        <v>9626.3770000000004</v>
      </c>
      <c r="Q32" s="90"/>
      <c r="R32" s="281">
        <v>0</v>
      </c>
      <c r="S32" s="281">
        <v>0</v>
      </c>
      <c r="T32" s="90"/>
      <c r="U32" s="281">
        <v>12416.630999999999</v>
      </c>
      <c r="V32" s="281">
        <v>9626.3770000000004</v>
      </c>
      <c r="W32" s="132"/>
      <c r="X32" s="1181">
        <f>VLOOKUP(B32,'FX rates'!$B$9:$K$114,4,FALSE)</f>
        <v>6.5165519999999999</v>
      </c>
      <c r="Y32" s="893">
        <f>VLOOKUP(B32,'FX rates'!$B$9:$K$114,5,FALSE)</f>
        <v>6.9436999999999998</v>
      </c>
      <c r="Z32" s="131"/>
      <c r="AA32" s="131"/>
      <c r="AB32" s="1731">
        <f t="shared" si="9"/>
        <v>166057.31988327569</v>
      </c>
      <c r="AC32" s="1732">
        <f t="shared" si="10"/>
        <v>93617.670694298431</v>
      </c>
      <c r="AD32" s="267"/>
      <c r="AE32" s="1502">
        <f t="shared" si="7"/>
        <v>109.05613889062805</v>
      </c>
      <c r="AF32" s="1503">
        <f t="shared" si="8"/>
        <v>149.42321816898772</v>
      </c>
      <c r="AG32" s="267"/>
      <c r="AH32" s="1734">
        <f t="shared" si="4"/>
        <v>166166.37602216634</v>
      </c>
      <c r="AI32" s="1733">
        <f t="shared" si="6"/>
        <v>93767.093912467419</v>
      </c>
    </row>
    <row r="33" spans="1:35" ht="12" customHeight="1" x14ac:dyDescent="0.25">
      <c r="B33" s="31" t="s">
        <v>50</v>
      </c>
      <c r="C33" s="292">
        <v>52</v>
      </c>
      <c r="D33" s="292">
        <v>48</v>
      </c>
      <c r="E33" s="184"/>
      <c r="F33" s="281">
        <v>1506221.04</v>
      </c>
      <c r="G33" s="281">
        <v>795038.91</v>
      </c>
      <c r="H33" s="244"/>
      <c r="I33" s="281">
        <v>705.08</v>
      </c>
      <c r="J33" s="281">
        <v>332.06</v>
      </c>
      <c r="K33" s="244"/>
      <c r="L33" s="281">
        <v>1506926.12</v>
      </c>
      <c r="M33" s="281">
        <v>795370.97</v>
      </c>
      <c r="N33" s="244"/>
      <c r="O33" s="281">
        <v>10389.85</v>
      </c>
      <c r="P33" s="281">
        <v>7680.78</v>
      </c>
      <c r="Q33" s="244"/>
      <c r="R33" s="281">
        <v>0</v>
      </c>
      <c r="S33" s="281">
        <v>0</v>
      </c>
      <c r="T33" s="244"/>
      <c r="U33" s="281">
        <v>10389.879999999999</v>
      </c>
      <c r="V33" s="281">
        <v>7680.78</v>
      </c>
      <c r="X33" s="1181">
        <f>VLOOKUP(B33,'FX rates'!$B$9:$K$114,4,FALSE)</f>
        <v>6.5165519999999999</v>
      </c>
      <c r="Y33" s="893">
        <f>VLOOKUP(B33,'FX rates'!$B$9:$K$114,5,FALSE)</f>
        <v>6.9436999999999998</v>
      </c>
      <c r="AB33" s="1731">
        <f t="shared" si="9"/>
        <v>231137.73050533474</v>
      </c>
      <c r="AC33" s="1732">
        <f t="shared" si="10"/>
        <v>114497.87721243718</v>
      </c>
      <c r="AD33" s="267"/>
      <c r="AE33" s="1502">
        <f t="shared" si="7"/>
        <v>108.19832328507469</v>
      </c>
      <c r="AF33" s="1503">
        <f t="shared" si="8"/>
        <v>47.821766493368088</v>
      </c>
      <c r="AG33" s="267"/>
      <c r="AH33" s="1734">
        <f t="shared" si="4"/>
        <v>231245.92882861983</v>
      </c>
      <c r="AI33" s="1733">
        <f t="shared" si="6"/>
        <v>114545.69897893054</v>
      </c>
    </row>
    <row r="34" spans="1:35" ht="12" customHeight="1" x14ac:dyDescent="0.25">
      <c r="A34" s="1699"/>
      <c r="B34" s="1694" t="s">
        <v>51</v>
      </c>
      <c r="C34" s="292">
        <v>64</v>
      </c>
      <c r="D34" s="292">
        <v>77</v>
      </c>
      <c r="E34" s="147"/>
      <c r="F34" s="1714" t="s">
        <v>123</v>
      </c>
      <c r="G34" s="1714" t="s">
        <v>123</v>
      </c>
      <c r="H34" s="1718"/>
      <c r="I34" s="1714" t="s">
        <v>123</v>
      </c>
      <c r="J34" s="1714" t="s">
        <v>123</v>
      </c>
      <c r="K34" s="1718"/>
      <c r="L34" s="1714">
        <v>2807.14</v>
      </c>
      <c r="M34" s="1714">
        <v>3228.68</v>
      </c>
      <c r="N34" s="1718"/>
      <c r="O34" s="1714" t="s">
        <v>123</v>
      </c>
      <c r="P34" s="1714" t="s">
        <v>123</v>
      </c>
      <c r="Q34" s="1718"/>
      <c r="R34" s="1714" t="s">
        <v>123</v>
      </c>
      <c r="S34" s="1714" t="s">
        <v>123</v>
      </c>
      <c r="T34" s="244"/>
      <c r="U34" s="281">
        <v>0</v>
      </c>
      <c r="V34" s="281" t="s">
        <v>123</v>
      </c>
      <c r="X34" s="1181">
        <f>VLOOKUP(B34,'FX rates'!$B$9:$K$114,4,FALSE)</f>
        <v>1.3364590000000001</v>
      </c>
      <c r="Y34" s="893">
        <f>VLOOKUP(B34,'FX rates'!$B$9:$K$114,5,FALSE)</f>
        <v>1.4459</v>
      </c>
      <c r="AB34" s="1731" t="s">
        <v>123</v>
      </c>
      <c r="AC34" s="1732" t="s">
        <v>123</v>
      </c>
      <c r="AD34" s="267"/>
      <c r="AE34" s="1502" t="s">
        <v>123</v>
      </c>
      <c r="AF34" s="1503" t="s">
        <v>123</v>
      </c>
      <c r="AG34" s="267"/>
      <c r="AH34" s="1734">
        <f t="shared" si="4"/>
        <v>2100.4310644770994</v>
      </c>
      <c r="AI34" s="1733">
        <f t="shared" si="6"/>
        <v>2232.9898333218066</v>
      </c>
    </row>
    <row r="35" spans="1:35" ht="12" customHeight="1" x14ac:dyDescent="0.25">
      <c r="A35" s="1699"/>
      <c r="B35" s="127" t="s">
        <v>474</v>
      </c>
      <c r="C35" s="292">
        <v>16</v>
      </c>
      <c r="D35" s="292">
        <v>15</v>
      </c>
      <c r="E35" s="147"/>
      <c r="F35" s="1714">
        <v>2192.35</v>
      </c>
      <c r="G35" s="1714">
        <v>2851.65</v>
      </c>
      <c r="H35" s="1718"/>
      <c r="I35" s="1714">
        <v>886.87</v>
      </c>
      <c r="J35" s="1714">
        <v>3653.71</v>
      </c>
      <c r="K35" s="1718"/>
      <c r="L35" s="1714">
        <v>3079.22</v>
      </c>
      <c r="M35" s="1714">
        <v>6505.36</v>
      </c>
      <c r="N35" s="1718"/>
      <c r="O35" s="1714">
        <v>55.04</v>
      </c>
      <c r="P35" s="1714">
        <v>74.180000000000007</v>
      </c>
      <c r="Q35" s="1718"/>
      <c r="R35" s="1714">
        <v>0.01</v>
      </c>
      <c r="S35" s="1714">
        <v>0.1</v>
      </c>
      <c r="T35" s="244"/>
      <c r="U35" s="281">
        <v>55.05</v>
      </c>
      <c r="V35" s="281">
        <v>74.28</v>
      </c>
      <c r="X35" s="1181">
        <f>VLOOKUP(B35,'FX rates'!$B$9:$K$114,4,FALSE)</f>
        <v>32.551189999999998</v>
      </c>
      <c r="Y35" s="893">
        <f>VLOOKUP(B35,'FX rates'!$B$9:$K$114,5,FALSE)</f>
        <v>35.666600000000003</v>
      </c>
      <c r="AB35" s="1731">
        <f t="shared" si="9"/>
        <v>67.350840322581135</v>
      </c>
      <c r="AC35" s="1732">
        <f t="shared" si="10"/>
        <v>79.952953183090059</v>
      </c>
      <c r="AD35" s="267"/>
      <c r="AE35" s="1502">
        <f t="shared" si="7"/>
        <v>27.245394100799388</v>
      </c>
      <c r="AF35" s="1503">
        <f t="shared" si="8"/>
        <v>102.44065876758647</v>
      </c>
      <c r="AG35" s="267"/>
      <c r="AH35" s="1734">
        <f t="shared" si="4"/>
        <v>94.596234423380523</v>
      </c>
      <c r="AI35" s="1733">
        <f t="shared" si="6"/>
        <v>182.39361195067653</v>
      </c>
    </row>
    <row r="36" spans="1:35" ht="12" customHeight="1" x14ac:dyDescent="0.25">
      <c r="B36" s="31" t="s">
        <v>553</v>
      </c>
      <c r="C36" s="2">
        <v>1</v>
      </c>
      <c r="D36" s="1558">
        <v>1</v>
      </c>
      <c r="E36" s="184"/>
      <c r="F36" s="1559">
        <v>503.31853089999993</v>
      </c>
      <c r="G36" s="1559">
        <v>692.159087</v>
      </c>
      <c r="H36" s="244"/>
      <c r="I36" s="1559">
        <v>0</v>
      </c>
      <c r="J36" s="1559">
        <v>0</v>
      </c>
      <c r="K36" s="244"/>
      <c r="L36" s="1559">
        <v>503.31853089999993</v>
      </c>
      <c r="M36" s="1559">
        <v>692.159087</v>
      </c>
      <c r="N36" s="244"/>
      <c r="O36" s="1559">
        <v>7.9589999999999996</v>
      </c>
      <c r="P36" s="1559">
        <v>10.707000000000001</v>
      </c>
      <c r="Q36" s="244"/>
      <c r="R36" s="1559">
        <v>0</v>
      </c>
      <c r="S36" s="1559">
        <v>0</v>
      </c>
      <c r="T36" s="244"/>
      <c r="U36" s="1559">
        <v>7.9589999999999996</v>
      </c>
      <c r="V36" s="1559">
        <v>10.707000000000001</v>
      </c>
      <c r="X36" s="1181">
        <f>VLOOKUP(B36,'FX rates'!$B$9:$K$114,4,FALSE)</f>
        <v>49.899349000000001</v>
      </c>
      <c r="Y36" s="893">
        <f>VLOOKUP(B36,'FX rates'!$B$9:$K$114,5,FALSE)</f>
        <v>49.525799999999997</v>
      </c>
      <c r="AB36" s="1731">
        <f t="shared" si="9"/>
        <v>10.086675297106581</v>
      </c>
      <c r="AC36" s="1732">
        <f t="shared" si="10"/>
        <v>13.97572753998926</v>
      </c>
      <c r="AD36" s="267"/>
      <c r="AE36" s="1502">
        <f t="shared" si="7"/>
        <v>0</v>
      </c>
      <c r="AF36" s="1503">
        <f t="shared" si="8"/>
        <v>0</v>
      </c>
      <c r="AG36" s="267"/>
      <c r="AH36" s="1734">
        <f t="shared" si="4"/>
        <v>10.086675297106581</v>
      </c>
      <c r="AI36" s="1733">
        <f t="shared" si="6"/>
        <v>13.97572753998926</v>
      </c>
    </row>
    <row r="37" spans="1:35" ht="12" customHeight="1" x14ac:dyDescent="0.25">
      <c r="B37" s="37" t="s">
        <v>57</v>
      </c>
      <c r="C37" s="293">
        <v>98</v>
      </c>
      <c r="D37" s="293">
        <v>62</v>
      </c>
      <c r="E37" s="184"/>
      <c r="F37" s="269">
        <v>1231715.56</v>
      </c>
      <c r="G37" s="269">
        <v>1707397.47</v>
      </c>
      <c r="H37" s="244"/>
      <c r="I37" s="269">
        <v>27.72</v>
      </c>
      <c r="J37" s="269" t="s">
        <v>123</v>
      </c>
      <c r="K37" s="244"/>
      <c r="L37" s="269">
        <v>1231743.28</v>
      </c>
      <c r="M37" s="269">
        <v>1707397.47</v>
      </c>
      <c r="N37" s="244"/>
      <c r="O37" s="269">
        <v>8609.2199999999993</v>
      </c>
      <c r="P37" s="269">
        <v>12133.94</v>
      </c>
      <c r="Q37" s="244"/>
      <c r="R37" s="269">
        <v>0</v>
      </c>
      <c r="S37" s="269" t="s">
        <v>123</v>
      </c>
      <c r="T37" s="244"/>
      <c r="U37" s="269">
        <v>8609.2199999999993</v>
      </c>
      <c r="V37" s="269">
        <v>12133.94</v>
      </c>
      <c r="X37" s="1182">
        <f>VLOOKUP(B37,'FX rates'!$B$9:$K$114,4,FALSE)</f>
        <v>29.664079999999998</v>
      </c>
      <c r="Y37" s="895">
        <f>VLOOKUP(B37,'FX rates'!$B$9:$K$114,5,FALSE)</f>
        <v>32.283099999999997</v>
      </c>
      <c r="AB37" s="1150">
        <f t="shared" si="0"/>
        <v>41522.122378310742</v>
      </c>
      <c r="AC37" s="1151">
        <f t="shared" si="5"/>
        <v>52888.274979788192</v>
      </c>
      <c r="AD37" s="267"/>
      <c r="AE37" s="1504">
        <f t="shared" si="7"/>
        <v>0.93446349928937622</v>
      </c>
      <c r="AF37" s="605" t="s">
        <v>123</v>
      </c>
      <c r="AG37" s="267"/>
      <c r="AH37" s="1154">
        <f t="shared" si="3"/>
        <v>41523.05684181003</v>
      </c>
      <c r="AI37" s="1155">
        <f t="shared" si="2"/>
        <v>52888.274979788192</v>
      </c>
    </row>
    <row r="38" spans="1:35" ht="12" customHeight="1" x14ac:dyDescent="0.25">
      <c r="B38" s="140" t="s">
        <v>26</v>
      </c>
      <c r="C38" s="294">
        <v>1066</v>
      </c>
      <c r="D38" s="294">
        <v>1066</v>
      </c>
      <c r="E38" s="184"/>
      <c r="F38" s="274"/>
      <c r="G38" s="274"/>
      <c r="H38" s="244"/>
      <c r="I38" s="274"/>
      <c r="J38" s="274"/>
      <c r="K38" s="244"/>
      <c r="L38" s="274"/>
      <c r="M38" s="274"/>
      <c r="N38" s="244"/>
      <c r="O38" s="276"/>
      <c r="P38" s="276"/>
      <c r="Q38" s="244"/>
      <c r="R38" s="276"/>
      <c r="S38" s="276"/>
      <c r="T38" s="244"/>
      <c r="U38" s="276"/>
      <c r="V38" s="276"/>
      <c r="W38" s="44"/>
      <c r="X38" s="1305"/>
      <c r="Y38" s="1305"/>
      <c r="AB38" s="276"/>
      <c r="AC38" s="276"/>
      <c r="AD38" s="267"/>
      <c r="AE38" s="276"/>
      <c r="AF38" s="276"/>
      <c r="AG38" s="267"/>
      <c r="AH38" s="276"/>
      <c r="AI38" s="276"/>
    </row>
    <row r="39" spans="1:35" ht="12" customHeight="1" x14ac:dyDescent="0.25">
      <c r="B39" s="40"/>
      <c r="C39" s="295" t="s">
        <v>598</v>
      </c>
      <c r="D39" s="295" t="s">
        <v>598</v>
      </c>
      <c r="E39" s="184"/>
      <c r="F39" s="274" t="s">
        <v>598</v>
      </c>
      <c r="G39" s="274" t="s">
        <v>598</v>
      </c>
      <c r="H39" s="244"/>
      <c r="I39" s="274" t="s">
        <v>598</v>
      </c>
      <c r="J39" s="274" t="s">
        <v>598</v>
      </c>
      <c r="K39" s="244"/>
      <c r="L39" s="274" t="s">
        <v>598</v>
      </c>
      <c r="M39" s="274" t="s">
        <v>598</v>
      </c>
      <c r="N39" s="244"/>
      <c r="O39" s="274" t="s">
        <v>598</v>
      </c>
      <c r="P39" s="274" t="s">
        <v>598</v>
      </c>
      <c r="Q39" s="244"/>
      <c r="R39" s="274" t="s">
        <v>598</v>
      </c>
      <c r="S39" s="274" t="s">
        <v>598</v>
      </c>
      <c r="T39" s="244"/>
      <c r="U39" s="274" t="s">
        <v>598</v>
      </c>
      <c r="V39" s="274" t="s">
        <v>598</v>
      </c>
      <c r="W39" s="44"/>
      <c r="X39" s="1305"/>
      <c r="Y39" s="1305"/>
      <c r="AB39" s="274"/>
      <c r="AC39" s="273"/>
      <c r="AD39" s="267"/>
      <c r="AE39" s="274"/>
      <c r="AF39" s="273"/>
      <c r="AG39" s="267"/>
      <c r="AH39" s="274"/>
      <c r="AI39" s="273"/>
    </row>
    <row r="40" spans="1:35" ht="12" customHeight="1" x14ac:dyDescent="0.25">
      <c r="B40" s="289" t="s">
        <v>59</v>
      </c>
      <c r="C40" s="296"/>
      <c r="D40" s="296"/>
      <c r="E40" s="184"/>
      <c r="F40" s="274"/>
      <c r="G40" s="274"/>
      <c r="H40" s="244"/>
      <c r="I40" s="297"/>
      <c r="J40" s="297"/>
      <c r="K40" s="244"/>
      <c r="L40" s="297"/>
      <c r="M40" s="297"/>
      <c r="N40" s="244"/>
      <c r="O40" s="297"/>
      <c r="P40" s="297"/>
      <c r="Q40" s="244"/>
      <c r="R40" s="297"/>
      <c r="S40" s="297"/>
      <c r="T40" s="244"/>
      <c r="U40" s="297"/>
      <c r="V40" s="297"/>
      <c r="W40" s="44"/>
      <c r="X40" s="1305"/>
      <c r="Y40" s="1305"/>
      <c r="AB40" s="274"/>
      <c r="AC40" s="273"/>
      <c r="AD40" s="267"/>
      <c r="AE40" s="274"/>
      <c r="AF40" s="273"/>
      <c r="AG40" s="267"/>
      <c r="AH40" s="274"/>
      <c r="AI40" s="273"/>
    </row>
    <row r="41" spans="1:35" ht="12" customHeight="1" x14ac:dyDescent="0.25">
      <c r="B41" s="770" t="s">
        <v>151</v>
      </c>
      <c r="C41" s="298">
        <v>1</v>
      </c>
      <c r="D41" s="298">
        <v>3</v>
      </c>
      <c r="E41" s="184"/>
      <c r="F41" s="1500">
        <v>9.4499999999999993</v>
      </c>
      <c r="G41" s="1501">
        <v>3.37</v>
      </c>
      <c r="H41" s="244"/>
      <c r="I41" s="299">
        <v>0</v>
      </c>
      <c r="J41" s="299">
        <v>0</v>
      </c>
      <c r="K41" s="244"/>
      <c r="L41" s="299">
        <v>9.4499999999999993</v>
      </c>
      <c r="M41" s="299">
        <v>3.63</v>
      </c>
      <c r="N41" s="244"/>
      <c r="O41" s="299">
        <v>0.51</v>
      </c>
      <c r="P41" s="299">
        <v>1.49</v>
      </c>
      <c r="Q41" s="244"/>
      <c r="R41" s="299">
        <v>0</v>
      </c>
      <c r="S41" s="299">
        <v>0</v>
      </c>
      <c r="T41" s="244"/>
      <c r="U41" s="299">
        <v>0.51</v>
      </c>
      <c r="V41" s="299">
        <v>1.58</v>
      </c>
      <c r="X41" s="1180">
        <f>VLOOKUP(B41,'FX rates'!$B$9:$K$114,4,FALSE)</f>
        <v>0.83469599999999999</v>
      </c>
      <c r="Y41" s="891">
        <f>VLOOKUP(B41,'FX rates'!$B$9:$K$114,5,FALSE)</f>
        <v>0.95010099999999997</v>
      </c>
      <c r="AB41" s="1143">
        <f t="shared" si="0"/>
        <v>11.321487104287069</v>
      </c>
      <c r="AC41" s="1143">
        <f>G41/Y41</f>
        <v>3.5469913198702034</v>
      </c>
      <c r="AD41" s="244"/>
      <c r="AE41" s="1156">
        <f>I41/$X41</f>
        <v>0</v>
      </c>
      <c r="AF41" s="1375">
        <f>J41/$Y41</f>
        <v>0</v>
      </c>
      <c r="AG41" s="244"/>
      <c r="AH41" s="1156">
        <f t="shared" si="3"/>
        <v>11.321487104287069</v>
      </c>
      <c r="AI41" s="1375">
        <f t="shared" si="2"/>
        <v>3.8206464365367472</v>
      </c>
    </row>
    <row r="42" spans="1:35" ht="12" customHeight="1" x14ac:dyDescent="0.25">
      <c r="B42" s="772" t="s">
        <v>154</v>
      </c>
      <c r="C42" s="292">
        <v>8</v>
      </c>
      <c r="D42" s="292">
        <v>21</v>
      </c>
      <c r="E42" s="184"/>
      <c r="F42" s="1502">
        <v>4464.1000000000004</v>
      </c>
      <c r="G42" s="1503">
        <v>6039.93</v>
      </c>
      <c r="H42" s="244"/>
      <c r="I42" s="281">
        <v>0</v>
      </c>
      <c r="J42" s="281" t="s">
        <v>123</v>
      </c>
      <c r="K42" s="244"/>
      <c r="L42" s="281">
        <v>4464.1000000000004</v>
      </c>
      <c r="M42" s="281">
        <v>6039.93</v>
      </c>
      <c r="N42" s="244"/>
      <c r="O42" s="281" t="s">
        <v>123</v>
      </c>
      <c r="P42" s="281" t="s">
        <v>123</v>
      </c>
      <c r="Q42" s="244"/>
      <c r="R42" s="281" t="s">
        <v>123</v>
      </c>
      <c r="S42" s="281" t="s">
        <v>123</v>
      </c>
      <c r="T42" s="244"/>
      <c r="U42" s="1714" t="s">
        <v>123</v>
      </c>
      <c r="V42" s="1714" t="s">
        <v>123</v>
      </c>
      <c r="X42" s="1181">
        <f>VLOOKUP(B42,'FX rates'!$B$9:$K$114,4,FALSE)</f>
        <v>0.83469599999999999</v>
      </c>
      <c r="Y42" s="893">
        <f>VLOOKUP(B42,'FX rates'!$B$9:$K$114,5,FALSE)</f>
        <v>0.95010099999999997</v>
      </c>
      <c r="AB42" s="1144">
        <f t="shared" si="0"/>
        <v>5348.1746647881391</v>
      </c>
      <c r="AC42" s="1144">
        <f t="shared" ref="AC42:AC56" si="11">G42/Y42</f>
        <v>6357.145187722148</v>
      </c>
      <c r="AD42" s="244"/>
      <c r="AE42" s="1153" t="s">
        <v>123</v>
      </c>
      <c r="AF42" s="1378" t="s">
        <v>123</v>
      </c>
      <c r="AG42" s="244"/>
      <c r="AH42" s="1734">
        <f t="shared" ref="AH42" si="12">L42/$X42</f>
        <v>5348.1746647881391</v>
      </c>
      <c r="AI42" s="1747">
        <f t="shared" ref="AI42" si="13">M42/$Y42</f>
        <v>6357.145187722148</v>
      </c>
    </row>
    <row r="43" spans="1:35" ht="12" customHeight="1" x14ac:dyDescent="0.25">
      <c r="B43" s="31" t="s">
        <v>68</v>
      </c>
      <c r="C43" s="292">
        <v>13</v>
      </c>
      <c r="D43" s="292">
        <v>11</v>
      </c>
      <c r="E43" s="184"/>
      <c r="F43" s="1502">
        <v>1409.46</v>
      </c>
      <c r="G43" s="1503">
        <v>2393.17</v>
      </c>
      <c r="H43" s="244"/>
      <c r="I43" s="281">
        <v>0</v>
      </c>
      <c r="J43" s="281" t="s">
        <v>123</v>
      </c>
      <c r="K43" s="244"/>
      <c r="L43" s="281">
        <v>1409.46</v>
      </c>
      <c r="M43" s="281">
        <v>2393.17</v>
      </c>
      <c r="N43" s="244"/>
      <c r="O43" s="281">
        <v>210.17</v>
      </c>
      <c r="P43" s="281">
        <v>227.97</v>
      </c>
      <c r="Q43" s="244"/>
      <c r="R43" s="281">
        <v>0</v>
      </c>
      <c r="S43" s="281" t="s">
        <v>123</v>
      </c>
      <c r="T43" s="244"/>
      <c r="U43" s="1714">
        <v>210.17</v>
      </c>
      <c r="V43" s="1714">
        <v>227.97</v>
      </c>
      <c r="X43" s="1181">
        <f>VLOOKUP(B43,'FX rates'!$B$9:$K$114,4,FALSE)</f>
        <v>3.7825220000000002</v>
      </c>
      <c r="Y43" s="893">
        <f>VLOOKUP(B43,'FX rates'!$B$9:$K$114,5,FALSE)</f>
        <v>3.5133999999999999</v>
      </c>
      <c r="AB43" s="1144">
        <f t="shared" si="0"/>
        <v>372.6244024489481</v>
      </c>
      <c r="AC43" s="1144">
        <f t="shared" si="11"/>
        <v>681.15500654636537</v>
      </c>
      <c r="AD43" s="244"/>
      <c r="AE43" s="1153" t="s">
        <v>123</v>
      </c>
      <c r="AF43" s="1378" t="s">
        <v>123</v>
      </c>
      <c r="AG43" s="244"/>
      <c r="AH43" s="1153">
        <f t="shared" si="3"/>
        <v>372.6244024489481</v>
      </c>
      <c r="AI43" s="1378">
        <f t="shared" si="2"/>
        <v>681.15500654636537</v>
      </c>
    </row>
    <row r="44" spans="1:35" ht="12" customHeight="1" x14ac:dyDescent="0.25">
      <c r="B44" s="36" t="s">
        <v>73</v>
      </c>
      <c r="C44" s="292">
        <v>1204</v>
      </c>
      <c r="D44" s="292">
        <v>1128</v>
      </c>
      <c r="E44" s="184"/>
      <c r="F44" s="1502">
        <v>127229.2</v>
      </c>
      <c r="G44" s="1503">
        <v>164519.70000000001</v>
      </c>
      <c r="H44" s="244"/>
      <c r="I44" s="281">
        <v>1920.5</v>
      </c>
      <c r="J44" s="281">
        <v>2516.3000000000002</v>
      </c>
      <c r="K44" s="244"/>
      <c r="L44" s="281">
        <v>129149.7</v>
      </c>
      <c r="M44" s="281">
        <v>167036</v>
      </c>
      <c r="N44" s="244"/>
      <c r="O44" s="281">
        <v>3750.97</v>
      </c>
      <c r="P44" s="281">
        <v>3750.94</v>
      </c>
      <c r="Q44" s="244"/>
      <c r="R44" s="281">
        <v>55.12</v>
      </c>
      <c r="S44" s="281">
        <v>47.63</v>
      </c>
      <c r="T44" s="244"/>
      <c r="U44" s="1714">
        <f>SUM(O44,R44)</f>
        <v>3806.0899999999997</v>
      </c>
      <c r="V44" s="1714">
        <f>SUM(P44,S44)</f>
        <v>3798.57</v>
      </c>
      <c r="X44" s="1181">
        <f>VLOOKUP(B44,'FX rates'!$B$9:$K$114,4,FALSE)</f>
        <v>0.83469599999999999</v>
      </c>
      <c r="Y44" s="893">
        <f>VLOOKUP(B44,'FX rates'!$B$9:$K$114,5,FALSE)</f>
        <v>0.95010099999999997</v>
      </c>
      <c r="AB44" s="1730">
        <f t="shared" ref="AB44:AB55" si="14">F44/X44</f>
        <v>152425.79334272598</v>
      </c>
      <c r="AC44" s="1730">
        <f t="shared" ref="AC44:AC55" si="15">G44/Y44</f>
        <v>173160.22191324923</v>
      </c>
      <c r="AD44" s="244"/>
      <c r="AE44" s="1153">
        <f t="shared" ref="AE44:AE56" si="16">I44/$X44</f>
        <v>2300.8376702416208</v>
      </c>
      <c r="AF44" s="1378">
        <f t="shared" ref="AF44:AF56" si="17">J44/$Y44</f>
        <v>2648.4552694924014</v>
      </c>
      <c r="AG44" s="244"/>
      <c r="AH44" s="1734">
        <f t="shared" si="3"/>
        <v>154726.63101296758</v>
      </c>
      <c r="AI44" s="1747">
        <f t="shared" si="2"/>
        <v>175808.67718274164</v>
      </c>
    </row>
    <row r="45" spans="1:35" ht="12" customHeight="1" x14ac:dyDescent="0.25">
      <c r="B45" s="31" t="s">
        <v>76</v>
      </c>
      <c r="C45" s="292">
        <v>804</v>
      </c>
      <c r="D45" s="292">
        <v>790</v>
      </c>
      <c r="E45" s="184"/>
      <c r="F45" s="1502">
        <v>63478</v>
      </c>
      <c r="G45" s="1503">
        <v>82720</v>
      </c>
      <c r="H45" s="244"/>
      <c r="I45" s="281">
        <v>57820</v>
      </c>
      <c r="J45" s="281">
        <v>64523.9</v>
      </c>
      <c r="K45" s="244"/>
      <c r="L45" s="281">
        <v>121298</v>
      </c>
      <c r="M45" s="281">
        <v>147243.9</v>
      </c>
      <c r="N45" s="244"/>
      <c r="O45" s="281">
        <v>2034.49</v>
      </c>
      <c r="P45" s="281">
        <v>2267.2199999999998</v>
      </c>
      <c r="Q45" s="244"/>
      <c r="R45" s="281">
        <v>9.7799999999999994</v>
      </c>
      <c r="S45" s="281">
        <v>10.99</v>
      </c>
      <c r="T45" s="244"/>
      <c r="U45" s="1714">
        <f t="shared" ref="U45:U46" si="18">SUM(O45,R45)</f>
        <v>2044.27</v>
      </c>
      <c r="V45" s="1714">
        <f t="shared" ref="V45:V46" si="19">SUM(P45,S45)</f>
        <v>2278.2099999999996</v>
      </c>
      <c r="X45" s="1181">
        <f>VLOOKUP(B45,'FX rates'!$B$9:$K$114,4,FALSE)</f>
        <v>0.83469599999999999</v>
      </c>
      <c r="Y45" s="893">
        <f>VLOOKUP(B45,'FX rates'!$B$9:$K$114,5,FALSE)</f>
        <v>0.95010099999999997</v>
      </c>
      <c r="AB45" s="1730">
        <f t="shared" si="14"/>
        <v>76049.244275760284</v>
      </c>
      <c r="AC45" s="1730">
        <f t="shared" si="15"/>
        <v>87064.427887140424</v>
      </c>
      <c r="AD45" s="244"/>
      <c r="AE45" s="1734">
        <f t="shared" ref="AE45:AE55" si="20">I45/$X45</f>
        <v>69270.72850474903</v>
      </c>
      <c r="AF45" s="1747">
        <f t="shared" ref="AF45:AF55" si="21">J45/$Y45</f>
        <v>67912.674547232353</v>
      </c>
      <c r="AG45" s="244"/>
      <c r="AH45" s="1734">
        <f t="shared" ref="AH45:AH55" si="22">L45/$X45</f>
        <v>145319.9727805093</v>
      </c>
      <c r="AI45" s="1747">
        <f t="shared" ref="AI45:AI55" si="23">M45/$Y45</f>
        <v>154977.10243437276</v>
      </c>
    </row>
    <row r="46" spans="1:35" ht="12" customHeight="1" x14ac:dyDescent="0.25">
      <c r="B46" s="31" t="s">
        <v>77</v>
      </c>
      <c r="C46" s="292">
        <v>244</v>
      </c>
      <c r="D46" s="292">
        <v>215</v>
      </c>
      <c r="E46" s="184"/>
      <c r="F46" s="1502">
        <v>2.7</v>
      </c>
      <c r="G46" s="1503">
        <v>3.15</v>
      </c>
      <c r="H46" s="244"/>
      <c r="I46" s="281">
        <v>3.49</v>
      </c>
      <c r="J46" s="281">
        <v>1.36</v>
      </c>
      <c r="K46" s="244"/>
      <c r="L46" s="281">
        <v>6.19</v>
      </c>
      <c r="M46" s="281">
        <v>4.51</v>
      </c>
      <c r="N46" s="244"/>
      <c r="O46" s="281">
        <v>0.28999999999999998</v>
      </c>
      <c r="P46" s="281">
        <v>0.43</v>
      </c>
      <c r="Q46" s="244"/>
      <c r="R46" s="281">
        <v>0.04</v>
      </c>
      <c r="S46" s="281">
        <v>0.04</v>
      </c>
      <c r="T46" s="244"/>
      <c r="U46" s="1714">
        <f t="shared" si="18"/>
        <v>0.32999999999999996</v>
      </c>
      <c r="V46" s="1714">
        <f t="shared" si="19"/>
        <v>0.47</v>
      </c>
      <c r="X46" s="1181">
        <f>VLOOKUP(B46,'FX rates'!$B$9:$K$114,4,FALSE)</f>
        <v>0.83469599999999999</v>
      </c>
      <c r="Y46" s="893">
        <f>VLOOKUP(B46,'FX rates'!$B$9:$K$114,5,FALSE)</f>
        <v>0.95010099999999997</v>
      </c>
      <c r="AB46" s="1730">
        <f t="shared" si="14"/>
        <v>3.2347106012248772</v>
      </c>
      <c r="AC46" s="1730">
        <f t="shared" si="15"/>
        <v>3.3154369903831276</v>
      </c>
      <c r="AD46" s="244"/>
      <c r="AE46" s="1734">
        <f t="shared" si="20"/>
        <v>4.1811629623240076</v>
      </c>
      <c r="AF46" s="1747">
        <f t="shared" si="21"/>
        <v>1.431426764101922</v>
      </c>
      <c r="AG46" s="244"/>
      <c r="AH46" s="1734">
        <f t="shared" si="22"/>
        <v>7.4158735635488853</v>
      </c>
      <c r="AI46" s="1747">
        <f t="shared" si="23"/>
        <v>4.7468637544850498</v>
      </c>
    </row>
    <row r="47" spans="1:35" ht="12" customHeight="1" x14ac:dyDescent="0.25">
      <c r="B47" s="31" t="s">
        <v>78</v>
      </c>
      <c r="C47" s="292">
        <v>63</v>
      </c>
      <c r="D47" s="292">
        <v>49</v>
      </c>
      <c r="E47" s="184"/>
      <c r="F47" s="1502">
        <v>48391.77</v>
      </c>
      <c r="G47" s="1503">
        <v>66463.44</v>
      </c>
      <c r="H47" s="244"/>
      <c r="I47" s="281">
        <v>3669.46</v>
      </c>
      <c r="J47" s="281">
        <v>5065.97</v>
      </c>
      <c r="K47" s="244"/>
      <c r="L47" s="281">
        <v>52062.23</v>
      </c>
      <c r="M47" s="281">
        <v>71529.41</v>
      </c>
      <c r="N47" s="244"/>
      <c r="O47" s="281">
        <v>208.32</v>
      </c>
      <c r="P47" s="281">
        <v>232.41</v>
      </c>
      <c r="Q47" s="244"/>
      <c r="R47" s="281">
        <v>0.1</v>
      </c>
      <c r="S47" s="281">
        <v>0.18</v>
      </c>
      <c r="T47" s="244"/>
      <c r="U47" s="281">
        <v>208.42</v>
      </c>
      <c r="V47" s="281">
        <v>232.58</v>
      </c>
      <c r="X47" s="1181">
        <f>VLOOKUP(B47,'FX rates'!$B$9:$K$114,4,FALSE)</f>
        <v>12.355112</v>
      </c>
      <c r="Y47" s="893">
        <f>VLOOKUP(B47,'FX rates'!$B$9:$K$114,5,FALSE)</f>
        <v>13.7004</v>
      </c>
      <c r="AB47" s="1730">
        <f t="shared" si="14"/>
        <v>3916.74069810132</v>
      </c>
      <c r="AC47" s="1730">
        <f t="shared" si="15"/>
        <v>4851.2043443987041</v>
      </c>
      <c r="AD47" s="244"/>
      <c r="AE47" s="1734">
        <f t="shared" si="20"/>
        <v>296.99933112706708</v>
      </c>
      <c r="AF47" s="1747">
        <f t="shared" si="21"/>
        <v>369.7680359697527</v>
      </c>
      <c r="AG47" s="244"/>
      <c r="AH47" s="1734">
        <f t="shared" si="22"/>
        <v>4213.8209673858082</v>
      </c>
      <c r="AI47" s="1747">
        <f t="shared" si="23"/>
        <v>5220.9723803684565</v>
      </c>
    </row>
    <row r="48" spans="1:35" ht="12" customHeight="1" x14ac:dyDescent="0.25">
      <c r="B48" s="31" t="s">
        <v>82</v>
      </c>
      <c r="C48" s="292">
        <v>104</v>
      </c>
      <c r="D48" s="292">
        <v>121</v>
      </c>
      <c r="E48" s="184"/>
      <c r="F48" s="1502">
        <v>0</v>
      </c>
      <c r="G48" s="1503">
        <v>0</v>
      </c>
      <c r="H48" s="244"/>
      <c r="I48" s="281">
        <v>0</v>
      </c>
      <c r="J48" s="281" t="s">
        <v>123</v>
      </c>
      <c r="K48" s="244"/>
      <c r="L48" s="281">
        <v>0</v>
      </c>
      <c r="M48" s="281">
        <v>0</v>
      </c>
      <c r="N48" s="244"/>
      <c r="O48" s="1714" t="s">
        <v>123</v>
      </c>
      <c r="P48" s="281" t="s">
        <v>123</v>
      </c>
      <c r="Q48" s="244"/>
      <c r="R48" s="281">
        <v>0</v>
      </c>
      <c r="S48" s="281" t="s">
        <v>123</v>
      </c>
      <c r="T48" s="541"/>
      <c r="U48" s="1714" t="s">
        <v>123</v>
      </c>
      <c r="V48" s="281" t="s">
        <v>123</v>
      </c>
      <c r="X48" s="1181">
        <f>VLOOKUP(B48,'FX rates'!$B$9:$K$114,4,FALSE)</f>
        <v>0.83469599999999999</v>
      </c>
      <c r="Y48" s="893">
        <f>VLOOKUP(B48,'FX rates'!$B$9:$K$114,5,FALSE)</f>
        <v>0.95010099999999997</v>
      </c>
      <c r="AB48" s="1730">
        <f t="shared" si="14"/>
        <v>0</v>
      </c>
      <c r="AC48" s="1730">
        <f t="shared" si="15"/>
        <v>0</v>
      </c>
      <c r="AD48" s="244"/>
      <c r="AE48" s="1734">
        <f t="shared" si="20"/>
        <v>0</v>
      </c>
      <c r="AF48" s="1714" t="s">
        <v>123</v>
      </c>
      <c r="AG48" s="244"/>
      <c r="AH48" s="1734">
        <f t="shared" si="22"/>
        <v>0</v>
      </c>
      <c r="AI48" s="1747">
        <f t="shared" si="23"/>
        <v>0</v>
      </c>
    </row>
    <row r="49" spans="1:37" ht="12" customHeight="1" x14ac:dyDescent="0.25">
      <c r="B49" s="31" t="s">
        <v>84</v>
      </c>
      <c r="C49" s="292">
        <v>12</v>
      </c>
      <c r="D49" s="292">
        <v>12</v>
      </c>
      <c r="E49" s="184"/>
      <c r="F49" s="1502">
        <v>9228.3041480452048</v>
      </c>
      <c r="G49" s="1503">
        <v>8331.8006475000002</v>
      </c>
      <c r="H49" s="244"/>
      <c r="I49" s="281">
        <v>118.7268702559</v>
      </c>
      <c r="J49" s="281">
        <v>1438.4942729976999</v>
      </c>
      <c r="K49" s="244"/>
      <c r="L49" s="281">
        <v>9347.0310183011043</v>
      </c>
      <c r="M49" s="281">
        <v>9770.2949204976994</v>
      </c>
      <c r="N49" s="244"/>
      <c r="O49" s="281">
        <v>162.51900000000001</v>
      </c>
      <c r="P49" s="281">
        <v>76.58</v>
      </c>
      <c r="Q49" s="244"/>
      <c r="R49" s="281">
        <v>1.2999999999999999E-2</v>
      </c>
      <c r="S49" s="281">
        <v>0.14699999999999999</v>
      </c>
      <c r="T49" s="541"/>
      <c r="U49" s="281">
        <v>162.53200000000001</v>
      </c>
      <c r="V49" s="281">
        <v>76.727000000000004</v>
      </c>
      <c r="X49" s="1181">
        <f>VLOOKUP(B49,'FX rates'!$B$9:$K$114,4,FALSE)</f>
        <v>57.607197999999997</v>
      </c>
      <c r="Y49" s="893">
        <f>VLOOKUP(B49,'FX rates'!$B$9:$K$114,5,FALSE)</f>
        <v>60.803400000000003</v>
      </c>
      <c r="AB49" s="1730">
        <f t="shared" si="14"/>
        <v>160.19359504423744</v>
      </c>
      <c r="AC49" s="1730">
        <f t="shared" si="15"/>
        <v>137.02853208044286</v>
      </c>
      <c r="AD49" s="244"/>
      <c r="AE49" s="1734">
        <f t="shared" si="20"/>
        <v>2.0609728363441668</v>
      </c>
      <c r="AF49" s="1747">
        <f t="shared" si="21"/>
        <v>23.658122292465549</v>
      </c>
      <c r="AG49" s="244"/>
      <c r="AH49" s="1734">
        <f t="shared" si="22"/>
        <v>162.25456788058159</v>
      </c>
      <c r="AI49" s="1747">
        <f t="shared" si="23"/>
        <v>160.68665437290841</v>
      </c>
    </row>
    <row r="50" spans="1:37" ht="12" customHeight="1" x14ac:dyDescent="0.25">
      <c r="A50" s="1699"/>
      <c r="B50" s="1694" t="s">
        <v>88</v>
      </c>
      <c r="C50" s="292">
        <v>37</v>
      </c>
      <c r="D50" s="292">
        <v>36</v>
      </c>
      <c r="E50" s="147"/>
      <c r="F50" s="1502">
        <v>5792.8</v>
      </c>
      <c r="G50" s="1503">
        <v>8672.2000000000007</v>
      </c>
      <c r="H50" s="1718"/>
      <c r="I50" s="1714">
        <v>1420.7</v>
      </c>
      <c r="J50" s="1714">
        <v>2434.4</v>
      </c>
      <c r="K50" s="1718"/>
      <c r="L50" s="1714">
        <v>7213.5</v>
      </c>
      <c r="M50" s="1714">
        <v>11106.6</v>
      </c>
      <c r="N50" s="1718"/>
      <c r="O50" s="1714">
        <v>301.86200000000002</v>
      </c>
      <c r="P50" s="1714">
        <v>563.66999999999996</v>
      </c>
      <c r="Q50" s="1718"/>
      <c r="R50" s="1714">
        <v>1.1399999999999999</v>
      </c>
      <c r="S50" s="1714">
        <v>3.84</v>
      </c>
      <c r="T50" s="1718"/>
      <c r="U50" s="1714">
        <f>SUM(O50,R50)</f>
        <v>303.00200000000001</v>
      </c>
      <c r="V50" s="1714">
        <v>567.49</v>
      </c>
      <c r="X50" s="1181">
        <f>VLOOKUP(B50,'FX rates'!$B$9:$K$114,4,FALSE)</f>
        <v>0.83469599999999999</v>
      </c>
      <c r="Y50" s="893">
        <f>VLOOKUP(B50,'FX rates'!$B$9:$K$114,5,FALSE)</f>
        <v>0.95010099999999997</v>
      </c>
      <c r="AB50" s="1730">
        <f t="shared" si="14"/>
        <v>6940.0116928798034</v>
      </c>
      <c r="AC50" s="1730">
        <f t="shared" si="15"/>
        <v>9127.6611644446239</v>
      </c>
      <c r="AD50" s="244"/>
      <c r="AE50" s="1734">
        <f t="shared" si="20"/>
        <v>1702.0567967259938</v>
      </c>
      <c r="AF50" s="1747">
        <f t="shared" si="21"/>
        <v>2562.2539077424403</v>
      </c>
      <c r="AG50" s="244"/>
      <c r="AH50" s="1734">
        <f t="shared" si="22"/>
        <v>8642.0684896057974</v>
      </c>
      <c r="AI50" s="1747">
        <f t="shared" si="23"/>
        <v>11689.915072187063</v>
      </c>
    </row>
    <row r="51" spans="1:37" ht="12" customHeight="1" x14ac:dyDescent="0.25">
      <c r="A51" s="1699"/>
      <c r="B51" s="1694" t="s">
        <v>89</v>
      </c>
      <c r="C51" s="292">
        <v>9</v>
      </c>
      <c r="D51" s="292">
        <v>8</v>
      </c>
      <c r="E51" s="147"/>
      <c r="F51" s="1502">
        <v>436.72</v>
      </c>
      <c r="G51" s="1503">
        <v>266.69</v>
      </c>
      <c r="H51" s="1718"/>
      <c r="I51" s="1714">
        <v>30.91</v>
      </c>
      <c r="J51" s="1714">
        <v>85.8</v>
      </c>
      <c r="K51" s="1718"/>
      <c r="L51" s="1714">
        <v>467.64</v>
      </c>
      <c r="M51" s="1714">
        <v>352.49</v>
      </c>
      <c r="N51" s="1718"/>
      <c r="O51" s="1714">
        <v>0.41199999999999998</v>
      </c>
      <c r="P51" s="1714">
        <v>1.43</v>
      </c>
      <c r="Q51" s="1718"/>
      <c r="R51" s="1714">
        <v>1.6E-2</v>
      </c>
      <c r="S51" s="1714">
        <v>0.06</v>
      </c>
      <c r="T51" s="1718"/>
      <c r="U51" s="1714">
        <v>0.42799999999999999</v>
      </c>
      <c r="V51" s="1714">
        <v>1.49</v>
      </c>
      <c r="X51" s="1181">
        <f>VLOOKUP(B51,'FX rates'!$B$9:$K$114,4,FALSE)</f>
        <v>356.39702899999997</v>
      </c>
      <c r="Y51" s="893">
        <f>VLOOKUP(B51,'FX rates'!$B$9:$K$114,5,FALSE)</f>
        <v>302.88</v>
      </c>
      <c r="AB51" s="1730">
        <f t="shared" si="14"/>
        <v>1.2253749735944068</v>
      </c>
      <c r="AC51" s="1730">
        <f t="shared" si="15"/>
        <v>0.88051373481246697</v>
      </c>
      <c r="AD51" s="244"/>
      <c r="AE51" s="1734">
        <f t="shared" si="20"/>
        <v>8.6729118047726497E-2</v>
      </c>
      <c r="AF51" s="1747">
        <f t="shared" si="21"/>
        <v>0.28328050713153724</v>
      </c>
      <c r="AG51" s="244"/>
      <c r="AH51" s="1734">
        <f t="shared" si="22"/>
        <v>1.3121321502374252</v>
      </c>
      <c r="AI51" s="1747">
        <f t="shared" si="23"/>
        <v>1.1637942419440044</v>
      </c>
    </row>
    <row r="52" spans="1:37" ht="12" customHeight="1" x14ac:dyDescent="0.25">
      <c r="A52" s="1699"/>
      <c r="B52" s="1694" t="s">
        <v>91</v>
      </c>
      <c r="C52" s="292">
        <v>4</v>
      </c>
      <c r="D52" s="292">
        <v>4</v>
      </c>
      <c r="E52" s="147"/>
      <c r="F52" s="1502">
        <v>20690.75</v>
      </c>
      <c r="G52" s="1503">
        <v>36974.6</v>
      </c>
      <c r="H52" s="1718"/>
      <c r="I52" s="1714">
        <v>568.13</v>
      </c>
      <c r="J52" s="1714" t="s">
        <v>123</v>
      </c>
      <c r="K52" s="1718"/>
      <c r="L52" s="1714">
        <v>21258.9</v>
      </c>
      <c r="M52" s="1714">
        <v>36974.6</v>
      </c>
      <c r="N52" s="1718"/>
      <c r="O52" s="1714">
        <v>127.964</v>
      </c>
      <c r="P52" s="1714">
        <v>313.51</v>
      </c>
      <c r="Q52" s="1718"/>
      <c r="R52" s="1714">
        <v>1.6E-2</v>
      </c>
      <c r="S52" s="1714">
        <v>0.06</v>
      </c>
      <c r="T52" s="1718"/>
      <c r="U52" s="1714">
        <v>127.964</v>
      </c>
      <c r="V52" s="1714">
        <v>313.51</v>
      </c>
      <c r="X52" s="1181">
        <f>VLOOKUP(B52,'FX rates'!$B$9:$K$114,4,FALSE)</f>
        <v>8.2112510000000007</v>
      </c>
      <c r="Y52" s="893">
        <f>VLOOKUP(B52,'FX rates'!$B$9:$K$114,5,FALSE)</f>
        <v>8.6234999999999999</v>
      </c>
      <c r="AB52" s="1730">
        <f t="shared" si="14"/>
        <v>2519.8048385075549</v>
      </c>
      <c r="AC52" s="1730">
        <f t="shared" si="15"/>
        <v>4287.6558242013107</v>
      </c>
      <c r="AD52" s="244"/>
      <c r="AE52" s="1734">
        <f t="shared" si="20"/>
        <v>69.189213677672257</v>
      </c>
      <c r="AF52" s="1747" t="s">
        <v>123</v>
      </c>
      <c r="AG52" s="244"/>
      <c r="AH52" s="1734">
        <f t="shared" si="22"/>
        <v>2588.9964878676828</v>
      </c>
      <c r="AI52" s="1747">
        <f t="shared" si="23"/>
        <v>4287.6558242013107</v>
      </c>
    </row>
    <row r="53" spans="1:37" ht="12" customHeight="1" x14ac:dyDescent="0.25">
      <c r="B53" s="126" t="s">
        <v>172</v>
      </c>
      <c r="C53" s="292">
        <v>3</v>
      </c>
      <c r="D53" s="292">
        <v>3</v>
      </c>
      <c r="E53" s="184"/>
      <c r="F53" s="1502">
        <v>1155.1099999999999</v>
      </c>
      <c r="G53" s="1503">
        <v>1010.38</v>
      </c>
      <c r="H53" s="244"/>
      <c r="I53" s="281" t="s">
        <v>123</v>
      </c>
      <c r="J53" s="281" t="s">
        <v>123</v>
      </c>
      <c r="K53" s="244"/>
      <c r="L53" s="281">
        <v>1155.1099999999999</v>
      </c>
      <c r="M53" s="281">
        <v>1010.38</v>
      </c>
      <c r="N53" s="244"/>
      <c r="O53" s="281">
        <v>1.58</v>
      </c>
      <c r="P53" s="281">
        <v>1.65</v>
      </c>
      <c r="Q53" s="244"/>
      <c r="R53" s="1714">
        <v>1.6E-2</v>
      </c>
      <c r="S53" s="1714">
        <v>0.06</v>
      </c>
      <c r="T53" s="244"/>
      <c r="U53" s="281">
        <v>1.58</v>
      </c>
      <c r="V53" s="281">
        <v>1.65</v>
      </c>
      <c r="X53" s="1181">
        <f>VLOOKUP(B53,'FX rates'!$B$9:$K$114,4,FALSE)</f>
        <v>3.7481800000000001</v>
      </c>
      <c r="Y53" s="893">
        <f>VLOOKUP(B53,'FX rates'!$B$9:$K$114,5,FALSE)</f>
        <v>3.7473999999999998</v>
      </c>
      <c r="AB53" s="1730">
        <f t="shared" si="14"/>
        <v>308.17890282750557</v>
      </c>
      <c r="AC53" s="1730">
        <f t="shared" si="15"/>
        <v>269.6216043123232</v>
      </c>
      <c r="AD53" s="244"/>
      <c r="AE53" s="1734" t="s">
        <v>123</v>
      </c>
      <c r="AF53" s="1747" t="s">
        <v>123</v>
      </c>
      <c r="AG53" s="244"/>
      <c r="AH53" s="1734">
        <f t="shared" si="22"/>
        <v>308.17890282750557</v>
      </c>
      <c r="AI53" s="1747">
        <f t="shared" si="23"/>
        <v>269.6216043123232</v>
      </c>
    </row>
    <row r="54" spans="1:37" ht="12" customHeight="1" x14ac:dyDescent="0.25">
      <c r="B54" s="31" t="s">
        <v>456</v>
      </c>
      <c r="C54" s="1558">
        <v>30</v>
      </c>
      <c r="D54" s="1558">
        <v>30</v>
      </c>
      <c r="E54" s="184"/>
      <c r="F54" s="1760">
        <v>64.700568000000004</v>
      </c>
      <c r="G54" s="1503">
        <v>107.046002</v>
      </c>
      <c r="H54" s="244"/>
      <c r="I54" s="1559">
        <v>0</v>
      </c>
      <c r="J54" s="1559">
        <v>0</v>
      </c>
      <c r="K54" s="244"/>
      <c r="L54" s="1559">
        <v>64.700568000000004</v>
      </c>
      <c r="M54" s="1559">
        <v>107.046002</v>
      </c>
      <c r="N54" s="244"/>
      <c r="O54" s="1559">
        <v>0.20499999999999999</v>
      </c>
      <c r="P54" s="1559">
        <v>0.70399999999999996</v>
      </c>
      <c r="Q54" s="244"/>
      <c r="R54" s="1714">
        <v>1.6E-2</v>
      </c>
      <c r="S54" s="1714">
        <v>0.06</v>
      </c>
      <c r="T54" s="244"/>
      <c r="U54" s="1559">
        <v>0.20499999999999999</v>
      </c>
      <c r="V54" s="1559">
        <v>0.70399999999999996</v>
      </c>
      <c r="X54" s="1181">
        <f>VLOOKUP(B54,'FX rates'!$B$9:$K$114,4,FALSE)</f>
        <v>17.748843999999998</v>
      </c>
      <c r="Y54" s="893">
        <f>VLOOKUP(B54,'FX rates'!$B$9:$K$114,5,FALSE)</f>
        <v>18.096299999999999</v>
      </c>
      <c r="AB54" s="1730">
        <f t="shared" si="14"/>
        <v>3.6453398317096037</v>
      </c>
      <c r="AC54" s="1730">
        <f t="shared" si="15"/>
        <v>5.9153529727071286</v>
      </c>
      <c r="AD54" s="244"/>
      <c r="AE54" s="1734">
        <f t="shared" si="20"/>
        <v>0</v>
      </c>
      <c r="AF54" s="1747">
        <f t="shared" si="21"/>
        <v>0</v>
      </c>
      <c r="AG54" s="244"/>
      <c r="AH54" s="1734">
        <f t="shared" si="22"/>
        <v>3.6453398317096037</v>
      </c>
      <c r="AI54" s="1747">
        <f t="shared" si="23"/>
        <v>5.9153529727071286</v>
      </c>
    </row>
    <row r="55" spans="1:37" ht="12" customHeight="1" x14ac:dyDescent="0.25">
      <c r="B55" s="371" t="s">
        <v>99</v>
      </c>
      <c r="C55" s="1558">
        <v>5</v>
      </c>
      <c r="D55" s="1558">
        <v>5</v>
      </c>
      <c r="E55" s="184"/>
      <c r="F55" s="1760">
        <v>34.880000000000003</v>
      </c>
      <c r="G55" s="1503">
        <v>233.28535760999998</v>
      </c>
      <c r="H55" s="244"/>
      <c r="I55" s="1559">
        <v>0</v>
      </c>
      <c r="J55" s="1559">
        <v>0</v>
      </c>
      <c r="K55" s="244"/>
      <c r="L55" s="1559">
        <v>34.880000000000003</v>
      </c>
      <c r="M55" s="1559">
        <v>233.28535760999998</v>
      </c>
      <c r="N55" s="244"/>
      <c r="O55" s="1559">
        <v>0.15</v>
      </c>
      <c r="P55" s="1559">
        <v>0.05</v>
      </c>
      <c r="Q55" s="244"/>
      <c r="R55" s="1714">
        <v>1.6E-2</v>
      </c>
      <c r="S55" s="1714">
        <v>0.06</v>
      </c>
      <c r="T55" s="244"/>
      <c r="U55" s="1559">
        <v>0.15</v>
      </c>
      <c r="V55" s="1559">
        <v>0.05</v>
      </c>
      <c r="X55" s="1181">
        <f>VLOOKUP(B55,'FX rates'!$B$9:$K$114,4,FALSE)</f>
        <v>32.689737999999998</v>
      </c>
      <c r="Y55" s="893">
        <f>VLOOKUP(B55,'FX rates'!$B$9:$K$114,5,FALSE)</f>
        <v>34.744999999999997</v>
      </c>
      <c r="AB55" s="1730">
        <f t="shared" si="14"/>
        <v>1.0670015158885644</v>
      </c>
      <c r="AC55" s="1730">
        <f t="shared" si="15"/>
        <v>6.7142137749316451</v>
      </c>
      <c r="AD55" s="244"/>
      <c r="AE55" s="1734">
        <f t="shared" si="20"/>
        <v>0</v>
      </c>
      <c r="AF55" s="1747">
        <f t="shared" si="21"/>
        <v>0</v>
      </c>
      <c r="AG55" s="244"/>
      <c r="AH55" s="1734">
        <f t="shared" si="22"/>
        <v>1.0670015158885644</v>
      </c>
      <c r="AI55" s="1747">
        <f t="shared" si="23"/>
        <v>6.7142137749316451</v>
      </c>
    </row>
    <row r="56" spans="1:37" x14ac:dyDescent="0.25">
      <c r="B56" s="37" t="s">
        <v>97</v>
      </c>
      <c r="C56" s="293">
        <v>1170</v>
      </c>
      <c r="D56" s="293">
        <v>1098</v>
      </c>
      <c r="E56" s="184"/>
      <c r="F56" s="1504">
        <v>56398.38</v>
      </c>
      <c r="G56" s="605">
        <v>49802.98</v>
      </c>
      <c r="H56" s="244"/>
      <c r="I56" s="269">
        <v>59810.41</v>
      </c>
      <c r="J56" s="269">
        <v>42524.84</v>
      </c>
      <c r="K56" s="244"/>
      <c r="L56" s="269">
        <v>116208.77</v>
      </c>
      <c r="M56" s="269">
        <v>92327.82</v>
      </c>
      <c r="N56" s="244"/>
      <c r="O56" s="269">
        <v>990.77</v>
      </c>
      <c r="P56" s="269">
        <v>938.5</v>
      </c>
      <c r="Q56" s="244"/>
      <c r="R56" s="269">
        <v>28.49</v>
      </c>
      <c r="S56" s="269">
        <v>23.34</v>
      </c>
      <c r="T56" s="244"/>
      <c r="U56" s="269">
        <v>1019.27</v>
      </c>
      <c r="V56" s="269">
        <v>961.84</v>
      </c>
      <c r="X56" s="1182">
        <f>VLOOKUP(B56,'FX rates'!$B$9:$K$114,4,FALSE)</f>
        <v>0.976047</v>
      </c>
      <c r="Y56" s="895">
        <f>VLOOKUP(B56,'FX rates'!$B$9:$K$114,5,FALSE)</f>
        <v>1.0185</v>
      </c>
      <c r="AB56" s="1145">
        <f t="shared" si="0"/>
        <v>57782.442853674052</v>
      </c>
      <c r="AC56" s="1145">
        <f t="shared" si="11"/>
        <v>48898.360333824254</v>
      </c>
      <c r="AD56" s="244"/>
      <c r="AE56" s="1154">
        <f t="shared" si="16"/>
        <v>61278.206889627247</v>
      </c>
      <c r="AF56" s="1376">
        <f t="shared" si="17"/>
        <v>41752.420225822287</v>
      </c>
      <c r="AG56" s="244"/>
      <c r="AH56" s="1154">
        <f t="shared" si="3"/>
        <v>119060.62925248477</v>
      </c>
      <c r="AI56" s="1376">
        <f t="shared" si="2"/>
        <v>90650.780559646548</v>
      </c>
    </row>
    <row r="57" spans="1:37" ht="12" customHeight="1" x14ac:dyDescent="0.25">
      <c r="B57" s="140" t="s">
        <v>26</v>
      </c>
      <c r="C57" s="285">
        <f>SUM(C41:C56)</f>
        <v>3711</v>
      </c>
      <c r="D57" s="285">
        <f>SUM(D41:D56)</f>
        <v>3534</v>
      </c>
      <c r="F57" s="286"/>
      <c r="G57" s="286"/>
      <c r="H57" s="196"/>
      <c r="I57" s="286"/>
      <c r="J57" s="286"/>
      <c r="K57" s="196"/>
      <c r="L57" s="177"/>
      <c r="M57" s="177"/>
      <c r="N57" s="196"/>
      <c r="O57" s="286"/>
      <c r="P57" s="286"/>
      <c r="Q57" s="196"/>
      <c r="R57" s="286"/>
      <c r="S57" s="286"/>
      <c r="T57" s="196"/>
      <c r="U57" s="286"/>
      <c r="V57" s="286"/>
      <c r="X57" s="53"/>
      <c r="AB57" s="286"/>
      <c r="AC57" s="286"/>
      <c r="AD57" s="196"/>
      <c r="AE57" s="286"/>
      <c r="AF57" s="286"/>
      <c r="AG57" s="196"/>
      <c r="AH57" s="286"/>
      <c r="AI57" s="286"/>
    </row>
    <row r="58" spans="1:37" ht="12" customHeight="1" x14ac:dyDescent="0.25">
      <c r="B58" s="140"/>
      <c r="C58" s="102" t="s">
        <v>598</v>
      </c>
      <c r="D58" s="102" t="s">
        <v>598</v>
      </c>
      <c r="F58" s="1688" t="s">
        <v>598</v>
      </c>
      <c r="G58" s="1688" t="s">
        <v>598</v>
      </c>
      <c r="H58" s="1688"/>
      <c r="I58" s="1688" t="s">
        <v>598</v>
      </c>
      <c r="J58" s="1688" t="s">
        <v>598</v>
      </c>
      <c r="K58" s="1688"/>
      <c r="L58" s="1688" t="s">
        <v>598</v>
      </c>
      <c r="M58" s="1688" t="s">
        <v>598</v>
      </c>
      <c r="N58" s="1688"/>
      <c r="O58" s="1688"/>
      <c r="P58" s="1688"/>
      <c r="Q58" s="1688"/>
      <c r="R58" s="1688"/>
      <c r="S58" s="1688"/>
      <c r="T58" s="1688"/>
      <c r="U58" s="1688"/>
      <c r="V58" s="1688"/>
      <c r="W58" s="1688"/>
      <c r="X58" s="1688"/>
      <c r="Y58" s="1688"/>
      <c r="Z58" s="1688"/>
      <c r="AA58" s="1688"/>
      <c r="AB58" s="274"/>
      <c r="AC58" s="177"/>
      <c r="AD58" s="196"/>
      <c r="AE58" s="177"/>
      <c r="AG58" s="287"/>
      <c r="AH58" s="1860"/>
      <c r="AI58" s="1860"/>
      <c r="AJ58" s="1860"/>
      <c r="AK58" s="1860"/>
    </row>
    <row r="59" spans="1:37" ht="12" customHeight="1" x14ac:dyDescent="0.25">
      <c r="B59" s="73" t="s">
        <v>124</v>
      </c>
      <c r="C59" s="300">
        <f>SUM(C20,C38,C57)</f>
        <v>7881</v>
      </c>
      <c r="D59" s="300">
        <f>SUM(D20,D38,D57)</f>
        <v>7495</v>
      </c>
      <c r="E59" s="241"/>
      <c r="F59" s="1688"/>
      <c r="G59" s="1688"/>
      <c r="H59" s="1688"/>
      <c r="I59" s="1688"/>
      <c r="J59" s="1688"/>
      <c r="K59" s="1688"/>
      <c r="L59" s="1688"/>
      <c r="M59" s="1688"/>
      <c r="N59" s="1688"/>
      <c r="O59" s="1688"/>
      <c r="P59" s="1688"/>
      <c r="Q59" s="1688"/>
      <c r="R59" s="1688"/>
      <c r="S59" s="1688"/>
      <c r="T59" s="1688"/>
      <c r="U59" s="1688"/>
      <c r="V59" s="1688"/>
      <c r="W59" s="1688"/>
      <c r="X59" s="1688"/>
      <c r="Y59" s="1688"/>
      <c r="Z59" s="1688"/>
      <c r="AA59" s="1688"/>
      <c r="AD59" s="287"/>
      <c r="AG59" s="287"/>
      <c r="AH59" s="1860"/>
      <c r="AI59" s="1860"/>
      <c r="AJ59" s="1860"/>
      <c r="AK59" s="1860"/>
    </row>
    <row r="60" spans="1:37" ht="12" customHeight="1" x14ac:dyDescent="0.25">
      <c r="B60" s="140"/>
      <c r="C60" s="102" t="s">
        <v>598</v>
      </c>
      <c r="D60" s="102" t="s">
        <v>598</v>
      </c>
      <c r="F60" s="1688" t="s">
        <v>598</v>
      </c>
      <c r="G60" s="1688" t="s">
        <v>598</v>
      </c>
      <c r="H60" s="1688"/>
      <c r="I60" s="1688" t="s">
        <v>598</v>
      </c>
      <c r="J60" s="1688" t="s">
        <v>598</v>
      </c>
      <c r="K60" s="1688"/>
      <c r="L60" s="1688" t="s">
        <v>598</v>
      </c>
      <c r="M60" s="1688" t="s">
        <v>598</v>
      </c>
      <c r="N60" s="1688"/>
      <c r="O60" s="1688"/>
      <c r="P60" s="1688"/>
      <c r="Q60" s="1688"/>
      <c r="R60" s="1688"/>
      <c r="S60" s="1688"/>
      <c r="T60" s="1688"/>
      <c r="U60" s="1688"/>
      <c r="V60" s="1688"/>
      <c r="W60" s="1688"/>
      <c r="X60" s="1688"/>
      <c r="Y60" s="1688"/>
      <c r="Z60" s="1688"/>
      <c r="AA60" s="1688"/>
      <c r="AD60" s="287"/>
      <c r="AG60" s="287"/>
      <c r="AH60" s="1860"/>
      <c r="AI60" s="1860"/>
      <c r="AJ60" s="1860"/>
      <c r="AK60" s="1860"/>
    </row>
    <row r="61" spans="1:37" ht="12" customHeight="1" x14ac:dyDescent="0.25">
      <c r="B61" s="77" t="s">
        <v>104</v>
      </c>
      <c r="F61" s="1688"/>
      <c r="G61" s="1688"/>
      <c r="H61" s="1688"/>
      <c r="I61" s="1688"/>
      <c r="J61" s="1688"/>
      <c r="K61" s="1688"/>
      <c r="L61" s="1688"/>
      <c r="M61" s="1688"/>
      <c r="N61" s="1688"/>
      <c r="O61" s="1688"/>
      <c r="P61" s="1688"/>
      <c r="Q61" s="1688"/>
      <c r="R61" s="1688"/>
      <c r="S61" s="1688"/>
      <c r="T61" s="1688"/>
      <c r="U61" s="1688"/>
      <c r="V61" s="1688"/>
      <c r="W61" s="1688"/>
      <c r="X61" s="1688"/>
      <c r="Y61" s="1688"/>
      <c r="Z61" s="1688"/>
      <c r="AA61" s="1688"/>
      <c r="AD61" s="287"/>
      <c r="AG61" s="287"/>
      <c r="AH61" s="1860"/>
      <c r="AI61" s="1860"/>
      <c r="AJ61" s="1860"/>
      <c r="AK61" s="1860"/>
    </row>
    <row r="62" spans="1:37" ht="12" customHeight="1" x14ac:dyDescent="0.25">
      <c r="B62" s="77" t="s">
        <v>105</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D62" s="287"/>
      <c r="AG62" s="287"/>
      <c r="AH62" s="1860"/>
      <c r="AI62" s="1860"/>
      <c r="AJ62" s="1860"/>
      <c r="AK62" s="1860"/>
    </row>
    <row r="63" spans="1:37" ht="12" customHeight="1" x14ac:dyDescent="0.25">
      <c r="B63" s="84" t="s">
        <v>106</v>
      </c>
      <c r="AD63" s="287"/>
      <c r="AH63" s="1860"/>
      <c r="AI63" s="1860"/>
      <c r="AJ63" s="1860"/>
      <c r="AK63" s="1860"/>
    </row>
    <row r="64" spans="1:37" ht="12" customHeight="1" x14ac:dyDescent="0.25">
      <c r="B64" s="77" t="s">
        <v>125</v>
      </c>
      <c r="AD64" s="287"/>
      <c r="AH64" s="1860"/>
      <c r="AI64" s="1860"/>
      <c r="AJ64" s="1860"/>
      <c r="AK64" s="1860"/>
    </row>
    <row r="65" spans="2:30" ht="12" customHeight="1" x14ac:dyDescent="0.25">
      <c r="B65" s="77" t="s">
        <v>126</v>
      </c>
      <c r="AD65" s="287"/>
    </row>
    <row r="66" spans="2:30" ht="12" customHeight="1" x14ac:dyDescent="0.25">
      <c r="B66" s="2"/>
      <c r="C66" s="102" t="s">
        <v>598</v>
      </c>
      <c r="D66" s="102" t="s">
        <v>598</v>
      </c>
      <c r="F66" s="102" t="s">
        <v>598</v>
      </c>
      <c r="G66" s="102" t="s">
        <v>598</v>
      </c>
      <c r="I66" s="102" t="s">
        <v>598</v>
      </c>
      <c r="J66" s="102" t="s">
        <v>598</v>
      </c>
      <c r="L66" s="102" t="s">
        <v>598</v>
      </c>
      <c r="M66" s="102" t="s">
        <v>598</v>
      </c>
      <c r="O66" s="102" t="s">
        <v>598</v>
      </c>
      <c r="P66" s="102" t="s">
        <v>598</v>
      </c>
      <c r="R66" s="102" t="s">
        <v>598</v>
      </c>
      <c r="S66" s="102" t="s">
        <v>598</v>
      </c>
      <c r="U66" s="102" t="s">
        <v>598</v>
      </c>
      <c r="V66" s="102" t="s">
        <v>598</v>
      </c>
    </row>
    <row r="67" spans="2:30" ht="12" customHeight="1" x14ac:dyDescent="0.25">
      <c r="B67" s="70" t="s">
        <v>109</v>
      </c>
    </row>
    <row r="68" spans="2:30" ht="12" customHeight="1" x14ac:dyDescent="0.25">
      <c r="B68" s="70" t="s">
        <v>110</v>
      </c>
    </row>
    <row r="69" spans="2:30" ht="12" customHeight="1" x14ac:dyDescent="0.25">
      <c r="B69" s="70" t="s">
        <v>114</v>
      </c>
    </row>
    <row r="70" spans="2:30" ht="12" customHeight="1" x14ac:dyDescent="0.25">
      <c r="B70" s="70" t="s">
        <v>577</v>
      </c>
    </row>
    <row r="71" spans="2:30" ht="12" customHeight="1" x14ac:dyDescent="0.25">
      <c r="B71" s="70" t="s">
        <v>111</v>
      </c>
    </row>
    <row r="72" spans="2:30" ht="12" customHeight="1" x14ac:dyDescent="0.25">
      <c r="B72" s="70" t="s">
        <v>112</v>
      </c>
    </row>
    <row r="73" spans="2:30" ht="12" customHeight="1" x14ac:dyDescent="0.25">
      <c r="B73" s="70" t="s">
        <v>113</v>
      </c>
    </row>
    <row r="74" spans="2:30" ht="12" customHeight="1" x14ac:dyDescent="0.25">
      <c r="B74" s="3" t="s">
        <v>579</v>
      </c>
    </row>
    <row r="75" spans="2:30" ht="12" customHeight="1" x14ac:dyDescent="0.25">
      <c r="B75" s="70" t="s">
        <v>116</v>
      </c>
    </row>
    <row r="76" spans="2:30" ht="12" customHeight="1" x14ac:dyDescent="0.25">
      <c r="B76" s="70" t="s">
        <v>614</v>
      </c>
    </row>
    <row r="77" spans="2:30" x14ac:dyDescent="0.25">
      <c r="B77" s="70" t="s">
        <v>667</v>
      </c>
    </row>
    <row r="78" spans="2:30" x14ac:dyDescent="0.25">
      <c r="B78" s="70" t="s">
        <v>115</v>
      </c>
    </row>
    <row r="79" spans="2:30" x14ac:dyDescent="0.25">
      <c r="B79" s="70" t="s">
        <v>118</v>
      </c>
    </row>
  </sheetData>
  <mergeCells count="23">
    <mergeCell ref="AC6:AC8"/>
    <mergeCell ref="AE6:AE8"/>
    <mergeCell ref="AF6:AF8"/>
    <mergeCell ref="AH6:AH8"/>
    <mergeCell ref="AI6:AI8"/>
    <mergeCell ref="AB6:AB8"/>
    <mergeCell ref="J6:J8"/>
    <mergeCell ref="L6:L8"/>
    <mergeCell ref="M6:M8"/>
    <mergeCell ref="O6:O8"/>
    <mergeCell ref="P6:P8"/>
    <mergeCell ref="R6:R8"/>
    <mergeCell ref="S6:S8"/>
    <mergeCell ref="U6:U8"/>
    <mergeCell ref="V6:V8"/>
    <mergeCell ref="X6:X8"/>
    <mergeCell ref="Y6:Y8"/>
    <mergeCell ref="I6:I8"/>
    <mergeCell ref="B6:B8"/>
    <mergeCell ref="C6:C8"/>
    <mergeCell ref="D6:D8"/>
    <mergeCell ref="F6:F8"/>
    <mergeCell ref="G6:G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146"/>
  <sheetViews>
    <sheetView showGridLines="0" zoomScale="85" zoomScaleNormal="85" workbookViewId="0"/>
  </sheetViews>
  <sheetFormatPr defaultColWidth="6.7109375" defaultRowHeight="15" x14ac:dyDescent="0.25"/>
  <cols>
    <col min="1" max="1" width="2.85546875" style="1" customWidth="1"/>
    <col min="2" max="2" width="37.42578125" style="1" customWidth="1"/>
    <col min="3" max="3" width="5.28515625" style="1" bestFit="1" customWidth="1"/>
    <col min="4" max="4" width="15.7109375" style="1" customWidth="1"/>
    <col min="5" max="5" width="19.5703125" style="1" customWidth="1"/>
    <col min="6" max="6" width="2.85546875" style="1" customWidth="1"/>
    <col min="7" max="7" width="12.28515625" style="1" customWidth="1"/>
    <col min="8" max="8" width="7.5703125" style="2" bestFit="1" customWidth="1"/>
    <col min="9" max="10" width="12.28515625" style="2" customWidth="1"/>
    <col min="11" max="11" width="2.85546875" style="3" customWidth="1"/>
    <col min="12" max="12" width="37.42578125" style="3" customWidth="1"/>
    <col min="13" max="14" width="15.7109375" style="3" customWidth="1"/>
    <col min="15" max="15" width="9" style="3" bestFit="1" customWidth="1"/>
    <col min="16" max="16" width="12.28515625" style="3" customWidth="1"/>
    <col min="17" max="17" width="7.5703125" style="3" bestFit="1" customWidth="1"/>
    <col min="18" max="255" width="6.7109375" style="3"/>
    <col min="256" max="256" width="2.85546875" style="3" customWidth="1"/>
    <col min="257" max="257" width="37.42578125" style="3" customWidth="1"/>
    <col min="258" max="258" width="5.28515625" style="3" bestFit="1" customWidth="1"/>
    <col min="259" max="260" width="15.7109375" style="3" customWidth="1"/>
    <col min="261" max="262" width="2.85546875" style="3" customWidth="1"/>
    <col min="263" max="263" width="12.28515625" style="3" customWidth="1"/>
    <col min="264" max="264" width="2.85546875" style="3" customWidth="1"/>
    <col min="265" max="266" width="12.28515625" style="3" customWidth="1"/>
    <col min="267" max="267" width="2.85546875" style="3" customWidth="1"/>
    <col min="268" max="268" width="37.42578125" style="3" customWidth="1"/>
    <col min="269" max="270" width="15.7109375" style="3" customWidth="1"/>
    <col min="271" max="271" width="2.85546875" style="3" customWidth="1"/>
    <col min="272" max="272" width="12.28515625" style="3" customWidth="1"/>
    <col min="273" max="273" width="2.85546875" style="3" customWidth="1"/>
    <col min="274" max="511" width="6.7109375" style="3"/>
    <col min="512" max="512" width="2.85546875" style="3" customWidth="1"/>
    <col min="513" max="513" width="37.42578125" style="3" customWidth="1"/>
    <col min="514" max="514" width="5.28515625" style="3" bestFit="1" customWidth="1"/>
    <col min="515" max="516" width="15.7109375" style="3" customWidth="1"/>
    <col min="517" max="518" width="2.85546875" style="3" customWidth="1"/>
    <col min="519" max="519" width="12.28515625" style="3" customWidth="1"/>
    <col min="520" max="520" width="2.85546875" style="3" customWidth="1"/>
    <col min="521" max="522" width="12.28515625" style="3" customWidth="1"/>
    <col min="523" max="523" width="2.85546875" style="3" customWidth="1"/>
    <col min="524" max="524" width="37.42578125" style="3" customWidth="1"/>
    <col min="525" max="526" width="15.7109375" style="3" customWidth="1"/>
    <col min="527" max="527" width="2.85546875" style="3" customWidth="1"/>
    <col min="528" max="528" width="12.28515625" style="3" customWidth="1"/>
    <col min="529" max="529" width="2.85546875" style="3" customWidth="1"/>
    <col min="530" max="767" width="6.7109375" style="3"/>
    <col min="768" max="768" width="2.85546875" style="3" customWidth="1"/>
    <col min="769" max="769" width="37.42578125" style="3" customWidth="1"/>
    <col min="770" max="770" width="5.28515625" style="3" bestFit="1" customWidth="1"/>
    <col min="771" max="772" width="15.7109375" style="3" customWidth="1"/>
    <col min="773" max="774" width="2.85546875" style="3" customWidth="1"/>
    <col min="775" max="775" width="12.28515625" style="3" customWidth="1"/>
    <col min="776" max="776" width="2.85546875" style="3" customWidth="1"/>
    <col min="777" max="778" width="12.28515625" style="3" customWidth="1"/>
    <col min="779" max="779" width="2.85546875" style="3" customWidth="1"/>
    <col min="780" max="780" width="37.42578125" style="3" customWidth="1"/>
    <col min="781" max="782" width="15.7109375" style="3" customWidth="1"/>
    <col min="783" max="783" width="2.85546875" style="3" customWidth="1"/>
    <col min="784" max="784" width="12.28515625" style="3" customWidth="1"/>
    <col min="785" max="785" width="2.85546875" style="3" customWidth="1"/>
    <col min="786" max="1023" width="6.7109375" style="3"/>
    <col min="1024" max="1024" width="2.85546875" style="3" customWidth="1"/>
    <col min="1025" max="1025" width="37.42578125" style="3" customWidth="1"/>
    <col min="1026" max="1026" width="5.28515625" style="3" bestFit="1" customWidth="1"/>
    <col min="1027" max="1028" width="15.7109375" style="3" customWidth="1"/>
    <col min="1029" max="1030" width="2.85546875" style="3" customWidth="1"/>
    <col min="1031" max="1031" width="12.28515625" style="3" customWidth="1"/>
    <col min="1032" max="1032" width="2.85546875" style="3" customWidth="1"/>
    <col min="1033" max="1034" width="12.28515625" style="3" customWidth="1"/>
    <col min="1035" max="1035" width="2.85546875" style="3" customWidth="1"/>
    <col min="1036" max="1036" width="37.42578125" style="3" customWidth="1"/>
    <col min="1037" max="1038" width="15.7109375" style="3" customWidth="1"/>
    <col min="1039" max="1039" width="2.85546875" style="3" customWidth="1"/>
    <col min="1040" max="1040" width="12.28515625" style="3" customWidth="1"/>
    <col min="1041" max="1041" width="2.85546875" style="3" customWidth="1"/>
    <col min="1042" max="1279" width="6.7109375" style="3"/>
    <col min="1280" max="1280" width="2.85546875" style="3" customWidth="1"/>
    <col min="1281" max="1281" width="37.42578125" style="3" customWidth="1"/>
    <col min="1282" max="1282" width="5.28515625" style="3" bestFit="1" customWidth="1"/>
    <col min="1283" max="1284" width="15.7109375" style="3" customWidth="1"/>
    <col min="1285" max="1286" width="2.85546875" style="3" customWidth="1"/>
    <col min="1287" max="1287" width="12.28515625" style="3" customWidth="1"/>
    <col min="1288" max="1288" width="2.85546875" style="3" customWidth="1"/>
    <col min="1289" max="1290" width="12.28515625" style="3" customWidth="1"/>
    <col min="1291" max="1291" width="2.85546875" style="3" customWidth="1"/>
    <col min="1292" max="1292" width="37.42578125" style="3" customWidth="1"/>
    <col min="1293" max="1294" width="15.7109375" style="3" customWidth="1"/>
    <col min="1295" max="1295" width="2.85546875" style="3" customWidth="1"/>
    <col min="1296" max="1296" width="12.28515625" style="3" customWidth="1"/>
    <col min="1297" max="1297" width="2.85546875" style="3" customWidth="1"/>
    <col min="1298" max="1535" width="6.7109375" style="3"/>
    <col min="1536" max="1536" width="2.85546875" style="3" customWidth="1"/>
    <col min="1537" max="1537" width="37.42578125" style="3" customWidth="1"/>
    <col min="1538" max="1538" width="5.28515625" style="3" bestFit="1" customWidth="1"/>
    <col min="1539" max="1540" width="15.7109375" style="3" customWidth="1"/>
    <col min="1541" max="1542" width="2.85546875" style="3" customWidth="1"/>
    <col min="1543" max="1543" width="12.28515625" style="3" customWidth="1"/>
    <col min="1544" max="1544" width="2.85546875" style="3" customWidth="1"/>
    <col min="1545" max="1546" width="12.28515625" style="3" customWidth="1"/>
    <col min="1547" max="1547" width="2.85546875" style="3" customWidth="1"/>
    <col min="1548" max="1548" width="37.42578125" style="3" customWidth="1"/>
    <col min="1549" max="1550" width="15.7109375" style="3" customWidth="1"/>
    <col min="1551" max="1551" width="2.85546875" style="3" customWidth="1"/>
    <col min="1552" max="1552" width="12.28515625" style="3" customWidth="1"/>
    <col min="1553" max="1553" width="2.85546875" style="3" customWidth="1"/>
    <col min="1554" max="1791" width="6.7109375" style="3"/>
    <col min="1792" max="1792" width="2.85546875" style="3" customWidth="1"/>
    <col min="1793" max="1793" width="37.42578125" style="3" customWidth="1"/>
    <col min="1794" max="1794" width="5.28515625" style="3" bestFit="1" customWidth="1"/>
    <col min="1795" max="1796" width="15.7109375" style="3" customWidth="1"/>
    <col min="1797" max="1798" width="2.85546875" style="3" customWidth="1"/>
    <col min="1799" max="1799" width="12.28515625" style="3" customWidth="1"/>
    <col min="1800" max="1800" width="2.85546875" style="3" customWidth="1"/>
    <col min="1801" max="1802" width="12.28515625" style="3" customWidth="1"/>
    <col min="1803" max="1803" width="2.85546875" style="3" customWidth="1"/>
    <col min="1804" max="1804" width="37.42578125" style="3" customWidth="1"/>
    <col min="1805" max="1806" width="15.7109375" style="3" customWidth="1"/>
    <col min="1807" max="1807" width="2.85546875" style="3" customWidth="1"/>
    <col min="1808" max="1808" width="12.28515625" style="3" customWidth="1"/>
    <col min="1809" max="1809" width="2.85546875" style="3" customWidth="1"/>
    <col min="1810" max="2047" width="6.7109375" style="3"/>
    <col min="2048" max="2048" width="2.85546875" style="3" customWidth="1"/>
    <col min="2049" max="2049" width="37.42578125" style="3" customWidth="1"/>
    <col min="2050" max="2050" width="5.28515625" style="3" bestFit="1" customWidth="1"/>
    <col min="2051" max="2052" width="15.7109375" style="3" customWidth="1"/>
    <col min="2053" max="2054" width="2.85546875" style="3" customWidth="1"/>
    <col min="2055" max="2055" width="12.28515625" style="3" customWidth="1"/>
    <col min="2056" max="2056" width="2.85546875" style="3" customWidth="1"/>
    <col min="2057" max="2058" width="12.28515625" style="3" customWidth="1"/>
    <col min="2059" max="2059" width="2.85546875" style="3" customWidth="1"/>
    <col min="2060" max="2060" width="37.42578125" style="3" customWidth="1"/>
    <col min="2061" max="2062" width="15.7109375" style="3" customWidth="1"/>
    <col min="2063" max="2063" width="2.85546875" style="3" customWidth="1"/>
    <col min="2064" max="2064" width="12.28515625" style="3" customWidth="1"/>
    <col min="2065" max="2065" width="2.85546875" style="3" customWidth="1"/>
    <col min="2066" max="2303" width="6.7109375" style="3"/>
    <col min="2304" max="2304" width="2.85546875" style="3" customWidth="1"/>
    <col min="2305" max="2305" width="37.42578125" style="3" customWidth="1"/>
    <col min="2306" max="2306" width="5.28515625" style="3" bestFit="1" customWidth="1"/>
    <col min="2307" max="2308" width="15.7109375" style="3" customWidth="1"/>
    <col min="2309" max="2310" width="2.85546875" style="3" customWidth="1"/>
    <col min="2311" max="2311" width="12.28515625" style="3" customWidth="1"/>
    <col min="2312" max="2312" width="2.85546875" style="3" customWidth="1"/>
    <col min="2313" max="2314" width="12.28515625" style="3" customWidth="1"/>
    <col min="2315" max="2315" width="2.85546875" style="3" customWidth="1"/>
    <col min="2316" max="2316" width="37.42578125" style="3" customWidth="1"/>
    <col min="2317" max="2318" width="15.7109375" style="3" customWidth="1"/>
    <col min="2319" max="2319" width="2.85546875" style="3" customWidth="1"/>
    <col min="2320" max="2320" width="12.28515625" style="3" customWidth="1"/>
    <col min="2321" max="2321" width="2.85546875" style="3" customWidth="1"/>
    <col min="2322" max="2559" width="6.7109375" style="3"/>
    <col min="2560" max="2560" width="2.85546875" style="3" customWidth="1"/>
    <col min="2561" max="2561" width="37.42578125" style="3" customWidth="1"/>
    <col min="2562" max="2562" width="5.28515625" style="3" bestFit="1" customWidth="1"/>
    <col min="2563" max="2564" width="15.7109375" style="3" customWidth="1"/>
    <col min="2565" max="2566" width="2.85546875" style="3" customWidth="1"/>
    <col min="2567" max="2567" width="12.28515625" style="3" customWidth="1"/>
    <col min="2568" max="2568" width="2.85546875" style="3" customWidth="1"/>
    <col min="2569" max="2570" width="12.28515625" style="3" customWidth="1"/>
    <col min="2571" max="2571" width="2.85546875" style="3" customWidth="1"/>
    <col min="2572" max="2572" width="37.42578125" style="3" customWidth="1"/>
    <col min="2573" max="2574" width="15.7109375" style="3" customWidth="1"/>
    <col min="2575" max="2575" width="2.85546875" style="3" customWidth="1"/>
    <col min="2576" max="2576" width="12.28515625" style="3" customWidth="1"/>
    <col min="2577" max="2577" width="2.85546875" style="3" customWidth="1"/>
    <col min="2578" max="2815" width="6.7109375" style="3"/>
    <col min="2816" max="2816" width="2.85546875" style="3" customWidth="1"/>
    <col min="2817" max="2817" width="37.42578125" style="3" customWidth="1"/>
    <col min="2818" max="2818" width="5.28515625" style="3" bestFit="1" customWidth="1"/>
    <col min="2819" max="2820" width="15.7109375" style="3" customWidth="1"/>
    <col min="2821" max="2822" width="2.85546875" style="3" customWidth="1"/>
    <col min="2823" max="2823" width="12.28515625" style="3" customWidth="1"/>
    <col min="2824" max="2824" width="2.85546875" style="3" customWidth="1"/>
    <col min="2825" max="2826" width="12.28515625" style="3" customWidth="1"/>
    <col min="2827" max="2827" width="2.85546875" style="3" customWidth="1"/>
    <col min="2828" max="2828" width="37.42578125" style="3" customWidth="1"/>
    <col min="2829" max="2830" width="15.7109375" style="3" customWidth="1"/>
    <col min="2831" max="2831" width="2.85546875" style="3" customWidth="1"/>
    <col min="2832" max="2832" width="12.28515625" style="3" customWidth="1"/>
    <col min="2833" max="2833" width="2.85546875" style="3" customWidth="1"/>
    <col min="2834" max="3071" width="6.7109375" style="3"/>
    <col min="3072" max="3072" width="2.85546875" style="3" customWidth="1"/>
    <col min="3073" max="3073" width="37.42578125" style="3" customWidth="1"/>
    <col min="3074" max="3074" width="5.28515625" style="3" bestFit="1" customWidth="1"/>
    <col min="3075" max="3076" width="15.7109375" style="3" customWidth="1"/>
    <col min="3077" max="3078" width="2.85546875" style="3" customWidth="1"/>
    <col min="3079" max="3079" width="12.28515625" style="3" customWidth="1"/>
    <col min="3080" max="3080" width="2.85546875" style="3" customWidth="1"/>
    <col min="3081" max="3082" width="12.28515625" style="3" customWidth="1"/>
    <col min="3083" max="3083" width="2.85546875" style="3" customWidth="1"/>
    <col min="3084" max="3084" width="37.42578125" style="3" customWidth="1"/>
    <col min="3085" max="3086" width="15.7109375" style="3" customWidth="1"/>
    <col min="3087" max="3087" width="2.85546875" style="3" customWidth="1"/>
    <col min="3088" max="3088" width="12.28515625" style="3" customWidth="1"/>
    <col min="3089" max="3089" width="2.85546875" style="3" customWidth="1"/>
    <col min="3090" max="3327" width="6.7109375" style="3"/>
    <col min="3328" max="3328" width="2.85546875" style="3" customWidth="1"/>
    <col min="3329" max="3329" width="37.42578125" style="3" customWidth="1"/>
    <col min="3330" max="3330" width="5.28515625" style="3" bestFit="1" customWidth="1"/>
    <col min="3331" max="3332" width="15.7109375" style="3" customWidth="1"/>
    <col min="3333" max="3334" width="2.85546875" style="3" customWidth="1"/>
    <col min="3335" max="3335" width="12.28515625" style="3" customWidth="1"/>
    <col min="3336" max="3336" width="2.85546875" style="3" customWidth="1"/>
    <col min="3337" max="3338" width="12.28515625" style="3" customWidth="1"/>
    <col min="3339" max="3339" width="2.85546875" style="3" customWidth="1"/>
    <col min="3340" max="3340" width="37.42578125" style="3" customWidth="1"/>
    <col min="3341" max="3342" width="15.7109375" style="3" customWidth="1"/>
    <col min="3343" max="3343" width="2.85546875" style="3" customWidth="1"/>
    <col min="3344" max="3344" width="12.28515625" style="3" customWidth="1"/>
    <col min="3345" max="3345" width="2.85546875" style="3" customWidth="1"/>
    <col min="3346" max="3583" width="6.7109375" style="3"/>
    <col min="3584" max="3584" width="2.85546875" style="3" customWidth="1"/>
    <col min="3585" max="3585" width="37.42578125" style="3" customWidth="1"/>
    <col min="3586" max="3586" width="5.28515625" style="3" bestFit="1" customWidth="1"/>
    <col min="3587" max="3588" width="15.7109375" style="3" customWidth="1"/>
    <col min="3589" max="3590" width="2.85546875" style="3" customWidth="1"/>
    <col min="3591" max="3591" width="12.28515625" style="3" customWidth="1"/>
    <col min="3592" max="3592" width="2.85546875" style="3" customWidth="1"/>
    <col min="3593" max="3594" width="12.28515625" style="3" customWidth="1"/>
    <col min="3595" max="3595" width="2.85546875" style="3" customWidth="1"/>
    <col min="3596" max="3596" width="37.42578125" style="3" customWidth="1"/>
    <col min="3597" max="3598" width="15.7109375" style="3" customWidth="1"/>
    <col min="3599" max="3599" width="2.85546875" style="3" customWidth="1"/>
    <col min="3600" max="3600" width="12.28515625" style="3" customWidth="1"/>
    <col min="3601" max="3601" width="2.85546875" style="3" customWidth="1"/>
    <col min="3602" max="3839" width="6.7109375" style="3"/>
    <col min="3840" max="3840" width="2.85546875" style="3" customWidth="1"/>
    <col min="3841" max="3841" width="37.42578125" style="3" customWidth="1"/>
    <col min="3842" max="3842" width="5.28515625" style="3" bestFit="1" customWidth="1"/>
    <col min="3843" max="3844" width="15.7109375" style="3" customWidth="1"/>
    <col min="3845" max="3846" width="2.85546875" style="3" customWidth="1"/>
    <col min="3847" max="3847" width="12.28515625" style="3" customWidth="1"/>
    <col min="3848" max="3848" width="2.85546875" style="3" customWidth="1"/>
    <col min="3849" max="3850" width="12.28515625" style="3" customWidth="1"/>
    <col min="3851" max="3851" width="2.85546875" style="3" customWidth="1"/>
    <col min="3852" max="3852" width="37.42578125" style="3" customWidth="1"/>
    <col min="3853" max="3854" width="15.7109375" style="3" customWidth="1"/>
    <col min="3855" max="3855" width="2.85546875" style="3" customWidth="1"/>
    <col min="3856" max="3856" width="12.28515625" style="3" customWidth="1"/>
    <col min="3857" max="3857" width="2.85546875" style="3" customWidth="1"/>
    <col min="3858" max="4095" width="6.7109375" style="3"/>
    <col min="4096" max="4096" width="2.85546875" style="3" customWidth="1"/>
    <col min="4097" max="4097" width="37.42578125" style="3" customWidth="1"/>
    <col min="4098" max="4098" width="5.28515625" style="3" bestFit="1" customWidth="1"/>
    <col min="4099" max="4100" width="15.7109375" style="3" customWidth="1"/>
    <col min="4101" max="4102" width="2.85546875" style="3" customWidth="1"/>
    <col min="4103" max="4103" width="12.28515625" style="3" customWidth="1"/>
    <col min="4104" max="4104" width="2.85546875" style="3" customWidth="1"/>
    <col min="4105" max="4106" width="12.28515625" style="3" customWidth="1"/>
    <col min="4107" max="4107" width="2.85546875" style="3" customWidth="1"/>
    <col min="4108" max="4108" width="37.42578125" style="3" customWidth="1"/>
    <col min="4109" max="4110" width="15.7109375" style="3" customWidth="1"/>
    <col min="4111" max="4111" width="2.85546875" style="3" customWidth="1"/>
    <col min="4112" max="4112" width="12.28515625" style="3" customWidth="1"/>
    <col min="4113" max="4113" width="2.85546875" style="3" customWidth="1"/>
    <col min="4114" max="4351" width="6.7109375" style="3"/>
    <col min="4352" max="4352" width="2.85546875" style="3" customWidth="1"/>
    <col min="4353" max="4353" width="37.42578125" style="3" customWidth="1"/>
    <col min="4354" max="4354" width="5.28515625" style="3" bestFit="1" customWidth="1"/>
    <col min="4355" max="4356" width="15.7109375" style="3" customWidth="1"/>
    <col min="4357" max="4358" width="2.85546875" style="3" customWidth="1"/>
    <col min="4359" max="4359" width="12.28515625" style="3" customWidth="1"/>
    <col min="4360" max="4360" width="2.85546875" style="3" customWidth="1"/>
    <col min="4361" max="4362" width="12.28515625" style="3" customWidth="1"/>
    <col min="4363" max="4363" width="2.85546875" style="3" customWidth="1"/>
    <col min="4364" max="4364" width="37.42578125" style="3" customWidth="1"/>
    <col min="4365" max="4366" width="15.7109375" style="3" customWidth="1"/>
    <col min="4367" max="4367" width="2.85546875" style="3" customWidth="1"/>
    <col min="4368" max="4368" width="12.28515625" style="3" customWidth="1"/>
    <col min="4369" max="4369" width="2.85546875" style="3" customWidth="1"/>
    <col min="4370" max="4607" width="6.7109375" style="3"/>
    <col min="4608" max="4608" width="2.85546875" style="3" customWidth="1"/>
    <col min="4609" max="4609" width="37.42578125" style="3" customWidth="1"/>
    <col min="4610" max="4610" width="5.28515625" style="3" bestFit="1" customWidth="1"/>
    <col min="4611" max="4612" width="15.7109375" style="3" customWidth="1"/>
    <col min="4613" max="4614" width="2.85546875" style="3" customWidth="1"/>
    <col min="4615" max="4615" width="12.28515625" style="3" customWidth="1"/>
    <col min="4616" max="4616" width="2.85546875" style="3" customWidth="1"/>
    <col min="4617" max="4618" width="12.28515625" style="3" customWidth="1"/>
    <col min="4619" max="4619" width="2.85546875" style="3" customWidth="1"/>
    <col min="4620" max="4620" width="37.42578125" style="3" customWidth="1"/>
    <col min="4621" max="4622" width="15.7109375" style="3" customWidth="1"/>
    <col min="4623" max="4623" width="2.85546875" style="3" customWidth="1"/>
    <col min="4624" max="4624" width="12.28515625" style="3" customWidth="1"/>
    <col min="4625" max="4625" width="2.85546875" style="3" customWidth="1"/>
    <col min="4626" max="4863" width="6.7109375" style="3"/>
    <col min="4864" max="4864" width="2.85546875" style="3" customWidth="1"/>
    <col min="4865" max="4865" width="37.42578125" style="3" customWidth="1"/>
    <col min="4866" max="4866" width="5.28515625" style="3" bestFit="1" customWidth="1"/>
    <col min="4867" max="4868" width="15.7109375" style="3" customWidth="1"/>
    <col min="4869" max="4870" width="2.85546875" style="3" customWidth="1"/>
    <col min="4871" max="4871" width="12.28515625" style="3" customWidth="1"/>
    <col min="4872" max="4872" width="2.85546875" style="3" customWidth="1"/>
    <col min="4873" max="4874" width="12.28515625" style="3" customWidth="1"/>
    <col min="4875" max="4875" width="2.85546875" style="3" customWidth="1"/>
    <col min="4876" max="4876" width="37.42578125" style="3" customWidth="1"/>
    <col min="4877" max="4878" width="15.7109375" style="3" customWidth="1"/>
    <col min="4879" max="4879" width="2.85546875" style="3" customWidth="1"/>
    <col min="4880" max="4880" width="12.28515625" style="3" customWidth="1"/>
    <col min="4881" max="4881" width="2.85546875" style="3" customWidth="1"/>
    <col min="4882" max="5119" width="6.7109375" style="3"/>
    <col min="5120" max="5120" width="2.85546875" style="3" customWidth="1"/>
    <col min="5121" max="5121" width="37.42578125" style="3" customWidth="1"/>
    <col min="5122" max="5122" width="5.28515625" style="3" bestFit="1" customWidth="1"/>
    <col min="5123" max="5124" width="15.7109375" style="3" customWidth="1"/>
    <col min="5125" max="5126" width="2.85546875" style="3" customWidth="1"/>
    <col min="5127" max="5127" width="12.28515625" style="3" customWidth="1"/>
    <col min="5128" max="5128" width="2.85546875" style="3" customWidth="1"/>
    <col min="5129" max="5130" width="12.28515625" style="3" customWidth="1"/>
    <col min="5131" max="5131" width="2.85546875" style="3" customWidth="1"/>
    <col min="5132" max="5132" width="37.42578125" style="3" customWidth="1"/>
    <col min="5133" max="5134" width="15.7109375" style="3" customWidth="1"/>
    <col min="5135" max="5135" width="2.85546875" style="3" customWidth="1"/>
    <col min="5136" max="5136" width="12.28515625" style="3" customWidth="1"/>
    <col min="5137" max="5137" width="2.85546875" style="3" customWidth="1"/>
    <col min="5138" max="5375" width="6.7109375" style="3"/>
    <col min="5376" max="5376" width="2.85546875" style="3" customWidth="1"/>
    <col min="5377" max="5377" width="37.42578125" style="3" customWidth="1"/>
    <col min="5378" max="5378" width="5.28515625" style="3" bestFit="1" customWidth="1"/>
    <col min="5379" max="5380" width="15.7109375" style="3" customWidth="1"/>
    <col min="5381" max="5382" width="2.85546875" style="3" customWidth="1"/>
    <col min="5383" max="5383" width="12.28515625" style="3" customWidth="1"/>
    <col min="5384" max="5384" width="2.85546875" style="3" customWidth="1"/>
    <col min="5385" max="5386" width="12.28515625" style="3" customWidth="1"/>
    <col min="5387" max="5387" width="2.85546875" style="3" customWidth="1"/>
    <col min="5388" max="5388" width="37.42578125" style="3" customWidth="1"/>
    <col min="5389" max="5390" width="15.7109375" style="3" customWidth="1"/>
    <col min="5391" max="5391" width="2.85546875" style="3" customWidth="1"/>
    <col min="5392" max="5392" width="12.28515625" style="3" customWidth="1"/>
    <col min="5393" max="5393" width="2.85546875" style="3" customWidth="1"/>
    <col min="5394" max="5631" width="6.7109375" style="3"/>
    <col min="5632" max="5632" width="2.85546875" style="3" customWidth="1"/>
    <col min="5633" max="5633" width="37.42578125" style="3" customWidth="1"/>
    <col min="5634" max="5634" width="5.28515625" style="3" bestFit="1" customWidth="1"/>
    <col min="5635" max="5636" width="15.7109375" style="3" customWidth="1"/>
    <col min="5637" max="5638" width="2.85546875" style="3" customWidth="1"/>
    <col min="5639" max="5639" width="12.28515625" style="3" customWidth="1"/>
    <col min="5640" max="5640" width="2.85546875" style="3" customWidth="1"/>
    <col min="5641" max="5642" width="12.28515625" style="3" customWidth="1"/>
    <col min="5643" max="5643" width="2.85546875" style="3" customWidth="1"/>
    <col min="5644" max="5644" width="37.42578125" style="3" customWidth="1"/>
    <col min="5645" max="5646" width="15.7109375" style="3" customWidth="1"/>
    <col min="5647" max="5647" width="2.85546875" style="3" customWidth="1"/>
    <col min="5648" max="5648" width="12.28515625" style="3" customWidth="1"/>
    <col min="5649" max="5649" width="2.85546875" style="3" customWidth="1"/>
    <col min="5650" max="5887" width="6.7109375" style="3"/>
    <col min="5888" max="5888" width="2.85546875" style="3" customWidth="1"/>
    <col min="5889" max="5889" width="37.42578125" style="3" customWidth="1"/>
    <col min="5890" max="5890" width="5.28515625" style="3" bestFit="1" customWidth="1"/>
    <col min="5891" max="5892" width="15.7109375" style="3" customWidth="1"/>
    <col min="5893" max="5894" width="2.85546875" style="3" customWidth="1"/>
    <col min="5895" max="5895" width="12.28515625" style="3" customWidth="1"/>
    <col min="5896" max="5896" width="2.85546875" style="3" customWidth="1"/>
    <col min="5897" max="5898" width="12.28515625" style="3" customWidth="1"/>
    <col min="5899" max="5899" width="2.85546875" style="3" customWidth="1"/>
    <col min="5900" max="5900" width="37.42578125" style="3" customWidth="1"/>
    <col min="5901" max="5902" width="15.7109375" style="3" customWidth="1"/>
    <col min="5903" max="5903" width="2.85546875" style="3" customWidth="1"/>
    <col min="5904" max="5904" width="12.28515625" style="3" customWidth="1"/>
    <col min="5905" max="5905" width="2.85546875" style="3" customWidth="1"/>
    <col min="5906" max="6143" width="6.7109375" style="3"/>
    <col min="6144" max="6144" width="2.85546875" style="3" customWidth="1"/>
    <col min="6145" max="6145" width="37.42578125" style="3" customWidth="1"/>
    <col min="6146" max="6146" width="5.28515625" style="3" bestFit="1" customWidth="1"/>
    <col min="6147" max="6148" width="15.7109375" style="3" customWidth="1"/>
    <col min="6149" max="6150" width="2.85546875" style="3" customWidth="1"/>
    <col min="6151" max="6151" width="12.28515625" style="3" customWidth="1"/>
    <col min="6152" max="6152" width="2.85546875" style="3" customWidth="1"/>
    <col min="6153" max="6154" width="12.28515625" style="3" customWidth="1"/>
    <col min="6155" max="6155" width="2.85546875" style="3" customWidth="1"/>
    <col min="6156" max="6156" width="37.42578125" style="3" customWidth="1"/>
    <col min="6157" max="6158" width="15.7109375" style="3" customWidth="1"/>
    <col min="6159" max="6159" width="2.85546875" style="3" customWidth="1"/>
    <col min="6160" max="6160" width="12.28515625" style="3" customWidth="1"/>
    <col min="6161" max="6161" width="2.85546875" style="3" customWidth="1"/>
    <col min="6162" max="6399" width="6.7109375" style="3"/>
    <col min="6400" max="6400" width="2.85546875" style="3" customWidth="1"/>
    <col min="6401" max="6401" width="37.42578125" style="3" customWidth="1"/>
    <col min="6402" max="6402" width="5.28515625" style="3" bestFit="1" customWidth="1"/>
    <col min="6403" max="6404" width="15.7109375" style="3" customWidth="1"/>
    <col min="6405" max="6406" width="2.85546875" style="3" customWidth="1"/>
    <col min="6407" max="6407" width="12.28515625" style="3" customWidth="1"/>
    <col min="6408" max="6408" width="2.85546875" style="3" customWidth="1"/>
    <col min="6409" max="6410" width="12.28515625" style="3" customWidth="1"/>
    <col min="6411" max="6411" width="2.85546875" style="3" customWidth="1"/>
    <col min="6412" max="6412" width="37.42578125" style="3" customWidth="1"/>
    <col min="6413" max="6414" width="15.7109375" style="3" customWidth="1"/>
    <col min="6415" max="6415" width="2.85546875" style="3" customWidth="1"/>
    <col min="6416" max="6416" width="12.28515625" style="3" customWidth="1"/>
    <col min="6417" max="6417" width="2.85546875" style="3" customWidth="1"/>
    <col min="6418" max="6655" width="6.7109375" style="3"/>
    <col min="6656" max="6656" width="2.85546875" style="3" customWidth="1"/>
    <col min="6657" max="6657" width="37.42578125" style="3" customWidth="1"/>
    <col min="6658" max="6658" width="5.28515625" style="3" bestFit="1" customWidth="1"/>
    <col min="6659" max="6660" width="15.7109375" style="3" customWidth="1"/>
    <col min="6661" max="6662" width="2.85546875" style="3" customWidth="1"/>
    <col min="6663" max="6663" width="12.28515625" style="3" customWidth="1"/>
    <col min="6664" max="6664" width="2.85546875" style="3" customWidth="1"/>
    <col min="6665" max="6666" width="12.28515625" style="3" customWidth="1"/>
    <col min="6667" max="6667" width="2.85546875" style="3" customWidth="1"/>
    <col min="6668" max="6668" width="37.42578125" style="3" customWidth="1"/>
    <col min="6669" max="6670" width="15.7109375" style="3" customWidth="1"/>
    <col min="6671" max="6671" width="2.85546875" style="3" customWidth="1"/>
    <col min="6672" max="6672" width="12.28515625" style="3" customWidth="1"/>
    <col min="6673" max="6673" width="2.85546875" style="3" customWidth="1"/>
    <col min="6674" max="6911" width="6.7109375" style="3"/>
    <col min="6912" max="6912" width="2.85546875" style="3" customWidth="1"/>
    <col min="6913" max="6913" width="37.42578125" style="3" customWidth="1"/>
    <col min="6914" max="6914" width="5.28515625" style="3" bestFit="1" customWidth="1"/>
    <col min="6915" max="6916" width="15.7109375" style="3" customWidth="1"/>
    <col min="6917" max="6918" width="2.85546875" style="3" customWidth="1"/>
    <col min="6919" max="6919" width="12.28515625" style="3" customWidth="1"/>
    <col min="6920" max="6920" width="2.85546875" style="3" customWidth="1"/>
    <col min="6921" max="6922" width="12.28515625" style="3" customWidth="1"/>
    <col min="6923" max="6923" width="2.85546875" style="3" customWidth="1"/>
    <col min="6924" max="6924" width="37.42578125" style="3" customWidth="1"/>
    <col min="6925" max="6926" width="15.7109375" style="3" customWidth="1"/>
    <col min="6927" max="6927" width="2.85546875" style="3" customWidth="1"/>
    <col min="6928" max="6928" width="12.28515625" style="3" customWidth="1"/>
    <col min="6929" max="6929" width="2.85546875" style="3" customWidth="1"/>
    <col min="6930" max="7167" width="6.7109375" style="3"/>
    <col min="7168" max="7168" width="2.85546875" style="3" customWidth="1"/>
    <col min="7169" max="7169" width="37.42578125" style="3" customWidth="1"/>
    <col min="7170" max="7170" width="5.28515625" style="3" bestFit="1" customWidth="1"/>
    <col min="7171" max="7172" width="15.7109375" style="3" customWidth="1"/>
    <col min="7173" max="7174" width="2.85546875" style="3" customWidth="1"/>
    <col min="7175" max="7175" width="12.28515625" style="3" customWidth="1"/>
    <col min="7176" max="7176" width="2.85546875" style="3" customWidth="1"/>
    <col min="7177" max="7178" width="12.28515625" style="3" customWidth="1"/>
    <col min="7179" max="7179" width="2.85546875" style="3" customWidth="1"/>
    <col min="7180" max="7180" width="37.42578125" style="3" customWidth="1"/>
    <col min="7181" max="7182" width="15.7109375" style="3" customWidth="1"/>
    <col min="7183" max="7183" width="2.85546875" style="3" customWidth="1"/>
    <col min="7184" max="7184" width="12.28515625" style="3" customWidth="1"/>
    <col min="7185" max="7185" width="2.85546875" style="3" customWidth="1"/>
    <col min="7186" max="7423" width="6.7109375" style="3"/>
    <col min="7424" max="7424" width="2.85546875" style="3" customWidth="1"/>
    <col min="7425" max="7425" width="37.42578125" style="3" customWidth="1"/>
    <col min="7426" max="7426" width="5.28515625" style="3" bestFit="1" customWidth="1"/>
    <col min="7427" max="7428" width="15.7109375" style="3" customWidth="1"/>
    <col min="7429" max="7430" width="2.85546875" style="3" customWidth="1"/>
    <col min="7431" max="7431" width="12.28515625" style="3" customWidth="1"/>
    <col min="7432" max="7432" width="2.85546875" style="3" customWidth="1"/>
    <col min="7433" max="7434" width="12.28515625" style="3" customWidth="1"/>
    <col min="7435" max="7435" width="2.85546875" style="3" customWidth="1"/>
    <col min="7436" max="7436" width="37.42578125" style="3" customWidth="1"/>
    <col min="7437" max="7438" width="15.7109375" style="3" customWidth="1"/>
    <col min="7439" max="7439" width="2.85546875" style="3" customWidth="1"/>
    <col min="7440" max="7440" width="12.28515625" style="3" customWidth="1"/>
    <col min="7441" max="7441" width="2.85546875" style="3" customWidth="1"/>
    <col min="7442" max="7679" width="6.7109375" style="3"/>
    <col min="7680" max="7680" width="2.85546875" style="3" customWidth="1"/>
    <col min="7681" max="7681" width="37.42578125" style="3" customWidth="1"/>
    <col min="7682" max="7682" width="5.28515625" style="3" bestFit="1" customWidth="1"/>
    <col min="7683" max="7684" width="15.7109375" style="3" customWidth="1"/>
    <col min="7685" max="7686" width="2.85546875" style="3" customWidth="1"/>
    <col min="7687" max="7687" width="12.28515625" style="3" customWidth="1"/>
    <col min="7688" max="7688" width="2.85546875" style="3" customWidth="1"/>
    <col min="7689" max="7690" width="12.28515625" style="3" customWidth="1"/>
    <col min="7691" max="7691" width="2.85546875" style="3" customWidth="1"/>
    <col min="7692" max="7692" width="37.42578125" style="3" customWidth="1"/>
    <col min="7693" max="7694" width="15.7109375" style="3" customWidth="1"/>
    <col min="7695" max="7695" width="2.85546875" style="3" customWidth="1"/>
    <col min="7696" max="7696" width="12.28515625" style="3" customWidth="1"/>
    <col min="7697" max="7697" width="2.85546875" style="3" customWidth="1"/>
    <col min="7698" max="7935" width="6.7109375" style="3"/>
    <col min="7936" max="7936" width="2.85546875" style="3" customWidth="1"/>
    <col min="7937" max="7937" width="37.42578125" style="3" customWidth="1"/>
    <col min="7938" max="7938" width="5.28515625" style="3" bestFit="1" customWidth="1"/>
    <col min="7939" max="7940" width="15.7109375" style="3" customWidth="1"/>
    <col min="7941" max="7942" width="2.85546875" style="3" customWidth="1"/>
    <col min="7943" max="7943" width="12.28515625" style="3" customWidth="1"/>
    <col min="7944" max="7944" width="2.85546875" style="3" customWidth="1"/>
    <col min="7945" max="7946" width="12.28515625" style="3" customWidth="1"/>
    <col min="7947" max="7947" width="2.85546875" style="3" customWidth="1"/>
    <col min="7948" max="7948" width="37.42578125" style="3" customWidth="1"/>
    <col min="7949" max="7950" width="15.7109375" style="3" customWidth="1"/>
    <col min="7951" max="7951" width="2.85546875" style="3" customWidth="1"/>
    <col min="7952" max="7952" width="12.28515625" style="3" customWidth="1"/>
    <col min="7953" max="7953" width="2.85546875" style="3" customWidth="1"/>
    <col min="7954" max="8191" width="6.7109375" style="3"/>
    <col min="8192" max="8192" width="2.85546875" style="3" customWidth="1"/>
    <col min="8193" max="8193" width="37.42578125" style="3" customWidth="1"/>
    <col min="8194" max="8194" width="5.28515625" style="3" bestFit="1" customWidth="1"/>
    <col min="8195" max="8196" width="15.7109375" style="3" customWidth="1"/>
    <col min="8197" max="8198" width="2.85546875" style="3" customWidth="1"/>
    <col min="8199" max="8199" width="12.28515625" style="3" customWidth="1"/>
    <col min="8200" max="8200" width="2.85546875" style="3" customWidth="1"/>
    <col min="8201" max="8202" width="12.28515625" style="3" customWidth="1"/>
    <col min="8203" max="8203" width="2.85546875" style="3" customWidth="1"/>
    <col min="8204" max="8204" width="37.42578125" style="3" customWidth="1"/>
    <col min="8205" max="8206" width="15.7109375" style="3" customWidth="1"/>
    <col min="8207" max="8207" width="2.85546875" style="3" customWidth="1"/>
    <col min="8208" max="8208" width="12.28515625" style="3" customWidth="1"/>
    <col min="8209" max="8209" width="2.85546875" style="3" customWidth="1"/>
    <col min="8210" max="8447" width="6.7109375" style="3"/>
    <col min="8448" max="8448" width="2.85546875" style="3" customWidth="1"/>
    <col min="8449" max="8449" width="37.42578125" style="3" customWidth="1"/>
    <col min="8450" max="8450" width="5.28515625" style="3" bestFit="1" customWidth="1"/>
    <col min="8451" max="8452" width="15.7109375" style="3" customWidth="1"/>
    <col min="8453" max="8454" width="2.85546875" style="3" customWidth="1"/>
    <col min="8455" max="8455" width="12.28515625" style="3" customWidth="1"/>
    <col min="8456" max="8456" width="2.85546875" style="3" customWidth="1"/>
    <col min="8457" max="8458" width="12.28515625" style="3" customWidth="1"/>
    <col min="8459" max="8459" width="2.85546875" style="3" customWidth="1"/>
    <col min="8460" max="8460" width="37.42578125" style="3" customWidth="1"/>
    <col min="8461" max="8462" width="15.7109375" style="3" customWidth="1"/>
    <col min="8463" max="8463" width="2.85546875" style="3" customWidth="1"/>
    <col min="8464" max="8464" width="12.28515625" style="3" customWidth="1"/>
    <col min="8465" max="8465" width="2.85546875" style="3" customWidth="1"/>
    <col min="8466" max="8703" width="6.7109375" style="3"/>
    <col min="8704" max="8704" width="2.85546875" style="3" customWidth="1"/>
    <col min="8705" max="8705" width="37.42578125" style="3" customWidth="1"/>
    <col min="8706" max="8706" width="5.28515625" style="3" bestFit="1" customWidth="1"/>
    <col min="8707" max="8708" width="15.7109375" style="3" customWidth="1"/>
    <col min="8709" max="8710" width="2.85546875" style="3" customWidth="1"/>
    <col min="8711" max="8711" width="12.28515625" style="3" customWidth="1"/>
    <col min="8712" max="8712" width="2.85546875" style="3" customWidth="1"/>
    <col min="8713" max="8714" width="12.28515625" style="3" customWidth="1"/>
    <col min="8715" max="8715" width="2.85546875" style="3" customWidth="1"/>
    <col min="8716" max="8716" width="37.42578125" style="3" customWidth="1"/>
    <col min="8717" max="8718" width="15.7109375" style="3" customWidth="1"/>
    <col min="8719" max="8719" width="2.85546875" style="3" customWidth="1"/>
    <col min="8720" max="8720" width="12.28515625" style="3" customWidth="1"/>
    <col min="8721" max="8721" width="2.85546875" style="3" customWidth="1"/>
    <col min="8722" max="8959" width="6.7109375" style="3"/>
    <col min="8960" max="8960" width="2.85546875" style="3" customWidth="1"/>
    <col min="8961" max="8961" width="37.42578125" style="3" customWidth="1"/>
    <col min="8962" max="8962" width="5.28515625" style="3" bestFit="1" customWidth="1"/>
    <col min="8963" max="8964" width="15.7109375" style="3" customWidth="1"/>
    <col min="8965" max="8966" width="2.85546875" style="3" customWidth="1"/>
    <col min="8967" max="8967" width="12.28515625" style="3" customWidth="1"/>
    <col min="8968" max="8968" width="2.85546875" style="3" customWidth="1"/>
    <col min="8969" max="8970" width="12.28515625" style="3" customWidth="1"/>
    <col min="8971" max="8971" width="2.85546875" style="3" customWidth="1"/>
    <col min="8972" max="8972" width="37.42578125" style="3" customWidth="1"/>
    <col min="8973" max="8974" width="15.7109375" style="3" customWidth="1"/>
    <col min="8975" max="8975" width="2.85546875" style="3" customWidth="1"/>
    <col min="8976" max="8976" width="12.28515625" style="3" customWidth="1"/>
    <col min="8977" max="8977" width="2.85546875" style="3" customWidth="1"/>
    <col min="8978" max="9215" width="6.7109375" style="3"/>
    <col min="9216" max="9216" width="2.85546875" style="3" customWidth="1"/>
    <col min="9217" max="9217" width="37.42578125" style="3" customWidth="1"/>
    <col min="9218" max="9218" width="5.28515625" style="3" bestFit="1" customWidth="1"/>
    <col min="9219" max="9220" width="15.7109375" style="3" customWidth="1"/>
    <col min="9221" max="9222" width="2.85546875" style="3" customWidth="1"/>
    <col min="9223" max="9223" width="12.28515625" style="3" customWidth="1"/>
    <col min="9224" max="9224" width="2.85546875" style="3" customWidth="1"/>
    <col min="9225" max="9226" width="12.28515625" style="3" customWidth="1"/>
    <col min="9227" max="9227" width="2.85546875" style="3" customWidth="1"/>
    <col min="9228" max="9228" width="37.42578125" style="3" customWidth="1"/>
    <col min="9229" max="9230" width="15.7109375" style="3" customWidth="1"/>
    <col min="9231" max="9231" width="2.85546875" style="3" customWidth="1"/>
    <col min="9232" max="9232" width="12.28515625" style="3" customWidth="1"/>
    <col min="9233" max="9233" width="2.85546875" style="3" customWidth="1"/>
    <col min="9234" max="9471" width="6.7109375" style="3"/>
    <col min="9472" max="9472" width="2.85546875" style="3" customWidth="1"/>
    <col min="9473" max="9473" width="37.42578125" style="3" customWidth="1"/>
    <col min="9474" max="9474" width="5.28515625" style="3" bestFit="1" customWidth="1"/>
    <col min="9475" max="9476" width="15.7109375" style="3" customWidth="1"/>
    <col min="9477" max="9478" width="2.85546875" style="3" customWidth="1"/>
    <col min="9479" max="9479" width="12.28515625" style="3" customWidth="1"/>
    <col min="9480" max="9480" width="2.85546875" style="3" customWidth="1"/>
    <col min="9481" max="9482" width="12.28515625" style="3" customWidth="1"/>
    <col min="9483" max="9483" width="2.85546875" style="3" customWidth="1"/>
    <col min="9484" max="9484" width="37.42578125" style="3" customWidth="1"/>
    <col min="9485" max="9486" width="15.7109375" style="3" customWidth="1"/>
    <col min="9487" max="9487" width="2.85546875" style="3" customWidth="1"/>
    <col min="9488" max="9488" width="12.28515625" style="3" customWidth="1"/>
    <col min="9489" max="9489" width="2.85546875" style="3" customWidth="1"/>
    <col min="9490" max="9727" width="6.7109375" style="3"/>
    <col min="9728" max="9728" width="2.85546875" style="3" customWidth="1"/>
    <col min="9729" max="9729" width="37.42578125" style="3" customWidth="1"/>
    <col min="9730" max="9730" width="5.28515625" style="3" bestFit="1" customWidth="1"/>
    <col min="9731" max="9732" width="15.7109375" style="3" customWidth="1"/>
    <col min="9733" max="9734" width="2.85546875" style="3" customWidth="1"/>
    <col min="9735" max="9735" width="12.28515625" style="3" customWidth="1"/>
    <col min="9736" max="9736" width="2.85546875" style="3" customWidth="1"/>
    <col min="9737" max="9738" width="12.28515625" style="3" customWidth="1"/>
    <col min="9739" max="9739" width="2.85546875" style="3" customWidth="1"/>
    <col min="9740" max="9740" width="37.42578125" style="3" customWidth="1"/>
    <col min="9741" max="9742" width="15.7109375" style="3" customWidth="1"/>
    <col min="9743" max="9743" width="2.85546875" style="3" customWidth="1"/>
    <col min="9744" max="9744" width="12.28515625" style="3" customWidth="1"/>
    <col min="9745" max="9745" width="2.85546875" style="3" customWidth="1"/>
    <col min="9746" max="9983" width="6.7109375" style="3"/>
    <col min="9984" max="9984" width="2.85546875" style="3" customWidth="1"/>
    <col min="9985" max="9985" width="37.42578125" style="3" customWidth="1"/>
    <col min="9986" max="9986" width="5.28515625" style="3" bestFit="1" customWidth="1"/>
    <col min="9987" max="9988" width="15.7109375" style="3" customWidth="1"/>
    <col min="9989" max="9990" width="2.85546875" style="3" customWidth="1"/>
    <col min="9991" max="9991" width="12.28515625" style="3" customWidth="1"/>
    <col min="9992" max="9992" width="2.85546875" style="3" customWidth="1"/>
    <col min="9993" max="9994" width="12.28515625" style="3" customWidth="1"/>
    <col min="9995" max="9995" width="2.85546875" style="3" customWidth="1"/>
    <col min="9996" max="9996" width="37.42578125" style="3" customWidth="1"/>
    <col min="9997" max="9998" width="15.7109375" style="3" customWidth="1"/>
    <col min="9999" max="9999" width="2.85546875" style="3" customWidth="1"/>
    <col min="10000" max="10000" width="12.28515625" style="3" customWidth="1"/>
    <col min="10001" max="10001" width="2.85546875" style="3" customWidth="1"/>
    <col min="10002" max="10239" width="6.7109375" style="3"/>
    <col min="10240" max="10240" width="2.85546875" style="3" customWidth="1"/>
    <col min="10241" max="10241" width="37.42578125" style="3" customWidth="1"/>
    <col min="10242" max="10242" width="5.28515625" style="3" bestFit="1" customWidth="1"/>
    <col min="10243" max="10244" width="15.7109375" style="3" customWidth="1"/>
    <col min="10245" max="10246" width="2.85546875" style="3" customWidth="1"/>
    <col min="10247" max="10247" width="12.28515625" style="3" customWidth="1"/>
    <col min="10248" max="10248" width="2.85546875" style="3" customWidth="1"/>
    <col min="10249" max="10250" width="12.28515625" style="3" customWidth="1"/>
    <col min="10251" max="10251" width="2.85546875" style="3" customWidth="1"/>
    <col min="10252" max="10252" width="37.42578125" style="3" customWidth="1"/>
    <col min="10253" max="10254" width="15.7109375" style="3" customWidth="1"/>
    <col min="10255" max="10255" width="2.85546875" style="3" customWidth="1"/>
    <col min="10256" max="10256" width="12.28515625" style="3" customWidth="1"/>
    <col min="10257" max="10257" width="2.85546875" style="3" customWidth="1"/>
    <col min="10258" max="10495" width="6.7109375" style="3"/>
    <col min="10496" max="10496" width="2.85546875" style="3" customWidth="1"/>
    <col min="10497" max="10497" width="37.42578125" style="3" customWidth="1"/>
    <col min="10498" max="10498" width="5.28515625" style="3" bestFit="1" customWidth="1"/>
    <col min="10499" max="10500" width="15.7109375" style="3" customWidth="1"/>
    <col min="10501" max="10502" width="2.85546875" style="3" customWidth="1"/>
    <col min="10503" max="10503" width="12.28515625" style="3" customWidth="1"/>
    <col min="10504" max="10504" width="2.85546875" style="3" customWidth="1"/>
    <col min="10505" max="10506" width="12.28515625" style="3" customWidth="1"/>
    <col min="10507" max="10507" width="2.85546875" style="3" customWidth="1"/>
    <col min="10508" max="10508" width="37.42578125" style="3" customWidth="1"/>
    <col min="10509" max="10510" width="15.7109375" style="3" customWidth="1"/>
    <col min="10511" max="10511" width="2.85546875" style="3" customWidth="1"/>
    <col min="10512" max="10512" width="12.28515625" style="3" customWidth="1"/>
    <col min="10513" max="10513" width="2.85546875" style="3" customWidth="1"/>
    <col min="10514" max="10751" width="6.7109375" style="3"/>
    <col min="10752" max="10752" width="2.85546875" style="3" customWidth="1"/>
    <col min="10753" max="10753" width="37.42578125" style="3" customWidth="1"/>
    <col min="10754" max="10754" width="5.28515625" style="3" bestFit="1" customWidth="1"/>
    <col min="10755" max="10756" width="15.7109375" style="3" customWidth="1"/>
    <col min="10757" max="10758" width="2.85546875" style="3" customWidth="1"/>
    <col min="10759" max="10759" width="12.28515625" style="3" customWidth="1"/>
    <col min="10760" max="10760" width="2.85546875" style="3" customWidth="1"/>
    <col min="10761" max="10762" width="12.28515625" style="3" customWidth="1"/>
    <col min="10763" max="10763" width="2.85546875" style="3" customWidth="1"/>
    <col min="10764" max="10764" width="37.42578125" style="3" customWidth="1"/>
    <col min="10765" max="10766" width="15.7109375" style="3" customWidth="1"/>
    <col min="10767" max="10767" width="2.85546875" style="3" customWidth="1"/>
    <col min="10768" max="10768" width="12.28515625" style="3" customWidth="1"/>
    <col min="10769" max="10769" width="2.85546875" style="3" customWidth="1"/>
    <col min="10770" max="11007" width="6.7109375" style="3"/>
    <col min="11008" max="11008" width="2.85546875" style="3" customWidth="1"/>
    <col min="11009" max="11009" width="37.42578125" style="3" customWidth="1"/>
    <col min="11010" max="11010" width="5.28515625" style="3" bestFit="1" customWidth="1"/>
    <col min="11011" max="11012" width="15.7109375" style="3" customWidth="1"/>
    <col min="11013" max="11014" width="2.85546875" style="3" customWidth="1"/>
    <col min="11015" max="11015" width="12.28515625" style="3" customWidth="1"/>
    <col min="11016" max="11016" width="2.85546875" style="3" customWidth="1"/>
    <col min="11017" max="11018" width="12.28515625" style="3" customWidth="1"/>
    <col min="11019" max="11019" width="2.85546875" style="3" customWidth="1"/>
    <col min="11020" max="11020" width="37.42578125" style="3" customWidth="1"/>
    <col min="11021" max="11022" width="15.7109375" style="3" customWidth="1"/>
    <col min="11023" max="11023" width="2.85546875" style="3" customWidth="1"/>
    <col min="11024" max="11024" width="12.28515625" style="3" customWidth="1"/>
    <col min="11025" max="11025" width="2.85546875" style="3" customWidth="1"/>
    <col min="11026" max="11263" width="6.7109375" style="3"/>
    <col min="11264" max="11264" width="2.85546875" style="3" customWidth="1"/>
    <col min="11265" max="11265" width="37.42578125" style="3" customWidth="1"/>
    <col min="11266" max="11266" width="5.28515625" style="3" bestFit="1" customWidth="1"/>
    <col min="11267" max="11268" width="15.7109375" style="3" customWidth="1"/>
    <col min="11269" max="11270" width="2.85546875" style="3" customWidth="1"/>
    <col min="11271" max="11271" width="12.28515625" style="3" customWidth="1"/>
    <col min="11272" max="11272" width="2.85546875" style="3" customWidth="1"/>
    <col min="11273" max="11274" width="12.28515625" style="3" customWidth="1"/>
    <col min="11275" max="11275" width="2.85546875" style="3" customWidth="1"/>
    <col min="11276" max="11276" width="37.42578125" style="3" customWidth="1"/>
    <col min="11277" max="11278" width="15.7109375" style="3" customWidth="1"/>
    <col min="11279" max="11279" width="2.85546875" style="3" customWidth="1"/>
    <col min="11280" max="11280" width="12.28515625" style="3" customWidth="1"/>
    <col min="11281" max="11281" width="2.85546875" style="3" customWidth="1"/>
    <col min="11282" max="11519" width="6.7109375" style="3"/>
    <col min="11520" max="11520" width="2.85546875" style="3" customWidth="1"/>
    <col min="11521" max="11521" width="37.42578125" style="3" customWidth="1"/>
    <col min="11522" max="11522" width="5.28515625" style="3" bestFit="1" customWidth="1"/>
    <col min="11523" max="11524" width="15.7109375" style="3" customWidth="1"/>
    <col min="11525" max="11526" width="2.85546875" style="3" customWidth="1"/>
    <col min="11527" max="11527" width="12.28515625" style="3" customWidth="1"/>
    <col min="11528" max="11528" width="2.85546875" style="3" customWidth="1"/>
    <col min="11529" max="11530" width="12.28515625" style="3" customWidth="1"/>
    <col min="11531" max="11531" width="2.85546875" style="3" customWidth="1"/>
    <col min="11532" max="11532" width="37.42578125" style="3" customWidth="1"/>
    <col min="11533" max="11534" width="15.7109375" style="3" customWidth="1"/>
    <col min="11535" max="11535" width="2.85546875" style="3" customWidth="1"/>
    <col min="11536" max="11536" width="12.28515625" style="3" customWidth="1"/>
    <col min="11537" max="11537" width="2.85546875" style="3" customWidth="1"/>
    <col min="11538" max="11775" width="6.7109375" style="3"/>
    <col min="11776" max="11776" width="2.85546875" style="3" customWidth="1"/>
    <col min="11777" max="11777" width="37.42578125" style="3" customWidth="1"/>
    <col min="11778" max="11778" width="5.28515625" style="3" bestFit="1" customWidth="1"/>
    <col min="11779" max="11780" width="15.7109375" style="3" customWidth="1"/>
    <col min="11781" max="11782" width="2.85546875" style="3" customWidth="1"/>
    <col min="11783" max="11783" width="12.28515625" style="3" customWidth="1"/>
    <col min="11784" max="11784" width="2.85546875" style="3" customWidth="1"/>
    <col min="11785" max="11786" width="12.28515625" style="3" customWidth="1"/>
    <col min="11787" max="11787" width="2.85546875" style="3" customWidth="1"/>
    <col min="11788" max="11788" width="37.42578125" style="3" customWidth="1"/>
    <col min="11789" max="11790" width="15.7109375" style="3" customWidth="1"/>
    <col min="11791" max="11791" width="2.85546875" style="3" customWidth="1"/>
    <col min="11792" max="11792" width="12.28515625" style="3" customWidth="1"/>
    <col min="11793" max="11793" width="2.85546875" style="3" customWidth="1"/>
    <col min="11794" max="12031" width="6.7109375" style="3"/>
    <col min="12032" max="12032" width="2.85546875" style="3" customWidth="1"/>
    <col min="12033" max="12033" width="37.42578125" style="3" customWidth="1"/>
    <col min="12034" max="12034" width="5.28515625" style="3" bestFit="1" customWidth="1"/>
    <col min="12035" max="12036" width="15.7109375" style="3" customWidth="1"/>
    <col min="12037" max="12038" width="2.85546875" style="3" customWidth="1"/>
    <col min="12039" max="12039" width="12.28515625" style="3" customWidth="1"/>
    <col min="12040" max="12040" width="2.85546875" style="3" customWidth="1"/>
    <col min="12041" max="12042" width="12.28515625" style="3" customWidth="1"/>
    <col min="12043" max="12043" width="2.85546875" style="3" customWidth="1"/>
    <col min="12044" max="12044" width="37.42578125" style="3" customWidth="1"/>
    <col min="12045" max="12046" width="15.7109375" style="3" customWidth="1"/>
    <col min="12047" max="12047" width="2.85546875" style="3" customWidth="1"/>
    <col min="12048" max="12048" width="12.28515625" style="3" customWidth="1"/>
    <col min="12049" max="12049" width="2.85546875" style="3" customWidth="1"/>
    <col min="12050" max="12287" width="6.7109375" style="3"/>
    <col min="12288" max="12288" width="2.85546875" style="3" customWidth="1"/>
    <col min="12289" max="12289" width="37.42578125" style="3" customWidth="1"/>
    <col min="12290" max="12290" width="5.28515625" style="3" bestFit="1" customWidth="1"/>
    <col min="12291" max="12292" width="15.7109375" style="3" customWidth="1"/>
    <col min="12293" max="12294" width="2.85546875" style="3" customWidth="1"/>
    <col min="12295" max="12295" width="12.28515625" style="3" customWidth="1"/>
    <col min="12296" max="12296" width="2.85546875" style="3" customWidth="1"/>
    <col min="12297" max="12298" width="12.28515625" style="3" customWidth="1"/>
    <col min="12299" max="12299" width="2.85546875" style="3" customWidth="1"/>
    <col min="12300" max="12300" width="37.42578125" style="3" customWidth="1"/>
    <col min="12301" max="12302" width="15.7109375" style="3" customWidth="1"/>
    <col min="12303" max="12303" width="2.85546875" style="3" customWidth="1"/>
    <col min="12304" max="12304" width="12.28515625" style="3" customWidth="1"/>
    <col min="12305" max="12305" width="2.85546875" style="3" customWidth="1"/>
    <col min="12306" max="12543" width="6.7109375" style="3"/>
    <col min="12544" max="12544" width="2.85546875" style="3" customWidth="1"/>
    <col min="12545" max="12545" width="37.42578125" style="3" customWidth="1"/>
    <col min="12546" max="12546" width="5.28515625" style="3" bestFit="1" customWidth="1"/>
    <col min="12547" max="12548" width="15.7109375" style="3" customWidth="1"/>
    <col min="12549" max="12550" width="2.85546875" style="3" customWidth="1"/>
    <col min="12551" max="12551" width="12.28515625" style="3" customWidth="1"/>
    <col min="12552" max="12552" width="2.85546875" style="3" customWidth="1"/>
    <col min="12553" max="12554" width="12.28515625" style="3" customWidth="1"/>
    <col min="12555" max="12555" width="2.85546875" style="3" customWidth="1"/>
    <col min="12556" max="12556" width="37.42578125" style="3" customWidth="1"/>
    <col min="12557" max="12558" width="15.7109375" style="3" customWidth="1"/>
    <col min="12559" max="12559" width="2.85546875" style="3" customWidth="1"/>
    <col min="12560" max="12560" width="12.28515625" style="3" customWidth="1"/>
    <col min="12561" max="12561" width="2.85546875" style="3" customWidth="1"/>
    <col min="12562" max="12799" width="6.7109375" style="3"/>
    <col min="12800" max="12800" width="2.85546875" style="3" customWidth="1"/>
    <col min="12801" max="12801" width="37.42578125" style="3" customWidth="1"/>
    <col min="12802" max="12802" width="5.28515625" style="3" bestFit="1" customWidth="1"/>
    <col min="12803" max="12804" width="15.7109375" style="3" customWidth="1"/>
    <col min="12805" max="12806" width="2.85546875" style="3" customWidth="1"/>
    <col min="12807" max="12807" width="12.28515625" style="3" customWidth="1"/>
    <col min="12808" max="12808" width="2.85546875" style="3" customWidth="1"/>
    <col min="12809" max="12810" width="12.28515625" style="3" customWidth="1"/>
    <col min="12811" max="12811" width="2.85546875" style="3" customWidth="1"/>
    <col min="12812" max="12812" width="37.42578125" style="3" customWidth="1"/>
    <col min="12813" max="12814" width="15.7109375" style="3" customWidth="1"/>
    <col min="12815" max="12815" width="2.85546875" style="3" customWidth="1"/>
    <col min="12816" max="12816" width="12.28515625" style="3" customWidth="1"/>
    <col min="12817" max="12817" width="2.85546875" style="3" customWidth="1"/>
    <col min="12818" max="13055" width="6.7109375" style="3"/>
    <col min="13056" max="13056" width="2.85546875" style="3" customWidth="1"/>
    <col min="13057" max="13057" width="37.42578125" style="3" customWidth="1"/>
    <col min="13058" max="13058" width="5.28515625" style="3" bestFit="1" customWidth="1"/>
    <col min="13059" max="13060" width="15.7109375" style="3" customWidth="1"/>
    <col min="13061" max="13062" width="2.85546875" style="3" customWidth="1"/>
    <col min="13063" max="13063" width="12.28515625" style="3" customWidth="1"/>
    <col min="13064" max="13064" width="2.85546875" style="3" customWidth="1"/>
    <col min="13065" max="13066" width="12.28515625" style="3" customWidth="1"/>
    <col min="13067" max="13067" width="2.85546875" style="3" customWidth="1"/>
    <col min="13068" max="13068" width="37.42578125" style="3" customWidth="1"/>
    <col min="13069" max="13070" width="15.7109375" style="3" customWidth="1"/>
    <col min="13071" max="13071" width="2.85546875" style="3" customWidth="1"/>
    <col min="13072" max="13072" width="12.28515625" style="3" customWidth="1"/>
    <col min="13073" max="13073" width="2.85546875" style="3" customWidth="1"/>
    <col min="13074" max="13311" width="6.7109375" style="3"/>
    <col min="13312" max="13312" width="2.85546875" style="3" customWidth="1"/>
    <col min="13313" max="13313" width="37.42578125" style="3" customWidth="1"/>
    <col min="13314" max="13314" width="5.28515625" style="3" bestFit="1" customWidth="1"/>
    <col min="13315" max="13316" width="15.7109375" style="3" customWidth="1"/>
    <col min="13317" max="13318" width="2.85546875" style="3" customWidth="1"/>
    <col min="13319" max="13319" width="12.28515625" style="3" customWidth="1"/>
    <col min="13320" max="13320" width="2.85546875" style="3" customWidth="1"/>
    <col min="13321" max="13322" width="12.28515625" style="3" customWidth="1"/>
    <col min="13323" max="13323" width="2.85546875" style="3" customWidth="1"/>
    <col min="13324" max="13324" width="37.42578125" style="3" customWidth="1"/>
    <col min="13325" max="13326" width="15.7109375" style="3" customWidth="1"/>
    <col min="13327" max="13327" width="2.85546875" style="3" customWidth="1"/>
    <col min="13328" max="13328" width="12.28515625" style="3" customWidth="1"/>
    <col min="13329" max="13329" width="2.85546875" style="3" customWidth="1"/>
    <col min="13330" max="13567" width="6.7109375" style="3"/>
    <col min="13568" max="13568" width="2.85546875" style="3" customWidth="1"/>
    <col min="13569" max="13569" width="37.42578125" style="3" customWidth="1"/>
    <col min="13570" max="13570" width="5.28515625" style="3" bestFit="1" customWidth="1"/>
    <col min="13571" max="13572" width="15.7109375" style="3" customWidth="1"/>
    <col min="13573" max="13574" width="2.85546875" style="3" customWidth="1"/>
    <col min="13575" max="13575" width="12.28515625" style="3" customWidth="1"/>
    <col min="13576" max="13576" width="2.85546875" style="3" customWidth="1"/>
    <col min="13577" max="13578" width="12.28515625" style="3" customWidth="1"/>
    <col min="13579" max="13579" width="2.85546875" style="3" customWidth="1"/>
    <col min="13580" max="13580" width="37.42578125" style="3" customWidth="1"/>
    <col min="13581" max="13582" width="15.7109375" style="3" customWidth="1"/>
    <col min="13583" max="13583" width="2.85546875" style="3" customWidth="1"/>
    <col min="13584" max="13584" width="12.28515625" style="3" customWidth="1"/>
    <col min="13585" max="13585" width="2.85546875" style="3" customWidth="1"/>
    <col min="13586" max="13823" width="6.7109375" style="3"/>
    <col min="13824" max="13824" width="2.85546875" style="3" customWidth="1"/>
    <col min="13825" max="13825" width="37.42578125" style="3" customWidth="1"/>
    <col min="13826" max="13826" width="5.28515625" style="3" bestFit="1" customWidth="1"/>
    <col min="13827" max="13828" width="15.7109375" style="3" customWidth="1"/>
    <col min="13829" max="13830" width="2.85546875" style="3" customWidth="1"/>
    <col min="13831" max="13831" width="12.28515625" style="3" customWidth="1"/>
    <col min="13832" max="13832" width="2.85546875" style="3" customWidth="1"/>
    <col min="13833" max="13834" width="12.28515625" style="3" customWidth="1"/>
    <col min="13835" max="13835" width="2.85546875" style="3" customWidth="1"/>
    <col min="13836" max="13836" width="37.42578125" style="3" customWidth="1"/>
    <col min="13837" max="13838" width="15.7109375" style="3" customWidth="1"/>
    <col min="13839" max="13839" width="2.85546875" style="3" customWidth="1"/>
    <col min="13840" max="13840" width="12.28515625" style="3" customWidth="1"/>
    <col min="13841" max="13841" width="2.85546875" style="3" customWidth="1"/>
    <col min="13842" max="14079" width="6.7109375" style="3"/>
    <col min="14080" max="14080" width="2.85546875" style="3" customWidth="1"/>
    <col min="14081" max="14081" width="37.42578125" style="3" customWidth="1"/>
    <col min="14082" max="14082" width="5.28515625" style="3" bestFit="1" customWidth="1"/>
    <col min="14083" max="14084" width="15.7109375" style="3" customWidth="1"/>
    <col min="14085" max="14086" width="2.85546875" style="3" customWidth="1"/>
    <col min="14087" max="14087" width="12.28515625" style="3" customWidth="1"/>
    <col min="14088" max="14088" width="2.85546875" style="3" customWidth="1"/>
    <col min="14089" max="14090" width="12.28515625" style="3" customWidth="1"/>
    <col min="14091" max="14091" width="2.85546875" style="3" customWidth="1"/>
    <col min="14092" max="14092" width="37.42578125" style="3" customWidth="1"/>
    <col min="14093" max="14094" width="15.7109375" style="3" customWidth="1"/>
    <col min="14095" max="14095" width="2.85546875" style="3" customWidth="1"/>
    <col min="14096" max="14096" width="12.28515625" style="3" customWidth="1"/>
    <col min="14097" max="14097" width="2.85546875" style="3" customWidth="1"/>
    <col min="14098" max="14335" width="6.7109375" style="3"/>
    <col min="14336" max="14336" width="2.85546875" style="3" customWidth="1"/>
    <col min="14337" max="14337" width="37.42578125" style="3" customWidth="1"/>
    <col min="14338" max="14338" width="5.28515625" style="3" bestFit="1" customWidth="1"/>
    <col min="14339" max="14340" width="15.7109375" style="3" customWidth="1"/>
    <col min="14341" max="14342" width="2.85546875" style="3" customWidth="1"/>
    <col min="14343" max="14343" width="12.28515625" style="3" customWidth="1"/>
    <col min="14344" max="14344" width="2.85546875" style="3" customWidth="1"/>
    <col min="14345" max="14346" width="12.28515625" style="3" customWidth="1"/>
    <col min="14347" max="14347" width="2.85546875" style="3" customWidth="1"/>
    <col min="14348" max="14348" width="37.42578125" style="3" customWidth="1"/>
    <col min="14349" max="14350" width="15.7109375" style="3" customWidth="1"/>
    <col min="14351" max="14351" width="2.85546875" style="3" customWidth="1"/>
    <col min="14352" max="14352" width="12.28515625" style="3" customWidth="1"/>
    <col min="14353" max="14353" width="2.85546875" style="3" customWidth="1"/>
    <col min="14354" max="14591" width="6.7109375" style="3"/>
    <col min="14592" max="14592" width="2.85546875" style="3" customWidth="1"/>
    <col min="14593" max="14593" width="37.42578125" style="3" customWidth="1"/>
    <col min="14594" max="14594" width="5.28515625" style="3" bestFit="1" customWidth="1"/>
    <col min="14595" max="14596" width="15.7109375" style="3" customWidth="1"/>
    <col min="14597" max="14598" width="2.85546875" style="3" customWidth="1"/>
    <col min="14599" max="14599" width="12.28515625" style="3" customWidth="1"/>
    <col min="14600" max="14600" width="2.85546875" style="3" customWidth="1"/>
    <col min="14601" max="14602" width="12.28515625" style="3" customWidth="1"/>
    <col min="14603" max="14603" width="2.85546875" style="3" customWidth="1"/>
    <col min="14604" max="14604" width="37.42578125" style="3" customWidth="1"/>
    <col min="14605" max="14606" width="15.7109375" style="3" customWidth="1"/>
    <col min="14607" max="14607" width="2.85546875" style="3" customWidth="1"/>
    <col min="14608" max="14608" width="12.28515625" style="3" customWidth="1"/>
    <col min="14609" max="14609" width="2.85546875" style="3" customWidth="1"/>
    <col min="14610" max="14847" width="6.7109375" style="3"/>
    <col min="14848" max="14848" width="2.85546875" style="3" customWidth="1"/>
    <col min="14849" max="14849" width="37.42578125" style="3" customWidth="1"/>
    <col min="14850" max="14850" width="5.28515625" style="3" bestFit="1" customWidth="1"/>
    <col min="14851" max="14852" width="15.7109375" style="3" customWidth="1"/>
    <col min="14853" max="14854" width="2.85546875" style="3" customWidth="1"/>
    <col min="14855" max="14855" width="12.28515625" style="3" customWidth="1"/>
    <col min="14856" max="14856" width="2.85546875" style="3" customWidth="1"/>
    <col min="14857" max="14858" width="12.28515625" style="3" customWidth="1"/>
    <col min="14859" max="14859" width="2.85546875" style="3" customWidth="1"/>
    <col min="14860" max="14860" width="37.42578125" style="3" customWidth="1"/>
    <col min="14861" max="14862" width="15.7109375" style="3" customWidth="1"/>
    <col min="14863" max="14863" width="2.85546875" style="3" customWidth="1"/>
    <col min="14864" max="14864" width="12.28515625" style="3" customWidth="1"/>
    <col min="14865" max="14865" width="2.85546875" style="3" customWidth="1"/>
    <col min="14866" max="15103" width="6.7109375" style="3"/>
    <col min="15104" max="15104" width="2.85546875" style="3" customWidth="1"/>
    <col min="15105" max="15105" width="37.42578125" style="3" customWidth="1"/>
    <col min="15106" max="15106" width="5.28515625" style="3" bestFit="1" customWidth="1"/>
    <col min="15107" max="15108" width="15.7109375" style="3" customWidth="1"/>
    <col min="15109" max="15110" width="2.85546875" style="3" customWidth="1"/>
    <col min="15111" max="15111" width="12.28515625" style="3" customWidth="1"/>
    <col min="15112" max="15112" width="2.85546875" style="3" customWidth="1"/>
    <col min="15113" max="15114" width="12.28515625" style="3" customWidth="1"/>
    <col min="15115" max="15115" width="2.85546875" style="3" customWidth="1"/>
    <col min="15116" max="15116" width="37.42578125" style="3" customWidth="1"/>
    <col min="15117" max="15118" width="15.7109375" style="3" customWidth="1"/>
    <col min="15119" max="15119" width="2.85546875" style="3" customWidth="1"/>
    <col min="15120" max="15120" width="12.28515625" style="3" customWidth="1"/>
    <col min="15121" max="15121" width="2.85546875" style="3" customWidth="1"/>
    <col min="15122" max="15359" width="6.7109375" style="3"/>
    <col min="15360" max="15360" width="2.85546875" style="3" customWidth="1"/>
    <col min="15361" max="15361" width="37.42578125" style="3" customWidth="1"/>
    <col min="15362" max="15362" width="5.28515625" style="3" bestFit="1" customWidth="1"/>
    <col min="15363" max="15364" width="15.7109375" style="3" customWidth="1"/>
    <col min="15365" max="15366" width="2.85546875" style="3" customWidth="1"/>
    <col min="15367" max="15367" width="12.28515625" style="3" customWidth="1"/>
    <col min="15368" max="15368" width="2.85546875" style="3" customWidth="1"/>
    <col min="15369" max="15370" width="12.28515625" style="3" customWidth="1"/>
    <col min="15371" max="15371" width="2.85546875" style="3" customWidth="1"/>
    <col min="15372" max="15372" width="37.42578125" style="3" customWidth="1"/>
    <col min="15373" max="15374" width="15.7109375" style="3" customWidth="1"/>
    <col min="15375" max="15375" width="2.85546875" style="3" customWidth="1"/>
    <col min="15376" max="15376" width="12.28515625" style="3" customWidth="1"/>
    <col min="15377" max="15377" width="2.85546875" style="3" customWidth="1"/>
    <col min="15378" max="15615" width="6.7109375" style="3"/>
    <col min="15616" max="15616" width="2.85546875" style="3" customWidth="1"/>
    <col min="15617" max="15617" width="37.42578125" style="3" customWidth="1"/>
    <col min="15618" max="15618" width="5.28515625" style="3" bestFit="1" customWidth="1"/>
    <col min="15619" max="15620" width="15.7109375" style="3" customWidth="1"/>
    <col min="15621" max="15622" width="2.85546875" style="3" customWidth="1"/>
    <col min="15623" max="15623" width="12.28515625" style="3" customWidth="1"/>
    <col min="15624" max="15624" width="2.85546875" style="3" customWidth="1"/>
    <col min="15625" max="15626" width="12.28515625" style="3" customWidth="1"/>
    <col min="15627" max="15627" width="2.85546875" style="3" customWidth="1"/>
    <col min="15628" max="15628" width="37.42578125" style="3" customWidth="1"/>
    <col min="15629" max="15630" width="15.7109375" style="3" customWidth="1"/>
    <col min="15631" max="15631" width="2.85546875" style="3" customWidth="1"/>
    <col min="15632" max="15632" width="12.28515625" style="3" customWidth="1"/>
    <col min="15633" max="15633" width="2.85546875" style="3" customWidth="1"/>
    <col min="15634" max="15871" width="6.7109375" style="3"/>
    <col min="15872" max="15872" width="2.85546875" style="3" customWidth="1"/>
    <col min="15873" max="15873" width="37.42578125" style="3" customWidth="1"/>
    <col min="15874" max="15874" width="5.28515625" style="3" bestFit="1" customWidth="1"/>
    <col min="15875" max="15876" width="15.7109375" style="3" customWidth="1"/>
    <col min="15877" max="15878" width="2.85546875" style="3" customWidth="1"/>
    <col min="15879" max="15879" width="12.28515625" style="3" customWidth="1"/>
    <col min="15880" max="15880" width="2.85546875" style="3" customWidth="1"/>
    <col min="15881" max="15882" width="12.28515625" style="3" customWidth="1"/>
    <col min="15883" max="15883" width="2.85546875" style="3" customWidth="1"/>
    <col min="15884" max="15884" width="37.42578125" style="3" customWidth="1"/>
    <col min="15885" max="15886" width="15.7109375" style="3" customWidth="1"/>
    <col min="15887" max="15887" width="2.85546875" style="3" customWidth="1"/>
    <col min="15888" max="15888" width="12.28515625" style="3" customWidth="1"/>
    <col min="15889" max="15889" width="2.85546875" style="3" customWidth="1"/>
    <col min="15890" max="16127" width="6.7109375" style="3"/>
    <col min="16128" max="16128" width="2.85546875" style="3" customWidth="1"/>
    <col min="16129" max="16129" width="37.42578125" style="3" customWidth="1"/>
    <col min="16130" max="16130" width="5.28515625" style="3" bestFit="1" customWidth="1"/>
    <col min="16131" max="16132" width="15.7109375" style="3" customWidth="1"/>
    <col min="16133" max="16134" width="2.85546875" style="3" customWidth="1"/>
    <col min="16135" max="16135" width="12.28515625" style="3" customWidth="1"/>
    <col min="16136" max="16136" width="2.85546875" style="3" customWidth="1"/>
    <col min="16137" max="16138" width="12.28515625" style="3" customWidth="1"/>
    <col min="16139" max="16139" width="2.85546875" style="3" customWidth="1"/>
    <col min="16140" max="16140" width="37.42578125" style="3" customWidth="1"/>
    <col min="16141" max="16142" width="15.7109375" style="3" customWidth="1"/>
    <col min="16143" max="16143" width="2.85546875" style="3" customWidth="1"/>
    <col min="16144" max="16144" width="12.28515625" style="3" customWidth="1"/>
    <col min="16145" max="16145" width="2.85546875" style="3" customWidth="1"/>
    <col min="16146" max="16384" width="6.7109375" style="3"/>
  </cols>
  <sheetData>
    <row r="1" spans="1:18" ht="12" customHeight="1" x14ac:dyDescent="0.25">
      <c r="K1" s="1"/>
    </row>
    <row r="2" spans="1:18" ht="12" customHeight="1" x14ac:dyDescent="0.25">
      <c r="B2" s="4" t="s">
        <v>0</v>
      </c>
      <c r="C2" s="4"/>
      <c r="D2" s="5"/>
      <c r="E2" s="5"/>
      <c r="K2" s="1"/>
      <c r="L2" s="4"/>
      <c r="M2" s="5"/>
      <c r="N2" s="5"/>
      <c r="O2" s="5"/>
      <c r="P2" s="5"/>
      <c r="Q2" s="5"/>
    </row>
    <row r="3" spans="1:18" ht="12" customHeight="1" x14ac:dyDescent="0.25">
      <c r="B3" s="6" t="s">
        <v>1</v>
      </c>
      <c r="C3" s="7"/>
      <c r="D3" s="3"/>
      <c r="E3" s="8"/>
      <c r="F3" s="8"/>
      <c r="G3" s="8"/>
      <c r="K3" s="1"/>
      <c r="L3" s="6" t="s">
        <v>1</v>
      </c>
      <c r="P3" s="9"/>
    </row>
    <row r="4" spans="1:18" ht="12" customHeight="1" x14ac:dyDescent="0.25">
      <c r="B4" s="10" t="s">
        <v>2</v>
      </c>
      <c r="L4" s="11" t="s">
        <v>3</v>
      </c>
    </row>
    <row r="5" spans="1:18" s="17" customFormat="1" ht="12" customHeight="1" x14ac:dyDescent="0.25">
      <c r="A5" s="12"/>
      <c r="B5" s="2288" t="s">
        <v>4</v>
      </c>
      <c r="C5" s="2288" t="s">
        <v>5</v>
      </c>
      <c r="D5" s="2288" t="s">
        <v>586</v>
      </c>
      <c r="E5" s="2288" t="s">
        <v>6</v>
      </c>
      <c r="F5" s="13"/>
      <c r="G5" s="2285" t="s">
        <v>587</v>
      </c>
      <c r="H5" s="14"/>
      <c r="I5" s="2285" t="s">
        <v>588</v>
      </c>
      <c r="J5" s="2285" t="s">
        <v>7</v>
      </c>
      <c r="K5" s="15"/>
      <c r="L5" s="2288" t="s">
        <v>4</v>
      </c>
      <c r="M5" s="2288" t="s">
        <v>586</v>
      </c>
      <c r="N5" s="2288" t="s">
        <v>6</v>
      </c>
      <c r="O5" s="3"/>
      <c r="P5" s="2285" t="s">
        <v>587</v>
      </c>
      <c r="Q5" s="16"/>
    </row>
    <row r="6" spans="1:18" s="17" customFormat="1" ht="12" customHeight="1" x14ac:dyDescent="0.25">
      <c r="A6" s="12"/>
      <c r="B6" s="2289"/>
      <c r="C6" s="2289"/>
      <c r="D6" s="2289"/>
      <c r="E6" s="2289"/>
      <c r="F6" s="13"/>
      <c r="G6" s="2286"/>
      <c r="H6" s="14"/>
      <c r="I6" s="2286"/>
      <c r="J6" s="2286"/>
      <c r="K6" s="15"/>
      <c r="L6" s="2289"/>
      <c r="M6" s="2289"/>
      <c r="N6" s="2289"/>
      <c r="O6" s="5"/>
      <c r="P6" s="2286"/>
      <c r="Q6" s="18"/>
    </row>
    <row r="7" spans="1:18" s="17" customFormat="1" ht="12" customHeight="1" x14ac:dyDescent="0.25">
      <c r="A7" s="12"/>
      <c r="B7" s="2290"/>
      <c r="C7" s="2290"/>
      <c r="D7" s="2290"/>
      <c r="E7" s="2290"/>
      <c r="F7" s="13"/>
      <c r="G7" s="2287"/>
      <c r="H7" s="14"/>
      <c r="I7" s="2287"/>
      <c r="J7" s="2287"/>
      <c r="K7" s="15"/>
      <c r="L7" s="2290"/>
      <c r="M7" s="2290"/>
      <c r="N7" s="2290"/>
      <c r="O7" s="3"/>
      <c r="P7" s="2287"/>
      <c r="Q7" s="18"/>
    </row>
    <row r="8" spans="1:18" s="16" customFormat="1" ht="12" customHeight="1" x14ac:dyDescent="0.25">
      <c r="G8" s="18"/>
      <c r="I8" s="19"/>
      <c r="K8" s="18"/>
      <c r="P8" s="18"/>
      <c r="Q8" s="18"/>
    </row>
    <row r="9" spans="1:18" ht="12" customHeight="1" x14ac:dyDescent="0.25">
      <c r="B9" s="20" t="s">
        <v>8</v>
      </c>
      <c r="C9" s="21"/>
      <c r="D9" s="34"/>
      <c r="E9" s="34"/>
      <c r="F9" s="21"/>
      <c r="G9" s="22"/>
      <c r="I9" s="23"/>
      <c r="K9" s="22"/>
      <c r="L9" s="20" t="s">
        <v>8</v>
      </c>
      <c r="M9" s="24"/>
      <c r="N9" s="22"/>
      <c r="O9" s="22"/>
      <c r="P9" s="22"/>
      <c r="Q9" s="22"/>
      <c r="R9" s="223"/>
    </row>
    <row r="10" spans="1:18" ht="12" customHeight="1" x14ac:dyDescent="0.25">
      <c r="A10" s="25"/>
      <c r="B10" s="1026" t="s">
        <v>9</v>
      </c>
      <c r="C10" s="1033" t="s">
        <v>10</v>
      </c>
      <c r="D10" s="1030">
        <v>2874.8</v>
      </c>
      <c r="E10" s="27">
        <v>2520.62</v>
      </c>
      <c r="F10" s="28"/>
      <c r="G10" s="1020">
        <f t="shared" ref="G10:G19" si="0">(D10-E10)/E10</f>
        <v>0.14051304837698675</v>
      </c>
      <c r="I10" s="863">
        <f>VLOOKUP(B10,'FX rates'!$B$9:$K$114,4,FALSE)</f>
        <v>1</v>
      </c>
      <c r="J10" s="863">
        <f>VLOOKUP(B10,'FX rates'!$B$9:$K$114,5,FALSE)</f>
        <v>1</v>
      </c>
      <c r="K10" s="29"/>
      <c r="L10" s="30" t="s">
        <v>9</v>
      </c>
      <c r="M10" s="1043">
        <f t="shared" ref="M10:M19" si="1">D10/I10</f>
        <v>2874.8</v>
      </c>
      <c r="N10" s="1043">
        <f t="shared" ref="N10:N19" si="2">E10/I10</f>
        <v>2520.62</v>
      </c>
      <c r="O10" s="28"/>
      <c r="P10" s="1020">
        <f>(M10-N10)/N10</f>
        <v>0.14051304837698675</v>
      </c>
      <c r="Q10" s="685"/>
      <c r="R10" s="223"/>
    </row>
    <row r="11" spans="1:18" ht="12" customHeight="1" x14ac:dyDescent="0.25">
      <c r="A11" s="25"/>
      <c r="B11" s="1027" t="s">
        <v>589</v>
      </c>
      <c r="C11" s="1034" t="s">
        <v>11</v>
      </c>
      <c r="D11" s="1031">
        <v>3160966.23</v>
      </c>
      <c r="E11" s="32">
        <v>2467008.0699999998</v>
      </c>
      <c r="F11" s="34"/>
      <c r="G11" s="1021">
        <f t="shared" si="0"/>
        <v>0.28129545599743427</v>
      </c>
      <c r="I11" s="864">
        <f>VLOOKUP(B11,'FX rates'!$B$9:$K$114,4,FALSE)</f>
        <v>3.3109139999999999</v>
      </c>
      <c r="J11" s="864">
        <f>VLOOKUP(B11,'FX rates'!$B$9:$K$114,5,FALSE)</f>
        <v>3.2522000000000002</v>
      </c>
      <c r="K11" s="35"/>
      <c r="L11" s="36" t="s">
        <v>589</v>
      </c>
      <c r="M11" s="1044">
        <f t="shared" si="1"/>
        <v>954711.06467881682</v>
      </c>
      <c r="N11" s="1044">
        <f t="shared" si="2"/>
        <v>745113.90812325536</v>
      </c>
      <c r="O11" s="34"/>
      <c r="P11" s="1021">
        <f t="shared" ref="P11:P20" si="3">(M11-N11)/N11</f>
        <v>0.28129545599743427</v>
      </c>
      <c r="Q11" s="685"/>
      <c r="R11" s="223"/>
    </row>
    <row r="12" spans="1:18" ht="12" customHeight="1" x14ac:dyDescent="0.25">
      <c r="A12" s="25"/>
      <c r="B12" s="1027" t="s">
        <v>12</v>
      </c>
      <c r="C12" s="1034" t="s">
        <v>13</v>
      </c>
      <c r="D12" s="1031">
        <v>2060950.25</v>
      </c>
      <c r="E12" s="32">
        <v>1010876.14</v>
      </c>
      <c r="F12" s="34"/>
      <c r="G12" s="1021">
        <f t="shared" si="0"/>
        <v>1.0387762342476496</v>
      </c>
      <c r="I12" s="864">
        <f>VLOOKUP(B12,'FX rates'!$B$9:$K$114,4,FALSE)</f>
        <v>18.953030999999999</v>
      </c>
      <c r="J12" s="864">
        <f>VLOOKUP(B12,'FX rates'!$B$9:$K$114,5,FALSE)</f>
        <v>15.890700000000001</v>
      </c>
      <c r="K12" s="29"/>
      <c r="L12" s="36" t="s">
        <v>12</v>
      </c>
      <c r="M12" s="1044">
        <f t="shared" si="1"/>
        <v>108739.87648730169</v>
      </c>
      <c r="N12" s="1044">
        <f t="shared" si="2"/>
        <v>53335.856412623398</v>
      </c>
      <c r="O12" s="34"/>
      <c r="P12" s="1021">
        <f t="shared" si="3"/>
        <v>1.0387762342476496</v>
      </c>
      <c r="Q12" s="685"/>
      <c r="R12" s="223"/>
    </row>
    <row r="13" spans="1:18" ht="12" customHeight="1" x14ac:dyDescent="0.25">
      <c r="A13" s="25"/>
      <c r="B13" s="1027" t="s">
        <v>14</v>
      </c>
      <c r="C13" s="1034" t="s">
        <v>15</v>
      </c>
      <c r="D13" s="1031">
        <v>181075886</v>
      </c>
      <c r="E13" s="32">
        <v>140035658</v>
      </c>
      <c r="F13" s="34"/>
      <c r="G13" s="1021">
        <f t="shared" si="0"/>
        <v>0.29306984082582738</v>
      </c>
      <c r="I13" s="864">
        <f>VLOOKUP(B13,'FX rates'!$B$9:$K$114,4,FALSE)</f>
        <v>614.49178900000004</v>
      </c>
      <c r="J13" s="864">
        <f>VLOOKUP(B13,'FX rates'!$B$9:$K$114,5,FALSE)</f>
        <v>659.05399999999997</v>
      </c>
      <c r="K13" s="29"/>
      <c r="L13" s="36" t="s">
        <v>14</v>
      </c>
      <c r="M13" s="1044">
        <f t="shared" si="1"/>
        <v>294675.84309739247</v>
      </c>
      <c r="N13" s="1044">
        <f t="shared" si="2"/>
        <v>227888.57476499167</v>
      </c>
      <c r="O13" s="34"/>
      <c r="P13" s="1021">
        <f t="shared" si="3"/>
        <v>0.29306984082582749</v>
      </c>
      <c r="Q13" s="685"/>
      <c r="R13" s="223"/>
    </row>
    <row r="14" spans="1:18" ht="12" customHeight="1" x14ac:dyDescent="0.25">
      <c r="A14" s="25"/>
      <c r="B14" s="1027" t="s">
        <v>16</v>
      </c>
      <c r="C14" s="1034" t="s">
        <v>17</v>
      </c>
      <c r="D14" s="1031">
        <v>361149372.70999998</v>
      </c>
      <c r="E14" s="677">
        <v>308759686.25</v>
      </c>
      <c r="F14" s="34"/>
      <c r="G14" s="1021">
        <f t="shared" si="0"/>
        <v>0.16967787179826485</v>
      </c>
      <c r="I14" s="864">
        <f>VLOOKUP(B14,'FX rates'!$B$9:$K$114,4,FALSE)</f>
        <v>2972.9821440000001</v>
      </c>
      <c r="J14" s="864">
        <f>VLOOKUP(B14,'FX rates'!$B$9:$K$114,5,FALSE)</f>
        <v>2974.03</v>
      </c>
      <c r="K14" s="35"/>
      <c r="L14" s="36" t="s">
        <v>16</v>
      </c>
      <c r="M14" s="1044">
        <f t="shared" si="1"/>
        <v>121477.14154249558</v>
      </c>
      <c r="N14" s="1044">
        <f t="shared" si="2"/>
        <v>103855.21045699224</v>
      </c>
      <c r="O14" s="34"/>
      <c r="P14" s="1021">
        <f t="shared" si="3"/>
        <v>0.16967787179826482</v>
      </c>
      <c r="Q14" s="685"/>
      <c r="R14" s="223"/>
    </row>
    <row r="15" spans="1:18" ht="12" customHeight="1" x14ac:dyDescent="0.25">
      <c r="A15" s="25"/>
      <c r="B15" s="1027" t="s">
        <v>18</v>
      </c>
      <c r="C15" s="1034" t="s">
        <v>19</v>
      </c>
      <c r="D15" s="1031">
        <v>320325.19</v>
      </c>
      <c r="E15" s="678">
        <v>267098.96999999997</v>
      </c>
      <c r="F15" s="34"/>
      <c r="G15" s="1021">
        <f t="shared" si="0"/>
        <v>0.19927527238311715</v>
      </c>
      <c r="I15" s="864">
        <f>VLOOKUP(B15,'FX rates'!$B$9:$K$114,4,FALSE)</f>
        <v>3.2284790000000001</v>
      </c>
      <c r="J15" s="864">
        <f>VLOOKUP(B15,'FX rates'!$B$9:$K$114,5,FALSE)</f>
        <v>3.2938999999999998</v>
      </c>
      <c r="K15" s="29"/>
      <c r="L15" s="36" t="s">
        <v>18</v>
      </c>
      <c r="M15" s="1044">
        <f t="shared" si="1"/>
        <v>99218.607276057854</v>
      </c>
      <c r="N15" s="1044">
        <f t="shared" si="2"/>
        <v>82732.137951028941</v>
      </c>
      <c r="O15" s="34"/>
      <c r="P15" s="1021">
        <f t="shared" si="3"/>
        <v>0.19927527238311712</v>
      </c>
      <c r="Q15" s="685"/>
      <c r="R15" s="223"/>
    </row>
    <row r="16" spans="1:18" ht="12" customHeight="1" x14ac:dyDescent="0.25">
      <c r="A16" s="25"/>
      <c r="B16" s="1027" t="s">
        <v>20</v>
      </c>
      <c r="C16" s="1034" t="s">
        <v>21</v>
      </c>
      <c r="D16" s="1031">
        <v>8206380.0700000003</v>
      </c>
      <c r="E16" s="678">
        <v>7292776.0949329697</v>
      </c>
      <c r="F16" s="34"/>
      <c r="G16" s="1021">
        <f t="shared" si="0"/>
        <v>0.12527519879594326</v>
      </c>
      <c r="I16" s="864">
        <f>VLOOKUP(B16,'FX rates'!$B$9:$K$114,4,FALSE)</f>
        <v>19.678550999999999</v>
      </c>
      <c r="J16" s="864">
        <f>VLOOKUP(B16,'FX rates'!$B$9:$K$114,5,FALSE)</f>
        <v>20.715699999999998</v>
      </c>
      <c r="K16" s="29"/>
      <c r="L16" s="36" t="s">
        <v>20</v>
      </c>
      <c r="M16" s="1044">
        <f t="shared" si="1"/>
        <v>417021.56169933453</v>
      </c>
      <c r="N16" s="1044">
        <f t="shared" si="2"/>
        <v>370595.17720247642</v>
      </c>
      <c r="O16" s="34"/>
      <c r="P16" s="1021">
        <f t="shared" si="3"/>
        <v>0.12527519879594343</v>
      </c>
      <c r="Q16" s="685"/>
      <c r="R16" s="223"/>
    </row>
    <row r="17" spans="1:18" ht="12" customHeight="1" x14ac:dyDescent="0.25">
      <c r="A17" s="25"/>
      <c r="B17" s="1028" t="s">
        <v>137</v>
      </c>
      <c r="C17" s="1034" t="s">
        <v>22</v>
      </c>
      <c r="D17" s="1031">
        <v>22081367.010000002</v>
      </c>
      <c r="E17" s="678">
        <v>19573073.690000001</v>
      </c>
      <c r="F17" s="34"/>
      <c r="G17" s="1021">
        <f t="shared" si="0"/>
        <v>0.12815020061368809</v>
      </c>
      <c r="I17" s="864">
        <f>VLOOKUP(B17,'FX rates'!$B$9:$K$114,4,FALSE)</f>
        <v>1</v>
      </c>
      <c r="J17" s="864">
        <f>VLOOKUP(B17,'FX rates'!$B$9:$K$114,5,FALSE)</f>
        <v>1</v>
      </c>
      <c r="K17" s="29"/>
      <c r="L17" s="684" t="s">
        <v>137</v>
      </c>
      <c r="M17" s="1044">
        <f t="shared" si="1"/>
        <v>22081367.010000002</v>
      </c>
      <c r="N17" s="1044">
        <f t="shared" si="2"/>
        <v>19573073.690000001</v>
      </c>
      <c r="O17" s="34"/>
      <c r="P17" s="1021">
        <f t="shared" si="3"/>
        <v>0.12815020061368809</v>
      </c>
      <c r="Q17" s="685"/>
      <c r="R17" s="223"/>
    </row>
    <row r="18" spans="1:18" ht="12" customHeight="1" x14ac:dyDescent="0.25">
      <c r="A18" s="25"/>
      <c r="B18" s="1027" t="s">
        <v>23</v>
      </c>
      <c r="C18" s="1034" t="s">
        <v>22</v>
      </c>
      <c r="D18" s="1031">
        <v>10039335.640000001</v>
      </c>
      <c r="E18" s="678">
        <v>7779127.0300000003</v>
      </c>
      <c r="F18" s="34"/>
      <c r="G18" s="1021">
        <f t="shared" si="0"/>
        <v>0.29054784698637326</v>
      </c>
      <c r="I18" s="864">
        <f>VLOOKUP(B18,'FX rates'!$B$9:$K$114,4,FALSE)</f>
        <v>1</v>
      </c>
      <c r="J18" s="864">
        <f>VLOOKUP(B18,'FX rates'!$B$9:$K$114,5,FALSE)</f>
        <v>1</v>
      </c>
      <c r="K18" s="29"/>
      <c r="L18" s="36" t="s">
        <v>23</v>
      </c>
      <c r="M18" s="1044">
        <f t="shared" si="1"/>
        <v>10039335.640000001</v>
      </c>
      <c r="N18" s="1044">
        <f t="shared" si="2"/>
        <v>7779127.0300000003</v>
      </c>
      <c r="O18" s="34"/>
      <c r="P18" s="1021">
        <f t="shared" si="3"/>
        <v>0.29054784698637326</v>
      </c>
      <c r="Q18" s="685"/>
      <c r="R18" s="223"/>
    </row>
    <row r="19" spans="1:18" ht="12" customHeight="1" x14ac:dyDescent="0.25">
      <c r="A19" s="25"/>
      <c r="B19" s="1029" t="s">
        <v>24</v>
      </c>
      <c r="C19" s="1035" t="s">
        <v>25</v>
      </c>
      <c r="D19" s="1032">
        <v>2970896.9</v>
      </c>
      <c r="E19" s="679">
        <v>2678696.5</v>
      </c>
      <c r="F19" s="34"/>
      <c r="G19" s="1022">
        <f t="shared" si="0"/>
        <v>0.10908305588184398</v>
      </c>
      <c r="I19" s="865">
        <f>VLOOKUP(B19,'FX rates'!$B$9:$K$114,4,FALSE)</f>
        <v>1.2550619999999999</v>
      </c>
      <c r="J19" s="865">
        <f>VLOOKUP(B19,'FX rates'!$B$9:$K$114,5,FALSE)</f>
        <v>1.3436999999999999</v>
      </c>
      <c r="K19" s="29"/>
      <c r="L19" s="39" t="s">
        <v>24</v>
      </c>
      <c r="M19" s="1045">
        <f t="shared" si="1"/>
        <v>2367131.5839376859</v>
      </c>
      <c r="N19" s="1045">
        <f t="shared" si="2"/>
        <v>2134314.0816947692</v>
      </c>
      <c r="O19" s="34"/>
      <c r="P19" s="1022">
        <f t="shared" si="3"/>
        <v>0.10908305588184385</v>
      </c>
      <c r="Q19" s="685"/>
      <c r="R19" s="223"/>
    </row>
    <row r="20" spans="1:18" ht="12" customHeight="1" x14ac:dyDescent="0.25">
      <c r="A20" s="25"/>
      <c r="B20" s="40"/>
      <c r="C20" s="40"/>
      <c r="D20" s="680"/>
      <c r="E20" s="680"/>
      <c r="F20" s="34"/>
      <c r="G20" s="42"/>
      <c r="I20" s="43"/>
      <c r="J20" s="44"/>
      <c r="K20" s="1"/>
      <c r="L20" s="45" t="s">
        <v>26</v>
      </c>
      <c r="M20" s="992">
        <f>SUM(M10:M19)</f>
        <v>36486553.128719091</v>
      </c>
      <c r="N20" s="993">
        <f>SUM(N10:N19)</f>
        <v>31072556.28660614</v>
      </c>
      <c r="O20" s="28"/>
      <c r="P20" s="42">
        <f t="shared" si="3"/>
        <v>0.17423725271186202</v>
      </c>
      <c r="Q20" s="48"/>
      <c r="R20" s="223"/>
    </row>
    <row r="21" spans="1:18" ht="12" customHeight="1" x14ac:dyDescent="0.25">
      <c r="B21" s="49"/>
      <c r="C21" s="40"/>
      <c r="D21" s="681"/>
      <c r="E21" s="34"/>
      <c r="F21" s="34"/>
      <c r="G21" s="48"/>
      <c r="I21" s="43"/>
      <c r="J21" s="44"/>
      <c r="K21" s="1"/>
      <c r="L21" s="50"/>
      <c r="M21" s="994"/>
      <c r="N21" s="995"/>
      <c r="O21" s="52"/>
      <c r="P21" s="48"/>
      <c r="Q21" s="48"/>
      <c r="R21" s="223"/>
    </row>
    <row r="22" spans="1:18" ht="12" customHeight="1" x14ac:dyDescent="0.25">
      <c r="B22" s="20" t="s">
        <v>27</v>
      </c>
      <c r="C22" s="21"/>
      <c r="D22" s="681"/>
      <c r="E22" s="34"/>
      <c r="F22" s="34"/>
      <c r="G22" s="48"/>
      <c r="I22" s="53"/>
      <c r="J22" s="44"/>
      <c r="K22" s="29"/>
      <c r="L22" s="20" t="s">
        <v>27</v>
      </c>
      <c r="M22" s="994"/>
      <c r="N22" s="996"/>
      <c r="O22" s="940"/>
      <c r="P22" s="48"/>
      <c r="Q22" s="48"/>
      <c r="R22" s="223"/>
    </row>
    <row r="23" spans="1:18" ht="12" customHeight="1" x14ac:dyDescent="0.25">
      <c r="A23" s="25"/>
      <c r="B23" s="26" t="s">
        <v>28</v>
      </c>
      <c r="C23" s="54" t="s">
        <v>29</v>
      </c>
      <c r="D23" s="847">
        <v>1932190.186555</v>
      </c>
      <c r="E23" s="55">
        <v>1760161.59</v>
      </c>
      <c r="F23" s="28"/>
      <c r="G23" s="1020">
        <f t="shared" ref="G23:G41" si="4">(D23-E23)/E23</f>
        <v>9.7734547516742445E-2</v>
      </c>
      <c r="I23" s="863">
        <f>VLOOKUP(B23,'FX rates'!$B$9:$K$114,4,FALSE)</f>
        <v>1.280929</v>
      </c>
      <c r="J23" s="863">
        <f>VLOOKUP(B23,'FX rates'!$B$9:$K$114,5,FALSE)</f>
        <v>1.3875999999999999</v>
      </c>
      <c r="K23" s="29"/>
      <c r="L23" s="30" t="s">
        <v>28</v>
      </c>
      <c r="M23" s="1043">
        <f t="shared" ref="M23:M41" si="5">D23/I23</f>
        <v>1508428.7939105134</v>
      </c>
      <c r="N23" s="1043">
        <f t="shared" ref="N23:N41" si="6">E23/I23</f>
        <v>1374128.9251785229</v>
      </c>
      <c r="O23" s="2"/>
      <c r="P23" s="1020">
        <f>(M23-N23)/N23</f>
        <v>9.7734547516742362E-2</v>
      </c>
      <c r="Q23" s="42"/>
      <c r="R23" s="223"/>
    </row>
    <row r="24" spans="1:18" ht="12" customHeight="1" x14ac:dyDescent="0.25">
      <c r="A24" s="25"/>
      <c r="B24" s="31" t="s">
        <v>537</v>
      </c>
      <c r="C24" s="56" t="s">
        <v>30</v>
      </c>
      <c r="D24" s="848">
        <v>148555305.66999999</v>
      </c>
      <c r="E24" s="57">
        <v>106233470.51000001</v>
      </c>
      <c r="F24" s="34"/>
      <c r="G24" s="1021">
        <f t="shared" si="4"/>
        <v>0.39838513188756391</v>
      </c>
      <c r="I24" s="864">
        <f>VLOOKUP(B24,'FX rates'!$B$9:$K$114,4,FALSE)</f>
        <v>63.714761000000003</v>
      </c>
      <c r="J24" s="864">
        <f>VLOOKUP(B24,'FX rates'!$B$9:$K$114,5,FALSE)</f>
        <v>67.808000000000007</v>
      </c>
      <c r="K24" s="29"/>
      <c r="L24" s="36" t="s">
        <v>537</v>
      </c>
      <c r="M24" s="1044">
        <f t="shared" si="5"/>
        <v>2331568.1223382442</v>
      </c>
      <c r="N24" s="1044">
        <f t="shared" si="6"/>
        <v>1667329.0277271855</v>
      </c>
      <c r="O24" s="2"/>
      <c r="P24" s="1021">
        <f t="shared" ref="P24:P42" si="7">(M24-N24)/N24</f>
        <v>0.39838513188756403</v>
      </c>
      <c r="Q24" s="42"/>
      <c r="R24" s="223"/>
    </row>
    <row r="25" spans="1:18" ht="12" customHeight="1" x14ac:dyDescent="0.25">
      <c r="A25" s="25"/>
      <c r="B25" s="31" t="s">
        <v>31</v>
      </c>
      <c r="C25" s="56" t="s">
        <v>32</v>
      </c>
      <c r="D25" s="848">
        <v>1837204.7</v>
      </c>
      <c r="E25" s="57">
        <v>1603885.3</v>
      </c>
      <c r="F25" s="34"/>
      <c r="G25" s="1021">
        <f t="shared" si="4"/>
        <v>0.14547137504159424</v>
      </c>
      <c r="I25" s="864">
        <f>VLOOKUP(B25,'FX rates'!$B$9:$K$114,4,FALSE)</f>
        <v>4.0572790000000003</v>
      </c>
      <c r="J25" s="864">
        <f>VLOOKUP(B25,'FX rates'!$B$9:$K$114,5,FALSE)</f>
        <v>4.4835000000000003</v>
      </c>
      <c r="K25" s="29"/>
      <c r="L25" s="36" t="s">
        <v>31</v>
      </c>
      <c r="M25" s="1044">
        <f t="shared" si="5"/>
        <v>452816.94948757527</v>
      </c>
      <c r="N25" s="1044">
        <f t="shared" si="6"/>
        <v>395310.57637396886</v>
      </c>
      <c r="O25" s="2"/>
      <c r="P25" s="1021">
        <f t="shared" si="7"/>
        <v>0.14547137504159427</v>
      </c>
      <c r="Q25" s="42"/>
      <c r="R25" s="223"/>
    </row>
    <row r="26" spans="1:18" ht="12" customHeight="1" x14ac:dyDescent="0.25">
      <c r="A26" s="25"/>
      <c r="B26" s="31" t="s">
        <v>33</v>
      </c>
      <c r="C26" s="56" t="s">
        <v>34</v>
      </c>
      <c r="D26" s="848">
        <v>2899290</v>
      </c>
      <c r="E26" s="57">
        <v>2745406.18</v>
      </c>
      <c r="F26" s="34"/>
      <c r="G26" s="1021">
        <f t="shared" si="4"/>
        <v>5.6051385445631881E-2</v>
      </c>
      <c r="I26" s="864">
        <f>VLOOKUP(B26,'FX rates'!$B$9:$K$114,4,FALSE)</f>
        <v>152.920412</v>
      </c>
      <c r="J26" s="864">
        <f>VLOOKUP(B26,'FX rates'!$B$9:$K$114,5,FALSE)</f>
        <v>146.97999999999999</v>
      </c>
      <c r="K26" s="29"/>
      <c r="L26" s="36" t="s">
        <v>33</v>
      </c>
      <c r="M26" s="1044">
        <f t="shared" si="5"/>
        <v>18959.470237367659</v>
      </c>
      <c r="N26" s="1044">
        <f t="shared" si="6"/>
        <v>17953.170175869003</v>
      </c>
      <c r="O26" s="2"/>
      <c r="P26" s="1021">
        <f t="shared" si="7"/>
        <v>5.605138544563186E-2</v>
      </c>
      <c r="Q26" s="42"/>
      <c r="R26" s="223"/>
    </row>
    <row r="27" spans="1:18" ht="12" customHeight="1" x14ac:dyDescent="0.25">
      <c r="A27" s="25"/>
      <c r="B27" s="31" t="s">
        <v>143</v>
      </c>
      <c r="C27" s="56"/>
      <c r="D27" s="848">
        <v>3631438.49</v>
      </c>
      <c r="E27" s="57">
        <v>2822299.08</v>
      </c>
      <c r="F27" s="34"/>
      <c r="G27" s="1021">
        <f t="shared" si="4"/>
        <v>0.2866951329623082</v>
      </c>
      <c r="I27" s="864">
        <f>VLOOKUP(B27,'FX rates'!$B$9:$K$114,4,FALSE)</f>
        <v>82.473297000000002</v>
      </c>
      <c r="J27" s="864">
        <f>VLOOKUP(B27,'FX rates'!$B$9:$K$114,5,FALSE)</f>
        <v>77.606999999999999</v>
      </c>
      <c r="K27" s="29"/>
      <c r="L27" s="36" t="s">
        <v>143</v>
      </c>
      <c r="M27" s="1044">
        <f t="shared" ref="M27:M28" si="8">D27/I27</f>
        <v>44031.688098997671</v>
      </c>
      <c r="N27" s="1044">
        <f t="shared" ref="N27:N28" si="9">E27/I27</f>
        <v>34220.762145594832</v>
      </c>
      <c r="O27" s="2"/>
      <c r="P27" s="1021">
        <f t="shared" si="7"/>
        <v>0.28669513296230836</v>
      </c>
      <c r="Q27" s="42"/>
      <c r="R27" s="223"/>
    </row>
    <row r="28" spans="1:18" ht="12" customHeight="1" x14ac:dyDescent="0.25">
      <c r="A28" s="25"/>
      <c r="B28" s="31" t="s">
        <v>35</v>
      </c>
      <c r="C28" s="56" t="s">
        <v>36</v>
      </c>
      <c r="D28" s="848">
        <v>2614150307.5067701</v>
      </c>
      <c r="E28" s="670">
        <v>1491778273.75</v>
      </c>
      <c r="F28" s="34"/>
      <c r="G28" s="1021">
        <f t="shared" si="4"/>
        <v>0.75237188629606166</v>
      </c>
      <c r="I28" s="864">
        <f>VLOOKUP(B28,'FX rates'!$B$9:$K$114,4,FALSE)</f>
        <v>22640.28932</v>
      </c>
      <c r="J28" s="864">
        <f>VLOOKUP(B28,'FX rates'!$B$9:$K$114,5,FALSE)</f>
        <v>22468</v>
      </c>
      <c r="K28" s="29"/>
      <c r="L28" s="36" t="s">
        <v>35</v>
      </c>
      <c r="M28" s="1044">
        <f t="shared" si="8"/>
        <v>115464.52744300752</v>
      </c>
      <c r="N28" s="1044">
        <f t="shared" si="9"/>
        <v>65890.424484646122</v>
      </c>
      <c r="O28" s="2"/>
      <c r="P28" s="1021">
        <f t="shared" si="7"/>
        <v>0.75237188629606155</v>
      </c>
      <c r="Q28" s="42"/>
      <c r="R28" s="223"/>
    </row>
    <row r="29" spans="1:18" ht="12" customHeight="1" x14ac:dyDescent="0.25">
      <c r="A29" s="25"/>
      <c r="B29" s="31" t="s">
        <v>37</v>
      </c>
      <c r="C29" s="56" t="s">
        <v>38</v>
      </c>
      <c r="D29" s="848">
        <v>33998836.609999999</v>
      </c>
      <c r="E29" s="670">
        <v>24761306.370000001</v>
      </c>
      <c r="F29" s="34"/>
      <c r="G29" s="1021">
        <f t="shared" si="4"/>
        <v>0.37306312122497265</v>
      </c>
      <c r="I29" s="864">
        <f>VLOOKUP(B29,'FX rates'!$B$9:$K$114,4,FALSE)</f>
        <v>7.8149249999999997</v>
      </c>
      <c r="J29" s="864">
        <f>VLOOKUP(B29,'FX rates'!$B$9:$K$114,5,FALSE)</f>
        <v>7.7542999999999997</v>
      </c>
      <c r="K29" s="58"/>
      <c r="L29" s="36" t="s">
        <v>37</v>
      </c>
      <c r="M29" s="1044">
        <f t="shared" si="5"/>
        <v>4350500.6906656176</v>
      </c>
      <c r="N29" s="1044">
        <f t="shared" si="6"/>
        <v>3168463.7242200025</v>
      </c>
      <c r="O29" s="2"/>
      <c r="P29" s="1021">
        <f t="shared" si="7"/>
        <v>0.37306312122497265</v>
      </c>
      <c r="Q29" s="42"/>
      <c r="R29" s="223"/>
    </row>
    <row r="30" spans="1:18" ht="12" customHeight="1" x14ac:dyDescent="0.25">
      <c r="A30" s="25"/>
      <c r="B30" s="31" t="s">
        <v>39</v>
      </c>
      <c r="C30" s="56" t="s">
        <v>40</v>
      </c>
      <c r="D30" s="848">
        <v>7052388625.8000002</v>
      </c>
      <c r="E30" s="670">
        <v>5753612759.0299997</v>
      </c>
      <c r="F30" s="34"/>
      <c r="G30" s="1021">
        <f t="shared" si="4"/>
        <v>0.22573223488696531</v>
      </c>
      <c r="I30" s="864">
        <f>VLOOKUP(B30,'FX rates'!$B$9:$K$114,4,FALSE)</f>
        <v>13544.438488</v>
      </c>
      <c r="J30" s="864">
        <f>VLOOKUP(B30,'FX rates'!$B$9:$K$114,5,FALSE)</f>
        <v>13513.5</v>
      </c>
      <c r="K30" s="29"/>
      <c r="L30" s="36" t="s">
        <v>39</v>
      </c>
      <c r="M30" s="1044">
        <f t="shared" si="5"/>
        <v>520685.19725260098</v>
      </c>
      <c r="N30" s="1044">
        <f t="shared" si="6"/>
        <v>424795.22234366101</v>
      </c>
      <c r="O30" s="2"/>
      <c r="P30" s="1021">
        <f t="shared" si="7"/>
        <v>0.22573223488696537</v>
      </c>
      <c r="Q30" s="42"/>
      <c r="R30" s="223"/>
    </row>
    <row r="31" spans="1:18" ht="12" customHeight="1" x14ac:dyDescent="0.25">
      <c r="A31" s="25"/>
      <c r="B31" s="31" t="s">
        <v>41</v>
      </c>
      <c r="C31" s="56" t="s">
        <v>42</v>
      </c>
      <c r="D31" s="848">
        <v>700982591.75</v>
      </c>
      <c r="E31" s="682">
        <v>579596623.83000004</v>
      </c>
      <c r="F31" s="34"/>
      <c r="G31" s="1021">
        <f t="shared" si="4"/>
        <v>0.20943180641370221</v>
      </c>
      <c r="I31" s="864">
        <f>VLOOKUP(B31,'FX rates'!$B$9:$K$114,4,FALSE)</f>
        <v>112.646828</v>
      </c>
      <c r="J31" s="864">
        <f>VLOOKUP(B31,'FX rates'!$B$9:$K$114,5,FALSE)</f>
        <v>116.965</v>
      </c>
      <c r="K31" s="29"/>
      <c r="L31" s="36" t="s">
        <v>41</v>
      </c>
      <c r="M31" s="1044">
        <f t="shared" si="5"/>
        <v>6222834.7144404277</v>
      </c>
      <c r="N31" s="1044">
        <f t="shared" si="6"/>
        <v>5145254.7232843526</v>
      </c>
      <c r="O31" s="2"/>
      <c r="P31" s="1021">
        <f t="shared" si="7"/>
        <v>0.20943180641370215</v>
      </c>
      <c r="Q31" s="42"/>
      <c r="R31" s="223"/>
    </row>
    <row r="32" spans="1:18" ht="12" customHeight="1" x14ac:dyDescent="0.25">
      <c r="A32" s="25"/>
      <c r="B32" s="31" t="s">
        <v>43</v>
      </c>
      <c r="C32" s="56" t="s">
        <v>44</v>
      </c>
      <c r="D32" s="848">
        <v>1889129835</v>
      </c>
      <c r="E32" s="670">
        <v>1509852861</v>
      </c>
      <c r="F32" s="34"/>
      <c r="G32" s="1021">
        <f t="shared" si="4"/>
        <v>0.25120128179165663</v>
      </c>
      <c r="I32" s="864">
        <f>VLOOKUP(B32,'FX rates'!$B$9:$K$114,4,FALSE)</f>
        <v>1066.235158</v>
      </c>
      <c r="J32" s="864">
        <f>VLOOKUP(B32,'FX rates'!$B$9:$K$114,5,FALSE)</f>
        <v>1203.51</v>
      </c>
      <c r="K32" s="29"/>
      <c r="L32" s="36" t="s">
        <v>43</v>
      </c>
      <c r="M32" s="1044">
        <f t="shared" si="5"/>
        <v>1771775.9734574426</v>
      </c>
      <c r="N32" s="1044">
        <f t="shared" si="6"/>
        <v>1416059.9091781215</v>
      </c>
      <c r="O32" s="2"/>
      <c r="P32" s="1021">
        <f t="shared" si="7"/>
        <v>0.25120128179165674</v>
      </c>
      <c r="Q32" s="42"/>
      <c r="R32" s="223"/>
    </row>
    <row r="33" spans="1:18" ht="12" customHeight="1" x14ac:dyDescent="0.25">
      <c r="A33" s="25"/>
      <c r="B33" s="31" t="s">
        <v>612</v>
      </c>
      <c r="C33" s="56" t="s">
        <v>30</v>
      </c>
      <c r="D33" s="848">
        <v>149822957.5</v>
      </c>
      <c r="E33" s="670">
        <v>104396212.91</v>
      </c>
      <c r="F33" s="34"/>
      <c r="G33" s="1021">
        <f t="shared" si="4"/>
        <v>0.43513785915933956</v>
      </c>
      <c r="I33" s="864">
        <f>VLOOKUP(B33,'FX rates'!$B$9:$K$114,4,FALSE)</f>
        <v>63.714761000000003</v>
      </c>
      <c r="J33" s="864">
        <f>VLOOKUP(B33,'FX rates'!$B$9:$K$114,5,FALSE)</f>
        <v>67.808000000000007</v>
      </c>
      <c r="K33" s="29"/>
      <c r="L33" s="36" t="s">
        <v>612</v>
      </c>
      <c r="M33" s="1044">
        <f t="shared" si="5"/>
        <v>2351463.854663129</v>
      </c>
      <c r="N33" s="1044">
        <f t="shared" si="6"/>
        <v>1638493.3612165633</v>
      </c>
      <c r="O33" s="2"/>
      <c r="P33" s="1021">
        <f t="shared" si="7"/>
        <v>0.4351378591593395</v>
      </c>
      <c r="Q33" s="42"/>
      <c r="R33" s="223"/>
    </row>
    <row r="34" spans="1:18" ht="12" customHeight="1" x14ac:dyDescent="0.25">
      <c r="A34" s="25"/>
      <c r="B34" s="31" t="s">
        <v>45</v>
      </c>
      <c r="C34" s="56" t="s">
        <v>46</v>
      </c>
      <c r="D34" s="848">
        <v>133296.92000000001</v>
      </c>
      <c r="E34" s="59">
        <v>115037.64</v>
      </c>
      <c r="F34" s="28"/>
      <c r="G34" s="1021">
        <f t="shared" si="4"/>
        <v>0.15872439664096041</v>
      </c>
      <c r="I34" s="864">
        <f>VLOOKUP(B34,'FX rates'!$B$9:$K$114,4,FALSE)</f>
        <v>1.4076569999999999</v>
      </c>
      <c r="J34" s="864">
        <f>VLOOKUP(B34,'FX rates'!$B$9:$K$114,5,FALSE)</f>
        <v>1.4371</v>
      </c>
      <c r="K34" s="29"/>
      <c r="L34" s="36" t="s">
        <v>45</v>
      </c>
      <c r="M34" s="1044">
        <f t="shared" si="5"/>
        <v>94694.176209119134</v>
      </c>
      <c r="N34" s="1044">
        <f t="shared" si="6"/>
        <v>81722.777636881714</v>
      </c>
      <c r="O34" s="2"/>
      <c r="P34" s="1021">
        <f t="shared" si="7"/>
        <v>0.15872439664096039</v>
      </c>
      <c r="Q34" s="42"/>
      <c r="R34" s="223"/>
    </row>
    <row r="35" spans="1:18" ht="12" customHeight="1" x14ac:dyDescent="0.25">
      <c r="A35" s="25"/>
      <c r="B35" s="31" t="s">
        <v>553</v>
      </c>
      <c r="C35" s="56" t="s">
        <v>47</v>
      </c>
      <c r="D35" s="848">
        <v>14490827.693862319</v>
      </c>
      <c r="E35" s="57">
        <v>11873218.534298781</v>
      </c>
      <c r="F35" s="34"/>
      <c r="G35" s="1021">
        <f t="shared" si="4"/>
        <v>0.22046331851821935</v>
      </c>
      <c r="I35" s="864">
        <f>VLOOKUP(B35,'FX rates'!$B$9:$K$114,4,FALSE)</f>
        <v>49.899349000000001</v>
      </c>
      <c r="J35" s="864">
        <f>VLOOKUP(B35,'FX rates'!$B$9:$K$114,5,FALSE)</f>
        <v>49.525799999999997</v>
      </c>
      <c r="K35" s="29"/>
      <c r="L35" s="36" t="s">
        <v>553</v>
      </c>
      <c r="M35" s="1044">
        <f t="shared" si="5"/>
        <v>290401.1371744012</v>
      </c>
      <c r="N35" s="1044">
        <f t="shared" si="6"/>
        <v>237943.35541930178</v>
      </c>
      <c r="O35" s="2"/>
      <c r="P35" s="1021">
        <f t="shared" si="7"/>
        <v>0.22046331851821943</v>
      </c>
      <c r="Q35" s="42"/>
      <c r="R35" s="223"/>
    </row>
    <row r="36" spans="1:18" ht="12" customHeight="1" x14ac:dyDescent="0.25">
      <c r="A36" s="25"/>
      <c r="B36" s="31" t="s">
        <v>48</v>
      </c>
      <c r="C36" s="56" t="s">
        <v>49</v>
      </c>
      <c r="D36" s="848">
        <v>33132481.699999999</v>
      </c>
      <c r="E36" s="57">
        <v>28460763.129999999</v>
      </c>
      <c r="F36" s="34"/>
      <c r="G36" s="1021">
        <f t="shared" si="4"/>
        <v>0.16414593483179032</v>
      </c>
      <c r="I36" s="864">
        <f>VLOOKUP(B36,'FX rates'!$B$9:$K$114,4,FALSE)</f>
        <v>6.5165519999999999</v>
      </c>
      <c r="J36" s="864">
        <f>VLOOKUP(B36,'FX rates'!$B$9:$K$114,5,FALSE)</f>
        <v>6.9436999999999998</v>
      </c>
      <c r="K36" s="29"/>
      <c r="L36" s="36" t="s">
        <v>48</v>
      </c>
      <c r="M36" s="1044">
        <f t="shared" si="5"/>
        <v>5084357.7554510422</v>
      </c>
      <c r="N36" s="1044">
        <f t="shared" si="6"/>
        <v>4367457.3808357548</v>
      </c>
      <c r="O36" s="2"/>
      <c r="P36" s="1021">
        <f t="shared" si="7"/>
        <v>0.16414593483179032</v>
      </c>
      <c r="Q36" s="42"/>
      <c r="R36" s="223"/>
    </row>
    <row r="37" spans="1:18" ht="12" customHeight="1" x14ac:dyDescent="0.25">
      <c r="A37" s="25"/>
      <c r="B37" s="31" t="s">
        <v>50</v>
      </c>
      <c r="C37" s="56" t="s">
        <v>49</v>
      </c>
      <c r="D37" s="848">
        <v>23576125.649999999</v>
      </c>
      <c r="E37" s="57">
        <v>22307825.460000001</v>
      </c>
      <c r="F37" s="34"/>
      <c r="G37" s="1021">
        <f t="shared" si="4"/>
        <v>5.6854496744838598E-2</v>
      </c>
      <c r="I37" s="864">
        <f>VLOOKUP(B37,'FX rates'!$B$9:$K$114,4,FALSE)</f>
        <v>6.5165519999999999</v>
      </c>
      <c r="J37" s="864">
        <f>VLOOKUP(B37,'FX rates'!$B$9:$K$114,5,FALSE)</f>
        <v>6.9436999999999998</v>
      </c>
      <c r="K37" s="29"/>
      <c r="L37" s="36" t="s">
        <v>50</v>
      </c>
      <c r="M37" s="1044">
        <f t="shared" si="5"/>
        <v>3617883.4527830053</v>
      </c>
      <c r="N37" s="1044">
        <f t="shared" si="6"/>
        <v>3423255.9580588019</v>
      </c>
      <c r="O37" s="2"/>
      <c r="P37" s="1021">
        <f t="shared" si="7"/>
        <v>5.6854496744838563E-2</v>
      </c>
      <c r="Q37" s="42"/>
      <c r="R37" s="223"/>
    </row>
    <row r="38" spans="1:18" ht="12" customHeight="1" x14ac:dyDescent="0.25">
      <c r="A38" s="25"/>
      <c r="B38" s="31" t="s">
        <v>51</v>
      </c>
      <c r="C38" s="56" t="s">
        <v>52</v>
      </c>
      <c r="D38" s="848">
        <v>1052166.75</v>
      </c>
      <c r="E38" s="670">
        <v>925994.19</v>
      </c>
      <c r="F38" s="34"/>
      <c r="G38" s="1021">
        <f t="shared" si="4"/>
        <v>0.13625631927561022</v>
      </c>
      <c r="I38" s="864">
        <f>VLOOKUP(B38,'FX rates'!$B$9:$K$114,4,FALSE)</f>
        <v>1.3364590000000001</v>
      </c>
      <c r="J38" s="864">
        <f>VLOOKUP(B38,'FX rates'!$B$9:$K$114,5,FALSE)</f>
        <v>1.4459</v>
      </c>
      <c r="K38" s="29"/>
      <c r="L38" s="36" t="s">
        <v>51</v>
      </c>
      <c r="M38" s="1044">
        <f t="shared" si="5"/>
        <v>787279.48257297825</v>
      </c>
      <c r="N38" s="1044">
        <f t="shared" si="6"/>
        <v>692871.37877031765</v>
      </c>
      <c r="O38" s="2"/>
      <c r="P38" s="1021">
        <f t="shared" si="7"/>
        <v>0.13625631927561013</v>
      </c>
      <c r="Q38" s="42"/>
      <c r="R38" s="223"/>
    </row>
    <row r="39" spans="1:18" ht="12" customHeight="1" x14ac:dyDescent="0.25">
      <c r="A39" s="25"/>
      <c r="B39" s="126" t="s">
        <v>474</v>
      </c>
      <c r="C39" s="56" t="s">
        <v>54</v>
      </c>
      <c r="D39" s="848">
        <v>17863949.16</v>
      </c>
      <c r="E39" s="670">
        <v>15442074.869999999</v>
      </c>
      <c r="F39" s="34"/>
      <c r="G39" s="1021">
        <f t="shared" si="4"/>
        <v>0.1568360670692695</v>
      </c>
      <c r="I39" s="864">
        <f>VLOOKUP(B39,'FX rates'!$B$9:$K$114,4,FALSE)</f>
        <v>32.551189999999998</v>
      </c>
      <c r="J39" s="864">
        <f>VLOOKUP(B39,'FX rates'!$B$9:$K$114,5,FALSE)</f>
        <v>35.666600000000003</v>
      </c>
      <c r="K39" s="29"/>
      <c r="L39" s="684" t="s">
        <v>475</v>
      </c>
      <c r="M39" s="1044">
        <f t="shared" si="5"/>
        <v>548795.57890203095</v>
      </c>
      <c r="N39" s="1044">
        <f t="shared" si="6"/>
        <v>474393.55888371513</v>
      </c>
      <c r="O39" s="2"/>
      <c r="P39" s="1021">
        <f t="shared" si="7"/>
        <v>0.15683606706926953</v>
      </c>
      <c r="Q39" s="42"/>
      <c r="R39" s="223"/>
    </row>
    <row r="40" spans="1:18" ht="12" customHeight="1" x14ac:dyDescent="0.25">
      <c r="A40" s="25"/>
      <c r="B40" s="31" t="s">
        <v>55</v>
      </c>
      <c r="C40" s="56" t="s">
        <v>56</v>
      </c>
      <c r="D40" s="848">
        <v>3317037.26</v>
      </c>
      <c r="E40" s="670">
        <v>2722622.53</v>
      </c>
      <c r="F40" s="34"/>
      <c r="G40" s="1021">
        <f t="shared" si="4"/>
        <v>0.21832432643536526</v>
      </c>
      <c r="I40" s="864">
        <f>VLOOKUP(B40,'FX rates'!$B$9:$K$114,4,FALSE)</f>
        <v>29.664079999999998</v>
      </c>
      <c r="J40" s="864">
        <f>VLOOKUP(B40,'FX rates'!$B$9:$K$114,5,FALSE)</f>
        <v>32.283099999999997</v>
      </c>
      <c r="K40" s="29"/>
      <c r="L40" s="36" t="s">
        <v>55</v>
      </c>
      <c r="M40" s="1044">
        <f t="shared" si="5"/>
        <v>111819.99441749079</v>
      </c>
      <c r="N40" s="1044">
        <f t="shared" si="6"/>
        <v>91781.795693647</v>
      </c>
      <c r="O40" s="2"/>
      <c r="P40" s="1021">
        <f t="shared" si="7"/>
        <v>0.21832432643536523</v>
      </c>
      <c r="Q40" s="42"/>
      <c r="R40" s="223"/>
    </row>
    <row r="41" spans="1:18" ht="12" customHeight="1" x14ac:dyDescent="0.25">
      <c r="B41" s="37" t="s">
        <v>57</v>
      </c>
      <c r="C41" s="61" t="s">
        <v>56</v>
      </c>
      <c r="D41" s="849">
        <v>31831935.710000001</v>
      </c>
      <c r="E41" s="683">
        <v>27247912.699999999</v>
      </c>
      <c r="F41" s="34"/>
      <c r="G41" s="1022">
        <f t="shared" si="4"/>
        <v>0.16823391429905754</v>
      </c>
      <c r="I41" s="865">
        <f>VLOOKUP(B41,'FX rates'!$B$9:$K$114,4,FALSE)</f>
        <v>29.664079999999998</v>
      </c>
      <c r="J41" s="865">
        <f>VLOOKUP(B41,'FX rates'!$B$9:$K$114,5,FALSE)</f>
        <v>32.283099999999997</v>
      </c>
      <c r="K41" s="62"/>
      <c r="L41" s="39" t="s">
        <v>57</v>
      </c>
      <c r="M41" s="1045">
        <f t="shared" si="5"/>
        <v>1073080.159910572</v>
      </c>
      <c r="N41" s="1045">
        <f t="shared" si="6"/>
        <v>918549.05663684837</v>
      </c>
      <c r="O41" s="2"/>
      <c r="P41" s="1022">
        <f t="shared" si="7"/>
        <v>0.16823391429905746</v>
      </c>
      <c r="Q41" s="48"/>
      <c r="R41" s="223"/>
    </row>
    <row r="42" spans="1:18" ht="12" customHeight="1" x14ac:dyDescent="0.25">
      <c r="B42" s="63"/>
      <c r="C42" s="63"/>
      <c r="D42" s="680"/>
      <c r="E42" s="41"/>
      <c r="F42" s="34"/>
      <c r="G42" s="42"/>
      <c r="I42" s="53"/>
      <c r="J42" s="44"/>
      <c r="K42" s="29"/>
      <c r="L42" s="45" t="s">
        <v>58</v>
      </c>
      <c r="M42" s="992">
        <f>SUM(M23:M41)</f>
        <v>31296841.71941556</v>
      </c>
      <c r="N42" s="992">
        <f>SUM(N23:N41)</f>
        <v>25635875.088263758</v>
      </c>
      <c r="O42" s="41"/>
      <c r="P42" s="42">
        <f t="shared" si="7"/>
        <v>0.22082205548518311</v>
      </c>
      <c r="Q42" s="48"/>
      <c r="R42" s="223"/>
    </row>
    <row r="43" spans="1:18" ht="12" customHeight="1" x14ac:dyDescent="0.25">
      <c r="B43" s="40"/>
      <c r="C43" s="40"/>
      <c r="D43" s="681"/>
      <c r="E43" s="34"/>
      <c r="F43" s="34"/>
      <c r="G43" s="48"/>
      <c r="H43" s="131"/>
      <c r="I43" s="53"/>
      <c r="J43" s="44"/>
      <c r="K43" s="29"/>
      <c r="L43" s="50"/>
      <c r="M43" s="994"/>
      <c r="N43" s="995"/>
      <c r="O43" s="52"/>
      <c r="P43" s="48"/>
      <c r="Q43" s="48"/>
      <c r="R43" s="223"/>
    </row>
    <row r="44" spans="1:18" ht="12" customHeight="1" x14ac:dyDescent="0.25">
      <c r="A44" s="25"/>
      <c r="B44" s="20" t="s">
        <v>59</v>
      </c>
      <c r="C44" s="21"/>
      <c r="D44" s="681"/>
      <c r="E44" s="34"/>
      <c r="F44" s="34"/>
      <c r="G44" s="48"/>
      <c r="H44" s="131"/>
      <c r="I44" s="676"/>
      <c r="J44" s="44"/>
      <c r="K44" s="1"/>
      <c r="L44" s="20" t="s">
        <v>59</v>
      </c>
      <c r="M44" s="994"/>
      <c r="N44" s="996"/>
      <c r="O44" s="131"/>
      <c r="P44" s="48"/>
      <c r="Q44" s="48"/>
      <c r="R44" s="223"/>
    </row>
    <row r="45" spans="1:18" ht="12" customHeight="1" x14ac:dyDescent="0.25">
      <c r="A45" s="25"/>
      <c r="B45" s="26" t="s">
        <v>60</v>
      </c>
      <c r="C45" s="54" t="s">
        <v>61</v>
      </c>
      <c r="D45" s="1046">
        <v>457345.88</v>
      </c>
      <c r="E45" s="1036">
        <v>444238.65</v>
      </c>
      <c r="F45" s="34"/>
      <c r="G45" s="1020">
        <f t="shared" ref="G45:G72" si="10">(D45-E45)/E45</f>
        <v>2.9504929388741795E-2</v>
      </c>
      <c r="H45" s="131"/>
      <c r="I45" s="863">
        <f>VLOOKUP(B45,'FX rates'!$B$9:$K$114,4,FALSE)</f>
        <v>3.672631</v>
      </c>
      <c r="J45" s="1040">
        <f>VLOOKUP(B45,'FX rates'!$B$9:$K$114,5,FALSE)</f>
        <v>3.6720999999999999</v>
      </c>
      <c r="K45" s="1"/>
      <c r="L45" s="30" t="s">
        <v>60</v>
      </c>
      <c r="M45" s="1043">
        <f t="shared" ref="M45:M72" si="11">D45/I45</f>
        <v>124528.13255674203</v>
      </c>
      <c r="N45" s="1043">
        <f t="shared" ref="N45:N72" si="12">E45/I45</f>
        <v>120959.2387582635</v>
      </c>
      <c r="O45" s="131"/>
      <c r="P45" s="1020">
        <f t="shared" ref="P45:P50" si="13">(M45-N45)/N45</f>
        <v>2.950492938874184E-2</v>
      </c>
      <c r="Q45" s="48"/>
      <c r="R45" s="223"/>
    </row>
    <row r="46" spans="1:18" ht="12" customHeight="1" x14ac:dyDescent="0.25">
      <c r="A46" s="25"/>
      <c r="B46" s="127" t="s">
        <v>62</v>
      </c>
      <c r="C46" s="56" t="s">
        <v>63</v>
      </c>
      <c r="D46" s="803">
        <v>16962.55</v>
      </c>
      <c r="E46" s="1037">
        <v>17339.38</v>
      </c>
      <c r="F46" s="34"/>
      <c r="G46" s="1021">
        <f t="shared" si="10"/>
        <v>-2.1732610969942508E-2</v>
      </c>
      <c r="H46" s="131"/>
      <c r="I46" s="864">
        <f>VLOOKUP(B46,'FX rates'!$B$9:$K$114,4,FALSE)</f>
        <v>0.70768699999999995</v>
      </c>
      <c r="J46" s="864">
        <f>VLOOKUP(B46,'FX rates'!$B$9:$K$114,5,FALSE)</f>
        <v>0.7056</v>
      </c>
      <c r="K46" s="1"/>
      <c r="L46" s="36" t="s">
        <v>62</v>
      </c>
      <c r="M46" s="1044">
        <f t="shared" si="11"/>
        <v>23969.000419677061</v>
      </c>
      <c r="N46" s="1044">
        <f t="shared" si="12"/>
        <v>24501.481587198865</v>
      </c>
      <c r="O46" s="131"/>
      <c r="P46" s="1021">
        <f t="shared" si="13"/>
        <v>-2.1732610969942584E-2</v>
      </c>
      <c r="Q46" s="42"/>
      <c r="R46" s="223"/>
    </row>
    <row r="47" spans="1:18" ht="12" customHeight="1" x14ac:dyDescent="0.25">
      <c r="A47" s="25"/>
      <c r="B47" s="127" t="s">
        <v>151</v>
      </c>
      <c r="C47" s="56" t="s">
        <v>64</v>
      </c>
      <c r="D47" s="803">
        <v>42240.04</v>
      </c>
      <c r="E47" s="1037">
        <v>35308.65</v>
      </c>
      <c r="F47" s="34"/>
      <c r="G47" s="1021">
        <f t="shared" si="10"/>
        <v>0.19630855328651758</v>
      </c>
      <c r="H47" s="131"/>
      <c r="I47" s="864">
        <f>VLOOKUP(B47,'FX rates'!$B$9:$K$114,4,FALSE)</f>
        <v>0.83469599999999999</v>
      </c>
      <c r="J47" s="864">
        <f>VLOOKUP(B47,'FX rates'!$B$9:$K$114,5,FALSE)</f>
        <v>0.95010099999999997</v>
      </c>
      <c r="K47" s="67"/>
      <c r="L47" s="684" t="s">
        <v>151</v>
      </c>
      <c r="M47" s="1044">
        <f t="shared" si="11"/>
        <v>50605.298216356612</v>
      </c>
      <c r="N47" s="1044">
        <f t="shared" si="12"/>
        <v>42301.209062940281</v>
      </c>
      <c r="O47" s="131"/>
      <c r="P47" s="1021">
        <f t="shared" si="13"/>
        <v>0.19630855328651756</v>
      </c>
      <c r="Q47" s="42"/>
      <c r="R47" s="223"/>
    </row>
    <row r="48" spans="1:18" ht="12" customHeight="1" x14ac:dyDescent="0.25">
      <c r="A48" s="25"/>
      <c r="B48" s="31" t="s">
        <v>65</v>
      </c>
      <c r="C48" s="56" t="s">
        <v>66</v>
      </c>
      <c r="D48" s="803">
        <v>8146.33</v>
      </c>
      <c r="E48" s="1037">
        <v>7248</v>
      </c>
      <c r="F48" s="34"/>
      <c r="G48" s="1021">
        <f t="shared" si="10"/>
        <v>0.12394177704194259</v>
      </c>
      <c r="H48" s="131"/>
      <c r="I48" s="864">
        <f>VLOOKUP(B48,'FX rates'!$B$9:$K$114,4,FALSE)</f>
        <v>0.37534699999999999</v>
      </c>
      <c r="J48" s="864">
        <f>VLOOKUP(B48,'FX rates'!$B$9:$K$114,5,FALSE)</f>
        <v>0.37369999999999998</v>
      </c>
      <c r="K48" s="67"/>
      <c r="L48" s="36" t="s">
        <v>65</v>
      </c>
      <c r="M48" s="1044">
        <f t="shared" si="11"/>
        <v>21703.463728230145</v>
      </c>
      <c r="N48" s="1044">
        <f t="shared" si="12"/>
        <v>19310.131691474824</v>
      </c>
      <c r="O48" s="131"/>
      <c r="P48" s="1021">
        <f t="shared" si="13"/>
        <v>0.12394177704194249</v>
      </c>
      <c r="Q48" s="42"/>
      <c r="R48" s="223"/>
    </row>
    <row r="49" spans="1:18" ht="12" customHeight="1" x14ac:dyDescent="0.25">
      <c r="A49" s="25"/>
      <c r="B49" s="127" t="s">
        <v>154</v>
      </c>
      <c r="C49" s="56" t="s">
        <v>64</v>
      </c>
      <c r="D49" s="803">
        <v>741912.73</v>
      </c>
      <c r="E49" s="982">
        <v>669394.92000000004</v>
      </c>
      <c r="F49" s="34"/>
      <c r="G49" s="1021">
        <f t="shared" si="10"/>
        <v>0.10833337366826735</v>
      </c>
      <c r="H49" s="132"/>
      <c r="I49" s="864">
        <f>VLOOKUP(B49,'FX rates'!$B$9:$K$114,4,FALSE)</f>
        <v>0.83469599999999999</v>
      </c>
      <c r="J49" s="864">
        <f>VLOOKUP(B49,'FX rates'!$B$9:$K$114,5,FALSE)</f>
        <v>0.95010099999999997</v>
      </c>
      <c r="K49" s="67"/>
      <c r="L49" s="36" t="s">
        <v>67</v>
      </c>
      <c r="M49" s="1044">
        <f t="shared" si="11"/>
        <v>888841.8418202555</v>
      </c>
      <c r="N49" s="1044">
        <f t="shared" si="12"/>
        <v>801962.53486299212</v>
      </c>
      <c r="O49" s="131"/>
      <c r="P49" s="1021">
        <f t="shared" si="13"/>
        <v>0.10833337366826731</v>
      </c>
      <c r="Q49" s="42"/>
      <c r="R49" s="223"/>
    </row>
    <row r="50" spans="1:18" ht="12" customHeight="1" x14ac:dyDescent="0.25">
      <c r="A50" s="25"/>
      <c r="B50" s="31" t="s">
        <v>68</v>
      </c>
      <c r="C50" s="56" t="s">
        <v>69</v>
      </c>
      <c r="D50" s="803">
        <v>860563.45</v>
      </c>
      <c r="E50" s="983">
        <v>603478.93000000005</v>
      </c>
      <c r="F50" s="34"/>
      <c r="G50" s="1021">
        <f t="shared" si="10"/>
        <v>0.42600413572019802</v>
      </c>
      <c r="H50" s="132"/>
      <c r="I50" s="864">
        <f>VLOOKUP(B50,'FX rates'!$B$9:$K$114,4,FALSE)</f>
        <v>3.7825220000000002</v>
      </c>
      <c r="J50" s="864">
        <f>VLOOKUP(B50,'FX rates'!$B$9:$K$114,5,FALSE)</f>
        <v>3.5133999999999999</v>
      </c>
      <c r="K50" s="29"/>
      <c r="L50" s="36" t="s">
        <v>68</v>
      </c>
      <c r="M50" s="1044">
        <f t="shared" si="11"/>
        <v>227510.49432098476</v>
      </c>
      <c r="N50" s="1044">
        <f t="shared" si="12"/>
        <v>159544.06345819007</v>
      </c>
      <c r="O50" s="131"/>
      <c r="P50" s="1021">
        <f t="shared" si="13"/>
        <v>0.42600413572019802</v>
      </c>
      <c r="Q50" s="42"/>
      <c r="R50" s="223"/>
    </row>
    <row r="51" spans="1:18" ht="12" customHeight="1" x14ac:dyDescent="0.25">
      <c r="A51" s="25"/>
      <c r="B51" s="31" t="s">
        <v>70</v>
      </c>
      <c r="C51" s="56" t="s">
        <v>71</v>
      </c>
      <c r="D51" s="803">
        <v>625481.9</v>
      </c>
      <c r="E51" s="982">
        <v>581670.31999999995</v>
      </c>
      <c r="F51" s="34"/>
      <c r="G51" s="1021">
        <f t="shared" si="10"/>
        <v>7.532029483642913E-2</v>
      </c>
      <c r="H51" s="132"/>
      <c r="I51" s="864">
        <f>VLOOKUP(B51,'FX rates'!$B$9:$K$114,4,FALSE)</f>
        <v>9.3288390000000003</v>
      </c>
      <c r="J51" s="864">
        <f>VLOOKUP(B51,'FX rates'!$B$9:$K$114,5,FALSE)</f>
        <v>10.102</v>
      </c>
      <c r="K51" s="29"/>
      <c r="L51" s="36" t="s">
        <v>70</v>
      </c>
      <c r="M51" s="1044">
        <f t="shared" si="11"/>
        <v>67048.203961929234</v>
      </c>
      <c r="N51" s="1044">
        <f t="shared" si="12"/>
        <v>62351.844640045769</v>
      </c>
      <c r="O51" s="131"/>
      <c r="P51" s="1021">
        <f t="shared" ref="P51:P67" si="14">(M51-N51)/N51</f>
        <v>7.5320294836429033E-2</v>
      </c>
      <c r="Q51" s="42"/>
      <c r="R51" s="223"/>
    </row>
    <row r="52" spans="1:18" ht="12" customHeight="1" x14ac:dyDescent="0.25">
      <c r="A52" s="25"/>
      <c r="B52" s="31" t="s">
        <v>72</v>
      </c>
      <c r="C52" s="56" t="s">
        <v>64</v>
      </c>
      <c r="D52" s="803">
        <v>2355.84</v>
      </c>
      <c r="E52" s="1037">
        <v>2386.02</v>
      </c>
      <c r="F52" s="34"/>
      <c r="G52" s="1021">
        <f t="shared" si="10"/>
        <v>-1.2648678552568644E-2</v>
      </c>
      <c r="H52" s="131"/>
      <c r="I52" s="864">
        <f>VLOOKUP(B52,'FX rates'!$B$9:$K$114,4,FALSE)</f>
        <v>0.83469599999999999</v>
      </c>
      <c r="J52" s="864">
        <f>VLOOKUP(B52,'FX rates'!$B$9:$K$114,5,FALSE)</f>
        <v>0.95010099999999997</v>
      </c>
      <c r="K52" s="29"/>
      <c r="L52" s="36" t="s">
        <v>72</v>
      </c>
      <c r="M52" s="1044">
        <f t="shared" si="11"/>
        <v>2822.3928232554131</v>
      </c>
      <c r="N52" s="1044">
        <f t="shared" si="12"/>
        <v>2858.5496995313265</v>
      </c>
      <c r="O52" s="131"/>
      <c r="P52" s="1021">
        <f t="shared" si="14"/>
        <v>-1.264867855256864E-2</v>
      </c>
      <c r="Q52" s="42"/>
      <c r="R52" s="223"/>
    </row>
    <row r="53" spans="1:18" ht="12" customHeight="1" x14ac:dyDescent="0.25">
      <c r="A53" s="25"/>
      <c r="B53" s="31" t="s">
        <v>73</v>
      </c>
      <c r="C53" s="56" t="s">
        <v>64</v>
      </c>
      <c r="D53" s="803">
        <v>1888277.18</v>
      </c>
      <c r="E53" s="1037">
        <v>1630412.75</v>
      </c>
      <c r="F53" s="34"/>
      <c r="G53" s="1021">
        <f t="shared" si="10"/>
        <v>0.15815898765511979</v>
      </c>
      <c r="H53" s="131"/>
      <c r="I53" s="864">
        <f>VLOOKUP(B53,'FX rates'!$B$9:$K$114,4,FALSE)</f>
        <v>0.83469599999999999</v>
      </c>
      <c r="J53" s="864">
        <f>VLOOKUP(B53,'FX rates'!$B$9:$K$114,5,FALSE)</f>
        <v>0.95010099999999997</v>
      </c>
      <c r="K53" s="67"/>
      <c r="L53" s="36" t="s">
        <v>73</v>
      </c>
      <c r="M53" s="1044">
        <f t="shared" si="11"/>
        <v>2262233.4119248204</v>
      </c>
      <c r="N53" s="1044">
        <f t="shared" si="12"/>
        <v>1953301.2617767428</v>
      </c>
      <c r="O53" s="131"/>
      <c r="P53" s="1021">
        <f t="shared" si="14"/>
        <v>0.15815898765511971</v>
      </c>
      <c r="Q53" s="42"/>
      <c r="R53" s="223"/>
    </row>
    <row r="54" spans="1:18" ht="12" customHeight="1" x14ac:dyDescent="0.25">
      <c r="A54" s="25"/>
      <c r="B54" s="31" t="s">
        <v>74</v>
      </c>
      <c r="C54" s="56" t="s">
        <v>61</v>
      </c>
      <c r="D54" s="803">
        <v>394028.9</v>
      </c>
      <c r="E54" s="1037">
        <v>338699.94</v>
      </c>
      <c r="F54" s="34"/>
      <c r="G54" s="1021">
        <f t="shared" si="10"/>
        <v>0.16335686389551773</v>
      </c>
      <c r="H54" s="131"/>
      <c r="I54" s="864">
        <f>VLOOKUP(B54,'FX rates'!$B$9:$K$114,4,FALSE)</f>
        <v>3.672631</v>
      </c>
      <c r="J54" s="864">
        <f>VLOOKUP(B54,'FX rates'!$B$9:$K$114,5,FALSE)</f>
        <v>3.6718999999999999</v>
      </c>
      <c r="K54" s="67"/>
      <c r="L54" s="36" t="s">
        <v>74</v>
      </c>
      <c r="M54" s="1044">
        <f t="shared" si="11"/>
        <v>107287.90885879906</v>
      </c>
      <c r="N54" s="1044">
        <f t="shared" si="12"/>
        <v>92222.69811478474</v>
      </c>
      <c r="O54" s="131"/>
      <c r="P54" s="1021">
        <f t="shared" si="14"/>
        <v>0.16335686389551779</v>
      </c>
      <c r="Q54" s="42"/>
      <c r="R54" s="223"/>
    </row>
    <row r="55" spans="1:18" ht="12" customHeight="1" x14ac:dyDescent="0.25">
      <c r="A55" s="25"/>
      <c r="B55" s="127" t="s">
        <v>456</v>
      </c>
      <c r="C55" s="56" t="s">
        <v>75</v>
      </c>
      <c r="D55" s="803">
        <v>826137.34013899998</v>
      </c>
      <c r="E55" s="1037">
        <v>603023.20230899996</v>
      </c>
      <c r="F55" s="34"/>
      <c r="G55" s="1021">
        <f t="shared" si="10"/>
        <v>0.36999262545070749</v>
      </c>
      <c r="H55" s="131"/>
      <c r="I55" s="864">
        <f>VLOOKUP(B55,'FX rates'!$B$9:$K$114,4,FALSE)</f>
        <v>17.748843999999998</v>
      </c>
      <c r="J55" s="864">
        <f>VLOOKUP(B55,'FX rates'!$B$9:$K$114,5,FALSE)</f>
        <v>18.096299999999999</v>
      </c>
      <c r="K55" s="29"/>
      <c r="L55" s="684" t="s">
        <v>456</v>
      </c>
      <c r="M55" s="1044">
        <f t="shared" si="11"/>
        <v>46545.980129128417</v>
      </c>
      <c r="N55" s="1044">
        <f t="shared" si="12"/>
        <v>33975.350862794221</v>
      </c>
      <c r="O55" s="131"/>
      <c r="P55" s="1021">
        <f t="shared" si="14"/>
        <v>0.36999262545070755</v>
      </c>
      <c r="Q55" s="42"/>
      <c r="R55" s="223"/>
    </row>
    <row r="56" spans="1:18" ht="12" customHeight="1" x14ac:dyDescent="0.25">
      <c r="A56" s="25"/>
      <c r="B56" s="31" t="s">
        <v>76</v>
      </c>
      <c r="C56" s="56" t="s">
        <v>64</v>
      </c>
      <c r="D56" s="803">
        <v>3666833</v>
      </c>
      <c r="E56" s="1037">
        <v>3296351.5159597974</v>
      </c>
      <c r="F56" s="34"/>
      <c r="G56" s="1021">
        <f t="shared" si="10"/>
        <v>0.11239137641918921</v>
      </c>
      <c r="H56" s="131"/>
      <c r="I56" s="864">
        <f>VLOOKUP(B56,'FX rates'!$B$9:$K$114,4,FALSE)</f>
        <v>0.83469599999999999</v>
      </c>
      <c r="J56" s="864">
        <f>VLOOKUP(B56,'FX rates'!$B$9:$K$114,5,FALSE)</f>
        <v>0.95010099999999997</v>
      </c>
      <c r="K56" s="67"/>
      <c r="L56" s="36" t="s">
        <v>76</v>
      </c>
      <c r="M56" s="1044">
        <f t="shared" si="11"/>
        <v>4393016.1400078591</v>
      </c>
      <c r="N56" s="1044">
        <f t="shared" si="12"/>
        <v>3949164.1459403154</v>
      </c>
      <c r="O56" s="131"/>
      <c r="P56" s="1021">
        <f t="shared" si="14"/>
        <v>0.11239137641918916</v>
      </c>
      <c r="Q56" s="42"/>
      <c r="R56" s="223"/>
    </row>
    <row r="57" spans="1:18" ht="12" customHeight="1" x14ac:dyDescent="0.25">
      <c r="A57" s="25"/>
      <c r="B57" s="31" t="s">
        <v>77</v>
      </c>
      <c r="C57" s="56" t="s">
        <v>64</v>
      </c>
      <c r="D57" s="803">
        <v>122328.73</v>
      </c>
      <c r="E57" s="1037">
        <v>113849.26</v>
      </c>
      <c r="F57" s="34"/>
      <c r="G57" s="1021">
        <f t="shared" si="10"/>
        <v>7.4479798990349178E-2</v>
      </c>
      <c r="H57" s="131"/>
      <c r="I57" s="864">
        <f>VLOOKUP(B57,'FX rates'!$B$9:$K$114,4,FALSE)</f>
        <v>0.83469599999999999</v>
      </c>
      <c r="J57" s="864">
        <f>VLOOKUP(B57,'FX rates'!$B$9:$K$114,5,FALSE)</f>
        <v>0.95010099999999997</v>
      </c>
      <c r="K57" s="67"/>
      <c r="L57" s="36" t="s">
        <v>77</v>
      </c>
      <c r="M57" s="1044">
        <f t="shared" si="11"/>
        <v>146554.82954273172</v>
      </c>
      <c r="N57" s="1044">
        <f t="shared" si="12"/>
        <v>136396.07713466938</v>
      </c>
      <c r="O57" s="131"/>
      <c r="P57" s="1021">
        <f t="shared" si="14"/>
        <v>7.4479798990349205E-2</v>
      </c>
      <c r="Q57" s="42"/>
      <c r="R57" s="223"/>
    </row>
    <row r="58" spans="1:18" ht="12" customHeight="1" x14ac:dyDescent="0.25">
      <c r="A58" s="25"/>
      <c r="B58" s="31" t="s">
        <v>78</v>
      </c>
      <c r="C58" s="56" t="s">
        <v>79</v>
      </c>
      <c r="D58" s="803">
        <v>15208846.310000001</v>
      </c>
      <c r="E58" s="1037">
        <v>13033469.029999999</v>
      </c>
      <c r="F58" s="34"/>
      <c r="G58" s="1021">
        <f t="shared" si="10"/>
        <v>0.16690700495722138</v>
      </c>
      <c r="H58" s="131"/>
      <c r="I58" s="864">
        <f>VLOOKUP(B58,'FX rates'!$B$9:$K$114,4,FALSE)</f>
        <v>12.355112</v>
      </c>
      <c r="J58" s="864">
        <f>VLOOKUP(B58,'FX rates'!$B$9:$K$114,5,FALSE)</f>
        <v>13.7004</v>
      </c>
      <c r="K58" s="29"/>
      <c r="L58" s="36" t="s">
        <v>78</v>
      </c>
      <c r="M58" s="1044">
        <f t="shared" si="11"/>
        <v>1230975.9968181592</v>
      </c>
      <c r="N58" s="1044">
        <f t="shared" si="12"/>
        <v>1054904.9680812282</v>
      </c>
      <c r="O58" s="131"/>
      <c r="P58" s="1021">
        <f t="shared" si="14"/>
        <v>0.16690700495722141</v>
      </c>
      <c r="Q58" s="42"/>
      <c r="R58" s="223"/>
    </row>
    <row r="59" spans="1:18" ht="12" customHeight="1" x14ac:dyDescent="0.25">
      <c r="A59" s="25"/>
      <c r="B59" s="31" t="s">
        <v>80</v>
      </c>
      <c r="C59" s="56" t="s">
        <v>81</v>
      </c>
      <c r="D59" s="803">
        <v>15107298.335096968</v>
      </c>
      <c r="E59" s="1037">
        <v>13276132.93318652</v>
      </c>
      <c r="F59" s="34"/>
      <c r="G59" s="1021">
        <f t="shared" si="10"/>
        <v>0.13792912522991246</v>
      </c>
      <c r="H59" s="131"/>
      <c r="I59" s="864">
        <f>VLOOKUP(B59,'FX rates'!$B$9:$K$114,4,FALSE)</f>
        <v>331.60391099999998</v>
      </c>
      <c r="J59" s="864">
        <f>VLOOKUP(B59,'FX rates'!$B$9:$K$114,5,FALSE)</f>
        <v>330.57100000000003</v>
      </c>
      <c r="K59" s="29"/>
      <c r="L59" s="36" t="s">
        <v>80</v>
      </c>
      <c r="M59" s="1044">
        <f t="shared" si="11"/>
        <v>45558.263440074348</v>
      </c>
      <c r="N59" s="1044">
        <f t="shared" si="12"/>
        <v>40036.116863490555</v>
      </c>
      <c r="O59" s="131"/>
      <c r="P59" s="1021">
        <f t="shared" si="14"/>
        <v>0.13792912522991232</v>
      </c>
      <c r="Q59" s="42"/>
      <c r="R59" s="223"/>
    </row>
    <row r="60" spans="1:18" ht="12" customHeight="1" x14ac:dyDescent="0.25">
      <c r="A60" s="25"/>
      <c r="B60" s="31" t="s">
        <v>82</v>
      </c>
      <c r="C60" s="56" t="s">
        <v>64</v>
      </c>
      <c r="D60" s="803">
        <v>57293.04</v>
      </c>
      <c r="E60" s="1037">
        <v>57870.81</v>
      </c>
      <c r="F60" s="34"/>
      <c r="G60" s="1021">
        <f t="shared" si="10"/>
        <v>-9.9837897551459335E-3</v>
      </c>
      <c r="H60" s="131"/>
      <c r="I60" s="864">
        <f>VLOOKUP(B60,'FX rates'!$B$9:$K$114,4,FALSE)</f>
        <v>0.83469599999999999</v>
      </c>
      <c r="J60" s="864">
        <f>VLOOKUP(B60,'FX rates'!$B$9:$K$114,5,FALSE)</f>
        <v>0.95010099999999997</v>
      </c>
      <c r="K60" s="67"/>
      <c r="L60" s="36" t="s">
        <v>82</v>
      </c>
      <c r="M60" s="1044">
        <f t="shared" si="11"/>
        <v>68639.408838667019</v>
      </c>
      <c r="N60" s="1044">
        <f t="shared" si="12"/>
        <v>69331.600966100232</v>
      </c>
      <c r="O60" s="131"/>
      <c r="P60" s="1021">
        <f t="shared" si="14"/>
        <v>-9.9837897551458641E-3</v>
      </c>
      <c r="Q60" s="42"/>
      <c r="R60" s="223"/>
    </row>
    <row r="61" spans="1:18" ht="12" customHeight="1" x14ac:dyDescent="0.25">
      <c r="A61" s="25"/>
      <c r="B61" s="31" t="s">
        <v>83</v>
      </c>
      <c r="C61" s="56" t="s">
        <v>64</v>
      </c>
      <c r="D61" s="803">
        <v>4316.3900000000003</v>
      </c>
      <c r="E61" s="1038">
        <v>4211.9399999999996</v>
      </c>
      <c r="F61" s="34"/>
      <c r="G61" s="1021">
        <f t="shared" si="10"/>
        <v>2.4798548887211294E-2</v>
      </c>
      <c r="H61" s="131"/>
      <c r="I61" s="864">
        <f>VLOOKUP(B61,'FX rates'!$B$9:$K$114,4,FALSE)</f>
        <v>0.83469599999999999</v>
      </c>
      <c r="J61" s="864">
        <f>VLOOKUP(B61,'FX rates'!$B$9:$K$114,5,FALSE)</f>
        <v>0.95010099999999997</v>
      </c>
      <c r="K61" s="29"/>
      <c r="L61" s="36" t="s">
        <v>83</v>
      </c>
      <c r="M61" s="1044">
        <f t="shared" si="11"/>
        <v>5171.2120340818701</v>
      </c>
      <c r="N61" s="1044">
        <f t="shared" si="12"/>
        <v>5046.0766554530028</v>
      </c>
      <c r="O61" s="131"/>
      <c r="P61" s="1021">
        <f t="shared" si="14"/>
        <v>2.479854888721137E-2</v>
      </c>
      <c r="Q61" s="42"/>
      <c r="R61" s="223"/>
    </row>
    <row r="62" spans="1:18" ht="12" customHeight="1" x14ac:dyDescent="0.25">
      <c r="A62" s="25"/>
      <c r="B62" s="31" t="s">
        <v>84</v>
      </c>
      <c r="C62" s="56" t="s">
        <v>85</v>
      </c>
      <c r="D62" s="803">
        <v>35913762.659999996</v>
      </c>
      <c r="E62" s="1037">
        <v>37822848.159999996</v>
      </c>
      <c r="F62" s="34"/>
      <c r="G62" s="1021">
        <f t="shared" si="10"/>
        <v>-5.0474398224165891E-2</v>
      </c>
      <c r="H62" s="131"/>
      <c r="I62" s="864">
        <f>VLOOKUP(B62,'FX rates'!$B$9:$K$114,4,FALSE)</f>
        <v>57.607197999999997</v>
      </c>
      <c r="J62" s="864">
        <f>VLOOKUP(B62,'FX rates'!$B$9:$K$114,5,FALSE)</f>
        <v>60.803400000000003</v>
      </c>
      <c r="K62" s="29"/>
      <c r="L62" s="36" t="s">
        <v>84</v>
      </c>
      <c r="M62" s="1044">
        <f t="shared" si="11"/>
        <v>623424.91749034554</v>
      </c>
      <c r="N62" s="1044">
        <f t="shared" si="12"/>
        <v>656564.62166411907</v>
      </c>
      <c r="O62" s="131"/>
      <c r="P62" s="1021">
        <f t="shared" si="14"/>
        <v>-5.0474398224165835E-2</v>
      </c>
      <c r="Q62" s="42"/>
      <c r="R62" s="223"/>
    </row>
    <row r="63" spans="1:18" ht="12" customHeight="1" x14ac:dyDescent="0.25">
      <c r="A63" s="25"/>
      <c r="B63" s="31" t="s">
        <v>86</v>
      </c>
      <c r="C63" s="56" t="s">
        <v>87</v>
      </c>
      <c r="D63" s="803">
        <v>8183.03</v>
      </c>
      <c r="E63" s="1037">
        <v>8943.8700000000008</v>
      </c>
      <c r="F63" s="34"/>
      <c r="G63" s="1021">
        <f t="shared" si="10"/>
        <v>-8.5068320536859435E-2</v>
      </c>
      <c r="H63" s="131"/>
      <c r="I63" s="864">
        <f>VLOOKUP(B63,'FX rates'!$B$9:$K$114,4,FALSE)</f>
        <v>0.38416400000000001</v>
      </c>
      <c r="J63" s="864">
        <f>VLOOKUP(B63,'FX rates'!$B$9:$K$114,5,FALSE)</f>
        <v>0.3841</v>
      </c>
      <c r="K63" s="29"/>
      <c r="L63" s="36" t="s">
        <v>86</v>
      </c>
      <c r="M63" s="1044">
        <f t="shared" si="11"/>
        <v>21300.876708905569</v>
      </c>
      <c r="N63" s="1044">
        <f t="shared" si="12"/>
        <v>23281.38503347529</v>
      </c>
      <c r="O63" s="131"/>
      <c r="P63" s="1021">
        <f t="shared" si="14"/>
        <v>-8.5068320536859546E-2</v>
      </c>
      <c r="Q63" s="42"/>
      <c r="R63" s="223"/>
    </row>
    <row r="64" spans="1:18" ht="12" customHeight="1" x14ac:dyDescent="0.25">
      <c r="A64" s="25"/>
      <c r="B64" s="31" t="s">
        <v>88</v>
      </c>
      <c r="C64" s="56" t="s">
        <v>64</v>
      </c>
      <c r="D64" s="848">
        <v>1280010.18</v>
      </c>
      <c r="E64" s="1037">
        <v>1185896.57</v>
      </c>
      <c r="F64" s="34"/>
      <c r="G64" s="1021">
        <f t="shared" si="10"/>
        <v>7.9360723675927211E-2</v>
      </c>
      <c r="H64" s="131"/>
      <c r="I64" s="864">
        <f>VLOOKUP(B64,'FX rates'!$B$9:$K$114,4,FALSE)</f>
        <v>0.83469599999999999</v>
      </c>
      <c r="J64" s="864">
        <f>VLOOKUP(B64,'FX rates'!$B$9:$K$114,5,FALSE)</f>
        <v>0.95010099999999997</v>
      </c>
      <c r="K64" s="29"/>
      <c r="L64" s="36" t="s">
        <v>88</v>
      </c>
      <c r="M64" s="1044">
        <f t="shared" si="11"/>
        <v>1533504.6292302825</v>
      </c>
      <c r="N64" s="1044">
        <f t="shared" si="12"/>
        <v>1420752.6692352665</v>
      </c>
      <c r="O64" s="131"/>
      <c r="P64" s="1021">
        <f t="shared" si="14"/>
        <v>7.9360723675927211E-2</v>
      </c>
      <c r="Q64" s="42"/>
      <c r="R64" s="223"/>
    </row>
    <row r="65" spans="1:18" ht="12" customHeight="1" x14ac:dyDescent="0.25">
      <c r="A65" s="25"/>
      <c r="B65" s="31" t="s">
        <v>89</v>
      </c>
      <c r="C65" s="56" t="s">
        <v>90</v>
      </c>
      <c r="D65" s="848">
        <v>13264249.859999999</v>
      </c>
      <c r="E65" s="1037">
        <v>9023532.4100000001</v>
      </c>
      <c r="F65" s="34"/>
      <c r="G65" s="1021">
        <f t="shared" si="10"/>
        <v>0.46996201236007962</v>
      </c>
      <c r="H65" s="131"/>
      <c r="I65" s="864">
        <f>VLOOKUP(B65,'FX rates'!$B$9:$K$114,4,FALSE)</f>
        <v>356.39702899999997</v>
      </c>
      <c r="J65" s="864">
        <f>VLOOKUP(B65,'FX rates'!$B$9:$K$114,5,FALSE)</f>
        <v>302.88</v>
      </c>
      <c r="K65" s="29"/>
      <c r="L65" s="36" t="s">
        <v>89</v>
      </c>
      <c r="M65" s="1044">
        <f t="shared" si="11"/>
        <v>37217.621867437061</v>
      </c>
      <c r="N65" s="1044">
        <f t="shared" si="12"/>
        <v>25318.764399688644</v>
      </c>
      <c r="O65" s="131"/>
      <c r="P65" s="1021">
        <f t="shared" si="14"/>
        <v>0.46996201236007962</v>
      </c>
      <c r="Q65" s="42"/>
      <c r="R65" s="223"/>
    </row>
    <row r="66" spans="1:18" ht="12" customHeight="1" x14ac:dyDescent="0.25">
      <c r="A66" s="25"/>
      <c r="B66" s="31" t="s">
        <v>91</v>
      </c>
      <c r="C66" s="56" t="s">
        <v>92</v>
      </c>
      <c r="D66" s="848">
        <v>2358221.2999999998</v>
      </c>
      <c r="E66" s="1037">
        <v>1994246.4</v>
      </c>
      <c r="F66" s="34"/>
      <c r="G66" s="1021">
        <f t="shared" si="10"/>
        <v>0.18251250196565474</v>
      </c>
      <c r="H66" s="131"/>
      <c r="I66" s="864">
        <f>VLOOKUP(B66,'FX rates'!$B$9:$K$114,4,FALSE)</f>
        <v>8.2112510000000007</v>
      </c>
      <c r="J66" s="864">
        <f>VLOOKUP(B66,'FX rates'!$B$9:$K$114,5,FALSE)</f>
        <v>8.6234999999999999</v>
      </c>
      <c r="K66" s="29"/>
      <c r="L66" s="36" t="s">
        <v>91</v>
      </c>
      <c r="M66" s="1044">
        <f t="shared" si="11"/>
        <v>287193.91235269752</v>
      </c>
      <c r="N66" s="1044">
        <f t="shared" si="12"/>
        <v>242867.54844054818</v>
      </c>
      <c r="O66" s="131"/>
      <c r="P66" s="1021">
        <f t="shared" si="14"/>
        <v>0.18251250196565488</v>
      </c>
      <c r="Q66" s="42"/>
      <c r="R66" s="223"/>
    </row>
    <row r="67" spans="1:18" ht="12" customHeight="1" x14ac:dyDescent="0.25">
      <c r="A67" s="25"/>
      <c r="B67" s="31" t="s">
        <v>171</v>
      </c>
      <c r="C67" s="56" t="s">
        <v>22</v>
      </c>
      <c r="D67" s="848">
        <v>3891.49</v>
      </c>
      <c r="E67" s="1037">
        <v>3390.12</v>
      </c>
      <c r="F67" s="34"/>
      <c r="G67" s="1021">
        <f t="shared" si="10"/>
        <v>0.14789152006418649</v>
      </c>
      <c r="H67" s="131"/>
      <c r="I67" s="864">
        <f>VLOOKUP(B67,'FX rates'!$B$9:$K$114,4,FALSE)</f>
        <v>1</v>
      </c>
      <c r="J67" s="864">
        <f>VLOOKUP(B67,'FX rates'!$B$9:$K$114,5,FALSE)</f>
        <v>1</v>
      </c>
      <c r="K67" s="29"/>
      <c r="L67" s="36" t="s">
        <v>171</v>
      </c>
      <c r="M67" s="1044">
        <f t="shared" si="11"/>
        <v>3891.49</v>
      </c>
      <c r="N67" s="1044">
        <f t="shared" si="12"/>
        <v>3390.12</v>
      </c>
      <c r="O67" s="131"/>
      <c r="P67" s="1021">
        <f t="shared" si="14"/>
        <v>0.14789152006418649</v>
      </c>
      <c r="Q67" s="42"/>
      <c r="R67" s="223"/>
    </row>
    <row r="68" spans="1:18" ht="12" customHeight="1" x14ac:dyDescent="0.25">
      <c r="A68" s="25"/>
      <c r="B68" s="31" t="s">
        <v>93</v>
      </c>
      <c r="C68" s="56" t="s">
        <v>94</v>
      </c>
      <c r="D68" s="848">
        <v>472024.75</v>
      </c>
      <c r="E68" s="1037">
        <v>563466.06000000006</v>
      </c>
      <c r="F68" s="34"/>
      <c r="G68" s="1021">
        <f t="shared" si="10"/>
        <v>-0.16228361651454223</v>
      </c>
      <c r="H68" s="131"/>
      <c r="I68" s="864">
        <f>VLOOKUP(B68,'FX rates'!$B$9:$K$114,4,FALSE)</f>
        <v>3.6140439999999998</v>
      </c>
      <c r="J68" s="864">
        <f>VLOOKUP(B68,'FX rates'!$B$9:$K$114,5,FALSE)</f>
        <v>3.6394000000000002</v>
      </c>
      <c r="K68" s="29"/>
      <c r="L68" s="36" t="s">
        <v>93</v>
      </c>
      <c r="M68" s="1044">
        <f t="shared" si="11"/>
        <v>130608.4679655256</v>
      </c>
      <c r="N68" s="1044">
        <f t="shared" si="12"/>
        <v>155910.12727017162</v>
      </c>
      <c r="O68" s="131"/>
      <c r="P68" s="1021">
        <f t="shared" ref="P68:P73" si="15">(M68-N68)/N68</f>
        <v>-0.16228361651454232</v>
      </c>
      <c r="Q68" s="42"/>
      <c r="R68" s="223"/>
    </row>
    <row r="69" spans="1:18" ht="12" customHeight="1" x14ac:dyDescent="0.25">
      <c r="A69" s="25"/>
      <c r="B69" s="126" t="s">
        <v>172</v>
      </c>
      <c r="C69" s="56" t="s">
        <v>96</v>
      </c>
      <c r="D69" s="848">
        <v>1691858.15</v>
      </c>
      <c r="E69" s="1037">
        <v>1681949.55</v>
      </c>
      <c r="F69" s="34"/>
      <c r="G69" s="1021">
        <f t="shared" si="10"/>
        <v>5.8911398382905482E-3</v>
      </c>
      <c r="H69" s="131"/>
      <c r="I69" s="864">
        <f>VLOOKUP(B69,'FX rates'!$B$9:$K$114,4,FALSE)</f>
        <v>3.7481800000000001</v>
      </c>
      <c r="J69" s="864">
        <f>VLOOKUP(B69,'FX rates'!$B$9:$K$114,5,FALSE)</f>
        <v>3.7473999999999998</v>
      </c>
      <c r="K69" s="29"/>
      <c r="L69" s="684" t="s">
        <v>172</v>
      </c>
      <c r="M69" s="1044">
        <f t="shared" si="11"/>
        <v>451381.24369694089</v>
      </c>
      <c r="N69" s="1044">
        <f t="shared" si="12"/>
        <v>448737.66734788619</v>
      </c>
      <c r="O69" s="131"/>
      <c r="P69" s="1021">
        <f t="shared" si="15"/>
        <v>5.89113983829053E-3</v>
      </c>
      <c r="Q69" s="42"/>
      <c r="R69" s="223"/>
    </row>
    <row r="70" spans="1:18" ht="12" customHeight="1" x14ac:dyDescent="0.25">
      <c r="A70" s="25"/>
      <c r="B70" s="31" t="s">
        <v>97</v>
      </c>
      <c r="C70" s="56" t="s">
        <v>98</v>
      </c>
      <c r="D70" s="848">
        <v>1646021.14</v>
      </c>
      <c r="E70" s="1037">
        <v>1429317.69</v>
      </c>
      <c r="F70" s="34"/>
      <c r="G70" s="1021">
        <f t="shared" si="10"/>
        <v>0.15161321483399534</v>
      </c>
      <c r="H70" s="131"/>
      <c r="I70" s="864">
        <f>VLOOKUP(B70,'FX rates'!$B$9:$K$114,4,FALSE)</f>
        <v>0.976047</v>
      </c>
      <c r="J70" s="864">
        <f>VLOOKUP(B70,'FX rates'!$B$9:$K$114,5,FALSE)</f>
        <v>1.0185</v>
      </c>
      <c r="K70" s="29"/>
      <c r="L70" s="36" t="s">
        <v>97</v>
      </c>
      <c r="M70" s="1044">
        <f t="shared" si="11"/>
        <v>1686415.8590723602</v>
      </c>
      <c r="N70" s="1044">
        <f t="shared" si="12"/>
        <v>1464394.3273223522</v>
      </c>
      <c r="O70" s="131"/>
      <c r="P70" s="1021">
        <f t="shared" si="15"/>
        <v>0.15161321483399542</v>
      </c>
      <c r="Q70" s="42"/>
      <c r="R70" s="223"/>
    </row>
    <row r="71" spans="1:18" ht="12" customHeight="1" x14ac:dyDescent="0.25">
      <c r="A71" s="25"/>
      <c r="B71" s="31" t="s">
        <v>99</v>
      </c>
      <c r="C71" s="56" t="s">
        <v>100</v>
      </c>
      <c r="D71" s="848">
        <v>318493.21999999997</v>
      </c>
      <c r="E71" s="1037">
        <v>262960.49</v>
      </c>
      <c r="F71" s="34"/>
      <c r="G71" s="1021">
        <f t="shared" si="10"/>
        <v>0.21118279023590192</v>
      </c>
      <c r="H71" s="131"/>
      <c r="I71" s="864">
        <f>VLOOKUP(B71,'FX rates'!$B$9:$K$114,4,FALSE)</f>
        <v>32.689737999999998</v>
      </c>
      <c r="J71" s="864">
        <f>VLOOKUP(B71,'FX rates'!$B$9:$K$114,5,FALSE)</f>
        <v>34.744999999999997</v>
      </c>
      <c r="K71" s="29"/>
      <c r="L71" s="36" t="s">
        <v>99</v>
      </c>
      <c r="M71" s="1044">
        <f t="shared" si="11"/>
        <v>9742.9113686992532</v>
      </c>
      <c r="N71" s="1044">
        <f t="shared" si="12"/>
        <v>8044.1296286926499</v>
      </c>
      <c r="O71" s="131"/>
      <c r="P71" s="1021">
        <f t="shared" si="15"/>
        <v>0.21118279023590189</v>
      </c>
      <c r="Q71" s="42"/>
      <c r="R71" s="223"/>
    </row>
    <row r="72" spans="1:18" ht="12" customHeight="1" x14ac:dyDescent="0.25">
      <c r="A72" s="25"/>
      <c r="B72" s="37" t="s">
        <v>101</v>
      </c>
      <c r="C72" s="61" t="s">
        <v>102</v>
      </c>
      <c r="D72" s="849">
        <v>800815</v>
      </c>
      <c r="E72" s="856">
        <v>822446</v>
      </c>
      <c r="F72" s="34"/>
      <c r="G72" s="1022">
        <f t="shared" si="10"/>
        <v>-2.6300814886326882E-2</v>
      </c>
      <c r="H72" s="131"/>
      <c r="I72" s="865">
        <f>VLOOKUP(B72,'FX rates'!$B$9:$K$114,4,FALSE)</f>
        <v>3.4659589999999998</v>
      </c>
      <c r="J72" s="865">
        <f>VLOOKUP(B72,'FX rates'!$B$9:$K$114,5,FALSE)</f>
        <v>3.8435000000000001</v>
      </c>
      <c r="K72" s="29"/>
      <c r="L72" s="39" t="s">
        <v>101</v>
      </c>
      <c r="M72" s="1045">
        <f t="shared" si="11"/>
        <v>231051.49253063873</v>
      </c>
      <c r="N72" s="1045">
        <f t="shared" si="12"/>
        <v>237292.47807028302</v>
      </c>
      <c r="O72" s="131"/>
      <c r="P72" s="1022">
        <f t="shared" si="15"/>
        <v>-2.6300814886326851E-2</v>
      </c>
      <c r="Q72" s="42"/>
      <c r="R72" s="223"/>
    </row>
    <row r="73" spans="1:18" ht="12" customHeight="1" x14ac:dyDescent="0.25">
      <c r="B73" s="6"/>
      <c r="C73" s="6"/>
      <c r="D73" s="41"/>
      <c r="E73" s="41"/>
      <c r="F73" s="34"/>
      <c r="G73" s="34"/>
      <c r="H73" s="131"/>
      <c r="I73" s="131"/>
      <c r="J73" s="131"/>
      <c r="K73" s="29"/>
      <c r="L73" s="45" t="s">
        <v>26</v>
      </c>
      <c r="M73" s="992">
        <f>SUM(M45:M72)</f>
        <v>14728745.401725587</v>
      </c>
      <c r="N73" s="997">
        <f>SUM(N45:N72)</f>
        <v>13254721.188568698</v>
      </c>
      <c r="O73" s="131"/>
      <c r="P73" s="42">
        <f t="shared" si="15"/>
        <v>0.11120748540739843</v>
      </c>
      <c r="Q73" s="223"/>
      <c r="R73" s="223"/>
    </row>
    <row r="74" spans="1:18" ht="12" customHeight="1" x14ac:dyDescent="0.25">
      <c r="L74" s="70"/>
      <c r="M74" s="998"/>
      <c r="N74" s="998"/>
      <c r="P74" s="223"/>
      <c r="Q74" s="48"/>
      <c r="R74" s="223"/>
    </row>
    <row r="75" spans="1:18" ht="12" customHeight="1" x14ac:dyDescent="0.25">
      <c r="B75" s="71"/>
      <c r="C75" s="71"/>
      <c r="I75" s="72"/>
      <c r="K75" s="1"/>
      <c r="L75" s="866" t="s">
        <v>103</v>
      </c>
      <c r="M75" s="999">
        <f>SUM(M20,M42,M73)</f>
        <v>82512140.249860242</v>
      </c>
      <c r="N75" s="999">
        <f>SUM(N73,N42,N20)</f>
        <v>69963152.563438594</v>
      </c>
      <c r="O75" s="867"/>
      <c r="P75" s="930">
        <f>(M75-N75)/N75</f>
        <v>0.17936566930775369</v>
      </c>
      <c r="Q75" s="686"/>
      <c r="R75" s="223"/>
    </row>
    <row r="76" spans="1:18" ht="12" customHeight="1" x14ac:dyDescent="0.25">
      <c r="B76" s="71"/>
      <c r="C76" s="71"/>
      <c r="I76" s="72"/>
      <c r="K76" s="1"/>
      <c r="L76" s="140"/>
      <c r="M76" s="993"/>
      <c r="N76" s="993"/>
      <c r="O76" s="47"/>
      <c r="P76" s="42"/>
      <c r="Q76" s="686"/>
      <c r="R76" s="223"/>
    </row>
    <row r="77" spans="1:18" ht="12" customHeight="1" x14ac:dyDescent="0.25">
      <c r="B77" s="70"/>
      <c r="C77" s="70"/>
      <c r="D77" s="70"/>
      <c r="E77" s="70"/>
      <c r="F77" s="70"/>
      <c r="G77" s="70"/>
      <c r="H77" s="72"/>
      <c r="I77" s="72"/>
      <c r="J77" s="72"/>
      <c r="K77" s="70"/>
      <c r="L77" s="74"/>
      <c r="M77" s="74"/>
      <c r="N77" s="75"/>
      <c r="O77" s="76"/>
      <c r="P77" s="686"/>
      <c r="Q77" s="223"/>
      <c r="R77" s="223"/>
    </row>
    <row r="78" spans="1:18" ht="12" customHeight="1" x14ac:dyDescent="0.25">
      <c r="B78" s="3" t="s">
        <v>666</v>
      </c>
      <c r="C78" s="70"/>
      <c r="D78" s="70"/>
      <c r="E78" s="70"/>
      <c r="F78" s="70"/>
      <c r="G78" s="70"/>
      <c r="H78" s="72"/>
      <c r="I78" s="78"/>
      <c r="J78" s="72"/>
      <c r="K78" s="77"/>
      <c r="M78" s="79"/>
      <c r="N78" s="80"/>
      <c r="O78" s="81"/>
      <c r="P78" s="223"/>
      <c r="Q78" s="223"/>
      <c r="R78" s="223"/>
    </row>
    <row r="79" spans="1:18" ht="12" customHeight="1" x14ac:dyDescent="0.25">
      <c r="B79" s="77" t="s">
        <v>105</v>
      </c>
      <c r="C79" s="70"/>
      <c r="D79" s="70"/>
      <c r="E79" s="70"/>
      <c r="F79" s="70"/>
      <c r="G79" s="70"/>
      <c r="H79" s="72"/>
      <c r="I79" s="72"/>
      <c r="J79" s="72"/>
      <c r="K79" s="77"/>
      <c r="M79" s="79"/>
      <c r="N79" s="83"/>
      <c r="O79" s="51"/>
    </row>
    <row r="80" spans="1:18" ht="12" customHeight="1" x14ac:dyDescent="0.25">
      <c r="B80" s="84" t="s">
        <v>106</v>
      </c>
      <c r="C80" s="70"/>
      <c r="D80" s="70"/>
      <c r="E80" s="70"/>
      <c r="F80" s="70"/>
      <c r="G80" s="70"/>
      <c r="H80" s="72"/>
      <c r="I80" s="72"/>
      <c r="J80" s="72"/>
      <c r="K80" s="77"/>
      <c r="M80" s="79"/>
      <c r="N80" s="83"/>
      <c r="O80" s="51"/>
    </row>
    <row r="81" spans="2:17" ht="12" customHeight="1" x14ac:dyDescent="0.25">
      <c r="B81" s="77" t="s">
        <v>613</v>
      </c>
      <c r="C81" s="70"/>
      <c r="D81" s="70"/>
      <c r="E81" s="70"/>
      <c r="F81" s="70"/>
      <c r="G81" s="70"/>
      <c r="H81" s="72"/>
      <c r="I81" s="72"/>
      <c r="J81" s="72"/>
      <c r="K81" s="77"/>
      <c r="M81" s="79"/>
      <c r="N81" s="85"/>
      <c r="O81" s="86"/>
    </row>
    <row r="82" spans="2:17" ht="12" customHeight="1" x14ac:dyDescent="0.25">
      <c r="B82" s="77" t="s">
        <v>107</v>
      </c>
      <c r="C82" s="70"/>
      <c r="D82" s="70"/>
      <c r="E82" s="70"/>
      <c r="F82" s="70"/>
      <c r="G82" s="70"/>
      <c r="H82" s="72"/>
      <c r="I82" s="72"/>
      <c r="J82" s="72"/>
      <c r="K82" s="77"/>
      <c r="M82" s="79"/>
      <c r="N82" s="85"/>
      <c r="O82" s="86"/>
    </row>
    <row r="83" spans="2:17" ht="12" customHeight="1" x14ac:dyDescent="0.25">
      <c r="B83" s="77" t="s">
        <v>108</v>
      </c>
      <c r="C83" s="70"/>
      <c r="D83" s="70"/>
      <c r="E83" s="70"/>
      <c r="F83" s="70"/>
      <c r="G83" s="70"/>
      <c r="H83" s="72"/>
      <c r="I83" s="72"/>
      <c r="J83" s="72"/>
      <c r="K83" s="77"/>
      <c r="M83" s="79"/>
      <c r="N83" s="85"/>
      <c r="O83" s="86"/>
    </row>
    <row r="84" spans="2:17" ht="12" customHeight="1" x14ac:dyDescent="0.25">
      <c r="B84" s="77"/>
      <c r="C84" s="70"/>
      <c r="D84" s="70"/>
      <c r="E84" s="70"/>
      <c r="F84" s="70"/>
      <c r="G84" s="70"/>
      <c r="H84" s="72"/>
      <c r="I84" s="72"/>
      <c r="J84" s="72"/>
      <c r="K84" s="77"/>
      <c r="M84" s="79"/>
      <c r="N84" s="85"/>
      <c r="O84" s="86"/>
    </row>
    <row r="85" spans="2:17" ht="12" customHeight="1" x14ac:dyDescent="0.25">
      <c r="B85" s="70" t="s">
        <v>109</v>
      </c>
      <c r="C85" s="70"/>
      <c r="D85" s="70"/>
      <c r="E85" s="70"/>
      <c r="F85" s="70"/>
      <c r="G85" s="70"/>
      <c r="H85" s="72"/>
      <c r="I85" s="72"/>
      <c r="J85" s="72"/>
      <c r="K85" s="77"/>
      <c r="M85" s="79"/>
      <c r="N85" s="85"/>
      <c r="O85" s="86"/>
    </row>
    <row r="86" spans="2:17" ht="12" customHeight="1" x14ac:dyDescent="0.25">
      <c r="B86" s="70" t="s">
        <v>110</v>
      </c>
      <c r="C86" s="70"/>
      <c r="D86" s="70"/>
      <c r="E86" s="70"/>
      <c r="F86" s="70"/>
      <c r="G86" s="70"/>
      <c r="H86" s="72"/>
      <c r="I86" s="72"/>
      <c r="J86" s="72"/>
      <c r="K86" s="77"/>
      <c r="M86" s="79"/>
      <c r="N86" s="85"/>
      <c r="O86" s="86"/>
    </row>
    <row r="87" spans="2:17" ht="12" customHeight="1" x14ac:dyDescent="0.25">
      <c r="B87" s="70" t="s">
        <v>114</v>
      </c>
      <c r="C87" s="70"/>
      <c r="D87" s="70"/>
      <c r="E87" s="70"/>
      <c r="F87" s="70"/>
      <c r="G87" s="70"/>
      <c r="H87" s="72"/>
      <c r="I87" s="72"/>
      <c r="J87" s="72"/>
      <c r="K87" s="77"/>
      <c r="M87" s="79"/>
      <c r="N87" s="87"/>
      <c r="O87" s="88"/>
    </row>
    <row r="88" spans="2:17" ht="12" customHeight="1" x14ac:dyDescent="0.25">
      <c r="B88" s="70" t="s">
        <v>577</v>
      </c>
      <c r="C88" s="70"/>
      <c r="D88" s="70"/>
      <c r="E88" s="70"/>
      <c r="F88" s="70"/>
      <c r="G88" s="70"/>
      <c r="H88" s="72"/>
      <c r="I88" s="72"/>
      <c r="J88" s="72"/>
      <c r="K88" s="77"/>
      <c r="M88" s="79"/>
      <c r="N88" s="87"/>
      <c r="O88" s="88"/>
    </row>
    <row r="89" spans="2:17" ht="12" customHeight="1" x14ac:dyDescent="0.25">
      <c r="B89" s="70" t="s">
        <v>111</v>
      </c>
      <c r="C89" s="70"/>
      <c r="D89" s="70"/>
      <c r="E89" s="70"/>
      <c r="F89" s="70"/>
      <c r="G89" s="70"/>
      <c r="H89" s="72"/>
      <c r="I89" s="72"/>
      <c r="J89" s="72"/>
      <c r="K89" s="77"/>
      <c r="M89" s="79"/>
      <c r="N89" s="89"/>
      <c r="O89" s="47"/>
      <c r="Q89" s="90"/>
    </row>
    <row r="90" spans="2:17" ht="12" customHeight="1" x14ac:dyDescent="0.25">
      <c r="B90" s="70" t="s">
        <v>112</v>
      </c>
      <c r="C90" s="70"/>
      <c r="D90" s="70"/>
      <c r="E90" s="70"/>
      <c r="F90" s="70"/>
      <c r="G90" s="70"/>
      <c r="H90" s="72"/>
      <c r="I90" s="72"/>
      <c r="J90" s="72"/>
      <c r="K90" s="77"/>
      <c r="M90" s="79"/>
      <c r="N90" s="89"/>
      <c r="O90" s="47"/>
      <c r="Q90" s="90"/>
    </row>
    <row r="91" spans="2:17" ht="12" customHeight="1" x14ac:dyDescent="0.25">
      <c r="B91" s="70" t="s">
        <v>113</v>
      </c>
      <c r="C91" s="70"/>
      <c r="D91" s="70"/>
      <c r="E91" s="70"/>
      <c r="F91" s="70"/>
      <c r="G91" s="70"/>
      <c r="H91" s="72"/>
      <c r="I91" s="72"/>
      <c r="J91" s="72"/>
      <c r="K91" s="77"/>
      <c r="M91" s="79"/>
      <c r="N91" s="89"/>
      <c r="O91" s="47"/>
      <c r="Q91" s="90"/>
    </row>
    <row r="92" spans="2:17" ht="12" customHeight="1" x14ac:dyDescent="0.25">
      <c r="B92" s="70" t="s">
        <v>578</v>
      </c>
      <c r="C92" s="70"/>
      <c r="D92" s="70"/>
      <c r="E92" s="70"/>
      <c r="F92" s="70"/>
      <c r="G92" s="70"/>
      <c r="H92" s="72"/>
      <c r="I92" s="72"/>
      <c r="J92" s="72"/>
      <c r="K92" s="77"/>
      <c r="M92" s="79"/>
      <c r="N92" s="89"/>
      <c r="O92" s="47"/>
      <c r="P92" s="90"/>
      <c r="Q92" s="47"/>
    </row>
    <row r="93" spans="2:17" ht="12" customHeight="1" x14ac:dyDescent="0.25">
      <c r="B93" s="70" t="s">
        <v>116</v>
      </c>
      <c r="C93" s="70"/>
      <c r="D93" s="70"/>
      <c r="E93" s="70"/>
      <c r="F93" s="70"/>
      <c r="G93" s="70"/>
      <c r="H93" s="72"/>
      <c r="I93" s="72"/>
      <c r="J93" s="72"/>
      <c r="K93" s="77"/>
      <c r="M93" s="83"/>
      <c r="N93" s="91"/>
      <c r="O93" s="92"/>
      <c r="P93" s="47"/>
    </row>
    <row r="94" spans="2:17" ht="12" customHeight="1" x14ac:dyDescent="0.25">
      <c r="B94" s="70" t="s">
        <v>614</v>
      </c>
      <c r="C94" s="70"/>
      <c r="D94" s="70"/>
      <c r="E94" s="70"/>
      <c r="F94" s="70"/>
      <c r="G94" s="70"/>
      <c r="H94" s="72"/>
      <c r="I94" s="72"/>
      <c r="J94" s="72"/>
      <c r="K94" s="77"/>
      <c r="M94" s="93"/>
      <c r="N94" s="84"/>
      <c r="O94" s="46"/>
      <c r="P94" s="51"/>
    </row>
    <row r="95" spans="2:17" ht="12" customHeight="1" x14ac:dyDescent="0.25">
      <c r="B95" s="70" t="s">
        <v>667</v>
      </c>
      <c r="C95" s="70"/>
      <c r="D95" s="70"/>
      <c r="E95" s="70"/>
      <c r="F95" s="70"/>
      <c r="G95" s="70"/>
      <c r="H95" s="72"/>
      <c r="I95" s="72"/>
      <c r="J95" s="72"/>
      <c r="K95" s="77"/>
      <c r="M95" s="93"/>
      <c r="N95" s="94"/>
      <c r="O95" s="95"/>
      <c r="P95" s="47"/>
      <c r="Q95" s="51"/>
    </row>
    <row r="96" spans="2:17" ht="12" customHeight="1" x14ac:dyDescent="0.25">
      <c r="B96" s="70" t="s">
        <v>115</v>
      </c>
      <c r="C96" s="70"/>
      <c r="D96" s="70"/>
      <c r="E96" s="70"/>
      <c r="F96" s="70"/>
      <c r="G96" s="70"/>
      <c r="H96" s="72"/>
      <c r="I96" s="72"/>
      <c r="J96" s="72"/>
      <c r="K96" s="77"/>
      <c r="M96" s="93"/>
      <c r="N96" s="83"/>
      <c r="O96" s="51"/>
      <c r="P96" s="51"/>
      <c r="Q96" s="95"/>
    </row>
    <row r="97" spans="2:17" ht="12" customHeight="1" x14ac:dyDescent="0.25">
      <c r="B97" s="70" t="s">
        <v>118</v>
      </c>
      <c r="C97" s="70"/>
      <c r="D97" s="70"/>
      <c r="E97" s="70"/>
      <c r="F97" s="70"/>
      <c r="G97" s="70"/>
      <c r="H97" s="72"/>
      <c r="J97" s="72"/>
      <c r="K97" s="77"/>
      <c r="M97" s="93"/>
      <c r="N97" s="83"/>
      <c r="O97" s="51"/>
      <c r="P97" s="95"/>
      <c r="Q97" s="51"/>
    </row>
    <row r="98" spans="2:17" ht="12" customHeight="1" x14ac:dyDescent="0.25">
      <c r="L98" s="96"/>
      <c r="M98" s="92"/>
      <c r="N98" s="51"/>
      <c r="O98" s="51"/>
      <c r="P98" s="51"/>
      <c r="Q98" s="51"/>
    </row>
    <row r="99" spans="2:17" ht="12" customHeight="1" x14ac:dyDescent="0.25">
      <c r="L99" s="97"/>
      <c r="M99" s="98"/>
      <c r="N99" s="51"/>
      <c r="O99" s="51"/>
      <c r="P99" s="51"/>
      <c r="Q99" s="51"/>
    </row>
    <row r="100" spans="2:17" ht="12" customHeight="1" x14ac:dyDescent="0.25">
      <c r="P100" s="76"/>
    </row>
    <row r="101" spans="2:17" ht="12" customHeight="1" x14ac:dyDescent="0.25"/>
    <row r="102" spans="2:17" ht="12" customHeight="1" x14ac:dyDescent="0.25"/>
    <row r="103" spans="2:17" ht="12" customHeight="1" x14ac:dyDescent="0.25"/>
    <row r="104" spans="2:17" ht="12" customHeight="1" x14ac:dyDescent="0.25"/>
    <row r="105" spans="2:17" ht="12" customHeight="1" x14ac:dyDescent="0.25"/>
    <row r="106" spans="2:17" ht="12" customHeight="1" x14ac:dyDescent="0.25"/>
    <row r="107" spans="2:17" ht="12" customHeight="1" x14ac:dyDescent="0.25"/>
    <row r="108" spans="2:17" ht="12" customHeight="1" x14ac:dyDescent="0.25"/>
    <row r="109" spans="2:17" ht="12" customHeight="1" x14ac:dyDescent="0.25"/>
    <row r="110" spans="2:17" ht="12" customHeight="1" x14ac:dyDescent="0.25"/>
    <row r="111" spans="2:17" ht="12" customHeight="1" x14ac:dyDescent="0.25"/>
    <row r="112" spans="2:17"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sheetData>
  <sortState ref="B85:B97">
    <sortCondition ref="B85"/>
  </sortState>
  <mergeCells count="11">
    <mergeCell ref="J5:J7"/>
    <mergeCell ref="L5:L7"/>
    <mergeCell ref="M5:M7"/>
    <mergeCell ref="N5:N7"/>
    <mergeCell ref="P5:P7"/>
    <mergeCell ref="I5:I7"/>
    <mergeCell ref="B5:B7"/>
    <mergeCell ref="C5:C7"/>
    <mergeCell ref="D5:D7"/>
    <mergeCell ref="E5:E7"/>
    <mergeCell ref="G5:G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O77"/>
  <sheetViews>
    <sheetView showGridLines="0" topLeftCell="A16" zoomScale="85" zoomScaleNormal="85" workbookViewId="0"/>
  </sheetViews>
  <sheetFormatPr defaultColWidth="11.42578125" defaultRowHeight="15" x14ac:dyDescent="0.25"/>
  <cols>
    <col min="1" max="1" width="2.85546875" style="102" customWidth="1"/>
    <col min="2" max="2" width="37.5703125" style="102" customWidth="1"/>
    <col min="3" max="4" width="15.7109375" style="102" customWidth="1"/>
    <col min="5" max="5" width="2.85546875" style="2" customWidth="1"/>
    <col min="6" max="7" width="15.7109375" style="102" customWidth="1"/>
    <col min="8" max="8" width="2.85546875" style="2" customWidth="1"/>
    <col min="9" max="10" width="15.7109375" style="102" customWidth="1"/>
    <col min="11" max="11" width="3.5703125" style="2" customWidth="1"/>
    <col min="12" max="13" width="15.7109375" style="102" customWidth="1"/>
    <col min="14" max="14" width="2.85546875" style="2" customWidth="1"/>
    <col min="15" max="16" width="15.7109375" style="102" customWidth="1"/>
    <col min="17" max="17" width="2.85546875" style="2" customWidth="1"/>
    <col min="18" max="19" width="15.7109375" style="102" customWidth="1"/>
    <col min="20" max="20" width="5.140625" style="2" customWidth="1"/>
    <col min="21" max="22" width="15.7109375" style="102" customWidth="1"/>
    <col min="23" max="23" width="2.85546875" style="102" customWidth="1"/>
    <col min="24" max="25" width="15.7109375" style="2" customWidth="1"/>
    <col min="26" max="27" width="2.85546875" style="2" customWidth="1"/>
    <col min="28" max="29" width="15.7109375" style="287" customWidth="1"/>
    <col min="30" max="30" width="2.85546875" style="212" customWidth="1"/>
    <col min="31" max="32" width="15.7109375" style="287" customWidth="1"/>
    <col min="33" max="33" width="2.85546875" style="212" customWidth="1"/>
    <col min="34" max="35" width="15.7109375" style="287" customWidth="1"/>
    <col min="36" max="36" width="2.85546875" style="2" customWidth="1"/>
    <col min="37" max="37" width="11.42578125" style="2"/>
    <col min="38" max="38" width="11.42578125" style="102" customWidth="1"/>
    <col min="39" max="39" width="11.42578125" style="2" customWidth="1"/>
    <col min="40" max="256" width="11.42578125" style="2"/>
    <col min="257" max="257" width="2.85546875" style="2" customWidth="1"/>
    <col min="258" max="258" width="37.5703125" style="2" customWidth="1"/>
    <col min="259" max="260" width="15.7109375" style="2" customWidth="1"/>
    <col min="261" max="261" width="2.85546875" style="2" customWidth="1"/>
    <col min="262" max="263" width="15.7109375" style="2" customWidth="1"/>
    <col min="264" max="264" width="2.85546875" style="2" customWidth="1"/>
    <col min="265" max="266" width="15.7109375" style="2" customWidth="1"/>
    <col min="267" max="267" width="2.85546875" style="2" customWidth="1"/>
    <col min="268" max="269" width="15.7109375" style="2" customWidth="1"/>
    <col min="270" max="270" width="2.85546875" style="2" customWidth="1"/>
    <col min="271" max="272" width="15.7109375" style="2" customWidth="1"/>
    <col min="273" max="273" width="2.85546875" style="2" customWidth="1"/>
    <col min="274" max="275" width="15.7109375" style="2" customWidth="1"/>
    <col min="276" max="276" width="2.85546875" style="2" customWidth="1"/>
    <col min="277" max="278" width="15.7109375" style="2" customWidth="1"/>
    <col min="279" max="279" width="2.85546875" style="2" customWidth="1"/>
    <col min="280" max="281" width="15.7109375" style="2" customWidth="1"/>
    <col min="282" max="283" width="2.85546875" style="2" customWidth="1"/>
    <col min="284" max="285" width="15.7109375" style="2" customWidth="1"/>
    <col min="286" max="286" width="2.85546875" style="2" customWidth="1"/>
    <col min="287" max="288" width="15.7109375" style="2" customWidth="1"/>
    <col min="289" max="289" width="2.85546875" style="2" customWidth="1"/>
    <col min="290" max="291" width="15.7109375" style="2" customWidth="1"/>
    <col min="292" max="292" width="2.85546875" style="2" customWidth="1"/>
    <col min="293" max="293" width="11.42578125" style="2"/>
    <col min="294" max="295" width="0" style="2" hidden="1" customWidth="1"/>
    <col min="296" max="512" width="11.42578125" style="2"/>
    <col min="513" max="513" width="2.85546875" style="2" customWidth="1"/>
    <col min="514" max="514" width="37.5703125" style="2" customWidth="1"/>
    <col min="515" max="516" width="15.7109375" style="2" customWidth="1"/>
    <col min="517" max="517" width="2.85546875" style="2" customWidth="1"/>
    <col min="518" max="519" width="15.7109375" style="2" customWidth="1"/>
    <col min="520" max="520" width="2.85546875" style="2" customWidth="1"/>
    <col min="521" max="522" width="15.7109375" style="2" customWidth="1"/>
    <col min="523" max="523" width="2.85546875" style="2" customWidth="1"/>
    <col min="524" max="525" width="15.7109375" style="2" customWidth="1"/>
    <col min="526" max="526" width="2.85546875" style="2" customWidth="1"/>
    <col min="527" max="528" width="15.7109375" style="2" customWidth="1"/>
    <col min="529" max="529" width="2.85546875" style="2" customWidth="1"/>
    <col min="530" max="531" width="15.7109375" style="2" customWidth="1"/>
    <col min="532" max="532" width="2.85546875" style="2" customWidth="1"/>
    <col min="533" max="534" width="15.7109375" style="2" customWidth="1"/>
    <col min="535" max="535" width="2.85546875" style="2" customWidth="1"/>
    <col min="536" max="537" width="15.7109375" style="2" customWidth="1"/>
    <col min="538" max="539" width="2.85546875" style="2" customWidth="1"/>
    <col min="540" max="541" width="15.7109375" style="2" customWidth="1"/>
    <col min="542" max="542" width="2.85546875" style="2" customWidth="1"/>
    <col min="543" max="544" width="15.7109375" style="2" customWidth="1"/>
    <col min="545" max="545" width="2.85546875" style="2" customWidth="1"/>
    <col min="546" max="547" width="15.7109375" style="2" customWidth="1"/>
    <col min="548" max="548" width="2.85546875" style="2" customWidth="1"/>
    <col min="549" max="549" width="11.42578125" style="2"/>
    <col min="550" max="551" width="0" style="2" hidden="1" customWidth="1"/>
    <col min="552" max="768" width="11.42578125" style="2"/>
    <col min="769" max="769" width="2.85546875" style="2" customWidth="1"/>
    <col min="770" max="770" width="37.5703125" style="2" customWidth="1"/>
    <col min="771" max="772" width="15.7109375" style="2" customWidth="1"/>
    <col min="773" max="773" width="2.85546875" style="2" customWidth="1"/>
    <col min="774" max="775" width="15.7109375" style="2" customWidth="1"/>
    <col min="776" max="776" width="2.85546875" style="2" customWidth="1"/>
    <col min="777" max="778" width="15.7109375" style="2" customWidth="1"/>
    <col min="779" max="779" width="2.85546875" style="2" customWidth="1"/>
    <col min="780" max="781" width="15.7109375" style="2" customWidth="1"/>
    <col min="782" max="782" width="2.85546875" style="2" customWidth="1"/>
    <col min="783" max="784" width="15.7109375" style="2" customWidth="1"/>
    <col min="785" max="785" width="2.85546875" style="2" customWidth="1"/>
    <col min="786" max="787" width="15.7109375" style="2" customWidth="1"/>
    <col min="788" max="788" width="2.85546875" style="2" customWidth="1"/>
    <col min="789" max="790" width="15.7109375" style="2" customWidth="1"/>
    <col min="791" max="791" width="2.85546875" style="2" customWidth="1"/>
    <col min="792" max="793" width="15.7109375" style="2" customWidth="1"/>
    <col min="794" max="795" width="2.85546875" style="2" customWidth="1"/>
    <col min="796" max="797" width="15.7109375" style="2" customWidth="1"/>
    <col min="798" max="798" width="2.85546875" style="2" customWidth="1"/>
    <col min="799" max="800" width="15.7109375" style="2" customWidth="1"/>
    <col min="801" max="801" width="2.85546875" style="2" customWidth="1"/>
    <col min="802" max="803" width="15.7109375" style="2" customWidth="1"/>
    <col min="804" max="804" width="2.85546875" style="2" customWidth="1"/>
    <col min="805" max="805" width="11.42578125" style="2"/>
    <col min="806" max="807" width="0" style="2" hidden="1" customWidth="1"/>
    <col min="808" max="1024" width="11.42578125" style="2"/>
    <col min="1025" max="1025" width="2.85546875" style="2" customWidth="1"/>
    <col min="1026" max="1026" width="37.5703125" style="2" customWidth="1"/>
    <col min="1027" max="1028" width="15.7109375" style="2" customWidth="1"/>
    <col min="1029" max="1029" width="2.85546875" style="2" customWidth="1"/>
    <col min="1030" max="1031" width="15.7109375" style="2" customWidth="1"/>
    <col min="1032" max="1032" width="2.85546875" style="2" customWidth="1"/>
    <col min="1033" max="1034" width="15.7109375" style="2" customWidth="1"/>
    <col min="1035" max="1035" width="2.85546875" style="2" customWidth="1"/>
    <col min="1036" max="1037" width="15.7109375" style="2" customWidth="1"/>
    <col min="1038" max="1038" width="2.85546875" style="2" customWidth="1"/>
    <col min="1039" max="1040" width="15.7109375" style="2" customWidth="1"/>
    <col min="1041" max="1041" width="2.85546875" style="2" customWidth="1"/>
    <col min="1042" max="1043" width="15.7109375" style="2" customWidth="1"/>
    <col min="1044" max="1044" width="2.85546875" style="2" customWidth="1"/>
    <col min="1045" max="1046" width="15.7109375" style="2" customWidth="1"/>
    <col min="1047" max="1047" width="2.85546875" style="2" customWidth="1"/>
    <col min="1048" max="1049" width="15.7109375" style="2" customWidth="1"/>
    <col min="1050" max="1051" width="2.85546875" style="2" customWidth="1"/>
    <col min="1052" max="1053" width="15.7109375" style="2" customWidth="1"/>
    <col min="1054" max="1054" width="2.85546875" style="2" customWidth="1"/>
    <col min="1055" max="1056" width="15.7109375" style="2" customWidth="1"/>
    <col min="1057" max="1057" width="2.85546875" style="2" customWidth="1"/>
    <col min="1058" max="1059" width="15.7109375" style="2" customWidth="1"/>
    <col min="1060" max="1060" width="2.85546875" style="2" customWidth="1"/>
    <col min="1061" max="1061" width="11.42578125" style="2"/>
    <col min="1062" max="1063" width="0" style="2" hidden="1" customWidth="1"/>
    <col min="1064" max="1280" width="11.42578125" style="2"/>
    <col min="1281" max="1281" width="2.85546875" style="2" customWidth="1"/>
    <col min="1282" max="1282" width="37.5703125" style="2" customWidth="1"/>
    <col min="1283" max="1284" width="15.7109375" style="2" customWidth="1"/>
    <col min="1285" max="1285" width="2.85546875" style="2" customWidth="1"/>
    <col min="1286" max="1287" width="15.7109375" style="2" customWidth="1"/>
    <col min="1288" max="1288" width="2.85546875" style="2" customWidth="1"/>
    <col min="1289" max="1290" width="15.7109375" style="2" customWidth="1"/>
    <col min="1291" max="1291" width="2.85546875" style="2" customWidth="1"/>
    <col min="1292" max="1293" width="15.7109375" style="2" customWidth="1"/>
    <col min="1294" max="1294" width="2.85546875" style="2" customWidth="1"/>
    <col min="1295" max="1296" width="15.7109375" style="2" customWidth="1"/>
    <col min="1297" max="1297" width="2.85546875" style="2" customWidth="1"/>
    <col min="1298" max="1299" width="15.7109375" style="2" customWidth="1"/>
    <col min="1300" max="1300" width="2.85546875" style="2" customWidth="1"/>
    <col min="1301" max="1302" width="15.7109375" style="2" customWidth="1"/>
    <col min="1303" max="1303" width="2.85546875" style="2" customWidth="1"/>
    <col min="1304" max="1305" width="15.7109375" style="2" customWidth="1"/>
    <col min="1306" max="1307" width="2.85546875" style="2" customWidth="1"/>
    <col min="1308" max="1309" width="15.7109375" style="2" customWidth="1"/>
    <col min="1310" max="1310" width="2.85546875" style="2" customWidth="1"/>
    <col min="1311" max="1312" width="15.7109375" style="2" customWidth="1"/>
    <col min="1313" max="1313" width="2.85546875" style="2" customWidth="1"/>
    <col min="1314" max="1315" width="15.7109375" style="2" customWidth="1"/>
    <col min="1316" max="1316" width="2.85546875" style="2" customWidth="1"/>
    <col min="1317" max="1317" width="11.42578125" style="2"/>
    <col min="1318" max="1319" width="0" style="2" hidden="1" customWidth="1"/>
    <col min="1320" max="1536" width="11.42578125" style="2"/>
    <col min="1537" max="1537" width="2.85546875" style="2" customWidth="1"/>
    <col min="1538" max="1538" width="37.5703125" style="2" customWidth="1"/>
    <col min="1539" max="1540" width="15.7109375" style="2" customWidth="1"/>
    <col min="1541" max="1541" width="2.85546875" style="2" customWidth="1"/>
    <col min="1542" max="1543" width="15.7109375" style="2" customWidth="1"/>
    <col min="1544" max="1544" width="2.85546875" style="2" customWidth="1"/>
    <col min="1545" max="1546" width="15.7109375" style="2" customWidth="1"/>
    <col min="1547" max="1547" width="2.85546875" style="2" customWidth="1"/>
    <col min="1548" max="1549" width="15.7109375" style="2" customWidth="1"/>
    <col min="1550" max="1550" width="2.85546875" style="2" customWidth="1"/>
    <col min="1551" max="1552" width="15.7109375" style="2" customWidth="1"/>
    <col min="1553" max="1553" width="2.85546875" style="2" customWidth="1"/>
    <col min="1554" max="1555" width="15.7109375" style="2" customWidth="1"/>
    <col min="1556" max="1556" width="2.85546875" style="2" customWidth="1"/>
    <col min="1557" max="1558" width="15.7109375" style="2" customWidth="1"/>
    <col min="1559" max="1559" width="2.85546875" style="2" customWidth="1"/>
    <col min="1560" max="1561" width="15.7109375" style="2" customWidth="1"/>
    <col min="1562" max="1563" width="2.85546875" style="2" customWidth="1"/>
    <col min="1564" max="1565" width="15.7109375" style="2" customWidth="1"/>
    <col min="1566" max="1566" width="2.85546875" style="2" customWidth="1"/>
    <col min="1567" max="1568" width="15.7109375" style="2" customWidth="1"/>
    <col min="1569" max="1569" width="2.85546875" style="2" customWidth="1"/>
    <col min="1570" max="1571" width="15.7109375" style="2" customWidth="1"/>
    <col min="1572" max="1572" width="2.85546875" style="2" customWidth="1"/>
    <col min="1573" max="1573" width="11.42578125" style="2"/>
    <col min="1574" max="1575" width="0" style="2" hidden="1" customWidth="1"/>
    <col min="1576" max="1792" width="11.42578125" style="2"/>
    <col min="1793" max="1793" width="2.85546875" style="2" customWidth="1"/>
    <col min="1794" max="1794" width="37.5703125" style="2" customWidth="1"/>
    <col min="1795" max="1796" width="15.7109375" style="2" customWidth="1"/>
    <col min="1797" max="1797" width="2.85546875" style="2" customWidth="1"/>
    <col min="1798" max="1799" width="15.7109375" style="2" customWidth="1"/>
    <col min="1800" max="1800" width="2.85546875" style="2" customWidth="1"/>
    <col min="1801" max="1802" width="15.7109375" style="2" customWidth="1"/>
    <col min="1803" max="1803" width="2.85546875" style="2" customWidth="1"/>
    <col min="1804" max="1805" width="15.7109375" style="2" customWidth="1"/>
    <col min="1806" max="1806" width="2.85546875" style="2" customWidth="1"/>
    <col min="1807" max="1808" width="15.7109375" style="2" customWidth="1"/>
    <col min="1809" max="1809" width="2.85546875" style="2" customWidth="1"/>
    <col min="1810" max="1811" width="15.7109375" style="2" customWidth="1"/>
    <col min="1812" max="1812" width="2.85546875" style="2" customWidth="1"/>
    <col min="1813" max="1814" width="15.7109375" style="2" customWidth="1"/>
    <col min="1815" max="1815" width="2.85546875" style="2" customWidth="1"/>
    <col min="1816" max="1817" width="15.7109375" style="2" customWidth="1"/>
    <col min="1818" max="1819" width="2.85546875" style="2" customWidth="1"/>
    <col min="1820" max="1821" width="15.7109375" style="2" customWidth="1"/>
    <col min="1822" max="1822" width="2.85546875" style="2" customWidth="1"/>
    <col min="1823" max="1824" width="15.7109375" style="2" customWidth="1"/>
    <col min="1825" max="1825" width="2.85546875" style="2" customWidth="1"/>
    <col min="1826" max="1827" width="15.7109375" style="2" customWidth="1"/>
    <col min="1828" max="1828" width="2.85546875" style="2" customWidth="1"/>
    <col min="1829" max="1829" width="11.42578125" style="2"/>
    <col min="1830" max="1831" width="0" style="2" hidden="1" customWidth="1"/>
    <col min="1832" max="2048" width="11.42578125" style="2"/>
    <col min="2049" max="2049" width="2.85546875" style="2" customWidth="1"/>
    <col min="2050" max="2050" width="37.5703125" style="2" customWidth="1"/>
    <col min="2051" max="2052" width="15.7109375" style="2" customWidth="1"/>
    <col min="2053" max="2053" width="2.85546875" style="2" customWidth="1"/>
    <col min="2054" max="2055" width="15.7109375" style="2" customWidth="1"/>
    <col min="2056" max="2056" width="2.85546875" style="2" customWidth="1"/>
    <col min="2057" max="2058" width="15.7109375" style="2" customWidth="1"/>
    <col min="2059" max="2059" width="2.85546875" style="2" customWidth="1"/>
    <col min="2060" max="2061" width="15.7109375" style="2" customWidth="1"/>
    <col min="2062" max="2062" width="2.85546875" style="2" customWidth="1"/>
    <col min="2063" max="2064" width="15.7109375" style="2" customWidth="1"/>
    <col min="2065" max="2065" width="2.85546875" style="2" customWidth="1"/>
    <col min="2066" max="2067" width="15.7109375" style="2" customWidth="1"/>
    <col min="2068" max="2068" width="2.85546875" style="2" customWidth="1"/>
    <col min="2069" max="2070" width="15.7109375" style="2" customWidth="1"/>
    <col min="2071" max="2071" width="2.85546875" style="2" customWidth="1"/>
    <col min="2072" max="2073" width="15.7109375" style="2" customWidth="1"/>
    <col min="2074" max="2075" width="2.85546875" style="2" customWidth="1"/>
    <col min="2076" max="2077" width="15.7109375" style="2" customWidth="1"/>
    <col min="2078" max="2078" width="2.85546875" style="2" customWidth="1"/>
    <col min="2079" max="2080" width="15.7109375" style="2" customWidth="1"/>
    <col min="2081" max="2081" width="2.85546875" style="2" customWidth="1"/>
    <col min="2082" max="2083" width="15.7109375" style="2" customWidth="1"/>
    <col min="2084" max="2084" width="2.85546875" style="2" customWidth="1"/>
    <col min="2085" max="2085" width="11.42578125" style="2"/>
    <col min="2086" max="2087" width="0" style="2" hidden="1" customWidth="1"/>
    <col min="2088" max="2304" width="11.42578125" style="2"/>
    <col min="2305" max="2305" width="2.85546875" style="2" customWidth="1"/>
    <col min="2306" max="2306" width="37.5703125" style="2" customWidth="1"/>
    <col min="2307" max="2308" width="15.7109375" style="2" customWidth="1"/>
    <col min="2309" max="2309" width="2.85546875" style="2" customWidth="1"/>
    <col min="2310" max="2311" width="15.7109375" style="2" customWidth="1"/>
    <col min="2312" max="2312" width="2.85546875" style="2" customWidth="1"/>
    <col min="2313" max="2314" width="15.7109375" style="2" customWidth="1"/>
    <col min="2315" max="2315" width="2.85546875" style="2" customWidth="1"/>
    <col min="2316" max="2317" width="15.7109375" style="2" customWidth="1"/>
    <col min="2318" max="2318" width="2.85546875" style="2" customWidth="1"/>
    <col min="2319" max="2320" width="15.7109375" style="2" customWidth="1"/>
    <col min="2321" max="2321" width="2.85546875" style="2" customWidth="1"/>
    <col min="2322" max="2323" width="15.7109375" style="2" customWidth="1"/>
    <col min="2324" max="2324" width="2.85546875" style="2" customWidth="1"/>
    <col min="2325" max="2326" width="15.7109375" style="2" customWidth="1"/>
    <col min="2327" max="2327" width="2.85546875" style="2" customWidth="1"/>
    <col min="2328" max="2329" width="15.7109375" style="2" customWidth="1"/>
    <col min="2330" max="2331" width="2.85546875" style="2" customWidth="1"/>
    <col min="2332" max="2333" width="15.7109375" style="2" customWidth="1"/>
    <col min="2334" max="2334" width="2.85546875" style="2" customWidth="1"/>
    <col min="2335" max="2336" width="15.7109375" style="2" customWidth="1"/>
    <col min="2337" max="2337" width="2.85546875" style="2" customWidth="1"/>
    <col min="2338" max="2339" width="15.7109375" style="2" customWidth="1"/>
    <col min="2340" max="2340" width="2.85546875" style="2" customWidth="1"/>
    <col min="2341" max="2341" width="11.42578125" style="2"/>
    <col min="2342" max="2343" width="0" style="2" hidden="1" customWidth="1"/>
    <col min="2344" max="2560" width="11.42578125" style="2"/>
    <col min="2561" max="2561" width="2.85546875" style="2" customWidth="1"/>
    <col min="2562" max="2562" width="37.5703125" style="2" customWidth="1"/>
    <col min="2563" max="2564" width="15.7109375" style="2" customWidth="1"/>
    <col min="2565" max="2565" width="2.85546875" style="2" customWidth="1"/>
    <col min="2566" max="2567" width="15.7109375" style="2" customWidth="1"/>
    <col min="2568" max="2568" width="2.85546875" style="2" customWidth="1"/>
    <col min="2569" max="2570" width="15.7109375" style="2" customWidth="1"/>
    <col min="2571" max="2571" width="2.85546875" style="2" customWidth="1"/>
    <col min="2572" max="2573" width="15.7109375" style="2" customWidth="1"/>
    <col min="2574" max="2574" width="2.85546875" style="2" customWidth="1"/>
    <col min="2575" max="2576" width="15.7109375" style="2" customWidth="1"/>
    <col min="2577" max="2577" width="2.85546875" style="2" customWidth="1"/>
    <col min="2578" max="2579" width="15.7109375" style="2" customWidth="1"/>
    <col min="2580" max="2580" width="2.85546875" style="2" customWidth="1"/>
    <col min="2581" max="2582" width="15.7109375" style="2" customWidth="1"/>
    <col min="2583" max="2583" width="2.85546875" style="2" customWidth="1"/>
    <col min="2584" max="2585" width="15.7109375" style="2" customWidth="1"/>
    <col min="2586" max="2587" width="2.85546875" style="2" customWidth="1"/>
    <col min="2588" max="2589" width="15.7109375" style="2" customWidth="1"/>
    <col min="2590" max="2590" width="2.85546875" style="2" customWidth="1"/>
    <col min="2591" max="2592" width="15.7109375" style="2" customWidth="1"/>
    <col min="2593" max="2593" width="2.85546875" style="2" customWidth="1"/>
    <col min="2594" max="2595" width="15.7109375" style="2" customWidth="1"/>
    <col min="2596" max="2596" width="2.85546875" style="2" customWidth="1"/>
    <col min="2597" max="2597" width="11.42578125" style="2"/>
    <col min="2598" max="2599" width="0" style="2" hidden="1" customWidth="1"/>
    <col min="2600" max="2816" width="11.42578125" style="2"/>
    <col min="2817" max="2817" width="2.85546875" style="2" customWidth="1"/>
    <col min="2818" max="2818" width="37.5703125" style="2" customWidth="1"/>
    <col min="2819" max="2820" width="15.7109375" style="2" customWidth="1"/>
    <col min="2821" max="2821" width="2.85546875" style="2" customWidth="1"/>
    <col min="2822" max="2823" width="15.7109375" style="2" customWidth="1"/>
    <col min="2824" max="2824" width="2.85546875" style="2" customWidth="1"/>
    <col min="2825" max="2826" width="15.7109375" style="2" customWidth="1"/>
    <col min="2827" max="2827" width="2.85546875" style="2" customWidth="1"/>
    <col min="2828" max="2829" width="15.7109375" style="2" customWidth="1"/>
    <col min="2830" max="2830" width="2.85546875" style="2" customWidth="1"/>
    <col min="2831" max="2832" width="15.7109375" style="2" customWidth="1"/>
    <col min="2833" max="2833" width="2.85546875" style="2" customWidth="1"/>
    <col min="2834" max="2835" width="15.7109375" style="2" customWidth="1"/>
    <col min="2836" max="2836" width="2.85546875" style="2" customWidth="1"/>
    <col min="2837" max="2838" width="15.7109375" style="2" customWidth="1"/>
    <col min="2839" max="2839" width="2.85546875" style="2" customWidth="1"/>
    <col min="2840" max="2841" width="15.7109375" style="2" customWidth="1"/>
    <col min="2842" max="2843" width="2.85546875" style="2" customWidth="1"/>
    <col min="2844" max="2845" width="15.7109375" style="2" customWidth="1"/>
    <col min="2846" max="2846" width="2.85546875" style="2" customWidth="1"/>
    <col min="2847" max="2848" width="15.7109375" style="2" customWidth="1"/>
    <col min="2849" max="2849" width="2.85546875" style="2" customWidth="1"/>
    <col min="2850" max="2851" width="15.7109375" style="2" customWidth="1"/>
    <col min="2852" max="2852" width="2.85546875" style="2" customWidth="1"/>
    <col min="2853" max="2853" width="11.42578125" style="2"/>
    <col min="2854" max="2855" width="0" style="2" hidden="1" customWidth="1"/>
    <col min="2856" max="3072" width="11.42578125" style="2"/>
    <col min="3073" max="3073" width="2.85546875" style="2" customWidth="1"/>
    <col min="3074" max="3074" width="37.5703125" style="2" customWidth="1"/>
    <col min="3075" max="3076" width="15.7109375" style="2" customWidth="1"/>
    <col min="3077" max="3077" width="2.85546875" style="2" customWidth="1"/>
    <col min="3078" max="3079" width="15.7109375" style="2" customWidth="1"/>
    <col min="3080" max="3080" width="2.85546875" style="2" customWidth="1"/>
    <col min="3081" max="3082" width="15.7109375" style="2" customWidth="1"/>
    <col min="3083" max="3083" width="2.85546875" style="2" customWidth="1"/>
    <col min="3084" max="3085" width="15.7109375" style="2" customWidth="1"/>
    <col min="3086" max="3086" width="2.85546875" style="2" customWidth="1"/>
    <col min="3087" max="3088" width="15.7109375" style="2" customWidth="1"/>
    <col min="3089" max="3089" width="2.85546875" style="2" customWidth="1"/>
    <col min="3090" max="3091" width="15.7109375" style="2" customWidth="1"/>
    <col min="3092" max="3092" width="2.85546875" style="2" customWidth="1"/>
    <col min="3093" max="3094" width="15.7109375" style="2" customWidth="1"/>
    <col min="3095" max="3095" width="2.85546875" style="2" customWidth="1"/>
    <col min="3096" max="3097" width="15.7109375" style="2" customWidth="1"/>
    <col min="3098" max="3099" width="2.85546875" style="2" customWidth="1"/>
    <col min="3100" max="3101" width="15.7109375" style="2" customWidth="1"/>
    <col min="3102" max="3102" width="2.85546875" style="2" customWidth="1"/>
    <col min="3103" max="3104" width="15.7109375" style="2" customWidth="1"/>
    <col min="3105" max="3105" width="2.85546875" style="2" customWidth="1"/>
    <col min="3106" max="3107" width="15.7109375" style="2" customWidth="1"/>
    <col min="3108" max="3108" width="2.85546875" style="2" customWidth="1"/>
    <col min="3109" max="3109" width="11.42578125" style="2"/>
    <col min="3110" max="3111" width="0" style="2" hidden="1" customWidth="1"/>
    <col min="3112" max="3328" width="11.42578125" style="2"/>
    <col min="3329" max="3329" width="2.85546875" style="2" customWidth="1"/>
    <col min="3330" max="3330" width="37.5703125" style="2" customWidth="1"/>
    <col min="3331" max="3332" width="15.7109375" style="2" customWidth="1"/>
    <col min="3333" max="3333" width="2.85546875" style="2" customWidth="1"/>
    <col min="3334" max="3335" width="15.7109375" style="2" customWidth="1"/>
    <col min="3336" max="3336" width="2.85546875" style="2" customWidth="1"/>
    <col min="3337" max="3338" width="15.7109375" style="2" customWidth="1"/>
    <col min="3339" max="3339" width="2.85546875" style="2" customWidth="1"/>
    <col min="3340" max="3341" width="15.7109375" style="2" customWidth="1"/>
    <col min="3342" max="3342" width="2.85546875" style="2" customWidth="1"/>
    <col min="3343" max="3344" width="15.7109375" style="2" customWidth="1"/>
    <col min="3345" max="3345" width="2.85546875" style="2" customWidth="1"/>
    <col min="3346" max="3347" width="15.7109375" style="2" customWidth="1"/>
    <col min="3348" max="3348" width="2.85546875" style="2" customWidth="1"/>
    <col min="3349" max="3350" width="15.7109375" style="2" customWidth="1"/>
    <col min="3351" max="3351" width="2.85546875" style="2" customWidth="1"/>
    <col min="3352" max="3353" width="15.7109375" style="2" customWidth="1"/>
    <col min="3354" max="3355" width="2.85546875" style="2" customWidth="1"/>
    <col min="3356" max="3357" width="15.7109375" style="2" customWidth="1"/>
    <col min="3358" max="3358" width="2.85546875" style="2" customWidth="1"/>
    <col min="3359" max="3360" width="15.7109375" style="2" customWidth="1"/>
    <col min="3361" max="3361" width="2.85546875" style="2" customWidth="1"/>
    <col min="3362" max="3363" width="15.7109375" style="2" customWidth="1"/>
    <col min="3364" max="3364" width="2.85546875" style="2" customWidth="1"/>
    <col min="3365" max="3365" width="11.42578125" style="2"/>
    <col min="3366" max="3367" width="0" style="2" hidden="1" customWidth="1"/>
    <col min="3368" max="3584" width="11.42578125" style="2"/>
    <col min="3585" max="3585" width="2.85546875" style="2" customWidth="1"/>
    <col min="3586" max="3586" width="37.5703125" style="2" customWidth="1"/>
    <col min="3587" max="3588" width="15.7109375" style="2" customWidth="1"/>
    <col min="3589" max="3589" width="2.85546875" style="2" customWidth="1"/>
    <col min="3590" max="3591" width="15.7109375" style="2" customWidth="1"/>
    <col min="3592" max="3592" width="2.85546875" style="2" customWidth="1"/>
    <col min="3593" max="3594" width="15.7109375" style="2" customWidth="1"/>
    <col min="3595" max="3595" width="2.85546875" style="2" customWidth="1"/>
    <col min="3596" max="3597" width="15.7109375" style="2" customWidth="1"/>
    <col min="3598" max="3598" width="2.85546875" style="2" customWidth="1"/>
    <col min="3599" max="3600" width="15.7109375" style="2" customWidth="1"/>
    <col min="3601" max="3601" width="2.85546875" style="2" customWidth="1"/>
    <col min="3602" max="3603" width="15.7109375" style="2" customWidth="1"/>
    <col min="3604" max="3604" width="2.85546875" style="2" customWidth="1"/>
    <col min="3605" max="3606" width="15.7109375" style="2" customWidth="1"/>
    <col min="3607" max="3607" width="2.85546875" style="2" customWidth="1"/>
    <col min="3608" max="3609" width="15.7109375" style="2" customWidth="1"/>
    <col min="3610" max="3611" width="2.85546875" style="2" customWidth="1"/>
    <col min="3612" max="3613" width="15.7109375" style="2" customWidth="1"/>
    <col min="3614" max="3614" width="2.85546875" style="2" customWidth="1"/>
    <col min="3615" max="3616" width="15.7109375" style="2" customWidth="1"/>
    <col min="3617" max="3617" width="2.85546875" style="2" customWidth="1"/>
    <col min="3618" max="3619" width="15.7109375" style="2" customWidth="1"/>
    <col min="3620" max="3620" width="2.85546875" style="2" customWidth="1"/>
    <col min="3621" max="3621" width="11.42578125" style="2"/>
    <col min="3622" max="3623" width="0" style="2" hidden="1" customWidth="1"/>
    <col min="3624" max="3840" width="11.42578125" style="2"/>
    <col min="3841" max="3841" width="2.85546875" style="2" customWidth="1"/>
    <col min="3842" max="3842" width="37.5703125" style="2" customWidth="1"/>
    <col min="3843" max="3844" width="15.7109375" style="2" customWidth="1"/>
    <col min="3845" max="3845" width="2.85546875" style="2" customWidth="1"/>
    <col min="3846" max="3847" width="15.7109375" style="2" customWidth="1"/>
    <col min="3848" max="3848" width="2.85546875" style="2" customWidth="1"/>
    <col min="3849" max="3850" width="15.7109375" style="2" customWidth="1"/>
    <col min="3851" max="3851" width="2.85546875" style="2" customWidth="1"/>
    <col min="3852" max="3853" width="15.7109375" style="2" customWidth="1"/>
    <col min="3854" max="3854" width="2.85546875" style="2" customWidth="1"/>
    <col min="3855" max="3856" width="15.7109375" style="2" customWidth="1"/>
    <col min="3857" max="3857" width="2.85546875" style="2" customWidth="1"/>
    <col min="3858" max="3859" width="15.7109375" style="2" customWidth="1"/>
    <col min="3860" max="3860" width="2.85546875" style="2" customWidth="1"/>
    <col min="3861" max="3862" width="15.7109375" style="2" customWidth="1"/>
    <col min="3863" max="3863" width="2.85546875" style="2" customWidth="1"/>
    <col min="3864" max="3865" width="15.7109375" style="2" customWidth="1"/>
    <col min="3866" max="3867" width="2.85546875" style="2" customWidth="1"/>
    <col min="3868" max="3869" width="15.7109375" style="2" customWidth="1"/>
    <col min="3870" max="3870" width="2.85546875" style="2" customWidth="1"/>
    <col min="3871" max="3872" width="15.7109375" style="2" customWidth="1"/>
    <col min="3873" max="3873" width="2.85546875" style="2" customWidth="1"/>
    <col min="3874" max="3875" width="15.7109375" style="2" customWidth="1"/>
    <col min="3876" max="3876" width="2.85546875" style="2" customWidth="1"/>
    <col min="3877" max="3877" width="11.42578125" style="2"/>
    <col min="3878" max="3879" width="0" style="2" hidden="1" customWidth="1"/>
    <col min="3880" max="4096" width="11.42578125" style="2"/>
    <col min="4097" max="4097" width="2.85546875" style="2" customWidth="1"/>
    <col min="4098" max="4098" width="37.5703125" style="2" customWidth="1"/>
    <col min="4099" max="4100" width="15.7109375" style="2" customWidth="1"/>
    <col min="4101" max="4101" width="2.85546875" style="2" customWidth="1"/>
    <col min="4102" max="4103" width="15.7109375" style="2" customWidth="1"/>
    <col min="4104" max="4104" width="2.85546875" style="2" customWidth="1"/>
    <col min="4105" max="4106" width="15.7109375" style="2" customWidth="1"/>
    <col min="4107" max="4107" width="2.85546875" style="2" customWidth="1"/>
    <col min="4108" max="4109" width="15.7109375" style="2" customWidth="1"/>
    <col min="4110" max="4110" width="2.85546875" style="2" customWidth="1"/>
    <col min="4111" max="4112" width="15.7109375" style="2" customWidth="1"/>
    <col min="4113" max="4113" width="2.85546875" style="2" customWidth="1"/>
    <col min="4114" max="4115" width="15.7109375" style="2" customWidth="1"/>
    <col min="4116" max="4116" width="2.85546875" style="2" customWidth="1"/>
    <col min="4117" max="4118" width="15.7109375" style="2" customWidth="1"/>
    <col min="4119" max="4119" width="2.85546875" style="2" customWidth="1"/>
    <col min="4120" max="4121" width="15.7109375" style="2" customWidth="1"/>
    <col min="4122" max="4123" width="2.85546875" style="2" customWidth="1"/>
    <col min="4124" max="4125" width="15.7109375" style="2" customWidth="1"/>
    <col min="4126" max="4126" width="2.85546875" style="2" customWidth="1"/>
    <col min="4127" max="4128" width="15.7109375" style="2" customWidth="1"/>
    <col min="4129" max="4129" width="2.85546875" style="2" customWidth="1"/>
    <col min="4130" max="4131" width="15.7109375" style="2" customWidth="1"/>
    <col min="4132" max="4132" width="2.85546875" style="2" customWidth="1"/>
    <col min="4133" max="4133" width="11.42578125" style="2"/>
    <col min="4134" max="4135" width="0" style="2" hidden="1" customWidth="1"/>
    <col min="4136" max="4352" width="11.42578125" style="2"/>
    <col min="4353" max="4353" width="2.85546875" style="2" customWidth="1"/>
    <col min="4354" max="4354" width="37.5703125" style="2" customWidth="1"/>
    <col min="4355" max="4356" width="15.7109375" style="2" customWidth="1"/>
    <col min="4357" max="4357" width="2.85546875" style="2" customWidth="1"/>
    <col min="4358" max="4359" width="15.7109375" style="2" customWidth="1"/>
    <col min="4360" max="4360" width="2.85546875" style="2" customWidth="1"/>
    <col min="4361" max="4362" width="15.7109375" style="2" customWidth="1"/>
    <col min="4363" max="4363" width="2.85546875" style="2" customWidth="1"/>
    <col min="4364" max="4365" width="15.7109375" style="2" customWidth="1"/>
    <col min="4366" max="4366" width="2.85546875" style="2" customWidth="1"/>
    <col min="4367" max="4368" width="15.7109375" style="2" customWidth="1"/>
    <col min="4369" max="4369" width="2.85546875" style="2" customWidth="1"/>
    <col min="4370" max="4371" width="15.7109375" style="2" customWidth="1"/>
    <col min="4372" max="4372" width="2.85546875" style="2" customWidth="1"/>
    <col min="4373" max="4374" width="15.7109375" style="2" customWidth="1"/>
    <col min="4375" max="4375" width="2.85546875" style="2" customWidth="1"/>
    <col min="4376" max="4377" width="15.7109375" style="2" customWidth="1"/>
    <col min="4378" max="4379" width="2.85546875" style="2" customWidth="1"/>
    <col min="4380" max="4381" width="15.7109375" style="2" customWidth="1"/>
    <col min="4382" max="4382" width="2.85546875" style="2" customWidth="1"/>
    <col min="4383" max="4384" width="15.7109375" style="2" customWidth="1"/>
    <col min="4385" max="4385" width="2.85546875" style="2" customWidth="1"/>
    <col min="4386" max="4387" width="15.7109375" style="2" customWidth="1"/>
    <col min="4388" max="4388" width="2.85546875" style="2" customWidth="1"/>
    <col min="4389" max="4389" width="11.42578125" style="2"/>
    <col min="4390" max="4391" width="0" style="2" hidden="1" customWidth="1"/>
    <col min="4392" max="4608" width="11.42578125" style="2"/>
    <col min="4609" max="4609" width="2.85546875" style="2" customWidth="1"/>
    <col min="4610" max="4610" width="37.5703125" style="2" customWidth="1"/>
    <col min="4611" max="4612" width="15.7109375" style="2" customWidth="1"/>
    <col min="4613" max="4613" width="2.85546875" style="2" customWidth="1"/>
    <col min="4614" max="4615" width="15.7109375" style="2" customWidth="1"/>
    <col min="4616" max="4616" width="2.85546875" style="2" customWidth="1"/>
    <col min="4617" max="4618" width="15.7109375" style="2" customWidth="1"/>
    <col min="4619" max="4619" width="2.85546875" style="2" customWidth="1"/>
    <col min="4620" max="4621" width="15.7109375" style="2" customWidth="1"/>
    <col min="4622" max="4622" width="2.85546875" style="2" customWidth="1"/>
    <col min="4623" max="4624" width="15.7109375" style="2" customWidth="1"/>
    <col min="4625" max="4625" width="2.85546875" style="2" customWidth="1"/>
    <col min="4626" max="4627" width="15.7109375" style="2" customWidth="1"/>
    <col min="4628" max="4628" width="2.85546875" style="2" customWidth="1"/>
    <col min="4629" max="4630" width="15.7109375" style="2" customWidth="1"/>
    <col min="4631" max="4631" width="2.85546875" style="2" customWidth="1"/>
    <col min="4632" max="4633" width="15.7109375" style="2" customWidth="1"/>
    <col min="4634" max="4635" width="2.85546875" style="2" customWidth="1"/>
    <col min="4636" max="4637" width="15.7109375" style="2" customWidth="1"/>
    <col min="4638" max="4638" width="2.85546875" style="2" customWidth="1"/>
    <col min="4639" max="4640" width="15.7109375" style="2" customWidth="1"/>
    <col min="4641" max="4641" width="2.85546875" style="2" customWidth="1"/>
    <col min="4642" max="4643" width="15.7109375" style="2" customWidth="1"/>
    <col min="4644" max="4644" width="2.85546875" style="2" customWidth="1"/>
    <col min="4645" max="4645" width="11.42578125" style="2"/>
    <col min="4646" max="4647" width="0" style="2" hidden="1" customWidth="1"/>
    <col min="4648" max="4864" width="11.42578125" style="2"/>
    <col min="4865" max="4865" width="2.85546875" style="2" customWidth="1"/>
    <col min="4866" max="4866" width="37.5703125" style="2" customWidth="1"/>
    <col min="4867" max="4868" width="15.7109375" style="2" customWidth="1"/>
    <col min="4869" max="4869" width="2.85546875" style="2" customWidth="1"/>
    <col min="4870" max="4871" width="15.7109375" style="2" customWidth="1"/>
    <col min="4872" max="4872" width="2.85546875" style="2" customWidth="1"/>
    <col min="4873" max="4874" width="15.7109375" style="2" customWidth="1"/>
    <col min="4875" max="4875" width="2.85546875" style="2" customWidth="1"/>
    <col min="4876" max="4877" width="15.7109375" style="2" customWidth="1"/>
    <col min="4878" max="4878" width="2.85546875" style="2" customWidth="1"/>
    <col min="4879" max="4880" width="15.7109375" style="2" customWidth="1"/>
    <col min="4881" max="4881" width="2.85546875" style="2" customWidth="1"/>
    <col min="4882" max="4883" width="15.7109375" style="2" customWidth="1"/>
    <col min="4884" max="4884" width="2.85546875" style="2" customWidth="1"/>
    <col min="4885" max="4886" width="15.7109375" style="2" customWidth="1"/>
    <col min="4887" max="4887" width="2.85546875" style="2" customWidth="1"/>
    <col min="4888" max="4889" width="15.7109375" style="2" customWidth="1"/>
    <col min="4890" max="4891" width="2.85546875" style="2" customWidth="1"/>
    <col min="4892" max="4893" width="15.7109375" style="2" customWidth="1"/>
    <col min="4894" max="4894" width="2.85546875" style="2" customWidth="1"/>
    <col min="4895" max="4896" width="15.7109375" style="2" customWidth="1"/>
    <col min="4897" max="4897" width="2.85546875" style="2" customWidth="1"/>
    <col min="4898" max="4899" width="15.7109375" style="2" customWidth="1"/>
    <col min="4900" max="4900" width="2.85546875" style="2" customWidth="1"/>
    <col min="4901" max="4901" width="11.42578125" style="2"/>
    <col min="4902" max="4903" width="0" style="2" hidden="1" customWidth="1"/>
    <col min="4904" max="5120" width="11.42578125" style="2"/>
    <col min="5121" max="5121" width="2.85546875" style="2" customWidth="1"/>
    <col min="5122" max="5122" width="37.5703125" style="2" customWidth="1"/>
    <col min="5123" max="5124" width="15.7109375" style="2" customWidth="1"/>
    <col min="5125" max="5125" width="2.85546875" style="2" customWidth="1"/>
    <col min="5126" max="5127" width="15.7109375" style="2" customWidth="1"/>
    <col min="5128" max="5128" width="2.85546875" style="2" customWidth="1"/>
    <col min="5129" max="5130" width="15.7109375" style="2" customWidth="1"/>
    <col min="5131" max="5131" width="2.85546875" style="2" customWidth="1"/>
    <col min="5132" max="5133" width="15.7109375" style="2" customWidth="1"/>
    <col min="5134" max="5134" width="2.85546875" style="2" customWidth="1"/>
    <col min="5135" max="5136" width="15.7109375" style="2" customWidth="1"/>
    <col min="5137" max="5137" width="2.85546875" style="2" customWidth="1"/>
    <col min="5138" max="5139" width="15.7109375" style="2" customWidth="1"/>
    <col min="5140" max="5140" width="2.85546875" style="2" customWidth="1"/>
    <col min="5141" max="5142" width="15.7109375" style="2" customWidth="1"/>
    <col min="5143" max="5143" width="2.85546875" style="2" customWidth="1"/>
    <col min="5144" max="5145" width="15.7109375" style="2" customWidth="1"/>
    <col min="5146" max="5147" width="2.85546875" style="2" customWidth="1"/>
    <col min="5148" max="5149" width="15.7109375" style="2" customWidth="1"/>
    <col min="5150" max="5150" width="2.85546875" style="2" customWidth="1"/>
    <col min="5151" max="5152" width="15.7109375" style="2" customWidth="1"/>
    <col min="5153" max="5153" width="2.85546875" style="2" customWidth="1"/>
    <col min="5154" max="5155" width="15.7109375" style="2" customWidth="1"/>
    <col min="5156" max="5156" width="2.85546875" style="2" customWidth="1"/>
    <col min="5157" max="5157" width="11.42578125" style="2"/>
    <col min="5158" max="5159" width="0" style="2" hidden="1" customWidth="1"/>
    <col min="5160" max="5376" width="11.42578125" style="2"/>
    <col min="5377" max="5377" width="2.85546875" style="2" customWidth="1"/>
    <col min="5378" max="5378" width="37.5703125" style="2" customWidth="1"/>
    <col min="5379" max="5380" width="15.7109375" style="2" customWidth="1"/>
    <col min="5381" max="5381" width="2.85546875" style="2" customWidth="1"/>
    <col min="5382" max="5383" width="15.7109375" style="2" customWidth="1"/>
    <col min="5384" max="5384" width="2.85546875" style="2" customWidth="1"/>
    <col min="5385" max="5386" width="15.7109375" style="2" customWidth="1"/>
    <col min="5387" max="5387" width="2.85546875" style="2" customWidth="1"/>
    <col min="5388" max="5389" width="15.7109375" style="2" customWidth="1"/>
    <col min="5390" max="5390" width="2.85546875" style="2" customWidth="1"/>
    <col min="5391" max="5392" width="15.7109375" style="2" customWidth="1"/>
    <col min="5393" max="5393" width="2.85546875" style="2" customWidth="1"/>
    <col min="5394" max="5395" width="15.7109375" style="2" customWidth="1"/>
    <col min="5396" max="5396" width="2.85546875" style="2" customWidth="1"/>
    <col min="5397" max="5398" width="15.7109375" style="2" customWidth="1"/>
    <col min="5399" max="5399" width="2.85546875" style="2" customWidth="1"/>
    <col min="5400" max="5401" width="15.7109375" style="2" customWidth="1"/>
    <col min="5402" max="5403" width="2.85546875" style="2" customWidth="1"/>
    <col min="5404" max="5405" width="15.7109375" style="2" customWidth="1"/>
    <col min="5406" max="5406" width="2.85546875" style="2" customWidth="1"/>
    <col min="5407" max="5408" width="15.7109375" style="2" customWidth="1"/>
    <col min="5409" max="5409" width="2.85546875" style="2" customWidth="1"/>
    <col min="5410" max="5411" width="15.7109375" style="2" customWidth="1"/>
    <col min="5412" max="5412" width="2.85546875" style="2" customWidth="1"/>
    <col min="5413" max="5413" width="11.42578125" style="2"/>
    <col min="5414" max="5415" width="0" style="2" hidden="1" customWidth="1"/>
    <col min="5416" max="5632" width="11.42578125" style="2"/>
    <col min="5633" max="5633" width="2.85546875" style="2" customWidth="1"/>
    <col min="5634" max="5634" width="37.5703125" style="2" customWidth="1"/>
    <col min="5635" max="5636" width="15.7109375" style="2" customWidth="1"/>
    <col min="5637" max="5637" width="2.85546875" style="2" customWidth="1"/>
    <col min="5638" max="5639" width="15.7109375" style="2" customWidth="1"/>
    <col min="5640" max="5640" width="2.85546875" style="2" customWidth="1"/>
    <col min="5641" max="5642" width="15.7109375" style="2" customWidth="1"/>
    <col min="5643" max="5643" width="2.85546875" style="2" customWidth="1"/>
    <col min="5644" max="5645" width="15.7109375" style="2" customWidth="1"/>
    <col min="5646" max="5646" width="2.85546875" style="2" customWidth="1"/>
    <col min="5647" max="5648" width="15.7109375" style="2" customWidth="1"/>
    <col min="5649" max="5649" width="2.85546875" style="2" customWidth="1"/>
    <col min="5650" max="5651" width="15.7109375" style="2" customWidth="1"/>
    <col min="5652" max="5652" width="2.85546875" style="2" customWidth="1"/>
    <col min="5653" max="5654" width="15.7109375" style="2" customWidth="1"/>
    <col min="5655" max="5655" width="2.85546875" style="2" customWidth="1"/>
    <col min="5656" max="5657" width="15.7109375" style="2" customWidth="1"/>
    <col min="5658" max="5659" width="2.85546875" style="2" customWidth="1"/>
    <col min="5660" max="5661" width="15.7109375" style="2" customWidth="1"/>
    <col min="5662" max="5662" width="2.85546875" style="2" customWidth="1"/>
    <col min="5663" max="5664" width="15.7109375" style="2" customWidth="1"/>
    <col min="5665" max="5665" width="2.85546875" style="2" customWidth="1"/>
    <col min="5666" max="5667" width="15.7109375" style="2" customWidth="1"/>
    <col min="5668" max="5668" width="2.85546875" style="2" customWidth="1"/>
    <col min="5669" max="5669" width="11.42578125" style="2"/>
    <col min="5670" max="5671" width="0" style="2" hidden="1" customWidth="1"/>
    <col min="5672" max="5888" width="11.42578125" style="2"/>
    <col min="5889" max="5889" width="2.85546875" style="2" customWidth="1"/>
    <col min="5890" max="5890" width="37.5703125" style="2" customWidth="1"/>
    <col min="5891" max="5892" width="15.7109375" style="2" customWidth="1"/>
    <col min="5893" max="5893" width="2.85546875" style="2" customWidth="1"/>
    <col min="5894" max="5895" width="15.7109375" style="2" customWidth="1"/>
    <col min="5896" max="5896" width="2.85546875" style="2" customWidth="1"/>
    <col min="5897" max="5898" width="15.7109375" style="2" customWidth="1"/>
    <col min="5899" max="5899" width="2.85546875" style="2" customWidth="1"/>
    <col min="5900" max="5901" width="15.7109375" style="2" customWidth="1"/>
    <col min="5902" max="5902" width="2.85546875" style="2" customWidth="1"/>
    <col min="5903" max="5904" width="15.7109375" style="2" customWidth="1"/>
    <col min="5905" max="5905" width="2.85546875" style="2" customWidth="1"/>
    <col min="5906" max="5907" width="15.7109375" style="2" customWidth="1"/>
    <col min="5908" max="5908" width="2.85546875" style="2" customWidth="1"/>
    <col min="5909" max="5910" width="15.7109375" style="2" customWidth="1"/>
    <col min="5911" max="5911" width="2.85546875" style="2" customWidth="1"/>
    <col min="5912" max="5913" width="15.7109375" style="2" customWidth="1"/>
    <col min="5914" max="5915" width="2.85546875" style="2" customWidth="1"/>
    <col min="5916" max="5917" width="15.7109375" style="2" customWidth="1"/>
    <col min="5918" max="5918" width="2.85546875" style="2" customWidth="1"/>
    <col min="5919" max="5920" width="15.7109375" style="2" customWidth="1"/>
    <col min="5921" max="5921" width="2.85546875" style="2" customWidth="1"/>
    <col min="5922" max="5923" width="15.7109375" style="2" customWidth="1"/>
    <col min="5924" max="5924" width="2.85546875" style="2" customWidth="1"/>
    <col min="5925" max="5925" width="11.42578125" style="2"/>
    <col min="5926" max="5927" width="0" style="2" hidden="1" customWidth="1"/>
    <col min="5928" max="6144" width="11.42578125" style="2"/>
    <col min="6145" max="6145" width="2.85546875" style="2" customWidth="1"/>
    <col min="6146" max="6146" width="37.5703125" style="2" customWidth="1"/>
    <col min="6147" max="6148" width="15.7109375" style="2" customWidth="1"/>
    <col min="6149" max="6149" width="2.85546875" style="2" customWidth="1"/>
    <col min="6150" max="6151" width="15.7109375" style="2" customWidth="1"/>
    <col min="6152" max="6152" width="2.85546875" style="2" customWidth="1"/>
    <col min="6153" max="6154" width="15.7109375" style="2" customWidth="1"/>
    <col min="6155" max="6155" width="2.85546875" style="2" customWidth="1"/>
    <col min="6156" max="6157" width="15.7109375" style="2" customWidth="1"/>
    <col min="6158" max="6158" width="2.85546875" style="2" customWidth="1"/>
    <col min="6159" max="6160" width="15.7109375" style="2" customWidth="1"/>
    <col min="6161" max="6161" width="2.85546875" style="2" customWidth="1"/>
    <col min="6162" max="6163" width="15.7109375" style="2" customWidth="1"/>
    <col min="6164" max="6164" width="2.85546875" style="2" customWidth="1"/>
    <col min="6165" max="6166" width="15.7109375" style="2" customWidth="1"/>
    <col min="6167" max="6167" width="2.85546875" style="2" customWidth="1"/>
    <col min="6168" max="6169" width="15.7109375" style="2" customWidth="1"/>
    <col min="6170" max="6171" width="2.85546875" style="2" customWidth="1"/>
    <col min="6172" max="6173" width="15.7109375" style="2" customWidth="1"/>
    <col min="6174" max="6174" width="2.85546875" style="2" customWidth="1"/>
    <col min="6175" max="6176" width="15.7109375" style="2" customWidth="1"/>
    <col min="6177" max="6177" width="2.85546875" style="2" customWidth="1"/>
    <col min="6178" max="6179" width="15.7109375" style="2" customWidth="1"/>
    <col min="6180" max="6180" width="2.85546875" style="2" customWidth="1"/>
    <col min="6181" max="6181" width="11.42578125" style="2"/>
    <col min="6182" max="6183" width="0" style="2" hidden="1" customWidth="1"/>
    <col min="6184" max="6400" width="11.42578125" style="2"/>
    <col min="6401" max="6401" width="2.85546875" style="2" customWidth="1"/>
    <col min="6402" max="6402" width="37.5703125" style="2" customWidth="1"/>
    <col min="6403" max="6404" width="15.7109375" style="2" customWidth="1"/>
    <col min="6405" max="6405" width="2.85546875" style="2" customWidth="1"/>
    <col min="6406" max="6407" width="15.7109375" style="2" customWidth="1"/>
    <col min="6408" max="6408" width="2.85546875" style="2" customWidth="1"/>
    <col min="6409" max="6410" width="15.7109375" style="2" customWidth="1"/>
    <col min="6411" max="6411" width="2.85546875" style="2" customWidth="1"/>
    <col min="6412" max="6413" width="15.7109375" style="2" customWidth="1"/>
    <col min="6414" max="6414" width="2.85546875" style="2" customWidth="1"/>
    <col min="6415" max="6416" width="15.7109375" style="2" customWidth="1"/>
    <col min="6417" max="6417" width="2.85546875" style="2" customWidth="1"/>
    <col min="6418" max="6419" width="15.7109375" style="2" customWidth="1"/>
    <col min="6420" max="6420" width="2.85546875" style="2" customWidth="1"/>
    <col min="6421" max="6422" width="15.7109375" style="2" customWidth="1"/>
    <col min="6423" max="6423" width="2.85546875" style="2" customWidth="1"/>
    <col min="6424" max="6425" width="15.7109375" style="2" customWidth="1"/>
    <col min="6426" max="6427" width="2.85546875" style="2" customWidth="1"/>
    <col min="6428" max="6429" width="15.7109375" style="2" customWidth="1"/>
    <col min="6430" max="6430" width="2.85546875" style="2" customWidth="1"/>
    <col min="6431" max="6432" width="15.7109375" style="2" customWidth="1"/>
    <col min="6433" max="6433" width="2.85546875" style="2" customWidth="1"/>
    <col min="6434" max="6435" width="15.7109375" style="2" customWidth="1"/>
    <col min="6436" max="6436" width="2.85546875" style="2" customWidth="1"/>
    <col min="6437" max="6437" width="11.42578125" style="2"/>
    <col min="6438" max="6439" width="0" style="2" hidden="1" customWidth="1"/>
    <col min="6440" max="6656" width="11.42578125" style="2"/>
    <col min="6657" max="6657" width="2.85546875" style="2" customWidth="1"/>
    <col min="6658" max="6658" width="37.5703125" style="2" customWidth="1"/>
    <col min="6659" max="6660" width="15.7109375" style="2" customWidth="1"/>
    <col min="6661" max="6661" width="2.85546875" style="2" customWidth="1"/>
    <col min="6662" max="6663" width="15.7109375" style="2" customWidth="1"/>
    <col min="6664" max="6664" width="2.85546875" style="2" customWidth="1"/>
    <col min="6665" max="6666" width="15.7109375" style="2" customWidth="1"/>
    <col min="6667" max="6667" width="2.85546875" style="2" customWidth="1"/>
    <col min="6668" max="6669" width="15.7109375" style="2" customWidth="1"/>
    <col min="6670" max="6670" width="2.85546875" style="2" customWidth="1"/>
    <col min="6671" max="6672" width="15.7109375" style="2" customWidth="1"/>
    <col min="6673" max="6673" width="2.85546875" style="2" customWidth="1"/>
    <col min="6674" max="6675" width="15.7109375" style="2" customWidth="1"/>
    <col min="6676" max="6676" width="2.85546875" style="2" customWidth="1"/>
    <col min="6677" max="6678" width="15.7109375" style="2" customWidth="1"/>
    <col min="6679" max="6679" width="2.85546875" style="2" customWidth="1"/>
    <col min="6680" max="6681" width="15.7109375" style="2" customWidth="1"/>
    <col min="6682" max="6683" width="2.85546875" style="2" customWidth="1"/>
    <col min="6684" max="6685" width="15.7109375" style="2" customWidth="1"/>
    <col min="6686" max="6686" width="2.85546875" style="2" customWidth="1"/>
    <col min="6687" max="6688" width="15.7109375" style="2" customWidth="1"/>
    <col min="6689" max="6689" width="2.85546875" style="2" customWidth="1"/>
    <col min="6690" max="6691" width="15.7109375" style="2" customWidth="1"/>
    <col min="6692" max="6692" width="2.85546875" style="2" customWidth="1"/>
    <col min="6693" max="6693" width="11.42578125" style="2"/>
    <col min="6694" max="6695" width="0" style="2" hidden="1" customWidth="1"/>
    <col min="6696" max="6912" width="11.42578125" style="2"/>
    <col min="6913" max="6913" width="2.85546875" style="2" customWidth="1"/>
    <col min="6914" max="6914" width="37.5703125" style="2" customWidth="1"/>
    <col min="6915" max="6916" width="15.7109375" style="2" customWidth="1"/>
    <col min="6917" max="6917" width="2.85546875" style="2" customWidth="1"/>
    <col min="6918" max="6919" width="15.7109375" style="2" customWidth="1"/>
    <col min="6920" max="6920" width="2.85546875" style="2" customWidth="1"/>
    <col min="6921" max="6922" width="15.7109375" style="2" customWidth="1"/>
    <col min="6923" max="6923" width="2.85546875" style="2" customWidth="1"/>
    <col min="6924" max="6925" width="15.7109375" style="2" customWidth="1"/>
    <col min="6926" max="6926" width="2.85546875" style="2" customWidth="1"/>
    <col min="6927" max="6928" width="15.7109375" style="2" customWidth="1"/>
    <col min="6929" max="6929" width="2.85546875" style="2" customWidth="1"/>
    <col min="6930" max="6931" width="15.7109375" style="2" customWidth="1"/>
    <col min="6932" max="6932" width="2.85546875" style="2" customWidth="1"/>
    <col min="6933" max="6934" width="15.7109375" style="2" customWidth="1"/>
    <col min="6935" max="6935" width="2.85546875" style="2" customWidth="1"/>
    <col min="6936" max="6937" width="15.7109375" style="2" customWidth="1"/>
    <col min="6938" max="6939" width="2.85546875" style="2" customWidth="1"/>
    <col min="6940" max="6941" width="15.7109375" style="2" customWidth="1"/>
    <col min="6942" max="6942" width="2.85546875" style="2" customWidth="1"/>
    <col min="6943" max="6944" width="15.7109375" style="2" customWidth="1"/>
    <col min="6945" max="6945" width="2.85546875" style="2" customWidth="1"/>
    <col min="6946" max="6947" width="15.7109375" style="2" customWidth="1"/>
    <col min="6948" max="6948" width="2.85546875" style="2" customWidth="1"/>
    <col min="6949" max="6949" width="11.42578125" style="2"/>
    <col min="6950" max="6951" width="0" style="2" hidden="1" customWidth="1"/>
    <col min="6952" max="7168" width="11.42578125" style="2"/>
    <col min="7169" max="7169" width="2.85546875" style="2" customWidth="1"/>
    <col min="7170" max="7170" width="37.5703125" style="2" customWidth="1"/>
    <col min="7171" max="7172" width="15.7109375" style="2" customWidth="1"/>
    <col min="7173" max="7173" width="2.85546875" style="2" customWidth="1"/>
    <col min="7174" max="7175" width="15.7109375" style="2" customWidth="1"/>
    <col min="7176" max="7176" width="2.85546875" style="2" customWidth="1"/>
    <col min="7177" max="7178" width="15.7109375" style="2" customWidth="1"/>
    <col min="7179" max="7179" width="2.85546875" style="2" customWidth="1"/>
    <col min="7180" max="7181" width="15.7109375" style="2" customWidth="1"/>
    <col min="7182" max="7182" width="2.85546875" style="2" customWidth="1"/>
    <col min="7183" max="7184" width="15.7109375" style="2" customWidth="1"/>
    <col min="7185" max="7185" width="2.85546875" style="2" customWidth="1"/>
    <col min="7186" max="7187" width="15.7109375" style="2" customWidth="1"/>
    <col min="7188" max="7188" width="2.85546875" style="2" customWidth="1"/>
    <col min="7189" max="7190" width="15.7109375" style="2" customWidth="1"/>
    <col min="7191" max="7191" width="2.85546875" style="2" customWidth="1"/>
    <col min="7192" max="7193" width="15.7109375" style="2" customWidth="1"/>
    <col min="7194" max="7195" width="2.85546875" style="2" customWidth="1"/>
    <col min="7196" max="7197" width="15.7109375" style="2" customWidth="1"/>
    <col min="7198" max="7198" width="2.85546875" style="2" customWidth="1"/>
    <col min="7199" max="7200" width="15.7109375" style="2" customWidth="1"/>
    <col min="7201" max="7201" width="2.85546875" style="2" customWidth="1"/>
    <col min="7202" max="7203" width="15.7109375" style="2" customWidth="1"/>
    <col min="7204" max="7204" width="2.85546875" style="2" customWidth="1"/>
    <col min="7205" max="7205" width="11.42578125" style="2"/>
    <col min="7206" max="7207" width="0" style="2" hidden="1" customWidth="1"/>
    <col min="7208" max="7424" width="11.42578125" style="2"/>
    <col min="7425" max="7425" width="2.85546875" style="2" customWidth="1"/>
    <col min="7426" max="7426" width="37.5703125" style="2" customWidth="1"/>
    <col min="7427" max="7428" width="15.7109375" style="2" customWidth="1"/>
    <col min="7429" max="7429" width="2.85546875" style="2" customWidth="1"/>
    <col min="7430" max="7431" width="15.7109375" style="2" customWidth="1"/>
    <col min="7432" max="7432" width="2.85546875" style="2" customWidth="1"/>
    <col min="7433" max="7434" width="15.7109375" style="2" customWidth="1"/>
    <col min="7435" max="7435" width="2.85546875" style="2" customWidth="1"/>
    <col min="7436" max="7437" width="15.7109375" style="2" customWidth="1"/>
    <col min="7438" max="7438" width="2.85546875" style="2" customWidth="1"/>
    <col min="7439" max="7440" width="15.7109375" style="2" customWidth="1"/>
    <col min="7441" max="7441" width="2.85546875" style="2" customWidth="1"/>
    <col min="7442" max="7443" width="15.7109375" style="2" customWidth="1"/>
    <col min="7444" max="7444" width="2.85546875" style="2" customWidth="1"/>
    <col min="7445" max="7446" width="15.7109375" style="2" customWidth="1"/>
    <col min="7447" max="7447" width="2.85546875" style="2" customWidth="1"/>
    <col min="7448" max="7449" width="15.7109375" style="2" customWidth="1"/>
    <col min="7450" max="7451" width="2.85546875" style="2" customWidth="1"/>
    <col min="7452" max="7453" width="15.7109375" style="2" customWidth="1"/>
    <col min="7454" max="7454" width="2.85546875" style="2" customWidth="1"/>
    <col min="7455" max="7456" width="15.7109375" style="2" customWidth="1"/>
    <col min="7457" max="7457" width="2.85546875" style="2" customWidth="1"/>
    <col min="7458" max="7459" width="15.7109375" style="2" customWidth="1"/>
    <col min="7460" max="7460" width="2.85546875" style="2" customWidth="1"/>
    <col min="7461" max="7461" width="11.42578125" style="2"/>
    <col min="7462" max="7463" width="0" style="2" hidden="1" customWidth="1"/>
    <col min="7464" max="7680" width="11.42578125" style="2"/>
    <col min="7681" max="7681" width="2.85546875" style="2" customWidth="1"/>
    <col min="7682" max="7682" width="37.5703125" style="2" customWidth="1"/>
    <col min="7683" max="7684" width="15.7109375" style="2" customWidth="1"/>
    <col min="7685" max="7685" width="2.85546875" style="2" customWidth="1"/>
    <col min="7686" max="7687" width="15.7109375" style="2" customWidth="1"/>
    <col min="7688" max="7688" width="2.85546875" style="2" customWidth="1"/>
    <col min="7689" max="7690" width="15.7109375" style="2" customWidth="1"/>
    <col min="7691" max="7691" width="2.85546875" style="2" customWidth="1"/>
    <col min="7692" max="7693" width="15.7109375" style="2" customWidth="1"/>
    <col min="7694" max="7694" width="2.85546875" style="2" customWidth="1"/>
    <col min="7695" max="7696" width="15.7109375" style="2" customWidth="1"/>
    <col min="7697" max="7697" width="2.85546875" style="2" customWidth="1"/>
    <col min="7698" max="7699" width="15.7109375" style="2" customWidth="1"/>
    <col min="7700" max="7700" width="2.85546875" style="2" customWidth="1"/>
    <col min="7701" max="7702" width="15.7109375" style="2" customWidth="1"/>
    <col min="7703" max="7703" width="2.85546875" style="2" customWidth="1"/>
    <col min="7704" max="7705" width="15.7109375" style="2" customWidth="1"/>
    <col min="7706" max="7707" width="2.85546875" style="2" customWidth="1"/>
    <col min="7708" max="7709" width="15.7109375" style="2" customWidth="1"/>
    <col min="7710" max="7710" width="2.85546875" style="2" customWidth="1"/>
    <col min="7711" max="7712" width="15.7109375" style="2" customWidth="1"/>
    <col min="7713" max="7713" width="2.85546875" style="2" customWidth="1"/>
    <col min="7714" max="7715" width="15.7109375" style="2" customWidth="1"/>
    <col min="7716" max="7716" width="2.85546875" style="2" customWidth="1"/>
    <col min="7717" max="7717" width="11.42578125" style="2"/>
    <col min="7718" max="7719" width="0" style="2" hidden="1" customWidth="1"/>
    <col min="7720" max="7936" width="11.42578125" style="2"/>
    <col min="7937" max="7937" width="2.85546875" style="2" customWidth="1"/>
    <col min="7938" max="7938" width="37.5703125" style="2" customWidth="1"/>
    <col min="7939" max="7940" width="15.7109375" style="2" customWidth="1"/>
    <col min="7941" max="7941" width="2.85546875" style="2" customWidth="1"/>
    <col min="7942" max="7943" width="15.7109375" style="2" customWidth="1"/>
    <col min="7944" max="7944" width="2.85546875" style="2" customWidth="1"/>
    <col min="7945" max="7946" width="15.7109375" style="2" customWidth="1"/>
    <col min="7947" max="7947" width="2.85546875" style="2" customWidth="1"/>
    <col min="7948" max="7949" width="15.7109375" style="2" customWidth="1"/>
    <col min="7950" max="7950" width="2.85546875" style="2" customWidth="1"/>
    <col min="7951" max="7952" width="15.7109375" style="2" customWidth="1"/>
    <col min="7953" max="7953" width="2.85546875" style="2" customWidth="1"/>
    <col min="7954" max="7955" width="15.7109375" style="2" customWidth="1"/>
    <col min="7956" max="7956" width="2.85546875" style="2" customWidth="1"/>
    <col min="7957" max="7958" width="15.7109375" style="2" customWidth="1"/>
    <col min="7959" max="7959" width="2.85546875" style="2" customWidth="1"/>
    <col min="7960" max="7961" width="15.7109375" style="2" customWidth="1"/>
    <col min="7962" max="7963" width="2.85546875" style="2" customWidth="1"/>
    <col min="7964" max="7965" width="15.7109375" style="2" customWidth="1"/>
    <col min="7966" max="7966" width="2.85546875" style="2" customWidth="1"/>
    <col min="7967" max="7968" width="15.7109375" style="2" customWidth="1"/>
    <col min="7969" max="7969" width="2.85546875" style="2" customWidth="1"/>
    <col min="7970" max="7971" width="15.7109375" style="2" customWidth="1"/>
    <col min="7972" max="7972" width="2.85546875" style="2" customWidth="1"/>
    <col min="7973" max="7973" width="11.42578125" style="2"/>
    <col min="7974" max="7975" width="0" style="2" hidden="1" customWidth="1"/>
    <col min="7976" max="8192" width="11.42578125" style="2"/>
    <col min="8193" max="8193" width="2.85546875" style="2" customWidth="1"/>
    <col min="8194" max="8194" width="37.5703125" style="2" customWidth="1"/>
    <col min="8195" max="8196" width="15.7109375" style="2" customWidth="1"/>
    <col min="8197" max="8197" width="2.85546875" style="2" customWidth="1"/>
    <col min="8198" max="8199" width="15.7109375" style="2" customWidth="1"/>
    <col min="8200" max="8200" width="2.85546875" style="2" customWidth="1"/>
    <col min="8201" max="8202" width="15.7109375" style="2" customWidth="1"/>
    <col min="8203" max="8203" width="2.85546875" style="2" customWidth="1"/>
    <col min="8204" max="8205" width="15.7109375" style="2" customWidth="1"/>
    <col min="8206" max="8206" width="2.85546875" style="2" customWidth="1"/>
    <col min="8207" max="8208" width="15.7109375" style="2" customWidth="1"/>
    <col min="8209" max="8209" width="2.85546875" style="2" customWidth="1"/>
    <col min="8210" max="8211" width="15.7109375" style="2" customWidth="1"/>
    <col min="8212" max="8212" width="2.85546875" style="2" customWidth="1"/>
    <col min="8213" max="8214" width="15.7109375" style="2" customWidth="1"/>
    <col min="8215" max="8215" width="2.85546875" style="2" customWidth="1"/>
    <col min="8216" max="8217" width="15.7109375" style="2" customWidth="1"/>
    <col min="8218" max="8219" width="2.85546875" style="2" customWidth="1"/>
    <col min="8220" max="8221" width="15.7109375" style="2" customWidth="1"/>
    <col min="8222" max="8222" width="2.85546875" style="2" customWidth="1"/>
    <col min="8223" max="8224" width="15.7109375" style="2" customWidth="1"/>
    <col min="8225" max="8225" width="2.85546875" style="2" customWidth="1"/>
    <col min="8226" max="8227" width="15.7109375" style="2" customWidth="1"/>
    <col min="8228" max="8228" width="2.85546875" style="2" customWidth="1"/>
    <col min="8229" max="8229" width="11.42578125" style="2"/>
    <col min="8230" max="8231" width="0" style="2" hidden="1" customWidth="1"/>
    <col min="8232" max="8448" width="11.42578125" style="2"/>
    <col min="8449" max="8449" width="2.85546875" style="2" customWidth="1"/>
    <col min="8450" max="8450" width="37.5703125" style="2" customWidth="1"/>
    <col min="8451" max="8452" width="15.7109375" style="2" customWidth="1"/>
    <col min="8453" max="8453" width="2.85546875" style="2" customWidth="1"/>
    <col min="8454" max="8455" width="15.7109375" style="2" customWidth="1"/>
    <col min="8456" max="8456" width="2.85546875" style="2" customWidth="1"/>
    <col min="8457" max="8458" width="15.7109375" style="2" customWidth="1"/>
    <col min="8459" max="8459" width="2.85546875" style="2" customWidth="1"/>
    <col min="8460" max="8461" width="15.7109375" style="2" customWidth="1"/>
    <col min="8462" max="8462" width="2.85546875" style="2" customWidth="1"/>
    <col min="8463" max="8464" width="15.7109375" style="2" customWidth="1"/>
    <col min="8465" max="8465" width="2.85546875" style="2" customWidth="1"/>
    <col min="8466" max="8467" width="15.7109375" style="2" customWidth="1"/>
    <col min="8468" max="8468" width="2.85546875" style="2" customWidth="1"/>
    <col min="8469" max="8470" width="15.7109375" style="2" customWidth="1"/>
    <col min="8471" max="8471" width="2.85546875" style="2" customWidth="1"/>
    <col min="8472" max="8473" width="15.7109375" style="2" customWidth="1"/>
    <col min="8474" max="8475" width="2.85546875" style="2" customWidth="1"/>
    <col min="8476" max="8477" width="15.7109375" style="2" customWidth="1"/>
    <col min="8478" max="8478" width="2.85546875" style="2" customWidth="1"/>
    <col min="8479" max="8480" width="15.7109375" style="2" customWidth="1"/>
    <col min="8481" max="8481" width="2.85546875" style="2" customWidth="1"/>
    <col min="8482" max="8483" width="15.7109375" style="2" customWidth="1"/>
    <col min="8484" max="8484" width="2.85546875" style="2" customWidth="1"/>
    <col min="8485" max="8485" width="11.42578125" style="2"/>
    <col min="8486" max="8487" width="0" style="2" hidden="1" customWidth="1"/>
    <col min="8488" max="8704" width="11.42578125" style="2"/>
    <col min="8705" max="8705" width="2.85546875" style="2" customWidth="1"/>
    <col min="8706" max="8706" width="37.5703125" style="2" customWidth="1"/>
    <col min="8707" max="8708" width="15.7109375" style="2" customWidth="1"/>
    <col min="8709" max="8709" width="2.85546875" style="2" customWidth="1"/>
    <col min="8710" max="8711" width="15.7109375" style="2" customWidth="1"/>
    <col min="8712" max="8712" width="2.85546875" style="2" customWidth="1"/>
    <col min="8713" max="8714" width="15.7109375" style="2" customWidth="1"/>
    <col min="8715" max="8715" width="2.85546875" style="2" customWidth="1"/>
    <col min="8716" max="8717" width="15.7109375" style="2" customWidth="1"/>
    <col min="8718" max="8718" width="2.85546875" style="2" customWidth="1"/>
    <col min="8719" max="8720" width="15.7109375" style="2" customWidth="1"/>
    <col min="8721" max="8721" width="2.85546875" style="2" customWidth="1"/>
    <col min="8722" max="8723" width="15.7109375" style="2" customWidth="1"/>
    <col min="8724" max="8724" width="2.85546875" style="2" customWidth="1"/>
    <col min="8725" max="8726" width="15.7109375" style="2" customWidth="1"/>
    <col min="8727" max="8727" width="2.85546875" style="2" customWidth="1"/>
    <col min="8728" max="8729" width="15.7109375" style="2" customWidth="1"/>
    <col min="8730" max="8731" width="2.85546875" style="2" customWidth="1"/>
    <col min="8732" max="8733" width="15.7109375" style="2" customWidth="1"/>
    <col min="8734" max="8734" width="2.85546875" style="2" customWidth="1"/>
    <col min="8735" max="8736" width="15.7109375" style="2" customWidth="1"/>
    <col min="8737" max="8737" width="2.85546875" style="2" customWidth="1"/>
    <col min="8738" max="8739" width="15.7109375" style="2" customWidth="1"/>
    <col min="8740" max="8740" width="2.85546875" style="2" customWidth="1"/>
    <col min="8741" max="8741" width="11.42578125" style="2"/>
    <col min="8742" max="8743" width="0" style="2" hidden="1" customWidth="1"/>
    <col min="8744" max="8960" width="11.42578125" style="2"/>
    <col min="8961" max="8961" width="2.85546875" style="2" customWidth="1"/>
    <col min="8962" max="8962" width="37.5703125" style="2" customWidth="1"/>
    <col min="8963" max="8964" width="15.7109375" style="2" customWidth="1"/>
    <col min="8965" max="8965" width="2.85546875" style="2" customWidth="1"/>
    <col min="8966" max="8967" width="15.7109375" style="2" customWidth="1"/>
    <col min="8968" max="8968" width="2.85546875" style="2" customWidth="1"/>
    <col min="8969" max="8970" width="15.7109375" style="2" customWidth="1"/>
    <col min="8971" max="8971" width="2.85546875" style="2" customWidth="1"/>
    <col min="8972" max="8973" width="15.7109375" style="2" customWidth="1"/>
    <col min="8974" max="8974" width="2.85546875" style="2" customWidth="1"/>
    <col min="8975" max="8976" width="15.7109375" style="2" customWidth="1"/>
    <col min="8977" max="8977" width="2.85546875" style="2" customWidth="1"/>
    <col min="8978" max="8979" width="15.7109375" style="2" customWidth="1"/>
    <col min="8980" max="8980" width="2.85546875" style="2" customWidth="1"/>
    <col min="8981" max="8982" width="15.7109375" style="2" customWidth="1"/>
    <col min="8983" max="8983" width="2.85546875" style="2" customWidth="1"/>
    <col min="8984" max="8985" width="15.7109375" style="2" customWidth="1"/>
    <col min="8986" max="8987" width="2.85546875" style="2" customWidth="1"/>
    <col min="8988" max="8989" width="15.7109375" style="2" customWidth="1"/>
    <col min="8990" max="8990" width="2.85546875" style="2" customWidth="1"/>
    <col min="8991" max="8992" width="15.7109375" style="2" customWidth="1"/>
    <col min="8993" max="8993" width="2.85546875" style="2" customWidth="1"/>
    <col min="8994" max="8995" width="15.7109375" style="2" customWidth="1"/>
    <col min="8996" max="8996" width="2.85546875" style="2" customWidth="1"/>
    <col min="8997" max="8997" width="11.42578125" style="2"/>
    <col min="8998" max="8999" width="0" style="2" hidden="1" customWidth="1"/>
    <col min="9000" max="9216" width="11.42578125" style="2"/>
    <col min="9217" max="9217" width="2.85546875" style="2" customWidth="1"/>
    <col min="9218" max="9218" width="37.5703125" style="2" customWidth="1"/>
    <col min="9219" max="9220" width="15.7109375" style="2" customWidth="1"/>
    <col min="9221" max="9221" width="2.85546875" style="2" customWidth="1"/>
    <col min="9222" max="9223" width="15.7109375" style="2" customWidth="1"/>
    <col min="9224" max="9224" width="2.85546875" style="2" customWidth="1"/>
    <col min="9225" max="9226" width="15.7109375" style="2" customWidth="1"/>
    <col min="9227" max="9227" width="2.85546875" style="2" customWidth="1"/>
    <col min="9228" max="9229" width="15.7109375" style="2" customWidth="1"/>
    <col min="9230" max="9230" width="2.85546875" style="2" customWidth="1"/>
    <col min="9231" max="9232" width="15.7109375" style="2" customWidth="1"/>
    <col min="9233" max="9233" width="2.85546875" style="2" customWidth="1"/>
    <col min="9234" max="9235" width="15.7109375" style="2" customWidth="1"/>
    <col min="9236" max="9236" width="2.85546875" style="2" customWidth="1"/>
    <col min="9237" max="9238" width="15.7109375" style="2" customWidth="1"/>
    <col min="9239" max="9239" width="2.85546875" style="2" customWidth="1"/>
    <col min="9240" max="9241" width="15.7109375" style="2" customWidth="1"/>
    <col min="9242" max="9243" width="2.85546875" style="2" customWidth="1"/>
    <col min="9244" max="9245" width="15.7109375" style="2" customWidth="1"/>
    <col min="9246" max="9246" width="2.85546875" style="2" customWidth="1"/>
    <col min="9247" max="9248" width="15.7109375" style="2" customWidth="1"/>
    <col min="9249" max="9249" width="2.85546875" style="2" customWidth="1"/>
    <col min="9250" max="9251" width="15.7109375" style="2" customWidth="1"/>
    <col min="9252" max="9252" width="2.85546875" style="2" customWidth="1"/>
    <col min="9253" max="9253" width="11.42578125" style="2"/>
    <col min="9254" max="9255" width="0" style="2" hidden="1" customWidth="1"/>
    <col min="9256" max="9472" width="11.42578125" style="2"/>
    <col min="9473" max="9473" width="2.85546875" style="2" customWidth="1"/>
    <col min="9474" max="9474" width="37.5703125" style="2" customWidth="1"/>
    <col min="9475" max="9476" width="15.7109375" style="2" customWidth="1"/>
    <col min="9477" max="9477" width="2.85546875" style="2" customWidth="1"/>
    <col min="9478" max="9479" width="15.7109375" style="2" customWidth="1"/>
    <col min="9480" max="9480" width="2.85546875" style="2" customWidth="1"/>
    <col min="9481" max="9482" width="15.7109375" style="2" customWidth="1"/>
    <col min="9483" max="9483" width="2.85546875" style="2" customWidth="1"/>
    <col min="9484" max="9485" width="15.7109375" style="2" customWidth="1"/>
    <col min="9486" max="9486" width="2.85546875" style="2" customWidth="1"/>
    <col min="9487" max="9488" width="15.7109375" style="2" customWidth="1"/>
    <col min="9489" max="9489" width="2.85546875" style="2" customWidth="1"/>
    <col min="9490" max="9491" width="15.7109375" style="2" customWidth="1"/>
    <col min="9492" max="9492" width="2.85546875" style="2" customWidth="1"/>
    <col min="9493" max="9494" width="15.7109375" style="2" customWidth="1"/>
    <col min="9495" max="9495" width="2.85546875" style="2" customWidth="1"/>
    <col min="9496" max="9497" width="15.7109375" style="2" customWidth="1"/>
    <col min="9498" max="9499" width="2.85546875" style="2" customWidth="1"/>
    <col min="9500" max="9501" width="15.7109375" style="2" customWidth="1"/>
    <col min="9502" max="9502" width="2.85546875" style="2" customWidth="1"/>
    <col min="9503" max="9504" width="15.7109375" style="2" customWidth="1"/>
    <col min="9505" max="9505" width="2.85546875" style="2" customWidth="1"/>
    <col min="9506" max="9507" width="15.7109375" style="2" customWidth="1"/>
    <col min="9508" max="9508" width="2.85546875" style="2" customWidth="1"/>
    <col min="9509" max="9509" width="11.42578125" style="2"/>
    <col min="9510" max="9511" width="0" style="2" hidden="1" customWidth="1"/>
    <col min="9512" max="9728" width="11.42578125" style="2"/>
    <col min="9729" max="9729" width="2.85546875" style="2" customWidth="1"/>
    <col min="9730" max="9730" width="37.5703125" style="2" customWidth="1"/>
    <col min="9731" max="9732" width="15.7109375" style="2" customWidth="1"/>
    <col min="9733" max="9733" width="2.85546875" style="2" customWidth="1"/>
    <col min="9734" max="9735" width="15.7109375" style="2" customWidth="1"/>
    <col min="9736" max="9736" width="2.85546875" style="2" customWidth="1"/>
    <col min="9737" max="9738" width="15.7109375" style="2" customWidth="1"/>
    <col min="9739" max="9739" width="2.85546875" style="2" customWidth="1"/>
    <col min="9740" max="9741" width="15.7109375" style="2" customWidth="1"/>
    <col min="9742" max="9742" width="2.85546875" style="2" customWidth="1"/>
    <col min="9743" max="9744" width="15.7109375" style="2" customWidth="1"/>
    <col min="9745" max="9745" width="2.85546875" style="2" customWidth="1"/>
    <col min="9746" max="9747" width="15.7109375" style="2" customWidth="1"/>
    <col min="9748" max="9748" width="2.85546875" style="2" customWidth="1"/>
    <col min="9749" max="9750" width="15.7109375" style="2" customWidth="1"/>
    <col min="9751" max="9751" width="2.85546875" style="2" customWidth="1"/>
    <col min="9752" max="9753" width="15.7109375" style="2" customWidth="1"/>
    <col min="9754" max="9755" width="2.85546875" style="2" customWidth="1"/>
    <col min="9756" max="9757" width="15.7109375" style="2" customWidth="1"/>
    <col min="9758" max="9758" width="2.85546875" style="2" customWidth="1"/>
    <col min="9759" max="9760" width="15.7109375" style="2" customWidth="1"/>
    <col min="9761" max="9761" width="2.85546875" style="2" customWidth="1"/>
    <col min="9762" max="9763" width="15.7109375" style="2" customWidth="1"/>
    <col min="9764" max="9764" width="2.85546875" style="2" customWidth="1"/>
    <col min="9765" max="9765" width="11.42578125" style="2"/>
    <col min="9766" max="9767" width="0" style="2" hidden="1" customWidth="1"/>
    <col min="9768" max="9984" width="11.42578125" style="2"/>
    <col min="9985" max="9985" width="2.85546875" style="2" customWidth="1"/>
    <col min="9986" max="9986" width="37.5703125" style="2" customWidth="1"/>
    <col min="9987" max="9988" width="15.7109375" style="2" customWidth="1"/>
    <col min="9989" max="9989" width="2.85546875" style="2" customWidth="1"/>
    <col min="9990" max="9991" width="15.7109375" style="2" customWidth="1"/>
    <col min="9992" max="9992" width="2.85546875" style="2" customWidth="1"/>
    <col min="9993" max="9994" width="15.7109375" style="2" customWidth="1"/>
    <col min="9995" max="9995" width="2.85546875" style="2" customWidth="1"/>
    <col min="9996" max="9997" width="15.7109375" style="2" customWidth="1"/>
    <col min="9998" max="9998" width="2.85546875" style="2" customWidth="1"/>
    <col min="9999" max="10000" width="15.7109375" style="2" customWidth="1"/>
    <col min="10001" max="10001" width="2.85546875" style="2" customWidth="1"/>
    <col min="10002" max="10003" width="15.7109375" style="2" customWidth="1"/>
    <col min="10004" max="10004" width="2.85546875" style="2" customWidth="1"/>
    <col min="10005" max="10006" width="15.7109375" style="2" customWidth="1"/>
    <col min="10007" max="10007" width="2.85546875" style="2" customWidth="1"/>
    <col min="10008" max="10009" width="15.7109375" style="2" customWidth="1"/>
    <col min="10010" max="10011" width="2.85546875" style="2" customWidth="1"/>
    <col min="10012" max="10013" width="15.7109375" style="2" customWidth="1"/>
    <col min="10014" max="10014" width="2.85546875" style="2" customWidth="1"/>
    <col min="10015" max="10016" width="15.7109375" style="2" customWidth="1"/>
    <col min="10017" max="10017" width="2.85546875" style="2" customWidth="1"/>
    <col min="10018" max="10019" width="15.7109375" style="2" customWidth="1"/>
    <col min="10020" max="10020" width="2.85546875" style="2" customWidth="1"/>
    <col min="10021" max="10021" width="11.42578125" style="2"/>
    <col min="10022" max="10023" width="0" style="2" hidden="1" customWidth="1"/>
    <col min="10024" max="10240" width="11.42578125" style="2"/>
    <col min="10241" max="10241" width="2.85546875" style="2" customWidth="1"/>
    <col min="10242" max="10242" width="37.5703125" style="2" customWidth="1"/>
    <col min="10243" max="10244" width="15.7109375" style="2" customWidth="1"/>
    <col min="10245" max="10245" width="2.85546875" style="2" customWidth="1"/>
    <col min="10246" max="10247" width="15.7109375" style="2" customWidth="1"/>
    <col min="10248" max="10248" width="2.85546875" style="2" customWidth="1"/>
    <col min="10249" max="10250" width="15.7109375" style="2" customWidth="1"/>
    <col min="10251" max="10251" width="2.85546875" style="2" customWidth="1"/>
    <col min="10252" max="10253" width="15.7109375" style="2" customWidth="1"/>
    <col min="10254" max="10254" width="2.85546875" style="2" customWidth="1"/>
    <col min="10255" max="10256" width="15.7109375" style="2" customWidth="1"/>
    <col min="10257" max="10257" width="2.85546875" style="2" customWidth="1"/>
    <col min="10258" max="10259" width="15.7109375" style="2" customWidth="1"/>
    <col min="10260" max="10260" width="2.85546875" style="2" customWidth="1"/>
    <col min="10261" max="10262" width="15.7109375" style="2" customWidth="1"/>
    <col min="10263" max="10263" width="2.85546875" style="2" customWidth="1"/>
    <col min="10264" max="10265" width="15.7109375" style="2" customWidth="1"/>
    <col min="10266" max="10267" width="2.85546875" style="2" customWidth="1"/>
    <col min="10268" max="10269" width="15.7109375" style="2" customWidth="1"/>
    <col min="10270" max="10270" width="2.85546875" style="2" customWidth="1"/>
    <col min="10271" max="10272" width="15.7109375" style="2" customWidth="1"/>
    <col min="10273" max="10273" width="2.85546875" style="2" customWidth="1"/>
    <col min="10274" max="10275" width="15.7109375" style="2" customWidth="1"/>
    <col min="10276" max="10276" width="2.85546875" style="2" customWidth="1"/>
    <col min="10277" max="10277" width="11.42578125" style="2"/>
    <col min="10278" max="10279" width="0" style="2" hidden="1" customWidth="1"/>
    <col min="10280" max="10496" width="11.42578125" style="2"/>
    <col min="10497" max="10497" width="2.85546875" style="2" customWidth="1"/>
    <col min="10498" max="10498" width="37.5703125" style="2" customWidth="1"/>
    <col min="10499" max="10500" width="15.7109375" style="2" customWidth="1"/>
    <col min="10501" max="10501" width="2.85546875" style="2" customWidth="1"/>
    <col min="10502" max="10503" width="15.7109375" style="2" customWidth="1"/>
    <col min="10504" max="10504" width="2.85546875" style="2" customWidth="1"/>
    <col min="10505" max="10506" width="15.7109375" style="2" customWidth="1"/>
    <col min="10507" max="10507" width="2.85546875" style="2" customWidth="1"/>
    <col min="10508" max="10509" width="15.7109375" style="2" customWidth="1"/>
    <col min="10510" max="10510" width="2.85546875" style="2" customWidth="1"/>
    <col min="10511" max="10512" width="15.7109375" style="2" customWidth="1"/>
    <col min="10513" max="10513" width="2.85546875" style="2" customWidth="1"/>
    <col min="10514" max="10515" width="15.7109375" style="2" customWidth="1"/>
    <col min="10516" max="10516" width="2.85546875" style="2" customWidth="1"/>
    <col min="10517" max="10518" width="15.7109375" style="2" customWidth="1"/>
    <col min="10519" max="10519" width="2.85546875" style="2" customWidth="1"/>
    <col min="10520" max="10521" width="15.7109375" style="2" customWidth="1"/>
    <col min="10522" max="10523" width="2.85546875" style="2" customWidth="1"/>
    <col min="10524" max="10525" width="15.7109375" style="2" customWidth="1"/>
    <col min="10526" max="10526" width="2.85546875" style="2" customWidth="1"/>
    <col min="10527" max="10528" width="15.7109375" style="2" customWidth="1"/>
    <col min="10529" max="10529" width="2.85546875" style="2" customWidth="1"/>
    <col min="10530" max="10531" width="15.7109375" style="2" customWidth="1"/>
    <col min="10532" max="10532" width="2.85546875" style="2" customWidth="1"/>
    <col min="10533" max="10533" width="11.42578125" style="2"/>
    <col min="10534" max="10535" width="0" style="2" hidden="1" customWidth="1"/>
    <col min="10536" max="10752" width="11.42578125" style="2"/>
    <col min="10753" max="10753" width="2.85546875" style="2" customWidth="1"/>
    <col min="10754" max="10754" width="37.5703125" style="2" customWidth="1"/>
    <col min="10755" max="10756" width="15.7109375" style="2" customWidth="1"/>
    <col min="10757" max="10757" width="2.85546875" style="2" customWidth="1"/>
    <col min="10758" max="10759" width="15.7109375" style="2" customWidth="1"/>
    <col min="10760" max="10760" width="2.85546875" style="2" customWidth="1"/>
    <col min="10761" max="10762" width="15.7109375" style="2" customWidth="1"/>
    <col min="10763" max="10763" width="2.85546875" style="2" customWidth="1"/>
    <col min="10764" max="10765" width="15.7109375" style="2" customWidth="1"/>
    <col min="10766" max="10766" width="2.85546875" style="2" customWidth="1"/>
    <col min="10767" max="10768" width="15.7109375" style="2" customWidth="1"/>
    <col min="10769" max="10769" width="2.85546875" style="2" customWidth="1"/>
    <col min="10770" max="10771" width="15.7109375" style="2" customWidth="1"/>
    <col min="10772" max="10772" width="2.85546875" style="2" customWidth="1"/>
    <col min="10773" max="10774" width="15.7109375" style="2" customWidth="1"/>
    <col min="10775" max="10775" width="2.85546875" style="2" customWidth="1"/>
    <col min="10776" max="10777" width="15.7109375" style="2" customWidth="1"/>
    <col min="10778" max="10779" width="2.85546875" style="2" customWidth="1"/>
    <col min="10780" max="10781" width="15.7109375" style="2" customWidth="1"/>
    <col min="10782" max="10782" width="2.85546875" style="2" customWidth="1"/>
    <col min="10783" max="10784" width="15.7109375" style="2" customWidth="1"/>
    <col min="10785" max="10785" width="2.85546875" style="2" customWidth="1"/>
    <col min="10786" max="10787" width="15.7109375" style="2" customWidth="1"/>
    <col min="10788" max="10788" width="2.85546875" style="2" customWidth="1"/>
    <col min="10789" max="10789" width="11.42578125" style="2"/>
    <col min="10790" max="10791" width="0" style="2" hidden="1" customWidth="1"/>
    <col min="10792" max="11008" width="11.42578125" style="2"/>
    <col min="11009" max="11009" width="2.85546875" style="2" customWidth="1"/>
    <col min="11010" max="11010" width="37.5703125" style="2" customWidth="1"/>
    <col min="11011" max="11012" width="15.7109375" style="2" customWidth="1"/>
    <col min="11013" max="11013" width="2.85546875" style="2" customWidth="1"/>
    <col min="11014" max="11015" width="15.7109375" style="2" customWidth="1"/>
    <col min="11016" max="11016" width="2.85546875" style="2" customWidth="1"/>
    <col min="11017" max="11018" width="15.7109375" style="2" customWidth="1"/>
    <col min="11019" max="11019" width="2.85546875" style="2" customWidth="1"/>
    <col min="11020" max="11021" width="15.7109375" style="2" customWidth="1"/>
    <col min="11022" max="11022" width="2.85546875" style="2" customWidth="1"/>
    <col min="11023" max="11024" width="15.7109375" style="2" customWidth="1"/>
    <col min="11025" max="11025" width="2.85546875" style="2" customWidth="1"/>
    <col min="11026" max="11027" width="15.7109375" style="2" customWidth="1"/>
    <col min="11028" max="11028" width="2.85546875" style="2" customWidth="1"/>
    <col min="11029" max="11030" width="15.7109375" style="2" customWidth="1"/>
    <col min="11031" max="11031" width="2.85546875" style="2" customWidth="1"/>
    <col min="11032" max="11033" width="15.7109375" style="2" customWidth="1"/>
    <col min="11034" max="11035" width="2.85546875" style="2" customWidth="1"/>
    <col min="11036" max="11037" width="15.7109375" style="2" customWidth="1"/>
    <col min="11038" max="11038" width="2.85546875" style="2" customWidth="1"/>
    <col min="11039" max="11040" width="15.7109375" style="2" customWidth="1"/>
    <col min="11041" max="11041" width="2.85546875" style="2" customWidth="1"/>
    <col min="11042" max="11043" width="15.7109375" style="2" customWidth="1"/>
    <col min="11044" max="11044" width="2.85546875" style="2" customWidth="1"/>
    <col min="11045" max="11045" width="11.42578125" style="2"/>
    <col min="11046" max="11047" width="0" style="2" hidden="1" customWidth="1"/>
    <col min="11048" max="11264" width="11.42578125" style="2"/>
    <col min="11265" max="11265" width="2.85546875" style="2" customWidth="1"/>
    <col min="11266" max="11266" width="37.5703125" style="2" customWidth="1"/>
    <col min="11267" max="11268" width="15.7109375" style="2" customWidth="1"/>
    <col min="11269" max="11269" width="2.85546875" style="2" customWidth="1"/>
    <col min="11270" max="11271" width="15.7109375" style="2" customWidth="1"/>
    <col min="11272" max="11272" width="2.85546875" style="2" customWidth="1"/>
    <col min="11273" max="11274" width="15.7109375" style="2" customWidth="1"/>
    <col min="11275" max="11275" width="2.85546875" style="2" customWidth="1"/>
    <col min="11276" max="11277" width="15.7109375" style="2" customWidth="1"/>
    <col min="11278" max="11278" width="2.85546875" style="2" customWidth="1"/>
    <col min="11279" max="11280" width="15.7109375" style="2" customWidth="1"/>
    <col min="11281" max="11281" width="2.85546875" style="2" customWidth="1"/>
    <col min="11282" max="11283" width="15.7109375" style="2" customWidth="1"/>
    <col min="11284" max="11284" width="2.85546875" style="2" customWidth="1"/>
    <col min="11285" max="11286" width="15.7109375" style="2" customWidth="1"/>
    <col min="11287" max="11287" width="2.85546875" style="2" customWidth="1"/>
    <col min="11288" max="11289" width="15.7109375" style="2" customWidth="1"/>
    <col min="11290" max="11291" width="2.85546875" style="2" customWidth="1"/>
    <col min="11292" max="11293" width="15.7109375" style="2" customWidth="1"/>
    <col min="11294" max="11294" width="2.85546875" style="2" customWidth="1"/>
    <col min="11295" max="11296" width="15.7109375" style="2" customWidth="1"/>
    <col min="11297" max="11297" width="2.85546875" style="2" customWidth="1"/>
    <col min="11298" max="11299" width="15.7109375" style="2" customWidth="1"/>
    <col min="11300" max="11300" width="2.85546875" style="2" customWidth="1"/>
    <col min="11301" max="11301" width="11.42578125" style="2"/>
    <col min="11302" max="11303" width="0" style="2" hidden="1" customWidth="1"/>
    <col min="11304" max="11520" width="11.42578125" style="2"/>
    <col min="11521" max="11521" width="2.85546875" style="2" customWidth="1"/>
    <col min="11522" max="11522" width="37.5703125" style="2" customWidth="1"/>
    <col min="11523" max="11524" width="15.7109375" style="2" customWidth="1"/>
    <col min="11525" max="11525" width="2.85546875" style="2" customWidth="1"/>
    <col min="11526" max="11527" width="15.7109375" style="2" customWidth="1"/>
    <col min="11528" max="11528" width="2.85546875" style="2" customWidth="1"/>
    <col min="11529" max="11530" width="15.7109375" style="2" customWidth="1"/>
    <col min="11531" max="11531" width="2.85546875" style="2" customWidth="1"/>
    <col min="11532" max="11533" width="15.7109375" style="2" customWidth="1"/>
    <col min="11534" max="11534" width="2.85546875" style="2" customWidth="1"/>
    <col min="11535" max="11536" width="15.7109375" style="2" customWidth="1"/>
    <col min="11537" max="11537" width="2.85546875" style="2" customWidth="1"/>
    <col min="11538" max="11539" width="15.7109375" style="2" customWidth="1"/>
    <col min="11540" max="11540" width="2.85546875" style="2" customWidth="1"/>
    <col min="11541" max="11542" width="15.7109375" style="2" customWidth="1"/>
    <col min="11543" max="11543" width="2.85546875" style="2" customWidth="1"/>
    <col min="11544" max="11545" width="15.7109375" style="2" customWidth="1"/>
    <col min="11546" max="11547" width="2.85546875" style="2" customWidth="1"/>
    <col min="11548" max="11549" width="15.7109375" style="2" customWidth="1"/>
    <col min="11550" max="11550" width="2.85546875" style="2" customWidth="1"/>
    <col min="11551" max="11552" width="15.7109375" style="2" customWidth="1"/>
    <col min="11553" max="11553" width="2.85546875" style="2" customWidth="1"/>
    <col min="11554" max="11555" width="15.7109375" style="2" customWidth="1"/>
    <col min="11556" max="11556" width="2.85546875" style="2" customWidth="1"/>
    <col min="11557" max="11557" width="11.42578125" style="2"/>
    <col min="11558" max="11559" width="0" style="2" hidden="1" customWidth="1"/>
    <col min="11560" max="11776" width="11.42578125" style="2"/>
    <col min="11777" max="11777" width="2.85546875" style="2" customWidth="1"/>
    <col min="11778" max="11778" width="37.5703125" style="2" customWidth="1"/>
    <col min="11779" max="11780" width="15.7109375" style="2" customWidth="1"/>
    <col min="11781" max="11781" width="2.85546875" style="2" customWidth="1"/>
    <col min="11782" max="11783" width="15.7109375" style="2" customWidth="1"/>
    <col min="11784" max="11784" width="2.85546875" style="2" customWidth="1"/>
    <col min="11785" max="11786" width="15.7109375" style="2" customWidth="1"/>
    <col min="11787" max="11787" width="2.85546875" style="2" customWidth="1"/>
    <col min="11788" max="11789" width="15.7109375" style="2" customWidth="1"/>
    <col min="11790" max="11790" width="2.85546875" style="2" customWidth="1"/>
    <col min="11791" max="11792" width="15.7109375" style="2" customWidth="1"/>
    <col min="11793" max="11793" width="2.85546875" style="2" customWidth="1"/>
    <col min="11794" max="11795" width="15.7109375" style="2" customWidth="1"/>
    <col min="11796" max="11796" width="2.85546875" style="2" customWidth="1"/>
    <col min="11797" max="11798" width="15.7109375" style="2" customWidth="1"/>
    <col min="11799" max="11799" width="2.85546875" style="2" customWidth="1"/>
    <col min="11800" max="11801" width="15.7109375" style="2" customWidth="1"/>
    <col min="11802" max="11803" width="2.85546875" style="2" customWidth="1"/>
    <col min="11804" max="11805" width="15.7109375" style="2" customWidth="1"/>
    <col min="11806" max="11806" width="2.85546875" style="2" customWidth="1"/>
    <col min="11807" max="11808" width="15.7109375" style="2" customWidth="1"/>
    <col min="11809" max="11809" width="2.85546875" style="2" customWidth="1"/>
    <col min="11810" max="11811" width="15.7109375" style="2" customWidth="1"/>
    <col min="11812" max="11812" width="2.85546875" style="2" customWidth="1"/>
    <col min="11813" max="11813" width="11.42578125" style="2"/>
    <col min="11814" max="11815" width="0" style="2" hidden="1" customWidth="1"/>
    <col min="11816" max="12032" width="11.42578125" style="2"/>
    <col min="12033" max="12033" width="2.85546875" style="2" customWidth="1"/>
    <col min="12034" max="12034" width="37.5703125" style="2" customWidth="1"/>
    <col min="12035" max="12036" width="15.7109375" style="2" customWidth="1"/>
    <col min="12037" max="12037" width="2.85546875" style="2" customWidth="1"/>
    <col min="12038" max="12039" width="15.7109375" style="2" customWidth="1"/>
    <col min="12040" max="12040" width="2.85546875" style="2" customWidth="1"/>
    <col min="12041" max="12042" width="15.7109375" style="2" customWidth="1"/>
    <col min="12043" max="12043" width="2.85546875" style="2" customWidth="1"/>
    <col min="12044" max="12045" width="15.7109375" style="2" customWidth="1"/>
    <col min="12046" max="12046" width="2.85546875" style="2" customWidth="1"/>
    <col min="12047" max="12048" width="15.7109375" style="2" customWidth="1"/>
    <col min="12049" max="12049" width="2.85546875" style="2" customWidth="1"/>
    <col min="12050" max="12051" width="15.7109375" style="2" customWidth="1"/>
    <col min="12052" max="12052" width="2.85546875" style="2" customWidth="1"/>
    <col min="12053" max="12054" width="15.7109375" style="2" customWidth="1"/>
    <col min="12055" max="12055" width="2.85546875" style="2" customWidth="1"/>
    <col min="12056" max="12057" width="15.7109375" style="2" customWidth="1"/>
    <col min="12058" max="12059" width="2.85546875" style="2" customWidth="1"/>
    <col min="12060" max="12061" width="15.7109375" style="2" customWidth="1"/>
    <col min="12062" max="12062" width="2.85546875" style="2" customWidth="1"/>
    <col min="12063" max="12064" width="15.7109375" style="2" customWidth="1"/>
    <col min="12065" max="12065" width="2.85546875" style="2" customWidth="1"/>
    <col min="12066" max="12067" width="15.7109375" style="2" customWidth="1"/>
    <col min="12068" max="12068" width="2.85546875" style="2" customWidth="1"/>
    <col min="12069" max="12069" width="11.42578125" style="2"/>
    <col min="12070" max="12071" width="0" style="2" hidden="1" customWidth="1"/>
    <col min="12072" max="12288" width="11.42578125" style="2"/>
    <col min="12289" max="12289" width="2.85546875" style="2" customWidth="1"/>
    <col min="12290" max="12290" width="37.5703125" style="2" customWidth="1"/>
    <col min="12291" max="12292" width="15.7109375" style="2" customWidth="1"/>
    <col min="12293" max="12293" width="2.85546875" style="2" customWidth="1"/>
    <col min="12294" max="12295" width="15.7109375" style="2" customWidth="1"/>
    <col min="12296" max="12296" width="2.85546875" style="2" customWidth="1"/>
    <col min="12297" max="12298" width="15.7109375" style="2" customWidth="1"/>
    <col min="12299" max="12299" width="2.85546875" style="2" customWidth="1"/>
    <col min="12300" max="12301" width="15.7109375" style="2" customWidth="1"/>
    <col min="12302" max="12302" width="2.85546875" style="2" customWidth="1"/>
    <col min="12303" max="12304" width="15.7109375" style="2" customWidth="1"/>
    <col min="12305" max="12305" width="2.85546875" style="2" customWidth="1"/>
    <col min="12306" max="12307" width="15.7109375" style="2" customWidth="1"/>
    <col min="12308" max="12308" width="2.85546875" style="2" customWidth="1"/>
    <col min="12309" max="12310" width="15.7109375" style="2" customWidth="1"/>
    <col min="12311" max="12311" width="2.85546875" style="2" customWidth="1"/>
    <col min="12312" max="12313" width="15.7109375" style="2" customWidth="1"/>
    <col min="12314" max="12315" width="2.85546875" style="2" customWidth="1"/>
    <col min="12316" max="12317" width="15.7109375" style="2" customWidth="1"/>
    <col min="12318" max="12318" width="2.85546875" style="2" customWidth="1"/>
    <col min="12319" max="12320" width="15.7109375" style="2" customWidth="1"/>
    <col min="12321" max="12321" width="2.85546875" style="2" customWidth="1"/>
    <col min="12322" max="12323" width="15.7109375" style="2" customWidth="1"/>
    <col min="12324" max="12324" width="2.85546875" style="2" customWidth="1"/>
    <col min="12325" max="12325" width="11.42578125" style="2"/>
    <col min="12326" max="12327" width="0" style="2" hidden="1" customWidth="1"/>
    <col min="12328" max="12544" width="11.42578125" style="2"/>
    <col min="12545" max="12545" width="2.85546875" style="2" customWidth="1"/>
    <col min="12546" max="12546" width="37.5703125" style="2" customWidth="1"/>
    <col min="12547" max="12548" width="15.7109375" style="2" customWidth="1"/>
    <col min="12549" max="12549" width="2.85546875" style="2" customWidth="1"/>
    <col min="12550" max="12551" width="15.7109375" style="2" customWidth="1"/>
    <col min="12552" max="12552" width="2.85546875" style="2" customWidth="1"/>
    <col min="12553" max="12554" width="15.7109375" style="2" customWidth="1"/>
    <col min="12555" max="12555" width="2.85546875" style="2" customWidth="1"/>
    <col min="12556" max="12557" width="15.7109375" style="2" customWidth="1"/>
    <col min="12558" max="12558" width="2.85546875" style="2" customWidth="1"/>
    <col min="12559" max="12560" width="15.7109375" style="2" customWidth="1"/>
    <col min="12561" max="12561" width="2.85546875" style="2" customWidth="1"/>
    <col min="12562" max="12563" width="15.7109375" style="2" customWidth="1"/>
    <col min="12564" max="12564" width="2.85546875" style="2" customWidth="1"/>
    <col min="12565" max="12566" width="15.7109375" style="2" customWidth="1"/>
    <col min="12567" max="12567" width="2.85546875" style="2" customWidth="1"/>
    <col min="12568" max="12569" width="15.7109375" style="2" customWidth="1"/>
    <col min="12570" max="12571" width="2.85546875" style="2" customWidth="1"/>
    <col min="12572" max="12573" width="15.7109375" style="2" customWidth="1"/>
    <col min="12574" max="12574" width="2.85546875" style="2" customWidth="1"/>
    <col min="12575" max="12576" width="15.7109375" style="2" customWidth="1"/>
    <col min="12577" max="12577" width="2.85546875" style="2" customWidth="1"/>
    <col min="12578" max="12579" width="15.7109375" style="2" customWidth="1"/>
    <col min="12580" max="12580" width="2.85546875" style="2" customWidth="1"/>
    <col min="12581" max="12581" width="11.42578125" style="2"/>
    <col min="12582" max="12583" width="0" style="2" hidden="1" customWidth="1"/>
    <col min="12584" max="12800" width="11.42578125" style="2"/>
    <col min="12801" max="12801" width="2.85546875" style="2" customWidth="1"/>
    <col min="12802" max="12802" width="37.5703125" style="2" customWidth="1"/>
    <col min="12803" max="12804" width="15.7109375" style="2" customWidth="1"/>
    <col min="12805" max="12805" width="2.85546875" style="2" customWidth="1"/>
    <col min="12806" max="12807" width="15.7109375" style="2" customWidth="1"/>
    <col min="12808" max="12808" width="2.85546875" style="2" customWidth="1"/>
    <col min="12809" max="12810" width="15.7109375" style="2" customWidth="1"/>
    <col min="12811" max="12811" width="2.85546875" style="2" customWidth="1"/>
    <col min="12812" max="12813" width="15.7109375" style="2" customWidth="1"/>
    <col min="12814" max="12814" width="2.85546875" style="2" customWidth="1"/>
    <col min="12815" max="12816" width="15.7109375" style="2" customWidth="1"/>
    <col min="12817" max="12817" width="2.85546875" style="2" customWidth="1"/>
    <col min="12818" max="12819" width="15.7109375" style="2" customWidth="1"/>
    <col min="12820" max="12820" width="2.85546875" style="2" customWidth="1"/>
    <col min="12821" max="12822" width="15.7109375" style="2" customWidth="1"/>
    <col min="12823" max="12823" width="2.85546875" style="2" customWidth="1"/>
    <col min="12824" max="12825" width="15.7109375" style="2" customWidth="1"/>
    <col min="12826" max="12827" width="2.85546875" style="2" customWidth="1"/>
    <col min="12828" max="12829" width="15.7109375" style="2" customWidth="1"/>
    <col min="12830" max="12830" width="2.85546875" style="2" customWidth="1"/>
    <col min="12831" max="12832" width="15.7109375" style="2" customWidth="1"/>
    <col min="12833" max="12833" width="2.85546875" style="2" customWidth="1"/>
    <col min="12834" max="12835" width="15.7109375" style="2" customWidth="1"/>
    <col min="12836" max="12836" width="2.85546875" style="2" customWidth="1"/>
    <col min="12837" max="12837" width="11.42578125" style="2"/>
    <col min="12838" max="12839" width="0" style="2" hidden="1" customWidth="1"/>
    <col min="12840" max="13056" width="11.42578125" style="2"/>
    <col min="13057" max="13057" width="2.85546875" style="2" customWidth="1"/>
    <col min="13058" max="13058" width="37.5703125" style="2" customWidth="1"/>
    <col min="13059" max="13060" width="15.7109375" style="2" customWidth="1"/>
    <col min="13061" max="13061" width="2.85546875" style="2" customWidth="1"/>
    <col min="13062" max="13063" width="15.7109375" style="2" customWidth="1"/>
    <col min="13064" max="13064" width="2.85546875" style="2" customWidth="1"/>
    <col min="13065" max="13066" width="15.7109375" style="2" customWidth="1"/>
    <col min="13067" max="13067" width="2.85546875" style="2" customWidth="1"/>
    <col min="13068" max="13069" width="15.7109375" style="2" customWidth="1"/>
    <col min="13070" max="13070" width="2.85546875" style="2" customWidth="1"/>
    <col min="13071" max="13072" width="15.7109375" style="2" customWidth="1"/>
    <col min="13073" max="13073" width="2.85546875" style="2" customWidth="1"/>
    <col min="13074" max="13075" width="15.7109375" style="2" customWidth="1"/>
    <col min="13076" max="13076" width="2.85546875" style="2" customWidth="1"/>
    <col min="13077" max="13078" width="15.7109375" style="2" customWidth="1"/>
    <col min="13079" max="13079" width="2.85546875" style="2" customWidth="1"/>
    <col min="13080" max="13081" width="15.7109375" style="2" customWidth="1"/>
    <col min="13082" max="13083" width="2.85546875" style="2" customWidth="1"/>
    <col min="13084" max="13085" width="15.7109375" style="2" customWidth="1"/>
    <col min="13086" max="13086" width="2.85546875" style="2" customWidth="1"/>
    <col min="13087" max="13088" width="15.7109375" style="2" customWidth="1"/>
    <col min="13089" max="13089" width="2.85546875" style="2" customWidth="1"/>
    <col min="13090" max="13091" width="15.7109375" style="2" customWidth="1"/>
    <col min="13092" max="13092" width="2.85546875" style="2" customWidth="1"/>
    <col min="13093" max="13093" width="11.42578125" style="2"/>
    <col min="13094" max="13095" width="0" style="2" hidden="1" customWidth="1"/>
    <col min="13096" max="13312" width="11.42578125" style="2"/>
    <col min="13313" max="13313" width="2.85546875" style="2" customWidth="1"/>
    <col min="13314" max="13314" width="37.5703125" style="2" customWidth="1"/>
    <col min="13315" max="13316" width="15.7109375" style="2" customWidth="1"/>
    <col min="13317" max="13317" width="2.85546875" style="2" customWidth="1"/>
    <col min="13318" max="13319" width="15.7109375" style="2" customWidth="1"/>
    <col min="13320" max="13320" width="2.85546875" style="2" customWidth="1"/>
    <col min="13321" max="13322" width="15.7109375" style="2" customWidth="1"/>
    <col min="13323" max="13323" width="2.85546875" style="2" customWidth="1"/>
    <col min="13324" max="13325" width="15.7109375" style="2" customWidth="1"/>
    <col min="13326" max="13326" width="2.85546875" style="2" customWidth="1"/>
    <col min="13327" max="13328" width="15.7109375" style="2" customWidth="1"/>
    <col min="13329" max="13329" width="2.85546875" style="2" customWidth="1"/>
    <col min="13330" max="13331" width="15.7109375" style="2" customWidth="1"/>
    <col min="13332" max="13332" width="2.85546875" style="2" customWidth="1"/>
    <col min="13333" max="13334" width="15.7109375" style="2" customWidth="1"/>
    <col min="13335" max="13335" width="2.85546875" style="2" customWidth="1"/>
    <col min="13336" max="13337" width="15.7109375" style="2" customWidth="1"/>
    <col min="13338" max="13339" width="2.85546875" style="2" customWidth="1"/>
    <col min="13340" max="13341" width="15.7109375" style="2" customWidth="1"/>
    <col min="13342" max="13342" width="2.85546875" style="2" customWidth="1"/>
    <col min="13343" max="13344" width="15.7109375" style="2" customWidth="1"/>
    <col min="13345" max="13345" width="2.85546875" style="2" customWidth="1"/>
    <col min="13346" max="13347" width="15.7109375" style="2" customWidth="1"/>
    <col min="13348" max="13348" width="2.85546875" style="2" customWidth="1"/>
    <col min="13349" max="13349" width="11.42578125" style="2"/>
    <col min="13350" max="13351" width="0" style="2" hidden="1" customWidth="1"/>
    <col min="13352" max="13568" width="11.42578125" style="2"/>
    <col min="13569" max="13569" width="2.85546875" style="2" customWidth="1"/>
    <col min="13570" max="13570" width="37.5703125" style="2" customWidth="1"/>
    <col min="13571" max="13572" width="15.7109375" style="2" customWidth="1"/>
    <col min="13573" max="13573" width="2.85546875" style="2" customWidth="1"/>
    <col min="13574" max="13575" width="15.7109375" style="2" customWidth="1"/>
    <col min="13576" max="13576" width="2.85546875" style="2" customWidth="1"/>
    <col min="13577" max="13578" width="15.7109375" style="2" customWidth="1"/>
    <col min="13579" max="13579" width="2.85546875" style="2" customWidth="1"/>
    <col min="13580" max="13581" width="15.7109375" style="2" customWidth="1"/>
    <col min="13582" max="13582" width="2.85546875" style="2" customWidth="1"/>
    <col min="13583" max="13584" width="15.7109375" style="2" customWidth="1"/>
    <col min="13585" max="13585" width="2.85546875" style="2" customWidth="1"/>
    <col min="13586" max="13587" width="15.7109375" style="2" customWidth="1"/>
    <col min="13588" max="13588" width="2.85546875" style="2" customWidth="1"/>
    <col min="13589" max="13590" width="15.7109375" style="2" customWidth="1"/>
    <col min="13591" max="13591" width="2.85546875" style="2" customWidth="1"/>
    <col min="13592" max="13593" width="15.7109375" style="2" customWidth="1"/>
    <col min="13594" max="13595" width="2.85546875" style="2" customWidth="1"/>
    <col min="13596" max="13597" width="15.7109375" style="2" customWidth="1"/>
    <col min="13598" max="13598" width="2.85546875" style="2" customWidth="1"/>
    <col min="13599" max="13600" width="15.7109375" style="2" customWidth="1"/>
    <col min="13601" max="13601" width="2.85546875" style="2" customWidth="1"/>
    <col min="13602" max="13603" width="15.7109375" style="2" customWidth="1"/>
    <col min="13604" max="13604" width="2.85546875" style="2" customWidth="1"/>
    <col min="13605" max="13605" width="11.42578125" style="2"/>
    <col min="13606" max="13607" width="0" style="2" hidden="1" customWidth="1"/>
    <col min="13608" max="13824" width="11.42578125" style="2"/>
    <col min="13825" max="13825" width="2.85546875" style="2" customWidth="1"/>
    <col min="13826" max="13826" width="37.5703125" style="2" customWidth="1"/>
    <col min="13827" max="13828" width="15.7109375" style="2" customWidth="1"/>
    <col min="13829" max="13829" width="2.85546875" style="2" customWidth="1"/>
    <col min="13830" max="13831" width="15.7109375" style="2" customWidth="1"/>
    <col min="13832" max="13832" width="2.85546875" style="2" customWidth="1"/>
    <col min="13833" max="13834" width="15.7109375" style="2" customWidth="1"/>
    <col min="13835" max="13835" width="2.85546875" style="2" customWidth="1"/>
    <col min="13836" max="13837" width="15.7109375" style="2" customWidth="1"/>
    <col min="13838" max="13838" width="2.85546875" style="2" customWidth="1"/>
    <col min="13839" max="13840" width="15.7109375" style="2" customWidth="1"/>
    <col min="13841" max="13841" width="2.85546875" style="2" customWidth="1"/>
    <col min="13842" max="13843" width="15.7109375" style="2" customWidth="1"/>
    <col min="13844" max="13844" width="2.85546875" style="2" customWidth="1"/>
    <col min="13845" max="13846" width="15.7109375" style="2" customWidth="1"/>
    <col min="13847" max="13847" width="2.85546875" style="2" customWidth="1"/>
    <col min="13848" max="13849" width="15.7109375" style="2" customWidth="1"/>
    <col min="13850" max="13851" width="2.85546875" style="2" customWidth="1"/>
    <col min="13852" max="13853" width="15.7109375" style="2" customWidth="1"/>
    <col min="13854" max="13854" width="2.85546875" style="2" customWidth="1"/>
    <col min="13855" max="13856" width="15.7109375" style="2" customWidth="1"/>
    <col min="13857" max="13857" width="2.85546875" style="2" customWidth="1"/>
    <col min="13858" max="13859" width="15.7109375" style="2" customWidth="1"/>
    <col min="13860" max="13860" width="2.85546875" style="2" customWidth="1"/>
    <col min="13861" max="13861" width="11.42578125" style="2"/>
    <col min="13862" max="13863" width="0" style="2" hidden="1" customWidth="1"/>
    <col min="13864" max="14080" width="11.42578125" style="2"/>
    <col min="14081" max="14081" width="2.85546875" style="2" customWidth="1"/>
    <col min="14082" max="14082" width="37.5703125" style="2" customWidth="1"/>
    <col min="14083" max="14084" width="15.7109375" style="2" customWidth="1"/>
    <col min="14085" max="14085" width="2.85546875" style="2" customWidth="1"/>
    <col min="14086" max="14087" width="15.7109375" style="2" customWidth="1"/>
    <col min="14088" max="14088" width="2.85546875" style="2" customWidth="1"/>
    <col min="14089" max="14090" width="15.7109375" style="2" customWidth="1"/>
    <col min="14091" max="14091" width="2.85546875" style="2" customWidth="1"/>
    <col min="14092" max="14093" width="15.7109375" style="2" customWidth="1"/>
    <col min="14094" max="14094" width="2.85546875" style="2" customWidth="1"/>
    <col min="14095" max="14096" width="15.7109375" style="2" customWidth="1"/>
    <col min="14097" max="14097" width="2.85546875" style="2" customWidth="1"/>
    <col min="14098" max="14099" width="15.7109375" style="2" customWidth="1"/>
    <col min="14100" max="14100" width="2.85546875" style="2" customWidth="1"/>
    <col min="14101" max="14102" width="15.7109375" style="2" customWidth="1"/>
    <col min="14103" max="14103" width="2.85546875" style="2" customWidth="1"/>
    <col min="14104" max="14105" width="15.7109375" style="2" customWidth="1"/>
    <col min="14106" max="14107" width="2.85546875" style="2" customWidth="1"/>
    <col min="14108" max="14109" width="15.7109375" style="2" customWidth="1"/>
    <col min="14110" max="14110" width="2.85546875" style="2" customWidth="1"/>
    <col min="14111" max="14112" width="15.7109375" style="2" customWidth="1"/>
    <col min="14113" max="14113" width="2.85546875" style="2" customWidth="1"/>
    <col min="14114" max="14115" width="15.7109375" style="2" customWidth="1"/>
    <col min="14116" max="14116" width="2.85546875" style="2" customWidth="1"/>
    <col min="14117" max="14117" width="11.42578125" style="2"/>
    <col min="14118" max="14119" width="0" style="2" hidden="1" customWidth="1"/>
    <col min="14120" max="14336" width="11.42578125" style="2"/>
    <col min="14337" max="14337" width="2.85546875" style="2" customWidth="1"/>
    <col min="14338" max="14338" width="37.5703125" style="2" customWidth="1"/>
    <col min="14339" max="14340" width="15.7109375" style="2" customWidth="1"/>
    <col min="14341" max="14341" width="2.85546875" style="2" customWidth="1"/>
    <col min="14342" max="14343" width="15.7109375" style="2" customWidth="1"/>
    <col min="14344" max="14344" width="2.85546875" style="2" customWidth="1"/>
    <col min="14345" max="14346" width="15.7109375" style="2" customWidth="1"/>
    <col min="14347" max="14347" width="2.85546875" style="2" customWidth="1"/>
    <col min="14348" max="14349" width="15.7109375" style="2" customWidth="1"/>
    <col min="14350" max="14350" width="2.85546875" style="2" customWidth="1"/>
    <col min="14351" max="14352" width="15.7109375" style="2" customWidth="1"/>
    <col min="14353" max="14353" width="2.85546875" style="2" customWidth="1"/>
    <col min="14354" max="14355" width="15.7109375" style="2" customWidth="1"/>
    <col min="14356" max="14356" width="2.85546875" style="2" customWidth="1"/>
    <col min="14357" max="14358" width="15.7109375" style="2" customWidth="1"/>
    <col min="14359" max="14359" width="2.85546875" style="2" customWidth="1"/>
    <col min="14360" max="14361" width="15.7109375" style="2" customWidth="1"/>
    <col min="14362" max="14363" width="2.85546875" style="2" customWidth="1"/>
    <col min="14364" max="14365" width="15.7109375" style="2" customWidth="1"/>
    <col min="14366" max="14366" width="2.85546875" style="2" customWidth="1"/>
    <col min="14367" max="14368" width="15.7109375" style="2" customWidth="1"/>
    <col min="14369" max="14369" width="2.85546875" style="2" customWidth="1"/>
    <col min="14370" max="14371" width="15.7109375" style="2" customWidth="1"/>
    <col min="14372" max="14372" width="2.85546875" style="2" customWidth="1"/>
    <col min="14373" max="14373" width="11.42578125" style="2"/>
    <col min="14374" max="14375" width="0" style="2" hidden="1" customWidth="1"/>
    <col min="14376" max="14592" width="11.42578125" style="2"/>
    <col min="14593" max="14593" width="2.85546875" style="2" customWidth="1"/>
    <col min="14594" max="14594" width="37.5703125" style="2" customWidth="1"/>
    <col min="14595" max="14596" width="15.7109375" style="2" customWidth="1"/>
    <col min="14597" max="14597" width="2.85546875" style="2" customWidth="1"/>
    <col min="14598" max="14599" width="15.7109375" style="2" customWidth="1"/>
    <col min="14600" max="14600" width="2.85546875" style="2" customWidth="1"/>
    <col min="14601" max="14602" width="15.7109375" style="2" customWidth="1"/>
    <col min="14603" max="14603" width="2.85546875" style="2" customWidth="1"/>
    <col min="14604" max="14605" width="15.7109375" style="2" customWidth="1"/>
    <col min="14606" max="14606" width="2.85546875" style="2" customWidth="1"/>
    <col min="14607" max="14608" width="15.7109375" style="2" customWidth="1"/>
    <col min="14609" max="14609" width="2.85546875" style="2" customWidth="1"/>
    <col min="14610" max="14611" width="15.7109375" style="2" customWidth="1"/>
    <col min="14612" max="14612" width="2.85546875" style="2" customWidth="1"/>
    <col min="14613" max="14614" width="15.7109375" style="2" customWidth="1"/>
    <col min="14615" max="14615" width="2.85546875" style="2" customWidth="1"/>
    <col min="14616" max="14617" width="15.7109375" style="2" customWidth="1"/>
    <col min="14618" max="14619" width="2.85546875" style="2" customWidth="1"/>
    <col min="14620" max="14621" width="15.7109375" style="2" customWidth="1"/>
    <col min="14622" max="14622" width="2.85546875" style="2" customWidth="1"/>
    <col min="14623" max="14624" width="15.7109375" style="2" customWidth="1"/>
    <col min="14625" max="14625" width="2.85546875" style="2" customWidth="1"/>
    <col min="14626" max="14627" width="15.7109375" style="2" customWidth="1"/>
    <col min="14628" max="14628" width="2.85546875" style="2" customWidth="1"/>
    <col min="14629" max="14629" width="11.42578125" style="2"/>
    <col min="14630" max="14631" width="0" style="2" hidden="1" customWidth="1"/>
    <col min="14632" max="14848" width="11.42578125" style="2"/>
    <col min="14849" max="14849" width="2.85546875" style="2" customWidth="1"/>
    <col min="14850" max="14850" width="37.5703125" style="2" customWidth="1"/>
    <col min="14851" max="14852" width="15.7109375" style="2" customWidth="1"/>
    <col min="14853" max="14853" width="2.85546875" style="2" customWidth="1"/>
    <col min="14854" max="14855" width="15.7109375" style="2" customWidth="1"/>
    <col min="14856" max="14856" width="2.85546875" style="2" customWidth="1"/>
    <col min="14857" max="14858" width="15.7109375" style="2" customWidth="1"/>
    <col min="14859" max="14859" width="2.85546875" style="2" customWidth="1"/>
    <col min="14860" max="14861" width="15.7109375" style="2" customWidth="1"/>
    <col min="14862" max="14862" width="2.85546875" style="2" customWidth="1"/>
    <col min="14863" max="14864" width="15.7109375" style="2" customWidth="1"/>
    <col min="14865" max="14865" width="2.85546875" style="2" customWidth="1"/>
    <col min="14866" max="14867" width="15.7109375" style="2" customWidth="1"/>
    <col min="14868" max="14868" width="2.85546875" style="2" customWidth="1"/>
    <col min="14869" max="14870" width="15.7109375" style="2" customWidth="1"/>
    <col min="14871" max="14871" width="2.85546875" style="2" customWidth="1"/>
    <col min="14872" max="14873" width="15.7109375" style="2" customWidth="1"/>
    <col min="14874" max="14875" width="2.85546875" style="2" customWidth="1"/>
    <col min="14876" max="14877" width="15.7109375" style="2" customWidth="1"/>
    <col min="14878" max="14878" width="2.85546875" style="2" customWidth="1"/>
    <col min="14879" max="14880" width="15.7109375" style="2" customWidth="1"/>
    <col min="14881" max="14881" width="2.85546875" style="2" customWidth="1"/>
    <col min="14882" max="14883" width="15.7109375" style="2" customWidth="1"/>
    <col min="14884" max="14884" width="2.85546875" style="2" customWidth="1"/>
    <col min="14885" max="14885" width="11.42578125" style="2"/>
    <col min="14886" max="14887" width="0" style="2" hidden="1" customWidth="1"/>
    <col min="14888" max="15104" width="11.42578125" style="2"/>
    <col min="15105" max="15105" width="2.85546875" style="2" customWidth="1"/>
    <col min="15106" max="15106" width="37.5703125" style="2" customWidth="1"/>
    <col min="15107" max="15108" width="15.7109375" style="2" customWidth="1"/>
    <col min="15109" max="15109" width="2.85546875" style="2" customWidth="1"/>
    <col min="15110" max="15111" width="15.7109375" style="2" customWidth="1"/>
    <col min="15112" max="15112" width="2.85546875" style="2" customWidth="1"/>
    <col min="15113" max="15114" width="15.7109375" style="2" customWidth="1"/>
    <col min="15115" max="15115" width="2.85546875" style="2" customWidth="1"/>
    <col min="15116" max="15117" width="15.7109375" style="2" customWidth="1"/>
    <col min="15118" max="15118" width="2.85546875" style="2" customWidth="1"/>
    <col min="15119" max="15120" width="15.7109375" style="2" customWidth="1"/>
    <col min="15121" max="15121" width="2.85546875" style="2" customWidth="1"/>
    <col min="15122" max="15123" width="15.7109375" style="2" customWidth="1"/>
    <col min="15124" max="15124" width="2.85546875" style="2" customWidth="1"/>
    <col min="15125" max="15126" width="15.7109375" style="2" customWidth="1"/>
    <col min="15127" max="15127" width="2.85546875" style="2" customWidth="1"/>
    <col min="15128" max="15129" width="15.7109375" style="2" customWidth="1"/>
    <col min="15130" max="15131" width="2.85546875" style="2" customWidth="1"/>
    <col min="15132" max="15133" width="15.7109375" style="2" customWidth="1"/>
    <col min="15134" max="15134" width="2.85546875" style="2" customWidth="1"/>
    <col min="15135" max="15136" width="15.7109375" style="2" customWidth="1"/>
    <col min="15137" max="15137" width="2.85546875" style="2" customWidth="1"/>
    <col min="15138" max="15139" width="15.7109375" style="2" customWidth="1"/>
    <col min="15140" max="15140" width="2.85546875" style="2" customWidth="1"/>
    <col min="15141" max="15141" width="11.42578125" style="2"/>
    <col min="15142" max="15143" width="0" style="2" hidden="1" customWidth="1"/>
    <col min="15144" max="15360" width="11.42578125" style="2"/>
    <col min="15361" max="15361" width="2.85546875" style="2" customWidth="1"/>
    <col min="15362" max="15362" width="37.5703125" style="2" customWidth="1"/>
    <col min="15363" max="15364" width="15.7109375" style="2" customWidth="1"/>
    <col min="15365" max="15365" width="2.85546875" style="2" customWidth="1"/>
    <col min="15366" max="15367" width="15.7109375" style="2" customWidth="1"/>
    <col min="15368" max="15368" width="2.85546875" style="2" customWidth="1"/>
    <col min="15369" max="15370" width="15.7109375" style="2" customWidth="1"/>
    <col min="15371" max="15371" width="2.85546875" style="2" customWidth="1"/>
    <col min="15372" max="15373" width="15.7109375" style="2" customWidth="1"/>
    <col min="15374" max="15374" width="2.85546875" style="2" customWidth="1"/>
    <col min="15375" max="15376" width="15.7109375" style="2" customWidth="1"/>
    <col min="15377" max="15377" width="2.85546875" style="2" customWidth="1"/>
    <col min="15378" max="15379" width="15.7109375" style="2" customWidth="1"/>
    <col min="15380" max="15380" width="2.85546875" style="2" customWidth="1"/>
    <col min="15381" max="15382" width="15.7109375" style="2" customWidth="1"/>
    <col min="15383" max="15383" width="2.85546875" style="2" customWidth="1"/>
    <col min="15384" max="15385" width="15.7109375" style="2" customWidth="1"/>
    <col min="15386" max="15387" width="2.85546875" style="2" customWidth="1"/>
    <col min="15388" max="15389" width="15.7109375" style="2" customWidth="1"/>
    <col min="15390" max="15390" width="2.85546875" style="2" customWidth="1"/>
    <col min="15391" max="15392" width="15.7109375" style="2" customWidth="1"/>
    <col min="15393" max="15393" width="2.85546875" style="2" customWidth="1"/>
    <col min="15394" max="15395" width="15.7109375" style="2" customWidth="1"/>
    <col min="15396" max="15396" width="2.85546875" style="2" customWidth="1"/>
    <col min="15397" max="15397" width="11.42578125" style="2"/>
    <col min="15398" max="15399" width="0" style="2" hidden="1" customWidth="1"/>
    <col min="15400" max="15616" width="11.42578125" style="2"/>
    <col min="15617" max="15617" width="2.85546875" style="2" customWidth="1"/>
    <col min="15618" max="15618" width="37.5703125" style="2" customWidth="1"/>
    <col min="15619" max="15620" width="15.7109375" style="2" customWidth="1"/>
    <col min="15621" max="15621" width="2.85546875" style="2" customWidth="1"/>
    <col min="15622" max="15623" width="15.7109375" style="2" customWidth="1"/>
    <col min="15624" max="15624" width="2.85546875" style="2" customWidth="1"/>
    <col min="15625" max="15626" width="15.7109375" style="2" customWidth="1"/>
    <col min="15627" max="15627" width="2.85546875" style="2" customWidth="1"/>
    <col min="15628" max="15629" width="15.7109375" style="2" customWidth="1"/>
    <col min="15630" max="15630" width="2.85546875" style="2" customWidth="1"/>
    <col min="15631" max="15632" width="15.7109375" style="2" customWidth="1"/>
    <col min="15633" max="15633" width="2.85546875" style="2" customWidth="1"/>
    <col min="15634" max="15635" width="15.7109375" style="2" customWidth="1"/>
    <col min="15636" max="15636" width="2.85546875" style="2" customWidth="1"/>
    <col min="15637" max="15638" width="15.7109375" style="2" customWidth="1"/>
    <col min="15639" max="15639" width="2.85546875" style="2" customWidth="1"/>
    <col min="15640" max="15641" width="15.7109375" style="2" customWidth="1"/>
    <col min="15642" max="15643" width="2.85546875" style="2" customWidth="1"/>
    <col min="15644" max="15645" width="15.7109375" style="2" customWidth="1"/>
    <col min="15646" max="15646" width="2.85546875" style="2" customWidth="1"/>
    <col min="15647" max="15648" width="15.7109375" style="2" customWidth="1"/>
    <col min="15649" max="15649" width="2.85546875" style="2" customWidth="1"/>
    <col min="15650" max="15651" width="15.7109375" style="2" customWidth="1"/>
    <col min="15652" max="15652" width="2.85546875" style="2" customWidth="1"/>
    <col min="15653" max="15653" width="11.42578125" style="2"/>
    <col min="15654" max="15655" width="0" style="2" hidden="1" customWidth="1"/>
    <col min="15656" max="15872" width="11.42578125" style="2"/>
    <col min="15873" max="15873" width="2.85546875" style="2" customWidth="1"/>
    <col min="15874" max="15874" width="37.5703125" style="2" customWidth="1"/>
    <col min="15875" max="15876" width="15.7109375" style="2" customWidth="1"/>
    <col min="15877" max="15877" width="2.85546875" style="2" customWidth="1"/>
    <col min="15878" max="15879" width="15.7109375" style="2" customWidth="1"/>
    <col min="15880" max="15880" width="2.85546875" style="2" customWidth="1"/>
    <col min="15881" max="15882" width="15.7109375" style="2" customWidth="1"/>
    <col min="15883" max="15883" width="2.85546875" style="2" customWidth="1"/>
    <col min="15884" max="15885" width="15.7109375" style="2" customWidth="1"/>
    <col min="15886" max="15886" width="2.85546875" style="2" customWidth="1"/>
    <col min="15887" max="15888" width="15.7109375" style="2" customWidth="1"/>
    <col min="15889" max="15889" width="2.85546875" style="2" customWidth="1"/>
    <col min="15890" max="15891" width="15.7109375" style="2" customWidth="1"/>
    <col min="15892" max="15892" width="2.85546875" style="2" customWidth="1"/>
    <col min="15893" max="15894" width="15.7109375" style="2" customWidth="1"/>
    <col min="15895" max="15895" width="2.85546875" style="2" customWidth="1"/>
    <col min="15896" max="15897" width="15.7109375" style="2" customWidth="1"/>
    <col min="15898" max="15899" width="2.85546875" style="2" customWidth="1"/>
    <col min="15900" max="15901" width="15.7109375" style="2" customWidth="1"/>
    <col min="15902" max="15902" width="2.85546875" style="2" customWidth="1"/>
    <col min="15903" max="15904" width="15.7109375" style="2" customWidth="1"/>
    <col min="15905" max="15905" width="2.85546875" style="2" customWidth="1"/>
    <col min="15906" max="15907" width="15.7109375" style="2" customWidth="1"/>
    <col min="15908" max="15908" width="2.85546875" style="2" customWidth="1"/>
    <col min="15909" max="15909" width="11.42578125" style="2"/>
    <col min="15910" max="15911" width="0" style="2" hidden="1" customWidth="1"/>
    <col min="15912" max="16128" width="11.42578125" style="2"/>
    <col min="16129" max="16129" width="2.85546875" style="2" customWidth="1"/>
    <col min="16130" max="16130" width="37.5703125" style="2" customWidth="1"/>
    <col min="16131" max="16132" width="15.7109375" style="2" customWidth="1"/>
    <col min="16133" max="16133" width="2.85546875" style="2" customWidth="1"/>
    <col min="16134" max="16135" width="15.7109375" style="2" customWidth="1"/>
    <col min="16136" max="16136" width="2.85546875" style="2" customWidth="1"/>
    <col min="16137" max="16138" width="15.7109375" style="2" customWidth="1"/>
    <col min="16139" max="16139" width="2.85546875" style="2" customWidth="1"/>
    <col min="16140" max="16141" width="15.7109375" style="2" customWidth="1"/>
    <col min="16142" max="16142" width="2.85546875" style="2" customWidth="1"/>
    <col min="16143" max="16144" width="15.7109375" style="2" customWidth="1"/>
    <col min="16145" max="16145" width="2.85546875" style="2" customWidth="1"/>
    <col min="16146" max="16147" width="15.7109375" style="2" customWidth="1"/>
    <col min="16148" max="16148" width="2.85546875" style="2" customWidth="1"/>
    <col min="16149" max="16150" width="15.7109375" style="2" customWidth="1"/>
    <col min="16151" max="16151" width="2.85546875" style="2" customWidth="1"/>
    <col min="16152" max="16153" width="15.7109375" style="2" customWidth="1"/>
    <col min="16154" max="16155" width="2.85546875" style="2" customWidth="1"/>
    <col min="16156" max="16157" width="15.7109375" style="2" customWidth="1"/>
    <col min="16158" max="16158" width="2.85546875" style="2" customWidth="1"/>
    <col min="16159" max="16160" width="15.7109375" style="2" customWidth="1"/>
    <col min="16161" max="16161" width="2.85546875" style="2" customWidth="1"/>
    <col min="16162" max="16163" width="15.7109375" style="2" customWidth="1"/>
    <col min="16164" max="16164" width="2.85546875" style="2" customWidth="1"/>
    <col min="16165" max="16165" width="11.42578125" style="2"/>
    <col min="16166" max="16167" width="0" style="2" hidden="1" customWidth="1"/>
    <col min="16168" max="16384" width="11.42578125" style="2"/>
  </cols>
  <sheetData>
    <row r="1" spans="1:41" ht="12" customHeight="1" x14ac:dyDescent="0.25">
      <c r="A1" s="1"/>
      <c r="B1" s="1"/>
      <c r="C1" s="1"/>
      <c r="D1" s="1"/>
      <c r="E1" s="184"/>
      <c r="F1" s="1"/>
      <c r="G1" s="1"/>
      <c r="H1" s="184"/>
      <c r="I1" s="1"/>
      <c r="J1" s="1"/>
      <c r="K1" s="184"/>
      <c r="L1" s="1"/>
      <c r="M1" s="1"/>
      <c r="N1" s="184"/>
      <c r="O1" s="1"/>
      <c r="P1" s="1"/>
      <c r="Q1" s="184"/>
      <c r="R1" s="1"/>
      <c r="S1" s="1"/>
      <c r="T1" s="184"/>
      <c r="U1" s="1"/>
      <c r="V1" s="1"/>
      <c r="W1" s="147"/>
      <c r="X1" s="102"/>
      <c r="Y1" s="102"/>
      <c r="Z1" s="184"/>
      <c r="AA1" s="184"/>
      <c r="AB1" s="253"/>
      <c r="AC1" s="253"/>
      <c r="AD1" s="254"/>
      <c r="AE1" s="253"/>
      <c r="AF1" s="253"/>
      <c r="AG1" s="254"/>
      <c r="AH1" s="253"/>
      <c r="AI1" s="253"/>
      <c r="AJ1" s="184"/>
      <c r="AK1" s="103"/>
    </row>
    <row r="2" spans="1:41" ht="12" customHeight="1" x14ac:dyDescent="0.25">
      <c r="A2" s="1"/>
      <c r="B2" s="103" t="s">
        <v>246</v>
      </c>
      <c r="C2" s="5"/>
      <c r="D2" s="5"/>
      <c r="E2" s="184"/>
      <c r="F2" s="5"/>
      <c r="G2" s="5"/>
      <c r="H2" s="184"/>
      <c r="I2" s="5"/>
      <c r="J2" s="5"/>
      <c r="K2" s="184"/>
      <c r="L2" s="5"/>
      <c r="M2" s="5"/>
      <c r="N2" s="184"/>
      <c r="O2" s="5"/>
      <c r="P2" s="5"/>
      <c r="Q2" s="184"/>
      <c r="R2" s="5"/>
      <c r="S2" s="5"/>
      <c r="T2" s="184"/>
      <c r="U2" s="5"/>
      <c r="V2" s="5"/>
      <c r="W2" s="147"/>
      <c r="X2" s="102"/>
      <c r="Y2" s="102"/>
      <c r="Z2" s="184"/>
      <c r="AA2" s="184"/>
      <c r="AB2" s="255"/>
      <c r="AC2" s="255"/>
      <c r="AD2" s="254"/>
      <c r="AE2" s="255"/>
      <c r="AF2" s="255"/>
      <c r="AG2" s="254"/>
      <c r="AH2" s="255"/>
      <c r="AI2" s="255"/>
      <c r="AJ2" s="184"/>
      <c r="AK2" s="103"/>
    </row>
    <row r="3" spans="1:41" ht="12" customHeight="1" x14ac:dyDescent="0.25">
      <c r="A3" s="1"/>
      <c r="B3" s="103" t="s">
        <v>247</v>
      </c>
      <c r="C3" s="5"/>
      <c r="D3" s="5"/>
      <c r="E3" s="184"/>
      <c r="F3" s="5"/>
      <c r="G3" s="5"/>
      <c r="H3" s="184"/>
      <c r="I3" s="5"/>
      <c r="J3" s="5"/>
      <c r="K3" s="184"/>
      <c r="L3" s="5"/>
      <c r="M3" s="5"/>
      <c r="N3" s="184"/>
      <c r="O3" s="5"/>
      <c r="P3" s="5"/>
      <c r="Q3" s="184"/>
      <c r="R3" s="5"/>
      <c r="S3" s="5"/>
      <c r="T3" s="184"/>
      <c r="U3" s="5"/>
      <c r="V3" s="5"/>
      <c r="W3" s="147"/>
      <c r="X3" s="102"/>
      <c r="Y3" s="102"/>
      <c r="Z3" s="184"/>
      <c r="AA3" s="184"/>
      <c r="AB3" s="255"/>
      <c r="AC3" s="255"/>
      <c r="AD3" s="254"/>
      <c r="AE3" s="255"/>
      <c r="AF3" s="255"/>
      <c r="AG3" s="254"/>
      <c r="AH3" s="255"/>
      <c r="AI3" s="255"/>
      <c r="AJ3" s="184"/>
      <c r="AK3" s="103"/>
    </row>
    <row r="4" spans="1:41" ht="12" customHeight="1" x14ac:dyDescent="0.25">
      <c r="A4" s="10"/>
      <c r="B4" s="82" t="s">
        <v>248</v>
      </c>
      <c r="C4" s="82"/>
      <c r="D4" s="8"/>
      <c r="E4" s="184"/>
      <c r="F4" s="82" t="s">
        <v>235</v>
      </c>
      <c r="G4" s="8"/>
      <c r="H4" s="184"/>
      <c r="I4" s="82" t="s">
        <v>236</v>
      </c>
      <c r="J4" s="8"/>
      <c r="K4" s="184"/>
      <c r="L4" s="82" t="s">
        <v>237</v>
      </c>
      <c r="M4" s="8"/>
      <c r="N4" s="184"/>
      <c r="O4" s="82" t="s">
        <v>238</v>
      </c>
      <c r="P4" s="8"/>
      <c r="Q4" s="184"/>
      <c r="R4" s="82" t="s">
        <v>239</v>
      </c>
      <c r="S4" s="8"/>
      <c r="T4" s="184"/>
      <c r="U4" s="82" t="s">
        <v>240</v>
      </c>
      <c r="V4" s="8"/>
      <c r="W4" s="147"/>
      <c r="X4" s="102"/>
      <c r="Y4" s="102"/>
      <c r="Z4" s="184"/>
      <c r="AA4" s="184"/>
      <c r="AB4" s="256" t="s">
        <v>235</v>
      </c>
      <c r="AC4" s="257"/>
      <c r="AD4" s="254"/>
      <c r="AE4" s="256" t="s">
        <v>236</v>
      </c>
      <c r="AF4" s="257"/>
      <c r="AG4" s="254"/>
      <c r="AH4" s="256" t="s">
        <v>237</v>
      </c>
      <c r="AI4" s="257"/>
      <c r="AJ4" s="184"/>
    </row>
    <row r="5" spans="1:41" ht="12" customHeight="1" x14ac:dyDescent="0.25">
      <c r="A5" s="10"/>
      <c r="B5" s="82"/>
      <c r="C5" s="82"/>
      <c r="D5" s="8"/>
      <c r="E5" s="184"/>
      <c r="F5" s="82" t="s">
        <v>226</v>
      </c>
      <c r="G5" s="8"/>
      <c r="H5" s="184"/>
      <c r="I5" s="82" t="s">
        <v>226</v>
      </c>
      <c r="J5" s="8"/>
      <c r="K5" s="184"/>
      <c r="L5" s="82" t="s">
        <v>226</v>
      </c>
      <c r="M5" s="8"/>
      <c r="N5" s="184"/>
      <c r="O5" s="82" t="s">
        <v>241</v>
      </c>
      <c r="P5" s="8"/>
      <c r="Q5" s="184"/>
      <c r="R5" s="82" t="s">
        <v>241</v>
      </c>
      <c r="S5" s="8"/>
      <c r="T5" s="184"/>
      <c r="U5" s="82" t="s">
        <v>241</v>
      </c>
      <c r="V5" s="8"/>
      <c r="W5" s="147"/>
      <c r="X5" s="102"/>
      <c r="Y5" s="102"/>
      <c r="Z5" s="184"/>
      <c r="AA5" s="184"/>
      <c r="AB5" s="256" t="s">
        <v>227</v>
      </c>
      <c r="AC5" s="257"/>
      <c r="AD5" s="254"/>
      <c r="AE5" s="256" t="s">
        <v>227</v>
      </c>
      <c r="AF5" s="257"/>
      <c r="AG5" s="254"/>
      <c r="AH5" s="256" t="s">
        <v>227</v>
      </c>
      <c r="AI5" s="257"/>
      <c r="AJ5" s="184"/>
    </row>
    <row r="6" spans="1:41" ht="12" customHeight="1" x14ac:dyDescent="0.25">
      <c r="A6" s="12"/>
      <c r="B6" s="2288" t="s">
        <v>4</v>
      </c>
      <c r="C6" s="2288" t="s">
        <v>669</v>
      </c>
      <c r="D6" s="2288" t="s">
        <v>242</v>
      </c>
      <c r="E6" s="1705"/>
      <c r="F6" s="2288" t="s">
        <v>669</v>
      </c>
      <c r="G6" s="2288" t="s">
        <v>242</v>
      </c>
      <c r="H6" s="1705"/>
      <c r="I6" s="2288" t="s">
        <v>669</v>
      </c>
      <c r="J6" s="2288" t="s">
        <v>242</v>
      </c>
      <c r="K6" s="1705"/>
      <c r="L6" s="2288" t="s">
        <v>669</v>
      </c>
      <c r="M6" s="2288" t="s">
        <v>242</v>
      </c>
      <c r="N6" s="1705"/>
      <c r="O6" s="2288" t="s">
        <v>669</v>
      </c>
      <c r="P6" s="2288" t="s">
        <v>242</v>
      </c>
      <c r="Q6" s="1705"/>
      <c r="R6" s="2288" t="s">
        <v>669</v>
      </c>
      <c r="S6" s="2288" t="s">
        <v>242</v>
      </c>
      <c r="T6" s="1705"/>
      <c r="U6" s="2288" t="s">
        <v>669</v>
      </c>
      <c r="V6" s="2288" t="s">
        <v>242</v>
      </c>
      <c r="W6" s="1689"/>
      <c r="X6" s="2285" t="s">
        <v>588</v>
      </c>
      <c r="Y6" s="2285" t="s">
        <v>7</v>
      </c>
      <c r="Z6" s="1705"/>
      <c r="AA6" s="1705"/>
      <c r="AB6" s="2288" t="s">
        <v>669</v>
      </c>
      <c r="AC6" s="2288" t="s">
        <v>242</v>
      </c>
      <c r="AD6" s="1711"/>
      <c r="AE6" s="2288" t="s">
        <v>669</v>
      </c>
      <c r="AF6" s="2288" t="s">
        <v>242</v>
      </c>
      <c r="AG6" s="1711"/>
      <c r="AH6" s="2288" t="s">
        <v>669</v>
      </c>
      <c r="AI6" s="2288" t="s">
        <v>242</v>
      </c>
      <c r="AJ6" s="190"/>
    </row>
    <row r="7" spans="1:41" ht="12" customHeight="1" x14ac:dyDescent="0.25">
      <c r="A7" s="12"/>
      <c r="B7" s="2289"/>
      <c r="C7" s="2289"/>
      <c r="D7" s="2289"/>
      <c r="E7" s="1707"/>
      <c r="F7" s="2289"/>
      <c r="G7" s="2289"/>
      <c r="H7" s="1707"/>
      <c r="I7" s="2289"/>
      <c r="J7" s="2289"/>
      <c r="K7" s="1707"/>
      <c r="L7" s="2289"/>
      <c r="M7" s="2289"/>
      <c r="N7" s="1707"/>
      <c r="O7" s="2289"/>
      <c r="P7" s="2289"/>
      <c r="Q7" s="1707"/>
      <c r="R7" s="2289"/>
      <c r="S7" s="2289"/>
      <c r="T7" s="1707"/>
      <c r="U7" s="2289"/>
      <c r="V7" s="2289"/>
      <c r="W7" s="1690"/>
      <c r="X7" s="2286"/>
      <c r="Y7" s="2286"/>
      <c r="Z7" s="1707"/>
      <c r="AA7" s="1707"/>
      <c r="AB7" s="2289"/>
      <c r="AC7" s="2289"/>
      <c r="AD7" s="1712"/>
      <c r="AE7" s="2289"/>
      <c r="AF7" s="2289"/>
      <c r="AG7" s="1712"/>
      <c r="AH7" s="2289"/>
      <c r="AI7" s="2289"/>
      <c r="AJ7" s="213"/>
    </row>
    <row r="8" spans="1:41" ht="12" customHeight="1" x14ac:dyDescent="0.25">
      <c r="A8" s="12"/>
      <c r="B8" s="2290"/>
      <c r="C8" s="2290"/>
      <c r="D8" s="2290"/>
      <c r="E8" s="1705"/>
      <c r="F8" s="2290"/>
      <c r="G8" s="2290"/>
      <c r="H8" s="1705"/>
      <c r="I8" s="2290"/>
      <c r="J8" s="2290"/>
      <c r="K8" s="1705"/>
      <c r="L8" s="2290"/>
      <c r="M8" s="2290"/>
      <c r="N8" s="1705"/>
      <c r="O8" s="2290"/>
      <c r="P8" s="2290"/>
      <c r="Q8" s="1705"/>
      <c r="R8" s="2290"/>
      <c r="S8" s="2290"/>
      <c r="T8" s="1705"/>
      <c r="U8" s="2290"/>
      <c r="V8" s="2290"/>
      <c r="W8" s="1689"/>
      <c r="X8" s="2287"/>
      <c r="Y8" s="2287"/>
      <c r="Z8" s="1705"/>
      <c r="AA8" s="1705"/>
      <c r="AB8" s="2290"/>
      <c r="AC8" s="2290"/>
      <c r="AD8" s="1711"/>
      <c r="AE8" s="2290"/>
      <c r="AF8" s="2290"/>
      <c r="AG8" s="1711"/>
      <c r="AH8" s="2290"/>
      <c r="AI8" s="2290"/>
      <c r="AJ8" s="190"/>
      <c r="AM8" s="102"/>
      <c r="AN8" s="102"/>
    </row>
    <row r="9" spans="1:41" ht="12" customHeight="1" x14ac:dyDescent="0.25">
      <c r="A9" s="16"/>
      <c r="B9" s="16"/>
      <c r="C9" s="16"/>
      <c r="D9" s="16"/>
      <c r="E9" s="16"/>
      <c r="F9" s="16"/>
      <c r="G9" s="16"/>
      <c r="H9" s="16"/>
      <c r="I9" s="16"/>
      <c r="J9" s="16"/>
      <c r="K9" s="16"/>
      <c r="L9" s="16"/>
      <c r="M9" s="16"/>
      <c r="N9" s="16"/>
      <c r="O9" s="16"/>
      <c r="P9" s="16"/>
      <c r="Q9" s="16"/>
      <c r="R9" s="16"/>
      <c r="S9" s="16"/>
      <c r="T9" s="16"/>
      <c r="U9" s="16"/>
      <c r="V9" s="16"/>
      <c r="W9" s="16"/>
      <c r="X9" s="19"/>
      <c r="Y9" s="16"/>
      <c r="Z9" s="16"/>
      <c r="AA9" s="16"/>
      <c r="AB9" s="260"/>
      <c r="AC9" s="260"/>
      <c r="AD9" s="260"/>
      <c r="AE9" s="260"/>
      <c r="AF9" s="260"/>
      <c r="AG9" s="260"/>
      <c r="AH9" s="260"/>
      <c r="AI9" s="260"/>
      <c r="AJ9" s="16"/>
      <c r="AM9" s="102"/>
      <c r="AN9" s="102"/>
    </row>
    <row r="10" spans="1:41" ht="12" customHeight="1" x14ac:dyDescent="0.25">
      <c r="A10" s="1"/>
      <c r="B10" s="20" t="s">
        <v>8</v>
      </c>
      <c r="C10" s="21"/>
      <c r="D10" s="21"/>
      <c r="E10" s="88"/>
      <c r="F10" s="21"/>
      <c r="G10" s="21"/>
      <c r="H10" s="23"/>
      <c r="I10" s="21"/>
      <c r="J10" s="21"/>
      <c r="K10" s="23"/>
      <c r="L10" s="21"/>
      <c r="M10" s="21"/>
      <c r="N10" s="23"/>
      <c r="O10" s="21"/>
      <c r="P10" s="21"/>
      <c r="Q10" s="23"/>
      <c r="R10" s="21"/>
      <c r="S10" s="21"/>
      <c r="T10" s="88"/>
      <c r="U10" s="21"/>
      <c r="V10" s="21"/>
      <c r="W10" s="23"/>
      <c r="X10" s="23"/>
      <c r="Y10" s="131"/>
      <c r="Z10" s="88"/>
      <c r="AA10" s="88"/>
      <c r="AB10" s="262"/>
      <c r="AC10" s="262"/>
      <c r="AD10" s="263"/>
      <c r="AE10" s="262"/>
      <c r="AF10" s="262"/>
      <c r="AG10" s="263"/>
      <c r="AH10" s="262"/>
      <c r="AI10" s="262"/>
      <c r="AJ10" s="88"/>
      <c r="AK10" s="290"/>
      <c r="AM10" s="102"/>
      <c r="AN10" s="102"/>
    </row>
    <row r="11" spans="1:41" ht="12" customHeight="1" x14ac:dyDescent="0.25">
      <c r="B11" s="26" t="s">
        <v>589</v>
      </c>
      <c r="C11" s="136">
        <v>153</v>
      </c>
      <c r="D11" s="136">
        <v>127</v>
      </c>
      <c r="E11" s="231"/>
      <c r="F11" s="153">
        <v>55.23</v>
      </c>
      <c r="G11" s="153">
        <v>51.49</v>
      </c>
      <c r="H11" s="244"/>
      <c r="I11" s="153">
        <v>0</v>
      </c>
      <c r="J11" s="153">
        <v>0</v>
      </c>
      <c r="K11" s="244"/>
      <c r="L11" s="153">
        <v>55.23</v>
      </c>
      <c r="M11" s="153">
        <v>51.49</v>
      </c>
      <c r="N11" s="244"/>
      <c r="O11" s="1761">
        <v>5.61</v>
      </c>
      <c r="P11" s="153">
        <v>4.03</v>
      </c>
      <c r="Q11" s="244"/>
      <c r="R11" s="153">
        <v>0</v>
      </c>
      <c r="S11" s="153">
        <v>0</v>
      </c>
      <c r="T11" s="244"/>
      <c r="U11" s="153">
        <v>5.61</v>
      </c>
      <c r="V11" s="153">
        <v>4.03</v>
      </c>
      <c r="X11" s="1235">
        <f>VLOOKUP(B11,'FX rates'!$B$9:$K$114,4,FALSE)</f>
        <v>3.3109139999999999</v>
      </c>
      <c r="Y11" s="1055">
        <f>VLOOKUP(B11,'FX rates'!$B$9:$K$114,5,FALSE)</f>
        <v>3.2522000000000002</v>
      </c>
      <c r="AB11" s="304">
        <f t="shared" ref="AB11:AB54" si="0">F11/$X11</f>
        <v>16.681194377141779</v>
      </c>
      <c r="AC11" s="306">
        <f t="shared" ref="AC11:AC54" si="1">G11/$Y11</f>
        <v>15.832359633478875</v>
      </c>
      <c r="AD11" s="196"/>
      <c r="AE11" s="304">
        <f>I11/$X11</f>
        <v>0</v>
      </c>
      <c r="AF11" s="153" t="s">
        <v>123</v>
      </c>
      <c r="AG11" s="196"/>
      <c r="AH11" s="304">
        <f t="shared" ref="AH11:AH54" si="2">L11/$X11</f>
        <v>16.681194377141779</v>
      </c>
      <c r="AI11" s="153" t="s">
        <v>123</v>
      </c>
      <c r="AM11" s="102"/>
      <c r="AN11" s="102"/>
      <c r="AO11" s="305"/>
    </row>
    <row r="12" spans="1:41" ht="12" customHeight="1" x14ac:dyDescent="0.25">
      <c r="B12" s="31" t="s">
        <v>12</v>
      </c>
      <c r="C12" s="1701">
        <v>11</v>
      </c>
      <c r="D12" s="1701">
        <v>4</v>
      </c>
      <c r="E12" s="231"/>
      <c r="F12" s="1703">
        <v>93.02</v>
      </c>
      <c r="G12" s="1703" t="s">
        <v>123</v>
      </c>
      <c r="H12" s="244"/>
      <c r="I12" s="1703">
        <v>0</v>
      </c>
      <c r="J12" s="1703" t="s">
        <v>123</v>
      </c>
      <c r="K12" s="244"/>
      <c r="L12" s="1703">
        <v>93.02</v>
      </c>
      <c r="M12" s="1703" t="s">
        <v>123</v>
      </c>
      <c r="N12" s="244"/>
      <c r="O12" s="1703">
        <v>0.02</v>
      </c>
      <c r="P12" s="1703" t="s">
        <v>123</v>
      </c>
      <c r="Q12" s="244"/>
      <c r="R12" s="1703">
        <v>0</v>
      </c>
      <c r="S12" s="1703" t="s">
        <v>123</v>
      </c>
      <c r="T12" s="244"/>
      <c r="U12" s="1703">
        <v>0.02</v>
      </c>
      <c r="V12" s="1703" t="s">
        <v>123</v>
      </c>
      <c r="X12" s="1236">
        <f>VLOOKUP(B12,'FX rates'!$B$9:$K$114,4,FALSE)</f>
        <v>18.953030999999999</v>
      </c>
      <c r="Y12" s="1237">
        <f>VLOOKUP(B12,'FX rates'!$B$9:$K$114,5,FALSE)</f>
        <v>15.890700000000001</v>
      </c>
      <c r="AB12" s="306">
        <f t="shared" si="0"/>
        <v>4.9079221154653307</v>
      </c>
      <c r="AC12" s="1703" t="s">
        <v>123</v>
      </c>
      <c r="AD12" s="196"/>
      <c r="AE12" s="186" t="s">
        <v>123</v>
      </c>
      <c r="AF12" s="186" t="s">
        <v>123</v>
      </c>
      <c r="AG12" s="196"/>
      <c r="AH12" s="186" t="s">
        <v>123</v>
      </c>
      <c r="AI12" s="186" t="s">
        <v>123</v>
      </c>
      <c r="AM12" s="102"/>
      <c r="AN12" s="102"/>
      <c r="AO12" s="305"/>
    </row>
    <row r="13" spans="1:41" ht="12" customHeight="1" x14ac:dyDescent="0.25">
      <c r="B13" s="31" t="s">
        <v>14</v>
      </c>
      <c r="C13" s="1701">
        <v>641</v>
      </c>
      <c r="D13" s="1701">
        <v>483</v>
      </c>
      <c r="E13" s="231"/>
      <c r="F13" s="1703">
        <v>3462473</v>
      </c>
      <c r="G13" s="1703">
        <v>1879524</v>
      </c>
      <c r="H13" s="244"/>
      <c r="I13" s="1703">
        <v>0</v>
      </c>
      <c r="J13" s="1703" t="s">
        <v>123</v>
      </c>
      <c r="K13" s="244"/>
      <c r="L13" s="1703">
        <v>3462473</v>
      </c>
      <c r="M13" s="1703">
        <v>1879524</v>
      </c>
      <c r="N13" s="244"/>
      <c r="O13" s="1703">
        <v>19.510000000000002</v>
      </c>
      <c r="P13" s="1703" t="s">
        <v>123</v>
      </c>
      <c r="Q13" s="244"/>
      <c r="R13" s="1703">
        <v>0</v>
      </c>
      <c r="S13" s="1703" t="s">
        <v>123</v>
      </c>
      <c r="T13" s="244"/>
      <c r="U13" s="1703">
        <v>19.510000000000002</v>
      </c>
      <c r="V13" s="1703">
        <v>12.06</v>
      </c>
      <c r="X13" s="1236">
        <f>VLOOKUP(B13,'FX rates'!$B$9:$K$114,4,FALSE)</f>
        <v>614.49178900000004</v>
      </c>
      <c r="Y13" s="1237">
        <f>VLOOKUP(B13,'FX rates'!$B$9:$K$114,5,FALSE)</f>
        <v>659.05399999999997</v>
      </c>
      <c r="AB13" s="306">
        <f t="shared" si="0"/>
        <v>5634.6936801786942</v>
      </c>
      <c r="AC13" s="306">
        <f t="shared" si="1"/>
        <v>2851.85128987913</v>
      </c>
      <c r="AD13" s="196"/>
      <c r="AE13" s="186" t="s">
        <v>123</v>
      </c>
      <c r="AF13" s="186" t="s">
        <v>123</v>
      </c>
      <c r="AG13" s="196"/>
      <c r="AH13" s="306">
        <f t="shared" si="2"/>
        <v>5634.6936801786942</v>
      </c>
      <c r="AI13" s="306">
        <f t="shared" ref="AI13:AI54" si="3">M13/$Y13</f>
        <v>2851.85128987913</v>
      </c>
      <c r="AM13" s="102"/>
      <c r="AN13" s="102"/>
      <c r="AO13" s="305"/>
    </row>
    <row r="14" spans="1:41" ht="12" customHeight="1" x14ac:dyDescent="0.25">
      <c r="B14" s="31" t="s">
        <v>18</v>
      </c>
      <c r="C14" s="1701">
        <v>8</v>
      </c>
      <c r="D14" s="1701">
        <v>8</v>
      </c>
      <c r="E14" s="231"/>
      <c r="F14" s="1703">
        <v>139.32</v>
      </c>
      <c r="G14" s="1703">
        <v>98.47</v>
      </c>
      <c r="H14" s="244"/>
      <c r="I14" s="1703">
        <v>0</v>
      </c>
      <c r="J14" s="1703">
        <v>0</v>
      </c>
      <c r="K14" s="244"/>
      <c r="L14" s="1703">
        <v>139.32</v>
      </c>
      <c r="M14" s="1703">
        <v>98.47</v>
      </c>
      <c r="N14" s="244"/>
      <c r="O14" s="307">
        <v>0.34</v>
      </c>
      <c r="P14" s="1703">
        <v>0.28000000000000003</v>
      </c>
      <c r="Q14" s="244"/>
      <c r="R14" s="1703">
        <v>0</v>
      </c>
      <c r="S14" s="1703">
        <v>0</v>
      </c>
      <c r="T14" s="244"/>
      <c r="U14" s="1703">
        <v>0.34</v>
      </c>
      <c r="V14" s="1703">
        <v>0.28000000000000003</v>
      </c>
      <c r="X14" s="1236">
        <f>VLOOKUP(B14,'FX rates'!$B$9:$K$114,4,FALSE)</f>
        <v>3.2284790000000001</v>
      </c>
      <c r="Y14" s="1237">
        <f>VLOOKUP(B14,'FX rates'!$B$9:$K$114,5,FALSE)</f>
        <v>3.2938999999999998</v>
      </c>
      <c r="AB14" s="306">
        <f t="shared" si="0"/>
        <v>43.153447800032147</v>
      </c>
      <c r="AC14" s="306">
        <f t="shared" si="1"/>
        <v>29.894653753908742</v>
      </c>
      <c r="AD14" s="196"/>
      <c r="AE14" s="306">
        <v>0</v>
      </c>
      <c r="AF14" s="306">
        <f>J14/$Y14</f>
        <v>0</v>
      </c>
      <c r="AG14" s="196"/>
      <c r="AH14" s="306">
        <f t="shared" si="2"/>
        <v>43.153447800032147</v>
      </c>
      <c r="AI14" s="306">
        <f t="shared" si="3"/>
        <v>29.894653753908742</v>
      </c>
      <c r="AM14" s="102"/>
      <c r="AN14" s="102"/>
      <c r="AO14" s="305"/>
    </row>
    <row r="15" spans="1:41" ht="12" customHeight="1" x14ac:dyDescent="0.25">
      <c r="B15" s="31" t="s">
        <v>20</v>
      </c>
      <c r="C15" s="1701">
        <v>701</v>
      </c>
      <c r="D15" s="1701">
        <v>664</v>
      </c>
      <c r="E15" s="231"/>
      <c r="F15" s="1703" t="s">
        <v>123</v>
      </c>
      <c r="G15" s="1703" t="s">
        <v>123</v>
      </c>
      <c r="H15" s="244"/>
      <c r="I15" s="1703" t="s">
        <v>123</v>
      </c>
      <c r="J15" s="1703" t="s">
        <v>123</v>
      </c>
      <c r="K15" s="244"/>
      <c r="L15" s="1703" t="s">
        <v>123</v>
      </c>
      <c r="M15" s="1703" t="s">
        <v>123</v>
      </c>
      <c r="N15" s="244"/>
      <c r="O15" s="1703" t="s">
        <v>123</v>
      </c>
      <c r="P15" s="1703" t="s">
        <v>123</v>
      </c>
      <c r="Q15" s="244"/>
      <c r="R15" s="1703" t="s">
        <v>123</v>
      </c>
      <c r="S15" s="1703" t="s">
        <v>123</v>
      </c>
      <c r="T15" s="244"/>
      <c r="U15" s="1703" t="s">
        <v>123</v>
      </c>
      <c r="V15" s="1703" t="s">
        <v>123</v>
      </c>
      <c r="X15" s="1236">
        <f>VLOOKUP(B15,'FX rates'!$B$9:$K$114,4,FALSE)</f>
        <v>19.678550999999999</v>
      </c>
      <c r="Y15" s="1237">
        <f>VLOOKUP(B15,'FX rates'!$B$9:$K$114,5,FALSE)</f>
        <v>20.715699999999998</v>
      </c>
      <c r="AB15" s="186" t="s">
        <v>123</v>
      </c>
      <c r="AC15" s="1703" t="s">
        <v>123</v>
      </c>
      <c r="AD15" s="196"/>
      <c r="AE15" s="186" t="s">
        <v>123</v>
      </c>
      <c r="AF15" s="186" t="s">
        <v>123</v>
      </c>
      <c r="AG15" s="196"/>
      <c r="AH15" s="186" t="s">
        <v>123</v>
      </c>
      <c r="AI15" s="1703" t="s">
        <v>123</v>
      </c>
      <c r="AM15" s="102"/>
      <c r="AN15" s="102"/>
      <c r="AO15" s="305"/>
    </row>
    <row r="16" spans="1:41" ht="12" customHeight="1" x14ac:dyDescent="0.25">
      <c r="B16" s="31" t="s">
        <v>137</v>
      </c>
      <c r="C16" s="1701">
        <v>450</v>
      </c>
      <c r="D16" s="1701">
        <v>447</v>
      </c>
      <c r="E16" s="231"/>
      <c r="F16" s="1703">
        <v>42144.959999999999</v>
      </c>
      <c r="G16" s="1703">
        <v>45169.87</v>
      </c>
      <c r="H16" s="244"/>
      <c r="I16" s="1703">
        <v>8396.43</v>
      </c>
      <c r="J16" s="1703">
        <v>7461.7</v>
      </c>
      <c r="K16" s="244"/>
      <c r="L16" s="1703">
        <v>50541.39</v>
      </c>
      <c r="M16" s="1703">
        <v>52631.57</v>
      </c>
      <c r="N16" s="244"/>
      <c r="O16" s="1703">
        <v>11136.59</v>
      </c>
      <c r="P16" s="1703">
        <v>13955.18</v>
      </c>
      <c r="Q16" s="244"/>
      <c r="R16" s="1703">
        <v>341.81</v>
      </c>
      <c r="S16" s="1703">
        <v>384.64</v>
      </c>
      <c r="T16" s="244"/>
      <c r="U16" s="1703">
        <v>11478.4</v>
      </c>
      <c r="V16" s="1703">
        <v>14339.81</v>
      </c>
      <c r="X16" s="1236">
        <f>VLOOKUP(B16,'FX rates'!$B$9:$K$114,4,FALSE)</f>
        <v>1</v>
      </c>
      <c r="Y16" s="1237">
        <f>VLOOKUP(B16,'FX rates'!$B$9:$K$114,5,FALSE)</f>
        <v>1</v>
      </c>
      <c r="AB16" s="306">
        <f t="shared" si="0"/>
        <v>42144.959999999999</v>
      </c>
      <c r="AC16" s="306">
        <f t="shared" si="1"/>
        <v>45169.87</v>
      </c>
      <c r="AD16" s="196"/>
      <c r="AE16" s="306">
        <f>I16/$X16</f>
        <v>8396.43</v>
      </c>
      <c r="AF16" s="306">
        <f>J16/$Y16</f>
        <v>7461.7</v>
      </c>
      <c r="AG16" s="196"/>
      <c r="AH16" s="306">
        <f t="shared" si="2"/>
        <v>50541.39</v>
      </c>
      <c r="AI16" s="306">
        <f t="shared" si="3"/>
        <v>52631.57</v>
      </c>
      <c r="AM16" s="102"/>
      <c r="AN16" s="102"/>
    </row>
    <row r="17" spans="1:40" ht="12" customHeight="1" x14ac:dyDescent="0.25">
      <c r="B17" s="31" t="s">
        <v>23</v>
      </c>
      <c r="C17" s="1701">
        <v>47</v>
      </c>
      <c r="D17" s="1701">
        <v>46</v>
      </c>
      <c r="E17" s="231"/>
      <c r="F17" s="1703" t="s">
        <v>123</v>
      </c>
      <c r="G17" s="1703" t="s">
        <v>123</v>
      </c>
      <c r="H17" s="244"/>
      <c r="I17" s="1703" t="s">
        <v>123</v>
      </c>
      <c r="J17" s="1703" t="s">
        <v>123</v>
      </c>
      <c r="K17" s="244"/>
      <c r="L17" s="1703">
        <v>160062.22</v>
      </c>
      <c r="M17" s="1703">
        <v>97328.26</v>
      </c>
      <c r="N17" s="244"/>
      <c r="O17" s="1703" t="s">
        <v>123</v>
      </c>
      <c r="P17" s="1703" t="s">
        <v>123</v>
      </c>
      <c r="Q17" s="244"/>
      <c r="R17" s="1703" t="s">
        <v>123</v>
      </c>
      <c r="S17" s="1703" t="s">
        <v>123</v>
      </c>
      <c r="T17" s="244"/>
      <c r="U17" s="1703">
        <v>27659.93</v>
      </c>
      <c r="V17" s="1703">
        <v>25565.66</v>
      </c>
      <c r="X17" s="1236">
        <f>VLOOKUP(B17,'FX rates'!$B$9:$K$114,4,FALSE)</f>
        <v>1</v>
      </c>
      <c r="Y17" s="1237">
        <f>VLOOKUP(B17,'FX rates'!$B$9:$K$114,5,FALSE)</f>
        <v>1</v>
      </c>
      <c r="AB17" s="186" t="s">
        <v>123</v>
      </c>
      <c r="AC17" s="186" t="s">
        <v>123</v>
      </c>
      <c r="AD17" s="196"/>
      <c r="AE17" s="186" t="s">
        <v>123</v>
      </c>
      <c r="AF17" s="186" t="s">
        <v>123</v>
      </c>
      <c r="AG17" s="196"/>
      <c r="AH17" s="306">
        <f t="shared" si="2"/>
        <v>160062.22</v>
      </c>
      <c r="AI17" s="306">
        <f t="shared" si="3"/>
        <v>97328.26</v>
      </c>
      <c r="AM17" s="102"/>
      <c r="AN17" s="102"/>
    </row>
    <row r="18" spans="1:40" ht="12" customHeight="1" x14ac:dyDescent="0.25">
      <c r="B18" s="37" t="s">
        <v>24</v>
      </c>
      <c r="C18" s="234">
        <v>153</v>
      </c>
      <c r="D18" s="234">
        <v>96</v>
      </c>
      <c r="E18" s="231"/>
      <c r="F18" s="1706" t="s">
        <v>123</v>
      </c>
      <c r="G18" s="1706" t="s">
        <v>123</v>
      </c>
      <c r="H18" s="244"/>
      <c r="I18" s="1706" t="s">
        <v>123</v>
      </c>
      <c r="J18" s="1706" t="s">
        <v>123</v>
      </c>
      <c r="K18" s="244"/>
      <c r="L18" s="1706">
        <v>13412.3</v>
      </c>
      <c r="M18" s="1706">
        <v>8678.9</v>
      </c>
      <c r="N18" s="244"/>
      <c r="O18" s="1706" t="s">
        <v>123</v>
      </c>
      <c r="P18" s="1706" t="s">
        <v>123</v>
      </c>
      <c r="Q18" s="244"/>
      <c r="R18" s="1706" t="s">
        <v>123</v>
      </c>
      <c r="S18" s="1706" t="s">
        <v>123</v>
      </c>
      <c r="T18" s="244"/>
      <c r="U18" s="1706">
        <v>2408.3000000000002</v>
      </c>
      <c r="V18" s="1706">
        <v>1853.9</v>
      </c>
      <c r="X18" s="1238">
        <f>VLOOKUP(B18,'FX rates'!$B$9:$K$114,4,FALSE)</f>
        <v>1.2550619999999999</v>
      </c>
      <c r="Y18" s="1056">
        <f>VLOOKUP(B18,'FX rates'!$B$9:$K$114,5,FALSE)</f>
        <v>1.3436999999999999</v>
      </c>
      <c r="AB18" s="202" t="s">
        <v>123</v>
      </c>
      <c r="AC18" s="202" t="s">
        <v>123</v>
      </c>
      <c r="AD18" s="196"/>
      <c r="AE18" s="202" t="s">
        <v>123</v>
      </c>
      <c r="AF18" s="202" t="s">
        <v>123</v>
      </c>
      <c r="AG18" s="196"/>
      <c r="AH18" s="308">
        <f t="shared" si="2"/>
        <v>10686.563691674197</v>
      </c>
      <c r="AI18" s="308">
        <f t="shared" si="3"/>
        <v>6458.9566123390641</v>
      </c>
      <c r="AM18" s="102"/>
      <c r="AN18" s="102"/>
    </row>
    <row r="19" spans="1:40" ht="12" customHeight="1" x14ac:dyDescent="0.25">
      <c r="B19" s="140" t="s">
        <v>26</v>
      </c>
      <c r="C19" s="562"/>
      <c r="D19" s="562"/>
      <c r="E19" s="231"/>
      <c r="F19" s="1718"/>
      <c r="G19" s="1718"/>
      <c r="H19" s="244"/>
      <c r="I19" s="1718"/>
      <c r="J19" s="1718"/>
      <c r="K19" s="244"/>
      <c r="L19" s="1718"/>
      <c r="M19" s="1718"/>
      <c r="N19" s="244"/>
      <c r="O19" s="728"/>
      <c r="P19" s="728"/>
      <c r="Q19" s="244"/>
      <c r="R19" s="728"/>
      <c r="S19" s="728"/>
      <c r="T19" s="244"/>
      <c r="U19" s="728"/>
      <c r="V19" s="728"/>
      <c r="X19" s="177"/>
      <c r="Y19" s="177"/>
      <c r="AB19" s="286"/>
      <c r="AC19" s="286"/>
      <c r="AD19" s="196"/>
      <c r="AE19" s="286"/>
      <c r="AF19" s="286"/>
      <c r="AG19" s="196"/>
      <c r="AH19" s="286"/>
      <c r="AI19" s="286"/>
      <c r="AM19" s="102"/>
      <c r="AN19" s="102"/>
    </row>
    <row r="20" spans="1:40" ht="12" customHeight="1" x14ac:dyDescent="0.25">
      <c r="B20" s="49"/>
      <c r="C20" s="1717" t="s">
        <v>598</v>
      </c>
      <c r="D20" s="1717" t="s">
        <v>598</v>
      </c>
      <c r="E20" s="231"/>
      <c r="F20" s="1718"/>
      <c r="G20" s="1718"/>
      <c r="H20" s="244"/>
      <c r="I20" s="1718"/>
      <c r="J20" s="1718"/>
      <c r="K20" s="244"/>
      <c r="L20" s="1718"/>
      <c r="M20" s="1718"/>
      <c r="N20" s="244"/>
      <c r="O20" s="1718"/>
      <c r="P20" s="1718"/>
      <c r="Q20" s="244"/>
      <c r="R20" s="1718"/>
      <c r="S20" s="1718"/>
      <c r="T20" s="244"/>
      <c r="U20" s="1718"/>
      <c r="V20" s="1718" t="s">
        <v>598</v>
      </c>
      <c r="X20" s="177"/>
      <c r="Y20" s="177"/>
      <c r="AB20" s="177"/>
      <c r="AC20" s="177"/>
      <c r="AD20" s="196"/>
      <c r="AE20" s="177"/>
      <c r="AF20" s="177"/>
      <c r="AG20" s="196"/>
      <c r="AH20" s="177"/>
      <c r="AI20" s="177"/>
      <c r="AM20" s="102"/>
      <c r="AN20" s="102"/>
    </row>
    <row r="21" spans="1:40" ht="12" customHeight="1" x14ac:dyDescent="0.25">
      <c r="B21" s="20" t="s">
        <v>27</v>
      </c>
      <c r="C21" s="1717"/>
      <c r="D21" s="1717"/>
      <c r="E21" s="231"/>
      <c r="F21" s="1718"/>
      <c r="G21" s="1718"/>
      <c r="H21" s="244"/>
      <c r="I21" s="1718"/>
      <c r="J21" s="1718"/>
      <c r="K21" s="244"/>
      <c r="L21" s="1718"/>
      <c r="M21" s="1718"/>
      <c r="N21" s="244"/>
      <c r="O21" s="1718"/>
      <c r="P21" s="1718"/>
      <c r="Q21" s="244"/>
      <c r="R21" s="1718"/>
      <c r="S21" s="1718"/>
      <c r="T21" s="244"/>
      <c r="U21" s="1718"/>
      <c r="V21" s="1718"/>
      <c r="X21" s="177"/>
      <c r="Y21" s="177"/>
      <c r="AB21" s="177"/>
      <c r="AC21" s="177"/>
      <c r="AD21" s="196"/>
      <c r="AE21" s="177"/>
      <c r="AF21" s="177"/>
      <c r="AG21" s="196"/>
      <c r="AH21" s="177"/>
      <c r="AI21" s="177"/>
    </row>
    <row r="22" spans="1:40" ht="12" customHeight="1" x14ac:dyDescent="0.25">
      <c r="B22" s="30" t="s">
        <v>31</v>
      </c>
      <c r="C22" s="586">
        <v>22</v>
      </c>
      <c r="D22" s="572">
        <v>21</v>
      </c>
      <c r="E22" s="231"/>
      <c r="F22" s="1764">
        <v>4831</v>
      </c>
      <c r="G22" s="592">
        <v>5211.2</v>
      </c>
      <c r="H22" s="244"/>
      <c r="I22" s="1764">
        <v>990.5</v>
      </c>
      <c r="J22" s="592">
        <v>2499.8000000000002</v>
      </c>
      <c r="K22" s="244"/>
      <c r="L22" s="1764">
        <v>5821.6</v>
      </c>
      <c r="M22" s="592">
        <v>7711</v>
      </c>
      <c r="N22" s="244"/>
      <c r="O22" s="1764">
        <v>328.5</v>
      </c>
      <c r="P22" s="592">
        <v>440.3</v>
      </c>
      <c r="Q22" s="244"/>
      <c r="R22" s="1767">
        <v>0.08</v>
      </c>
      <c r="S22" s="1768">
        <v>0.2</v>
      </c>
      <c r="T22" s="244"/>
      <c r="U22" s="580">
        <v>328.5</v>
      </c>
      <c r="V22" s="1696">
        <v>440.5</v>
      </c>
      <c r="X22" s="1235">
        <f>VLOOKUP(B22,'FX rates'!$B$9:$K$114,4,FALSE)</f>
        <v>4.0572790000000003</v>
      </c>
      <c r="Y22" s="1180">
        <f>VLOOKUP(B22,'FX rates'!$B$9:$K$114,5,FALSE)</f>
        <v>4.4835000000000003</v>
      </c>
      <c r="AB22" s="1380">
        <f t="shared" si="0"/>
        <v>1190.6994811054403</v>
      </c>
      <c r="AC22" s="1381">
        <f t="shared" si="1"/>
        <v>1162.3062339689973</v>
      </c>
      <c r="AD22" s="196"/>
      <c r="AE22" s="1380">
        <f>I22/$X22</f>
        <v>244.12913186399061</v>
      </c>
      <c r="AF22" s="1381">
        <f>J22/$Y22</f>
        <v>557.55548120887704</v>
      </c>
      <c r="AG22" s="196"/>
      <c r="AH22" s="1380">
        <f t="shared" si="2"/>
        <v>1434.8532600296899</v>
      </c>
      <c r="AI22" s="1381">
        <f t="shared" si="3"/>
        <v>1719.8617151778744</v>
      </c>
    </row>
    <row r="23" spans="1:40" ht="12.6" customHeight="1" x14ac:dyDescent="0.25">
      <c r="B23" s="36" t="s">
        <v>33</v>
      </c>
      <c r="C23" s="587">
        <v>2</v>
      </c>
      <c r="D23" s="1719">
        <v>2</v>
      </c>
      <c r="E23" s="231"/>
      <c r="F23" s="1765" t="s">
        <v>123</v>
      </c>
      <c r="G23" s="1720" t="s">
        <v>123</v>
      </c>
      <c r="H23" s="244"/>
      <c r="I23" s="1765" t="s">
        <v>123</v>
      </c>
      <c r="J23" s="1720" t="s">
        <v>123</v>
      </c>
      <c r="K23" s="244"/>
      <c r="L23" s="1765">
        <v>26.9</v>
      </c>
      <c r="M23" s="1720">
        <v>113.29</v>
      </c>
      <c r="N23" s="244"/>
      <c r="O23" s="1765" t="s">
        <v>123</v>
      </c>
      <c r="P23" s="1720" t="s">
        <v>123</v>
      </c>
      <c r="Q23" s="244"/>
      <c r="R23" s="1364" t="s">
        <v>123</v>
      </c>
      <c r="S23" s="1769" t="s">
        <v>123</v>
      </c>
      <c r="T23" s="244"/>
      <c r="U23" s="576">
        <v>0.53</v>
      </c>
      <c r="V23" s="1697">
        <v>0.81</v>
      </c>
      <c r="X23" s="1236">
        <f>VLOOKUP(B23,'FX rates'!$B$9:$K$114,4,FALSE)</f>
        <v>152.920412</v>
      </c>
      <c r="Y23" s="1181">
        <f>VLOOKUP(B23,'FX rates'!$B$9:$K$114,5,FALSE)</f>
        <v>146.97999999999999</v>
      </c>
      <c r="AB23" s="576" t="s">
        <v>123</v>
      </c>
      <c r="AC23" s="1697" t="s">
        <v>123</v>
      </c>
      <c r="AD23" s="196"/>
      <c r="AE23" s="576" t="s">
        <v>123</v>
      </c>
      <c r="AF23" s="59" t="s">
        <v>123</v>
      </c>
      <c r="AG23" s="196"/>
      <c r="AH23" s="1382">
        <f t="shared" si="2"/>
        <v>0.17590849807545639</v>
      </c>
      <c r="AI23" s="1383">
        <f t="shared" si="3"/>
        <v>0.77078514083548788</v>
      </c>
    </row>
    <row r="24" spans="1:40" s="1860" customFormat="1" ht="12.6" customHeight="1" x14ac:dyDescent="0.25">
      <c r="A24" s="1839"/>
      <c r="B24" s="1861" t="s">
        <v>143</v>
      </c>
      <c r="C24" s="587">
        <v>36</v>
      </c>
      <c r="D24" s="1719">
        <v>35</v>
      </c>
      <c r="E24" s="231"/>
      <c r="F24" s="1765">
        <v>37878.68</v>
      </c>
      <c r="G24" s="1720">
        <v>11876.93</v>
      </c>
      <c r="H24" s="244"/>
      <c r="I24" s="1765" t="s">
        <v>123</v>
      </c>
      <c r="J24" s="1720" t="s">
        <v>123</v>
      </c>
      <c r="K24" s="244"/>
      <c r="L24" s="1765">
        <v>37878.68</v>
      </c>
      <c r="M24" s="1720">
        <v>11876.93</v>
      </c>
      <c r="N24" s="244"/>
      <c r="O24" s="1765">
        <v>616.16999999999996</v>
      </c>
      <c r="P24" s="1720">
        <v>307.41000000000003</v>
      </c>
      <c r="Q24" s="244"/>
      <c r="R24" s="1364">
        <v>0</v>
      </c>
      <c r="S24" s="1769">
        <v>0</v>
      </c>
      <c r="T24" s="244"/>
      <c r="U24" s="576">
        <v>616.16999999999996</v>
      </c>
      <c r="V24" s="1697">
        <v>307.41000000000003</v>
      </c>
      <c r="W24" s="1839"/>
      <c r="X24" s="1236">
        <f>VLOOKUP(B24,'FX rates'!$B$9:$K$114,4,FALSE)</f>
        <v>82.473297000000002</v>
      </c>
      <c r="Y24" s="1181">
        <f>VLOOKUP(B24,'FX rates'!$B$9:$K$114,5,FALSE)</f>
        <v>77.606999999999999</v>
      </c>
      <c r="AB24" s="1382">
        <f t="shared" ref="AB24" si="4">F24/$X24</f>
        <v>459.2841729123549</v>
      </c>
      <c r="AC24" s="1383">
        <f t="shared" ref="AC24" si="5">G24/$Y24</f>
        <v>153.03941654747641</v>
      </c>
      <c r="AD24" s="196"/>
      <c r="AE24" s="576" t="s">
        <v>123</v>
      </c>
      <c r="AF24" s="1697" t="s">
        <v>123</v>
      </c>
      <c r="AG24" s="196"/>
      <c r="AH24" s="1382">
        <f t="shared" ref="AH24" si="6">L24/$X24</f>
        <v>459.2841729123549</v>
      </c>
      <c r="AI24" s="1383">
        <f t="shared" ref="AI24" si="7">M24/$Y24</f>
        <v>153.03941654747641</v>
      </c>
      <c r="AL24" s="1839"/>
    </row>
    <row r="25" spans="1:40" ht="12" customHeight="1" x14ac:dyDescent="0.25">
      <c r="B25" s="36" t="s">
        <v>35</v>
      </c>
      <c r="C25" s="587">
        <v>4</v>
      </c>
      <c r="D25" s="1719">
        <v>2</v>
      </c>
      <c r="E25" s="231"/>
      <c r="F25" s="1765">
        <v>888298.17</v>
      </c>
      <c r="G25" s="1720">
        <v>163146.37</v>
      </c>
      <c r="H25" s="244"/>
      <c r="I25" s="1765">
        <v>1848773.08</v>
      </c>
      <c r="J25" s="1720">
        <v>461673.72</v>
      </c>
      <c r="K25" s="244"/>
      <c r="L25" s="1765">
        <v>2737071.25</v>
      </c>
      <c r="M25" s="1720">
        <v>624820.09</v>
      </c>
      <c r="N25" s="244"/>
      <c r="O25" s="1765">
        <v>8292</v>
      </c>
      <c r="P25" s="1720">
        <v>1552</v>
      </c>
      <c r="Q25" s="244"/>
      <c r="R25" s="1364">
        <v>93</v>
      </c>
      <c r="S25" s="1769">
        <v>95</v>
      </c>
      <c r="T25" s="244"/>
      <c r="U25" s="576">
        <v>8385</v>
      </c>
      <c r="V25" s="1697">
        <v>1647</v>
      </c>
      <c r="X25" s="1236">
        <f>VLOOKUP(B25,'FX rates'!$B$9:$K$114,4,FALSE)</f>
        <v>22640.28932</v>
      </c>
      <c r="Y25" s="1181">
        <f>VLOOKUP(B25,'FX rates'!$B$9:$K$114,5,FALSE)</f>
        <v>22468</v>
      </c>
      <c r="AB25" s="1382">
        <f t="shared" si="0"/>
        <v>39.235283500343542</v>
      </c>
      <c r="AC25" s="1383">
        <f t="shared" si="1"/>
        <v>7.2612769271853299</v>
      </c>
      <c r="AD25" s="196"/>
      <c r="AE25" s="1382">
        <f>I25/$X25</f>
        <v>81.658544812270975</v>
      </c>
      <c r="AF25" s="1383">
        <f>J25/$Y25</f>
        <v>20.548055901726901</v>
      </c>
      <c r="AG25" s="196"/>
      <c r="AH25" s="1382">
        <f t="shared" si="2"/>
        <v>120.89382831261452</v>
      </c>
      <c r="AI25" s="1383">
        <f t="shared" si="3"/>
        <v>27.809332828912229</v>
      </c>
    </row>
    <row r="26" spans="1:40" ht="12" customHeight="1" x14ac:dyDescent="0.25">
      <c r="B26" s="36" t="s">
        <v>37</v>
      </c>
      <c r="C26" s="587">
        <v>12</v>
      </c>
      <c r="D26" s="1719">
        <v>12</v>
      </c>
      <c r="E26" s="231"/>
      <c r="F26" s="1765">
        <v>82387.331717380992</v>
      </c>
      <c r="G26" s="1720">
        <v>80702.820000000007</v>
      </c>
      <c r="H26" s="244"/>
      <c r="I26" s="1765">
        <v>7300.3637176189995</v>
      </c>
      <c r="J26" s="1720">
        <v>10492.73</v>
      </c>
      <c r="K26" s="244"/>
      <c r="L26" s="1765">
        <v>89687.695435000001</v>
      </c>
      <c r="M26" s="1720">
        <v>91195.55</v>
      </c>
      <c r="N26" s="244"/>
      <c r="O26" s="1765">
        <v>1680.94</v>
      </c>
      <c r="P26" s="1720">
        <v>1815.84</v>
      </c>
      <c r="Q26" s="244"/>
      <c r="R26" s="1364">
        <v>47.69</v>
      </c>
      <c r="S26" s="1769">
        <v>66.400000000000006</v>
      </c>
      <c r="T26" s="244"/>
      <c r="U26" s="576">
        <v>1728.64</v>
      </c>
      <c r="V26" s="1697">
        <v>1882.22</v>
      </c>
      <c r="X26" s="1236">
        <f>VLOOKUP(B26,'FX rates'!$B$9:$K$114,4,FALSE)</f>
        <v>7.8149249999999997</v>
      </c>
      <c r="Y26" s="1181">
        <f>VLOOKUP(B26,'FX rates'!$B$9:$K$114,5,FALSE)</f>
        <v>7.7542999999999997</v>
      </c>
      <c r="AB26" s="1382">
        <f t="shared" si="0"/>
        <v>10542.306128002636</v>
      </c>
      <c r="AC26" s="1383">
        <f t="shared" si="1"/>
        <v>10407.492616999602</v>
      </c>
      <c r="AD26" s="196"/>
      <c r="AE26" s="1382">
        <f>I26/$X26</f>
        <v>934.15659364856344</v>
      </c>
      <c r="AF26" s="1383">
        <f>J26/$Y26</f>
        <v>1353.1498652360626</v>
      </c>
      <c r="AG26" s="196"/>
      <c r="AH26" s="1382">
        <f t="shared" si="2"/>
        <v>11476.4627216512</v>
      </c>
      <c r="AI26" s="1383">
        <f t="shared" si="3"/>
        <v>11760.642482235664</v>
      </c>
    </row>
    <row r="27" spans="1:40" ht="12" customHeight="1" x14ac:dyDescent="0.25">
      <c r="B27" s="36" t="s">
        <v>41</v>
      </c>
      <c r="C27" s="587">
        <v>64</v>
      </c>
      <c r="D27" s="1719">
        <v>61</v>
      </c>
      <c r="E27" s="231"/>
      <c r="F27" s="1765">
        <v>7707917.8200000003</v>
      </c>
      <c r="G27" s="1720">
        <v>9851774.5700000003</v>
      </c>
      <c r="H27" s="244"/>
      <c r="I27" s="1765">
        <v>2614659.9700000002</v>
      </c>
      <c r="J27" s="1720">
        <v>2974343.22</v>
      </c>
      <c r="K27" s="244"/>
      <c r="L27" s="1765">
        <v>10322577.869999999</v>
      </c>
      <c r="M27" s="1720">
        <v>12826117.84</v>
      </c>
      <c r="N27" s="244"/>
      <c r="O27" s="1720" t="s">
        <v>123</v>
      </c>
      <c r="P27" s="1720" t="s">
        <v>123</v>
      </c>
      <c r="Q27" s="244"/>
      <c r="R27" s="1364" t="s">
        <v>123</v>
      </c>
      <c r="S27" s="1769" t="s">
        <v>123</v>
      </c>
      <c r="T27" s="244"/>
      <c r="U27" s="576" t="s">
        <v>123</v>
      </c>
      <c r="V27" s="1697" t="s">
        <v>123</v>
      </c>
      <c r="X27" s="1236">
        <f>VLOOKUP(B27,'FX rates'!$B$9:$K$114,4,FALSE)</f>
        <v>112.646828</v>
      </c>
      <c r="Y27" s="1181">
        <f>VLOOKUP(B27,'FX rates'!$B$9:$K$114,5,FALSE)</f>
        <v>116.965</v>
      </c>
      <c r="AB27" s="1382">
        <f t="shared" si="0"/>
        <v>68425.520335113208</v>
      </c>
      <c r="AC27" s="1383">
        <f t="shared" si="1"/>
        <v>84228.397982302398</v>
      </c>
      <c r="AD27" s="196"/>
      <c r="AE27" s="1382">
        <f>I27/$X27</f>
        <v>23211.128235230914</v>
      </c>
      <c r="AF27" s="1383">
        <f>J27/$Y27</f>
        <v>25429.343991792419</v>
      </c>
      <c r="AG27" s="196"/>
      <c r="AH27" s="1382">
        <f t="shared" si="2"/>
        <v>91636.649280528334</v>
      </c>
      <c r="AI27" s="1383">
        <f t="shared" si="3"/>
        <v>109657.74240157311</v>
      </c>
    </row>
    <row r="28" spans="1:40" ht="12" customHeight="1" x14ac:dyDescent="0.25">
      <c r="B28" s="36" t="s">
        <v>43</v>
      </c>
      <c r="C28" s="587">
        <v>6</v>
      </c>
      <c r="D28" s="1719">
        <v>6</v>
      </c>
      <c r="E28" s="231"/>
      <c r="F28" s="1765">
        <v>699902</v>
      </c>
      <c r="G28" s="1720">
        <v>144295</v>
      </c>
      <c r="H28" s="244"/>
      <c r="I28" s="1765" t="s">
        <v>123</v>
      </c>
      <c r="J28" s="1720" t="s">
        <v>123</v>
      </c>
      <c r="K28" s="244"/>
      <c r="L28" s="1765">
        <v>699902</v>
      </c>
      <c r="M28" s="1720">
        <v>144295</v>
      </c>
      <c r="N28" s="244"/>
      <c r="O28" s="1765">
        <v>1520.63</v>
      </c>
      <c r="P28" s="1720">
        <v>304.52999999999997</v>
      </c>
      <c r="Q28" s="244"/>
      <c r="R28" s="1364">
        <v>0</v>
      </c>
      <c r="S28" s="1769" t="s">
        <v>123</v>
      </c>
      <c r="T28" s="244"/>
      <c r="U28" s="576">
        <v>1520.63</v>
      </c>
      <c r="V28" s="1697">
        <v>304.52999999999997</v>
      </c>
      <c r="X28" s="1236">
        <f>VLOOKUP(B28,'FX rates'!$B$9:$K$114,4,FALSE)</f>
        <v>1066.235158</v>
      </c>
      <c r="Y28" s="1181">
        <f>VLOOKUP(B28,'FX rates'!$B$9:$K$114,5,FALSE)</f>
        <v>1203.51</v>
      </c>
      <c r="AB28" s="1382">
        <f t="shared" si="0"/>
        <v>656.42367422290533</v>
      </c>
      <c r="AC28" s="1383">
        <f t="shared" si="1"/>
        <v>119.89514004869092</v>
      </c>
      <c r="AD28" s="196"/>
      <c r="AE28" s="576" t="s">
        <v>123</v>
      </c>
      <c r="AF28" s="59" t="s">
        <v>123</v>
      </c>
      <c r="AG28" s="196"/>
      <c r="AH28" s="1382">
        <f t="shared" si="2"/>
        <v>656.42367422290533</v>
      </c>
      <c r="AI28" s="1383">
        <f t="shared" si="3"/>
        <v>119.89514004869092</v>
      </c>
    </row>
    <row r="29" spans="1:40" ht="12" customHeight="1" x14ac:dyDescent="0.25">
      <c r="B29" s="36" t="s">
        <v>612</v>
      </c>
      <c r="C29" s="587">
        <v>3308</v>
      </c>
      <c r="D29" s="1719">
        <v>4237</v>
      </c>
      <c r="E29" s="231"/>
      <c r="F29" s="1765">
        <v>282.75</v>
      </c>
      <c r="G29" s="1720">
        <v>23.14</v>
      </c>
      <c r="H29" s="244"/>
      <c r="I29" s="1765">
        <v>0</v>
      </c>
      <c r="J29" s="1720" t="s">
        <v>123</v>
      </c>
      <c r="K29" s="244"/>
      <c r="L29" s="1765">
        <v>282.75</v>
      </c>
      <c r="M29" s="1720">
        <v>23.14</v>
      </c>
      <c r="N29" s="244"/>
      <c r="O29" s="1765">
        <v>161.58000000000001</v>
      </c>
      <c r="P29" s="1720">
        <v>18.350000000000001</v>
      </c>
      <c r="Q29" s="244"/>
      <c r="R29" s="1364">
        <v>0</v>
      </c>
      <c r="S29" s="1769" t="s">
        <v>123</v>
      </c>
      <c r="T29" s="244"/>
      <c r="U29" s="1762">
        <v>161.58000000000001</v>
      </c>
      <c r="V29" s="1697">
        <v>18.350000000000001</v>
      </c>
      <c r="X29" s="1236">
        <f>VLOOKUP(B29,'FX rates'!$B$9:$K$114,4,FALSE)</f>
        <v>63.714761000000003</v>
      </c>
      <c r="Y29" s="1181">
        <f>VLOOKUP(B29,'FX rates'!$B$9:$K$114,5,FALSE)</f>
        <v>67.808000000000007</v>
      </c>
      <c r="AB29" s="1382">
        <f t="shared" si="0"/>
        <v>4.4377471650564617</v>
      </c>
      <c r="AC29" s="1383">
        <f t="shared" si="1"/>
        <v>0.34125766871165641</v>
      </c>
      <c r="AD29" s="196"/>
      <c r="AE29" s="576" t="s">
        <v>123</v>
      </c>
      <c r="AF29" s="59" t="s">
        <v>123</v>
      </c>
      <c r="AG29" s="196"/>
      <c r="AH29" s="1382">
        <f t="shared" si="2"/>
        <v>4.4377471650564617</v>
      </c>
      <c r="AI29" s="1383">
        <f t="shared" si="3"/>
        <v>0.34125766871165641</v>
      </c>
    </row>
    <row r="30" spans="1:40" ht="12" customHeight="1" x14ac:dyDescent="0.25">
      <c r="B30" s="36" t="s">
        <v>45</v>
      </c>
      <c r="C30" s="587">
        <v>9</v>
      </c>
      <c r="D30" s="1719">
        <v>11</v>
      </c>
      <c r="E30" s="231"/>
      <c r="F30" s="1765">
        <v>88.28</v>
      </c>
      <c r="G30" s="1720">
        <v>82.9</v>
      </c>
      <c r="H30" s="244"/>
      <c r="I30" s="1765">
        <v>16.829999999999998</v>
      </c>
      <c r="J30" s="1720">
        <v>36.33</v>
      </c>
      <c r="K30" s="244"/>
      <c r="L30" s="1765">
        <v>105.08</v>
      </c>
      <c r="M30" s="1720">
        <v>119.24</v>
      </c>
      <c r="N30" s="244"/>
      <c r="O30" s="1765">
        <v>9.4700000000000006</v>
      </c>
      <c r="P30" s="1720">
        <v>8.5299999999999994</v>
      </c>
      <c r="Q30" s="244"/>
      <c r="R30" s="1364">
        <v>0.69</v>
      </c>
      <c r="S30" s="1769">
        <v>1.04</v>
      </c>
      <c r="T30" s="244"/>
      <c r="U30" s="576">
        <v>10.15</v>
      </c>
      <c r="V30" s="1697">
        <v>9.58</v>
      </c>
      <c r="X30" s="1236">
        <f>VLOOKUP(B30,'FX rates'!$B$9:$K$114,4,FALSE)</f>
        <v>1.4076569999999999</v>
      </c>
      <c r="Y30" s="1181">
        <f>VLOOKUP(B30,'FX rates'!$B$9:$K$114,5,FALSE)</f>
        <v>1.4371</v>
      </c>
      <c r="AB30" s="1382">
        <f t="shared" si="0"/>
        <v>62.714141300046819</v>
      </c>
      <c r="AC30" s="1383">
        <f t="shared" si="1"/>
        <v>57.685616867302208</v>
      </c>
      <c r="AD30" s="196"/>
      <c r="AE30" s="1382">
        <f>I30/$X30</f>
        <v>11.956037585860759</v>
      </c>
      <c r="AF30" s="59">
        <f>J30/$Y30</f>
        <v>25.280077934729661</v>
      </c>
      <c r="AG30" s="196"/>
      <c r="AH30" s="1382">
        <f t="shared" si="2"/>
        <v>74.648866875950603</v>
      </c>
      <c r="AI30" s="1383">
        <f t="shared" si="3"/>
        <v>82.972653260037575</v>
      </c>
    </row>
    <row r="31" spans="1:40" ht="12" customHeight="1" x14ac:dyDescent="0.25">
      <c r="B31" s="36" t="s">
        <v>553</v>
      </c>
      <c r="C31" s="587">
        <v>0</v>
      </c>
      <c r="D31" s="1719">
        <v>0</v>
      </c>
      <c r="E31" s="231"/>
      <c r="F31" s="1765">
        <v>0</v>
      </c>
      <c r="G31" s="1720">
        <v>0</v>
      </c>
      <c r="H31" s="244"/>
      <c r="I31" s="1765">
        <v>0</v>
      </c>
      <c r="J31" s="1720">
        <v>0</v>
      </c>
      <c r="K31" s="244"/>
      <c r="L31" s="1765">
        <v>0</v>
      </c>
      <c r="M31" s="1720">
        <v>0</v>
      </c>
      <c r="N31" s="244"/>
      <c r="O31" s="1765">
        <v>0</v>
      </c>
      <c r="P31" s="1720">
        <v>0</v>
      </c>
      <c r="Q31" s="244"/>
      <c r="R31" s="1364">
        <v>0</v>
      </c>
      <c r="S31" s="1769">
        <v>0</v>
      </c>
      <c r="T31" s="244"/>
      <c r="U31" s="576">
        <v>0</v>
      </c>
      <c r="V31" s="1697">
        <v>0</v>
      </c>
      <c r="X31" s="1236">
        <f>VLOOKUP(B31,'FX rates'!$B$9:$K$114,4,FALSE)</f>
        <v>49.899349000000001</v>
      </c>
      <c r="Y31" s="1181">
        <f>VLOOKUP(B31,'FX rates'!$B$9:$K$114,5,FALSE)</f>
        <v>49.525799999999997</v>
      </c>
      <c r="AB31" s="1382">
        <f t="shared" si="0"/>
        <v>0</v>
      </c>
      <c r="AC31" s="1383">
        <f t="shared" si="1"/>
        <v>0</v>
      </c>
      <c r="AD31" s="196"/>
      <c r="AE31" s="576" t="s">
        <v>123</v>
      </c>
      <c r="AF31" s="59" t="s">
        <v>123</v>
      </c>
      <c r="AG31" s="196"/>
      <c r="AH31" s="1382">
        <f t="shared" si="2"/>
        <v>0</v>
      </c>
      <c r="AI31" s="1383">
        <f t="shared" si="3"/>
        <v>0</v>
      </c>
    </row>
    <row r="32" spans="1:40" ht="12" customHeight="1" x14ac:dyDescent="0.25">
      <c r="B32" s="36" t="s">
        <v>48</v>
      </c>
      <c r="C32" s="587">
        <v>1</v>
      </c>
      <c r="D32" s="1719">
        <v>3</v>
      </c>
      <c r="E32" s="231"/>
      <c r="F32" s="1765">
        <v>10833.613299999999</v>
      </c>
      <c r="G32" s="1720">
        <v>21271.768099999998</v>
      </c>
      <c r="H32" s="244"/>
      <c r="I32" s="1765">
        <v>358.12</v>
      </c>
      <c r="J32" s="1720">
        <v>7.8254000000000001</v>
      </c>
      <c r="K32" s="244"/>
      <c r="L32" s="1765">
        <v>11191.74</v>
      </c>
      <c r="M32" s="1720">
        <v>21279.593499999999</v>
      </c>
      <c r="N32" s="244"/>
      <c r="O32" s="1765">
        <v>239.744</v>
      </c>
      <c r="P32" s="1720">
        <v>771.94</v>
      </c>
      <c r="Q32" s="244"/>
      <c r="R32" s="1364">
        <v>0</v>
      </c>
      <c r="S32" s="1769">
        <v>0</v>
      </c>
      <c r="T32" s="244"/>
      <c r="U32" s="576">
        <v>239.744</v>
      </c>
      <c r="V32" s="1697">
        <v>771.94</v>
      </c>
      <c r="X32" s="1236">
        <f>VLOOKUP(B32,'FX rates'!$B$9:$K$114,4,FALSE)</f>
        <v>6.5165519999999999</v>
      </c>
      <c r="Y32" s="1181">
        <f>VLOOKUP(B32,'FX rates'!$B$9:$K$114,5,FALSE)</f>
        <v>6.9436999999999998</v>
      </c>
      <c r="AB32" s="1382">
        <f t="shared" si="0"/>
        <v>1662.4763064884619</v>
      </c>
      <c r="AC32" s="1383">
        <f t="shared" si="1"/>
        <v>3063.4630096346327</v>
      </c>
      <c r="AD32" s="196"/>
      <c r="AE32" s="1382">
        <f>I32/$X32</f>
        <v>54.95544269423462</v>
      </c>
      <c r="AF32" s="59">
        <f>J32/$Y32</f>
        <v>1.1269784120857758</v>
      </c>
      <c r="AG32" s="196"/>
      <c r="AH32" s="1382">
        <f t="shared" si="2"/>
        <v>1717.4327773337802</v>
      </c>
      <c r="AI32" s="1383">
        <f t="shared" si="3"/>
        <v>3064.5899880467186</v>
      </c>
    </row>
    <row r="33" spans="2:35" ht="12" customHeight="1" x14ac:dyDescent="0.25">
      <c r="B33" s="36" t="s">
        <v>50</v>
      </c>
      <c r="C33" s="587">
        <v>483</v>
      </c>
      <c r="D33" s="1719">
        <v>463</v>
      </c>
      <c r="E33" s="231"/>
      <c r="F33" s="1765">
        <v>480915.27</v>
      </c>
      <c r="G33" s="1720">
        <v>1412220.94</v>
      </c>
      <c r="H33" s="244"/>
      <c r="I33" s="1765">
        <v>391</v>
      </c>
      <c r="J33" s="1720">
        <v>274.43</v>
      </c>
      <c r="K33" s="244"/>
      <c r="L33" s="1765">
        <v>481306.26</v>
      </c>
      <c r="M33" s="1720">
        <v>1412495.37</v>
      </c>
      <c r="N33" s="244"/>
      <c r="O33" s="1765">
        <v>23688.47</v>
      </c>
      <c r="P33" s="1720">
        <v>77961.320000000007</v>
      </c>
      <c r="Q33" s="244"/>
      <c r="R33" s="1364">
        <v>0.06</v>
      </c>
      <c r="S33" s="1769">
        <v>0.02</v>
      </c>
      <c r="T33" s="244"/>
      <c r="U33" s="576">
        <v>23688.52</v>
      </c>
      <c r="V33" s="1697">
        <v>77961.36</v>
      </c>
      <c r="X33" s="1236">
        <f>VLOOKUP(B33,'FX rates'!$B$9:$K$114,4,FALSE)</f>
        <v>6.5165519999999999</v>
      </c>
      <c r="Y33" s="1181">
        <f>VLOOKUP(B33,'FX rates'!$B$9:$K$114,5,FALSE)</f>
        <v>6.9436999999999998</v>
      </c>
      <c r="AB33" s="1382">
        <f t="shared" si="0"/>
        <v>73799.038203025164</v>
      </c>
      <c r="AC33" s="1383">
        <f t="shared" si="1"/>
        <v>203381.61786943561</v>
      </c>
      <c r="AD33" s="196"/>
      <c r="AE33" s="1382">
        <f>I33/$X33</f>
        <v>60.00105577305299</v>
      </c>
      <c r="AF33" s="1383">
        <f>J33/$Y33</f>
        <v>39.522156775206305</v>
      </c>
      <c r="AG33" s="196"/>
      <c r="AH33" s="1382">
        <f t="shared" si="2"/>
        <v>73859.037724244365</v>
      </c>
      <c r="AI33" s="1383">
        <f t="shared" si="3"/>
        <v>203421.14002621084</v>
      </c>
    </row>
    <row r="34" spans="2:35" ht="12" customHeight="1" x14ac:dyDescent="0.25">
      <c r="B34" s="36" t="s">
        <v>474</v>
      </c>
      <c r="C34" s="588">
        <v>2</v>
      </c>
      <c r="D34" s="590">
        <v>2</v>
      </c>
      <c r="E34" s="231"/>
      <c r="F34" s="1766">
        <v>1.1499999999999999</v>
      </c>
      <c r="G34" s="594">
        <v>0.96</v>
      </c>
      <c r="H34" s="244"/>
      <c r="I34" s="1766" t="s">
        <v>123</v>
      </c>
      <c r="J34" s="594" t="s">
        <v>123</v>
      </c>
      <c r="K34" s="244"/>
      <c r="L34" s="1766">
        <v>1.1499999999999999</v>
      </c>
      <c r="M34" s="594">
        <v>0.96</v>
      </c>
      <c r="N34" s="244"/>
      <c r="O34" s="1766" t="s">
        <v>123</v>
      </c>
      <c r="P34" s="594" t="s">
        <v>123</v>
      </c>
      <c r="Q34" s="244"/>
      <c r="R34" s="1770" t="s">
        <v>123</v>
      </c>
      <c r="S34" s="1771" t="s">
        <v>123</v>
      </c>
      <c r="T34" s="244"/>
      <c r="U34" s="577" t="s">
        <v>123</v>
      </c>
      <c r="V34" s="1710" t="s">
        <v>123</v>
      </c>
      <c r="X34" s="1238">
        <f>VLOOKUP(B34,'FX rates'!$B$9:$K$114,4,FALSE)</f>
        <v>32.551189999999998</v>
      </c>
      <c r="Y34" s="1182">
        <f>VLOOKUP(B34,'FX rates'!$B$9:$K$114,5,FALSE)</f>
        <v>35.666600000000003</v>
      </c>
      <c r="AB34" s="1384">
        <f t="shared" si="0"/>
        <v>3.5328969539976877E-2</v>
      </c>
      <c r="AC34" s="1385">
        <f t="shared" si="1"/>
        <v>2.6915938160632074E-2</v>
      </c>
      <c r="AD34" s="196"/>
      <c r="AE34" s="577" t="s">
        <v>123</v>
      </c>
      <c r="AF34" s="252" t="s">
        <v>123</v>
      </c>
      <c r="AG34" s="196"/>
      <c r="AH34" s="1384">
        <f t="shared" si="2"/>
        <v>3.5328969539976877E-2</v>
      </c>
      <c r="AI34" s="1385">
        <f t="shared" si="3"/>
        <v>2.6915938160632074E-2</v>
      </c>
    </row>
    <row r="35" spans="2:35" ht="12" customHeight="1" x14ac:dyDescent="0.25">
      <c r="B35" s="140" t="s">
        <v>26</v>
      </c>
      <c r="C35" s="562">
        <v>4526</v>
      </c>
      <c r="D35" s="562">
        <v>4526</v>
      </c>
      <c r="E35" s="231"/>
      <c r="F35" s="1718"/>
      <c r="G35" s="1718"/>
      <c r="H35" s="244"/>
      <c r="I35" s="1718"/>
      <c r="J35" s="1718"/>
      <c r="K35" s="244"/>
      <c r="L35" s="1718"/>
      <c r="M35" s="1718"/>
      <c r="N35" s="244"/>
      <c r="O35" s="728"/>
      <c r="P35" s="728"/>
      <c r="Q35" s="244"/>
      <c r="R35" s="147"/>
      <c r="S35" s="728"/>
      <c r="T35" s="244"/>
      <c r="U35" s="728"/>
      <c r="V35" s="728"/>
      <c r="W35" s="177"/>
      <c r="X35" s="177"/>
      <c r="Y35" s="177"/>
      <c r="AB35" s="286"/>
      <c r="AC35" s="286"/>
      <c r="AD35" s="196"/>
      <c r="AE35" s="286"/>
      <c r="AF35" s="286"/>
      <c r="AG35" s="196"/>
      <c r="AH35" s="286"/>
      <c r="AI35" s="286"/>
    </row>
    <row r="36" spans="2:35" ht="12" customHeight="1" x14ac:dyDescent="0.25">
      <c r="B36" s="40"/>
      <c r="C36" s="1717" t="s">
        <v>598</v>
      </c>
      <c r="D36" s="1717" t="s">
        <v>598</v>
      </c>
      <c r="E36" s="231"/>
      <c r="F36" s="147"/>
      <c r="G36" s="1718"/>
      <c r="H36" s="244"/>
      <c r="I36" s="1718"/>
      <c r="J36" s="1718"/>
      <c r="K36" s="244"/>
      <c r="L36" s="1718"/>
      <c r="M36" s="1718"/>
      <c r="N36" s="244"/>
      <c r="O36" s="1718"/>
      <c r="P36" s="1718"/>
      <c r="Q36" s="244"/>
      <c r="R36" s="1718"/>
      <c r="S36" s="1718"/>
      <c r="T36" s="244"/>
      <c r="U36" s="1718"/>
      <c r="V36" s="1718"/>
      <c r="W36" s="177"/>
      <c r="X36" s="177"/>
      <c r="Y36" s="177"/>
      <c r="AB36" s="177"/>
      <c r="AC36" s="177"/>
      <c r="AD36" s="196"/>
      <c r="AE36" s="177"/>
      <c r="AF36" s="177"/>
      <c r="AG36" s="196"/>
      <c r="AH36" s="177"/>
      <c r="AI36" s="177"/>
    </row>
    <row r="37" spans="2:35" ht="12" customHeight="1" x14ac:dyDescent="0.25">
      <c r="B37" s="20" t="s">
        <v>59</v>
      </c>
      <c r="C37" s="1717"/>
      <c r="D37" s="1717"/>
      <c r="E37" s="231"/>
      <c r="F37" s="1718"/>
      <c r="G37" s="1718"/>
      <c r="H37" s="244"/>
      <c r="I37" s="1718"/>
      <c r="J37" s="1718"/>
      <c r="K37" s="244"/>
      <c r="L37" s="1718"/>
      <c r="M37" s="1718"/>
      <c r="N37" s="244"/>
      <c r="O37" s="1718"/>
      <c r="P37" s="1718"/>
      <c r="Q37" s="244"/>
      <c r="R37" s="1718"/>
      <c r="S37" s="1718"/>
      <c r="T37" s="244"/>
      <c r="U37" s="1718"/>
      <c r="V37" s="1718"/>
      <c r="W37" s="177"/>
      <c r="X37" s="177"/>
      <c r="Y37" s="177"/>
      <c r="AB37" s="177"/>
      <c r="AC37" s="177"/>
      <c r="AD37" s="196"/>
      <c r="AE37" s="177"/>
      <c r="AF37" s="177"/>
      <c r="AG37" s="196"/>
      <c r="AH37" s="177"/>
      <c r="AI37" s="177"/>
    </row>
    <row r="38" spans="2:35" ht="12" customHeight="1" x14ac:dyDescent="0.25">
      <c r="B38" s="770" t="s">
        <v>151</v>
      </c>
      <c r="C38" s="136">
        <v>3</v>
      </c>
      <c r="D38" s="136">
        <v>3</v>
      </c>
      <c r="E38" s="231"/>
      <c r="F38" s="153">
        <v>86.58</v>
      </c>
      <c r="G38" s="153">
        <v>78.03</v>
      </c>
      <c r="H38" s="244"/>
      <c r="I38" s="153">
        <v>262.51</v>
      </c>
      <c r="J38" s="153">
        <v>44.1</v>
      </c>
      <c r="K38" s="244"/>
      <c r="L38" s="153">
        <v>349.09</v>
      </c>
      <c r="M38" s="153">
        <v>122.13</v>
      </c>
      <c r="N38" s="244"/>
      <c r="O38" s="153">
        <v>45</v>
      </c>
      <c r="P38" s="153">
        <v>39.56</v>
      </c>
      <c r="Q38" s="244"/>
      <c r="R38" s="153">
        <v>0.06</v>
      </c>
      <c r="S38" s="153">
        <v>0.09</v>
      </c>
      <c r="T38" s="244"/>
      <c r="U38" s="153">
        <v>45</v>
      </c>
      <c r="V38" s="153">
        <v>39.64</v>
      </c>
      <c r="X38" s="1235">
        <f>VLOOKUP(B38,'FX rates'!$B$9:$K$114,4,FALSE)</f>
        <v>0.83469599999999999</v>
      </c>
      <c r="Y38" s="1055">
        <f>VLOOKUP(B38,'FX rates'!$B$9:$K$114,5,FALSE)</f>
        <v>0.95010099999999997</v>
      </c>
      <c r="AB38" s="304">
        <f t="shared" si="0"/>
        <v>103.72638661261105</v>
      </c>
      <c r="AC38" s="304">
        <f t="shared" si="1"/>
        <v>82.12811059034776</v>
      </c>
      <c r="AD38" s="196"/>
      <c r="AE38" s="304">
        <f>I38/$X38</f>
        <v>314.4977333064972</v>
      </c>
      <c r="AF38" s="304">
        <f>J38/$Y38</f>
        <v>46.416117865363788</v>
      </c>
      <c r="AG38" s="196"/>
      <c r="AH38" s="304">
        <f t="shared" si="2"/>
        <v>418.22411991910826</v>
      </c>
      <c r="AI38" s="304">
        <f t="shared" si="3"/>
        <v>128.54422845571156</v>
      </c>
    </row>
    <row r="39" spans="2:35" ht="12" customHeight="1" x14ac:dyDescent="0.25">
      <c r="B39" s="31" t="s">
        <v>65</v>
      </c>
      <c r="C39" s="1701">
        <v>19</v>
      </c>
      <c r="D39" s="1701">
        <v>19</v>
      </c>
      <c r="E39" s="231"/>
      <c r="F39" s="1703" t="s">
        <v>123</v>
      </c>
      <c r="G39" s="1703" t="s">
        <v>123</v>
      </c>
      <c r="H39" s="244"/>
      <c r="I39" s="1703" t="s">
        <v>123</v>
      </c>
      <c r="J39" s="1703" t="s">
        <v>123</v>
      </c>
      <c r="K39" s="244"/>
      <c r="L39" s="1703" t="s">
        <v>123</v>
      </c>
      <c r="M39" s="1703" t="s">
        <v>123</v>
      </c>
      <c r="N39" s="244"/>
      <c r="O39" s="1703" t="s">
        <v>123</v>
      </c>
      <c r="P39" s="1703" t="s">
        <v>123</v>
      </c>
      <c r="Q39" s="244"/>
      <c r="R39" s="1703" t="s">
        <v>123</v>
      </c>
      <c r="S39" s="1703" t="s">
        <v>123</v>
      </c>
      <c r="T39" s="244"/>
      <c r="U39" s="1703" t="s">
        <v>123</v>
      </c>
      <c r="V39" s="1703" t="s">
        <v>123</v>
      </c>
      <c r="X39" s="1236">
        <f>VLOOKUP(B39,'FX rates'!$B$9:$K$114,4,FALSE)</f>
        <v>0.37534699999999999</v>
      </c>
      <c r="Y39" s="1237">
        <f>VLOOKUP(B39,'FX rates'!$B$9:$K$114,5,FALSE)</f>
        <v>0.37369999999999998</v>
      </c>
      <c r="AB39" s="186" t="s">
        <v>123</v>
      </c>
      <c r="AC39" s="186" t="s">
        <v>123</v>
      </c>
      <c r="AD39" s="196"/>
      <c r="AE39" s="186" t="s">
        <v>123</v>
      </c>
      <c r="AF39" s="186" t="s">
        <v>123</v>
      </c>
      <c r="AG39" s="196"/>
      <c r="AH39" s="186" t="s">
        <v>123</v>
      </c>
      <c r="AI39" s="186" t="s">
        <v>123</v>
      </c>
    </row>
    <row r="40" spans="2:35" ht="12" customHeight="1" x14ac:dyDescent="0.25">
      <c r="B40" s="31" t="s">
        <v>154</v>
      </c>
      <c r="C40" s="1701">
        <v>2966</v>
      </c>
      <c r="D40" s="1701">
        <v>3337</v>
      </c>
      <c r="E40" s="231"/>
      <c r="F40" s="1703">
        <v>0</v>
      </c>
      <c r="G40" s="1703" t="s">
        <v>123</v>
      </c>
      <c r="H40" s="244"/>
      <c r="I40" s="1703">
        <v>0</v>
      </c>
      <c r="J40" s="1703" t="s">
        <v>123</v>
      </c>
      <c r="K40" s="244"/>
      <c r="L40" s="1703">
        <v>0</v>
      </c>
      <c r="M40" s="1703" t="s">
        <v>123</v>
      </c>
      <c r="N40" s="244"/>
      <c r="O40" s="1703">
        <v>0</v>
      </c>
      <c r="P40" s="1703" t="s">
        <v>123</v>
      </c>
      <c r="Q40" s="244"/>
      <c r="R40" s="1703" t="s">
        <v>123</v>
      </c>
      <c r="S40" s="1703" t="s">
        <v>123</v>
      </c>
      <c r="T40" s="244"/>
      <c r="U40" s="1703" t="s">
        <v>123</v>
      </c>
      <c r="V40" s="1703" t="s">
        <v>123</v>
      </c>
      <c r="X40" s="1236">
        <f>VLOOKUP(B40,'FX rates'!$B$9:$K$114,4,FALSE)</f>
        <v>0.83469599999999999</v>
      </c>
      <c r="Y40" s="1237">
        <f>VLOOKUP(B40,'FX rates'!$B$9:$K$114,5,FALSE)</f>
        <v>0.95010099999999997</v>
      </c>
      <c r="AB40" s="186" t="s">
        <v>123</v>
      </c>
      <c r="AC40" s="186" t="s">
        <v>123</v>
      </c>
      <c r="AD40" s="196"/>
      <c r="AE40" s="186" t="s">
        <v>123</v>
      </c>
      <c r="AF40" s="186" t="s">
        <v>123</v>
      </c>
      <c r="AG40" s="196"/>
      <c r="AH40" s="186" t="s">
        <v>123</v>
      </c>
      <c r="AI40" s="186" t="s">
        <v>123</v>
      </c>
    </row>
    <row r="41" spans="2:35" ht="12" customHeight="1" x14ac:dyDescent="0.25">
      <c r="B41" s="31" t="s">
        <v>68</v>
      </c>
      <c r="C41" s="1701">
        <v>9</v>
      </c>
      <c r="D41" s="1701">
        <v>9</v>
      </c>
      <c r="E41" s="231"/>
      <c r="F41" s="1703">
        <v>6448.25</v>
      </c>
      <c r="G41" s="1703">
        <v>956</v>
      </c>
      <c r="H41" s="244"/>
      <c r="I41" s="1703">
        <v>0</v>
      </c>
      <c r="J41" s="1703" t="s">
        <v>123</v>
      </c>
      <c r="K41" s="244"/>
      <c r="L41" s="1703">
        <v>6448.25</v>
      </c>
      <c r="M41" s="1703">
        <v>956</v>
      </c>
      <c r="N41" s="244"/>
      <c r="O41" s="1703">
        <v>2521.5100000000002</v>
      </c>
      <c r="P41" s="1703">
        <v>673.24</v>
      </c>
      <c r="Q41" s="244"/>
      <c r="R41" s="1703">
        <v>0</v>
      </c>
      <c r="S41" s="1703" t="s">
        <v>123</v>
      </c>
      <c r="T41" s="244"/>
      <c r="U41" s="1703">
        <v>2521.5100000000002</v>
      </c>
      <c r="V41" s="1703">
        <v>673.24</v>
      </c>
      <c r="X41" s="1236">
        <f>VLOOKUP(B41,'FX rates'!$B$9:$K$114,4,FALSE)</f>
        <v>3.7825220000000002</v>
      </c>
      <c r="Y41" s="1237">
        <f>VLOOKUP(B41,'FX rates'!$B$9:$K$114,5,FALSE)</f>
        <v>3.5133999999999999</v>
      </c>
      <c r="AB41" s="306">
        <f t="shared" si="0"/>
        <v>1704.7488421746125</v>
      </c>
      <c r="AC41" s="306">
        <f t="shared" si="1"/>
        <v>272.10109865087952</v>
      </c>
      <c r="AD41" s="196"/>
      <c r="AE41" s="186" t="s">
        <v>123</v>
      </c>
      <c r="AF41" s="1703" t="s">
        <v>123</v>
      </c>
      <c r="AG41" s="196"/>
      <c r="AH41" s="306">
        <f t="shared" si="2"/>
        <v>1704.7488421746125</v>
      </c>
      <c r="AI41" s="306">
        <f t="shared" si="3"/>
        <v>272.10109865087952</v>
      </c>
    </row>
    <row r="42" spans="2:35" ht="12" customHeight="1" x14ac:dyDescent="0.25">
      <c r="B42" s="31" t="s">
        <v>72</v>
      </c>
      <c r="C42" s="1701" t="s">
        <v>123</v>
      </c>
      <c r="D42" s="1701" t="s">
        <v>123</v>
      </c>
      <c r="E42" s="231"/>
      <c r="F42" s="1703">
        <v>2.15</v>
      </c>
      <c r="G42" s="1703">
        <v>2.1</v>
      </c>
      <c r="H42" s="244"/>
      <c r="I42" s="1703">
        <v>1.97</v>
      </c>
      <c r="J42" s="1703">
        <v>0</v>
      </c>
      <c r="K42" s="244"/>
      <c r="L42" s="1703">
        <v>4.12</v>
      </c>
      <c r="M42" s="1703">
        <v>2.1</v>
      </c>
      <c r="N42" s="244"/>
      <c r="O42" s="1703">
        <v>1.87</v>
      </c>
      <c r="P42" s="1703">
        <v>1.9</v>
      </c>
      <c r="Q42" s="244"/>
      <c r="R42" s="1703">
        <v>0</v>
      </c>
      <c r="S42" s="1703" t="s">
        <v>123</v>
      </c>
      <c r="T42" s="244"/>
      <c r="U42" s="1703">
        <v>1.87</v>
      </c>
      <c r="V42" s="1703">
        <v>1.9</v>
      </c>
      <c r="X42" s="1236">
        <f>VLOOKUP(B42,'FX rates'!$B$9:$K$114,4,FALSE)</f>
        <v>0.83469599999999999</v>
      </c>
      <c r="Y42" s="1237">
        <f>VLOOKUP(B42,'FX rates'!$B$9:$K$114,5,FALSE)</f>
        <v>0.95010099999999997</v>
      </c>
      <c r="AB42" s="306">
        <f t="shared" si="0"/>
        <v>2.5757880713457353</v>
      </c>
      <c r="AC42" s="306">
        <f t="shared" si="1"/>
        <v>2.2102913269220852</v>
      </c>
      <c r="AD42" s="196"/>
      <c r="AE42" s="186" t="s">
        <v>123</v>
      </c>
      <c r="AF42" s="186" t="s">
        <v>123</v>
      </c>
      <c r="AG42" s="196"/>
      <c r="AH42" s="306">
        <f t="shared" si="2"/>
        <v>4.9359287692764795</v>
      </c>
      <c r="AI42" s="306">
        <f t="shared" si="3"/>
        <v>2.2102913269220852</v>
      </c>
    </row>
    <row r="43" spans="2:35" ht="12" customHeight="1" x14ac:dyDescent="0.25">
      <c r="B43" s="31" t="s">
        <v>73</v>
      </c>
      <c r="C43" s="1701">
        <v>2902</v>
      </c>
      <c r="D43" s="1701">
        <v>3005</v>
      </c>
      <c r="E43" s="231"/>
      <c r="F43" s="1703">
        <v>1104.4000000000001</v>
      </c>
      <c r="G43" s="1703">
        <v>1112.2</v>
      </c>
      <c r="H43" s="244"/>
      <c r="I43" s="1703">
        <v>1123.7</v>
      </c>
      <c r="J43" s="1703">
        <v>1260.0999999999999</v>
      </c>
      <c r="K43" s="244"/>
      <c r="L43" s="1703">
        <v>2228.1</v>
      </c>
      <c r="M43" s="1703">
        <v>2372.3000000000002</v>
      </c>
      <c r="N43" s="244"/>
      <c r="O43" s="1703">
        <v>103.72</v>
      </c>
      <c r="P43" s="1703">
        <v>107.26</v>
      </c>
      <c r="Q43" s="244"/>
      <c r="R43" s="1703">
        <v>31.02</v>
      </c>
      <c r="S43" s="1703">
        <v>35.54</v>
      </c>
      <c r="T43" s="244"/>
      <c r="U43" s="1703">
        <v>134.72999999999999</v>
      </c>
      <c r="V43" s="1703">
        <v>142.79</v>
      </c>
      <c r="X43" s="1236">
        <f>VLOOKUP(B43,'FX rates'!$B$9:$K$114,4,FALSE)</f>
        <v>0.83469599999999999</v>
      </c>
      <c r="Y43" s="1237">
        <f>VLOOKUP(B43,'FX rates'!$B$9:$K$114,5,FALSE)</f>
        <v>0.95010099999999997</v>
      </c>
      <c r="AB43" s="306">
        <f t="shared" si="0"/>
        <v>1323.1164399973165</v>
      </c>
      <c r="AC43" s="306">
        <f t="shared" si="1"/>
        <v>1170.6123875251158</v>
      </c>
      <c r="AD43" s="196"/>
      <c r="AE43" s="306">
        <f>I43/$X43</f>
        <v>1346.2386305912573</v>
      </c>
      <c r="AF43" s="306">
        <f>J43/$Y43</f>
        <v>1326.2800481211998</v>
      </c>
      <c r="AG43" s="196"/>
      <c r="AH43" s="306">
        <f t="shared" si="2"/>
        <v>2669.3550705885737</v>
      </c>
      <c r="AI43" s="306">
        <f t="shared" si="3"/>
        <v>2496.8924356463158</v>
      </c>
    </row>
    <row r="44" spans="2:35" ht="12" customHeight="1" x14ac:dyDescent="0.25">
      <c r="B44" s="31" t="s">
        <v>456</v>
      </c>
      <c r="C44" s="1701">
        <v>2</v>
      </c>
      <c r="D44" s="1701">
        <v>2</v>
      </c>
      <c r="E44" s="231"/>
      <c r="F44" s="1703" t="s">
        <v>123</v>
      </c>
      <c r="G44" s="1703" t="s">
        <v>123</v>
      </c>
      <c r="H44" s="244"/>
      <c r="I44" s="1703" t="s">
        <v>123</v>
      </c>
      <c r="J44" s="1703" t="s">
        <v>123</v>
      </c>
      <c r="K44" s="244"/>
      <c r="L44" s="1703" t="s">
        <v>123</v>
      </c>
      <c r="M44" s="1703" t="s">
        <v>123</v>
      </c>
      <c r="N44" s="244"/>
      <c r="O44" s="1703" t="s">
        <v>123</v>
      </c>
      <c r="P44" s="1703" t="s">
        <v>123</v>
      </c>
      <c r="Q44" s="244"/>
      <c r="R44" s="1703" t="s">
        <v>123</v>
      </c>
      <c r="S44" s="1703" t="s">
        <v>123</v>
      </c>
      <c r="T44" s="244"/>
      <c r="U44" s="1703" t="s">
        <v>123</v>
      </c>
      <c r="V44" s="1703" t="s">
        <v>123</v>
      </c>
      <c r="X44" s="1236">
        <f>VLOOKUP(B44,'FX rates'!$B$9:$K$114,4,FALSE)</f>
        <v>17.748843999999998</v>
      </c>
      <c r="Y44" s="1237">
        <f>VLOOKUP(B44,'FX rates'!$B$9:$K$114,5,FALSE)</f>
        <v>18.096299999999999</v>
      </c>
      <c r="AB44" s="186" t="s">
        <v>123</v>
      </c>
      <c r="AC44" s="186" t="s">
        <v>123</v>
      </c>
      <c r="AD44" s="196"/>
      <c r="AE44" s="186" t="s">
        <v>123</v>
      </c>
      <c r="AF44" s="186" t="s">
        <v>123</v>
      </c>
      <c r="AG44" s="196"/>
      <c r="AH44" s="186" t="s">
        <v>123</v>
      </c>
      <c r="AI44" s="186" t="s">
        <v>123</v>
      </c>
    </row>
    <row r="45" spans="2:35" ht="12" customHeight="1" x14ac:dyDescent="0.25">
      <c r="B45" s="31" t="s">
        <v>76</v>
      </c>
      <c r="C45" s="1701">
        <v>596</v>
      </c>
      <c r="D45" s="1701">
        <v>503</v>
      </c>
      <c r="E45" s="231"/>
      <c r="F45" s="1703">
        <v>9493</v>
      </c>
      <c r="G45" s="1703">
        <v>10015</v>
      </c>
      <c r="H45" s="244"/>
      <c r="I45" s="1703">
        <v>0</v>
      </c>
      <c r="J45" s="1703">
        <v>0</v>
      </c>
      <c r="K45" s="244"/>
      <c r="L45" s="1703">
        <v>9493</v>
      </c>
      <c r="M45" s="1703">
        <v>10015</v>
      </c>
      <c r="N45" s="1718"/>
      <c r="O45" s="1703">
        <v>127.77</v>
      </c>
      <c r="P45" s="1703">
        <v>172.4</v>
      </c>
      <c r="Q45" s="1718"/>
      <c r="R45" s="1703">
        <v>0</v>
      </c>
      <c r="S45" s="1703">
        <v>0</v>
      </c>
      <c r="T45" s="1718"/>
      <c r="U45" s="1703">
        <v>127.78</v>
      </c>
      <c r="V45" s="1703">
        <v>172.4</v>
      </c>
      <c r="X45" s="1236">
        <f>VLOOKUP(B45,'FX rates'!$B$9:$K$114,4,FALSE)</f>
        <v>0.83469599999999999</v>
      </c>
      <c r="Y45" s="1237">
        <f>VLOOKUP(B45,'FX rates'!$B$9:$K$114,5,FALSE)</f>
        <v>0.95010099999999997</v>
      </c>
      <c r="AB45" s="306">
        <f t="shared" si="0"/>
        <v>11373.002865713985</v>
      </c>
      <c r="AC45" s="306">
        <f t="shared" si="1"/>
        <v>10540.984590059374</v>
      </c>
      <c r="AD45" s="196"/>
      <c r="AE45" s="306">
        <f>I45/$X45</f>
        <v>0</v>
      </c>
      <c r="AF45" s="306">
        <f>J45/$Y45</f>
        <v>0</v>
      </c>
      <c r="AG45" s="196"/>
      <c r="AH45" s="306">
        <f t="shared" si="2"/>
        <v>11373.002865713985</v>
      </c>
      <c r="AI45" s="306">
        <f t="shared" si="3"/>
        <v>10540.984590059374</v>
      </c>
    </row>
    <row r="46" spans="2:35" ht="12" customHeight="1" x14ac:dyDescent="0.25">
      <c r="B46" s="31" t="s">
        <v>77</v>
      </c>
      <c r="C46" s="1701">
        <v>5066</v>
      </c>
      <c r="D46" s="1701">
        <v>5765</v>
      </c>
      <c r="E46" s="231"/>
      <c r="F46" s="1703" t="s">
        <v>123</v>
      </c>
      <c r="G46" s="1703" t="s">
        <v>123</v>
      </c>
      <c r="H46" s="244"/>
      <c r="I46" s="1703">
        <v>0</v>
      </c>
      <c r="J46" s="1703" t="s">
        <v>123</v>
      </c>
      <c r="K46" s="244"/>
      <c r="L46" s="1703">
        <v>0</v>
      </c>
      <c r="M46" s="1703">
        <v>0</v>
      </c>
      <c r="N46" s="244"/>
      <c r="O46" s="1703">
        <v>0</v>
      </c>
      <c r="P46" s="1703" t="s">
        <v>123</v>
      </c>
      <c r="Q46" s="244"/>
      <c r="R46" s="1703">
        <v>0</v>
      </c>
      <c r="S46" s="1703" t="s">
        <v>123</v>
      </c>
      <c r="T46" s="244"/>
      <c r="U46" s="1703">
        <v>0</v>
      </c>
      <c r="V46" s="1703" t="s">
        <v>123</v>
      </c>
      <c r="X46" s="1236">
        <f>VLOOKUP(B46,'FX rates'!$B$9:$K$114,4,FALSE)</f>
        <v>0.83469599999999999</v>
      </c>
      <c r="Y46" s="1237">
        <f>VLOOKUP(B46,'FX rates'!$B$9:$K$114,5,FALSE)</f>
        <v>0.95010099999999997</v>
      </c>
      <c r="AB46" s="186" t="s">
        <v>123</v>
      </c>
      <c r="AC46" s="186" t="s">
        <v>123</v>
      </c>
      <c r="AD46" s="196"/>
      <c r="AE46" s="186" t="s">
        <v>123</v>
      </c>
      <c r="AF46" s="186" t="s">
        <v>123</v>
      </c>
      <c r="AG46" s="196"/>
      <c r="AH46" s="306">
        <f t="shared" ref="AH46" si="8">L46/$X46</f>
        <v>0</v>
      </c>
      <c r="AI46" s="306">
        <f t="shared" ref="AI46" si="9">M46/$Y46</f>
        <v>0</v>
      </c>
    </row>
    <row r="47" spans="2:35" ht="12" customHeight="1" x14ac:dyDescent="0.25">
      <c r="B47" s="31" t="s">
        <v>78</v>
      </c>
      <c r="C47" s="1701">
        <v>11</v>
      </c>
      <c r="D47" s="1701">
        <v>12</v>
      </c>
      <c r="E47" s="231"/>
      <c r="F47" s="1703">
        <v>32035.16</v>
      </c>
      <c r="G47" s="1703">
        <v>58218.78</v>
      </c>
      <c r="H47" s="244"/>
      <c r="I47" s="1703">
        <v>782.07</v>
      </c>
      <c r="J47" s="1703">
        <v>2593.0300000000002</v>
      </c>
      <c r="K47" s="244"/>
      <c r="L47" s="1703">
        <v>32817.21</v>
      </c>
      <c r="M47" s="1703">
        <v>60811.82</v>
      </c>
      <c r="N47" s="244"/>
      <c r="O47" s="1703">
        <v>691.92</v>
      </c>
      <c r="P47" s="1703">
        <v>1346.27</v>
      </c>
      <c r="Q47" s="244"/>
      <c r="R47" s="1703">
        <v>0.25</v>
      </c>
      <c r="S47" s="1703">
        <v>0.51</v>
      </c>
      <c r="T47" s="244"/>
      <c r="U47" s="1703">
        <v>692.16</v>
      </c>
      <c r="V47" s="1703">
        <v>1346.78</v>
      </c>
      <c r="X47" s="1236">
        <f>VLOOKUP(B47,'FX rates'!$B$9:$K$114,4,FALSE)</f>
        <v>12.355112</v>
      </c>
      <c r="Y47" s="1237">
        <f>VLOOKUP(B47,'FX rates'!$B$9:$K$114,5,FALSE)</f>
        <v>13.7004</v>
      </c>
      <c r="AB47" s="306">
        <f t="shared" si="0"/>
        <v>2592.8668230607705</v>
      </c>
      <c r="AC47" s="306">
        <f t="shared" si="1"/>
        <v>4249.4219146886217</v>
      </c>
      <c r="AD47" s="196"/>
      <c r="AE47" s="306">
        <f>I47/$X47</f>
        <v>63.299304773603026</v>
      </c>
      <c r="AF47" s="306">
        <f>J47/$Y47</f>
        <v>189.26673673761351</v>
      </c>
      <c r="AG47" s="196"/>
      <c r="AH47" s="306">
        <f t="shared" si="2"/>
        <v>2656.164509071225</v>
      </c>
      <c r="AI47" s="306">
        <f t="shared" si="3"/>
        <v>4438.6893813319321</v>
      </c>
    </row>
    <row r="48" spans="2:35" ht="12" customHeight="1" x14ac:dyDescent="0.25">
      <c r="B48" s="31" t="s">
        <v>80</v>
      </c>
      <c r="C48" s="1701">
        <v>6</v>
      </c>
      <c r="D48" s="1701">
        <v>4</v>
      </c>
      <c r="E48" s="231"/>
      <c r="F48" s="1703">
        <v>1050.2165760700002</v>
      </c>
      <c r="G48" s="1703">
        <v>537.85166120000042</v>
      </c>
      <c r="H48" s="244"/>
      <c r="I48" s="1703">
        <v>0</v>
      </c>
      <c r="J48" s="1703">
        <v>0</v>
      </c>
      <c r="K48" s="244"/>
      <c r="L48" s="1703">
        <v>1050.2165760700002</v>
      </c>
      <c r="M48" s="1703">
        <v>537.85166120000042</v>
      </c>
      <c r="N48" s="244"/>
      <c r="O48" s="1703">
        <v>0.10100000000000001</v>
      </c>
      <c r="P48" s="1703">
        <v>0.443</v>
      </c>
      <c r="Q48" s="244"/>
      <c r="R48" s="1703">
        <v>0</v>
      </c>
      <c r="S48" s="1703">
        <v>0</v>
      </c>
      <c r="T48" s="244"/>
      <c r="U48" s="1703">
        <v>0.10100000000000001</v>
      </c>
      <c r="V48" s="1703">
        <v>0.443</v>
      </c>
      <c r="X48" s="1236">
        <f>VLOOKUP(B48,'FX rates'!$B$9:$K$114,4,FALSE)</f>
        <v>331.60391099999998</v>
      </c>
      <c r="Y48" s="1237">
        <f>VLOOKUP(B48,'FX rates'!$B$9:$K$114,5,FALSE)</f>
        <v>330.57100000000003</v>
      </c>
      <c r="AB48" s="306">
        <f t="shared" si="0"/>
        <v>3.1670813920828582</v>
      </c>
      <c r="AC48" s="306">
        <f t="shared" si="1"/>
        <v>1.6270382495742228</v>
      </c>
      <c r="AD48" s="196"/>
      <c r="AE48" s="186" t="s">
        <v>123</v>
      </c>
      <c r="AF48" s="186" t="s">
        <v>123</v>
      </c>
      <c r="AG48" s="196"/>
      <c r="AH48" s="306">
        <f t="shared" si="2"/>
        <v>3.1670813920828582</v>
      </c>
      <c r="AI48" s="306">
        <f t="shared" si="3"/>
        <v>1.6270382495742228</v>
      </c>
    </row>
    <row r="49" spans="2:35" ht="12" customHeight="1" x14ac:dyDescent="0.25">
      <c r="B49" s="31" t="s">
        <v>82</v>
      </c>
      <c r="C49" s="1701">
        <v>5157</v>
      </c>
      <c r="D49" s="1701">
        <v>5850</v>
      </c>
      <c r="E49" s="231"/>
      <c r="F49" s="1703">
        <v>0.8</v>
      </c>
      <c r="G49" s="1703">
        <v>2.8</v>
      </c>
      <c r="H49" s="244"/>
      <c r="I49" s="1703">
        <v>0</v>
      </c>
      <c r="J49" s="1703" t="s">
        <v>123</v>
      </c>
      <c r="K49" s="244"/>
      <c r="L49" s="1703">
        <v>0.8</v>
      </c>
      <c r="M49" s="1703">
        <v>2.8</v>
      </c>
      <c r="N49" s="244"/>
      <c r="O49" s="1703">
        <v>7.0000000000000007E-2</v>
      </c>
      <c r="P49" s="1703" t="s">
        <v>123</v>
      </c>
      <c r="Q49" s="244"/>
      <c r="R49" s="1703">
        <v>0</v>
      </c>
      <c r="S49" s="1703" t="s">
        <v>123</v>
      </c>
      <c r="T49" s="244"/>
      <c r="U49" s="1703">
        <v>7.0000000000000007E-2</v>
      </c>
      <c r="V49" s="1703">
        <v>0.22</v>
      </c>
      <c r="X49" s="1236">
        <f>VLOOKUP(B49,'FX rates'!$B$9:$K$114,4,FALSE)</f>
        <v>0.83469599999999999</v>
      </c>
      <c r="Y49" s="1237">
        <f>VLOOKUP(B49,'FX rates'!$B$9:$K$114,5,FALSE)</f>
        <v>0.95010099999999997</v>
      </c>
      <c r="AB49" s="306">
        <f t="shared" si="0"/>
        <v>0.95843277073329702</v>
      </c>
      <c r="AC49" s="306">
        <f t="shared" si="1"/>
        <v>2.9470551025627802</v>
      </c>
      <c r="AD49" s="196"/>
      <c r="AE49" s="186" t="s">
        <v>123</v>
      </c>
      <c r="AF49" s="186" t="s">
        <v>123</v>
      </c>
      <c r="AG49" s="196"/>
      <c r="AH49" s="306">
        <f t="shared" si="2"/>
        <v>0.95843277073329702</v>
      </c>
      <c r="AI49" s="306">
        <f t="shared" si="3"/>
        <v>2.9470551025627802</v>
      </c>
    </row>
    <row r="50" spans="2:35" ht="12" customHeight="1" x14ac:dyDescent="0.25">
      <c r="B50" s="31" t="s">
        <v>84</v>
      </c>
      <c r="C50" s="1701">
        <v>167</v>
      </c>
      <c r="D50" s="1701">
        <v>214</v>
      </c>
      <c r="E50" s="231"/>
      <c r="F50" s="1703">
        <v>17756.919999999998</v>
      </c>
      <c r="G50" s="1703">
        <v>14831.96</v>
      </c>
      <c r="H50" s="244"/>
      <c r="I50" s="1703">
        <v>3981.71</v>
      </c>
      <c r="J50" s="1703">
        <v>19960.490000000002</v>
      </c>
      <c r="K50" s="244"/>
      <c r="L50" s="1703">
        <v>21738.65</v>
      </c>
      <c r="M50" s="1703">
        <v>34792.47</v>
      </c>
      <c r="N50" s="244"/>
      <c r="O50" s="1703">
        <v>169.57</v>
      </c>
      <c r="P50" s="1703">
        <v>90.19</v>
      </c>
      <c r="Q50" s="244"/>
      <c r="R50" s="1703">
        <v>0.05</v>
      </c>
      <c r="S50" s="1703">
        <v>0.27</v>
      </c>
      <c r="T50" s="244"/>
      <c r="U50" s="1703">
        <v>169.63</v>
      </c>
      <c r="V50" s="1703">
        <v>90.43</v>
      </c>
      <c r="X50" s="1236">
        <f>VLOOKUP(B50,'FX rates'!$B$9:$K$114,4,FALSE)</f>
        <v>57.607197999999997</v>
      </c>
      <c r="Y50" s="1237">
        <f>VLOOKUP(B50,'FX rates'!$B$9:$K$114,5,FALSE)</f>
        <v>60.803400000000003</v>
      </c>
      <c r="AB50" s="306">
        <f t="shared" si="0"/>
        <v>308.24134164622967</v>
      </c>
      <c r="AC50" s="306">
        <f t="shared" si="1"/>
        <v>243.93306953229586</v>
      </c>
      <c r="AD50" s="196"/>
      <c r="AE50" s="306">
        <f>I50/$X50</f>
        <v>69.118272338119979</v>
      </c>
      <c r="AF50" s="306">
        <f>J50/$Y50</f>
        <v>328.27917517770391</v>
      </c>
      <c r="AG50" s="196"/>
      <c r="AH50" s="306">
        <f t="shared" si="2"/>
        <v>377.35996116318665</v>
      </c>
      <c r="AI50" s="306">
        <f t="shared" si="3"/>
        <v>572.21257363897416</v>
      </c>
    </row>
    <row r="51" spans="2:35" ht="12" customHeight="1" x14ac:dyDescent="0.25">
      <c r="B51" s="31" t="s">
        <v>88</v>
      </c>
      <c r="C51" s="1701">
        <v>447</v>
      </c>
      <c r="D51" s="1701">
        <v>443</v>
      </c>
      <c r="E51" s="231"/>
      <c r="F51" s="1703">
        <v>6841.7</v>
      </c>
      <c r="G51" s="1703">
        <v>6183</v>
      </c>
      <c r="H51" s="244"/>
      <c r="I51" s="1703">
        <v>39470.199999999997</v>
      </c>
      <c r="J51" s="1703">
        <v>30853.200000000001</v>
      </c>
      <c r="K51" s="244"/>
      <c r="L51" s="1703">
        <v>46311.9</v>
      </c>
      <c r="M51" s="1703">
        <v>37036.199999999997</v>
      </c>
      <c r="N51" s="244"/>
      <c r="O51" s="1703">
        <v>443.91</v>
      </c>
      <c r="P51" s="1703">
        <v>396.85</v>
      </c>
      <c r="Q51" s="244"/>
      <c r="R51" s="1703">
        <v>1212.46</v>
      </c>
      <c r="S51" s="1703">
        <v>1363.92</v>
      </c>
      <c r="T51" s="244"/>
      <c r="U51" s="1703">
        <v>1656.36</v>
      </c>
      <c r="V51" s="1703">
        <v>1760.78</v>
      </c>
      <c r="X51" s="1236">
        <f>VLOOKUP(B51,'FX rates'!$B$9:$K$114,4,FALSE)</f>
        <v>0.83469599999999999</v>
      </c>
      <c r="Y51" s="1237">
        <f>VLOOKUP(B51,'FX rates'!$B$9:$K$114,5,FALSE)</f>
        <v>0.95010099999999997</v>
      </c>
      <c r="AB51" s="306">
        <f t="shared" si="0"/>
        <v>8196.6368594074975</v>
      </c>
      <c r="AC51" s="306">
        <f t="shared" si="1"/>
        <v>6507.7291782663106</v>
      </c>
      <c r="AD51" s="196"/>
      <c r="AE51" s="306">
        <f>I51/$X51</f>
        <v>47286.916434246719</v>
      </c>
      <c r="AF51" s="306">
        <f>J51/$Y51</f>
        <v>32473.600175139276</v>
      </c>
      <c r="AG51" s="196"/>
      <c r="AH51" s="306">
        <f t="shared" si="2"/>
        <v>55483.553293654222</v>
      </c>
      <c r="AI51" s="306">
        <f t="shared" si="3"/>
        <v>38981.329353405585</v>
      </c>
    </row>
    <row r="52" spans="2:35" ht="12" customHeight="1" x14ac:dyDescent="0.25">
      <c r="B52" s="31" t="s">
        <v>89</v>
      </c>
      <c r="C52" s="1701">
        <v>5</v>
      </c>
      <c r="D52" s="1701">
        <v>5</v>
      </c>
      <c r="E52" s="231"/>
      <c r="F52" s="1703">
        <v>5.9012252900000011</v>
      </c>
      <c r="G52" s="1703">
        <v>4.8399448300000003</v>
      </c>
      <c r="H52" s="244"/>
      <c r="I52" s="1703">
        <v>10.550213039999999</v>
      </c>
      <c r="J52" s="1703">
        <v>45.154890000000002</v>
      </c>
      <c r="K52" s="244"/>
      <c r="L52" s="1703">
        <v>16.451438330000002</v>
      </c>
      <c r="M52" s="1703">
        <v>49.994834830000002</v>
      </c>
      <c r="N52" s="244"/>
      <c r="O52" s="1703">
        <v>0.13400000000000001</v>
      </c>
      <c r="P52" s="1703">
        <v>0.12</v>
      </c>
      <c r="Q52" s="244"/>
      <c r="R52" s="1703">
        <v>8.9999999999999993E-3</v>
      </c>
      <c r="S52" s="1703">
        <v>1.4999999999999999E-2</v>
      </c>
      <c r="T52" s="244"/>
      <c r="U52" s="1703">
        <v>0.14300000000000002</v>
      </c>
      <c r="V52" s="1703">
        <v>0.13500000000000001</v>
      </c>
      <c r="X52" s="1236">
        <f>VLOOKUP(B52,'FX rates'!$B$9:$K$114,4,FALSE)</f>
        <v>356.39702899999997</v>
      </c>
      <c r="Y52" s="1237">
        <f>VLOOKUP(B52,'FX rates'!$B$9:$K$114,5,FALSE)</f>
        <v>302.88</v>
      </c>
      <c r="AB52" s="306">
        <f t="shared" ref="AB52" si="10">F52/$X52</f>
        <v>1.655800921393203E-2</v>
      </c>
      <c r="AC52" s="306">
        <f t="shared" ref="AC52" si="11">G52/$Y52</f>
        <v>1.5979743891970419E-2</v>
      </c>
      <c r="AD52" s="196"/>
      <c r="AE52" s="306">
        <f t="shared" ref="AE52:AE53" si="12">I52/$X52</f>
        <v>2.9602415793426831E-2</v>
      </c>
      <c r="AF52" s="306">
        <f t="shared" ref="AF52:AF53" si="13">J52/$Y52</f>
        <v>0.14908508320126784</v>
      </c>
      <c r="AG52" s="196"/>
      <c r="AH52" s="306">
        <f t="shared" ref="AH52:AH53" si="14">L52/$X52</f>
        <v>4.6160425007358868E-2</v>
      </c>
      <c r="AI52" s="306">
        <f t="shared" ref="AI52:AI53" si="15">M52/$Y52</f>
        <v>0.16506482709323825</v>
      </c>
    </row>
    <row r="53" spans="2:35" ht="12" customHeight="1" x14ac:dyDescent="0.25">
      <c r="B53" s="31" t="s">
        <v>97</v>
      </c>
      <c r="C53" s="1701">
        <v>37</v>
      </c>
      <c r="D53" s="1701">
        <v>33</v>
      </c>
      <c r="E53" s="231"/>
      <c r="F53" s="1703">
        <v>6904.33</v>
      </c>
      <c r="G53" s="1703">
        <v>5138.1899999999996</v>
      </c>
      <c r="H53" s="244"/>
      <c r="I53" s="1703">
        <v>813.24</v>
      </c>
      <c r="J53" s="1703">
        <v>961.08</v>
      </c>
      <c r="K53" s="244"/>
      <c r="L53" s="1703">
        <v>7717.54</v>
      </c>
      <c r="M53" s="1703">
        <v>6099.24</v>
      </c>
      <c r="N53" s="244"/>
      <c r="O53" s="1703">
        <v>301.44</v>
      </c>
      <c r="P53" s="1703">
        <v>244.09</v>
      </c>
      <c r="Q53" s="244"/>
      <c r="R53" s="1703">
        <v>1.26</v>
      </c>
      <c r="S53" s="1703">
        <v>1.5</v>
      </c>
      <c r="T53" s="244"/>
      <c r="U53" s="1703">
        <v>302.69</v>
      </c>
      <c r="V53" s="1703">
        <v>245.6</v>
      </c>
      <c r="X53" s="1236">
        <f>VLOOKUP(B53,'FX rates'!$B$9:$K$114,4,FALSE)</f>
        <v>0.976047</v>
      </c>
      <c r="Y53" s="1237">
        <f>VLOOKUP(B53,'FX rates'!$B$9:$K$114,5,FALSE)</f>
        <v>1.0185</v>
      </c>
      <c r="AB53" s="306">
        <f t="shared" si="0"/>
        <v>7073.767964042715</v>
      </c>
      <c r="AC53" s="306">
        <f t="shared" si="1"/>
        <v>5044.8600883652425</v>
      </c>
      <c r="AD53" s="196"/>
      <c r="AE53" s="306">
        <f t="shared" si="12"/>
        <v>833.19758167383338</v>
      </c>
      <c r="AF53" s="306">
        <f t="shared" si="13"/>
        <v>943.62297496318126</v>
      </c>
      <c r="AG53" s="196"/>
      <c r="AH53" s="306">
        <f t="shared" si="14"/>
        <v>7906.9348094917559</v>
      </c>
      <c r="AI53" s="306">
        <f t="shared" si="15"/>
        <v>5988.4536082474224</v>
      </c>
    </row>
    <row r="54" spans="2:35" ht="12" customHeight="1" x14ac:dyDescent="0.25">
      <c r="B54" s="37" t="s">
        <v>99</v>
      </c>
      <c r="C54" s="234">
        <v>21</v>
      </c>
      <c r="D54" s="234">
        <v>22</v>
      </c>
      <c r="E54" s="231"/>
      <c r="F54" s="1706">
        <v>2470.3000000000002</v>
      </c>
      <c r="G54" s="1706">
        <v>3719.32</v>
      </c>
      <c r="H54" s="244"/>
      <c r="I54" s="1706" t="s">
        <v>123</v>
      </c>
      <c r="J54" s="1706" t="s">
        <v>123</v>
      </c>
      <c r="K54" s="244"/>
      <c r="L54" s="1706">
        <v>2470.3000000000002</v>
      </c>
      <c r="M54" s="1706">
        <v>3719.32</v>
      </c>
      <c r="N54" s="244"/>
      <c r="O54" s="1706">
        <v>21.8</v>
      </c>
      <c r="P54" s="1706">
        <v>15.47</v>
      </c>
      <c r="Q54" s="244"/>
      <c r="R54" s="1706" t="s">
        <v>123</v>
      </c>
      <c r="S54" s="1706" t="s">
        <v>123</v>
      </c>
      <c r="T54" s="244"/>
      <c r="U54" s="1706">
        <v>21.8</v>
      </c>
      <c r="V54" s="1706">
        <v>15.47</v>
      </c>
      <c r="X54" s="1238">
        <f>VLOOKUP(B54,'FX rates'!$B$9:$K$114,4,FALSE)</f>
        <v>32.689737999999998</v>
      </c>
      <c r="Y54" s="1056">
        <f>VLOOKUP(B54,'FX rates'!$B$9:$K$114,5,FALSE)</f>
        <v>34.744999999999997</v>
      </c>
      <c r="AB54" s="308">
        <f t="shared" si="0"/>
        <v>75.568057474183504</v>
      </c>
      <c r="AC54" s="308">
        <f t="shared" si="1"/>
        <v>107.04619369693482</v>
      </c>
      <c r="AD54" s="196"/>
      <c r="AE54" s="202" t="s">
        <v>123</v>
      </c>
      <c r="AF54" s="202" t="s">
        <v>123</v>
      </c>
      <c r="AG54" s="196"/>
      <c r="AH54" s="308">
        <f t="shared" si="2"/>
        <v>75.568057474183504</v>
      </c>
      <c r="AI54" s="308">
        <f t="shared" si="3"/>
        <v>107.04619369693482</v>
      </c>
    </row>
    <row r="55" spans="2:35" ht="12" customHeight="1" x14ac:dyDescent="0.25">
      <c r="B55" s="140" t="s">
        <v>26</v>
      </c>
      <c r="C55" s="562">
        <f>SUM(C38:C54)</f>
        <v>17414</v>
      </c>
      <c r="D55" s="562">
        <v>20918</v>
      </c>
      <c r="E55" s="231"/>
      <c r="F55" s="1718"/>
      <c r="G55" s="1718"/>
      <c r="H55" s="244"/>
      <c r="I55" s="1718"/>
      <c r="J55" s="1718"/>
      <c r="K55" s="244"/>
      <c r="L55" s="1718"/>
      <c r="M55" s="1718"/>
      <c r="N55" s="244"/>
      <c r="O55" s="728"/>
      <c r="P55" s="728"/>
      <c r="Q55" s="244"/>
      <c r="R55" s="728"/>
      <c r="S55" s="728"/>
      <c r="T55" s="244"/>
      <c r="U55" s="728"/>
      <c r="V55" s="728"/>
      <c r="AB55" s="286"/>
      <c r="AC55" s="286"/>
      <c r="AD55" s="196"/>
      <c r="AE55" s="286"/>
      <c r="AF55" s="286"/>
      <c r="AG55" s="196"/>
      <c r="AH55" s="286"/>
      <c r="AI55" s="286"/>
    </row>
    <row r="56" spans="2:35" ht="12" customHeight="1" x14ac:dyDescent="0.25">
      <c r="B56" s="140"/>
      <c r="C56" s="1717"/>
      <c r="D56" s="1717"/>
      <c r="E56" s="231"/>
      <c r="F56" s="147"/>
      <c r="G56" s="147"/>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row>
    <row r="57" spans="2:35" ht="12" customHeight="1" x14ac:dyDescent="0.25">
      <c r="B57" s="73" t="s">
        <v>124</v>
      </c>
      <c r="C57" s="248">
        <f>SUM(C19,C35,C55)</f>
        <v>21940</v>
      </c>
      <c r="D57" s="248">
        <f>SUM(D19,D35,D55)</f>
        <v>25444</v>
      </c>
      <c r="E57" s="1763"/>
      <c r="F57" s="147"/>
      <c r="G57" s="147"/>
      <c r="H57" s="147"/>
      <c r="I57" s="147"/>
      <c r="J57" s="147"/>
      <c r="K57" s="147"/>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row>
    <row r="58" spans="2:35" ht="12" customHeight="1" x14ac:dyDescent="0.25">
      <c r="B58" s="140"/>
      <c r="C58" s="1717" t="s">
        <v>598</v>
      </c>
      <c r="D58" s="1717" t="s">
        <v>598</v>
      </c>
      <c r="E58" s="231"/>
      <c r="F58" s="147"/>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row>
    <row r="59" spans="2:35" ht="12" customHeight="1" x14ac:dyDescent="0.25">
      <c r="B59" s="77" t="s">
        <v>104</v>
      </c>
      <c r="C59" s="147"/>
      <c r="D59" s="147"/>
      <c r="E59" s="184"/>
      <c r="F59" s="147"/>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47"/>
    </row>
    <row r="60" spans="2:35" ht="12" customHeight="1" x14ac:dyDescent="0.25">
      <c r="B60" s="77" t="s">
        <v>105</v>
      </c>
      <c r="C60" s="147"/>
      <c r="D60" s="147"/>
      <c r="E60" s="184"/>
      <c r="F60" s="147"/>
      <c r="G60" s="147"/>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47"/>
    </row>
    <row r="61" spans="2:35" ht="12" customHeight="1" x14ac:dyDescent="0.25">
      <c r="B61" s="84" t="s">
        <v>106</v>
      </c>
      <c r="C61" s="147"/>
      <c r="D61" s="147"/>
      <c r="E61" s="184"/>
      <c r="F61" s="147"/>
      <c r="G61" s="147"/>
      <c r="H61" s="184"/>
      <c r="I61" s="147"/>
      <c r="J61" s="147"/>
      <c r="K61" s="184"/>
      <c r="L61" s="147"/>
      <c r="M61" s="147"/>
      <c r="N61" s="184"/>
      <c r="O61" s="147"/>
      <c r="P61" s="147"/>
      <c r="Q61" s="184"/>
      <c r="R61" s="147"/>
      <c r="S61" s="147"/>
      <c r="T61" s="184"/>
      <c r="U61" s="147"/>
      <c r="V61" s="147"/>
    </row>
    <row r="62" spans="2:35" ht="12" customHeight="1" x14ac:dyDescent="0.25">
      <c r="B62" s="77" t="s">
        <v>125</v>
      </c>
      <c r="C62" s="147"/>
      <c r="D62" s="147"/>
      <c r="E62" s="184"/>
      <c r="F62" s="147"/>
      <c r="G62" s="147"/>
      <c r="H62" s="184"/>
      <c r="I62" s="147"/>
      <c r="J62" s="147"/>
      <c r="K62" s="184"/>
      <c r="L62" s="147"/>
      <c r="M62" s="147"/>
      <c r="N62" s="184"/>
      <c r="O62" s="147"/>
      <c r="P62" s="147"/>
      <c r="Q62" s="184"/>
      <c r="R62" s="147"/>
      <c r="S62" s="147"/>
      <c r="T62" s="184"/>
      <c r="U62" s="147"/>
      <c r="V62" s="147"/>
    </row>
    <row r="63" spans="2:35" ht="12" customHeight="1" x14ac:dyDescent="0.25">
      <c r="B63" s="77" t="s">
        <v>126</v>
      </c>
      <c r="C63" s="147"/>
      <c r="D63" s="147"/>
      <c r="E63" s="184"/>
      <c r="F63" s="147"/>
      <c r="G63" s="147"/>
      <c r="H63" s="184"/>
      <c r="I63" s="147"/>
      <c r="J63" s="147"/>
      <c r="K63" s="184"/>
      <c r="L63" s="147"/>
      <c r="M63" s="147"/>
      <c r="N63" s="184"/>
      <c r="O63" s="147"/>
      <c r="P63" s="147"/>
      <c r="Q63" s="184"/>
      <c r="R63" s="147"/>
      <c r="S63" s="147"/>
      <c r="T63" s="184"/>
      <c r="U63" s="147"/>
      <c r="V63" s="147"/>
    </row>
    <row r="64" spans="2:35" ht="12" customHeight="1" x14ac:dyDescent="0.25">
      <c r="B64" s="2"/>
      <c r="C64" s="147" t="s">
        <v>598</v>
      </c>
      <c r="D64" s="147" t="s">
        <v>598</v>
      </c>
      <c r="E64" s="184"/>
      <c r="F64" s="147"/>
      <c r="G64" s="147"/>
      <c r="H64" s="184"/>
      <c r="I64" s="147"/>
      <c r="J64" s="147"/>
      <c r="K64" s="184"/>
      <c r="L64" s="147"/>
      <c r="M64" s="147"/>
      <c r="N64" s="184"/>
      <c r="O64" s="147"/>
      <c r="P64" s="147"/>
      <c r="Q64" s="184"/>
      <c r="R64" s="147"/>
      <c r="S64" s="147"/>
      <c r="T64" s="184"/>
      <c r="U64" s="147"/>
      <c r="V64" s="147"/>
    </row>
    <row r="65" spans="2:22" ht="12" customHeight="1" x14ac:dyDescent="0.25">
      <c r="B65" s="70" t="s">
        <v>109</v>
      </c>
      <c r="C65" s="147"/>
      <c r="D65" s="147"/>
      <c r="E65" s="184"/>
      <c r="F65" s="147"/>
      <c r="G65" s="147"/>
      <c r="H65" s="184"/>
      <c r="I65" s="147"/>
      <c r="J65" s="147"/>
      <c r="K65" s="184"/>
      <c r="L65" s="147"/>
      <c r="M65" s="147"/>
      <c r="N65" s="184"/>
      <c r="O65" s="147"/>
      <c r="P65" s="147"/>
      <c r="Q65" s="184"/>
      <c r="R65" s="147"/>
      <c r="S65" s="147"/>
      <c r="T65" s="184"/>
      <c r="U65" s="147"/>
      <c r="V65" s="147"/>
    </row>
    <row r="66" spans="2:22" ht="12" customHeight="1" x14ac:dyDescent="0.25">
      <c r="B66" s="70" t="s">
        <v>110</v>
      </c>
      <c r="C66" s="147"/>
      <c r="D66" s="147"/>
      <c r="E66" s="184"/>
      <c r="F66" s="147"/>
      <c r="G66" s="147"/>
      <c r="H66" s="184"/>
      <c r="I66" s="147"/>
      <c r="J66" s="147"/>
      <c r="K66" s="184"/>
      <c r="L66" s="147"/>
      <c r="M66" s="147"/>
      <c r="N66" s="184"/>
      <c r="O66" s="147"/>
      <c r="P66" s="147"/>
      <c r="Q66" s="184"/>
      <c r="R66" s="147"/>
      <c r="S66" s="147"/>
      <c r="T66" s="184"/>
      <c r="U66" s="147"/>
      <c r="V66" s="147"/>
    </row>
    <row r="67" spans="2:22" ht="12" customHeight="1" x14ac:dyDescent="0.25">
      <c r="B67" s="70" t="s">
        <v>114</v>
      </c>
      <c r="C67" s="147"/>
      <c r="D67" s="147"/>
      <c r="E67" s="184"/>
      <c r="F67" s="147"/>
      <c r="G67" s="147"/>
      <c r="H67" s="184"/>
      <c r="I67" s="147"/>
      <c r="J67" s="147"/>
      <c r="K67" s="184"/>
      <c r="L67" s="147"/>
      <c r="M67" s="147"/>
      <c r="N67" s="184"/>
      <c r="O67" s="147"/>
      <c r="P67" s="147"/>
      <c r="Q67" s="184"/>
      <c r="R67" s="147"/>
      <c r="S67" s="147"/>
      <c r="T67" s="184"/>
      <c r="U67" s="147"/>
      <c r="V67" s="147"/>
    </row>
    <row r="68" spans="2:22" ht="12" customHeight="1" x14ac:dyDescent="0.25">
      <c r="B68" s="70" t="s">
        <v>577</v>
      </c>
      <c r="C68" s="147"/>
      <c r="D68" s="147"/>
      <c r="E68" s="184"/>
      <c r="F68" s="147"/>
      <c r="G68" s="147"/>
      <c r="H68" s="184"/>
      <c r="I68" s="147"/>
      <c r="J68" s="147"/>
      <c r="K68" s="184"/>
      <c r="L68" s="147"/>
      <c r="M68" s="147"/>
      <c r="N68" s="184"/>
      <c r="O68" s="147"/>
      <c r="P68" s="147"/>
      <c r="Q68" s="184"/>
      <c r="R68" s="147"/>
      <c r="S68" s="147"/>
      <c r="T68" s="184"/>
      <c r="U68" s="147"/>
      <c r="V68" s="147"/>
    </row>
    <row r="69" spans="2:22" ht="12" customHeight="1" x14ac:dyDescent="0.25">
      <c r="B69" s="70" t="s">
        <v>111</v>
      </c>
      <c r="C69" s="147"/>
      <c r="D69" s="147"/>
      <c r="E69" s="184"/>
      <c r="F69" s="147"/>
      <c r="G69" s="147"/>
      <c r="H69" s="184"/>
      <c r="I69" s="147"/>
      <c r="J69" s="147"/>
      <c r="K69" s="184"/>
      <c r="L69" s="147"/>
      <c r="M69" s="147"/>
      <c r="N69" s="184"/>
      <c r="O69" s="147"/>
      <c r="P69" s="147"/>
      <c r="Q69" s="184"/>
      <c r="R69" s="147"/>
      <c r="S69" s="147"/>
      <c r="T69" s="184"/>
      <c r="U69" s="147"/>
      <c r="V69" s="147"/>
    </row>
    <row r="70" spans="2:22" ht="12" customHeight="1" x14ac:dyDescent="0.25">
      <c r="B70" s="70" t="s">
        <v>112</v>
      </c>
      <c r="C70" s="147"/>
      <c r="D70" s="147"/>
      <c r="E70" s="184"/>
      <c r="F70" s="147"/>
      <c r="G70" s="147"/>
      <c r="H70" s="184"/>
      <c r="I70" s="147"/>
      <c r="J70" s="147"/>
      <c r="K70" s="184"/>
      <c r="L70" s="147"/>
      <c r="M70" s="147"/>
      <c r="N70" s="184"/>
      <c r="O70" s="147"/>
      <c r="P70" s="147"/>
      <c r="Q70" s="184"/>
      <c r="R70" s="147"/>
      <c r="S70" s="147"/>
      <c r="T70" s="184"/>
      <c r="U70" s="147"/>
      <c r="V70" s="147"/>
    </row>
    <row r="71" spans="2:22" ht="12" customHeight="1" x14ac:dyDescent="0.25">
      <c r="B71" s="70" t="s">
        <v>113</v>
      </c>
      <c r="C71" s="147"/>
      <c r="D71" s="147"/>
      <c r="E71" s="184"/>
      <c r="F71" s="147"/>
      <c r="G71" s="147"/>
      <c r="H71" s="184"/>
      <c r="I71" s="147"/>
      <c r="J71" s="147"/>
      <c r="K71" s="184"/>
      <c r="L71" s="147"/>
      <c r="M71" s="147"/>
      <c r="N71" s="184"/>
      <c r="O71" s="147"/>
      <c r="P71" s="147"/>
      <c r="Q71" s="184"/>
      <c r="R71" s="147"/>
      <c r="S71" s="147"/>
      <c r="T71" s="184"/>
      <c r="U71" s="147"/>
      <c r="V71" s="147"/>
    </row>
    <row r="72" spans="2:22" ht="12" customHeight="1" x14ac:dyDescent="0.25">
      <c r="B72" s="3" t="s">
        <v>579</v>
      </c>
    </row>
    <row r="73" spans="2:22" ht="12" customHeight="1" x14ac:dyDescent="0.25">
      <c r="B73" s="70" t="s">
        <v>116</v>
      </c>
    </row>
    <row r="74" spans="2:22" ht="12" customHeight="1" x14ac:dyDescent="0.25">
      <c r="B74" s="70" t="s">
        <v>614</v>
      </c>
    </row>
    <row r="75" spans="2:22" x14ac:dyDescent="0.25">
      <c r="B75" s="70" t="s">
        <v>117</v>
      </c>
    </row>
    <row r="76" spans="2:22" x14ac:dyDescent="0.25">
      <c r="B76" s="70" t="s">
        <v>115</v>
      </c>
    </row>
    <row r="77" spans="2:22" x14ac:dyDescent="0.25">
      <c r="B77" s="70" t="s">
        <v>118</v>
      </c>
    </row>
  </sheetData>
  <mergeCells count="23">
    <mergeCell ref="AC6:AC8"/>
    <mergeCell ref="AE6:AE8"/>
    <mergeCell ref="AF6:AF8"/>
    <mergeCell ref="AH6:AH8"/>
    <mergeCell ref="AI6:AI8"/>
    <mergeCell ref="AB6:AB8"/>
    <mergeCell ref="J6:J8"/>
    <mergeCell ref="L6:L8"/>
    <mergeCell ref="M6:M8"/>
    <mergeCell ref="O6:O8"/>
    <mergeCell ref="P6:P8"/>
    <mergeCell ref="R6:R8"/>
    <mergeCell ref="S6:S8"/>
    <mergeCell ref="U6:U8"/>
    <mergeCell ref="V6:V8"/>
    <mergeCell ref="X6:X8"/>
    <mergeCell ref="Y6:Y8"/>
    <mergeCell ref="I6:I8"/>
    <mergeCell ref="B6:B8"/>
    <mergeCell ref="C6:C8"/>
    <mergeCell ref="D6:D8"/>
    <mergeCell ref="F6:F8"/>
    <mergeCell ref="G6:G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I64"/>
  <sheetViews>
    <sheetView showGridLines="0" zoomScale="85" zoomScaleNormal="85" workbookViewId="0"/>
  </sheetViews>
  <sheetFormatPr defaultColWidth="11.42578125" defaultRowHeight="15" x14ac:dyDescent="0.25"/>
  <cols>
    <col min="1" max="1" width="2.85546875" style="3" customWidth="1"/>
    <col min="2" max="2" width="45.85546875" style="3" customWidth="1"/>
    <col min="3" max="3" width="5.28515625" style="3" bestFit="1" customWidth="1"/>
    <col min="4" max="7" width="15.7109375" style="3" customWidth="1"/>
    <col min="8" max="8" width="2.85546875" style="3" customWidth="1"/>
    <col min="9" max="12" width="15.7109375" style="3" customWidth="1"/>
    <col min="13" max="13" width="2.85546875" style="101" customWidth="1"/>
    <col min="14" max="14" width="2.85546875" style="3" customWidth="1"/>
    <col min="15" max="15" width="10.85546875" style="3" customWidth="1"/>
    <col min="16" max="16" width="2.85546875" style="3" customWidth="1"/>
    <col min="17" max="18" width="15.7109375" style="3" customWidth="1"/>
    <col min="19" max="20" width="2.85546875" style="3" customWidth="1"/>
    <col min="21" max="21" width="45.85546875" style="3" customWidth="1"/>
    <col min="22" max="25" width="15.7109375" style="3" customWidth="1"/>
    <col min="26" max="26" width="2.85546875" style="3" customWidth="1"/>
    <col min="27" max="30" width="15.7109375" style="3" customWidth="1"/>
    <col min="31" max="32" width="2.85546875" style="3" customWidth="1"/>
    <col min="33" max="33" width="10.85546875" style="3" customWidth="1"/>
    <col min="34" max="34" width="2.85546875" style="3" customWidth="1"/>
    <col min="35" max="256" width="11.42578125" style="2"/>
    <col min="257" max="257" width="2.85546875" style="2" customWidth="1"/>
    <col min="258" max="258" width="45.85546875" style="2" customWidth="1"/>
    <col min="259" max="259" width="5.28515625" style="2" bestFit="1" customWidth="1"/>
    <col min="260" max="263" width="15.7109375" style="2" customWidth="1"/>
    <col min="264" max="264" width="2.85546875" style="2" customWidth="1"/>
    <col min="265" max="268" width="15.7109375" style="2" customWidth="1"/>
    <col min="269" max="270" width="2.85546875" style="2" customWidth="1"/>
    <col min="271" max="271" width="10.85546875" style="2" customWidth="1"/>
    <col min="272" max="272" width="2.85546875" style="2" customWidth="1"/>
    <col min="273" max="274" width="15.7109375" style="2" customWidth="1"/>
    <col min="275" max="276" width="2.85546875" style="2" customWidth="1"/>
    <col min="277" max="277" width="45.85546875" style="2" customWidth="1"/>
    <col min="278" max="281" width="15.7109375" style="2" customWidth="1"/>
    <col min="282" max="282" width="2.85546875" style="2" customWidth="1"/>
    <col min="283" max="286" width="15.7109375" style="2" customWidth="1"/>
    <col min="287" max="288" width="2.85546875" style="2" customWidth="1"/>
    <col min="289" max="289" width="10.85546875" style="2" customWidth="1"/>
    <col min="290" max="290" width="2.85546875" style="2" customWidth="1"/>
    <col min="291" max="512" width="11.42578125" style="2"/>
    <col min="513" max="513" width="2.85546875" style="2" customWidth="1"/>
    <col min="514" max="514" width="45.85546875" style="2" customWidth="1"/>
    <col min="515" max="515" width="5.28515625" style="2" bestFit="1" customWidth="1"/>
    <col min="516" max="519" width="15.7109375" style="2" customWidth="1"/>
    <col min="520" max="520" width="2.85546875" style="2" customWidth="1"/>
    <col min="521" max="524" width="15.7109375" style="2" customWidth="1"/>
    <col min="525" max="526" width="2.85546875" style="2" customWidth="1"/>
    <col min="527" max="527" width="10.85546875" style="2" customWidth="1"/>
    <col min="528" max="528" width="2.85546875" style="2" customWidth="1"/>
    <col min="529" max="530" width="15.7109375" style="2" customWidth="1"/>
    <col min="531" max="532" width="2.85546875" style="2" customWidth="1"/>
    <col min="533" max="533" width="45.85546875" style="2" customWidth="1"/>
    <col min="534" max="537" width="15.7109375" style="2" customWidth="1"/>
    <col min="538" max="538" width="2.85546875" style="2" customWidth="1"/>
    <col min="539" max="542" width="15.7109375" style="2" customWidth="1"/>
    <col min="543" max="544" width="2.85546875" style="2" customWidth="1"/>
    <col min="545" max="545" width="10.85546875" style="2" customWidth="1"/>
    <col min="546" max="546" width="2.85546875" style="2" customWidth="1"/>
    <col min="547" max="768" width="11.42578125" style="2"/>
    <col min="769" max="769" width="2.85546875" style="2" customWidth="1"/>
    <col min="770" max="770" width="45.85546875" style="2" customWidth="1"/>
    <col min="771" max="771" width="5.28515625" style="2" bestFit="1" customWidth="1"/>
    <col min="772" max="775" width="15.7109375" style="2" customWidth="1"/>
    <col min="776" max="776" width="2.85546875" style="2" customWidth="1"/>
    <col min="777" max="780" width="15.7109375" style="2" customWidth="1"/>
    <col min="781" max="782" width="2.85546875" style="2" customWidth="1"/>
    <col min="783" max="783" width="10.85546875" style="2" customWidth="1"/>
    <col min="784" max="784" width="2.85546875" style="2" customWidth="1"/>
    <col min="785" max="786" width="15.7109375" style="2" customWidth="1"/>
    <col min="787" max="788" width="2.85546875" style="2" customWidth="1"/>
    <col min="789" max="789" width="45.85546875" style="2" customWidth="1"/>
    <col min="790" max="793" width="15.7109375" style="2" customWidth="1"/>
    <col min="794" max="794" width="2.85546875" style="2" customWidth="1"/>
    <col min="795" max="798" width="15.7109375" style="2" customWidth="1"/>
    <col min="799" max="800" width="2.85546875" style="2" customWidth="1"/>
    <col min="801" max="801" width="10.85546875" style="2" customWidth="1"/>
    <col min="802" max="802" width="2.85546875" style="2" customWidth="1"/>
    <col min="803" max="1024" width="11.42578125" style="2"/>
    <col min="1025" max="1025" width="2.85546875" style="2" customWidth="1"/>
    <col min="1026" max="1026" width="45.85546875" style="2" customWidth="1"/>
    <col min="1027" max="1027" width="5.28515625" style="2" bestFit="1" customWidth="1"/>
    <col min="1028" max="1031" width="15.7109375" style="2" customWidth="1"/>
    <col min="1032" max="1032" width="2.85546875" style="2" customWidth="1"/>
    <col min="1033" max="1036" width="15.7109375" style="2" customWidth="1"/>
    <col min="1037" max="1038" width="2.85546875" style="2" customWidth="1"/>
    <col min="1039" max="1039" width="10.85546875" style="2" customWidth="1"/>
    <col min="1040" max="1040" width="2.85546875" style="2" customWidth="1"/>
    <col min="1041" max="1042" width="15.7109375" style="2" customWidth="1"/>
    <col min="1043" max="1044" width="2.85546875" style="2" customWidth="1"/>
    <col min="1045" max="1045" width="45.85546875" style="2" customWidth="1"/>
    <col min="1046" max="1049" width="15.7109375" style="2" customWidth="1"/>
    <col min="1050" max="1050" width="2.85546875" style="2" customWidth="1"/>
    <col min="1051" max="1054" width="15.7109375" style="2" customWidth="1"/>
    <col min="1055" max="1056" width="2.85546875" style="2" customWidth="1"/>
    <col min="1057" max="1057" width="10.85546875" style="2" customWidth="1"/>
    <col min="1058" max="1058" width="2.85546875" style="2" customWidth="1"/>
    <col min="1059" max="1280" width="11.42578125" style="2"/>
    <col min="1281" max="1281" width="2.85546875" style="2" customWidth="1"/>
    <col min="1282" max="1282" width="45.85546875" style="2" customWidth="1"/>
    <col min="1283" max="1283" width="5.28515625" style="2" bestFit="1" customWidth="1"/>
    <col min="1284" max="1287" width="15.7109375" style="2" customWidth="1"/>
    <col min="1288" max="1288" width="2.85546875" style="2" customWidth="1"/>
    <col min="1289" max="1292" width="15.7109375" style="2" customWidth="1"/>
    <col min="1293" max="1294" width="2.85546875" style="2" customWidth="1"/>
    <col min="1295" max="1295" width="10.85546875" style="2" customWidth="1"/>
    <col min="1296" max="1296" width="2.85546875" style="2" customWidth="1"/>
    <col min="1297" max="1298" width="15.7109375" style="2" customWidth="1"/>
    <col min="1299" max="1300" width="2.85546875" style="2" customWidth="1"/>
    <col min="1301" max="1301" width="45.85546875" style="2" customWidth="1"/>
    <col min="1302" max="1305" width="15.7109375" style="2" customWidth="1"/>
    <col min="1306" max="1306" width="2.85546875" style="2" customWidth="1"/>
    <col min="1307" max="1310" width="15.7109375" style="2" customWidth="1"/>
    <col min="1311" max="1312" width="2.85546875" style="2" customWidth="1"/>
    <col min="1313" max="1313" width="10.85546875" style="2" customWidth="1"/>
    <col min="1314" max="1314" width="2.85546875" style="2" customWidth="1"/>
    <col min="1315" max="1536" width="11.42578125" style="2"/>
    <col min="1537" max="1537" width="2.85546875" style="2" customWidth="1"/>
    <col min="1538" max="1538" width="45.85546875" style="2" customWidth="1"/>
    <col min="1539" max="1539" width="5.28515625" style="2" bestFit="1" customWidth="1"/>
    <col min="1540" max="1543" width="15.7109375" style="2" customWidth="1"/>
    <col min="1544" max="1544" width="2.85546875" style="2" customWidth="1"/>
    <col min="1545" max="1548" width="15.7109375" style="2" customWidth="1"/>
    <col min="1549" max="1550" width="2.85546875" style="2" customWidth="1"/>
    <col min="1551" max="1551" width="10.85546875" style="2" customWidth="1"/>
    <col min="1552" max="1552" width="2.85546875" style="2" customWidth="1"/>
    <col min="1553" max="1554" width="15.7109375" style="2" customWidth="1"/>
    <col min="1555" max="1556" width="2.85546875" style="2" customWidth="1"/>
    <col min="1557" max="1557" width="45.85546875" style="2" customWidth="1"/>
    <col min="1558" max="1561" width="15.7109375" style="2" customWidth="1"/>
    <col min="1562" max="1562" width="2.85546875" style="2" customWidth="1"/>
    <col min="1563" max="1566" width="15.7109375" style="2" customWidth="1"/>
    <col min="1567" max="1568" width="2.85546875" style="2" customWidth="1"/>
    <col min="1569" max="1569" width="10.85546875" style="2" customWidth="1"/>
    <col min="1570" max="1570" width="2.85546875" style="2" customWidth="1"/>
    <col min="1571" max="1792" width="11.42578125" style="2"/>
    <col min="1793" max="1793" width="2.85546875" style="2" customWidth="1"/>
    <col min="1794" max="1794" width="45.85546875" style="2" customWidth="1"/>
    <col min="1795" max="1795" width="5.28515625" style="2" bestFit="1" customWidth="1"/>
    <col min="1796" max="1799" width="15.7109375" style="2" customWidth="1"/>
    <col min="1800" max="1800" width="2.85546875" style="2" customWidth="1"/>
    <col min="1801" max="1804" width="15.7109375" style="2" customWidth="1"/>
    <col min="1805" max="1806" width="2.85546875" style="2" customWidth="1"/>
    <col min="1807" max="1807" width="10.85546875" style="2" customWidth="1"/>
    <col min="1808" max="1808" width="2.85546875" style="2" customWidth="1"/>
    <col min="1809" max="1810" width="15.7109375" style="2" customWidth="1"/>
    <col min="1811" max="1812" width="2.85546875" style="2" customWidth="1"/>
    <col min="1813" max="1813" width="45.85546875" style="2" customWidth="1"/>
    <col min="1814" max="1817" width="15.7109375" style="2" customWidth="1"/>
    <col min="1818" max="1818" width="2.85546875" style="2" customWidth="1"/>
    <col min="1819" max="1822" width="15.7109375" style="2" customWidth="1"/>
    <col min="1823" max="1824" width="2.85546875" style="2" customWidth="1"/>
    <col min="1825" max="1825" width="10.85546875" style="2" customWidth="1"/>
    <col min="1826" max="1826" width="2.85546875" style="2" customWidth="1"/>
    <col min="1827" max="2048" width="11.42578125" style="2"/>
    <col min="2049" max="2049" width="2.85546875" style="2" customWidth="1"/>
    <col min="2050" max="2050" width="45.85546875" style="2" customWidth="1"/>
    <col min="2051" max="2051" width="5.28515625" style="2" bestFit="1" customWidth="1"/>
    <col min="2052" max="2055" width="15.7109375" style="2" customWidth="1"/>
    <col min="2056" max="2056" width="2.85546875" style="2" customWidth="1"/>
    <col min="2057" max="2060" width="15.7109375" style="2" customWidth="1"/>
    <col min="2061" max="2062" width="2.85546875" style="2" customWidth="1"/>
    <col min="2063" max="2063" width="10.85546875" style="2" customWidth="1"/>
    <col min="2064" max="2064" width="2.85546875" style="2" customWidth="1"/>
    <col min="2065" max="2066" width="15.7109375" style="2" customWidth="1"/>
    <col min="2067" max="2068" width="2.85546875" style="2" customWidth="1"/>
    <col min="2069" max="2069" width="45.85546875" style="2" customWidth="1"/>
    <col min="2070" max="2073" width="15.7109375" style="2" customWidth="1"/>
    <col min="2074" max="2074" width="2.85546875" style="2" customWidth="1"/>
    <col min="2075" max="2078" width="15.7109375" style="2" customWidth="1"/>
    <col min="2079" max="2080" width="2.85546875" style="2" customWidth="1"/>
    <col min="2081" max="2081" width="10.85546875" style="2" customWidth="1"/>
    <col min="2082" max="2082" width="2.85546875" style="2" customWidth="1"/>
    <col min="2083" max="2304" width="11.42578125" style="2"/>
    <col min="2305" max="2305" width="2.85546875" style="2" customWidth="1"/>
    <col min="2306" max="2306" width="45.85546875" style="2" customWidth="1"/>
    <col min="2307" max="2307" width="5.28515625" style="2" bestFit="1" customWidth="1"/>
    <col min="2308" max="2311" width="15.7109375" style="2" customWidth="1"/>
    <col min="2312" max="2312" width="2.85546875" style="2" customWidth="1"/>
    <col min="2313" max="2316" width="15.7109375" style="2" customWidth="1"/>
    <col min="2317" max="2318" width="2.85546875" style="2" customWidth="1"/>
    <col min="2319" max="2319" width="10.85546875" style="2" customWidth="1"/>
    <col min="2320" max="2320" width="2.85546875" style="2" customWidth="1"/>
    <col min="2321" max="2322" width="15.7109375" style="2" customWidth="1"/>
    <col min="2323" max="2324" width="2.85546875" style="2" customWidth="1"/>
    <col min="2325" max="2325" width="45.85546875" style="2" customWidth="1"/>
    <col min="2326" max="2329" width="15.7109375" style="2" customWidth="1"/>
    <col min="2330" max="2330" width="2.85546875" style="2" customWidth="1"/>
    <col min="2331" max="2334" width="15.7109375" style="2" customWidth="1"/>
    <col min="2335" max="2336" width="2.85546875" style="2" customWidth="1"/>
    <col min="2337" max="2337" width="10.85546875" style="2" customWidth="1"/>
    <col min="2338" max="2338" width="2.85546875" style="2" customWidth="1"/>
    <col min="2339" max="2560" width="11.42578125" style="2"/>
    <col min="2561" max="2561" width="2.85546875" style="2" customWidth="1"/>
    <col min="2562" max="2562" width="45.85546875" style="2" customWidth="1"/>
    <col min="2563" max="2563" width="5.28515625" style="2" bestFit="1" customWidth="1"/>
    <col min="2564" max="2567" width="15.7109375" style="2" customWidth="1"/>
    <col min="2568" max="2568" width="2.85546875" style="2" customWidth="1"/>
    <col min="2569" max="2572" width="15.7109375" style="2" customWidth="1"/>
    <col min="2573" max="2574" width="2.85546875" style="2" customWidth="1"/>
    <col min="2575" max="2575" width="10.85546875" style="2" customWidth="1"/>
    <col min="2576" max="2576" width="2.85546875" style="2" customWidth="1"/>
    <col min="2577" max="2578" width="15.7109375" style="2" customWidth="1"/>
    <col min="2579" max="2580" width="2.85546875" style="2" customWidth="1"/>
    <col min="2581" max="2581" width="45.85546875" style="2" customWidth="1"/>
    <col min="2582" max="2585" width="15.7109375" style="2" customWidth="1"/>
    <col min="2586" max="2586" width="2.85546875" style="2" customWidth="1"/>
    <col min="2587" max="2590" width="15.7109375" style="2" customWidth="1"/>
    <col min="2591" max="2592" width="2.85546875" style="2" customWidth="1"/>
    <col min="2593" max="2593" width="10.85546875" style="2" customWidth="1"/>
    <col min="2594" max="2594" width="2.85546875" style="2" customWidth="1"/>
    <col min="2595" max="2816" width="11.42578125" style="2"/>
    <col min="2817" max="2817" width="2.85546875" style="2" customWidth="1"/>
    <col min="2818" max="2818" width="45.85546875" style="2" customWidth="1"/>
    <col min="2819" max="2819" width="5.28515625" style="2" bestFit="1" customWidth="1"/>
    <col min="2820" max="2823" width="15.7109375" style="2" customWidth="1"/>
    <col min="2824" max="2824" width="2.85546875" style="2" customWidth="1"/>
    <col min="2825" max="2828" width="15.7109375" style="2" customWidth="1"/>
    <col min="2829" max="2830" width="2.85546875" style="2" customWidth="1"/>
    <col min="2831" max="2831" width="10.85546875" style="2" customWidth="1"/>
    <col min="2832" max="2832" width="2.85546875" style="2" customWidth="1"/>
    <col min="2833" max="2834" width="15.7109375" style="2" customWidth="1"/>
    <col min="2835" max="2836" width="2.85546875" style="2" customWidth="1"/>
    <col min="2837" max="2837" width="45.85546875" style="2" customWidth="1"/>
    <col min="2838" max="2841" width="15.7109375" style="2" customWidth="1"/>
    <col min="2842" max="2842" width="2.85546875" style="2" customWidth="1"/>
    <col min="2843" max="2846" width="15.7109375" style="2" customWidth="1"/>
    <col min="2847" max="2848" width="2.85546875" style="2" customWidth="1"/>
    <col min="2849" max="2849" width="10.85546875" style="2" customWidth="1"/>
    <col min="2850" max="2850" width="2.85546875" style="2" customWidth="1"/>
    <col min="2851" max="3072" width="11.42578125" style="2"/>
    <col min="3073" max="3073" width="2.85546875" style="2" customWidth="1"/>
    <col min="3074" max="3074" width="45.85546875" style="2" customWidth="1"/>
    <col min="3075" max="3075" width="5.28515625" style="2" bestFit="1" customWidth="1"/>
    <col min="3076" max="3079" width="15.7109375" style="2" customWidth="1"/>
    <col min="3080" max="3080" width="2.85546875" style="2" customWidth="1"/>
    <col min="3081" max="3084" width="15.7109375" style="2" customWidth="1"/>
    <col min="3085" max="3086" width="2.85546875" style="2" customWidth="1"/>
    <col min="3087" max="3087" width="10.85546875" style="2" customWidth="1"/>
    <col min="3088" max="3088" width="2.85546875" style="2" customWidth="1"/>
    <col min="3089" max="3090" width="15.7109375" style="2" customWidth="1"/>
    <col min="3091" max="3092" width="2.85546875" style="2" customWidth="1"/>
    <col min="3093" max="3093" width="45.85546875" style="2" customWidth="1"/>
    <col min="3094" max="3097" width="15.7109375" style="2" customWidth="1"/>
    <col min="3098" max="3098" width="2.85546875" style="2" customWidth="1"/>
    <col min="3099" max="3102" width="15.7109375" style="2" customWidth="1"/>
    <col min="3103" max="3104" width="2.85546875" style="2" customWidth="1"/>
    <col min="3105" max="3105" width="10.85546875" style="2" customWidth="1"/>
    <col min="3106" max="3106" width="2.85546875" style="2" customWidth="1"/>
    <col min="3107" max="3328" width="11.42578125" style="2"/>
    <col min="3329" max="3329" width="2.85546875" style="2" customWidth="1"/>
    <col min="3330" max="3330" width="45.85546875" style="2" customWidth="1"/>
    <col min="3331" max="3331" width="5.28515625" style="2" bestFit="1" customWidth="1"/>
    <col min="3332" max="3335" width="15.7109375" style="2" customWidth="1"/>
    <col min="3336" max="3336" width="2.85546875" style="2" customWidth="1"/>
    <col min="3337" max="3340" width="15.7109375" style="2" customWidth="1"/>
    <col min="3341" max="3342" width="2.85546875" style="2" customWidth="1"/>
    <col min="3343" max="3343" width="10.85546875" style="2" customWidth="1"/>
    <col min="3344" max="3344" width="2.85546875" style="2" customWidth="1"/>
    <col min="3345" max="3346" width="15.7109375" style="2" customWidth="1"/>
    <col min="3347" max="3348" width="2.85546875" style="2" customWidth="1"/>
    <col min="3349" max="3349" width="45.85546875" style="2" customWidth="1"/>
    <col min="3350" max="3353" width="15.7109375" style="2" customWidth="1"/>
    <col min="3354" max="3354" width="2.85546875" style="2" customWidth="1"/>
    <col min="3355" max="3358" width="15.7109375" style="2" customWidth="1"/>
    <col min="3359" max="3360" width="2.85546875" style="2" customWidth="1"/>
    <col min="3361" max="3361" width="10.85546875" style="2" customWidth="1"/>
    <col min="3362" max="3362" width="2.85546875" style="2" customWidth="1"/>
    <col min="3363" max="3584" width="11.42578125" style="2"/>
    <col min="3585" max="3585" width="2.85546875" style="2" customWidth="1"/>
    <col min="3586" max="3586" width="45.85546875" style="2" customWidth="1"/>
    <col min="3587" max="3587" width="5.28515625" style="2" bestFit="1" customWidth="1"/>
    <col min="3588" max="3591" width="15.7109375" style="2" customWidth="1"/>
    <col min="3592" max="3592" width="2.85546875" style="2" customWidth="1"/>
    <col min="3593" max="3596" width="15.7109375" style="2" customWidth="1"/>
    <col min="3597" max="3598" width="2.85546875" style="2" customWidth="1"/>
    <col min="3599" max="3599" width="10.85546875" style="2" customWidth="1"/>
    <col min="3600" max="3600" width="2.85546875" style="2" customWidth="1"/>
    <col min="3601" max="3602" width="15.7109375" style="2" customWidth="1"/>
    <col min="3603" max="3604" width="2.85546875" style="2" customWidth="1"/>
    <col min="3605" max="3605" width="45.85546875" style="2" customWidth="1"/>
    <col min="3606" max="3609" width="15.7109375" style="2" customWidth="1"/>
    <col min="3610" max="3610" width="2.85546875" style="2" customWidth="1"/>
    <col min="3611" max="3614" width="15.7109375" style="2" customWidth="1"/>
    <col min="3615" max="3616" width="2.85546875" style="2" customWidth="1"/>
    <col min="3617" max="3617" width="10.85546875" style="2" customWidth="1"/>
    <col min="3618" max="3618" width="2.85546875" style="2" customWidth="1"/>
    <col min="3619" max="3840" width="11.42578125" style="2"/>
    <col min="3841" max="3841" width="2.85546875" style="2" customWidth="1"/>
    <col min="3842" max="3842" width="45.85546875" style="2" customWidth="1"/>
    <col min="3843" max="3843" width="5.28515625" style="2" bestFit="1" customWidth="1"/>
    <col min="3844" max="3847" width="15.7109375" style="2" customWidth="1"/>
    <col min="3848" max="3848" width="2.85546875" style="2" customWidth="1"/>
    <col min="3849" max="3852" width="15.7109375" style="2" customWidth="1"/>
    <col min="3853" max="3854" width="2.85546875" style="2" customWidth="1"/>
    <col min="3855" max="3855" width="10.85546875" style="2" customWidth="1"/>
    <col min="3856" max="3856" width="2.85546875" style="2" customWidth="1"/>
    <col min="3857" max="3858" width="15.7109375" style="2" customWidth="1"/>
    <col min="3859" max="3860" width="2.85546875" style="2" customWidth="1"/>
    <col min="3861" max="3861" width="45.85546875" style="2" customWidth="1"/>
    <col min="3862" max="3865" width="15.7109375" style="2" customWidth="1"/>
    <col min="3866" max="3866" width="2.85546875" style="2" customWidth="1"/>
    <col min="3867" max="3870" width="15.7109375" style="2" customWidth="1"/>
    <col min="3871" max="3872" width="2.85546875" style="2" customWidth="1"/>
    <col min="3873" max="3873" width="10.85546875" style="2" customWidth="1"/>
    <col min="3874" max="3874" width="2.85546875" style="2" customWidth="1"/>
    <col min="3875" max="4096" width="11.42578125" style="2"/>
    <col min="4097" max="4097" width="2.85546875" style="2" customWidth="1"/>
    <col min="4098" max="4098" width="45.85546875" style="2" customWidth="1"/>
    <col min="4099" max="4099" width="5.28515625" style="2" bestFit="1" customWidth="1"/>
    <col min="4100" max="4103" width="15.7109375" style="2" customWidth="1"/>
    <col min="4104" max="4104" width="2.85546875" style="2" customWidth="1"/>
    <col min="4105" max="4108" width="15.7109375" style="2" customWidth="1"/>
    <col min="4109" max="4110" width="2.85546875" style="2" customWidth="1"/>
    <col min="4111" max="4111" width="10.85546875" style="2" customWidth="1"/>
    <col min="4112" max="4112" width="2.85546875" style="2" customWidth="1"/>
    <col min="4113" max="4114" width="15.7109375" style="2" customWidth="1"/>
    <col min="4115" max="4116" width="2.85546875" style="2" customWidth="1"/>
    <col min="4117" max="4117" width="45.85546875" style="2" customWidth="1"/>
    <col min="4118" max="4121" width="15.7109375" style="2" customWidth="1"/>
    <col min="4122" max="4122" width="2.85546875" style="2" customWidth="1"/>
    <col min="4123" max="4126" width="15.7109375" style="2" customWidth="1"/>
    <col min="4127" max="4128" width="2.85546875" style="2" customWidth="1"/>
    <col min="4129" max="4129" width="10.85546875" style="2" customWidth="1"/>
    <col min="4130" max="4130" width="2.85546875" style="2" customWidth="1"/>
    <col min="4131" max="4352" width="11.42578125" style="2"/>
    <col min="4353" max="4353" width="2.85546875" style="2" customWidth="1"/>
    <col min="4354" max="4354" width="45.85546875" style="2" customWidth="1"/>
    <col min="4355" max="4355" width="5.28515625" style="2" bestFit="1" customWidth="1"/>
    <col min="4356" max="4359" width="15.7109375" style="2" customWidth="1"/>
    <col min="4360" max="4360" width="2.85546875" style="2" customWidth="1"/>
    <col min="4361" max="4364" width="15.7109375" style="2" customWidth="1"/>
    <col min="4365" max="4366" width="2.85546875" style="2" customWidth="1"/>
    <col min="4367" max="4367" width="10.85546875" style="2" customWidth="1"/>
    <col min="4368" max="4368" width="2.85546875" style="2" customWidth="1"/>
    <col min="4369" max="4370" width="15.7109375" style="2" customWidth="1"/>
    <col min="4371" max="4372" width="2.85546875" style="2" customWidth="1"/>
    <col min="4373" max="4373" width="45.85546875" style="2" customWidth="1"/>
    <col min="4374" max="4377" width="15.7109375" style="2" customWidth="1"/>
    <col min="4378" max="4378" width="2.85546875" style="2" customWidth="1"/>
    <col min="4379" max="4382" width="15.7109375" style="2" customWidth="1"/>
    <col min="4383" max="4384" width="2.85546875" style="2" customWidth="1"/>
    <col min="4385" max="4385" width="10.85546875" style="2" customWidth="1"/>
    <col min="4386" max="4386" width="2.85546875" style="2" customWidth="1"/>
    <col min="4387" max="4608" width="11.42578125" style="2"/>
    <col min="4609" max="4609" width="2.85546875" style="2" customWidth="1"/>
    <col min="4610" max="4610" width="45.85546875" style="2" customWidth="1"/>
    <col min="4611" max="4611" width="5.28515625" style="2" bestFit="1" customWidth="1"/>
    <col min="4612" max="4615" width="15.7109375" style="2" customWidth="1"/>
    <col min="4616" max="4616" width="2.85546875" style="2" customWidth="1"/>
    <col min="4617" max="4620" width="15.7109375" style="2" customWidth="1"/>
    <col min="4621" max="4622" width="2.85546875" style="2" customWidth="1"/>
    <col min="4623" max="4623" width="10.85546875" style="2" customWidth="1"/>
    <col min="4624" max="4624" width="2.85546875" style="2" customWidth="1"/>
    <col min="4625" max="4626" width="15.7109375" style="2" customWidth="1"/>
    <col min="4627" max="4628" width="2.85546875" style="2" customWidth="1"/>
    <col min="4629" max="4629" width="45.85546875" style="2" customWidth="1"/>
    <col min="4630" max="4633" width="15.7109375" style="2" customWidth="1"/>
    <col min="4634" max="4634" width="2.85546875" style="2" customWidth="1"/>
    <col min="4635" max="4638" width="15.7109375" style="2" customWidth="1"/>
    <col min="4639" max="4640" width="2.85546875" style="2" customWidth="1"/>
    <col min="4641" max="4641" width="10.85546875" style="2" customWidth="1"/>
    <col min="4642" max="4642" width="2.85546875" style="2" customWidth="1"/>
    <col min="4643" max="4864" width="11.42578125" style="2"/>
    <col min="4865" max="4865" width="2.85546875" style="2" customWidth="1"/>
    <col min="4866" max="4866" width="45.85546875" style="2" customWidth="1"/>
    <col min="4867" max="4867" width="5.28515625" style="2" bestFit="1" customWidth="1"/>
    <col min="4868" max="4871" width="15.7109375" style="2" customWidth="1"/>
    <col min="4872" max="4872" width="2.85546875" style="2" customWidth="1"/>
    <col min="4873" max="4876" width="15.7109375" style="2" customWidth="1"/>
    <col min="4877" max="4878" width="2.85546875" style="2" customWidth="1"/>
    <col min="4879" max="4879" width="10.85546875" style="2" customWidth="1"/>
    <col min="4880" max="4880" width="2.85546875" style="2" customWidth="1"/>
    <col min="4881" max="4882" width="15.7109375" style="2" customWidth="1"/>
    <col min="4883" max="4884" width="2.85546875" style="2" customWidth="1"/>
    <col min="4885" max="4885" width="45.85546875" style="2" customWidth="1"/>
    <col min="4886" max="4889" width="15.7109375" style="2" customWidth="1"/>
    <col min="4890" max="4890" width="2.85546875" style="2" customWidth="1"/>
    <col min="4891" max="4894" width="15.7109375" style="2" customWidth="1"/>
    <col min="4895" max="4896" width="2.85546875" style="2" customWidth="1"/>
    <col min="4897" max="4897" width="10.85546875" style="2" customWidth="1"/>
    <col min="4898" max="4898" width="2.85546875" style="2" customWidth="1"/>
    <col min="4899" max="5120" width="11.42578125" style="2"/>
    <col min="5121" max="5121" width="2.85546875" style="2" customWidth="1"/>
    <col min="5122" max="5122" width="45.85546875" style="2" customWidth="1"/>
    <col min="5123" max="5123" width="5.28515625" style="2" bestFit="1" customWidth="1"/>
    <col min="5124" max="5127" width="15.7109375" style="2" customWidth="1"/>
    <col min="5128" max="5128" width="2.85546875" style="2" customWidth="1"/>
    <col min="5129" max="5132" width="15.7109375" style="2" customWidth="1"/>
    <col min="5133" max="5134" width="2.85546875" style="2" customWidth="1"/>
    <col min="5135" max="5135" width="10.85546875" style="2" customWidth="1"/>
    <col min="5136" max="5136" width="2.85546875" style="2" customWidth="1"/>
    <col min="5137" max="5138" width="15.7109375" style="2" customWidth="1"/>
    <col min="5139" max="5140" width="2.85546875" style="2" customWidth="1"/>
    <col min="5141" max="5141" width="45.85546875" style="2" customWidth="1"/>
    <col min="5142" max="5145" width="15.7109375" style="2" customWidth="1"/>
    <col min="5146" max="5146" width="2.85546875" style="2" customWidth="1"/>
    <col min="5147" max="5150" width="15.7109375" style="2" customWidth="1"/>
    <col min="5151" max="5152" width="2.85546875" style="2" customWidth="1"/>
    <col min="5153" max="5153" width="10.85546875" style="2" customWidth="1"/>
    <col min="5154" max="5154" width="2.85546875" style="2" customWidth="1"/>
    <col min="5155" max="5376" width="11.42578125" style="2"/>
    <col min="5377" max="5377" width="2.85546875" style="2" customWidth="1"/>
    <col min="5378" max="5378" width="45.85546875" style="2" customWidth="1"/>
    <col min="5379" max="5379" width="5.28515625" style="2" bestFit="1" customWidth="1"/>
    <col min="5380" max="5383" width="15.7109375" style="2" customWidth="1"/>
    <col min="5384" max="5384" width="2.85546875" style="2" customWidth="1"/>
    <col min="5385" max="5388" width="15.7109375" style="2" customWidth="1"/>
    <col min="5389" max="5390" width="2.85546875" style="2" customWidth="1"/>
    <col min="5391" max="5391" width="10.85546875" style="2" customWidth="1"/>
    <col min="5392" max="5392" width="2.85546875" style="2" customWidth="1"/>
    <col min="5393" max="5394" width="15.7109375" style="2" customWidth="1"/>
    <col min="5395" max="5396" width="2.85546875" style="2" customWidth="1"/>
    <col min="5397" max="5397" width="45.85546875" style="2" customWidth="1"/>
    <col min="5398" max="5401" width="15.7109375" style="2" customWidth="1"/>
    <col min="5402" max="5402" width="2.85546875" style="2" customWidth="1"/>
    <col min="5403" max="5406" width="15.7109375" style="2" customWidth="1"/>
    <col min="5407" max="5408" width="2.85546875" style="2" customWidth="1"/>
    <col min="5409" max="5409" width="10.85546875" style="2" customWidth="1"/>
    <col min="5410" max="5410" width="2.85546875" style="2" customWidth="1"/>
    <col min="5411" max="5632" width="11.42578125" style="2"/>
    <col min="5633" max="5633" width="2.85546875" style="2" customWidth="1"/>
    <col min="5634" max="5634" width="45.85546875" style="2" customWidth="1"/>
    <col min="5635" max="5635" width="5.28515625" style="2" bestFit="1" customWidth="1"/>
    <col min="5636" max="5639" width="15.7109375" style="2" customWidth="1"/>
    <col min="5640" max="5640" width="2.85546875" style="2" customWidth="1"/>
    <col min="5641" max="5644" width="15.7109375" style="2" customWidth="1"/>
    <col min="5645" max="5646" width="2.85546875" style="2" customWidth="1"/>
    <col min="5647" max="5647" width="10.85546875" style="2" customWidth="1"/>
    <col min="5648" max="5648" width="2.85546875" style="2" customWidth="1"/>
    <col min="5649" max="5650" width="15.7109375" style="2" customWidth="1"/>
    <col min="5651" max="5652" width="2.85546875" style="2" customWidth="1"/>
    <col min="5653" max="5653" width="45.85546875" style="2" customWidth="1"/>
    <col min="5654" max="5657" width="15.7109375" style="2" customWidth="1"/>
    <col min="5658" max="5658" width="2.85546875" style="2" customWidth="1"/>
    <col min="5659" max="5662" width="15.7109375" style="2" customWidth="1"/>
    <col min="5663" max="5664" width="2.85546875" style="2" customWidth="1"/>
    <col min="5665" max="5665" width="10.85546875" style="2" customWidth="1"/>
    <col min="5666" max="5666" width="2.85546875" style="2" customWidth="1"/>
    <col min="5667" max="5888" width="11.42578125" style="2"/>
    <col min="5889" max="5889" width="2.85546875" style="2" customWidth="1"/>
    <col min="5890" max="5890" width="45.85546875" style="2" customWidth="1"/>
    <col min="5891" max="5891" width="5.28515625" style="2" bestFit="1" customWidth="1"/>
    <col min="5892" max="5895" width="15.7109375" style="2" customWidth="1"/>
    <col min="5896" max="5896" width="2.85546875" style="2" customWidth="1"/>
    <col min="5897" max="5900" width="15.7109375" style="2" customWidth="1"/>
    <col min="5901" max="5902" width="2.85546875" style="2" customWidth="1"/>
    <col min="5903" max="5903" width="10.85546875" style="2" customWidth="1"/>
    <col min="5904" max="5904" width="2.85546875" style="2" customWidth="1"/>
    <col min="5905" max="5906" width="15.7109375" style="2" customWidth="1"/>
    <col min="5907" max="5908" width="2.85546875" style="2" customWidth="1"/>
    <col min="5909" max="5909" width="45.85546875" style="2" customWidth="1"/>
    <col min="5910" max="5913" width="15.7109375" style="2" customWidth="1"/>
    <col min="5914" max="5914" width="2.85546875" style="2" customWidth="1"/>
    <col min="5915" max="5918" width="15.7109375" style="2" customWidth="1"/>
    <col min="5919" max="5920" width="2.85546875" style="2" customWidth="1"/>
    <col min="5921" max="5921" width="10.85546875" style="2" customWidth="1"/>
    <col min="5922" max="5922" width="2.85546875" style="2" customWidth="1"/>
    <col min="5923" max="6144" width="11.42578125" style="2"/>
    <col min="6145" max="6145" width="2.85546875" style="2" customWidth="1"/>
    <col min="6146" max="6146" width="45.85546875" style="2" customWidth="1"/>
    <col min="6147" max="6147" width="5.28515625" style="2" bestFit="1" customWidth="1"/>
    <col min="6148" max="6151" width="15.7109375" style="2" customWidth="1"/>
    <col min="6152" max="6152" width="2.85546875" style="2" customWidth="1"/>
    <col min="6153" max="6156" width="15.7109375" style="2" customWidth="1"/>
    <col min="6157" max="6158" width="2.85546875" style="2" customWidth="1"/>
    <col min="6159" max="6159" width="10.85546875" style="2" customWidth="1"/>
    <col min="6160" max="6160" width="2.85546875" style="2" customWidth="1"/>
    <col min="6161" max="6162" width="15.7109375" style="2" customWidth="1"/>
    <col min="6163" max="6164" width="2.85546875" style="2" customWidth="1"/>
    <col min="6165" max="6165" width="45.85546875" style="2" customWidth="1"/>
    <col min="6166" max="6169" width="15.7109375" style="2" customWidth="1"/>
    <col min="6170" max="6170" width="2.85546875" style="2" customWidth="1"/>
    <col min="6171" max="6174" width="15.7109375" style="2" customWidth="1"/>
    <col min="6175" max="6176" width="2.85546875" style="2" customWidth="1"/>
    <col min="6177" max="6177" width="10.85546875" style="2" customWidth="1"/>
    <col min="6178" max="6178" width="2.85546875" style="2" customWidth="1"/>
    <col min="6179" max="6400" width="11.42578125" style="2"/>
    <col min="6401" max="6401" width="2.85546875" style="2" customWidth="1"/>
    <col min="6402" max="6402" width="45.85546875" style="2" customWidth="1"/>
    <col min="6403" max="6403" width="5.28515625" style="2" bestFit="1" customWidth="1"/>
    <col min="6404" max="6407" width="15.7109375" style="2" customWidth="1"/>
    <col min="6408" max="6408" width="2.85546875" style="2" customWidth="1"/>
    <col min="6409" max="6412" width="15.7109375" style="2" customWidth="1"/>
    <col min="6413" max="6414" width="2.85546875" style="2" customWidth="1"/>
    <col min="6415" max="6415" width="10.85546875" style="2" customWidth="1"/>
    <col min="6416" max="6416" width="2.85546875" style="2" customWidth="1"/>
    <col min="6417" max="6418" width="15.7109375" style="2" customWidth="1"/>
    <col min="6419" max="6420" width="2.85546875" style="2" customWidth="1"/>
    <col min="6421" max="6421" width="45.85546875" style="2" customWidth="1"/>
    <col min="6422" max="6425" width="15.7109375" style="2" customWidth="1"/>
    <col min="6426" max="6426" width="2.85546875" style="2" customWidth="1"/>
    <col min="6427" max="6430" width="15.7109375" style="2" customWidth="1"/>
    <col min="6431" max="6432" width="2.85546875" style="2" customWidth="1"/>
    <col min="6433" max="6433" width="10.85546875" style="2" customWidth="1"/>
    <col min="6434" max="6434" width="2.85546875" style="2" customWidth="1"/>
    <col min="6435" max="6656" width="11.42578125" style="2"/>
    <col min="6657" max="6657" width="2.85546875" style="2" customWidth="1"/>
    <col min="6658" max="6658" width="45.85546875" style="2" customWidth="1"/>
    <col min="6659" max="6659" width="5.28515625" style="2" bestFit="1" customWidth="1"/>
    <col min="6660" max="6663" width="15.7109375" style="2" customWidth="1"/>
    <col min="6664" max="6664" width="2.85546875" style="2" customWidth="1"/>
    <col min="6665" max="6668" width="15.7109375" style="2" customWidth="1"/>
    <col min="6669" max="6670" width="2.85546875" style="2" customWidth="1"/>
    <col min="6671" max="6671" width="10.85546875" style="2" customWidth="1"/>
    <col min="6672" max="6672" width="2.85546875" style="2" customWidth="1"/>
    <col min="6673" max="6674" width="15.7109375" style="2" customWidth="1"/>
    <col min="6675" max="6676" width="2.85546875" style="2" customWidth="1"/>
    <col min="6677" max="6677" width="45.85546875" style="2" customWidth="1"/>
    <col min="6678" max="6681" width="15.7109375" style="2" customWidth="1"/>
    <col min="6682" max="6682" width="2.85546875" style="2" customWidth="1"/>
    <col min="6683" max="6686" width="15.7109375" style="2" customWidth="1"/>
    <col min="6687" max="6688" width="2.85546875" style="2" customWidth="1"/>
    <col min="6689" max="6689" width="10.85546875" style="2" customWidth="1"/>
    <col min="6690" max="6690" width="2.85546875" style="2" customWidth="1"/>
    <col min="6691" max="6912" width="11.42578125" style="2"/>
    <col min="6913" max="6913" width="2.85546875" style="2" customWidth="1"/>
    <col min="6914" max="6914" width="45.85546875" style="2" customWidth="1"/>
    <col min="6915" max="6915" width="5.28515625" style="2" bestFit="1" customWidth="1"/>
    <col min="6916" max="6919" width="15.7109375" style="2" customWidth="1"/>
    <col min="6920" max="6920" width="2.85546875" style="2" customWidth="1"/>
    <col min="6921" max="6924" width="15.7109375" style="2" customWidth="1"/>
    <col min="6925" max="6926" width="2.85546875" style="2" customWidth="1"/>
    <col min="6927" max="6927" width="10.85546875" style="2" customWidth="1"/>
    <col min="6928" max="6928" width="2.85546875" style="2" customWidth="1"/>
    <col min="6929" max="6930" width="15.7109375" style="2" customWidth="1"/>
    <col min="6931" max="6932" width="2.85546875" style="2" customWidth="1"/>
    <col min="6933" max="6933" width="45.85546875" style="2" customWidth="1"/>
    <col min="6934" max="6937" width="15.7109375" style="2" customWidth="1"/>
    <col min="6938" max="6938" width="2.85546875" style="2" customWidth="1"/>
    <col min="6939" max="6942" width="15.7109375" style="2" customWidth="1"/>
    <col min="6943" max="6944" width="2.85546875" style="2" customWidth="1"/>
    <col min="6945" max="6945" width="10.85546875" style="2" customWidth="1"/>
    <col min="6946" max="6946" width="2.85546875" style="2" customWidth="1"/>
    <col min="6947" max="7168" width="11.42578125" style="2"/>
    <col min="7169" max="7169" width="2.85546875" style="2" customWidth="1"/>
    <col min="7170" max="7170" width="45.85546875" style="2" customWidth="1"/>
    <col min="7171" max="7171" width="5.28515625" style="2" bestFit="1" customWidth="1"/>
    <col min="7172" max="7175" width="15.7109375" style="2" customWidth="1"/>
    <col min="7176" max="7176" width="2.85546875" style="2" customWidth="1"/>
    <col min="7177" max="7180" width="15.7109375" style="2" customWidth="1"/>
    <col min="7181" max="7182" width="2.85546875" style="2" customWidth="1"/>
    <col min="7183" max="7183" width="10.85546875" style="2" customWidth="1"/>
    <col min="7184" max="7184" width="2.85546875" style="2" customWidth="1"/>
    <col min="7185" max="7186" width="15.7109375" style="2" customWidth="1"/>
    <col min="7187" max="7188" width="2.85546875" style="2" customWidth="1"/>
    <col min="7189" max="7189" width="45.85546875" style="2" customWidth="1"/>
    <col min="7190" max="7193" width="15.7109375" style="2" customWidth="1"/>
    <col min="7194" max="7194" width="2.85546875" style="2" customWidth="1"/>
    <col min="7195" max="7198" width="15.7109375" style="2" customWidth="1"/>
    <col min="7199" max="7200" width="2.85546875" style="2" customWidth="1"/>
    <col min="7201" max="7201" width="10.85546875" style="2" customWidth="1"/>
    <col min="7202" max="7202" width="2.85546875" style="2" customWidth="1"/>
    <col min="7203" max="7424" width="11.42578125" style="2"/>
    <col min="7425" max="7425" width="2.85546875" style="2" customWidth="1"/>
    <col min="7426" max="7426" width="45.85546875" style="2" customWidth="1"/>
    <col min="7427" max="7427" width="5.28515625" style="2" bestFit="1" customWidth="1"/>
    <col min="7428" max="7431" width="15.7109375" style="2" customWidth="1"/>
    <col min="7432" max="7432" width="2.85546875" style="2" customWidth="1"/>
    <col min="7433" max="7436" width="15.7109375" style="2" customWidth="1"/>
    <col min="7437" max="7438" width="2.85546875" style="2" customWidth="1"/>
    <col min="7439" max="7439" width="10.85546875" style="2" customWidth="1"/>
    <col min="7440" max="7440" width="2.85546875" style="2" customWidth="1"/>
    <col min="7441" max="7442" width="15.7109375" style="2" customWidth="1"/>
    <col min="7443" max="7444" width="2.85546875" style="2" customWidth="1"/>
    <col min="7445" max="7445" width="45.85546875" style="2" customWidth="1"/>
    <col min="7446" max="7449" width="15.7109375" style="2" customWidth="1"/>
    <col min="7450" max="7450" width="2.85546875" style="2" customWidth="1"/>
    <col min="7451" max="7454" width="15.7109375" style="2" customWidth="1"/>
    <col min="7455" max="7456" width="2.85546875" style="2" customWidth="1"/>
    <col min="7457" max="7457" width="10.85546875" style="2" customWidth="1"/>
    <col min="7458" max="7458" width="2.85546875" style="2" customWidth="1"/>
    <col min="7459" max="7680" width="11.42578125" style="2"/>
    <col min="7681" max="7681" width="2.85546875" style="2" customWidth="1"/>
    <col min="7682" max="7682" width="45.85546875" style="2" customWidth="1"/>
    <col min="7683" max="7683" width="5.28515625" style="2" bestFit="1" customWidth="1"/>
    <col min="7684" max="7687" width="15.7109375" style="2" customWidth="1"/>
    <col min="7688" max="7688" width="2.85546875" style="2" customWidth="1"/>
    <col min="7689" max="7692" width="15.7109375" style="2" customWidth="1"/>
    <col min="7693" max="7694" width="2.85546875" style="2" customWidth="1"/>
    <col min="7695" max="7695" width="10.85546875" style="2" customWidth="1"/>
    <col min="7696" max="7696" width="2.85546875" style="2" customWidth="1"/>
    <col min="7697" max="7698" width="15.7109375" style="2" customWidth="1"/>
    <col min="7699" max="7700" width="2.85546875" style="2" customWidth="1"/>
    <col min="7701" max="7701" width="45.85546875" style="2" customWidth="1"/>
    <col min="7702" max="7705" width="15.7109375" style="2" customWidth="1"/>
    <col min="7706" max="7706" width="2.85546875" style="2" customWidth="1"/>
    <col min="7707" max="7710" width="15.7109375" style="2" customWidth="1"/>
    <col min="7711" max="7712" width="2.85546875" style="2" customWidth="1"/>
    <col min="7713" max="7713" width="10.85546875" style="2" customWidth="1"/>
    <col min="7714" max="7714" width="2.85546875" style="2" customWidth="1"/>
    <col min="7715" max="7936" width="11.42578125" style="2"/>
    <col min="7937" max="7937" width="2.85546875" style="2" customWidth="1"/>
    <col min="7938" max="7938" width="45.85546875" style="2" customWidth="1"/>
    <col min="7939" max="7939" width="5.28515625" style="2" bestFit="1" customWidth="1"/>
    <col min="7940" max="7943" width="15.7109375" style="2" customWidth="1"/>
    <col min="7944" max="7944" width="2.85546875" style="2" customWidth="1"/>
    <col min="7945" max="7948" width="15.7109375" style="2" customWidth="1"/>
    <col min="7949" max="7950" width="2.85546875" style="2" customWidth="1"/>
    <col min="7951" max="7951" width="10.85546875" style="2" customWidth="1"/>
    <col min="7952" max="7952" width="2.85546875" style="2" customWidth="1"/>
    <col min="7953" max="7954" width="15.7109375" style="2" customWidth="1"/>
    <col min="7955" max="7956" width="2.85546875" style="2" customWidth="1"/>
    <col min="7957" max="7957" width="45.85546875" style="2" customWidth="1"/>
    <col min="7958" max="7961" width="15.7109375" style="2" customWidth="1"/>
    <col min="7962" max="7962" width="2.85546875" style="2" customWidth="1"/>
    <col min="7963" max="7966" width="15.7109375" style="2" customWidth="1"/>
    <col min="7967" max="7968" width="2.85546875" style="2" customWidth="1"/>
    <col min="7969" max="7969" width="10.85546875" style="2" customWidth="1"/>
    <col min="7970" max="7970" width="2.85546875" style="2" customWidth="1"/>
    <col min="7971" max="8192" width="11.42578125" style="2"/>
    <col min="8193" max="8193" width="2.85546875" style="2" customWidth="1"/>
    <col min="8194" max="8194" width="45.85546875" style="2" customWidth="1"/>
    <col min="8195" max="8195" width="5.28515625" style="2" bestFit="1" customWidth="1"/>
    <col min="8196" max="8199" width="15.7109375" style="2" customWidth="1"/>
    <col min="8200" max="8200" width="2.85546875" style="2" customWidth="1"/>
    <col min="8201" max="8204" width="15.7109375" style="2" customWidth="1"/>
    <col min="8205" max="8206" width="2.85546875" style="2" customWidth="1"/>
    <col min="8207" max="8207" width="10.85546875" style="2" customWidth="1"/>
    <col min="8208" max="8208" width="2.85546875" style="2" customWidth="1"/>
    <col min="8209" max="8210" width="15.7109375" style="2" customWidth="1"/>
    <col min="8211" max="8212" width="2.85546875" style="2" customWidth="1"/>
    <col min="8213" max="8213" width="45.85546875" style="2" customWidth="1"/>
    <col min="8214" max="8217" width="15.7109375" style="2" customWidth="1"/>
    <col min="8218" max="8218" width="2.85546875" style="2" customWidth="1"/>
    <col min="8219" max="8222" width="15.7109375" style="2" customWidth="1"/>
    <col min="8223" max="8224" width="2.85546875" style="2" customWidth="1"/>
    <col min="8225" max="8225" width="10.85546875" style="2" customWidth="1"/>
    <col min="8226" max="8226" width="2.85546875" style="2" customWidth="1"/>
    <col min="8227" max="8448" width="11.42578125" style="2"/>
    <col min="8449" max="8449" width="2.85546875" style="2" customWidth="1"/>
    <col min="8450" max="8450" width="45.85546875" style="2" customWidth="1"/>
    <col min="8451" max="8451" width="5.28515625" style="2" bestFit="1" customWidth="1"/>
    <col min="8452" max="8455" width="15.7109375" style="2" customWidth="1"/>
    <col min="8456" max="8456" width="2.85546875" style="2" customWidth="1"/>
    <col min="8457" max="8460" width="15.7109375" style="2" customWidth="1"/>
    <col min="8461" max="8462" width="2.85546875" style="2" customWidth="1"/>
    <col min="8463" max="8463" width="10.85546875" style="2" customWidth="1"/>
    <col min="8464" max="8464" width="2.85546875" style="2" customWidth="1"/>
    <col min="8465" max="8466" width="15.7109375" style="2" customWidth="1"/>
    <col min="8467" max="8468" width="2.85546875" style="2" customWidth="1"/>
    <col min="8469" max="8469" width="45.85546875" style="2" customWidth="1"/>
    <col min="8470" max="8473" width="15.7109375" style="2" customWidth="1"/>
    <col min="8474" max="8474" width="2.85546875" style="2" customWidth="1"/>
    <col min="8475" max="8478" width="15.7109375" style="2" customWidth="1"/>
    <col min="8479" max="8480" width="2.85546875" style="2" customWidth="1"/>
    <col min="8481" max="8481" width="10.85546875" style="2" customWidth="1"/>
    <col min="8482" max="8482" width="2.85546875" style="2" customWidth="1"/>
    <col min="8483" max="8704" width="11.42578125" style="2"/>
    <col min="8705" max="8705" width="2.85546875" style="2" customWidth="1"/>
    <col min="8706" max="8706" width="45.85546875" style="2" customWidth="1"/>
    <col min="8707" max="8707" width="5.28515625" style="2" bestFit="1" customWidth="1"/>
    <col min="8708" max="8711" width="15.7109375" style="2" customWidth="1"/>
    <col min="8712" max="8712" width="2.85546875" style="2" customWidth="1"/>
    <col min="8713" max="8716" width="15.7109375" style="2" customWidth="1"/>
    <col min="8717" max="8718" width="2.85546875" style="2" customWidth="1"/>
    <col min="8719" max="8719" width="10.85546875" style="2" customWidth="1"/>
    <col min="8720" max="8720" width="2.85546875" style="2" customWidth="1"/>
    <col min="8721" max="8722" width="15.7109375" style="2" customWidth="1"/>
    <col min="8723" max="8724" width="2.85546875" style="2" customWidth="1"/>
    <col min="8725" max="8725" width="45.85546875" style="2" customWidth="1"/>
    <col min="8726" max="8729" width="15.7109375" style="2" customWidth="1"/>
    <col min="8730" max="8730" width="2.85546875" style="2" customWidth="1"/>
    <col min="8731" max="8734" width="15.7109375" style="2" customWidth="1"/>
    <col min="8735" max="8736" width="2.85546875" style="2" customWidth="1"/>
    <col min="8737" max="8737" width="10.85546875" style="2" customWidth="1"/>
    <col min="8738" max="8738" width="2.85546875" style="2" customWidth="1"/>
    <col min="8739" max="8960" width="11.42578125" style="2"/>
    <col min="8961" max="8961" width="2.85546875" style="2" customWidth="1"/>
    <col min="8962" max="8962" width="45.85546875" style="2" customWidth="1"/>
    <col min="8963" max="8963" width="5.28515625" style="2" bestFit="1" customWidth="1"/>
    <col min="8964" max="8967" width="15.7109375" style="2" customWidth="1"/>
    <col min="8968" max="8968" width="2.85546875" style="2" customWidth="1"/>
    <col min="8969" max="8972" width="15.7109375" style="2" customWidth="1"/>
    <col min="8973" max="8974" width="2.85546875" style="2" customWidth="1"/>
    <col min="8975" max="8975" width="10.85546875" style="2" customWidth="1"/>
    <col min="8976" max="8976" width="2.85546875" style="2" customWidth="1"/>
    <col min="8977" max="8978" width="15.7109375" style="2" customWidth="1"/>
    <col min="8979" max="8980" width="2.85546875" style="2" customWidth="1"/>
    <col min="8981" max="8981" width="45.85546875" style="2" customWidth="1"/>
    <col min="8982" max="8985" width="15.7109375" style="2" customWidth="1"/>
    <col min="8986" max="8986" width="2.85546875" style="2" customWidth="1"/>
    <col min="8987" max="8990" width="15.7109375" style="2" customWidth="1"/>
    <col min="8991" max="8992" width="2.85546875" style="2" customWidth="1"/>
    <col min="8993" max="8993" width="10.85546875" style="2" customWidth="1"/>
    <col min="8994" max="8994" width="2.85546875" style="2" customWidth="1"/>
    <col min="8995" max="9216" width="11.42578125" style="2"/>
    <col min="9217" max="9217" width="2.85546875" style="2" customWidth="1"/>
    <col min="9218" max="9218" width="45.85546875" style="2" customWidth="1"/>
    <col min="9219" max="9219" width="5.28515625" style="2" bestFit="1" customWidth="1"/>
    <col min="9220" max="9223" width="15.7109375" style="2" customWidth="1"/>
    <col min="9224" max="9224" width="2.85546875" style="2" customWidth="1"/>
    <col min="9225" max="9228" width="15.7109375" style="2" customWidth="1"/>
    <col min="9229" max="9230" width="2.85546875" style="2" customWidth="1"/>
    <col min="9231" max="9231" width="10.85546875" style="2" customWidth="1"/>
    <col min="9232" max="9232" width="2.85546875" style="2" customWidth="1"/>
    <col min="9233" max="9234" width="15.7109375" style="2" customWidth="1"/>
    <col min="9235" max="9236" width="2.85546875" style="2" customWidth="1"/>
    <col min="9237" max="9237" width="45.85546875" style="2" customWidth="1"/>
    <col min="9238" max="9241" width="15.7109375" style="2" customWidth="1"/>
    <col min="9242" max="9242" width="2.85546875" style="2" customWidth="1"/>
    <col min="9243" max="9246" width="15.7109375" style="2" customWidth="1"/>
    <col min="9247" max="9248" width="2.85546875" style="2" customWidth="1"/>
    <col min="9249" max="9249" width="10.85546875" style="2" customWidth="1"/>
    <col min="9250" max="9250" width="2.85546875" style="2" customWidth="1"/>
    <col min="9251" max="9472" width="11.42578125" style="2"/>
    <col min="9473" max="9473" width="2.85546875" style="2" customWidth="1"/>
    <col min="9474" max="9474" width="45.85546875" style="2" customWidth="1"/>
    <col min="9475" max="9475" width="5.28515625" style="2" bestFit="1" customWidth="1"/>
    <col min="9476" max="9479" width="15.7109375" style="2" customWidth="1"/>
    <col min="9480" max="9480" width="2.85546875" style="2" customWidth="1"/>
    <col min="9481" max="9484" width="15.7109375" style="2" customWidth="1"/>
    <col min="9485" max="9486" width="2.85546875" style="2" customWidth="1"/>
    <col min="9487" max="9487" width="10.85546875" style="2" customWidth="1"/>
    <col min="9488" max="9488" width="2.85546875" style="2" customWidth="1"/>
    <col min="9489" max="9490" width="15.7109375" style="2" customWidth="1"/>
    <col min="9491" max="9492" width="2.85546875" style="2" customWidth="1"/>
    <col min="9493" max="9493" width="45.85546875" style="2" customWidth="1"/>
    <col min="9494" max="9497" width="15.7109375" style="2" customWidth="1"/>
    <col min="9498" max="9498" width="2.85546875" style="2" customWidth="1"/>
    <col min="9499" max="9502" width="15.7109375" style="2" customWidth="1"/>
    <col min="9503" max="9504" width="2.85546875" style="2" customWidth="1"/>
    <col min="9505" max="9505" width="10.85546875" style="2" customWidth="1"/>
    <col min="9506" max="9506" width="2.85546875" style="2" customWidth="1"/>
    <col min="9507" max="9728" width="11.42578125" style="2"/>
    <col min="9729" max="9729" width="2.85546875" style="2" customWidth="1"/>
    <col min="9730" max="9730" width="45.85546875" style="2" customWidth="1"/>
    <col min="9731" max="9731" width="5.28515625" style="2" bestFit="1" customWidth="1"/>
    <col min="9732" max="9735" width="15.7109375" style="2" customWidth="1"/>
    <col min="9736" max="9736" width="2.85546875" style="2" customWidth="1"/>
    <col min="9737" max="9740" width="15.7109375" style="2" customWidth="1"/>
    <col min="9741" max="9742" width="2.85546875" style="2" customWidth="1"/>
    <col min="9743" max="9743" width="10.85546875" style="2" customWidth="1"/>
    <col min="9744" max="9744" width="2.85546875" style="2" customWidth="1"/>
    <col min="9745" max="9746" width="15.7109375" style="2" customWidth="1"/>
    <col min="9747" max="9748" width="2.85546875" style="2" customWidth="1"/>
    <col min="9749" max="9749" width="45.85546875" style="2" customWidth="1"/>
    <col min="9750" max="9753" width="15.7109375" style="2" customWidth="1"/>
    <col min="9754" max="9754" width="2.85546875" style="2" customWidth="1"/>
    <col min="9755" max="9758" width="15.7109375" style="2" customWidth="1"/>
    <col min="9759" max="9760" width="2.85546875" style="2" customWidth="1"/>
    <col min="9761" max="9761" width="10.85546875" style="2" customWidth="1"/>
    <col min="9762" max="9762" width="2.85546875" style="2" customWidth="1"/>
    <col min="9763" max="9984" width="11.42578125" style="2"/>
    <col min="9985" max="9985" width="2.85546875" style="2" customWidth="1"/>
    <col min="9986" max="9986" width="45.85546875" style="2" customWidth="1"/>
    <col min="9987" max="9987" width="5.28515625" style="2" bestFit="1" customWidth="1"/>
    <col min="9988" max="9991" width="15.7109375" style="2" customWidth="1"/>
    <col min="9992" max="9992" width="2.85546875" style="2" customWidth="1"/>
    <col min="9993" max="9996" width="15.7109375" style="2" customWidth="1"/>
    <col min="9997" max="9998" width="2.85546875" style="2" customWidth="1"/>
    <col min="9999" max="9999" width="10.85546875" style="2" customWidth="1"/>
    <col min="10000" max="10000" width="2.85546875" style="2" customWidth="1"/>
    <col min="10001" max="10002" width="15.7109375" style="2" customWidth="1"/>
    <col min="10003" max="10004" width="2.85546875" style="2" customWidth="1"/>
    <col min="10005" max="10005" width="45.85546875" style="2" customWidth="1"/>
    <col min="10006" max="10009" width="15.7109375" style="2" customWidth="1"/>
    <col min="10010" max="10010" width="2.85546875" style="2" customWidth="1"/>
    <col min="10011" max="10014" width="15.7109375" style="2" customWidth="1"/>
    <col min="10015" max="10016" width="2.85546875" style="2" customWidth="1"/>
    <col min="10017" max="10017" width="10.85546875" style="2" customWidth="1"/>
    <col min="10018" max="10018" width="2.85546875" style="2" customWidth="1"/>
    <col min="10019" max="10240" width="11.42578125" style="2"/>
    <col min="10241" max="10241" width="2.85546875" style="2" customWidth="1"/>
    <col min="10242" max="10242" width="45.85546875" style="2" customWidth="1"/>
    <col min="10243" max="10243" width="5.28515625" style="2" bestFit="1" customWidth="1"/>
    <col min="10244" max="10247" width="15.7109375" style="2" customWidth="1"/>
    <col min="10248" max="10248" width="2.85546875" style="2" customWidth="1"/>
    <col min="10249" max="10252" width="15.7109375" style="2" customWidth="1"/>
    <col min="10253" max="10254" width="2.85546875" style="2" customWidth="1"/>
    <col min="10255" max="10255" width="10.85546875" style="2" customWidth="1"/>
    <col min="10256" max="10256" width="2.85546875" style="2" customWidth="1"/>
    <col min="10257" max="10258" width="15.7109375" style="2" customWidth="1"/>
    <col min="10259" max="10260" width="2.85546875" style="2" customWidth="1"/>
    <col min="10261" max="10261" width="45.85546875" style="2" customWidth="1"/>
    <col min="10262" max="10265" width="15.7109375" style="2" customWidth="1"/>
    <col min="10266" max="10266" width="2.85546875" style="2" customWidth="1"/>
    <col min="10267" max="10270" width="15.7109375" style="2" customWidth="1"/>
    <col min="10271" max="10272" width="2.85546875" style="2" customWidth="1"/>
    <col min="10273" max="10273" width="10.85546875" style="2" customWidth="1"/>
    <col min="10274" max="10274" width="2.85546875" style="2" customWidth="1"/>
    <col min="10275" max="10496" width="11.42578125" style="2"/>
    <col min="10497" max="10497" width="2.85546875" style="2" customWidth="1"/>
    <col min="10498" max="10498" width="45.85546875" style="2" customWidth="1"/>
    <col min="10499" max="10499" width="5.28515625" style="2" bestFit="1" customWidth="1"/>
    <col min="10500" max="10503" width="15.7109375" style="2" customWidth="1"/>
    <col min="10504" max="10504" width="2.85546875" style="2" customWidth="1"/>
    <col min="10505" max="10508" width="15.7109375" style="2" customWidth="1"/>
    <col min="10509" max="10510" width="2.85546875" style="2" customWidth="1"/>
    <col min="10511" max="10511" width="10.85546875" style="2" customWidth="1"/>
    <col min="10512" max="10512" width="2.85546875" style="2" customWidth="1"/>
    <col min="10513" max="10514" width="15.7109375" style="2" customWidth="1"/>
    <col min="10515" max="10516" width="2.85546875" style="2" customWidth="1"/>
    <col min="10517" max="10517" width="45.85546875" style="2" customWidth="1"/>
    <col min="10518" max="10521" width="15.7109375" style="2" customWidth="1"/>
    <col min="10522" max="10522" width="2.85546875" style="2" customWidth="1"/>
    <col min="10523" max="10526" width="15.7109375" style="2" customWidth="1"/>
    <col min="10527" max="10528" width="2.85546875" style="2" customWidth="1"/>
    <col min="10529" max="10529" width="10.85546875" style="2" customWidth="1"/>
    <col min="10530" max="10530" width="2.85546875" style="2" customWidth="1"/>
    <col min="10531" max="10752" width="11.42578125" style="2"/>
    <col min="10753" max="10753" width="2.85546875" style="2" customWidth="1"/>
    <col min="10754" max="10754" width="45.85546875" style="2" customWidth="1"/>
    <col min="10755" max="10755" width="5.28515625" style="2" bestFit="1" customWidth="1"/>
    <col min="10756" max="10759" width="15.7109375" style="2" customWidth="1"/>
    <col min="10760" max="10760" width="2.85546875" style="2" customWidth="1"/>
    <col min="10761" max="10764" width="15.7109375" style="2" customWidth="1"/>
    <col min="10765" max="10766" width="2.85546875" style="2" customWidth="1"/>
    <col min="10767" max="10767" width="10.85546875" style="2" customWidth="1"/>
    <col min="10768" max="10768" width="2.85546875" style="2" customWidth="1"/>
    <col min="10769" max="10770" width="15.7109375" style="2" customWidth="1"/>
    <col min="10771" max="10772" width="2.85546875" style="2" customWidth="1"/>
    <col min="10773" max="10773" width="45.85546875" style="2" customWidth="1"/>
    <col min="10774" max="10777" width="15.7109375" style="2" customWidth="1"/>
    <col min="10778" max="10778" width="2.85546875" style="2" customWidth="1"/>
    <col min="10779" max="10782" width="15.7109375" style="2" customWidth="1"/>
    <col min="10783" max="10784" width="2.85546875" style="2" customWidth="1"/>
    <col min="10785" max="10785" width="10.85546875" style="2" customWidth="1"/>
    <col min="10786" max="10786" width="2.85546875" style="2" customWidth="1"/>
    <col min="10787" max="11008" width="11.42578125" style="2"/>
    <col min="11009" max="11009" width="2.85546875" style="2" customWidth="1"/>
    <col min="11010" max="11010" width="45.85546875" style="2" customWidth="1"/>
    <col min="11011" max="11011" width="5.28515625" style="2" bestFit="1" customWidth="1"/>
    <col min="11012" max="11015" width="15.7109375" style="2" customWidth="1"/>
    <col min="11016" max="11016" width="2.85546875" style="2" customWidth="1"/>
    <col min="11017" max="11020" width="15.7109375" style="2" customWidth="1"/>
    <col min="11021" max="11022" width="2.85546875" style="2" customWidth="1"/>
    <col min="11023" max="11023" width="10.85546875" style="2" customWidth="1"/>
    <col min="11024" max="11024" width="2.85546875" style="2" customWidth="1"/>
    <col min="11025" max="11026" width="15.7109375" style="2" customWidth="1"/>
    <col min="11027" max="11028" width="2.85546875" style="2" customWidth="1"/>
    <col min="11029" max="11029" width="45.85546875" style="2" customWidth="1"/>
    <col min="11030" max="11033" width="15.7109375" style="2" customWidth="1"/>
    <col min="11034" max="11034" width="2.85546875" style="2" customWidth="1"/>
    <col min="11035" max="11038" width="15.7109375" style="2" customWidth="1"/>
    <col min="11039" max="11040" width="2.85546875" style="2" customWidth="1"/>
    <col min="11041" max="11041" width="10.85546875" style="2" customWidth="1"/>
    <col min="11042" max="11042" width="2.85546875" style="2" customWidth="1"/>
    <col min="11043" max="11264" width="11.42578125" style="2"/>
    <col min="11265" max="11265" width="2.85546875" style="2" customWidth="1"/>
    <col min="11266" max="11266" width="45.85546875" style="2" customWidth="1"/>
    <col min="11267" max="11267" width="5.28515625" style="2" bestFit="1" customWidth="1"/>
    <col min="11268" max="11271" width="15.7109375" style="2" customWidth="1"/>
    <col min="11272" max="11272" width="2.85546875" style="2" customWidth="1"/>
    <col min="11273" max="11276" width="15.7109375" style="2" customWidth="1"/>
    <col min="11277" max="11278" width="2.85546875" style="2" customWidth="1"/>
    <col min="11279" max="11279" width="10.85546875" style="2" customWidth="1"/>
    <col min="11280" max="11280" width="2.85546875" style="2" customWidth="1"/>
    <col min="11281" max="11282" width="15.7109375" style="2" customWidth="1"/>
    <col min="11283" max="11284" width="2.85546875" style="2" customWidth="1"/>
    <col min="11285" max="11285" width="45.85546875" style="2" customWidth="1"/>
    <col min="11286" max="11289" width="15.7109375" style="2" customWidth="1"/>
    <col min="11290" max="11290" width="2.85546875" style="2" customWidth="1"/>
    <col min="11291" max="11294" width="15.7109375" style="2" customWidth="1"/>
    <col min="11295" max="11296" width="2.85546875" style="2" customWidth="1"/>
    <col min="11297" max="11297" width="10.85546875" style="2" customWidth="1"/>
    <col min="11298" max="11298" width="2.85546875" style="2" customWidth="1"/>
    <col min="11299" max="11520" width="11.42578125" style="2"/>
    <col min="11521" max="11521" width="2.85546875" style="2" customWidth="1"/>
    <col min="11522" max="11522" width="45.85546875" style="2" customWidth="1"/>
    <col min="11523" max="11523" width="5.28515625" style="2" bestFit="1" customWidth="1"/>
    <col min="11524" max="11527" width="15.7109375" style="2" customWidth="1"/>
    <col min="11528" max="11528" width="2.85546875" style="2" customWidth="1"/>
    <col min="11529" max="11532" width="15.7109375" style="2" customWidth="1"/>
    <col min="11533" max="11534" width="2.85546875" style="2" customWidth="1"/>
    <col min="11535" max="11535" width="10.85546875" style="2" customWidth="1"/>
    <col min="11536" max="11536" width="2.85546875" style="2" customWidth="1"/>
    <col min="11537" max="11538" width="15.7109375" style="2" customWidth="1"/>
    <col min="11539" max="11540" width="2.85546875" style="2" customWidth="1"/>
    <col min="11541" max="11541" width="45.85546875" style="2" customWidth="1"/>
    <col min="11542" max="11545" width="15.7109375" style="2" customWidth="1"/>
    <col min="11546" max="11546" width="2.85546875" style="2" customWidth="1"/>
    <col min="11547" max="11550" width="15.7109375" style="2" customWidth="1"/>
    <col min="11551" max="11552" width="2.85546875" style="2" customWidth="1"/>
    <col min="11553" max="11553" width="10.85546875" style="2" customWidth="1"/>
    <col min="11554" max="11554" width="2.85546875" style="2" customWidth="1"/>
    <col min="11555" max="11776" width="11.42578125" style="2"/>
    <col min="11777" max="11777" width="2.85546875" style="2" customWidth="1"/>
    <col min="11778" max="11778" width="45.85546875" style="2" customWidth="1"/>
    <col min="11779" max="11779" width="5.28515625" style="2" bestFit="1" customWidth="1"/>
    <col min="11780" max="11783" width="15.7109375" style="2" customWidth="1"/>
    <col min="11784" max="11784" width="2.85546875" style="2" customWidth="1"/>
    <col min="11785" max="11788" width="15.7109375" style="2" customWidth="1"/>
    <col min="11789" max="11790" width="2.85546875" style="2" customWidth="1"/>
    <col min="11791" max="11791" width="10.85546875" style="2" customWidth="1"/>
    <col min="11792" max="11792" width="2.85546875" style="2" customWidth="1"/>
    <col min="11793" max="11794" width="15.7109375" style="2" customWidth="1"/>
    <col min="11795" max="11796" width="2.85546875" style="2" customWidth="1"/>
    <col min="11797" max="11797" width="45.85546875" style="2" customWidth="1"/>
    <col min="11798" max="11801" width="15.7109375" style="2" customWidth="1"/>
    <col min="11802" max="11802" width="2.85546875" style="2" customWidth="1"/>
    <col min="11803" max="11806" width="15.7109375" style="2" customWidth="1"/>
    <col min="11807" max="11808" width="2.85546875" style="2" customWidth="1"/>
    <col min="11809" max="11809" width="10.85546875" style="2" customWidth="1"/>
    <col min="11810" max="11810" width="2.85546875" style="2" customWidth="1"/>
    <col min="11811" max="12032" width="11.42578125" style="2"/>
    <col min="12033" max="12033" width="2.85546875" style="2" customWidth="1"/>
    <col min="12034" max="12034" width="45.85546875" style="2" customWidth="1"/>
    <col min="12035" max="12035" width="5.28515625" style="2" bestFit="1" customWidth="1"/>
    <col min="12036" max="12039" width="15.7109375" style="2" customWidth="1"/>
    <col min="12040" max="12040" width="2.85546875" style="2" customWidth="1"/>
    <col min="12041" max="12044" width="15.7109375" style="2" customWidth="1"/>
    <col min="12045" max="12046" width="2.85546875" style="2" customWidth="1"/>
    <col min="12047" max="12047" width="10.85546875" style="2" customWidth="1"/>
    <col min="12048" max="12048" width="2.85546875" style="2" customWidth="1"/>
    <col min="12049" max="12050" width="15.7109375" style="2" customWidth="1"/>
    <col min="12051" max="12052" width="2.85546875" style="2" customWidth="1"/>
    <col min="12053" max="12053" width="45.85546875" style="2" customWidth="1"/>
    <col min="12054" max="12057" width="15.7109375" style="2" customWidth="1"/>
    <col min="12058" max="12058" width="2.85546875" style="2" customWidth="1"/>
    <col min="12059" max="12062" width="15.7109375" style="2" customWidth="1"/>
    <col min="12063" max="12064" width="2.85546875" style="2" customWidth="1"/>
    <col min="12065" max="12065" width="10.85546875" style="2" customWidth="1"/>
    <col min="12066" max="12066" width="2.85546875" style="2" customWidth="1"/>
    <col min="12067" max="12288" width="11.42578125" style="2"/>
    <col min="12289" max="12289" width="2.85546875" style="2" customWidth="1"/>
    <col min="12290" max="12290" width="45.85546875" style="2" customWidth="1"/>
    <col min="12291" max="12291" width="5.28515625" style="2" bestFit="1" customWidth="1"/>
    <col min="12292" max="12295" width="15.7109375" style="2" customWidth="1"/>
    <col min="12296" max="12296" width="2.85546875" style="2" customWidth="1"/>
    <col min="12297" max="12300" width="15.7109375" style="2" customWidth="1"/>
    <col min="12301" max="12302" width="2.85546875" style="2" customWidth="1"/>
    <col min="12303" max="12303" width="10.85546875" style="2" customWidth="1"/>
    <col min="12304" max="12304" width="2.85546875" style="2" customWidth="1"/>
    <col min="12305" max="12306" width="15.7109375" style="2" customWidth="1"/>
    <col min="12307" max="12308" width="2.85546875" style="2" customWidth="1"/>
    <col min="12309" max="12309" width="45.85546875" style="2" customWidth="1"/>
    <col min="12310" max="12313" width="15.7109375" style="2" customWidth="1"/>
    <col min="12314" max="12314" width="2.85546875" style="2" customWidth="1"/>
    <col min="12315" max="12318" width="15.7109375" style="2" customWidth="1"/>
    <col min="12319" max="12320" width="2.85546875" style="2" customWidth="1"/>
    <col min="12321" max="12321" width="10.85546875" style="2" customWidth="1"/>
    <col min="12322" max="12322" width="2.85546875" style="2" customWidth="1"/>
    <col min="12323" max="12544" width="11.42578125" style="2"/>
    <col min="12545" max="12545" width="2.85546875" style="2" customWidth="1"/>
    <col min="12546" max="12546" width="45.85546875" style="2" customWidth="1"/>
    <col min="12547" max="12547" width="5.28515625" style="2" bestFit="1" customWidth="1"/>
    <col min="12548" max="12551" width="15.7109375" style="2" customWidth="1"/>
    <col min="12552" max="12552" width="2.85546875" style="2" customWidth="1"/>
    <col min="12553" max="12556" width="15.7109375" style="2" customWidth="1"/>
    <col min="12557" max="12558" width="2.85546875" style="2" customWidth="1"/>
    <col min="12559" max="12559" width="10.85546875" style="2" customWidth="1"/>
    <col min="12560" max="12560" width="2.85546875" style="2" customWidth="1"/>
    <col min="12561" max="12562" width="15.7109375" style="2" customWidth="1"/>
    <col min="12563" max="12564" width="2.85546875" style="2" customWidth="1"/>
    <col min="12565" max="12565" width="45.85546875" style="2" customWidth="1"/>
    <col min="12566" max="12569" width="15.7109375" style="2" customWidth="1"/>
    <col min="12570" max="12570" width="2.85546875" style="2" customWidth="1"/>
    <col min="12571" max="12574" width="15.7109375" style="2" customWidth="1"/>
    <col min="12575" max="12576" width="2.85546875" style="2" customWidth="1"/>
    <col min="12577" max="12577" width="10.85546875" style="2" customWidth="1"/>
    <col min="12578" max="12578" width="2.85546875" style="2" customWidth="1"/>
    <col min="12579" max="12800" width="11.42578125" style="2"/>
    <col min="12801" max="12801" width="2.85546875" style="2" customWidth="1"/>
    <col min="12802" max="12802" width="45.85546875" style="2" customWidth="1"/>
    <col min="12803" max="12803" width="5.28515625" style="2" bestFit="1" customWidth="1"/>
    <col min="12804" max="12807" width="15.7109375" style="2" customWidth="1"/>
    <col min="12808" max="12808" width="2.85546875" style="2" customWidth="1"/>
    <col min="12809" max="12812" width="15.7109375" style="2" customWidth="1"/>
    <col min="12813" max="12814" width="2.85546875" style="2" customWidth="1"/>
    <col min="12815" max="12815" width="10.85546875" style="2" customWidth="1"/>
    <col min="12816" max="12816" width="2.85546875" style="2" customWidth="1"/>
    <col min="12817" max="12818" width="15.7109375" style="2" customWidth="1"/>
    <col min="12819" max="12820" width="2.85546875" style="2" customWidth="1"/>
    <col min="12821" max="12821" width="45.85546875" style="2" customWidth="1"/>
    <col min="12822" max="12825" width="15.7109375" style="2" customWidth="1"/>
    <col min="12826" max="12826" width="2.85546875" style="2" customWidth="1"/>
    <col min="12827" max="12830" width="15.7109375" style="2" customWidth="1"/>
    <col min="12831" max="12832" width="2.85546875" style="2" customWidth="1"/>
    <col min="12833" max="12833" width="10.85546875" style="2" customWidth="1"/>
    <col min="12834" max="12834" width="2.85546875" style="2" customWidth="1"/>
    <col min="12835" max="13056" width="11.42578125" style="2"/>
    <col min="13057" max="13057" width="2.85546875" style="2" customWidth="1"/>
    <col min="13058" max="13058" width="45.85546875" style="2" customWidth="1"/>
    <col min="13059" max="13059" width="5.28515625" style="2" bestFit="1" customWidth="1"/>
    <col min="13060" max="13063" width="15.7109375" style="2" customWidth="1"/>
    <col min="13064" max="13064" width="2.85546875" style="2" customWidth="1"/>
    <col min="13065" max="13068" width="15.7109375" style="2" customWidth="1"/>
    <col min="13069" max="13070" width="2.85546875" style="2" customWidth="1"/>
    <col min="13071" max="13071" width="10.85546875" style="2" customWidth="1"/>
    <col min="13072" max="13072" width="2.85546875" style="2" customWidth="1"/>
    <col min="13073" max="13074" width="15.7109375" style="2" customWidth="1"/>
    <col min="13075" max="13076" width="2.85546875" style="2" customWidth="1"/>
    <col min="13077" max="13077" width="45.85546875" style="2" customWidth="1"/>
    <col min="13078" max="13081" width="15.7109375" style="2" customWidth="1"/>
    <col min="13082" max="13082" width="2.85546875" style="2" customWidth="1"/>
    <col min="13083" max="13086" width="15.7109375" style="2" customWidth="1"/>
    <col min="13087" max="13088" width="2.85546875" style="2" customWidth="1"/>
    <col min="13089" max="13089" width="10.85546875" style="2" customWidth="1"/>
    <col min="13090" max="13090" width="2.85546875" style="2" customWidth="1"/>
    <col min="13091" max="13312" width="11.42578125" style="2"/>
    <col min="13313" max="13313" width="2.85546875" style="2" customWidth="1"/>
    <col min="13314" max="13314" width="45.85546875" style="2" customWidth="1"/>
    <col min="13315" max="13315" width="5.28515625" style="2" bestFit="1" customWidth="1"/>
    <col min="13316" max="13319" width="15.7109375" style="2" customWidth="1"/>
    <col min="13320" max="13320" width="2.85546875" style="2" customWidth="1"/>
    <col min="13321" max="13324" width="15.7109375" style="2" customWidth="1"/>
    <col min="13325" max="13326" width="2.85546875" style="2" customWidth="1"/>
    <col min="13327" max="13327" width="10.85546875" style="2" customWidth="1"/>
    <col min="13328" max="13328" width="2.85546875" style="2" customWidth="1"/>
    <col min="13329" max="13330" width="15.7109375" style="2" customWidth="1"/>
    <col min="13331" max="13332" width="2.85546875" style="2" customWidth="1"/>
    <col min="13333" max="13333" width="45.85546875" style="2" customWidth="1"/>
    <col min="13334" max="13337" width="15.7109375" style="2" customWidth="1"/>
    <col min="13338" max="13338" width="2.85546875" style="2" customWidth="1"/>
    <col min="13339" max="13342" width="15.7109375" style="2" customWidth="1"/>
    <col min="13343" max="13344" width="2.85546875" style="2" customWidth="1"/>
    <col min="13345" max="13345" width="10.85546875" style="2" customWidth="1"/>
    <col min="13346" max="13346" width="2.85546875" style="2" customWidth="1"/>
    <col min="13347" max="13568" width="11.42578125" style="2"/>
    <col min="13569" max="13569" width="2.85546875" style="2" customWidth="1"/>
    <col min="13570" max="13570" width="45.85546875" style="2" customWidth="1"/>
    <col min="13571" max="13571" width="5.28515625" style="2" bestFit="1" customWidth="1"/>
    <col min="13572" max="13575" width="15.7109375" style="2" customWidth="1"/>
    <col min="13576" max="13576" width="2.85546875" style="2" customWidth="1"/>
    <col min="13577" max="13580" width="15.7109375" style="2" customWidth="1"/>
    <col min="13581" max="13582" width="2.85546875" style="2" customWidth="1"/>
    <col min="13583" max="13583" width="10.85546875" style="2" customWidth="1"/>
    <col min="13584" max="13584" width="2.85546875" style="2" customWidth="1"/>
    <col min="13585" max="13586" width="15.7109375" style="2" customWidth="1"/>
    <col min="13587" max="13588" width="2.85546875" style="2" customWidth="1"/>
    <col min="13589" max="13589" width="45.85546875" style="2" customWidth="1"/>
    <col min="13590" max="13593" width="15.7109375" style="2" customWidth="1"/>
    <col min="13594" max="13594" width="2.85546875" style="2" customWidth="1"/>
    <col min="13595" max="13598" width="15.7109375" style="2" customWidth="1"/>
    <col min="13599" max="13600" width="2.85546875" style="2" customWidth="1"/>
    <col min="13601" max="13601" width="10.85546875" style="2" customWidth="1"/>
    <col min="13602" max="13602" width="2.85546875" style="2" customWidth="1"/>
    <col min="13603" max="13824" width="11.42578125" style="2"/>
    <col min="13825" max="13825" width="2.85546875" style="2" customWidth="1"/>
    <col min="13826" max="13826" width="45.85546875" style="2" customWidth="1"/>
    <col min="13827" max="13827" width="5.28515625" style="2" bestFit="1" customWidth="1"/>
    <col min="13828" max="13831" width="15.7109375" style="2" customWidth="1"/>
    <col min="13832" max="13832" width="2.85546875" style="2" customWidth="1"/>
    <col min="13833" max="13836" width="15.7109375" style="2" customWidth="1"/>
    <col min="13837" max="13838" width="2.85546875" style="2" customWidth="1"/>
    <col min="13839" max="13839" width="10.85546875" style="2" customWidth="1"/>
    <col min="13840" max="13840" width="2.85546875" style="2" customWidth="1"/>
    <col min="13841" max="13842" width="15.7109375" style="2" customWidth="1"/>
    <col min="13843" max="13844" width="2.85546875" style="2" customWidth="1"/>
    <col min="13845" max="13845" width="45.85546875" style="2" customWidth="1"/>
    <col min="13846" max="13849" width="15.7109375" style="2" customWidth="1"/>
    <col min="13850" max="13850" width="2.85546875" style="2" customWidth="1"/>
    <col min="13851" max="13854" width="15.7109375" style="2" customWidth="1"/>
    <col min="13855" max="13856" width="2.85546875" style="2" customWidth="1"/>
    <col min="13857" max="13857" width="10.85546875" style="2" customWidth="1"/>
    <col min="13858" max="13858" width="2.85546875" style="2" customWidth="1"/>
    <col min="13859" max="14080" width="11.42578125" style="2"/>
    <col min="14081" max="14081" width="2.85546875" style="2" customWidth="1"/>
    <col min="14082" max="14082" width="45.85546875" style="2" customWidth="1"/>
    <col min="14083" max="14083" width="5.28515625" style="2" bestFit="1" customWidth="1"/>
    <col min="14084" max="14087" width="15.7109375" style="2" customWidth="1"/>
    <col min="14088" max="14088" width="2.85546875" style="2" customWidth="1"/>
    <col min="14089" max="14092" width="15.7109375" style="2" customWidth="1"/>
    <col min="14093" max="14094" width="2.85546875" style="2" customWidth="1"/>
    <col min="14095" max="14095" width="10.85546875" style="2" customWidth="1"/>
    <col min="14096" max="14096" width="2.85546875" style="2" customWidth="1"/>
    <col min="14097" max="14098" width="15.7109375" style="2" customWidth="1"/>
    <col min="14099" max="14100" width="2.85546875" style="2" customWidth="1"/>
    <col min="14101" max="14101" width="45.85546875" style="2" customWidth="1"/>
    <col min="14102" max="14105" width="15.7109375" style="2" customWidth="1"/>
    <col min="14106" max="14106" width="2.85546875" style="2" customWidth="1"/>
    <col min="14107" max="14110" width="15.7109375" style="2" customWidth="1"/>
    <col min="14111" max="14112" width="2.85546875" style="2" customWidth="1"/>
    <col min="14113" max="14113" width="10.85546875" style="2" customWidth="1"/>
    <col min="14114" max="14114" width="2.85546875" style="2" customWidth="1"/>
    <col min="14115" max="14336" width="11.42578125" style="2"/>
    <col min="14337" max="14337" width="2.85546875" style="2" customWidth="1"/>
    <col min="14338" max="14338" width="45.85546875" style="2" customWidth="1"/>
    <col min="14339" max="14339" width="5.28515625" style="2" bestFit="1" customWidth="1"/>
    <col min="14340" max="14343" width="15.7109375" style="2" customWidth="1"/>
    <col min="14344" max="14344" width="2.85546875" style="2" customWidth="1"/>
    <col min="14345" max="14348" width="15.7109375" style="2" customWidth="1"/>
    <col min="14349" max="14350" width="2.85546875" style="2" customWidth="1"/>
    <col min="14351" max="14351" width="10.85546875" style="2" customWidth="1"/>
    <col min="14352" max="14352" width="2.85546875" style="2" customWidth="1"/>
    <col min="14353" max="14354" width="15.7109375" style="2" customWidth="1"/>
    <col min="14355" max="14356" width="2.85546875" style="2" customWidth="1"/>
    <col min="14357" max="14357" width="45.85546875" style="2" customWidth="1"/>
    <col min="14358" max="14361" width="15.7109375" style="2" customWidth="1"/>
    <col min="14362" max="14362" width="2.85546875" style="2" customWidth="1"/>
    <col min="14363" max="14366" width="15.7109375" style="2" customWidth="1"/>
    <col min="14367" max="14368" width="2.85546875" style="2" customWidth="1"/>
    <col min="14369" max="14369" width="10.85546875" style="2" customWidth="1"/>
    <col min="14370" max="14370" width="2.85546875" style="2" customWidth="1"/>
    <col min="14371" max="14592" width="11.42578125" style="2"/>
    <col min="14593" max="14593" width="2.85546875" style="2" customWidth="1"/>
    <col min="14594" max="14594" width="45.85546875" style="2" customWidth="1"/>
    <col min="14595" max="14595" width="5.28515625" style="2" bestFit="1" customWidth="1"/>
    <col min="14596" max="14599" width="15.7109375" style="2" customWidth="1"/>
    <col min="14600" max="14600" width="2.85546875" style="2" customWidth="1"/>
    <col min="14601" max="14604" width="15.7109375" style="2" customWidth="1"/>
    <col min="14605" max="14606" width="2.85546875" style="2" customWidth="1"/>
    <col min="14607" max="14607" width="10.85546875" style="2" customWidth="1"/>
    <col min="14608" max="14608" width="2.85546875" style="2" customWidth="1"/>
    <col min="14609" max="14610" width="15.7109375" style="2" customWidth="1"/>
    <col min="14611" max="14612" width="2.85546875" style="2" customWidth="1"/>
    <col min="14613" max="14613" width="45.85546875" style="2" customWidth="1"/>
    <col min="14614" max="14617" width="15.7109375" style="2" customWidth="1"/>
    <col min="14618" max="14618" width="2.85546875" style="2" customWidth="1"/>
    <col min="14619" max="14622" width="15.7109375" style="2" customWidth="1"/>
    <col min="14623" max="14624" width="2.85546875" style="2" customWidth="1"/>
    <col min="14625" max="14625" width="10.85546875" style="2" customWidth="1"/>
    <col min="14626" max="14626" width="2.85546875" style="2" customWidth="1"/>
    <col min="14627" max="14848" width="11.42578125" style="2"/>
    <col min="14849" max="14849" width="2.85546875" style="2" customWidth="1"/>
    <col min="14850" max="14850" width="45.85546875" style="2" customWidth="1"/>
    <col min="14851" max="14851" width="5.28515625" style="2" bestFit="1" customWidth="1"/>
    <col min="14852" max="14855" width="15.7109375" style="2" customWidth="1"/>
    <col min="14856" max="14856" width="2.85546875" style="2" customWidth="1"/>
    <col min="14857" max="14860" width="15.7109375" style="2" customWidth="1"/>
    <col min="14861" max="14862" width="2.85546875" style="2" customWidth="1"/>
    <col min="14863" max="14863" width="10.85546875" style="2" customWidth="1"/>
    <col min="14864" max="14864" width="2.85546875" style="2" customWidth="1"/>
    <col min="14865" max="14866" width="15.7109375" style="2" customWidth="1"/>
    <col min="14867" max="14868" width="2.85546875" style="2" customWidth="1"/>
    <col min="14869" max="14869" width="45.85546875" style="2" customWidth="1"/>
    <col min="14870" max="14873" width="15.7109375" style="2" customWidth="1"/>
    <col min="14874" max="14874" width="2.85546875" style="2" customWidth="1"/>
    <col min="14875" max="14878" width="15.7109375" style="2" customWidth="1"/>
    <col min="14879" max="14880" width="2.85546875" style="2" customWidth="1"/>
    <col min="14881" max="14881" width="10.85546875" style="2" customWidth="1"/>
    <col min="14882" max="14882" width="2.85546875" style="2" customWidth="1"/>
    <col min="14883" max="15104" width="11.42578125" style="2"/>
    <col min="15105" max="15105" width="2.85546875" style="2" customWidth="1"/>
    <col min="15106" max="15106" width="45.85546875" style="2" customWidth="1"/>
    <col min="15107" max="15107" width="5.28515625" style="2" bestFit="1" customWidth="1"/>
    <col min="15108" max="15111" width="15.7109375" style="2" customWidth="1"/>
    <col min="15112" max="15112" width="2.85546875" style="2" customWidth="1"/>
    <col min="15113" max="15116" width="15.7109375" style="2" customWidth="1"/>
    <col min="15117" max="15118" width="2.85546875" style="2" customWidth="1"/>
    <col min="15119" max="15119" width="10.85546875" style="2" customWidth="1"/>
    <col min="15120" max="15120" width="2.85546875" style="2" customWidth="1"/>
    <col min="15121" max="15122" width="15.7109375" style="2" customWidth="1"/>
    <col min="15123" max="15124" width="2.85546875" style="2" customWidth="1"/>
    <col min="15125" max="15125" width="45.85546875" style="2" customWidth="1"/>
    <col min="15126" max="15129" width="15.7109375" style="2" customWidth="1"/>
    <col min="15130" max="15130" width="2.85546875" style="2" customWidth="1"/>
    <col min="15131" max="15134" width="15.7109375" style="2" customWidth="1"/>
    <col min="15135" max="15136" width="2.85546875" style="2" customWidth="1"/>
    <col min="15137" max="15137" width="10.85546875" style="2" customWidth="1"/>
    <col min="15138" max="15138" width="2.85546875" style="2" customWidth="1"/>
    <col min="15139" max="15360" width="11.42578125" style="2"/>
    <col min="15361" max="15361" width="2.85546875" style="2" customWidth="1"/>
    <col min="15362" max="15362" width="45.85546875" style="2" customWidth="1"/>
    <col min="15363" max="15363" width="5.28515625" style="2" bestFit="1" customWidth="1"/>
    <col min="15364" max="15367" width="15.7109375" style="2" customWidth="1"/>
    <col min="15368" max="15368" width="2.85546875" style="2" customWidth="1"/>
    <col min="15369" max="15372" width="15.7109375" style="2" customWidth="1"/>
    <col min="15373" max="15374" width="2.85546875" style="2" customWidth="1"/>
    <col min="15375" max="15375" width="10.85546875" style="2" customWidth="1"/>
    <col min="15376" max="15376" width="2.85546875" style="2" customWidth="1"/>
    <col min="15377" max="15378" width="15.7109375" style="2" customWidth="1"/>
    <col min="15379" max="15380" width="2.85546875" style="2" customWidth="1"/>
    <col min="15381" max="15381" width="45.85546875" style="2" customWidth="1"/>
    <col min="15382" max="15385" width="15.7109375" style="2" customWidth="1"/>
    <col min="15386" max="15386" width="2.85546875" style="2" customWidth="1"/>
    <col min="15387" max="15390" width="15.7109375" style="2" customWidth="1"/>
    <col min="15391" max="15392" width="2.85546875" style="2" customWidth="1"/>
    <col min="15393" max="15393" width="10.85546875" style="2" customWidth="1"/>
    <col min="15394" max="15394" width="2.85546875" style="2" customWidth="1"/>
    <col min="15395" max="15616" width="11.42578125" style="2"/>
    <col min="15617" max="15617" width="2.85546875" style="2" customWidth="1"/>
    <col min="15618" max="15618" width="45.85546875" style="2" customWidth="1"/>
    <col min="15619" max="15619" width="5.28515625" style="2" bestFit="1" customWidth="1"/>
    <col min="15620" max="15623" width="15.7109375" style="2" customWidth="1"/>
    <col min="15624" max="15624" width="2.85546875" style="2" customWidth="1"/>
    <col min="15625" max="15628" width="15.7109375" style="2" customWidth="1"/>
    <col min="15629" max="15630" width="2.85546875" style="2" customWidth="1"/>
    <col min="15631" max="15631" width="10.85546875" style="2" customWidth="1"/>
    <col min="15632" max="15632" width="2.85546875" style="2" customWidth="1"/>
    <col min="15633" max="15634" width="15.7109375" style="2" customWidth="1"/>
    <col min="15635" max="15636" width="2.85546875" style="2" customWidth="1"/>
    <col min="15637" max="15637" width="45.85546875" style="2" customWidth="1"/>
    <col min="15638" max="15641" width="15.7109375" style="2" customWidth="1"/>
    <col min="15642" max="15642" width="2.85546875" style="2" customWidth="1"/>
    <col min="15643" max="15646" width="15.7109375" style="2" customWidth="1"/>
    <col min="15647" max="15648" width="2.85546875" style="2" customWidth="1"/>
    <col min="15649" max="15649" width="10.85546875" style="2" customWidth="1"/>
    <col min="15650" max="15650" width="2.85546875" style="2" customWidth="1"/>
    <col min="15651" max="15872" width="11.42578125" style="2"/>
    <col min="15873" max="15873" width="2.85546875" style="2" customWidth="1"/>
    <col min="15874" max="15874" width="45.85546875" style="2" customWidth="1"/>
    <col min="15875" max="15875" width="5.28515625" style="2" bestFit="1" customWidth="1"/>
    <col min="15876" max="15879" width="15.7109375" style="2" customWidth="1"/>
    <col min="15880" max="15880" width="2.85546875" style="2" customWidth="1"/>
    <col min="15881" max="15884" width="15.7109375" style="2" customWidth="1"/>
    <col min="15885" max="15886" width="2.85546875" style="2" customWidth="1"/>
    <col min="15887" max="15887" width="10.85546875" style="2" customWidth="1"/>
    <col min="15888" max="15888" width="2.85546875" style="2" customWidth="1"/>
    <col min="15889" max="15890" width="15.7109375" style="2" customWidth="1"/>
    <col min="15891" max="15892" width="2.85546875" style="2" customWidth="1"/>
    <col min="15893" max="15893" width="45.85546875" style="2" customWidth="1"/>
    <col min="15894" max="15897" width="15.7109375" style="2" customWidth="1"/>
    <col min="15898" max="15898" width="2.85546875" style="2" customWidth="1"/>
    <col min="15899" max="15902" width="15.7109375" style="2" customWidth="1"/>
    <col min="15903" max="15904" width="2.85546875" style="2" customWidth="1"/>
    <col min="15905" max="15905" width="10.85546875" style="2" customWidth="1"/>
    <col min="15906" max="15906" width="2.85546875" style="2" customWidth="1"/>
    <col min="15907" max="16128" width="11.42578125" style="2"/>
    <col min="16129" max="16129" width="2.85546875" style="2" customWidth="1"/>
    <col min="16130" max="16130" width="45.85546875" style="2" customWidth="1"/>
    <col min="16131" max="16131" width="5.28515625" style="2" bestFit="1" customWidth="1"/>
    <col min="16132" max="16135" width="15.7109375" style="2" customWidth="1"/>
    <col min="16136" max="16136" width="2.85546875" style="2" customWidth="1"/>
    <col min="16137" max="16140" width="15.7109375" style="2" customWidth="1"/>
    <col min="16141" max="16142" width="2.85546875" style="2" customWidth="1"/>
    <col min="16143" max="16143" width="10.85546875" style="2" customWidth="1"/>
    <col min="16144" max="16144" width="2.85546875" style="2" customWidth="1"/>
    <col min="16145" max="16146" width="15.7109375" style="2" customWidth="1"/>
    <col min="16147" max="16148" width="2.85546875" style="2" customWidth="1"/>
    <col min="16149" max="16149" width="45.85546875" style="2" customWidth="1"/>
    <col min="16150" max="16153" width="15.7109375" style="2" customWidth="1"/>
    <col min="16154" max="16154" width="2.85546875" style="2" customWidth="1"/>
    <col min="16155" max="16158" width="15.7109375" style="2" customWidth="1"/>
    <col min="16159" max="16160" width="2.85546875" style="2" customWidth="1"/>
    <col min="16161" max="16161" width="10.85546875" style="2" customWidth="1"/>
    <col min="16162" max="16162" width="2.85546875" style="2" customWidth="1"/>
    <col min="16163" max="16384" width="11.42578125" style="2"/>
  </cols>
  <sheetData>
    <row r="1" spans="1:35" ht="12" customHeight="1" x14ac:dyDescent="0.25">
      <c r="A1" s="102"/>
      <c r="B1" s="102"/>
      <c r="C1" s="102"/>
      <c r="D1" s="102"/>
      <c r="E1" s="102"/>
      <c r="F1" s="102"/>
      <c r="G1" s="102"/>
      <c r="H1" s="102"/>
      <c r="I1" s="102"/>
      <c r="J1" s="102"/>
      <c r="K1" s="102"/>
      <c r="L1" s="102"/>
      <c r="M1" s="5"/>
      <c r="N1" s="102"/>
      <c r="O1" s="102"/>
      <c r="P1" s="102"/>
      <c r="Q1" s="102"/>
      <c r="R1" s="102"/>
      <c r="S1" s="102"/>
      <c r="T1" s="102"/>
      <c r="U1" s="102"/>
      <c r="V1" s="102"/>
      <c r="W1" s="102"/>
      <c r="X1" s="102"/>
      <c r="Y1" s="102"/>
      <c r="Z1" s="102"/>
      <c r="AA1" s="102"/>
      <c r="AB1" s="102"/>
      <c r="AC1" s="102"/>
      <c r="AD1" s="102"/>
      <c r="AE1" s="102"/>
      <c r="AF1" s="102"/>
      <c r="AG1" s="102"/>
      <c r="AH1" s="102"/>
    </row>
    <row r="2" spans="1:35" ht="12" customHeight="1" x14ac:dyDescent="0.25">
      <c r="A2" s="102"/>
      <c r="B2" s="103" t="s">
        <v>249</v>
      </c>
      <c r="C2" s="102"/>
      <c r="D2" s="102"/>
      <c r="E2" s="102"/>
      <c r="F2" s="102"/>
      <c r="G2" s="102"/>
      <c r="H2" s="102"/>
      <c r="I2" s="102"/>
      <c r="J2" s="102"/>
      <c r="K2" s="102"/>
      <c r="L2" s="102"/>
      <c r="M2" s="5"/>
      <c r="N2" s="102"/>
      <c r="O2" s="102"/>
      <c r="P2" s="102"/>
      <c r="Q2" s="102"/>
      <c r="R2" s="102"/>
      <c r="S2" s="102"/>
      <c r="T2" s="102"/>
      <c r="U2" s="103"/>
      <c r="V2" s="102"/>
      <c r="W2" s="102"/>
      <c r="X2" s="102"/>
      <c r="Y2" s="102"/>
      <c r="Z2" s="102"/>
      <c r="AA2" s="102"/>
      <c r="AB2" s="102"/>
      <c r="AC2" s="102"/>
      <c r="AD2" s="102"/>
      <c r="AE2" s="102"/>
      <c r="AF2" s="102"/>
      <c r="AG2" s="102"/>
      <c r="AH2" s="102"/>
    </row>
    <row r="3" spans="1:35" ht="12" customHeight="1" x14ac:dyDescent="0.25">
      <c r="A3" s="102"/>
      <c r="B3" s="103" t="s">
        <v>250</v>
      </c>
      <c r="C3" s="102"/>
      <c r="D3" s="102"/>
      <c r="E3" s="102"/>
      <c r="F3" s="102"/>
      <c r="G3" s="102"/>
      <c r="H3" s="102"/>
      <c r="I3" s="102"/>
      <c r="J3" s="102"/>
      <c r="K3" s="102"/>
      <c r="L3" s="102"/>
      <c r="M3" s="5"/>
      <c r="N3" s="102"/>
      <c r="O3" s="102"/>
      <c r="P3" s="102"/>
      <c r="Q3" s="102"/>
      <c r="R3" s="102"/>
      <c r="S3" s="102"/>
      <c r="T3" s="102"/>
      <c r="U3" s="103" t="s">
        <v>250</v>
      </c>
      <c r="V3" s="102"/>
      <c r="W3" s="102"/>
      <c r="X3" s="102"/>
      <c r="Y3" s="102"/>
      <c r="Z3" s="102"/>
      <c r="AA3" s="102"/>
      <c r="AB3" s="102"/>
      <c r="AC3" s="102"/>
      <c r="AD3" s="102"/>
      <c r="AE3" s="102"/>
      <c r="AF3" s="102"/>
      <c r="AG3" s="102"/>
      <c r="AH3" s="102"/>
    </row>
    <row r="4" spans="1:35" ht="12" customHeight="1" x14ac:dyDescent="0.25">
      <c r="A4" s="102"/>
      <c r="B4" s="106" t="s">
        <v>2</v>
      </c>
      <c r="C4" s="102"/>
      <c r="D4" s="102"/>
      <c r="E4" s="102"/>
      <c r="F4" s="102"/>
      <c r="G4" s="102"/>
      <c r="H4" s="102"/>
      <c r="I4" s="102"/>
      <c r="J4" s="102"/>
      <c r="K4" s="102"/>
      <c r="L4" s="102"/>
      <c r="M4" s="5"/>
      <c r="N4" s="102"/>
      <c r="O4" s="102"/>
      <c r="P4" s="102"/>
      <c r="Q4" s="102"/>
      <c r="R4" s="102"/>
      <c r="S4" s="102"/>
      <c r="T4" s="102"/>
      <c r="U4" s="106" t="s">
        <v>3</v>
      </c>
      <c r="V4" s="102"/>
      <c r="W4" s="102"/>
      <c r="X4" s="102"/>
      <c r="Y4" s="102"/>
      <c r="Z4" s="102"/>
      <c r="AA4" s="102"/>
      <c r="AB4" s="102"/>
      <c r="AC4" s="102"/>
      <c r="AD4" s="102"/>
      <c r="AE4" s="102"/>
      <c r="AF4" s="102"/>
      <c r="AG4" s="102"/>
      <c r="AH4" s="102"/>
    </row>
    <row r="5" spans="1:35" ht="12" customHeight="1" x14ac:dyDescent="0.25">
      <c r="A5" s="12"/>
      <c r="B5" s="2301" t="s">
        <v>4</v>
      </c>
      <c r="C5" s="2301" t="s">
        <v>5</v>
      </c>
      <c r="D5" s="2302">
        <v>2017</v>
      </c>
      <c r="E5" s="2303"/>
      <c r="F5" s="2303"/>
      <c r="G5" s="2304"/>
      <c r="H5" s="12"/>
      <c r="I5" s="2302">
        <v>2016</v>
      </c>
      <c r="J5" s="2303"/>
      <c r="K5" s="2303"/>
      <c r="L5" s="2304"/>
      <c r="M5" s="12"/>
      <c r="N5" s="12"/>
      <c r="O5" s="2305" t="s">
        <v>591</v>
      </c>
      <c r="P5" s="12"/>
      <c r="Q5" s="2305" t="s">
        <v>588</v>
      </c>
      <c r="R5" s="2305" t="s">
        <v>7</v>
      </c>
      <c r="S5" s="12"/>
      <c r="T5" s="12"/>
      <c r="U5" s="2301" t="s">
        <v>4</v>
      </c>
      <c r="V5" s="2302">
        <v>2017</v>
      </c>
      <c r="W5" s="2303"/>
      <c r="X5" s="2303"/>
      <c r="Y5" s="2304"/>
      <c r="Z5" s="12"/>
      <c r="AA5" s="2302">
        <v>2016</v>
      </c>
      <c r="AB5" s="2303"/>
      <c r="AC5" s="2303"/>
      <c r="AD5" s="2304"/>
      <c r="AE5" s="12"/>
      <c r="AF5" s="12"/>
      <c r="AG5" s="2305" t="s">
        <v>190</v>
      </c>
      <c r="AH5" s="12"/>
    </row>
    <row r="6" spans="1:35" ht="12" customHeight="1" x14ac:dyDescent="0.25">
      <c r="A6" s="12"/>
      <c r="B6" s="2289"/>
      <c r="C6" s="2289"/>
      <c r="D6" s="2301" t="s">
        <v>184</v>
      </c>
      <c r="E6" s="1106" t="s">
        <v>251</v>
      </c>
      <c r="F6" s="1106" t="s">
        <v>251</v>
      </c>
      <c r="G6" s="1108" t="s">
        <v>186</v>
      </c>
      <c r="H6" s="12"/>
      <c r="I6" s="2301" t="s">
        <v>184</v>
      </c>
      <c r="J6" s="1106" t="s">
        <v>251</v>
      </c>
      <c r="K6" s="1106" t="s">
        <v>251</v>
      </c>
      <c r="L6" s="1108" t="s">
        <v>186</v>
      </c>
      <c r="M6" s="12"/>
      <c r="N6" s="12"/>
      <c r="O6" s="2286"/>
      <c r="P6" s="12"/>
      <c r="Q6" s="2286"/>
      <c r="R6" s="2286"/>
      <c r="S6" s="12"/>
      <c r="T6" s="12"/>
      <c r="U6" s="2289"/>
      <c r="V6" s="2301" t="s">
        <v>184</v>
      </c>
      <c r="W6" s="1106" t="s">
        <v>251</v>
      </c>
      <c r="X6" s="1106" t="s">
        <v>251</v>
      </c>
      <c r="Y6" s="1108" t="s">
        <v>186</v>
      </c>
      <c r="Z6" s="12"/>
      <c r="AA6" s="2301" t="s">
        <v>184</v>
      </c>
      <c r="AB6" s="1106" t="s">
        <v>251</v>
      </c>
      <c r="AC6" s="1106" t="s">
        <v>251</v>
      </c>
      <c r="AD6" s="1108" t="s">
        <v>186</v>
      </c>
      <c r="AE6" s="12"/>
      <c r="AF6" s="12"/>
      <c r="AG6" s="2286"/>
      <c r="AH6" s="12"/>
    </row>
    <row r="7" spans="1:35" ht="12" customHeight="1" x14ac:dyDescent="0.25">
      <c r="A7" s="12"/>
      <c r="B7" s="2290"/>
      <c r="C7" s="2290"/>
      <c r="D7" s="2290"/>
      <c r="E7" s="1107" t="s">
        <v>252</v>
      </c>
      <c r="F7" s="1107" t="s">
        <v>253</v>
      </c>
      <c r="G7" s="1107" t="s">
        <v>254</v>
      </c>
      <c r="H7" s="12"/>
      <c r="I7" s="2290"/>
      <c r="J7" s="1107" t="s">
        <v>252</v>
      </c>
      <c r="K7" s="1107" t="s">
        <v>253</v>
      </c>
      <c r="L7" s="1107" t="s">
        <v>254</v>
      </c>
      <c r="M7" s="12"/>
      <c r="N7" s="12"/>
      <c r="O7" s="2287"/>
      <c r="P7" s="12"/>
      <c r="Q7" s="2287"/>
      <c r="R7" s="2287"/>
      <c r="S7" s="12"/>
      <c r="T7" s="12"/>
      <c r="U7" s="2290"/>
      <c r="V7" s="2290"/>
      <c r="W7" s="1107" t="s">
        <v>252</v>
      </c>
      <c r="X7" s="1107" t="s">
        <v>253</v>
      </c>
      <c r="Y7" s="1107" t="s">
        <v>254</v>
      </c>
      <c r="Z7" s="12"/>
      <c r="AA7" s="2290"/>
      <c r="AB7" s="1107" t="s">
        <v>252</v>
      </c>
      <c r="AC7" s="1107" t="s">
        <v>253</v>
      </c>
      <c r="AD7" s="1107" t="s">
        <v>254</v>
      </c>
      <c r="AE7" s="12"/>
      <c r="AF7" s="12"/>
      <c r="AG7" s="2287"/>
      <c r="AH7" s="12"/>
    </row>
    <row r="8" spans="1:35" ht="12" customHeight="1" x14ac:dyDescent="0.25">
      <c r="A8" s="16"/>
      <c r="B8" s="16"/>
      <c r="C8" s="16"/>
      <c r="D8" s="16"/>
      <c r="E8" s="16"/>
      <c r="F8" s="16"/>
      <c r="G8" s="16"/>
      <c r="H8" s="16"/>
      <c r="I8" s="16"/>
      <c r="J8" s="16"/>
      <c r="K8" s="16"/>
      <c r="L8" s="16"/>
      <c r="M8" s="16"/>
      <c r="N8" s="16"/>
      <c r="O8" s="19"/>
      <c r="P8" s="16"/>
      <c r="Q8" s="19"/>
      <c r="R8" s="16"/>
      <c r="S8" s="16"/>
      <c r="T8" s="16"/>
      <c r="U8" s="16"/>
      <c r="V8" s="16"/>
      <c r="W8" s="16"/>
      <c r="X8" s="16"/>
      <c r="Y8" s="16"/>
      <c r="Z8" s="16"/>
      <c r="AA8" s="16"/>
      <c r="AB8" s="16"/>
      <c r="AC8" s="16"/>
      <c r="AD8" s="16"/>
      <c r="AE8" s="16"/>
      <c r="AF8" s="16"/>
      <c r="AG8" s="19"/>
      <c r="AH8" s="16"/>
    </row>
    <row r="9" spans="1:35" ht="12" customHeight="1" x14ac:dyDescent="0.25">
      <c r="A9" s="102"/>
      <c r="B9" s="948" t="s">
        <v>8</v>
      </c>
      <c r="C9" s="21"/>
      <c r="D9" s="21"/>
      <c r="E9" s="21"/>
      <c r="F9" s="21"/>
      <c r="G9" s="21"/>
      <c r="H9" s="102"/>
      <c r="I9" s="169"/>
      <c r="J9" s="21"/>
      <c r="K9" s="21"/>
      <c r="L9" s="21"/>
      <c r="M9" s="5"/>
      <c r="N9" s="102"/>
      <c r="O9" s="23"/>
      <c r="P9" s="102"/>
      <c r="Q9" s="23"/>
      <c r="R9" s="2"/>
      <c r="S9" s="102"/>
      <c r="T9" s="102"/>
      <c r="U9" s="948" t="s">
        <v>8</v>
      </c>
      <c r="V9" s="21"/>
      <c r="W9" s="21"/>
      <c r="X9" s="21"/>
      <c r="Y9" s="21"/>
      <c r="Z9" s="102"/>
      <c r="AA9" s="21"/>
      <c r="AB9" s="21"/>
      <c r="AC9" s="21"/>
      <c r="AD9" s="21"/>
      <c r="AE9" s="1860"/>
      <c r="AF9" s="1860"/>
      <c r="AG9" s="23"/>
      <c r="AH9" s="102"/>
    </row>
    <row r="10" spans="1:35" ht="12" customHeight="1" x14ac:dyDescent="0.25">
      <c r="A10" s="103"/>
      <c r="B10" s="949" t="s">
        <v>9</v>
      </c>
      <c r="C10" s="1059" t="s">
        <v>10</v>
      </c>
      <c r="D10" s="551">
        <v>32914</v>
      </c>
      <c r="E10" s="1324">
        <v>132</v>
      </c>
      <c r="F10" s="1324">
        <v>2164</v>
      </c>
      <c r="G10" s="553">
        <v>30618</v>
      </c>
      <c r="H10" s="103"/>
      <c r="I10" s="1113">
        <v>26125.91</v>
      </c>
      <c r="J10" s="1123">
        <v>132</v>
      </c>
      <c r="K10" s="1123">
        <v>2164</v>
      </c>
      <c r="L10" s="1123">
        <v>23829.91</v>
      </c>
      <c r="M10" s="3"/>
      <c r="N10" s="28"/>
      <c r="O10" s="1227">
        <f t="shared" ref="O10:O15" si="0">D10/I10-1</f>
        <v>0.25982214590802766</v>
      </c>
      <c r="P10" s="103"/>
      <c r="Q10" s="1235">
        <f>VLOOKUP(B10,'FX rates'!$B$9:$K$114,4,FALSE)</f>
        <v>1</v>
      </c>
      <c r="R10" s="1055">
        <f>VLOOKUP(B10,'FX rates'!$B$9:$K$114,5,FALSE)</f>
        <v>1</v>
      </c>
      <c r="S10" s="103"/>
      <c r="T10" s="103"/>
      <c r="U10" s="949" t="s">
        <v>9</v>
      </c>
      <c r="V10" s="551">
        <f>D10/Q10</f>
        <v>32914</v>
      </c>
      <c r="W10" s="1324">
        <f t="shared" ref="W10:Y11" si="1">E10/$Q10</f>
        <v>132</v>
      </c>
      <c r="X10" s="1324">
        <f t="shared" si="1"/>
        <v>2164</v>
      </c>
      <c r="Y10" s="553">
        <f t="shared" si="1"/>
        <v>30618</v>
      </c>
      <c r="Z10" s="103"/>
      <c r="AA10" s="551">
        <f>I10/R10</f>
        <v>26125.91</v>
      </c>
      <c r="AB10" s="1324">
        <f t="shared" ref="AB10" si="2">J10/$R10</f>
        <v>132</v>
      </c>
      <c r="AC10" s="1324">
        <f t="shared" ref="AC10" si="3">K10/$R10</f>
        <v>2164</v>
      </c>
      <c r="AD10" s="553">
        <f t="shared" ref="AD10" si="4">L10/$R10</f>
        <v>23829.91</v>
      </c>
      <c r="AE10" s="1860"/>
      <c r="AF10" s="1860"/>
      <c r="AG10" s="1246">
        <f t="shared" ref="AG10:AG55" si="5">V10/AA10-1</f>
        <v>0.25982214590802766</v>
      </c>
      <c r="AH10" s="103"/>
    </row>
    <row r="11" spans="1:35" ht="12" customHeight="1" x14ac:dyDescent="0.25">
      <c r="A11" s="102"/>
      <c r="B11" s="31" t="s">
        <v>589</v>
      </c>
      <c r="C11" s="313" t="s">
        <v>11</v>
      </c>
      <c r="D11" s="1219">
        <v>130757.66</v>
      </c>
      <c r="E11" s="157">
        <v>120449.83834757097</v>
      </c>
      <c r="F11" s="157">
        <v>10307.82</v>
      </c>
      <c r="G11" s="554">
        <v>0</v>
      </c>
      <c r="H11" s="102"/>
      <c r="I11" s="156">
        <v>113164.21439881925</v>
      </c>
      <c r="J11" s="157">
        <v>106440.21439881925</v>
      </c>
      <c r="K11" s="157">
        <v>6724</v>
      </c>
      <c r="L11" s="157">
        <v>0</v>
      </c>
      <c r="M11" s="3"/>
      <c r="N11" s="34"/>
      <c r="O11" s="1228">
        <f t="shared" si="0"/>
        <v>0.15546827850699341</v>
      </c>
      <c r="P11" s="102"/>
      <c r="Q11" s="1236">
        <f>VLOOKUP(B11,'FX rates'!$B$9:$K$114,4,FALSE)</f>
        <v>3.3109139999999999</v>
      </c>
      <c r="R11" s="1237">
        <f>VLOOKUP(B11,'FX rates'!$B$9:$K$114,5,FALSE)</f>
        <v>3.2522000000000002</v>
      </c>
      <c r="S11" s="102"/>
      <c r="T11" s="102"/>
      <c r="U11" s="1694" t="s">
        <v>589</v>
      </c>
      <c r="V11" s="1219">
        <f>D11/Q11</f>
        <v>39492.919477823947</v>
      </c>
      <c r="W11" s="157">
        <f t="shared" si="1"/>
        <v>36379.633644235691</v>
      </c>
      <c r="X11" s="157">
        <f t="shared" si="1"/>
        <v>3113.2853345027988</v>
      </c>
      <c r="Y11" s="554">
        <f t="shared" si="1"/>
        <v>0</v>
      </c>
      <c r="Z11" s="102"/>
      <c r="AA11" s="1219">
        <f t="shared" ref="AA11:AA56" si="6">I11/R11</f>
        <v>34796.203923134875</v>
      </c>
      <c r="AB11" s="157">
        <f t="shared" ref="AB11:AB56" si="7">J11/$R11</f>
        <v>32728.680400596288</v>
      </c>
      <c r="AC11" s="157">
        <f t="shared" ref="AC11:AC56" si="8">K11/$R11</f>
        <v>2067.5235225385891</v>
      </c>
      <c r="AD11" s="554">
        <f t="shared" ref="AD11:AD55" si="9">L11/$R11</f>
        <v>0</v>
      </c>
      <c r="AE11" s="1860"/>
      <c r="AF11" s="1860"/>
      <c r="AG11" s="1774">
        <f t="shared" si="5"/>
        <v>0.13497781439217205</v>
      </c>
      <c r="AH11" s="102"/>
    </row>
    <row r="12" spans="1:35" ht="12" customHeight="1" x14ac:dyDescent="0.25">
      <c r="A12" s="102"/>
      <c r="B12" s="31" t="s">
        <v>18</v>
      </c>
      <c r="C12" s="313" t="s">
        <v>19</v>
      </c>
      <c r="D12" s="1219">
        <v>112920.47</v>
      </c>
      <c r="E12" s="157">
        <v>25981.97</v>
      </c>
      <c r="F12" s="157">
        <v>86913.94</v>
      </c>
      <c r="G12" s="554">
        <v>24.56</v>
      </c>
      <c r="H12" s="102"/>
      <c r="I12" s="156">
        <v>88044.41</v>
      </c>
      <c r="J12" s="157">
        <v>23304.47</v>
      </c>
      <c r="K12" s="157">
        <v>64690.94</v>
      </c>
      <c r="L12" s="157">
        <v>49</v>
      </c>
      <c r="M12" s="3"/>
      <c r="N12" s="34"/>
      <c r="O12" s="1228">
        <f t="shared" si="0"/>
        <v>0.28253991366402476</v>
      </c>
      <c r="P12" s="102"/>
      <c r="Q12" s="1236">
        <f>VLOOKUP(B12,'FX rates'!$B$9:$K$114,4,FALSE)</f>
        <v>3.2284790000000001</v>
      </c>
      <c r="R12" s="1237">
        <f>VLOOKUP(B12,'FX rates'!$B$9:$K$114,5,FALSE)</f>
        <v>3.2938999999999998</v>
      </c>
      <c r="S12" s="102"/>
      <c r="T12" s="102"/>
      <c r="U12" s="1694" t="s">
        <v>18</v>
      </c>
      <c r="V12" s="1219">
        <f t="shared" ref="V12:V56" si="10">D12/Q12</f>
        <v>34976.368128768998</v>
      </c>
      <c r="W12" s="157">
        <f t="shared" ref="W12:W13" si="11">E12/$Q12</f>
        <v>8047.7432252153412</v>
      </c>
      <c r="X12" s="157">
        <f t="shared" ref="X12:X13" si="12">F12/$Q12</f>
        <v>26921.017606123503</v>
      </c>
      <c r="Y12" s="554">
        <f t="shared" ref="Y12:Y13" si="13">G12/$Q12</f>
        <v>7.6072974301520926</v>
      </c>
      <c r="Z12" s="102"/>
      <c r="AA12" s="1219">
        <f t="shared" si="6"/>
        <v>26729.533379884029</v>
      </c>
      <c r="AB12" s="157">
        <f t="shared" si="7"/>
        <v>7075.0387079146312</v>
      </c>
      <c r="AC12" s="157">
        <f t="shared" si="8"/>
        <v>19639.61868909196</v>
      </c>
      <c r="AD12" s="554">
        <f t="shared" si="9"/>
        <v>14.875982877440117</v>
      </c>
      <c r="AE12" s="1860"/>
      <c r="AF12" s="1860"/>
      <c r="AG12" s="1774">
        <f t="shared" si="5"/>
        <v>0.3085289455554554</v>
      </c>
      <c r="AH12" s="102"/>
    </row>
    <row r="13" spans="1:35" ht="12" customHeight="1" x14ac:dyDescent="0.25">
      <c r="A13" s="102"/>
      <c r="B13" s="31" t="s">
        <v>16</v>
      </c>
      <c r="C13" s="313" t="s">
        <v>17</v>
      </c>
      <c r="D13" s="1219">
        <f>SUM(E13:F13)</f>
        <v>606561871.27609205</v>
      </c>
      <c r="E13" s="157">
        <v>195100000</v>
      </c>
      <c r="F13" s="157">
        <v>411461871.27609199</v>
      </c>
      <c r="G13" s="554">
        <v>0</v>
      </c>
      <c r="H13" s="102"/>
      <c r="I13" s="156" t="s">
        <v>123</v>
      </c>
      <c r="J13" s="157" t="s">
        <v>123</v>
      </c>
      <c r="K13" s="157" t="s">
        <v>123</v>
      </c>
      <c r="L13" s="157" t="s">
        <v>123</v>
      </c>
      <c r="M13" s="3"/>
      <c r="N13" s="34"/>
      <c r="O13" s="1228" t="s">
        <v>123</v>
      </c>
      <c r="P13" s="102"/>
      <c r="Q13" s="1236">
        <f>VLOOKUP(B13,'FX rates'!$B$9:$K$114,4,FALSE)</f>
        <v>2972.9821440000001</v>
      </c>
      <c r="R13" s="1237">
        <f>VLOOKUP(B13,'FX rates'!$B$9:$K$114,5,FALSE)</f>
        <v>2974.03</v>
      </c>
      <c r="S13" s="102"/>
      <c r="T13" s="102"/>
      <c r="U13" s="1694" t="s">
        <v>16</v>
      </c>
      <c r="V13" s="1219">
        <f t="shared" si="10"/>
        <v>204024.72732647936</v>
      </c>
      <c r="W13" s="157">
        <f t="shared" si="11"/>
        <v>65624.343016572122</v>
      </c>
      <c r="X13" s="157">
        <f t="shared" si="12"/>
        <v>138400.38430990724</v>
      </c>
      <c r="Y13" s="554">
        <f t="shared" si="13"/>
        <v>0</v>
      </c>
      <c r="Z13" s="102"/>
      <c r="AA13" s="156" t="s">
        <v>123</v>
      </c>
      <c r="AB13" s="157" t="s">
        <v>123</v>
      </c>
      <c r="AC13" s="157" t="s">
        <v>123</v>
      </c>
      <c r="AD13" s="157" t="s">
        <v>123</v>
      </c>
      <c r="AE13" s="1860"/>
      <c r="AF13" s="1860"/>
      <c r="AG13" s="1774" t="s">
        <v>123</v>
      </c>
      <c r="AH13" s="102"/>
    </row>
    <row r="14" spans="1:35" ht="12" customHeight="1" x14ac:dyDescent="0.25">
      <c r="A14" s="102"/>
      <c r="B14" s="31" t="s">
        <v>20</v>
      </c>
      <c r="C14" s="313" t="s">
        <v>21</v>
      </c>
      <c r="D14" s="1219">
        <v>1553127.262672883</v>
      </c>
      <c r="E14" s="157" t="s">
        <v>123</v>
      </c>
      <c r="F14" s="157" t="s">
        <v>123</v>
      </c>
      <c r="G14" s="554" t="s">
        <v>123</v>
      </c>
      <c r="H14" s="102"/>
      <c r="I14" s="156">
        <v>1450536.7210139807</v>
      </c>
      <c r="J14" s="157" t="s">
        <v>123</v>
      </c>
      <c r="K14" s="157" t="s">
        <v>123</v>
      </c>
      <c r="L14" s="157" t="s">
        <v>123</v>
      </c>
      <c r="M14" s="3"/>
      <c r="N14" s="34"/>
      <c r="O14" s="1228">
        <f t="shared" si="0"/>
        <v>7.0725918325726722E-2</v>
      </c>
      <c r="P14" s="102"/>
      <c r="Q14" s="1236">
        <f>VLOOKUP(B14,'FX rates'!$B$9:$K$114,4,FALSE)</f>
        <v>19.678550999999999</v>
      </c>
      <c r="R14" s="1237">
        <f>VLOOKUP(B14,'FX rates'!$B$9:$K$114,5,FALSE)</f>
        <v>20.715699999999998</v>
      </c>
      <c r="S14" s="102"/>
      <c r="T14" s="102"/>
      <c r="U14" s="1694" t="s">
        <v>20</v>
      </c>
      <c r="V14" s="1219">
        <f t="shared" si="10"/>
        <v>78924.879310111966</v>
      </c>
      <c r="W14" s="157" t="s">
        <v>123</v>
      </c>
      <c r="X14" s="157" t="s">
        <v>123</v>
      </c>
      <c r="Y14" s="554" t="s">
        <v>123</v>
      </c>
      <c r="Z14" s="102"/>
      <c r="AA14" s="1219">
        <f t="shared" si="6"/>
        <v>70021.129916632359</v>
      </c>
      <c r="AB14" s="157" t="s">
        <v>123</v>
      </c>
      <c r="AC14" s="157" t="s">
        <v>123</v>
      </c>
      <c r="AD14" s="157" t="s">
        <v>123</v>
      </c>
      <c r="AE14" s="1860"/>
      <c r="AF14" s="1860"/>
      <c r="AG14" s="1774">
        <f t="shared" si="5"/>
        <v>0.12715803649670421</v>
      </c>
      <c r="AH14" s="102"/>
    </row>
    <row r="15" spans="1:35" ht="12" customHeight="1" x14ac:dyDescent="0.25">
      <c r="A15" s="102"/>
      <c r="B15" s="37" t="s">
        <v>24</v>
      </c>
      <c r="C15" s="316" t="s">
        <v>25</v>
      </c>
      <c r="D15" s="552">
        <v>10303.200000000001</v>
      </c>
      <c r="E15" s="555" t="s">
        <v>123</v>
      </c>
      <c r="F15" s="555" t="s">
        <v>123</v>
      </c>
      <c r="G15" s="556">
        <v>10</v>
      </c>
      <c r="H15" s="102"/>
      <c r="I15" s="718">
        <v>10970.7</v>
      </c>
      <c r="J15" s="719">
        <v>0</v>
      </c>
      <c r="K15" s="719">
        <v>10970.7</v>
      </c>
      <c r="L15" s="719">
        <v>0</v>
      </c>
      <c r="M15" s="3"/>
      <c r="N15" s="34"/>
      <c r="O15" s="1229">
        <f t="shared" si="0"/>
        <v>-6.0843884164182738E-2</v>
      </c>
      <c r="P15" s="102"/>
      <c r="Q15" s="1238">
        <f>VLOOKUP(B15,'FX rates'!$B$9:$K$114,4,FALSE)</f>
        <v>1.2550619999999999</v>
      </c>
      <c r="R15" s="1056">
        <f>VLOOKUP(B15,'FX rates'!$B$9:$K$114,5,FALSE)</f>
        <v>1.3436999999999999</v>
      </c>
      <c r="S15" s="102"/>
      <c r="T15" s="102"/>
      <c r="U15" s="1695" t="s">
        <v>24</v>
      </c>
      <c r="V15" s="552">
        <f t="shared" si="10"/>
        <v>8209.3155557255359</v>
      </c>
      <c r="W15" s="555" t="s">
        <v>123</v>
      </c>
      <c r="X15" s="555" t="s">
        <v>123</v>
      </c>
      <c r="Y15" s="556">
        <f t="shared" ref="Y15" si="14">G15/$Q15</f>
        <v>7.9677338649405378</v>
      </c>
      <c r="Z15" s="102"/>
      <c r="AA15" s="552">
        <f t="shared" si="6"/>
        <v>8164.5456575128392</v>
      </c>
      <c r="AB15" s="555">
        <f t="shared" si="7"/>
        <v>0</v>
      </c>
      <c r="AC15" s="555">
        <f t="shared" si="8"/>
        <v>8164.5456575128392</v>
      </c>
      <c r="AD15" s="556">
        <f t="shared" si="9"/>
        <v>0</v>
      </c>
      <c r="AE15" s="1860"/>
      <c r="AF15" s="1860"/>
      <c r="AG15" s="1247">
        <f t="shared" si="5"/>
        <v>5.4834524896680836E-3</v>
      </c>
      <c r="AH15" s="102"/>
    </row>
    <row r="16" spans="1:35" ht="12" customHeight="1" x14ac:dyDescent="0.25">
      <c r="A16" s="102"/>
      <c r="B16" s="40"/>
      <c r="C16" s="162"/>
      <c r="D16" s="790"/>
      <c r="E16" s="790"/>
      <c r="F16" s="790"/>
      <c r="G16" s="790"/>
      <c r="H16" s="102"/>
      <c r="I16" s="790"/>
      <c r="J16" s="790"/>
      <c r="K16" s="790"/>
      <c r="L16" s="790"/>
      <c r="M16" s="3"/>
      <c r="N16" s="102"/>
      <c r="O16" s="1314"/>
      <c r="P16" s="1314"/>
      <c r="Q16" s="1314"/>
      <c r="R16" s="1314"/>
      <c r="S16" s="102"/>
      <c r="T16" s="102"/>
      <c r="U16" s="140"/>
      <c r="V16" s="41">
        <f>SUM(V10:V15)</f>
        <v>398542.20979890984</v>
      </c>
      <c r="W16" s="41"/>
      <c r="X16" s="41"/>
      <c r="Y16" s="41"/>
      <c r="Z16" s="41"/>
      <c r="AA16" s="41">
        <f t="shared" ref="AA16" si="15">SUM(AA10:AA15)</f>
        <v>165837.32287716412</v>
      </c>
      <c r="AB16" s="40"/>
      <c r="AC16" s="40"/>
      <c r="AD16" s="40"/>
      <c r="AE16" s="1860"/>
      <c r="AF16" s="1860"/>
      <c r="AG16" s="1775"/>
      <c r="AH16" s="1775"/>
      <c r="AI16" s="1775"/>
    </row>
    <row r="17" spans="1:35" ht="12" customHeight="1" x14ac:dyDescent="0.25">
      <c r="A17" s="166"/>
      <c r="B17" s="49"/>
      <c r="C17" s="162"/>
      <c r="D17" s="790"/>
      <c r="E17" s="790"/>
      <c r="F17" s="790"/>
      <c r="G17" s="790"/>
      <c r="H17" s="166"/>
      <c r="I17" s="790"/>
      <c r="J17" s="790"/>
      <c r="K17" s="790"/>
      <c r="L17" s="790"/>
      <c r="M17" s="3"/>
      <c r="N17" s="166"/>
      <c r="O17" s="1314"/>
      <c r="P17" s="1314"/>
      <c r="Q17" s="1314"/>
      <c r="R17" s="1314"/>
      <c r="S17" s="166"/>
      <c r="T17" s="166"/>
      <c r="U17" s="49"/>
      <c r="V17" s="1691"/>
      <c r="W17" s="40"/>
      <c r="X17" s="40"/>
      <c r="Y17" s="40"/>
      <c r="Z17" s="331"/>
      <c r="AA17" s="1691"/>
      <c r="AB17" s="40"/>
      <c r="AC17" s="40"/>
      <c r="AD17" s="40"/>
      <c r="AE17" s="1860"/>
      <c r="AF17" s="1860"/>
      <c r="AG17" s="1775"/>
      <c r="AH17" s="1775"/>
      <c r="AI17" s="1775"/>
    </row>
    <row r="18" spans="1:35" ht="12" customHeight="1" x14ac:dyDescent="0.25">
      <c r="A18" s="166"/>
      <c r="B18" s="948" t="s">
        <v>27</v>
      </c>
      <c r="C18" s="108"/>
      <c r="D18" s="41"/>
      <c r="E18" s="34"/>
      <c r="F18" s="34"/>
      <c r="G18" s="34"/>
      <c r="H18" s="166"/>
      <c r="I18" s="41"/>
      <c r="J18" s="34"/>
      <c r="K18" s="34"/>
      <c r="L18" s="34"/>
      <c r="M18" s="3"/>
      <c r="N18" s="166"/>
      <c r="O18" s="1314"/>
      <c r="P18" s="1314"/>
      <c r="Q18" s="1314"/>
      <c r="R18" s="1314"/>
      <c r="S18" s="166"/>
      <c r="T18" s="166"/>
      <c r="U18" s="948" t="s">
        <v>27</v>
      </c>
      <c r="V18" s="1691"/>
      <c r="W18" s="21"/>
      <c r="X18" s="21"/>
      <c r="Y18" s="21"/>
      <c r="Z18" s="331"/>
      <c r="AA18" s="1691"/>
      <c r="AB18" s="1691"/>
      <c r="AC18" s="1691"/>
      <c r="AD18" s="1691"/>
      <c r="AE18" s="1860"/>
      <c r="AF18" s="1860"/>
      <c r="AG18" s="1775"/>
      <c r="AH18" s="1775"/>
      <c r="AI18" s="1775"/>
    </row>
    <row r="19" spans="1:35" ht="12" customHeight="1" x14ac:dyDescent="0.25">
      <c r="A19" s="103"/>
      <c r="B19" s="949" t="s">
        <v>537</v>
      </c>
      <c r="C19" s="1059" t="s">
        <v>30</v>
      </c>
      <c r="D19" s="551">
        <v>452832.45970000036</v>
      </c>
      <c r="E19" s="1324">
        <v>23989.448700000012</v>
      </c>
      <c r="F19" s="1324">
        <v>428843.01100000017</v>
      </c>
      <c r="G19" s="553">
        <v>0</v>
      </c>
      <c r="H19" s="103"/>
      <c r="I19" s="1113">
        <v>3599377.3878000001</v>
      </c>
      <c r="J19" s="1123">
        <v>144764.3328</v>
      </c>
      <c r="K19" s="1123">
        <v>3454613.0550000002</v>
      </c>
      <c r="L19" s="1123">
        <v>0</v>
      </c>
      <c r="M19" s="3"/>
      <c r="N19" s="28"/>
      <c r="O19" s="1112">
        <f t="shared" ref="O19:O32" si="16">D19/I19-1</f>
        <v>-0.87419144732228837</v>
      </c>
      <c r="P19" s="103"/>
      <c r="Q19" s="1235">
        <f>VLOOKUP(B19,'FX rates'!$B$9:$K$114,4,FALSE)</f>
        <v>63.714761000000003</v>
      </c>
      <c r="R19" s="1055">
        <f>VLOOKUP(B19,'FX rates'!$B$9:$K$114,5,FALSE)</f>
        <v>67.808000000000007</v>
      </c>
      <c r="S19" s="103"/>
      <c r="T19" s="103"/>
      <c r="U19" s="949" t="s">
        <v>537</v>
      </c>
      <c r="V19" s="551">
        <f t="shared" si="10"/>
        <v>7107.1828975392427</v>
      </c>
      <c r="W19" s="1324">
        <f t="shared" ref="W19" si="17">E19/$Q19</f>
        <v>376.51320233312987</v>
      </c>
      <c r="X19" s="1324">
        <f t="shared" ref="X19" si="18">F19/$Q19</f>
        <v>6730.6696952061102</v>
      </c>
      <c r="Y19" s="553">
        <f t="shared" ref="Y19" si="19">G19/$Q19</f>
        <v>0</v>
      </c>
      <c r="Z19" s="103"/>
      <c r="AA19" s="551">
        <f t="shared" si="6"/>
        <v>53081.89871106654</v>
      </c>
      <c r="AB19" s="1324">
        <f t="shared" si="7"/>
        <v>2134.9152430391691</v>
      </c>
      <c r="AC19" s="1324">
        <f t="shared" si="8"/>
        <v>50946.983468027371</v>
      </c>
      <c r="AD19" s="553">
        <f t="shared" si="9"/>
        <v>0</v>
      </c>
      <c r="AE19" s="1860"/>
      <c r="AF19" s="1860"/>
      <c r="AG19" s="1246">
        <f t="shared" si="5"/>
        <v>-0.86610910554980702</v>
      </c>
      <c r="AH19" s="103"/>
    </row>
    <row r="20" spans="1:35" ht="12" customHeight="1" x14ac:dyDescent="0.25">
      <c r="A20" s="102"/>
      <c r="B20" s="31" t="s">
        <v>31</v>
      </c>
      <c r="C20" s="313" t="s">
        <v>32</v>
      </c>
      <c r="D20" s="1219">
        <v>2512.12</v>
      </c>
      <c r="E20" s="157">
        <v>2512.12</v>
      </c>
      <c r="F20" s="157">
        <v>0</v>
      </c>
      <c r="G20" s="554">
        <v>0</v>
      </c>
      <c r="H20" s="102"/>
      <c r="I20" s="156">
        <v>2270.25</v>
      </c>
      <c r="J20" s="157">
        <v>2270.25</v>
      </c>
      <c r="K20" s="157">
        <v>0</v>
      </c>
      <c r="L20" s="157">
        <v>0</v>
      </c>
      <c r="M20" s="3"/>
      <c r="N20" s="34"/>
      <c r="O20" s="1116">
        <f t="shared" si="16"/>
        <v>0.10653892743089965</v>
      </c>
      <c r="P20" s="102"/>
      <c r="Q20" s="1236">
        <f>VLOOKUP(B20,'FX rates'!$B$9:$K$114,4,FALSE)</f>
        <v>4.0572790000000003</v>
      </c>
      <c r="R20" s="1237">
        <f>VLOOKUP(B20,'FX rates'!$B$9:$K$114,5,FALSE)</f>
        <v>4.4835000000000003</v>
      </c>
      <c r="S20" s="102"/>
      <c r="T20" s="102"/>
      <c r="U20" s="1694" t="s">
        <v>31</v>
      </c>
      <c r="V20" s="1219">
        <f t="shared" si="10"/>
        <v>619.16373017482897</v>
      </c>
      <c r="W20" s="157">
        <f t="shared" ref="W20:Y20" si="20">E20/$Q20</f>
        <v>619.16373017482897</v>
      </c>
      <c r="X20" s="157">
        <f t="shared" si="20"/>
        <v>0</v>
      </c>
      <c r="Y20" s="554">
        <f t="shared" si="20"/>
        <v>0</v>
      </c>
      <c r="Z20" s="102"/>
      <c r="AA20" s="1219">
        <f t="shared" si="6"/>
        <v>506.35664101706254</v>
      </c>
      <c r="AB20" s="157">
        <f t="shared" si="7"/>
        <v>506.35664101706254</v>
      </c>
      <c r="AC20" s="157">
        <f t="shared" si="8"/>
        <v>0</v>
      </c>
      <c r="AD20" s="554">
        <f t="shared" si="9"/>
        <v>0</v>
      </c>
      <c r="AE20" s="1860"/>
      <c r="AF20" s="1860"/>
      <c r="AG20" s="1774">
        <f t="shared" si="5"/>
        <v>0.22278188932445575</v>
      </c>
      <c r="AH20" s="102"/>
    </row>
    <row r="21" spans="1:35" ht="12" customHeight="1" x14ac:dyDescent="0.25">
      <c r="A21" s="102"/>
      <c r="B21" s="31" t="s">
        <v>33</v>
      </c>
      <c r="C21" s="313" t="s">
        <v>34</v>
      </c>
      <c r="D21" s="1219">
        <v>13750</v>
      </c>
      <c r="E21" s="157">
        <v>13750</v>
      </c>
      <c r="F21" s="157">
        <v>0</v>
      </c>
      <c r="G21" s="554">
        <v>0</v>
      </c>
      <c r="H21" s="102"/>
      <c r="I21" s="156">
        <v>290348</v>
      </c>
      <c r="J21" s="157">
        <v>290348</v>
      </c>
      <c r="K21" s="157">
        <v>0</v>
      </c>
      <c r="L21" s="157">
        <v>0</v>
      </c>
      <c r="M21" s="3"/>
      <c r="N21" s="34"/>
      <c r="O21" s="1116">
        <f t="shared" si="16"/>
        <v>-0.95264303525424665</v>
      </c>
      <c r="P21" s="102"/>
      <c r="Q21" s="1236">
        <f>VLOOKUP(B21,'FX rates'!$B$9:$K$114,4,FALSE)</f>
        <v>152.920412</v>
      </c>
      <c r="R21" s="1237">
        <f>VLOOKUP(B21,'FX rates'!$B$9:$K$114,5,FALSE)</f>
        <v>146.97999999999999</v>
      </c>
      <c r="S21" s="102"/>
      <c r="T21" s="102"/>
      <c r="U21" s="1694" t="s">
        <v>33</v>
      </c>
      <c r="V21" s="1219">
        <f t="shared" si="10"/>
        <v>89.916053848978649</v>
      </c>
      <c r="W21" s="157">
        <f t="shared" ref="W21:W32" si="21">E21/$Q21</f>
        <v>89.916053848978649</v>
      </c>
      <c r="X21" s="157">
        <f t="shared" ref="X21:X32" si="22">F21/$Q21</f>
        <v>0</v>
      </c>
      <c r="Y21" s="554">
        <f t="shared" ref="Y21:Y32" si="23">G21/$Q21</f>
        <v>0</v>
      </c>
      <c r="Z21" s="102"/>
      <c r="AA21" s="1219">
        <f t="shared" si="6"/>
        <v>1975.4252279221664</v>
      </c>
      <c r="AB21" s="157">
        <f t="shared" si="7"/>
        <v>1975.4252279221664</v>
      </c>
      <c r="AC21" s="157">
        <f t="shared" si="8"/>
        <v>0</v>
      </c>
      <c r="AD21" s="554">
        <f t="shared" si="9"/>
        <v>0</v>
      </c>
      <c r="AE21" s="1860"/>
      <c r="AF21" s="1860"/>
      <c r="AG21" s="1774">
        <f t="shared" si="5"/>
        <v>-0.95448268424537841</v>
      </c>
      <c r="AH21" s="102"/>
    </row>
    <row r="22" spans="1:35" ht="12" customHeight="1" x14ac:dyDescent="0.25">
      <c r="A22" s="2"/>
      <c r="B22" s="31" t="s">
        <v>37</v>
      </c>
      <c r="C22" s="313" t="s">
        <v>38</v>
      </c>
      <c r="D22" s="1219">
        <v>4033192.4272400001</v>
      </c>
      <c r="E22" s="157">
        <v>1070838.2892399998</v>
      </c>
      <c r="F22" s="157">
        <v>2804838.3124400005</v>
      </c>
      <c r="G22" s="554">
        <v>157515.82556000003</v>
      </c>
      <c r="H22" s="2"/>
      <c r="I22" s="156">
        <v>3258654.5415810645</v>
      </c>
      <c r="J22" s="157">
        <v>878139.89028106432</v>
      </c>
      <c r="K22" s="157">
        <v>2234711.5123999999</v>
      </c>
      <c r="L22" s="157">
        <v>145803.13889999999</v>
      </c>
      <c r="M22" s="3"/>
      <c r="N22" s="34"/>
      <c r="O22" s="1116">
        <f t="shared" si="16"/>
        <v>0.23768640577750166</v>
      </c>
      <c r="P22" s="2"/>
      <c r="Q22" s="1236">
        <f>VLOOKUP(B22,'FX rates'!$B$9:$K$114,4,FALSE)</f>
        <v>7.8149249999999997</v>
      </c>
      <c r="R22" s="1237">
        <f>VLOOKUP(B22,'FX rates'!$B$9:$K$114,5,FALSE)</f>
        <v>7.7542999999999997</v>
      </c>
      <c r="S22" s="2"/>
      <c r="T22" s="2"/>
      <c r="U22" s="1694" t="s">
        <v>37</v>
      </c>
      <c r="V22" s="1219">
        <f t="shared" si="10"/>
        <v>516088.43683592614</v>
      </c>
      <c r="W22" s="157">
        <f t="shared" si="21"/>
        <v>137024.76853456686</v>
      </c>
      <c r="X22" s="157">
        <f t="shared" si="22"/>
        <v>358907.89898047654</v>
      </c>
      <c r="Y22" s="554">
        <f t="shared" si="23"/>
        <v>20155.769320882802</v>
      </c>
      <c r="Z22" s="2"/>
      <c r="AA22" s="1219">
        <f t="shared" si="6"/>
        <v>420238.38922675996</v>
      </c>
      <c r="AB22" s="157">
        <f t="shared" si="7"/>
        <v>113245.53993024056</v>
      </c>
      <c r="AC22" s="157">
        <f t="shared" si="8"/>
        <v>288189.9736146396</v>
      </c>
      <c r="AD22" s="554">
        <f t="shared" si="9"/>
        <v>18802.87568187973</v>
      </c>
      <c r="AE22" s="1860"/>
      <c r="AF22" s="1860"/>
      <c r="AG22" s="1774">
        <f t="shared" si="5"/>
        <v>0.22808493956378095</v>
      </c>
      <c r="AH22" s="2"/>
    </row>
    <row r="23" spans="1:35" s="102" customFormat="1" ht="12" customHeight="1" x14ac:dyDescent="0.25">
      <c r="B23" s="31" t="s">
        <v>39</v>
      </c>
      <c r="C23" s="313" t="s">
        <v>40</v>
      </c>
      <c r="D23" s="1219">
        <v>2490448605</v>
      </c>
      <c r="E23" s="157">
        <v>387973045</v>
      </c>
      <c r="F23" s="157">
        <v>2102475560</v>
      </c>
      <c r="G23" s="554">
        <v>0</v>
      </c>
      <c r="I23" s="156">
        <v>2102524752</v>
      </c>
      <c r="J23" s="157">
        <v>312585480</v>
      </c>
      <c r="K23" s="157">
        <v>1789939272</v>
      </c>
      <c r="L23" s="157">
        <v>0</v>
      </c>
      <c r="M23" s="3"/>
      <c r="N23" s="34"/>
      <c r="O23" s="1116">
        <f t="shared" si="16"/>
        <v>0.18450382219329042</v>
      </c>
      <c r="Q23" s="1236">
        <f>VLOOKUP(B23,'FX rates'!$B$9:$K$114,4,FALSE)</f>
        <v>13544.438488</v>
      </c>
      <c r="R23" s="1237">
        <f>VLOOKUP(B23,'FX rates'!$B$9:$K$114,5,FALSE)</f>
        <v>13513.5</v>
      </c>
      <c r="U23" s="1694" t="s">
        <v>39</v>
      </c>
      <c r="V23" s="1219">
        <f t="shared" si="10"/>
        <v>183872.41429066766</v>
      </c>
      <c r="W23" s="157">
        <f t="shared" si="21"/>
        <v>28644.453983362502</v>
      </c>
      <c r="X23" s="157">
        <f t="shared" si="22"/>
        <v>155227.96030730513</v>
      </c>
      <c r="Y23" s="554">
        <f t="shared" si="23"/>
        <v>0</v>
      </c>
      <c r="AA23" s="1219">
        <f t="shared" si="6"/>
        <v>155586.98723498723</v>
      </c>
      <c r="AB23" s="157">
        <f t="shared" si="7"/>
        <v>23131.34865134865</v>
      </c>
      <c r="AC23" s="157">
        <f t="shared" si="8"/>
        <v>132455.63858363859</v>
      </c>
      <c r="AD23" s="554">
        <f t="shared" si="9"/>
        <v>0</v>
      </c>
      <c r="AE23" s="1860"/>
      <c r="AF23" s="1860"/>
      <c r="AG23" s="1774">
        <f t="shared" si="5"/>
        <v>0.18179815393532994</v>
      </c>
    </row>
    <row r="24" spans="1:35" ht="12" customHeight="1" x14ac:dyDescent="0.25">
      <c r="A24" s="102"/>
      <c r="B24" s="31" t="s">
        <v>41</v>
      </c>
      <c r="C24" s="313" t="s">
        <v>42</v>
      </c>
      <c r="D24" s="1219">
        <v>872767493.29999995</v>
      </c>
      <c r="E24" s="157">
        <v>268690</v>
      </c>
      <c r="F24" s="157">
        <v>872498803.29999995</v>
      </c>
      <c r="G24" s="554">
        <v>0</v>
      </c>
      <c r="H24" s="102"/>
      <c r="I24" s="156">
        <v>841955731.39999998</v>
      </c>
      <c r="J24" s="157">
        <v>295319</v>
      </c>
      <c r="K24" s="157">
        <v>841660412.39999998</v>
      </c>
      <c r="L24" s="157" t="s">
        <v>123</v>
      </c>
      <c r="M24" s="3"/>
      <c r="N24" s="34"/>
      <c r="O24" s="1116">
        <f t="shared" si="16"/>
        <v>3.659546547508663E-2</v>
      </c>
      <c r="P24" s="102"/>
      <c r="Q24" s="1236">
        <f>VLOOKUP(B24,'FX rates'!$B$9:$K$114,4,FALSE)</f>
        <v>112.646828</v>
      </c>
      <c r="R24" s="1237">
        <f>VLOOKUP(B24,'FX rates'!$B$9:$K$114,5,FALSE)</f>
        <v>116.965</v>
      </c>
      <c r="S24" s="102"/>
      <c r="T24" s="102"/>
      <c r="U24" s="1694" t="s">
        <v>41</v>
      </c>
      <c r="V24" s="1219">
        <f t="shared" si="10"/>
        <v>7747821.2995043229</v>
      </c>
      <c r="W24" s="157">
        <f t="shared" si="21"/>
        <v>2385.2424854785968</v>
      </c>
      <c r="X24" s="157">
        <f t="shared" si="22"/>
        <v>7745436.0570188444</v>
      </c>
      <c r="Y24" s="554">
        <f t="shared" si="23"/>
        <v>0</v>
      </c>
      <c r="Z24" s="102"/>
      <c r="AA24" s="1219">
        <f t="shared" si="6"/>
        <v>7198356.1868935144</v>
      </c>
      <c r="AB24" s="157">
        <f t="shared" si="7"/>
        <v>2524.8493138973195</v>
      </c>
      <c r="AC24" s="157">
        <f t="shared" si="8"/>
        <v>7195831.3375796173</v>
      </c>
      <c r="AD24" s="554">
        <v>0</v>
      </c>
      <c r="AE24" s="1860"/>
      <c r="AF24" s="1860"/>
      <c r="AG24" s="1774">
        <f t="shared" si="5"/>
        <v>7.6332026138308251E-2</v>
      </c>
      <c r="AH24" s="102"/>
    </row>
    <row r="25" spans="1:35" ht="12" customHeight="1" x14ac:dyDescent="0.25">
      <c r="A25" s="102"/>
      <c r="B25" s="31" t="s">
        <v>43</v>
      </c>
      <c r="C25" s="313" t="s">
        <v>44</v>
      </c>
      <c r="D25" s="1219">
        <v>1659328815</v>
      </c>
      <c r="E25" s="157">
        <v>381830994</v>
      </c>
      <c r="F25" s="157">
        <v>1277327820</v>
      </c>
      <c r="G25" s="554">
        <v>170000</v>
      </c>
      <c r="H25" s="102"/>
      <c r="I25" s="156">
        <v>1598490177</v>
      </c>
      <c r="J25" s="157">
        <v>361634837</v>
      </c>
      <c r="K25" s="157">
        <v>1236735340</v>
      </c>
      <c r="L25" s="157">
        <v>120000</v>
      </c>
      <c r="M25" s="3"/>
      <c r="N25" s="34"/>
      <c r="O25" s="1116">
        <f t="shared" si="16"/>
        <v>3.8060063724745685E-2</v>
      </c>
      <c r="P25" s="102"/>
      <c r="Q25" s="1236">
        <f>VLOOKUP(B25,'FX rates'!$B$9:$K$114,4,FALSE)</f>
        <v>1066.235158</v>
      </c>
      <c r="R25" s="1237">
        <f>VLOOKUP(B25,'FX rates'!$B$9:$K$114,5,FALSE)</f>
        <v>1203.51</v>
      </c>
      <c r="S25" s="102"/>
      <c r="T25" s="102"/>
      <c r="U25" s="1694" t="s">
        <v>43</v>
      </c>
      <c r="V25" s="1219">
        <f t="shared" si="10"/>
        <v>1556250.3285977745</v>
      </c>
      <c r="W25" s="157">
        <f t="shared" si="21"/>
        <v>358111.42704787833</v>
      </c>
      <c r="X25" s="157">
        <f t="shared" si="22"/>
        <v>1197979.4611124613</v>
      </c>
      <c r="Y25" s="554">
        <f t="shared" si="23"/>
        <v>159.4394995555005</v>
      </c>
      <c r="Z25" s="102"/>
      <c r="AA25" s="1219">
        <f t="shared" si="6"/>
        <v>1328190.1911907671</v>
      </c>
      <c r="AB25" s="157">
        <f t="shared" si="7"/>
        <v>300483.45007519674</v>
      </c>
      <c r="AC25" s="157">
        <f t="shared" si="8"/>
        <v>1027607.032762503</v>
      </c>
      <c r="AD25" s="554">
        <f t="shared" si="9"/>
        <v>99.70835306727821</v>
      </c>
      <c r="AE25" s="1860"/>
      <c r="AF25" s="1860"/>
      <c r="AG25" s="1774">
        <f t="shared" si="5"/>
        <v>0.17170743988294612</v>
      </c>
      <c r="AH25" s="102"/>
    </row>
    <row r="26" spans="1:35" ht="12" customHeight="1" x14ac:dyDescent="0.25">
      <c r="A26" s="102"/>
      <c r="B26" s="36" t="s">
        <v>612</v>
      </c>
      <c r="C26" s="313" t="s">
        <v>30</v>
      </c>
      <c r="D26" s="1219">
        <v>23699646.75</v>
      </c>
      <c r="E26" s="157">
        <v>2256141.2999999998</v>
      </c>
      <c r="F26" s="157">
        <v>21443505.449999999</v>
      </c>
      <c r="G26" s="554">
        <v>0</v>
      </c>
      <c r="H26" s="102"/>
      <c r="I26" s="156">
        <v>21774209.399999999</v>
      </c>
      <c r="J26" s="157">
        <v>2158728</v>
      </c>
      <c r="K26" s="157">
        <v>19615481.399999999</v>
      </c>
      <c r="L26" s="157">
        <v>0</v>
      </c>
      <c r="M26" s="3"/>
      <c r="N26" s="34"/>
      <c r="O26" s="1116">
        <f t="shared" si="16"/>
        <v>8.8427428735943003E-2</v>
      </c>
      <c r="P26" s="102"/>
      <c r="Q26" s="1236">
        <f>VLOOKUP(B26,'FX rates'!$B$9:$K$114,4,FALSE)</f>
        <v>63.714761000000003</v>
      </c>
      <c r="R26" s="1237">
        <f>VLOOKUP(B26,'FX rates'!$B$9:$K$114,5,FALSE)</f>
        <v>67.808000000000007</v>
      </c>
      <c r="S26" s="102"/>
      <c r="T26" s="102"/>
      <c r="U26" s="36" t="s">
        <v>612</v>
      </c>
      <c r="V26" s="1219">
        <f t="shared" si="10"/>
        <v>371964.77516410989</v>
      </c>
      <c r="W26" s="157">
        <f t="shared" si="21"/>
        <v>35410.025315797699</v>
      </c>
      <c r="X26" s="157">
        <f t="shared" si="22"/>
        <v>336554.74984831217</v>
      </c>
      <c r="Y26" s="554">
        <f t="shared" si="23"/>
        <v>0</v>
      </c>
      <c r="Z26" s="102"/>
      <c r="AA26" s="1219">
        <f t="shared" si="6"/>
        <v>321115.64122227463</v>
      </c>
      <c r="AB26" s="157">
        <f t="shared" si="7"/>
        <v>31835.889570552143</v>
      </c>
      <c r="AC26" s="157">
        <f t="shared" si="8"/>
        <v>289279.75165172247</v>
      </c>
      <c r="AD26" s="554">
        <f t="shared" si="9"/>
        <v>0</v>
      </c>
      <c r="AE26" s="1860"/>
      <c r="AF26" s="1860"/>
      <c r="AG26" s="1774">
        <f t="shared" si="5"/>
        <v>0.15835147035593233</v>
      </c>
      <c r="AH26" s="102"/>
    </row>
    <row r="27" spans="1:35" ht="12" customHeight="1" x14ac:dyDescent="0.25">
      <c r="A27" s="102"/>
      <c r="B27" s="31" t="s">
        <v>45</v>
      </c>
      <c r="C27" s="313" t="s">
        <v>46</v>
      </c>
      <c r="D27" s="1219">
        <v>57830.347328999997</v>
      </c>
      <c r="E27" s="157">
        <v>17507.347329</v>
      </c>
      <c r="F27" s="157">
        <v>39923</v>
      </c>
      <c r="G27" s="554">
        <v>400</v>
      </c>
      <c r="H27" s="102"/>
      <c r="I27" s="156">
        <v>66450.822008000003</v>
      </c>
      <c r="J27" s="157">
        <v>17209.822008000003</v>
      </c>
      <c r="K27" s="157">
        <v>49241</v>
      </c>
      <c r="L27" s="157">
        <v>0</v>
      </c>
      <c r="M27" s="3"/>
      <c r="N27" s="28"/>
      <c r="O27" s="1116">
        <f t="shared" si="16"/>
        <v>-0.12972713381878387</v>
      </c>
      <c r="P27" s="102"/>
      <c r="Q27" s="1236">
        <f>VLOOKUP(B27,'FX rates'!$B$9:$K$114,4,FALSE)</f>
        <v>1.4076569999999999</v>
      </c>
      <c r="R27" s="1237">
        <f>VLOOKUP(B27,'FX rates'!$B$9:$K$114,5,FALSE)</f>
        <v>1.4371</v>
      </c>
      <c r="S27" s="102"/>
      <c r="T27" s="102"/>
      <c r="U27" s="1694" t="s">
        <v>45</v>
      </c>
      <c r="V27" s="1219">
        <f t="shared" si="10"/>
        <v>41082.697936358076</v>
      </c>
      <c r="W27" s="157">
        <f t="shared" si="21"/>
        <v>12437.225353193286</v>
      </c>
      <c r="X27" s="157">
        <f t="shared" si="22"/>
        <v>28361.312450405178</v>
      </c>
      <c r="Y27" s="554">
        <f t="shared" si="23"/>
        <v>284.16013275961404</v>
      </c>
      <c r="Z27" s="102"/>
      <c r="AA27" s="1219">
        <f t="shared" si="6"/>
        <v>46239.52543873078</v>
      </c>
      <c r="AB27" s="157">
        <f t="shared" si="7"/>
        <v>11975.382372834181</v>
      </c>
      <c r="AC27" s="157">
        <f t="shared" si="8"/>
        <v>34264.143065896598</v>
      </c>
      <c r="AD27" s="554">
        <f t="shared" si="9"/>
        <v>0</v>
      </c>
      <c r="AE27" s="1860"/>
      <c r="AF27" s="1860"/>
      <c r="AG27" s="1774">
        <f t="shared" si="5"/>
        <v>-0.11152423069751671</v>
      </c>
      <c r="AH27" s="102"/>
    </row>
    <row r="28" spans="1:35" ht="12" customHeight="1" x14ac:dyDescent="0.25">
      <c r="A28" s="102"/>
      <c r="B28" s="31" t="s">
        <v>48</v>
      </c>
      <c r="C28" s="313" t="s">
        <v>49</v>
      </c>
      <c r="D28" s="1219">
        <v>29601706.390000001</v>
      </c>
      <c r="E28" s="157">
        <v>8207283.5300000003</v>
      </c>
      <c r="F28" s="157">
        <v>21394422.859999999</v>
      </c>
      <c r="G28" s="554">
        <v>0</v>
      </c>
      <c r="H28" s="789"/>
      <c r="I28" s="156">
        <v>24348081.501320001</v>
      </c>
      <c r="J28" s="157">
        <v>7223796.1200000001</v>
      </c>
      <c r="K28" s="157">
        <v>17124285.38132</v>
      </c>
      <c r="L28" s="157" t="s">
        <v>123</v>
      </c>
      <c r="M28" s="3"/>
      <c r="N28" s="34"/>
      <c r="O28" s="1116">
        <f t="shared" si="16"/>
        <v>0.21577161586202109</v>
      </c>
      <c r="P28" s="102"/>
      <c r="Q28" s="1236">
        <f>VLOOKUP(B28,'FX rates'!$B$9:$K$114,4,FALSE)</f>
        <v>6.5165519999999999</v>
      </c>
      <c r="R28" s="1237">
        <f>VLOOKUP(B28,'FX rates'!$B$9:$K$114,5,FALSE)</f>
        <v>6.9436999999999998</v>
      </c>
      <c r="S28" s="102"/>
      <c r="T28" s="102"/>
      <c r="U28" s="1694" t="s">
        <v>48</v>
      </c>
      <c r="V28" s="1219">
        <f t="shared" si="10"/>
        <v>4542541.2687568516</v>
      </c>
      <c r="W28" s="157">
        <f t="shared" si="21"/>
        <v>1259451.8588971591</v>
      </c>
      <c r="X28" s="157">
        <f t="shared" si="22"/>
        <v>3283089.4098596927</v>
      </c>
      <c r="Y28" s="554">
        <f t="shared" si="23"/>
        <v>0</v>
      </c>
      <c r="Z28" s="102"/>
      <c r="AA28" s="1219">
        <f t="shared" si="6"/>
        <v>3506499.6329507325</v>
      </c>
      <c r="AB28" s="157">
        <f t="shared" si="7"/>
        <v>1040338.1655313451</v>
      </c>
      <c r="AC28" s="157">
        <f t="shared" si="8"/>
        <v>2466161.4674193873</v>
      </c>
      <c r="AD28" s="554">
        <v>0</v>
      </c>
      <c r="AE28" s="1860"/>
      <c r="AF28" s="1860"/>
      <c r="AG28" s="1774">
        <f t="shared" si="5"/>
        <v>0.29546320954104477</v>
      </c>
      <c r="AH28" s="102"/>
    </row>
    <row r="29" spans="1:35" ht="12" customHeight="1" x14ac:dyDescent="0.25">
      <c r="A29" s="102"/>
      <c r="B29" s="31" t="s">
        <v>50</v>
      </c>
      <c r="C29" s="313" t="s">
        <v>49</v>
      </c>
      <c r="D29" s="1219">
        <v>584615.69999999995</v>
      </c>
      <c r="E29" s="157">
        <v>564711.1</v>
      </c>
      <c r="F29" s="157">
        <v>19904.599999999999</v>
      </c>
      <c r="G29" s="554">
        <v>0</v>
      </c>
      <c r="H29" s="789"/>
      <c r="I29" s="156">
        <v>465046.11</v>
      </c>
      <c r="J29" s="157">
        <v>456461.37</v>
      </c>
      <c r="K29" s="157">
        <v>8584.74</v>
      </c>
      <c r="L29" s="157">
        <v>0</v>
      </c>
      <c r="M29" s="3"/>
      <c r="N29" s="34"/>
      <c r="O29" s="1116">
        <f t="shared" si="16"/>
        <v>0.2571134075285566</v>
      </c>
      <c r="P29" s="102"/>
      <c r="Q29" s="1236">
        <f>VLOOKUP(B29,'FX rates'!$B$9:$K$114,4,FALSE)</f>
        <v>6.5165519999999999</v>
      </c>
      <c r="R29" s="1237">
        <f>VLOOKUP(B29,'FX rates'!$B$9:$K$114,5,FALSE)</f>
        <v>6.9436999999999998</v>
      </c>
      <c r="S29" s="102"/>
      <c r="T29" s="102"/>
      <c r="U29" s="1694" t="s">
        <v>50</v>
      </c>
      <c r="V29" s="1219">
        <f t="shared" si="10"/>
        <v>89712.427676476756</v>
      </c>
      <c r="W29" s="157">
        <f t="shared" si="21"/>
        <v>86657.959608087214</v>
      </c>
      <c r="X29" s="157">
        <f t="shared" si="22"/>
        <v>3054.4680683895408</v>
      </c>
      <c r="Y29" s="554">
        <f t="shared" si="23"/>
        <v>0</v>
      </c>
      <c r="Z29" s="102"/>
      <c r="AA29" s="1219">
        <f t="shared" si="6"/>
        <v>66973.819433443263</v>
      </c>
      <c r="AB29" s="157">
        <f t="shared" si="7"/>
        <v>65737.484338321068</v>
      </c>
      <c r="AC29" s="157">
        <f t="shared" si="8"/>
        <v>1236.3350951221971</v>
      </c>
      <c r="AD29" s="554">
        <f t="shared" si="9"/>
        <v>0</v>
      </c>
      <c r="AE29" s="1860"/>
      <c r="AF29" s="1860"/>
      <c r="AG29" s="1774">
        <f t="shared" si="5"/>
        <v>0.33951487962591864</v>
      </c>
      <c r="AH29" s="102"/>
    </row>
    <row r="30" spans="1:35" ht="12" customHeight="1" x14ac:dyDescent="0.25">
      <c r="A30" s="102"/>
      <c r="B30" s="31" t="s">
        <v>474</v>
      </c>
      <c r="C30" s="313" t="s">
        <v>54</v>
      </c>
      <c r="D30" s="1219">
        <v>6364348.4499999993</v>
      </c>
      <c r="E30" s="157">
        <v>402391.77</v>
      </c>
      <c r="F30" s="157">
        <v>5961956.6799999997</v>
      </c>
      <c r="G30" s="554">
        <v>0</v>
      </c>
      <c r="H30" s="789"/>
      <c r="I30" s="156">
        <v>5988543.4500000002</v>
      </c>
      <c r="J30" s="157">
        <v>452782.19</v>
      </c>
      <c r="K30" s="157">
        <v>5535761.2599999998</v>
      </c>
      <c r="L30" s="157">
        <v>0</v>
      </c>
      <c r="M30" s="3"/>
      <c r="N30" s="34"/>
      <c r="O30" s="1116">
        <f t="shared" si="16"/>
        <v>6.2753990705369134E-2</v>
      </c>
      <c r="P30" s="102"/>
      <c r="Q30" s="1236">
        <f>VLOOKUP(B30,'FX rates'!$B$9:$K$114,4,FALSE)</f>
        <v>32.551189999999998</v>
      </c>
      <c r="R30" s="1237">
        <f>VLOOKUP(B30,'FX rates'!$B$9:$K$114,5,FALSE)</f>
        <v>35.666600000000003</v>
      </c>
      <c r="S30" s="102"/>
      <c r="T30" s="102"/>
      <c r="U30" s="1694" t="s">
        <v>474</v>
      </c>
      <c r="V30" s="1219">
        <f t="shared" si="10"/>
        <v>195518.15002769482</v>
      </c>
      <c r="W30" s="157">
        <f t="shared" si="21"/>
        <v>12361.814422145551</v>
      </c>
      <c r="X30" s="157">
        <f t="shared" si="22"/>
        <v>183156.33560554928</v>
      </c>
      <c r="Y30" s="554">
        <f t="shared" si="23"/>
        <v>0</v>
      </c>
      <c r="Z30" s="102"/>
      <c r="AA30" s="1219">
        <f t="shared" si="6"/>
        <v>167903.40122131069</v>
      </c>
      <c r="AB30" s="157">
        <f t="shared" si="7"/>
        <v>12694.851485703712</v>
      </c>
      <c r="AC30" s="157">
        <f t="shared" si="8"/>
        <v>155208.54973560697</v>
      </c>
      <c r="AD30" s="554">
        <f t="shared" si="9"/>
        <v>0</v>
      </c>
      <c r="AE30" s="1860"/>
      <c r="AF30" s="1860"/>
      <c r="AG30" s="1774">
        <f t="shared" si="5"/>
        <v>0.16446807274609987</v>
      </c>
      <c r="AH30" s="102"/>
    </row>
    <row r="31" spans="1:35" ht="12" customHeight="1" x14ac:dyDescent="0.25">
      <c r="A31" s="2"/>
      <c r="B31" s="31" t="s">
        <v>55</v>
      </c>
      <c r="C31" s="313" t="s">
        <v>56</v>
      </c>
      <c r="D31" s="1219">
        <v>12499006.489433</v>
      </c>
      <c r="E31" s="157">
        <v>3070667.7784330002</v>
      </c>
      <c r="F31" s="157">
        <v>5636325.0999999996</v>
      </c>
      <c r="G31" s="554">
        <v>3792013.611</v>
      </c>
      <c r="H31" s="789"/>
      <c r="I31" s="173">
        <v>11446236.359999999</v>
      </c>
      <c r="J31" s="174">
        <v>3031320.48</v>
      </c>
      <c r="K31" s="174">
        <v>5605325.2000000002</v>
      </c>
      <c r="L31" s="174">
        <v>2809590.68</v>
      </c>
      <c r="M31" s="3"/>
      <c r="N31" s="34"/>
      <c r="O31" s="1116">
        <f t="shared" si="16"/>
        <v>9.1975221926397621E-2</v>
      </c>
      <c r="P31" s="2"/>
      <c r="Q31" s="1236">
        <f>VLOOKUP(B31,'FX rates'!$B$9:$K$114,4,FALSE)</f>
        <v>29.664079999999998</v>
      </c>
      <c r="R31" s="1237">
        <f>VLOOKUP(B31,'FX rates'!$B$9:$K$114,5,FALSE)</f>
        <v>32.283099999999997</v>
      </c>
      <c r="S31" s="2"/>
      <c r="T31" s="2"/>
      <c r="U31" s="1694" t="s">
        <v>55</v>
      </c>
      <c r="V31" s="1219">
        <f t="shared" si="10"/>
        <v>421351.56355541787</v>
      </c>
      <c r="W31" s="157">
        <f t="shared" si="21"/>
        <v>103514.68100251214</v>
      </c>
      <c r="X31" s="157">
        <f t="shared" si="22"/>
        <v>190005.05324958669</v>
      </c>
      <c r="Y31" s="554">
        <f t="shared" si="23"/>
        <v>127831.82930331904</v>
      </c>
      <c r="Z31" s="2"/>
      <c r="AA31" s="1219">
        <f t="shared" si="6"/>
        <v>354558.15457623341</v>
      </c>
      <c r="AB31" s="157">
        <f t="shared" si="7"/>
        <v>93898.060595172094</v>
      </c>
      <c r="AC31" s="157">
        <f t="shared" si="8"/>
        <v>173630.32670344546</v>
      </c>
      <c r="AD31" s="554">
        <f t="shared" si="9"/>
        <v>87029.767277615858</v>
      </c>
      <c r="AE31" s="1860"/>
      <c r="AF31" s="1860"/>
      <c r="AG31" s="1774">
        <f t="shared" si="5"/>
        <v>0.18838491829081105</v>
      </c>
      <c r="AH31" s="2"/>
    </row>
    <row r="32" spans="1:35" ht="12" customHeight="1" x14ac:dyDescent="0.25">
      <c r="A32" s="102"/>
      <c r="B32" s="37" t="s">
        <v>57</v>
      </c>
      <c r="C32" s="316" t="s">
        <v>56</v>
      </c>
      <c r="D32" s="552">
        <v>5717950</v>
      </c>
      <c r="E32" s="555">
        <v>0</v>
      </c>
      <c r="F32" s="555">
        <v>5717950</v>
      </c>
      <c r="G32" s="556">
        <v>0</v>
      </c>
      <c r="H32" s="789"/>
      <c r="I32" s="791">
        <v>5694450</v>
      </c>
      <c r="J32" s="792">
        <v>0</v>
      </c>
      <c r="K32" s="792">
        <v>5694450</v>
      </c>
      <c r="L32" s="792">
        <v>0</v>
      </c>
      <c r="M32" s="3"/>
      <c r="N32" s="34"/>
      <c r="O32" s="1118">
        <f t="shared" si="16"/>
        <v>4.1268252421218232E-3</v>
      </c>
      <c r="P32" s="102"/>
      <c r="Q32" s="1238">
        <f>VLOOKUP(B32,'FX rates'!$B$9:$K$114,4,FALSE)</f>
        <v>29.664079999999998</v>
      </c>
      <c r="R32" s="1056">
        <f>VLOOKUP(B32,'FX rates'!$B$9:$K$114,5,FALSE)</f>
        <v>32.283099999999997</v>
      </c>
      <c r="S32" s="102"/>
      <c r="T32" s="102"/>
      <c r="U32" s="1695" t="s">
        <v>57</v>
      </c>
      <c r="V32" s="552">
        <f t="shared" si="10"/>
        <v>192756.69429154723</v>
      </c>
      <c r="W32" s="555">
        <f t="shared" si="21"/>
        <v>0</v>
      </c>
      <c r="X32" s="555">
        <f t="shared" si="22"/>
        <v>192756.69429154723</v>
      </c>
      <c r="Y32" s="556">
        <f t="shared" si="23"/>
        <v>0</v>
      </c>
      <c r="Z32" s="102"/>
      <c r="AA32" s="552">
        <f t="shared" si="6"/>
        <v>176391.05290384134</v>
      </c>
      <c r="AB32" s="555">
        <f t="shared" si="7"/>
        <v>0</v>
      </c>
      <c r="AC32" s="555">
        <f t="shared" si="8"/>
        <v>176391.05290384134</v>
      </c>
      <c r="AD32" s="556">
        <f t="shared" si="9"/>
        <v>0</v>
      </c>
      <c r="AE32" s="1860"/>
      <c r="AF32" s="1860"/>
      <c r="AG32" s="1247">
        <f t="shared" si="5"/>
        <v>9.2780450699092576E-2</v>
      </c>
      <c r="AH32" s="102"/>
    </row>
    <row r="33" spans="1:34" ht="12" customHeight="1" x14ac:dyDescent="0.25">
      <c r="A33" s="102"/>
      <c r="B33" s="63"/>
      <c r="C33" s="162"/>
      <c r="D33" s="793"/>
      <c r="E33" s="793"/>
      <c r="F33" s="793"/>
      <c r="G33" s="793"/>
      <c r="H33" s="102"/>
      <c r="I33" s="793"/>
      <c r="J33" s="793"/>
      <c r="K33" s="793"/>
      <c r="L33" s="793"/>
      <c r="M33" s="3"/>
      <c r="N33" s="102"/>
      <c r="O33" s="1122"/>
      <c r="P33" s="1122"/>
      <c r="Q33" s="1122"/>
      <c r="R33" s="1122"/>
      <c r="S33" s="102"/>
      <c r="T33" s="102"/>
      <c r="U33" s="140"/>
      <c r="V33" s="1704">
        <f>SUM(V19:V32)</f>
        <v>15866776.31931871</v>
      </c>
      <c r="W33" s="1704"/>
      <c r="X33" s="1704"/>
      <c r="Y33" s="1704"/>
      <c r="Z33" s="1704"/>
      <c r="AA33" s="1704">
        <f t="shared" ref="AA33" si="24">SUM(AA19:AA32)</f>
        <v>13797616.662872601</v>
      </c>
      <c r="AB33" s="63"/>
      <c r="AC33" s="63"/>
      <c r="AD33" s="63"/>
      <c r="AE33" s="1860"/>
      <c r="AF33" s="1860"/>
      <c r="AG33" s="790"/>
      <c r="AH33" s="790"/>
    </row>
    <row r="34" spans="1:34" ht="12" customHeight="1" x14ac:dyDescent="0.25">
      <c r="A34" s="166"/>
      <c r="B34" s="40"/>
      <c r="C34" s="162"/>
      <c r="D34" s="790"/>
      <c r="E34" s="790"/>
      <c r="F34" s="790"/>
      <c r="G34" s="790"/>
      <c r="H34" s="166"/>
      <c r="I34" s="790"/>
      <c r="J34" s="790"/>
      <c r="K34" s="790"/>
      <c r="L34" s="790"/>
      <c r="M34" s="3"/>
      <c r="N34" s="166"/>
      <c r="O34" s="1122"/>
      <c r="P34" s="1122"/>
      <c r="Q34" s="1122"/>
      <c r="R34" s="1122"/>
      <c r="S34" s="166"/>
      <c r="T34" s="166"/>
      <c r="U34" s="40"/>
      <c r="V34" s="63"/>
      <c r="W34" s="63"/>
      <c r="X34" s="40"/>
      <c r="Y34" s="40"/>
      <c r="Z34" s="790"/>
      <c r="AA34" s="63"/>
      <c r="AB34" s="63"/>
      <c r="AC34" s="40"/>
      <c r="AD34" s="40"/>
      <c r="AE34" s="1860"/>
      <c r="AF34" s="1860"/>
      <c r="AG34" s="790"/>
      <c r="AH34" s="790"/>
    </row>
    <row r="35" spans="1:34" s="102" customFormat="1" ht="12" customHeight="1" x14ac:dyDescent="0.25">
      <c r="A35" s="166"/>
      <c r="B35" s="948" t="s">
        <v>59</v>
      </c>
      <c r="C35" s="108"/>
      <c r="D35" s="41"/>
      <c r="E35" s="34"/>
      <c r="F35" s="34"/>
      <c r="G35" s="34"/>
      <c r="H35" s="166"/>
      <c r="I35" s="41"/>
      <c r="J35" s="34"/>
      <c r="K35" s="34"/>
      <c r="L35" s="34"/>
      <c r="M35" s="3"/>
      <c r="N35" s="166"/>
      <c r="O35" s="1119"/>
      <c r="P35" s="1122"/>
      <c r="Q35" s="1122"/>
      <c r="R35" s="1122"/>
      <c r="S35" s="166"/>
      <c r="T35" s="166"/>
      <c r="U35" s="948" t="s">
        <v>59</v>
      </c>
      <c r="V35" s="63"/>
      <c r="W35" s="63"/>
      <c r="X35" s="21"/>
      <c r="Y35" s="21"/>
      <c r="Z35" s="790"/>
      <c r="AA35" s="63"/>
      <c r="AB35" s="63"/>
      <c r="AC35" s="1691"/>
      <c r="AD35" s="1691"/>
      <c r="AE35" s="1860"/>
      <c r="AF35" s="1860"/>
      <c r="AG35" s="790"/>
      <c r="AH35" s="790"/>
    </row>
    <row r="36" spans="1:34" ht="12" customHeight="1" x14ac:dyDescent="0.25">
      <c r="A36" s="103"/>
      <c r="B36" s="949" t="s">
        <v>62</v>
      </c>
      <c r="C36" s="1059" t="s">
        <v>63</v>
      </c>
      <c r="D36" s="551">
        <v>12613.5</v>
      </c>
      <c r="E36" s="1324">
        <v>35</v>
      </c>
      <c r="F36" s="1324">
        <v>12578.5</v>
      </c>
      <c r="G36" s="553">
        <v>0</v>
      </c>
      <c r="H36" s="103"/>
      <c r="I36" s="551">
        <v>12407.2</v>
      </c>
      <c r="J36" s="1324">
        <v>17.73</v>
      </c>
      <c r="K36" s="1324">
        <v>12389.5</v>
      </c>
      <c r="L36" s="553">
        <v>0</v>
      </c>
      <c r="M36" s="3"/>
      <c r="N36" s="28"/>
      <c r="O36" s="1227">
        <f t="shared" ref="O36:O56" si="25">D36/I36-1</f>
        <v>1.6627442130375814E-2</v>
      </c>
      <c r="P36" s="103"/>
      <c r="Q36" s="1235">
        <f>VLOOKUP(B36,'FX rates'!$B$9:$K$114,4,FALSE)</f>
        <v>0.70768699999999995</v>
      </c>
      <c r="R36" s="1180">
        <f>VLOOKUP(B36,'FX rates'!$B$9:$K$114,5,FALSE)</f>
        <v>0.7056</v>
      </c>
      <c r="S36" s="103"/>
      <c r="T36" s="103"/>
      <c r="U36" s="971" t="s">
        <v>62</v>
      </c>
      <c r="V36" s="551">
        <f t="shared" si="10"/>
        <v>17823.557589725402</v>
      </c>
      <c r="W36" s="1324">
        <f t="shared" ref="W36:W38" si="26">E36/$Q36</f>
        <v>49.456892665825428</v>
      </c>
      <c r="X36" s="1324">
        <f t="shared" ref="X36:X38" si="27">F36/$Q36</f>
        <v>17774.100697059577</v>
      </c>
      <c r="Y36" s="553">
        <f t="shared" ref="Y36:Y38" si="28">G36/$Q36</f>
        <v>0</v>
      </c>
      <c r="Z36" s="103"/>
      <c r="AA36" s="551">
        <f t="shared" si="6"/>
        <v>17583.900226757371</v>
      </c>
      <c r="AB36" s="1324">
        <f t="shared" si="7"/>
        <v>25.127551020408163</v>
      </c>
      <c r="AC36" s="1324">
        <f t="shared" si="8"/>
        <v>17558.815192743765</v>
      </c>
      <c r="AD36" s="553">
        <f t="shared" si="9"/>
        <v>0</v>
      </c>
      <c r="AE36" s="1860"/>
      <c r="AF36" s="1860"/>
      <c r="AG36" s="1246">
        <f t="shared" si="5"/>
        <v>1.3629363217344981E-2</v>
      </c>
      <c r="AH36" s="103"/>
    </row>
    <row r="37" spans="1:34" ht="12" customHeight="1" x14ac:dyDescent="0.25">
      <c r="A37" s="102"/>
      <c r="B37" s="31" t="s">
        <v>151</v>
      </c>
      <c r="C37" s="313" t="s">
        <v>64</v>
      </c>
      <c r="D37" s="906">
        <v>36798.97</v>
      </c>
      <c r="E37" s="157">
        <v>737.64</v>
      </c>
      <c r="F37" s="157">
        <v>36061.33</v>
      </c>
      <c r="G37" s="554">
        <v>0</v>
      </c>
      <c r="H37" s="102"/>
      <c r="I37" s="1219">
        <v>36952.720000000001</v>
      </c>
      <c r="J37" s="157">
        <v>513.79</v>
      </c>
      <c r="K37" s="157">
        <v>36438.93</v>
      </c>
      <c r="L37" s="554">
        <v>0</v>
      </c>
      <c r="M37" s="3"/>
      <c r="N37" s="34"/>
      <c r="O37" s="1228">
        <f t="shared" si="25"/>
        <v>-4.1607221335804301E-3</v>
      </c>
      <c r="P37" s="102"/>
      <c r="Q37" s="1236">
        <f>VLOOKUP(B37,'FX rates'!$B$9:$K$114,4,FALSE)</f>
        <v>0.83469599999999999</v>
      </c>
      <c r="R37" s="1181">
        <f>VLOOKUP(B37,'FX rates'!$B$9:$K$114,5,FALSE)</f>
        <v>0.95010099999999997</v>
      </c>
      <c r="S37" s="102"/>
      <c r="T37" s="102"/>
      <c r="U37" s="36" t="s">
        <v>151</v>
      </c>
      <c r="V37" s="1219">
        <f t="shared" si="10"/>
        <v>44086.67347153934</v>
      </c>
      <c r="W37" s="157">
        <f t="shared" si="26"/>
        <v>883.72293625463647</v>
      </c>
      <c r="X37" s="157">
        <f t="shared" si="27"/>
        <v>43202.950535284705</v>
      </c>
      <c r="Y37" s="554">
        <f t="shared" si="28"/>
        <v>0</v>
      </c>
      <c r="Z37" s="102"/>
      <c r="AA37" s="1219">
        <f t="shared" si="6"/>
        <v>38893.465010562039</v>
      </c>
      <c r="AB37" s="157">
        <f t="shared" si="7"/>
        <v>540.77408612347529</v>
      </c>
      <c r="AC37" s="157">
        <f t="shared" si="8"/>
        <v>38352.690924438561</v>
      </c>
      <c r="AD37" s="554">
        <f t="shared" si="9"/>
        <v>0</v>
      </c>
      <c r="AE37" s="1860"/>
      <c r="AF37" s="1860"/>
      <c r="AG37" s="1774">
        <f t="shared" si="5"/>
        <v>0.13352393415107189</v>
      </c>
      <c r="AH37" s="102"/>
    </row>
    <row r="38" spans="1:34" ht="12" customHeight="1" x14ac:dyDescent="0.25">
      <c r="A38" s="102"/>
      <c r="B38" s="31" t="s">
        <v>65</v>
      </c>
      <c r="C38" s="313" t="s">
        <v>66</v>
      </c>
      <c r="D38" s="906">
        <v>2218.8000000000002</v>
      </c>
      <c r="E38" s="157">
        <v>123.8</v>
      </c>
      <c r="F38" s="157">
        <v>2095</v>
      </c>
      <c r="G38" s="554">
        <v>0</v>
      </c>
      <c r="H38" s="102"/>
      <c r="I38" s="1219">
        <v>2402.1950219999999</v>
      </c>
      <c r="J38" s="157">
        <v>86.097510999999997</v>
      </c>
      <c r="K38" s="157">
        <v>2316.0975109999999</v>
      </c>
      <c r="L38" s="554">
        <v>0</v>
      </c>
      <c r="M38" s="3"/>
      <c r="N38" s="34"/>
      <c r="O38" s="1228">
        <f t="shared" si="25"/>
        <v>-7.6344768147637798E-2</v>
      </c>
      <c r="P38" s="102"/>
      <c r="Q38" s="1236">
        <f>VLOOKUP(B38,'FX rates'!$B$9:$K$114,4,FALSE)</f>
        <v>0.37534699999999999</v>
      </c>
      <c r="R38" s="1181">
        <f>VLOOKUP(B38,'FX rates'!$B$9:$K$114,5,FALSE)</f>
        <v>0.37369999999999998</v>
      </c>
      <c r="S38" s="102"/>
      <c r="T38" s="102"/>
      <c r="U38" s="36" t="s">
        <v>65</v>
      </c>
      <c r="V38" s="1219">
        <f t="shared" si="10"/>
        <v>5911.3300492610842</v>
      </c>
      <c r="W38" s="157">
        <f t="shared" si="26"/>
        <v>329.82813236818197</v>
      </c>
      <c r="X38" s="157">
        <f t="shared" si="27"/>
        <v>5581.501916892902</v>
      </c>
      <c r="Y38" s="554">
        <f t="shared" si="28"/>
        <v>0</v>
      </c>
      <c r="Z38" s="102"/>
      <c r="AA38" s="1219">
        <f t="shared" si="6"/>
        <v>6428.1376023548301</v>
      </c>
      <c r="AB38" s="157">
        <f t="shared" si="7"/>
        <v>230.39205512443138</v>
      </c>
      <c r="AC38" s="157">
        <f t="shared" si="8"/>
        <v>6197.7455472303991</v>
      </c>
      <c r="AD38" s="554">
        <f t="shared" si="9"/>
        <v>0</v>
      </c>
      <c r="AE38" s="1860"/>
      <c r="AF38" s="1860"/>
      <c r="AG38" s="1774">
        <f t="shared" si="5"/>
        <v>-8.0397711602256727E-2</v>
      </c>
      <c r="AH38" s="102"/>
    </row>
    <row r="39" spans="1:34" ht="12" customHeight="1" x14ac:dyDescent="0.25">
      <c r="A39" s="102"/>
      <c r="B39" s="31" t="s">
        <v>154</v>
      </c>
      <c r="C39" s="313" t="s">
        <v>64</v>
      </c>
      <c r="D39" s="906">
        <v>1474599</v>
      </c>
      <c r="E39" s="157">
        <v>493948</v>
      </c>
      <c r="F39" s="157">
        <v>980651</v>
      </c>
      <c r="G39" s="554">
        <v>0</v>
      </c>
      <c r="H39" s="102"/>
      <c r="I39" s="1219">
        <v>1443055</v>
      </c>
      <c r="J39" s="157">
        <v>510048</v>
      </c>
      <c r="K39" s="157">
        <v>933007</v>
      </c>
      <c r="L39" s="554">
        <v>0</v>
      </c>
      <c r="M39" s="3"/>
      <c r="N39" s="34"/>
      <c r="O39" s="1228">
        <f t="shared" si="25"/>
        <v>2.1859180696508496E-2</v>
      </c>
      <c r="P39" s="102"/>
      <c r="Q39" s="1236">
        <f>VLOOKUP(B39,'FX rates'!$B$9:$K$114,4,FALSE)</f>
        <v>0.83469599999999999</v>
      </c>
      <c r="R39" s="1181">
        <f>VLOOKUP(B39,'FX rates'!$B$9:$K$114,5,FALSE)</f>
        <v>0.95010099999999997</v>
      </c>
      <c r="S39" s="102"/>
      <c r="T39" s="102"/>
      <c r="U39" s="36" t="s">
        <v>154</v>
      </c>
      <c r="V39" s="1219">
        <f t="shared" si="10"/>
        <v>1766630.0066131861</v>
      </c>
      <c r="W39" s="157">
        <f t="shared" ref="W39:Y42" si="29">E39/$Q39</f>
        <v>591769.93779771321</v>
      </c>
      <c r="X39" s="157">
        <f t="shared" si="29"/>
        <v>1174860.068815473</v>
      </c>
      <c r="Y39" s="554">
        <f t="shared" si="29"/>
        <v>0</v>
      </c>
      <c r="Z39" s="102"/>
      <c r="AA39" s="1219">
        <f t="shared" si="6"/>
        <v>1518843.7860816903</v>
      </c>
      <c r="AB39" s="157">
        <f t="shared" si="7"/>
        <v>536835.55748283607</v>
      </c>
      <c r="AC39" s="157">
        <f t="shared" si="8"/>
        <v>982008.22859885427</v>
      </c>
      <c r="AD39" s="554">
        <f t="shared" si="9"/>
        <v>0</v>
      </c>
      <c r="AE39" s="1860"/>
      <c r="AF39" s="1860"/>
      <c r="AG39" s="1774">
        <f t="shared" si="5"/>
        <v>0.16314134659676505</v>
      </c>
      <c r="AH39" s="102"/>
    </row>
    <row r="40" spans="1:34" ht="12" customHeight="1" x14ac:dyDescent="0.25">
      <c r="A40" s="177"/>
      <c r="B40" s="31" t="s">
        <v>68</v>
      </c>
      <c r="C40" s="313" t="s">
        <v>69</v>
      </c>
      <c r="D40" s="906">
        <v>838666.46196840005</v>
      </c>
      <c r="E40" s="157">
        <v>79858.131731000001</v>
      </c>
      <c r="F40" s="157">
        <v>558732.22642700002</v>
      </c>
      <c r="G40" s="554">
        <v>200076.1038104</v>
      </c>
      <c r="H40" s="177"/>
      <c r="I40" s="1219">
        <v>674807.53969699994</v>
      </c>
      <c r="J40" s="157">
        <v>64455.650892999991</v>
      </c>
      <c r="K40" s="157">
        <v>480464.89490399993</v>
      </c>
      <c r="L40" s="554">
        <v>129886.99389999997</v>
      </c>
      <c r="M40" s="3"/>
      <c r="N40" s="34"/>
      <c r="O40" s="1228">
        <f t="shared" si="25"/>
        <v>0.24282319421768106</v>
      </c>
      <c r="P40" s="177"/>
      <c r="Q40" s="1236">
        <f>VLOOKUP(B40,'FX rates'!$B$9:$K$114,4,FALSE)</f>
        <v>3.7825220000000002</v>
      </c>
      <c r="R40" s="1181">
        <f>VLOOKUP(B40,'FX rates'!$B$9:$K$114,5,FALSE)</f>
        <v>3.5133999999999999</v>
      </c>
      <c r="S40" s="177"/>
      <c r="T40" s="177"/>
      <c r="U40" s="36" t="s">
        <v>68</v>
      </c>
      <c r="V40" s="1219">
        <f t="shared" si="10"/>
        <v>221721.50273505348</v>
      </c>
      <c r="W40" s="157">
        <f t="shared" si="29"/>
        <v>21112.403769495591</v>
      </c>
      <c r="X40" s="157">
        <f t="shared" si="29"/>
        <v>147714.20402234278</v>
      </c>
      <c r="Y40" s="554">
        <f t="shared" si="29"/>
        <v>52894.894943215135</v>
      </c>
      <c r="Z40" s="177"/>
      <c r="AA40" s="1219">
        <f t="shared" si="6"/>
        <v>192066.8126877099</v>
      </c>
      <c r="AB40" s="157">
        <f t="shared" si="7"/>
        <v>18345.662575567825</v>
      </c>
      <c r="AC40" s="157">
        <f t="shared" si="8"/>
        <v>136752.11900267546</v>
      </c>
      <c r="AD40" s="554">
        <f t="shared" si="9"/>
        <v>36969.03110946661</v>
      </c>
      <c r="AE40" s="1860"/>
      <c r="AF40" s="1860"/>
      <c r="AG40" s="1774">
        <f t="shared" si="5"/>
        <v>0.15439778289839423</v>
      </c>
      <c r="AH40" s="177"/>
    </row>
    <row r="41" spans="1:34" ht="12" customHeight="1" x14ac:dyDescent="0.25">
      <c r="A41" s="102"/>
      <c r="B41" s="31" t="s">
        <v>70</v>
      </c>
      <c r="C41" s="313" t="s">
        <v>71</v>
      </c>
      <c r="D41" s="906">
        <v>7415.3163140000006</v>
      </c>
      <c r="E41" s="157">
        <v>5383.1416900000004</v>
      </c>
      <c r="F41" s="157">
        <v>2032.174624</v>
      </c>
      <c r="G41" s="554">
        <v>0</v>
      </c>
      <c r="H41" s="102"/>
      <c r="I41" s="1219">
        <v>9628.2713443453431</v>
      </c>
      <c r="J41" s="157">
        <v>7706.9883763252701</v>
      </c>
      <c r="K41" s="157">
        <v>1921.282968020073</v>
      </c>
      <c r="L41" s="554">
        <v>0</v>
      </c>
      <c r="M41" s="3"/>
      <c r="N41" s="34"/>
      <c r="O41" s="1228">
        <f t="shared" si="25"/>
        <v>-0.22983928798859676</v>
      </c>
      <c r="P41" s="102"/>
      <c r="Q41" s="1236">
        <f>VLOOKUP(B41,'FX rates'!$B$9:$K$114,4,FALSE)</f>
        <v>9.3288390000000003</v>
      </c>
      <c r="R41" s="1181">
        <f>VLOOKUP(B41,'FX rates'!$B$9:$K$114,5,FALSE)</f>
        <v>10.102</v>
      </c>
      <c r="S41" s="102"/>
      <c r="T41" s="102"/>
      <c r="U41" s="36" t="s">
        <v>70</v>
      </c>
      <c r="V41" s="1219">
        <f t="shared" si="10"/>
        <v>794.88094006124447</v>
      </c>
      <c r="W41" s="157">
        <f t="shared" si="29"/>
        <v>577.0430479076764</v>
      </c>
      <c r="X41" s="157">
        <f t="shared" si="29"/>
        <v>217.83789215356808</v>
      </c>
      <c r="Y41" s="554">
        <f t="shared" si="29"/>
        <v>0</v>
      </c>
      <c r="Z41" s="102"/>
      <c r="AA41" s="1219">
        <f t="shared" si="6"/>
        <v>953.10545875523087</v>
      </c>
      <c r="AB41" s="157">
        <f t="shared" si="7"/>
        <v>762.91708338203023</v>
      </c>
      <c r="AC41" s="157">
        <f t="shared" si="8"/>
        <v>190.18837537320064</v>
      </c>
      <c r="AD41" s="554">
        <f t="shared" si="9"/>
        <v>0</v>
      </c>
      <c r="AE41" s="1860"/>
      <c r="AF41" s="1860"/>
      <c r="AG41" s="1774">
        <f t="shared" si="5"/>
        <v>-0.1660094559741897</v>
      </c>
      <c r="AH41" s="102"/>
    </row>
    <row r="42" spans="1:34" ht="12" customHeight="1" x14ac:dyDescent="0.25">
      <c r="A42" s="102"/>
      <c r="B42" s="31" t="s">
        <v>72</v>
      </c>
      <c r="C42" s="313" t="s">
        <v>64</v>
      </c>
      <c r="D42" s="1219">
        <v>1866.7</v>
      </c>
      <c r="E42" s="157">
        <v>259</v>
      </c>
      <c r="F42" s="157">
        <v>1505.7</v>
      </c>
      <c r="G42" s="554">
        <v>102.3</v>
      </c>
      <c r="H42" s="102"/>
      <c r="I42" s="1219">
        <v>3539.6</v>
      </c>
      <c r="J42" s="157">
        <v>1970</v>
      </c>
      <c r="K42" s="157">
        <v>1467.8</v>
      </c>
      <c r="L42" s="554">
        <v>107.7</v>
      </c>
      <c r="M42" s="3"/>
      <c r="N42" s="34"/>
      <c r="O42" s="1228">
        <f t="shared" si="25"/>
        <v>-0.47262402531359471</v>
      </c>
      <c r="P42" s="102"/>
      <c r="Q42" s="1236">
        <f>VLOOKUP(B42,'FX rates'!$B$9:$K$114,4,FALSE)</f>
        <v>0.83469599999999999</v>
      </c>
      <c r="R42" s="1181">
        <f>VLOOKUP(B42,'FX rates'!$B$9:$K$114,5,FALSE)</f>
        <v>0.95010099999999997</v>
      </c>
      <c r="S42" s="102"/>
      <c r="T42" s="102"/>
      <c r="U42" s="36" t="s">
        <v>72</v>
      </c>
      <c r="V42" s="1219">
        <f t="shared" si="10"/>
        <v>2236.3830664098068</v>
      </c>
      <c r="W42" s="157">
        <f t="shared" si="29"/>
        <v>310.29260952490489</v>
      </c>
      <c r="X42" s="157">
        <f t="shared" si="29"/>
        <v>1803.8902786164065</v>
      </c>
      <c r="Y42" s="554">
        <f t="shared" si="29"/>
        <v>122.55959055752034</v>
      </c>
      <c r="Z42" s="102"/>
      <c r="AA42" s="1219">
        <f t="shared" si="6"/>
        <v>3725.4986575111488</v>
      </c>
      <c r="AB42" s="157">
        <f t="shared" si="7"/>
        <v>2073.4637685888133</v>
      </c>
      <c r="AC42" s="157">
        <f t="shared" si="8"/>
        <v>1544.8883855505887</v>
      </c>
      <c r="AD42" s="554">
        <f t="shared" si="9"/>
        <v>113.35636948071837</v>
      </c>
      <c r="AE42" s="1860"/>
      <c r="AF42" s="1860"/>
      <c r="AG42" s="1774">
        <f t="shared" si="5"/>
        <v>-0.39970906662362304</v>
      </c>
      <c r="AH42" s="102"/>
    </row>
    <row r="43" spans="1:34" ht="12" customHeight="1" x14ac:dyDescent="0.25">
      <c r="A43" s="102"/>
      <c r="B43" s="31" t="s">
        <v>73</v>
      </c>
      <c r="C43" s="313" t="s">
        <v>64</v>
      </c>
      <c r="D43" s="1219">
        <v>33861752.569031149</v>
      </c>
      <c r="E43" s="157">
        <v>1382660.6611595401</v>
      </c>
      <c r="F43" s="157">
        <v>2454114.0020405101</v>
      </c>
      <c r="G43" s="554">
        <v>30024977.905831099</v>
      </c>
      <c r="H43" s="102"/>
      <c r="I43" s="1219">
        <v>35150899.494512878</v>
      </c>
      <c r="J43" s="157">
        <v>1370499.6176088201</v>
      </c>
      <c r="K43" s="157">
        <v>2477277.0060100602</v>
      </c>
      <c r="L43" s="554">
        <v>31303122.870894</v>
      </c>
      <c r="M43" s="3"/>
      <c r="N43" s="34"/>
      <c r="O43" s="1228">
        <f t="shared" si="25"/>
        <v>-3.6674649696602168E-2</v>
      </c>
      <c r="P43" s="102"/>
      <c r="Q43" s="1236">
        <f>VLOOKUP(B43,'FX rates'!$B$9:$K$114,4,FALSE)</f>
        <v>0.83469599999999999</v>
      </c>
      <c r="R43" s="1181">
        <f>VLOOKUP(B43,'FX rates'!$B$9:$K$114,5,FALSE)</f>
        <v>0.95010099999999997</v>
      </c>
      <c r="S43" s="102"/>
      <c r="T43" s="102"/>
      <c r="U43" s="36" t="s">
        <v>73</v>
      </c>
      <c r="V43" s="1219">
        <f t="shared" si="10"/>
        <v>40567766.670777321</v>
      </c>
      <c r="W43" s="157">
        <f t="shared" ref="W43:W56" si="30">E43/$Q43</f>
        <v>1656484.1105738378</v>
      </c>
      <c r="X43" s="157">
        <f t="shared" ref="X43:X56" si="31">F43/$Q43</f>
        <v>2940129.1033388325</v>
      </c>
      <c r="Y43" s="554">
        <f t="shared" ref="Y43:Y55" si="32">G43/$Q43</f>
        <v>35971153.456864655</v>
      </c>
      <c r="Z43" s="102"/>
      <c r="AA43" s="1219">
        <f t="shared" si="6"/>
        <v>36997013.469634153</v>
      </c>
      <c r="AB43" s="157">
        <f t="shared" si="7"/>
        <v>1442477.8182622902</v>
      </c>
      <c r="AC43" s="157">
        <f t="shared" si="8"/>
        <v>2607382.8003654983</v>
      </c>
      <c r="AD43" s="554">
        <f t="shared" si="9"/>
        <v>32947152.851006366</v>
      </c>
      <c r="AE43" s="1860"/>
      <c r="AF43" s="1860"/>
      <c r="AG43" s="1774">
        <f t="shared" si="5"/>
        <v>9.6514633649386727E-2</v>
      </c>
      <c r="AH43" s="102"/>
    </row>
    <row r="44" spans="1:34" ht="12" customHeight="1" x14ac:dyDescent="0.25">
      <c r="A44" s="102"/>
      <c r="B44" s="31" t="s">
        <v>456</v>
      </c>
      <c r="C44" s="313" t="s">
        <v>75</v>
      </c>
      <c r="D44" s="906">
        <v>736156.72033325001</v>
      </c>
      <c r="E44" s="157">
        <v>6417.5940449999998</v>
      </c>
      <c r="F44" s="157">
        <v>729739.12628824997</v>
      </c>
      <c r="G44" s="1773">
        <v>0</v>
      </c>
      <c r="H44" s="102"/>
      <c r="I44" s="1219">
        <v>838170.10579857253</v>
      </c>
      <c r="J44" s="157">
        <v>8009.8065404099998</v>
      </c>
      <c r="K44" s="157">
        <v>830160.2992581625</v>
      </c>
      <c r="L44" s="554">
        <v>0</v>
      </c>
      <c r="M44" s="3"/>
      <c r="N44" s="34"/>
      <c r="O44" s="1228">
        <f t="shared" si="25"/>
        <v>-0.12170964433064402</v>
      </c>
      <c r="P44" s="102"/>
      <c r="Q44" s="1236">
        <f>VLOOKUP(B44,'FX rates'!$B$9:$K$114,4,FALSE)</f>
        <v>17.748843999999998</v>
      </c>
      <c r="R44" s="1181">
        <f>VLOOKUP(B44,'FX rates'!$B$9:$K$114,5,FALSE)</f>
        <v>18.096299999999999</v>
      </c>
      <c r="S44" s="102"/>
      <c r="T44" s="102"/>
      <c r="U44" s="36" t="s">
        <v>567</v>
      </c>
      <c r="V44" s="1219">
        <f t="shared" si="10"/>
        <v>41476.319265257502</v>
      </c>
      <c r="W44" s="157">
        <f t="shared" si="30"/>
        <v>361.57814249761844</v>
      </c>
      <c r="X44" s="157">
        <f t="shared" si="31"/>
        <v>41114.741122759886</v>
      </c>
      <c r="Y44" s="554">
        <f t="shared" si="32"/>
        <v>0</v>
      </c>
      <c r="Z44" s="102"/>
      <c r="AA44" s="1219">
        <f t="shared" si="6"/>
        <v>46317.20881056197</v>
      </c>
      <c r="AB44" s="157">
        <f t="shared" si="7"/>
        <v>442.6212286716069</v>
      </c>
      <c r="AC44" s="157">
        <f t="shared" si="8"/>
        <v>45874.587581890359</v>
      </c>
      <c r="AD44" s="554">
        <f t="shared" si="9"/>
        <v>0</v>
      </c>
      <c r="AE44" s="1860"/>
      <c r="AF44" s="1860"/>
      <c r="AG44" s="1774">
        <f t="shared" si="5"/>
        <v>-0.10451600322255539</v>
      </c>
      <c r="AH44" s="102"/>
    </row>
    <row r="45" spans="1:34" ht="12" customHeight="1" x14ac:dyDescent="0.25">
      <c r="A45" s="102"/>
      <c r="B45" s="31" t="s">
        <v>78</v>
      </c>
      <c r="C45" s="313" t="s">
        <v>79</v>
      </c>
      <c r="D45" s="906">
        <v>2562019.5743434709</v>
      </c>
      <c r="E45" s="157">
        <v>529721.18287084997</v>
      </c>
      <c r="F45" s="157">
        <v>2018649.7160391803</v>
      </c>
      <c r="G45" s="554">
        <v>13648.675433440001</v>
      </c>
      <c r="H45" s="102"/>
      <c r="I45" s="1219">
        <v>2350545.3179991306</v>
      </c>
      <c r="J45" s="157">
        <v>472453.49767179997</v>
      </c>
      <c r="K45" s="157">
        <v>1861090.3228488902</v>
      </c>
      <c r="L45" s="554">
        <v>17001.49747844</v>
      </c>
      <c r="M45" s="3"/>
      <c r="N45" s="34"/>
      <c r="O45" s="1228">
        <f t="shared" si="25"/>
        <v>8.9968168120389436E-2</v>
      </c>
      <c r="P45" s="102"/>
      <c r="Q45" s="1236">
        <f>VLOOKUP(B45,'FX rates'!$B$9:$K$114,4,FALSE)</f>
        <v>12.355112</v>
      </c>
      <c r="R45" s="1181">
        <f>VLOOKUP(B45,'FX rates'!$B$9:$K$114,5,FALSE)</f>
        <v>13.7004</v>
      </c>
      <c r="S45" s="102"/>
      <c r="T45" s="102"/>
      <c r="U45" s="36" t="s">
        <v>78</v>
      </c>
      <c r="V45" s="1219">
        <f t="shared" si="10"/>
        <v>207365.14362180373</v>
      </c>
      <c r="W45" s="157">
        <f t="shared" si="30"/>
        <v>42874.656488006745</v>
      </c>
      <c r="X45" s="157">
        <f t="shared" si="31"/>
        <v>163385.78849298818</v>
      </c>
      <c r="Y45" s="554">
        <f t="shared" si="32"/>
        <v>1104.69864080876</v>
      </c>
      <c r="Z45" s="102"/>
      <c r="AA45" s="1219">
        <f t="shared" si="6"/>
        <v>171567.64167463218</v>
      </c>
      <c r="AB45" s="157">
        <f t="shared" si="7"/>
        <v>34484.649913272602</v>
      </c>
      <c r="AC45" s="157">
        <f t="shared" si="8"/>
        <v>135842.04277604233</v>
      </c>
      <c r="AD45" s="554">
        <f t="shared" si="9"/>
        <v>1240.948985317217</v>
      </c>
      <c r="AE45" s="1860"/>
      <c r="AF45" s="1860"/>
      <c r="AG45" s="1774">
        <f t="shared" si="5"/>
        <v>0.20864949589421644</v>
      </c>
      <c r="AH45" s="102"/>
    </row>
    <row r="46" spans="1:34" ht="12" customHeight="1" x14ac:dyDescent="0.25">
      <c r="A46" s="102"/>
      <c r="B46" s="31" t="s">
        <v>80</v>
      </c>
      <c r="C46" s="313" t="s">
        <v>81</v>
      </c>
      <c r="D46" s="906">
        <v>18878924.25820636</v>
      </c>
      <c r="E46" s="157">
        <v>3386975.0234375005</v>
      </c>
      <c r="F46" s="157">
        <v>9057887.8991999999</v>
      </c>
      <c r="G46" s="554">
        <v>6434061.3355688602</v>
      </c>
      <c r="H46" s="102"/>
      <c r="I46" s="1219">
        <v>16064715.705534749</v>
      </c>
      <c r="J46" s="157">
        <v>2964307.7309783204</v>
      </c>
      <c r="K46" s="157">
        <v>6889278.4857999999</v>
      </c>
      <c r="L46" s="554">
        <v>6211129.4887564294</v>
      </c>
      <c r="M46" s="3"/>
      <c r="N46" s="34"/>
      <c r="O46" s="1228">
        <f t="shared" si="25"/>
        <v>0.17517948056198951</v>
      </c>
      <c r="P46" s="102"/>
      <c r="Q46" s="1236">
        <f>VLOOKUP(B46,'FX rates'!$B$9:$K$114,4,FALSE)</f>
        <v>331.60391099999998</v>
      </c>
      <c r="R46" s="1181">
        <f>VLOOKUP(B46,'FX rates'!$B$9:$K$114,5,FALSE)</f>
        <v>330.57100000000003</v>
      </c>
      <c r="S46" s="102"/>
      <c r="T46" s="102"/>
      <c r="U46" s="36" t="s">
        <v>80</v>
      </c>
      <c r="V46" s="1219">
        <f t="shared" si="10"/>
        <v>56932.151979975773</v>
      </c>
      <c r="W46" s="157">
        <f t="shared" si="30"/>
        <v>10213.917601947405</v>
      </c>
      <c r="X46" s="157">
        <f t="shared" si="31"/>
        <v>27315.383198842912</v>
      </c>
      <c r="Y46" s="554">
        <f t="shared" si="32"/>
        <v>19402.851179185462</v>
      </c>
      <c r="Z46" s="102"/>
      <c r="AA46" s="1219">
        <f t="shared" si="6"/>
        <v>48596.869373099114</v>
      </c>
      <c r="AB46" s="157">
        <f t="shared" si="7"/>
        <v>8967.234666617218</v>
      </c>
      <c r="AC46" s="157">
        <f t="shared" si="8"/>
        <v>20840.541020839697</v>
      </c>
      <c r="AD46" s="554">
        <f t="shared" si="9"/>
        <v>18789.093685642205</v>
      </c>
      <c r="AE46" s="1860"/>
      <c r="AF46" s="1860"/>
      <c r="AG46" s="1774">
        <f t="shared" si="5"/>
        <v>0.1715189211651289</v>
      </c>
      <c r="AH46" s="102"/>
    </row>
    <row r="47" spans="1:34" ht="12" customHeight="1" x14ac:dyDescent="0.25">
      <c r="A47" s="102"/>
      <c r="B47" s="31" t="s">
        <v>82</v>
      </c>
      <c r="C47" s="313" t="s">
        <v>64</v>
      </c>
      <c r="D47" s="906">
        <v>5437923.0999999996</v>
      </c>
      <c r="E47" s="157">
        <v>973457.1</v>
      </c>
      <c r="F47" s="157">
        <v>8050</v>
      </c>
      <c r="G47" s="554">
        <v>4456416</v>
      </c>
      <c r="H47" s="102"/>
      <c r="I47" s="1219">
        <v>6448120.7999999998</v>
      </c>
      <c r="J47" s="157" t="s">
        <v>123</v>
      </c>
      <c r="K47" s="157" t="s">
        <v>123</v>
      </c>
      <c r="L47" s="554" t="s">
        <v>123</v>
      </c>
      <c r="M47" s="3"/>
      <c r="N47" s="34"/>
      <c r="O47" s="1228">
        <f t="shared" si="25"/>
        <v>-0.15666544274418681</v>
      </c>
      <c r="P47" s="102"/>
      <c r="Q47" s="1236">
        <f>VLOOKUP(B47,'FX rates'!$B$9:$K$114,4,FALSE)</f>
        <v>0.83469599999999999</v>
      </c>
      <c r="R47" s="1181">
        <f>VLOOKUP(B47,'FX rates'!$B$9:$K$114,5,FALSE)</f>
        <v>0.95010099999999997</v>
      </c>
      <c r="S47" s="102"/>
      <c r="T47" s="102"/>
      <c r="U47" s="36" t="s">
        <v>82</v>
      </c>
      <c r="V47" s="1219">
        <f t="shared" si="10"/>
        <v>6514854.629709499</v>
      </c>
      <c r="W47" s="157">
        <f t="shared" si="30"/>
        <v>1166241.4819287502</v>
      </c>
      <c r="X47" s="157">
        <f t="shared" si="31"/>
        <v>9644.2297555038003</v>
      </c>
      <c r="Y47" s="554">
        <f t="shared" si="32"/>
        <v>5338968.918025245</v>
      </c>
      <c r="Z47" s="102"/>
      <c r="AA47" s="1219">
        <f t="shared" si="6"/>
        <v>6786774.03770757</v>
      </c>
      <c r="AB47" s="157" t="s">
        <v>123</v>
      </c>
      <c r="AC47" s="157" t="s">
        <v>123</v>
      </c>
      <c r="AD47" s="554" t="s">
        <v>123</v>
      </c>
      <c r="AE47" s="1860"/>
      <c r="AF47" s="1860"/>
      <c r="AG47" s="1774">
        <f t="shared" si="5"/>
        <v>-4.0066076531688921E-2</v>
      </c>
      <c r="AH47" s="102"/>
    </row>
    <row r="48" spans="1:34" ht="12" customHeight="1" x14ac:dyDescent="0.25">
      <c r="A48" s="102"/>
      <c r="B48" s="31" t="s">
        <v>83</v>
      </c>
      <c r="C48" s="313" t="s">
        <v>64</v>
      </c>
      <c r="D48" s="906">
        <v>7729.0199999999995</v>
      </c>
      <c r="E48" s="157">
        <v>1644.12</v>
      </c>
      <c r="F48" s="157">
        <v>6084.9</v>
      </c>
      <c r="G48" s="554">
        <v>0</v>
      </c>
      <c r="H48" s="102"/>
      <c r="I48" s="1219">
        <v>7847.12</v>
      </c>
      <c r="J48" s="157">
        <v>1487.79</v>
      </c>
      <c r="K48" s="157">
        <v>6359.33</v>
      </c>
      <c r="L48" s="554">
        <v>0</v>
      </c>
      <c r="M48" s="3"/>
      <c r="N48" s="34"/>
      <c r="O48" s="1228">
        <f t="shared" si="25"/>
        <v>-1.5050107555383385E-2</v>
      </c>
      <c r="P48" s="102"/>
      <c r="Q48" s="1236">
        <f>VLOOKUP(B48,'FX rates'!$B$9:$K$114,4,FALSE)</f>
        <v>0.83469599999999999</v>
      </c>
      <c r="R48" s="1181">
        <f>VLOOKUP(B48,'FX rates'!$B$9:$K$114,5,FALSE)</f>
        <v>0.95010099999999997</v>
      </c>
      <c r="S48" s="102"/>
      <c r="T48" s="102"/>
      <c r="U48" s="36" t="s">
        <v>83</v>
      </c>
      <c r="V48" s="1219">
        <f t="shared" si="10"/>
        <v>9259.6825670663329</v>
      </c>
      <c r="W48" s="157">
        <f t="shared" si="30"/>
        <v>1969.7231087725349</v>
      </c>
      <c r="X48" s="157">
        <f t="shared" si="31"/>
        <v>7289.959458293798</v>
      </c>
      <c r="Y48" s="554">
        <f t="shared" si="32"/>
        <v>0</v>
      </c>
      <c r="Z48" s="102"/>
      <c r="AA48" s="1219">
        <f t="shared" si="6"/>
        <v>8259.2482272937305</v>
      </c>
      <c r="AB48" s="157">
        <f t="shared" si="7"/>
        <v>1565.928253943528</v>
      </c>
      <c r="AC48" s="157">
        <f t="shared" si="8"/>
        <v>6693.3199733502015</v>
      </c>
      <c r="AD48" s="554">
        <f t="shared" si="9"/>
        <v>0</v>
      </c>
      <c r="AE48" s="1860"/>
      <c r="AF48" s="1860"/>
      <c r="AG48" s="1774">
        <f t="shared" si="5"/>
        <v>0.12112898320049759</v>
      </c>
      <c r="AH48" s="102"/>
    </row>
    <row r="49" spans="1:35" ht="12" customHeight="1" x14ac:dyDescent="0.25">
      <c r="A49" s="102"/>
      <c r="B49" s="31" t="s">
        <v>84</v>
      </c>
      <c r="C49" s="313" t="s">
        <v>85</v>
      </c>
      <c r="D49" s="906">
        <v>19487041.350000001</v>
      </c>
      <c r="E49" s="157">
        <v>11424070.16</v>
      </c>
      <c r="F49" s="157">
        <v>7966171.1900000004</v>
      </c>
      <c r="G49" s="554">
        <v>96800</v>
      </c>
      <c r="H49" s="102"/>
      <c r="I49" s="1219">
        <v>16282321.870000001</v>
      </c>
      <c r="J49" s="157">
        <v>9437851.3000000007</v>
      </c>
      <c r="K49" s="157">
        <v>6734670.5700000003</v>
      </c>
      <c r="L49" s="554">
        <v>109800</v>
      </c>
      <c r="M49" s="3"/>
      <c r="N49" s="34"/>
      <c r="O49" s="1228">
        <f t="shared" si="25"/>
        <v>0.19682201995433224</v>
      </c>
      <c r="P49" s="102"/>
      <c r="Q49" s="1236">
        <f>VLOOKUP(B49,'FX rates'!$B$9:$K$114,4,FALSE)</f>
        <v>57.607197999999997</v>
      </c>
      <c r="R49" s="1181">
        <f>VLOOKUP(B49,'FX rates'!$B$9:$K$114,5,FALSE)</f>
        <v>60.803400000000003</v>
      </c>
      <c r="S49" s="102"/>
      <c r="T49" s="102"/>
      <c r="U49" s="36" t="s">
        <v>84</v>
      </c>
      <c r="V49" s="1219">
        <f t="shared" si="10"/>
        <v>338274.41754761274</v>
      </c>
      <c r="W49" s="157">
        <f t="shared" si="30"/>
        <v>198309.76955345061</v>
      </c>
      <c r="X49" s="157">
        <f t="shared" si="31"/>
        <v>138284.30242345759</v>
      </c>
      <c r="Y49" s="554">
        <f t="shared" si="32"/>
        <v>1680.3455707045498</v>
      </c>
      <c r="Z49" s="102"/>
      <c r="AA49" s="1219">
        <f t="shared" si="6"/>
        <v>267786.37165026955</v>
      </c>
      <c r="AB49" s="157">
        <f t="shared" si="7"/>
        <v>155219.13741665761</v>
      </c>
      <c r="AC49" s="157">
        <f t="shared" si="8"/>
        <v>110761.4141643395</v>
      </c>
      <c r="AD49" s="554">
        <f t="shared" si="9"/>
        <v>1805.820069272442</v>
      </c>
      <c r="AE49" s="1860"/>
      <c r="AF49" s="1860"/>
      <c r="AG49" s="1774">
        <f t="shared" si="5"/>
        <v>0.2632249186653941</v>
      </c>
      <c r="AH49" s="102"/>
    </row>
    <row r="50" spans="1:35" x14ac:dyDescent="0.25">
      <c r="A50" s="102"/>
      <c r="B50" s="31" t="s">
        <v>86</v>
      </c>
      <c r="C50" s="313" t="s">
        <v>87</v>
      </c>
      <c r="D50" s="906">
        <v>2632</v>
      </c>
      <c r="E50" s="157">
        <v>321.5</v>
      </c>
      <c r="F50" s="157">
        <v>2310.5</v>
      </c>
      <c r="G50" s="554" t="s">
        <v>123</v>
      </c>
      <c r="H50" s="102"/>
      <c r="I50" s="1219">
        <v>1993.47</v>
      </c>
      <c r="J50" s="157">
        <v>231.52</v>
      </c>
      <c r="K50" s="157">
        <v>1761.95</v>
      </c>
      <c r="L50" s="554" t="s">
        <v>123</v>
      </c>
      <c r="M50" s="3"/>
      <c r="N50" s="34"/>
      <c r="O50" s="1228">
        <f t="shared" si="25"/>
        <v>0.32031081481035573</v>
      </c>
      <c r="P50" s="102"/>
      <c r="Q50" s="1236">
        <f>VLOOKUP(B50,'FX rates'!$B$9:$K$114,4,FALSE)</f>
        <v>0.38416400000000001</v>
      </c>
      <c r="R50" s="1181">
        <f>VLOOKUP(B50,'FX rates'!$B$9:$K$114,5,FALSE)</f>
        <v>0.3841</v>
      </c>
      <c r="S50" s="102"/>
      <c r="T50" s="102"/>
      <c r="U50" s="36" t="s">
        <v>86</v>
      </c>
      <c r="V50" s="1219">
        <f t="shared" si="10"/>
        <v>6851.2406159869224</v>
      </c>
      <c r="W50" s="157">
        <f t="shared" si="30"/>
        <v>836.88216490873685</v>
      </c>
      <c r="X50" s="157">
        <f t="shared" si="31"/>
        <v>6014.3584510781857</v>
      </c>
      <c r="Y50" s="554">
        <v>0</v>
      </c>
      <c r="Z50" s="102"/>
      <c r="AA50" s="1219">
        <f t="shared" si="6"/>
        <v>5189.9765686019264</v>
      </c>
      <c r="AB50" s="157">
        <f t="shared" si="7"/>
        <v>602.75969799531379</v>
      </c>
      <c r="AC50" s="157">
        <f t="shared" si="8"/>
        <v>4587.2168706066132</v>
      </c>
      <c r="AD50" s="554" t="s">
        <v>123</v>
      </c>
      <c r="AE50" s="1860"/>
      <c r="AF50" s="1860"/>
      <c r="AG50" s="1774">
        <f t="shared" si="5"/>
        <v>0.32009085694822437</v>
      </c>
      <c r="AH50" s="102"/>
    </row>
    <row r="51" spans="1:35" ht="12" customHeight="1" x14ac:dyDescent="0.25">
      <c r="A51" s="102"/>
      <c r="B51" s="31" t="s">
        <v>89</v>
      </c>
      <c r="C51" s="313" t="s">
        <v>90</v>
      </c>
      <c r="D51" s="906">
        <v>9480828</v>
      </c>
      <c r="E51" s="157">
        <v>276498</v>
      </c>
      <c r="F51" s="157">
        <v>9191380</v>
      </c>
      <c r="G51" s="554">
        <v>12950</v>
      </c>
      <c r="H51" s="102"/>
      <c r="I51" s="1219">
        <v>6925051.0150729697</v>
      </c>
      <c r="J51" s="157">
        <v>281973.22696</v>
      </c>
      <c r="K51" s="157">
        <v>6618127.7881129701</v>
      </c>
      <c r="L51" s="554">
        <v>24950</v>
      </c>
      <c r="M51" s="3"/>
      <c r="N51" s="34"/>
      <c r="O51" s="1228">
        <f t="shared" si="25"/>
        <v>0.36906254977243647</v>
      </c>
      <c r="P51" s="102"/>
      <c r="Q51" s="1236">
        <f>VLOOKUP(B51,'FX rates'!$B$9:$K$114,4,FALSE)</f>
        <v>356.39702899999997</v>
      </c>
      <c r="R51" s="1181">
        <f>VLOOKUP(B51,'FX rates'!$B$9:$K$114,5,FALSE)</f>
        <v>302.88</v>
      </c>
      <c r="S51" s="102"/>
      <c r="T51" s="102"/>
      <c r="U51" s="36" t="s">
        <v>89</v>
      </c>
      <c r="V51" s="1219">
        <f t="shared" si="10"/>
        <v>26601.871588553564</v>
      </c>
      <c r="W51" s="157">
        <f t="shared" si="30"/>
        <v>775.81454810612354</v>
      </c>
      <c r="X51" s="157">
        <f t="shared" si="31"/>
        <v>25789.721159544235</v>
      </c>
      <c r="Y51" s="554">
        <f t="shared" si="32"/>
        <v>36.335880903204725</v>
      </c>
      <c r="Z51" s="102"/>
      <c r="AA51" s="1219">
        <f t="shared" si="6"/>
        <v>22864.008898154287</v>
      </c>
      <c r="AB51" s="157">
        <f t="shared" si="7"/>
        <v>930.97341178024305</v>
      </c>
      <c r="AC51" s="157">
        <f t="shared" si="8"/>
        <v>21850.659627948266</v>
      </c>
      <c r="AD51" s="554">
        <f t="shared" si="9"/>
        <v>82.375858425779185</v>
      </c>
      <c r="AE51" s="1860"/>
      <c r="AF51" s="1860"/>
      <c r="AG51" s="1774">
        <f t="shared" si="5"/>
        <v>0.1634823843469122</v>
      </c>
      <c r="AH51" s="102"/>
    </row>
    <row r="52" spans="1:35" ht="12" customHeight="1" x14ac:dyDescent="0.25">
      <c r="A52" s="102"/>
      <c r="B52" s="31" t="s">
        <v>91</v>
      </c>
      <c r="C52" s="313" t="s">
        <v>92</v>
      </c>
      <c r="D52" s="906">
        <v>1787300</v>
      </c>
      <c r="E52" s="157">
        <v>1075445</v>
      </c>
      <c r="F52" s="157">
        <v>711855</v>
      </c>
      <c r="G52" s="554">
        <v>4951</v>
      </c>
      <c r="H52" s="102"/>
      <c r="I52" s="1219">
        <v>1707002.25407276</v>
      </c>
      <c r="J52" s="157">
        <v>1251862.25407276</v>
      </c>
      <c r="K52" s="157">
        <v>448524</v>
      </c>
      <c r="L52" s="554">
        <v>6616</v>
      </c>
      <c r="M52" s="3"/>
      <c r="N52" s="34"/>
      <c r="O52" s="1228">
        <f t="shared" si="25"/>
        <v>4.7040210834904617E-2</v>
      </c>
      <c r="P52" s="102"/>
      <c r="Q52" s="1236">
        <f>VLOOKUP(B52,'FX rates'!$B$9:$K$114,4,FALSE)</f>
        <v>8.2112510000000007</v>
      </c>
      <c r="R52" s="1181">
        <f>VLOOKUP(B52,'FX rates'!$B$9:$K$114,5,FALSE)</f>
        <v>8.6234999999999999</v>
      </c>
      <c r="S52" s="102"/>
      <c r="T52" s="102"/>
      <c r="U52" s="36" t="s">
        <v>91</v>
      </c>
      <c r="V52" s="1219">
        <f t="shared" si="10"/>
        <v>217664.76265309632</v>
      </c>
      <c r="W52" s="157">
        <f t="shared" si="30"/>
        <v>130972.12592819291</v>
      </c>
      <c r="X52" s="157">
        <f t="shared" si="31"/>
        <v>86692.636724903423</v>
      </c>
      <c r="Y52" s="554">
        <f t="shared" si="32"/>
        <v>602.95319190705527</v>
      </c>
      <c r="Z52" s="102"/>
      <c r="AA52" s="1219">
        <f t="shared" si="6"/>
        <v>197947.73051229314</v>
      </c>
      <c r="AB52" s="157">
        <f t="shared" si="7"/>
        <v>145168.69647738853</v>
      </c>
      <c r="AC52" s="157">
        <f t="shared" si="8"/>
        <v>52011.82814402505</v>
      </c>
      <c r="AD52" s="554">
        <f t="shared" si="9"/>
        <v>767.2058908795733</v>
      </c>
      <c r="AE52" s="1860"/>
      <c r="AF52" s="1860"/>
      <c r="AG52" s="1774">
        <f t="shared" si="5"/>
        <v>9.9607265462327232E-2</v>
      </c>
      <c r="AH52" s="102"/>
    </row>
    <row r="53" spans="1:35" ht="12" customHeight="1" x14ac:dyDescent="0.25">
      <c r="A53" s="102"/>
      <c r="B53" s="31" t="s">
        <v>172</v>
      </c>
      <c r="C53" s="313" t="s">
        <v>96</v>
      </c>
      <c r="D53" s="906">
        <v>24700.400000000001</v>
      </c>
      <c r="E53" s="157">
        <v>24700.35</v>
      </c>
      <c r="F53" s="157">
        <v>0</v>
      </c>
      <c r="G53" s="554">
        <v>0</v>
      </c>
      <c r="H53" s="102"/>
      <c r="I53" s="1219">
        <v>26183.78743</v>
      </c>
      <c r="J53" s="157">
        <v>26183.78743</v>
      </c>
      <c r="K53" s="157">
        <v>0</v>
      </c>
      <c r="L53" s="554">
        <v>0</v>
      </c>
      <c r="M53" s="3"/>
      <c r="N53" s="34"/>
      <c r="O53" s="1228">
        <f t="shared" si="25"/>
        <v>-5.6652897674398739E-2</v>
      </c>
      <c r="P53" s="102"/>
      <c r="Q53" s="1236">
        <f>VLOOKUP(B53,'FX rates'!$B$9:$K$114,4,FALSE)</f>
        <v>3.7481800000000001</v>
      </c>
      <c r="R53" s="1181">
        <f>VLOOKUP(B53,'FX rates'!$B$9:$K$114,5,FALSE)</f>
        <v>3.7473999999999998</v>
      </c>
      <c r="S53" s="102"/>
      <c r="T53" s="102"/>
      <c r="U53" s="36" t="s">
        <v>95</v>
      </c>
      <c r="V53" s="1219">
        <f t="shared" si="10"/>
        <v>6589.9716662486862</v>
      </c>
      <c r="W53" s="157">
        <f t="shared" si="30"/>
        <v>6589.9583264410985</v>
      </c>
      <c r="X53" s="157">
        <f t="shared" si="31"/>
        <v>0</v>
      </c>
      <c r="Y53" s="554">
        <f t="shared" si="32"/>
        <v>0</v>
      </c>
      <c r="Z53" s="102"/>
      <c r="AA53" s="1219">
        <f t="shared" si="6"/>
        <v>6987.1877648502968</v>
      </c>
      <c r="AB53" s="157">
        <f t="shared" si="7"/>
        <v>6987.1877648502968</v>
      </c>
      <c r="AC53" s="157">
        <f t="shared" si="8"/>
        <v>0</v>
      </c>
      <c r="AD53" s="554">
        <f t="shared" si="9"/>
        <v>0</v>
      </c>
      <c r="AE53" s="1860"/>
      <c r="AF53" s="1860"/>
      <c r="AG53" s="1774">
        <f t="shared" si="5"/>
        <v>-5.6849209148184587E-2</v>
      </c>
      <c r="AH53" s="102"/>
    </row>
    <row r="54" spans="1:35" ht="12" customHeight="1" x14ac:dyDescent="0.25">
      <c r="A54" s="102"/>
      <c r="B54" s="31" t="s">
        <v>97</v>
      </c>
      <c r="C54" s="313" t="s">
        <v>98</v>
      </c>
      <c r="D54" s="906">
        <v>549967.26822820003</v>
      </c>
      <c r="E54" s="157">
        <v>250200.382205</v>
      </c>
      <c r="F54" s="157">
        <v>133191.71705929999</v>
      </c>
      <c r="G54" s="554">
        <v>166575.16896390001</v>
      </c>
      <c r="H54" s="102"/>
      <c r="I54" s="1219">
        <v>559609.649859</v>
      </c>
      <c r="J54" s="157">
        <v>239631.81776199999</v>
      </c>
      <c r="K54" s="157">
        <v>135937.6556085</v>
      </c>
      <c r="L54" s="554">
        <v>184040.1764885</v>
      </c>
      <c r="M54" s="3"/>
      <c r="N54" s="34"/>
      <c r="O54" s="1228">
        <f t="shared" si="25"/>
        <v>-1.7230549246657012E-2</v>
      </c>
      <c r="P54" s="102"/>
      <c r="Q54" s="1236">
        <f>VLOOKUP(B54,'FX rates'!$B$9:$K$114,4,FALSE)</f>
        <v>0.976047</v>
      </c>
      <c r="R54" s="1181">
        <f>VLOOKUP(B54,'FX rates'!$B$9:$K$114,5,FALSE)</f>
        <v>1.0185</v>
      </c>
      <c r="S54" s="102"/>
      <c r="T54" s="102"/>
      <c r="U54" s="36" t="s">
        <v>97</v>
      </c>
      <c r="V54" s="1219">
        <f t="shared" si="10"/>
        <v>563463.91949178686</v>
      </c>
      <c r="W54" s="157">
        <f t="shared" si="30"/>
        <v>256340.50635368994</v>
      </c>
      <c r="X54" s="157">
        <f t="shared" si="31"/>
        <v>136460.35186758425</v>
      </c>
      <c r="Y54" s="554">
        <f t="shared" si="32"/>
        <v>170663.06127051261</v>
      </c>
      <c r="Z54" s="102"/>
      <c r="AA54" s="1219">
        <f t="shared" si="6"/>
        <v>549444.91886008834</v>
      </c>
      <c r="AB54" s="157">
        <f t="shared" si="7"/>
        <v>235279.15342366224</v>
      </c>
      <c r="AC54" s="157">
        <f t="shared" si="8"/>
        <v>133468.48856995584</v>
      </c>
      <c r="AD54" s="554">
        <f t="shared" si="9"/>
        <v>180697.27686647032</v>
      </c>
      <c r="AE54" s="1860"/>
      <c r="AF54" s="1860"/>
      <c r="AG54" s="1774">
        <f t="shared" si="5"/>
        <v>2.5514842617496925E-2</v>
      </c>
      <c r="AH54" s="102"/>
    </row>
    <row r="55" spans="1:35" ht="12" customHeight="1" x14ac:dyDescent="0.25">
      <c r="A55" s="102"/>
      <c r="B55" s="31" t="s">
        <v>99</v>
      </c>
      <c r="C55" s="313" t="s">
        <v>100</v>
      </c>
      <c r="D55" s="906">
        <v>24593.47</v>
      </c>
      <c r="E55" s="174">
        <v>24593.47</v>
      </c>
      <c r="F55" s="174">
        <v>0</v>
      </c>
      <c r="G55" s="554">
        <v>0</v>
      </c>
      <c r="H55" s="102"/>
      <c r="I55" s="1219">
        <v>15949.09</v>
      </c>
      <c r="J55" s="157">
        <v>15949.09</v>
      </c>
      <c r="K55" s="157">
        <v>0</v>
      </c>
      <c r="L55" s="554">
        <v>0</v>
      </c>
      <c r="M55" s="3"/>
      <c r="N55" s="34"/>
      <c r="O55" s="1228">
        <f t="shared" si="25"/>
        <v>0.54199832090733713</v>
      </c>
      <c r="P55" s="102"/>
      <c r="Q55" s="1236">
        <f>VLOOKUP(B55,'FX rates'!$B$9:$K$114,4,FALSE)</f>
        <v>32.689737999999998</v>
      </c>
      <c r="R55" s="1181">
        <f>VLOOKUP(B55,'FX rates'!$B$9:$K$114,5,FALSE)</f>
        <v>34.744999999999997</v>
      </c>
      <c r="S55" s="102"/>
      <c r="T55" s="102"/>
      <c r="U55" s="36" t="s">
        <v>99</v>
      </c>
      <c r="V55" s="1219">
        <f t="shared" si="10"/>
        <v>752.32998196559424</v>
      </c>
      <c r="W55" s="157">
        <f t="shared" si="30"/>
        <v>752.32998196559424</v>
      </c>
      <c r="X55" s="157">
        <f t="shared" si="31"/>
        <v>0</v>
      </c>
      <c r="Y55" s="554">
        <f t="shared" si="32"/>
        <v>0</v>
      </c>
      <c r="Z55" s="102"/>
      <c r="AA55" s="1219">
        <f t="shared" si="6"/>
        <v>459.03266657072965</v>
      </c>
      <c r="AB55" s="157">
        <f t="shared" si="7"/>
        <v>459.03266657072965</v>
      </c>
      <c r="AC55" s="157">
        <f t="shared" si="8"/>
        <v>0</v>
      </c>
      <c r="AD55" s="554">
        <f t="shared" si="9"/>
        <v>0</v>
      </c>
      <c r="AE55" s="1860"/>
      <c r="AF55" s="1860"/>
      <c r="AG55" s="1774">
        <f t="shared" si="5"/>
        <v>0.63894649935479508</v>
      </c>
      <c r="AH55" s="102"/>
    </row>
    <row r="56" spans="1:35" ht="12" customHeight="1" x14ac:dyDescent="0.25">
      <c r="A56" s="102"/>
      <c r="B56" s="37" t="s">
        <v>101</v>
      </c>
      <c r="C56" s="316" t="s">
        <v>102</v>
      </c>
      <c r="D56" s="907">
        <v>867107</v>
      </c>
      <c r="E56" s="1352">
        <v>491915</v>
      </c>
      <c r="F56" s="1352">
        <v>375192</v>
      </c>
      <c r="G56" s="556" t="s">
        <v>123</v>
      </c>
      <c r="H56" s="102"/>
      <c r="I56" s="552">
        <v>844470</v>
      </c>
      <c r="J56" s="555">
        <v>345798</v>
      </c>
      <c r="K56" s="555">
        <v>498672</v>
      </c>
      <c r="L56" s="556" t="s">
        <v>123</v>
      </c>
      <c r="M56" s="3"/>
      <c r="N56" s="34"/>
      <c r="O56" s="1229">
        <f t="shared" si="25"/>
        <v>2.6806162445083936E-2</v>
      </c>
      <c r="P56" s="102"/>
      <c r="Q56" s="1238">
        <f>VLOOKUP(B56,'FX rates'!$B$9:$K$114,4,FALSE)</f>
        <v>3.4659589999999998</v>
      </c>
      <c r="R56" s="1182">
        <f>VLOOKUP(B56,'FX rates'!$B$9:$K$114,5,FALSE)</f>
        <v>3.8435000000000001</v>
      </c>
      <c r="S56" s="102"/>
      <c r="T56" s="102"/>
      <c r="U56" s="39" t="s">
        <v>101</v>
      </c>
      <c r="V56" s="552">
        <f t="shared" si="10"/>
        <v>250178.08923879368</v>
      </c>
      <c r="W56" s="555">
        <f t="shared" si="30"/>
        <v>141927.53001405962</v>
      </c>
      <c r="X56" s="555">
        <f t="shared" si="31"/>
        <v>108250.55922473405</v>
      </c>
      <c r="Y56" s="556">
        <v>0</v>
      </c>
      <c r="Z56" s="102"/>
      <c r="AA56" s="552">
        <f t="shared" si="6"/>
        <v>219713.80252374138</v>
      </c>
      <c r="AB56" s="555">
        <f t="shared" si="7"/>
        <v>89969.558995707033</v>
      </c>
      <c r="AC56" s="555">
        <f t="shared" si="8"/>
        <v>129744.24352803433</v>
      </c>
      <c r="AD56" s="556" t="s">
        <v>123</v>
      </c>
      <c r="AE56" s="1860"/>
      <c r="AF56" s="1860"/>
      <c r="AG56" s="1247">
        <f t="shared" ref="AG56" si="33">V56/AA56-1</f>
        <v>0.13865440570926557</v>
      </c>
      <c r="AH56" s="102"/>
    </row>
    <row r="57" spans="1:35" ht="12" customHeight="1" x14ac:dyDescent="0.25">
      <c r="A57" s="102"/>
      <c r="B57" s="102"/>
      <c r="C57" s="102"/>
      <c r="D57" s="102"/>
      <c r="E57" s="102"/>
      <c r="F57" s="102"/>
      <c r="G57" s="102"/>
      <c r="H57" s="102"/>
      <c r="I57" s="147"/>
      <c r="J57" s="147"/>
      <c r="K57" s="147"/>
      <c r="L57" s="147"/>
      <c r="M57" s="5"/>
      <c r="N57" s="102"/>
      <c r="O57" s="102"/>
      <c r="P57" s="102"/>
      <c r="Q57" s="102"/>
      <c r="R57" s="102"/>
      <c r="S57" s="102"/>
      <c r="T57" s="102"/>
      <c r="U57" s="140" t="s">
        <v>26</v>
      </c>
      <c r="V57" s="286">
        <f>SUM(V36:V56)</f>
        <v>50867235.535170197</v>
      </c>
      <c r="W57" s="286"/>
      <c r="X57" s="286"/>
      <c r="Y57" s="286"/>
      <c r="Z57" s="286"/>
      <c r="AA57" s="286">
        <f t="shared" ref="AA57" si="34">SUM(AA36:AA56)</f>
        <v>47107416.21059721</v>
      </c>
      <c r="AB57" s="177"/>
      <c r="AC57" s="177"/>
      <c r="AD57" s="1775"/>
      <c r="AE57" s="1860"/>
      <c r="AF57" s="1860"/>
      <c r="AG57" s="1775"/>
      <c r="AH57" s="1775"/>
      <c r="AI57" s="1775"/>
    </row>
    <row r="58" spans="1:35" ht="12" customHeight="1" x14ac:dyDescent="0.25">
      <c r="A58" s="102"/>
      <c r="B58" s="180" t="s">
        <v>255</v>
      </c>
      <c r="C58" s="102"/>
      <c r="D58" s="102"/>
      <c r="E58" s="102"/>
      <c r="F58" s="102"/>
      <c r="G58" s="102"/>
      <c r="H58" s="102"/>
      <c r="I58" s="102"/>
      <c r="J58" s="102"/>
      <c r="K58" s="102"/>
      <c r="L58" s="102"/>
      <c r="M58" s="5"/>
      <c r="N58" s="102"/>
      <c r="O58" s="102"/>
      <c r="P58" s="102"/>
      <c r="Q58" s="102"/>
      <c r="R58" s="102"/>
      <c r="S58" s="102"/>
      <c r="T58" s="102"/>
      <c r="U58" s="180"/>
      <c r="V58" s="102"/>
      <c r="W58" s="102"/>
      <c r="X58" s="102"/>
      <c r="Y58" s="102"/>
      <c r="Z58" s="102"/>
      <c r="AA58" s="177"/>
      <c r="AB58" s="177"/>
      <c r="AC58" s="177"/>
      <c r="AD58" s="177"/>
      <c r="AE58" s="102"/>
      <c r="AF58" s="102"/>
      <c r="AG58" s="102"/>
      <c r="AH58" s="102"/>
    </row>
    <row r="59" spans="1:35" ht="12" customHeight="1" x14ac:dyDescent="0.25">
      <c r="A59" s="102"/>
      <c r="B59" s="322" t="s">
        <v>256</v>
      </c>
      <c r="C59" s="102"/>
      <c r="D59" s="102"/>
      <c r="E59" s="102"/>
      <c r="F59" s="102"/>
      <c r="G59" s="102"/>
      <c r="H59" s="102"/>
      <c r="I59" s="102"/>
      <c r="J59" s="102"/>
      <c r="K59" s="102"/>
      <c r="L59" s="102"/>
      <c r="M59" s="5"/>
      <c r="N59" s="102"/>
      <c r="O59" s="102"/>
      <c r="P59" s="102"/>
      <c r="Q59" s="102"/>
      <c r="R59" s="102"/>
      <c r="S59" s="102"/>
      <c r="T59" s="102"/>
      <c r="U59" s="1129" t="s">
        <v>124</v>
      </c>
      <c r="V59" s="1135">
        <f>SUM(V16,V33,V57)</f>
        <v>67132554.064287812</v>
      </c>
      <c r="W59" s="1135"/>
      <c r="X59" s="1135"/>
      <c r="Y59" s="1135"/>
      <c r="Z59" s="1135"/>
      <c r="AA59" s="1135">
        <f t="shared" ref="AA59" si="35">SUM(AA16,AA33,AA57)</f>
        <v>61070870.196346976</v>
      </c>
      <c r="AD59" s="1775"/>
      <c r="AE59" s="1775"/>
      <c r="AF59" s="1775"/>
      <c r="AG59" s="1775"/>
      <c r="AH59" s="1775"/>
      <c r="AI59" s="1775"/>
    </row>
    <row r="60" spans="1:35" ht="12" customHeight="1" x14ac:dyDescent="0.25">
      <c r="B60" s="3" t="s">
        <v>257</v>
      </c>
    </row>
    <row r="61" spans="1:35" ht="12" customHeight="1" x14ac:dyDescent="0.25">
      <c r="B61" s="1244" t="s">
        <v>583</v>
      </c>
    </row>
    <row r="62" spans="1:35" ht="12" customHeight="1" x14ac:dyDescent="0.25">
      <c r="B62" s="3" t="s">
        <v>258</v>
      </c>
    </row>
    <row r="63" spans="1:35" ht="12" customHeight="1" x14ac:dyDescent="0.25"/>
    <row r="64" spans="1:35" ht="12" customHeight="1" x14ac:dyDescent="0.25">
      <c r="B64" s="3" t="s">
        <v>260</v>
      </c>
    </row>
  </sheetData>
  <mergeCells count="15">
    <mergeCell ref="AG5:AG7"/>
    <mergeCell ref="D6:D7"/>
    <mergeCell ref="I6:I7"/>
    <mergeCell ref="V6:V7"/>
    <mergeCell ref="AA6:AA7"/>
    <mergeCell ref="Q5:Q7"/>
    <mergeCell ref="R5:R7"/>
    <mergeCell ref="U5:U7"/>
    <mergeCell ref="V5:Y5"/>
    <mergeCell ref="AA5:AD5"/>
    <mergeCell ref="B5:B7"/>
    <mergeCell ref="C5:C7"/>
    <mergeCell ref="D5:G5"/>
    <mergeCell ref="I5:L5"/>
    <mergeCell ref="O5:O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N59"/>
  <sheetViews>
    <sheetView showGridLines="0" topLeftCell="A19" zoomScale="85" zoomScaleNormal="85" workbookViewId="0"/>
  </sheetViews>
  <sheetFormatPr defaultColWidth="11.42578125" defaultRowHeight="15" x14ac:dyDescent="0.25"/>
  <cols>
    <col min="1" max="1" width="2.85546875" style="3" customWidth="1"/>
    <col min="2" max="2" width="45.85546875" style="3" customWidth="1"/>
    <col min="3" max="3" width="2.85546875" style="3" customWidth="1"/>
    <col min="4" max="7" width="15.7109375" style="3" customWidth="1"/>
    <col min="8" max="8" width="2.85546875" style="3" customWidth="1"/>
    <col min="9" max="12" width="15.7109375" style="3" customWidth="1"/>
    <col min="13" max="13" width="2.85546875" style="101" customWidth="1"/>
    <col min="14" max="256" width="11.42578125" style="2"/>
    <col min="257" max="257" width="2.85546875" style="2" customWidth="1"/>
    <col min="258" max="258" width="45.85546875" style="2" customWidth="1"/>
    <col min="259" max="259" width="2.85546875" style="2" customWidth="1"/>
    <col min="260" max="263" width="15.7109375" style="2" customWidth="1"/>
    <col min="264" max="264" width="2.85546875" style="2" customWidth="1"/>
    <col min="265" max="268" width="15.7109375" style="2" customWidth="1"/>
    <col min="269" max="269" width="2.85546875" style="2" customWidth="1"/>
    <col min="270" max="512" width="11.42578125" style="2"/>
    <col min="513" max="513" width="2.85546875" style="2" customWidth="1"/>
    <col min="514" max="514" width="45.85546875" style="2" customWidth="1"/>
    <col min="515" max="515" width="2.85546875" style="2" customWidth="1"/>
    <col min="516" max="519" width="15.7109375" style="2" customWidth="1"/>
    <col min="520" max="520" width="2.85546875" style="2" customWidth="1"/>
    <col min="521" max="524" width="15.7109375" style="2" customWidth="1"/>
    <col min="525" max="525" width="2.85546875" style="2" customWidth="1"/>
    <col min="526" max="768" width="11.42578125" style="2"/>
    <col min="769" max="769" width="2.85546875" style="2" customWidth="1"/>
    <col min="770" max="770" width="45.85546875" style="2" customWidth="1"/>
    <col min="771" max="771" width="2.85546875" style="2" customWidth="1"/>
    <col min="772" max="775" width="15.7109375" style="2" customWidth="1"/>
    <col min="776" max="776" width="2.85546875" style="2" customWidth="1"/>
    <col min="777" max="780" width="15.7109375" style="2" customWidth="1"/>
    <col min="781" max="781" width="2.85546875" style="2" customWidth="1"/>
    <col min="782" max="1024" width="11.42578125" style="2"/>
    <col min="1025" max="1025" width="2.85546875" style="2" customWidth="1"/>
    <col min="1026" max="1026" width="45.85546875" style="2" customWidth="1"/>
    <col min="1027" max="1027" width="2.85546875" style="2" customWidth="1"/>
    <col min="1028" max="1031" width="15.7109375" style="2" customWidth="1"/>
    <col min="1032" max="1032" width="2.85546875" style="2" customWidth="1"/>
    <col min="1033" max="1036" width="15.7109375" style="2" customWidth="1"/>
    <col min="1037" max="1037" width="2.85546875" style="2" customWidth="1"/>
    <col min="1038" max="1280" width="11.42578125" style="2"/>
    <col min="1281" max="1281" width="2.85546875" style="2" customWidth="1"/>
    <col min="1282" max="1282" width="45.85546875" style="2" customWidth="1"/>
    <col min="1283" max="1283" width="2.85546875" style="2" customWidth="1"/>
    <col min="1284" max="1287" width="15.7109375" style="2" customWidth="1"/>
    <col min="1288" max="1288" width="2.85546875" style="2" customWidth="1"/>
    <col min="1289" max="1292" width="15.7109375" style="2" customWidth="1"/>
    <col min="1293" max="1293" width="2.85546875" style="2" customWidth="1"/>
    <col min="1294" max="1536" width="11.42578125" style="2"/>
    <col min="1537" max="1537" width="2.85546875" style="2" customWidth="1"/>
    <col min="1538" max="1538" width="45.85546875" style="2" customWidth="1"/>
    <col min="1539" max="1539" width="2.85546875" style="2" customWidth="1"/>
    <col min="1540" max="1543" width="15.7109375" style="2" customWidth="1"/>
    <col min="1544" max="1544" width="2.85546875" style="2" customWidth="1"/>
    <col min="1545" max="1548" width="15.7109375" style="2" customWidth="1"/>
    <col min="1549" max="1549" width="2.85546875" style="2" customWidth="1"/>
    <col min="1550" max="1792" width="11.42578125" style="2"/>
    <col min="1793" max="1793" width="2.85546875" style="2" customWidth="1"/>
    <col min="1794" max="1794" width="45.85546875" style="2" customWidth="1"/>
    <col min="1795" max="1795" width="2.85546875" style="2" customWidth="1"/>
    <col min="1796" max="1799" width="15.7109375" style="2" customWidth="1"/>
    <col min="1800" max="1800" width="2.85546875" style="2" customWidth="1"/>
    <col min="1801" max="1804" width="15.7109375" style="2" customWidth="1"/>
    <col min="1805" max="1805" width="2.85546875" style="2" customWidth="1"/>
    <col min="1806" max="2048" width="11.42578125" style="2"/>
    <col min="2049" max="2049" width="2.85546875" style="2" customWidth="1"/>
    <col min="2050" max="2050" width="45.85546875" style="2" customWidth="1"/>
    <col min="2051" max="2051" width="2.85546875" style="2" customWidth="1"/>
    <col min="2052" max="2055" width="15.7109375" style="2" customWidth="1"/>
    <col min="2056" max="2056" width="2.85546875" style="2" customWidth="1"/>
    <col min="2057" max="2060" width="15.7109375" style="2" customWidth="1"/>
    <col min="2061" max="2061" width="2.85546875" style="2" customWidth="1"/>
    <col min="2062" max="2304" width="11.42578125" style="2"/>
    <col min="2305" max="2305" width="2.85546875" style="2" customWidth="1"/>
    <col min="2306" max="2306" width="45.85546875" style="2" customWidth="1"/>
    <col min="2307" max="2307" width="2.85546875" style="2" customWidth="1"/>
    <col min="2308" max="2311" width="15.7109375" style="2" customWidth="1"/>
    <col min="2312" max="2312" width="2.85546875" style="2" customWidth="1"/>
    <col min="2313" max="2316" width="15.7109375" style="2" customWidth="1"/>
    <col min="2317" max="2317" width="2.85546875" style="2" customWidth="1"/>
    <col min="2318" max="2560" width="11.42578125" style="2"/>
    <col min="2561" max="2561" width="2.85546875" style="2" customWidth="1"/>
    <col min="2562" max="2562" width="45.85546875" style="2" customWidth="1"/>
    <col min="2563" max="2563" width="2.85546875" style="2" customWidth="1"/>
    <col min="2564" max="2567" width="15.7109375" style="2" customWidth="1"/>
    <col min="2568" max="2568" width="2.85546875" style="2" customWidth="1"/>
    <col min="2569" max="2572" width="15.7109375" style="2" customWidth="1"/>
    <col min="2573" max="2573" width="2.85546875" style="2" customWidth="1"/>
    <col min="2574" max="2816" width="11.42578125" style="2"/>
    <col min="2817" max="2817" width="2.85546875" style="2" customWidth="1"/>
    <col min="2818" max="2818" width="45.85546875" style="2" customWidth="1"/>
    <col min="2819" max="2819" width="2.85546875" style="2" customWidth="1"/>
    <col min="2820" max="2823" width="15.7109375" style="2" customWidth="1"/>
    <col min="2824" max="2824" width="2.85546875" style="2" customWidth="1"/>
    <col min="2825" max="2828" width="15.7109375" style="2" customWidth="1"/>
    <col min="2829" max="2829" width="2.85546875" style="2" customWidth="1"/>
    <col min="2830" max="3072" width="11.42578125" style="2"/>
    <col min="3073" max="3073" width="2.85546875" style="2" customWidth="1"/>
    <col min="3074" max="3074" width="45.85546875" style="2" customWidth="1"/>
    <col min="3075" max="3075" width="2.85546875" style="2" customWidth="1"/>
    <col min="3076" max="3079" width="15.7109375" style="2" customWidth="1"/>
    <col min="3080" max="3080" width="2.85546875" style="2" customWidth="1"/>
    <col min="3081" max="3084" width="15.7109375" style="2" customWidth="1"/>
    <col min="3085" max="3085" width="2.85546875" style="2" customWidth="1"/>
    <col min="3086" max="3328" width="11.42578125" style="2"/>
    <col min="3329" max="3329" width="2.85546875" style="2" customWidth="1"/>
    <col min="3330" max="3330" width="45.85546875" style="2" customWidth="1"/>
    <col min="3331" max="3331" width="2.85546875" style="2" customWidth="1"/>
    <col min="3332" max="3335" width="15.7109375" style="2" customWidth="1"/>
    <col min="3336" max="3336" width="2.85546875" style="2" customWidth="1"/>
    <col min="3337" max="3340" width="15.7109375" style="2" customWidth="1"/>
    <col min="3341" max="3341" width="2.85546875" style="2" customWidth="1"/>
    <col min="3342" max="3584" width="11.42578125" style="2"/>
    <col min="3585" max="3585" width="2.85546875" style="2" customWidth="1"/>
    <col min="3586" max="3586" width="45.85546875" style="2" customWidth="1"/>
    <col min="3587" max="3587" width="2.85546875" style="2" customWidth="1"/>
    <col min="3588" max="3591" width="15.7109375" style="2" customWidth="1"/>
    <col min="3592" max="3592" width="2.85546875" style="2" customWidth="1"/>
    <col min="3593" max="3596" width="15.7109375" style="2" customWidth="1"/>
    <col min="3597" max="3597" width="2.85546875" style="2" customWidth="1"/>
    <col min="3598" max="3840" width="11.42578125" style="2"/>
    <col min="3841" max="3841" width="2.85546875" style="2" customWidth="1"/>
    <col min="3842" max="3842" width="45.85546875" style="2" customWidth="1"/>
    <col min="3843" max="3843" width="2.85546875" style="2" customWidth="1"/>
    <col min="3844" max="3847" width="15.7109375" style="2" customWidth="1"/>
    <col min="3848" max="3848" width="2.85546875" style="2" customWidth="1"/>
    <col min="3849" max="3852" width="15.7109375" style="2" customWidth="1"/>
    <col min="3853" max="3853" width="2.85546875" style="2" customWidth="1"/>
    <col min="3854" max="4096" width="11.42578125" style="2"/>
    <col min="4097" max="4097" width="2.85546875" style="2" customWidth="1"/>
    <col min="4098" max="4098" width="45.85546875" style="2" customWidth="1"/>
    <col min="4099" max="4099" width="2.85546875" style="2" customWidth="1"/>
    <col min="4100" max="4103" width="15.7109375" style="2" customWidth="1"/>
    <col min="4104" max="4104" width="2.85546875" style="2" customWidth="1"/>
    <col min="4105" max="4108" width="15.7109375" style="2" customWidth="1"/>
    <col min="4109" max="4109" width="2.85546875" style="2" customWidth="1"/>
    <col min="4110" max="4352" width="11.42578125" style="2"/>
    <col min="4353" max="4353" width="2.85546875" style="2" customWidth="1"/>
    <col min="4354" max="4354" width="45.85546875" style="2" customWidth="1"/>
    <col min="4355" max="4355" width="2.85546875" style="2" customWidth="1"/>
    <col min="4356" max="4359" width="15.7109375" style="2" customWidth="1"/>
    <col min="4360" max="4360" width="2.85546875" style="2" customWidth="1"/>
    <col min="4361" max="4364" width="15.7109375" style="2" customWidth="1"/>
    <col min="4365" max="4365" width="2.85546875" style="2" customWidth="1"/>
    <col min="4366" max="4608" width="11.42578125" style="2"/>
    <col min="4609" max="4609" width="2.85546875" style="2" customWidth="1"/>
    <col min="4610" max="4610" width="45.85546875" style="2" customWidth="1"/>
    <col min="4611" max="4611" width="2.85546875" style="2" customWidth="1"/>
    <col min="4612" max="4615" width="15.7109375" style="2" customWidth="1"/>
    <col min="4616" max="4616" width="2.85546875" style="2" customWidth="1"/>
    <col min="4617" max="4620" width="15.7109375" style="2" customWidth="1"/>
    <col min="4621" max="4621" width="2.85546875" style="2" customWidth="1"/>
    <col min="4622" max="4864" width="11.42578125" style="2"/>
    <col min="4865" max="4865" width="2.85546875" style="2" customWidth="1"/>
    <col min="4866" max="4866" width="45.85546875" style="2" customWidth="1"/>
    <col min="4867" max="4867" width="2.85546875" style="2" customWidth="1"/>
    <col min="4868" max="4871" width="15.7109375" style="2" customWidth="1"/>
    <col min="4872" max="4872" width="2.85546875" style="2" customWidth="1"/>
    <col min="4873" max="4876" width="15.7109375" style="2" customWidth="1"/>
    <col min="4877" max="4877" width="2.85546875" style="2" customWidth="1"/>
    <col min="4878" max="5120" width="11.42578125" style="2"/>
    <col min="5121" max="5121" width="2.85546875" style="2" customWidth="1"/>
    <col min="5122" max="5122" width="45.85546875" style="2" customWidth="1"/>
    <col min="5123" max="5123" width="2.85546875" style="2" customWidth="1"/>
    <col min="5124" max="5127" width="15.7109375" style="2" customWidth="1"/>
    <col min="5128" max="5128" width="2.85546875" style="2" customWidth="1"/>
    <col min="5129" max="5132" width="15.7109375" style="2" customWidth="1"/>
    <col min="5133" max="5133" width="2.85546875" style="2" customWidth="1"/>
    <col min="5134" max="5376" width="11.42578125" style="2"/>
    <col min="5377" max="5377" width="2.85546875" style="2" customWidth="1"/>
    <col min="5378" max="5378" width="45.85546875" style="2" customWidth="1"/>
    <col min="5379" max="5379" width="2.85546875" style="2" customWidth="1"/>
    <col min="5380" max="5383" width="15.7109375" style="2" customWidth="1"/>
    <col min="5384" max="5384" width="2.85546875" style="2" customWidth="1"/>
    <col min="5385" max="5388" width="15.7109375" style="2" customWidth="1"/>
    <col min="5389" max="5389" width="2.85546875" style="2" customWidth="1"/>
    <col min="5390" max="5632" width="11.42578125" style="2"/>
    <col min="5633" max="5633" width="2.85546875" style="2" customWidth="1"/>
    <col min="5634" max="5634" width="45.85546875" style="2" customWidth="1"/>
    <col min="5635" max="5635" width="2.85546875" style="2" customWidth="1"/>
    <col min="5636" max="5639" width="15.7109375" style="2" customWidth="1"/>
    <col min="5640" max="5640" width="2.85546875" style="2" customWidth="1"/>
    <col min="5641" max="5644" width="15.7109375" style="2" customWidth="1"/>
    <col min="5645" max="5645" width="2.85546875" style="2" customWidth="1"/>
    <col min="5646" max="5888" width="11.42578125" style="2"/>
    <col min="5889" max="5889" width="2.85546875" style="2" customWidth="1"/>
    <col min="5890" max="5890" width="45.85546875" style="2" customWidth="1"/>
    <col min="5891" max="5891" width="2.85546875" style="2" customWidth="1"/>
    <col min="5892" max="5895" width="15.7109375" style="2" customWidth="1"/>
    <col min="5896" max="5896" width="2.85546875" style="2" customWidth="1"/>
    <col min="5897" max="5900" width="15.7109375" style="2" customWidth="1"/>
    <col min="5901" max="5901" width="2.85546875" style="2" customWidth="1"/>
    <col min="5902" max="6144" width="11.42578125" style="2"/>
    <col min="6145" max="6145" width="2.85546875" style="2" customWidth="1"/>
    <col min="6146" max="6146" width="45.85546875" style="2" customWidth="1"/>
    <col min="6147" max="6147" width="2.85546875" style="2" customWidth="1"/>
    <col min="6148" max="6151" width="15.7109375" style="2" customWidth="1"/>
    <col min="6152" max="6152" width="2.85546875" style="2" customWidth="1"/>
    <col min="6153" max="6156" width="15.7109375" style="2" customWidth="1"/>
    <col min="6157" max="6157" width="2.85546875" style="2" customWidth="1"/>
    <col min="6158" max="6400" width="11.42578125" style="2"/>
    <col min="6401" max="6401" width="2.85546875" style="2" customWidth="1"/>
    <col min="6402" max="6402" width="45.85546875" style="2" customWidth="1"/>
    <col min="6403" max="6403" width="2.85546875" style="2" customWidth="1"/>
    <col min="6404" max="6407" width="15.7109375" style="2" customWidth="1"/>
    <col min="6408" max="6408" width="2.85546875" style="2" customWidth="1"/>
    <col min="6409" max="6412" width="15.7109375" style="2" customWidth="1"/>
    <col min="6413" max="6413" width="2.85546875" style="2" customWidth="1"/>
    <col min="6414" max="6656" width="11.42578125" style="2"/>
    <col min="6657" max="6657" width="2.85546875" style="2" customWidth="1"/>
    <col min="6658" max="6658" width="45.85546875" style="2" customWidth="1"/>
    <col min="6659" max="6659" width="2.85546875" style="2" customWidth="1"/>
    <col min="6660" max="6663" width="15.7109375" style="2" customWidth="1"/>
    <col min="6664" max="6664" width="2.85546875" style="2" customWidth="1"/>
    <col min="6665" max="6668" width="15.7109375" style="2" customWidth="1"/>
    <col min="6669" max="6669" width="2.85546875" style="2" customWidth="1"/>
    <col min="6670" max="6912" width="11.42578125" style="2"/>
    <col min="6913" max="6913" width="2.85546875" style="2" customWidth="1"/>
    <col min="6914" max="6914" width="45.85546875" style="2" customWidth="1"/>
    <col min="6915" max="6915" width="2.85546875" style="2" customWidth="1"/>
    <col min="6916" max="6919" width="15.7109375" style="2" customWidth="1"/>
    <col min="6920" max="6920" width="2.85546875" style="2" customWidth="1"/>
    <col min="6921" max="6924" width="15.7109375" style="2" customWidth="1"/>
    <col min="6925" max="6925" width="2.85546875" style="2" customWidth="1"/>
    <col min="6926" max="7168" width="11.42578125" style="2"/>
    <col min="7169" max="7169" width="2.85546875" style="2" customWidth="1"/>
    <col min="7170" max="7170" width="45.85546875" style="2" customWidth="1"/>
    <col min="7171" max="7171" width="2.85546875" style="2" customWidth="1"/>
    <col min="7172" max="7175" width="15.7109375" style="2" customWidth="1"/>
    <col min="7176" max="7176" width="2.85546875" style="2" customWidth="1"/>
    <col min="7177" max="7180" width="15.7109375" style="2" customWidth="1"/>
    <col min="7181" max="7181" width="2.85546875" style="2" customWidth="1"/>
    <col min="7182" max="7424" width="11.42578125" style="2"/>
    <col min="7425" max="7425" width="2.85546875" style="2" customWidth="1"/>
    <col min="7426" max="7426" width="45.85546875" style="2" customWidth="1"/>
    <col min="7427" max="7427" width="2.85546875" style="2" customWidth="1"/>
    <col min="7428" max="7431" width="15.7109375" style="2" customWidth="1"/>
    <col min="7432" max="7432" width="2.85546875" style="2" customWidth="1"/>
    <col min="7433" max="7436" width="15.7109375" style="2" customWidth="1"/>
    <col min="7437" max="7437" width="2.85546875" style="2" customWidth="1"/>
    <col min="7438" max="7680" width="11.42578125" style="2"/>
    <col min="7681" max="7681" width="2.85546875" style="2" customWidth="1"/>
    <col min="7682" max="7682" width="45.85546875" style="2" customWidth="1"/>
    <col min="7683" max="7683" width="2.85546875" style="2" customWidth="1"/>
    <col min="7684" max="7687" width="15.7109375" style="2" customWidth="1"/>
    <col min="7688" max="7688" width="2.85546875" style="2" customWidth="1"/>
    <col min="7689" max="7692" width="15.7109375" style="2" customWidth="1"/>
    <col min="7693" max="7693" width="2.85546875" style="2" customWidth="1"/>
    <col min="7694" max="7936" width="11.42578125" style="2"/>
    <col min="7937" max="7937" width="2.85546875" style="2" customWidth="1"/>
    <col min="7938" max="7938" width="45.85546875" style="2" customWidth="1"/>
    <col min="7939" max="7939" width="2.85546875" style="2" customWidth="1"/>
    <col min="7940" max="7943" width="15.7109375" style="2" customWidth="1"/>
    <col min="7944" max="7944" width="2.85546875" style="2" customWidth="1"/>
    <col min="7945" max="7948" width="15.7109375" style="2" customWidth="1"/>
    <col min="7949" max="7949" width="2.85546875" style="2" customWidth="1"/>
    <col min="7950" max="8192" width="11.42578125" style="2"/>
    <col min="8193" max="8193" width="2.85546875" style="2" customWidth="1"/>
    <col min="8194" max="8194" width="45.85546875" style="2" customWidth="1"/>
    <col min="8195" max="8195" width="2.85546875" style="2" customWidth="1"/>
    <col min="8196" max="8199" width="15.7109375" style="2" customWidth="1"/>
    <col min="8200" max="8200" width="2.85546875" style="2" customWidth="1"/>
    <col min="8201" max="8204" width="15.7109375" style="2" customWidth="1"/>
    <col min="8205" max="8205" width="2.85546875" style="2" customWidth="1"/>
    <col min="8206" max="8448" width="11.42578125" style="2"/>
    <col min="8449" max="8449" width="2.85546875" style="2" customWidth="1"/>
    <col min="8450" max="8450" width="45.85546875" style="2" customWidth="1"/>
    <col min="8451" max="8451" width="2.85546875" style="2" customWidth="1"/>
    <col min="8452" max="8455" width="15.7109375" style="2" customWidth="1"/>
    <col min="8456" max="8456" width="2.85546875" style="2" customWidth="1"/>
    <col min="8457" max="8460" width="15.7109375" style="2" customWidth="1"/>
    <col min="8461" max="8461" width="2.85546875" style="2" customWidth="1"/>
    <col min="8462" max="8704" width="11.42578125" style="2"/>
    <col min="8705" max="8705" width="2.85546875" style="2" customWidth="1"/>
    <col min="8706" max="8706" width="45.85546875" style="2" customWidth="1"/>
    <col min="8707" max="8707" width="2.85546875" style="2" customWidth="1"/>
    <col min="8708" max="8711" width="15.7109375" style="2" customWidth="1"/>
    <col min="8712" max="8712" width="2.85546875" style="2" customWidth="1"/>
    <col min="8713" max="8716" width="15.7109375" style="2" customWidth="1"/>
    <col min="8717" max="8717" width="2.85546875" style="2" customWidth="1"/>
    <col min="8718" max="8960" width="11.42578125" style="2"/>
    <col min="8961" max="8961" width="2.85546875" style="2" customWidth="1"/>
    <col min="8962" max="8962" width="45.85546875" style="2" customWidth="1"/>
    <col min="8963" max="8963" width="2.85546875" style="2" customWidth="1"/>
    <col min="8964" max="8967" width="15.7109375" style="2" customWidth="1"/>
    <col min="8968" max="8968" width="2.85546875" style="2" customWidth="1"/>
    <col min="8969" max="8972" width="15.7109375" style="2" customWidth="1"/>
    <col min="8973" max="8973" width="2.85546875" style="2" customWidth="1"/>
    <col min="8974" max="9216" width="11.42578125" style="2"/>
    <col min="9217" max="9217" width="2.85546875" style="2" customWidth="1"/>
    <col min="9218" max="9218" width="45.85546875" style="2" customWidth="1"/>
    <col min="9219" max="9219" width="2.85546875" style="2" customWidth="1"/>
    <col min="9220" max="9223" width="15.7109375" style="2" customWidth="1"/>
    <col min="9224" max="9224" width="2.85546875" style="2" customWidth="1"/>
    <col min="9225" max="9228" width="15.7109375" style="2" customWidth="1"/>
    <col min="9229" max="9229" width="2.85546875" style="2" customWidth="1"/>
    <col min="9230" max="9472" width="11.42578125" style="2"/>
    <col min="9473" max="9473" width="2.85546875" style="2" customWidth="1"/>
    <col min="9474" max="9474" width="45.85546875" style="2" customWidth="1"/>
    <col min="9475" max="9475" width="2.85546875" style="2" customWidth="1"/>
    <col min="9476" max="9479" width="15.7109375" style="2" customWidth="1"/>
    <col min="9480" max="9480" width="2.85546875" style="2" customWidth="1"/>
    <col min="9481" max="9484" width="15.7109375" style="2" customWidth="1"/>
    <col min="9485" max="9485" width="2.85546875" style="2" customWidth="1"/>
    <col min="9486" max="9728" width="11.42578125" style="2"/>
    <col min="9729" max="9729" width="2.85546875" style="2" customWidth="1"/>
    <col min="9730" max="9730" width="45.85546875" style="2" customWidth="1"/>
    <col min="9731" max="9731" width="2.85546875" style="2" customWidth="1"/>
    <col min="9732" max="9735" width="15.7109375" style="2" customWidth="1"/>
    <col min="9736" max="9736" width="2.85546875" style="2" customWidth="1"/>
    <col min="9737" max="9740" width="15.7109375" style="2" customWidth="1"/>
    <col min="9741" max="9741" width="2.85546875" style="2" customWidth="1"/>
    <col min="9742" max="9984" width="11.42578125" style="2"/>
    <col min="9985" max="9985" width="2.85546875" style="2" customWidth="1"/>
    <col min="9986" max="9986" width="45.85546875" style="2" customWidth="1"/>
    <col min="9987" max="9987" width="2.85546875" style="2" customWidth="1"/>
    <col min="9988" max="9991" width="15.7109375" style="2" customWidth="1"/>
    <col min="9992" max="9992" width="2.85546875" style="2" customWidth="1"/>
    <col min="9993" max="9996" width="15.7109375" style="2" customWidth="1"/>
    <col min="9997" max="9997" width="2.85546875" style="2" customWidth="1"/>
    <col min="9998" max="10240" width="11.42578125" style="2"/>
    <col min="10241" max="10241" width="2.85546875" style="2" customWidth="1"/>
    <col min="10242" max="10242" width="45.85546875" style="2" customWidth="1"/>
    <col min="10243" max="10243" width="2.85546875" style="2" customWidth="1"/>
    <col min="10244" max="10247" width="15.7109375" style="2" customWidth="1"/>
    <col min="10248" max="10248" width="2.85546875" style="2" customWidth="1"/>
    <col min="10249" max="10252" width="15.7109375" style="2" customWidth="1"/>
    <col min="10253" max="10253" width="2.85546875" style="2" customWidth="1"/>
    <col min="10254" max="10496" width="11.42578125" style="2"/>
    <col min="10497" max="10497" width="2.85546875" style="2" customWidth="1"/>
    <col min="10498" max="10498" width="45.85546875" style="2" customWidth="1"/>
    <col min="10499" max="10499" width="2.85546875" style="2" customWidth="1"/>
    <col min="10500" max="10503" width="15.7109375" style="2" customWidth="1"/>
    <col min="10504" max="10504" width="2.85546875" style="2" customWidth="1"/>
    <col min="10505" max="10508" width="15.7109375" style="2" customWidth="1"/>
    <col min="10509" max="10509" width="2.85546875" style="2" customWidth="1"/>
    <col min="10510" max="10752" width="11.42578125" style="2"/>
    <col min="10753" max="10753" width="2.85546875" style="2" customWidth="1"/>
    <col min="10754" max="10754" width="45.85546875" style="2" customWidth="1"/>
    <col min="10755" max="10755" width="2.85546875" style="2" customWidth="1"/>
    <col min="10756" max="10759" width="15.7109375" style="2" customWidth="1"/>
    <col min="10760" max="10760" width="2.85546875" style="2" customWidth="1"/>
    <col min="10761" max="10764" width="15.7109375" style="2" customWidth="1"/>
    <col min="10765" max="10765" width="2.85546875" style="2" customWidth="1"/>
    <col min="10766" max="11008" width="11.42578125" style="2"/>
    <col min="11009" max="11009" width="2.85546875" style="2" customWidth="1"/>
    <col min="11010" max="11010" width="45.85546875" style="2" customWidth="1"/>
    <col min="11011" max="11011" width="2.85546875" style="2" customWidth="1"/>
    <col min="11012" max="11015" width="15.7109375" style="2" customWidth="1"/>
    <col min="11016" max="11016" width="2.85546875" style="2" customWidth="1"/>
    <col min="11017" max="11020" width="15.7109375" style="2" customWidth="1"/>
    <col min="11021" max="11021" width="2.85546875" style="2" customWidth="1"/>
    <col min="11022" max="11264" width="11.42578125" style="2"/>
    <col min="11265" max="11265" width="2.85546875" style="2" customWidth="1"/>
    <col min="11266" max="11266" width="45.85546875" style="2" customWidth="1"/>
    <col min="11267" max="11267" width="2.85546875" style="2" customWidth="1"/>
    <col min="11268" max="11271" width="15.7109375" style="2" customWidth="1"/>
    <col min="11272" max="11272" width="2.85546875" style="2" customWidth="1"/>
    <col min="11273" max="11276" width="15.7109375" style="2" customWidth="1"/>
    <col min="11277" max="11277" width="2.85546875" style="2" customWidth="1"/>
    <col min="11278" max="11520" width="11.42578125" style="2"/>
    <col min="11521" max="11521" width="2.85546875" style="2" customWidth="1"/>
    <col min="11522" max="11522" width="45.85546875" style="2" customWidth="1"/>
    <col min="11523" max="11523" width="2.85546875" style="2" customWidth="1"/>
    <col min="11524" max="11527" width="15.7109375" style="2" customWidth="1"/>
    <col min="11528" max="11528" width="2.85546875" style="2" customWidth="1"/>
    <col min="11529" max="11532" width="15.7109375" style="2" customWidth="1"/>
    <col min="11533" max="11533" width="2.85546875" style="2" customWidth="1"/>
    <col min="11534" max="11776" width="11.42578125" style="2"/>
    <col min="11777" max="11777" width="2.85546875" style="2" customWidth="1"/>
    <col min="11778" max="11778" width="45.85546875" style="2" customWidth="1"/>
    <col min="11779" max="11779" width="2.85546875" style="2" customWidth="1"/>
    <col min="11780" max="11783" width="15.7109375" style="2" customWidth="1"/>
    <col min="11784" max="11784" width="2.85546875" style="2" customWidth="1"/>
    <col min="11785" max="11788" width="15.7109375" style="2" customWidth="1"/>
    <col min="11789" max="11789" width="2.85546875" style="2" customWidth="1"/>
    <col min="11790" max="12032" width="11.42578125" style="2"/>
    <col min="12033" max="12033" width="2.85546875" style="2" customWidth="1"/>
    <col min="12034" max="12034" width="45.85546875" style="2" customWidth="1"/>
    <col min="12035" max="12035" width="2.85546875" style="2" customWidth="1"/>
    <col min="12036" max="12039" width="15.7109375" style="2" customWidth="1"/>
    <col min="12040" max="12040" width="2.85546875" style="2" customWidth="1"/>
    <col min="12041" max="12044" width="15.7109375" style="2" customWidth="1"/>
    <col min="12045" max="12045" width="2.85546875" style="2" customWidth="1"/>
    <col min="12046" max="12288" width="11.42578125" style="2"/>
    <col min="12289" max="12289" width="2.85546875" style="2" customWidth="1"/>
    <col min="12290" max="12290" width="45.85546875" style="2" customWidth="1"/>
    <col min="12291" max="12291" width="2.85546875" style="2" customWidth="1"/>
    <col min="12292" max="12295" width="15.7109375" style="2" customWidth="1"/>
    <col min="12296" max="12296" width="2.85546875" style="2" customWidth="1"/>
    <col min="12297" max="12300" width="15.7109375" style="2" customWidth="1"/>
    <col min="12301" max="12301" width="2.85546875" style="2" customWidth="1"/>
    <col min="12302" max="12544" width="11.42578125" style="2"/>
    <col min="12545" max="12545" width="2.85546875" style="2" customWidth="1"/>
    <col min="12546" max="12546" width="45.85546875" style="2" customWidth="1"/>
    <col min="12547" max="12547" width="2.85546875" style="2" customWidth="1"/>
    <col min="12548" max="12551" width="15.7109375" style="2" customWidth="1"/>
    <col min="12552" max="12552" width="2.85546875" style="2" customWidth="1"/>
    <col min="12553" max="12556" width="15.7109375" style="2" customWidth="1"/>
    <col min="12557" max="12557" width="2.85546875" style="2" customWidth="1"/>
    <col min="12558" max="12800" width="11.42578125" style="2"/>
    <col min="12801" max="12801" width="2.85546875" style="2" customWidth="1"/>
    <col min="12802" max="12802" width="45.85546875" style="2" customWidth="1"/>
    <col min="12803" max="12803" width="2.85546875" style="2" customWidth="1"/>
    <col min="12804" max="12807" width="15.7109375" style="2" customWidth="1"/>
    <col min="12808" max="12808" width="2.85546875" style="2" customWidth="1"/>
    <col min="12809" max="12812" width="15.7109375" style="2" customWidth="1"/>
    <col min="12813" max="12813" width="2.85546875" style="2" customWidth="1"/>
    <col min="12814" max="13056" width="11.42578125" style="2"/>
    <col min="13057" max="13057" width="2.85546875" style="2" customWidth="1"/>
    <col min="13058" max="13058" width="45.85546875" style="2" customWidth="1"/>
    <col min="13059" max="13059" width="2.85546875" style="2" customWidth="1"/>
    <col min="13060" max="13063" width="15.7109375" style="2" customWidth="1"/>
    <col min="13064" max="13064" width="2.85546875" style="2" customWidth="1"/>
    <col min="13065" max="13068" width="15.7109375" style="2" customWidth="1"/>
    <col min="13069" max="13069" width="2.85546875" style="2" customWidth="1"/>
    <col min="13070" max="13312" width="11.42578125" style="2"/>
    <col min="13313" max="13313" width="2.85546875" style="2" customWidth="1"/>
    <col min="13314" max="13314" width="45.85546875" style="2" customWidth="1"/>
    <col min="13315" max="13315" width="2.85546875" style="2" customWidth="1"/>
    <col min="13316" max="13319" width="15.7109375" style="2" customWidth="1"/>
    <col min="13320" max="13320" width="2.85546875" style="2" customWidth="1"/>
    <col min="13321" max="13324" width="15.7109375" style="2" customWidth="1"/>
    <col min="13325" max="13325" width="2.85546875" style="2" customWidth="1"/>
    <col min="13326" max="13568" width="11.42578125" style="2"/>
    <col min="13569" max="13569" width="2.85546875" style="2" customWidth="1"/>
    <col min="13570" max="13570" width="45.85546875" style="2" customWidth="1"/>
    <col min="13571" max="13571" width="2.85546875" style="2" customWidth="1"/>
    <col min="13572" max="13575" width="15.7109375" style="2" customWidth="1"/>
    <col min="13576" max="13576" width="2.85546875" style="2" customWidth="1"/>
    <col min="13577" max="13580" width="15.7109375" style="2" customWidth="1"/>
    <col min="13581" max="13581" width="2.85546875" style="2" customWidth="1"/>
    <col min="13582" max="13824" width="11.42578125" style="2"/>
    <col min="13825" max="13825" width="2.85546875" style="2" customWidth="1"/>
    <col min="13826" max="13826" width="45.85546875" style="2" customWidth="1"/>
    <col min="13827" max="13827" width="2.85546875" style="2" customWidth="1"/>
    <col min="13828" max="13831" width="15.7109375" style="2" customWidth="1"/>
    <col min="13832" max="13832" width="2.85546875" style="2" customWidth="1"/>
    <col min="13833" max="13836" width="15.7109375" style="2" customWidth="1"/>
    <col min="13837" max="13837" width="2.85546875" style="2" customWidth="1"/>
    <col min="13838" max="14080" width="11.42578125" style="2"/>
    <col min="14081" max="14081" width="2.85546875" style="2" customWidth="1"/>
    <col min="14082" max="14082" width="45.85546875" style="2" customWidth="1"/>
    <col min="14083" max="14083" width="2.85546875" style="2" customWidth="1"/>
    <col min="14084" max="14087" width="15.7109375" style="2" customWidth="1"/>
    <col min="14088" max="14088" width="2.85546875" style="2" customWidth="1"/>
    <col min="14089" max="14092" width="15.7109375" style="2" customWidth="1"/>
    <col min="14093" max="14093" width="2.85546875" style="2" customWidth="1"/>
    <col min="14094" max="14336" width="11.42578125" style="2"/>
    <col min="14337" max="14337" width="2.85546875" style="2" customWidth="1"/>
    <col min="14338" max="14338" width="45.85546875" style="2" customWidth="1"/>
    <col min="14339" max="14339" width="2.85546875" style="2" customWidth="1"/>
    <col min="14340" max="14343" width="15.7109375" style="2" customWidth="1"/>
    <col min="14344" max="14344" width="2.85546875" style="2" customWidth="1"/>
    <col min="14345" max="14348" width="15.7109375" style="2" customWidth="1"/>
    <col min="14349" max="14349" width="2.85546875" style="2" customWidth="1"/>
    <col min="14350" max="14592" width="11.42578125" style="2"/>
    <col min="14593" max="14593" width="2.85546875" style="2" customWidth="1"/>
    <col min="14594" max="14594" width="45.85546875" style="2" customWidth="1"/>
    <col min="14595" max="14595" width="2.85546875" style="2" customWidth="1"/>
    <col min="14596" max="14599" width="15.7109375" style="2" customWidth="1"/>
    <col min="14600" max="14600" width="2.85546875" style="2" customWidth="1"/>
    <col min="14601" max="14604" width="15.7109375" style="2" customWidth="1"/>
    <col min="14605" max="14605" width="2.85546875" style="2" customWidth="1"/>
    <col min="14606" max="14848" width="11.42578125" style="2"/>
    <col min="14849" max="14849" width="2.85546875" style="2" customWidth="1"/>
    <col min="14850" max="14850" width="45.85546875" style="2" customWidth="1"/>
    <col min="14851" max="14851" width="2.85546875" style="2" customWidth="1"/>
    <col min="14852" max="14855" width="15.7109375" style="2" customWidth="1"/>
    <col min="14856" max="14856" width="2.85546875" style="2" customWidth="1"/>
    <col min="14857" max="14860" width="15.7109375" style="2" customWidth="1"/>
    <col min="14861" max="14861" width="2.85546875" style="2" customWidth="1"/>
    <col min="14862" max="15104" width="11.42578125" style="2"/>
    <col min="15105" max="15105" width="2.85546875" style="2" customWidth="1"/>
    <col min="15106" max="15106" width="45.85546875" style="2" customWidth="1"/>
    <col min="15107" max="15107" width="2.85546875" style="2" customWidth="1"/>
    <col min="15108" max="15111" width="15.7109375" style="2" customWidth="1"/>
    <col min="15112" max="15112" width="2.85546875" style="2" customWidth="1"/>
    <col min="15113" max="15116" width="15.7109375" style="2" customWidth="1"/>
    <col min="15117" max="15117" width="2.85546875" style="2" customWidth="1"/>
    <col min="15118" max="15360" width="11.42578125" style="2"/>
    <col min="15361" max="15361" width="2.85546875" style="2" customWidth="1"/>
    <col min="15362" max="15362" width="45.85546875" style="2" customWidth="1"/>
    <col min="15363" max="15363" width="2.85546875" style="2" customWidth="1"/>
    <col min="15364" max="15367" width="15.7109375" style="2" customWidth="1"/>
    <col min="15368" max="15368" width="2.85546875" style="2" customWidth="1"/>
    <col min="15369" max="15372" width="15.7109375" style="2" customWidth="1"/>
    <col min="15373" max="15373" width="2.85546875" style="2" customWidth="1"/>
    <col min="15374" max="15616" width="11.42578125" style="2"/>
    <col min="15617" max="15617" width="2.85546875" style="2" customWidth="1"/>
    <col min="15618" max="15618" width="45.85546875" style="2" customWidth="1"/>
    <col min="15619" max="15619" width="2.85546875" style="2" customWidth="1"/>
    <col min="15620" max="15623" width="15.7109375" style="2" customWidth="1"/>
    <col min="15624" max="15624" width="2.85546875" style="2" customWidth="1"/>
    <col min="15625" max="15628" width="15.7109375" style="2" customWidth="1"/>
    <col min="15629" max="15629" width="2.85546875" style="2" customWidth="1"/>
    <col min="15630" max="15872" width="11.42578125" style="2"/>
    <col min="15873" max="15873" width="2.85546875" style="2" customWidth="1"/>
    <col min="15874" max="15874" width="45.85546875" style="2" customWidth="1"/>
    <col min="15875" max="15875" width="2.85546875" style="2" customWidth="1"/>
    <col min="15876" max="15879" width="15.7109375" style="2" customWidth="1"/>
    <col min="15880" max="15880" width="2.85546875" style="2" customWidth="1"/>
    <col min="15881" max="15884" width="15.7109375" style="2" customWidth="1"/>
    <col min="15885" max="15885" width="2.85546875" style="2" customWidth="1"/>
    <col min="15886" max="16128" width="11.42578125" style="2"/>
    <col min="16129" max="16129" width="2.85546875" style="2" customWidth="1"/>
    <col min="16130" max="16130" width="45.85546875" style="2" customWidth="1"/>
    <col min="16131" max="16131" width="2.85546875" style="2" customWidth="1"/>
    <col min="16132" max="16135" width="15.7109375" style="2" customWidth="1"/>
    <col min="16136" max="16136" width="2.85546875" style="2" customWidth="1"/>
    <col min="16137" max="16140" width="15.7109375" style="2" customWidth="1"/>
    <col min="16141" max="16141" width="2.85546875" style="2" customWidth="1"/>
    <col min="16142" max="16384" width="11.42578125" style="2"/>
  </cols>
  <sheetData>
    <row r="1" spans="1:14" ht="12" customHeight="1" x14ac:dyDescent="0.25">
      <c r="A1" s="102"/>
      <c r="B1" s="102"/>
      <c r="C1" s="102"/>
      <c r="D1" s="102"/>
      <c r="E1" s="102"/>
      <c r="F1" s="102"/>
      <c r="G1" s="102"/>
      <c r="H1" s="102"/>
      <c r="I1" s="102"/>
      <c r="J1" s="102"/>
      <c r="K1" s="102"/>
      <c r="L1" s="102"/>
      <c r="M1" s="5"/>
    </row>
    <row r="2" spans="1:14" ht="12" customHeight="1" x14ac:dyDescent="0.25">
      <c r="A2" s="102"/>
      <c r="B2" s="103" t="s">
        <v>261</v>
      </c>
      <c r="C2" s="102"/>
      <c r="D2" s="102"/>
      <c r="E2" s="102"/>
      <c r="F2" s="102"/>
      <c r="G2" s="102"/>
      <c r="H2" s="102"/>
      <c r="I2" s="102"/>
      <c r="J2" s="102"/>
      <c r="K2" s="102"/>
      <c r="L2" s="102"/>
      <c r="M2" s="5"/>
    </row>
    <row r="3" spans="1:14" ht="12" customHeight="1" x14ac:dyDescent="0.25">
      <c r="A3" s="102"/>
      <c r="B3" s="6" t="s">
        <v>262</v>
      </c>
      <c r="C3" s="102"/>
      <c r="D3" s="102"/>
      <c r="E3" s="102"/>
      <c r="F3" s="102"/>
      <c r="G3" s="102"/>
      <c r="H3" s="102"/>
      <c r="I3" s="102"/>
      <c r="J3" s="102"/>
      <c r="K3" s="102"/>
      <c r="L3" s="102"/>
      <c r="M3" s="5"/>
    </row>
    <row r="4" spans="1:14" ht="12" customHeight="1" x14ac:dyDescent="0.25">
      <c r="A4" s="12"/>
      <c r="B4" s="2288" t="s">
        <v>4</v>
      </c>
      <c r="C4" s="12"/>
      <c r="D4" s="2295">
        <v>2017</v>
      </c>
      <c r="E4" s="2295"/>
      <c r="F4" s="2295"/>
      <c r="G4" s="2295"/>
      <c r="H4" s="12"/>
      <c r="I4" s="2295">
        <v>2016</v>
      </c>
      <c r="J4" s="2295"/>
      <c r="K4" s="2295"/>
      <c r="L4" s="2295"/>
      <c r="M4" s="12"/>
    </row>
    <row r="5" spans="1:14" ht="12" customHeight="1" x14ac:dyDescent="0.25">
      <c r="A5" s="12"/>
      <c r="B5" s="2289"/>
      <c r="C5" s="12"/>
      <c r="D5" s="2288" t="s">
        <v>184</v>
      </c>
      <c r="E5" s="188" t="s">
        <v>251</v>
      </c>
      <c r="F5" s="188" t="s">
        <v>251</v>
      </c>
      <c r="G5" s="188" t="s">
        <v>186</v>
      </c>
      <c r="H5" s="12"/>
      <c r="I5" s="2288" t="s">
        <v>184</v>
      </c>
      <c r="J5" s="188" t="s">
        <v>251</v>
      </c>
      <c r="K5" s="188" t="s">
        <v>251</v>
      </c>
      <c r="L5" s="188" t="s">
        <v>186</v>
      </c>
      <c r="M5" s="12"/>
    </row>
    <row r="6" spans="1:14" ht="12" customHeight="1" x14ac:dyDescent="0.25">
      <c r="A6" s="12"/>
      <c r="B6" s="2290"/>
      <c r="C6" s="12"/>
      <c r="D6" s="2290"/>
      <c r="E6" s="134" t="s">
        <v>252</v>
      </c>
      <c r="F6" s="134" t="s">
        <v>253</v>
      </c>
      <c r="G6" s="134" t="s">
        <v>263</v>
      </c>
      <c r="H6" s="12"/>
      <c r="I6" s="2290"/>
      <c r="J6" s="134" t="s">
        <v>252</v>
      </c>
      <c r="K6" s="134" t="s">
        <v>253</v>
      </c>
      <c r="L6" s="134" t="s">
        <v>263</v>
      </c>
      <c r="M6" s="12"/>
    </row>
    <row r="7" spans="1:14" ht="12" customHeight="1" x14ac:dyDescent="0.25">
      <c r="A7" s="16"/>
      <c r="B7" s="16"/>
      <c r="C7" s="16"/>
      <c r="D7" s="16"/>
      <c r="E7" s="16"/>
      <c r="F7" s="16"/>
      <c r="G7" s="16"/>
      <c r="H7" s="16"/>
      <c r="I7" s="16"/>
      <c r="J7" s="16"/>
      <c r="K7" s="16"/>
      <c r="L7" s="16"/>
      <c r="M7" s="16"/>
    </row>
    <row r="8" spans="1:14" ht="12" customHeight="1" x14ac:dyDescent="0.25">
      <c r="A8" s="102"/>
      <c r="B8" s="20" t="s">
        <v>8</v>
      </c>
      <c r="C8" s="102"/>
      <c r="D8" s="21"/>
      <c r="E8" s="21"/>
      <c r="F8" s="21"/>
      <c r="G8" s="21"/>
      <c r="H8" s="102"/>
      <c r="I8" s="169"/>
      <c r="J8" s="21"/>
      <c r="K8" s="21"/>
      <c r="L8" s="21"/>
      <c r="M8" s="1860"/>
      <c r="N8" s="1860"/>
    </row>
    <row r="9" spans="1:14" ht="12" customHeight="1" x14ac:dyDescent="0.25">
      <c r="A9" s="102"/>
      <c r="B9" s="31" t="s">
        <v>589</v>
      </c>
      <c r="C9" s="102"/>
      <c r="D9" s="1217">
        <v>93</v>
      </c>
      <c r="E9" s="1137">
        <v>84</v>
      </c>
      <c r="F9" s="1137">
        <v>5</v>
      </c>
      <c r="G9" s="1138">
        <v>0</v>
      </c>
      <c r="H9" s="309"/>
      <c r="I9" s="1217">
        <v>83</v>
      </c>
      <c r="J9" s="1137">
        <v>79</v>
      </c>
      <c r="K9" s="1137">
        <v>4</v>
      </c>
      <c r="L9" s="1138">
        <v>0</v>
      </c>
      <c r="M9" s="1860"/>
      <c r="N9" s="1860"/>
    </row>
    <row r="10" spans="1:14" ht="12" customHeight="1" x14ac:dyDescent="0.25">
      <c r="A10" s="102"/>
      <c r="B10" s="31" t="s">
        <v>12</v>
      </c>
      <c r="C10" s="102"/>
      <c r="D10" s="561">
        <v>211</v>
      </c>
      <c r="E10" s="327">
        <v>178</v>
      </c>
      <c r="F10" s="327">
        <v>32</v>
      </c>
      <c r="G10" s="560">
        <v>1</v>
      </c>
      <c r="H10" s="309"/>
      <c r="I10" s="561">
        <v>201</v>
      </c>
      <c r="J10" s="327">
        <v>168</v>
      </c>
      <c r="K10" s="327">
        <v>32</v>
      </c>
      <c r="L10" s="560">
        <v>1</v>
      </c>
      <c r="M10" s="1860"/>
      <c r="N10" s="1860"/>
    </row>
    <row r="11" spans="1:14" ht="12" customHeight="1" x14ac:dyDescent="0.25">
      <c r="A11" s="102"/>
      <c r="B11" s="31" t="s">
        <v>16</v>
      </c>
      <c r="C11" s="102"/>
      <c r="D11" s="561">
        <v>142</v>
      </c>
      <c r="E11" s="327">
        <v>125</v>
      </c>
      <c r="F11" s="327">
        <v>15</v>
      </c>
      <c r="G11" s="560">
        <v>2</v>
      </c>
      <c r="H11" s="309"/>
      <c r="I11" s="561">
        <v>122</v>
      </c>
      <c r="J11" s="327">
        <v>105</v>
      </c>
      <c r="K11" s="327">
        <v>15</v>
      </c>
      <c r="L11" s="560">
        <v>2</v>
      </c>
      <c r="M11" s="1860"/>
      <c r="N11" s="1860"/>
    </row>
    <row r="12" spans="1:14" ht="12" customHeight="1" x14ac:dyDescent="0.25">
      <c r="A12" s="102"/>
      <c r="B12" s="31" t="s">
        <v>18</v>
      </c>
      <c r="C12" s="102"/>
      <c r="D12" s="561">
        <v>64</v>
      </c>
      <c r="E12" s="327">
        <v>62</v>
      </c>
      <c r="F12" s="327">
        <v>1</v>
      </c>
      <c r="G12" s="560">
        <v>1</v>
      </c>
      <c r="H12" s="309"/>
      <c r="I12" s="561">
        <v>59</v>
      </c>
      <c r="J12" s="327">
        <v>57</v>
      </c>
      <c r="K12" s="327">
        <v>1</v>
      </c>
      <c r="L12" s="560">
        <v>1</v>
      </c>
      <c r="M12" s="1860"/>
      <c r="N12" s="1860"/>
    </row>
    <row r="13" spans="1:14" ht="12" customHeight="1" x14ac:dyDescent="0.25">
      <c r="A13" s="102"/>
      <c r="B13" s="31" t="s">
        <v>20</v>
      </c>
      <c r="C13" s="102"/>
      <c r="D13" s="561">
        <v>211</v>
      </c>
      <c r="E13" s="327" t="s">
        <v>123</v>
      </c>
      <c r="F13" s="327" t="s">
        <v>123</v>
      </c>
      <c r="G13" s="560" t="s">
        <v>123</v>
      </c>
      <c r="H13" s="309"/>
      <c r="I13" s="561">
        <v>199</v>
      </c>
      <c r="J13" s="327" t="s">
        <v>123</v>
      </c>
      <c r="K13" s="327" t="s">
        <v>123</v>
      </c>
      <c r="L13" s="560" t="s">
        <v>123</v>
      </c>
      <c r="M13" s="1860"/>
      <c r="N13" s="1860"/>
    </row>
    <row r="14" spans="1:14" ht="12" customHeight="1" x14ac:dyDescent="0.25">
      <c r="A14" s="102"/>
      <c r="B14" s="37" t="s">
        <v>24</v>
      </c>
      <c r="C14" s="102"/>
      <c r="D14" s="788">
        <v>124</v>
      </c>
      <c r="E14" s="988">
        <v>0</v>
      </c>
      <c r="F14" s="988">
        <v>123</v>
      </c>
      <c r="G14" s="989">
        <v>1</v>
      </c>
      <c r="H14" s="309"/>
      <c r="I14" s="788">
        <v>96</v>
      </c>
      <c r="J14" s="988">
        <v>0</v>
      </c>
      <c r="K14" s="988">
        <v>95</v>
      </c>
      <c r="L14" s="989">
        <v>1</v>
      </c>
      <c r="M14" s="1860"/>
      <c r="N14" s="1860"/>
    </row>
    <row r="15" spans="1:14" ht="12" customHeight="1" x14ac:dyDescent="0.25">
      <c r="A15" s="102"/>
      <c r="B15" s="140" t="s">
        <v>26</v>
      </c>
      <c r="C15" s="102"/>
      <c r="D15" s="330">
        <f>SUM(D9:D14)</f>
        <v>845</v>
      </c>
      <c r="E15" s="331"/>
      <c r="F15" s="331"/>
      <c r="G15" s="331"/>
      <c r="H15" s="309"/>
      <c r="I15" s="330">
        <f>SUM(I9:I14)</f>
        <v>760</v>
      </c>
      <c r="J15" s="331"/>
      <c r="K15" s="331"/>
      <c r="L15" s="331"/>
      <c r="M15" s="1860"/>
      <c r="N15" s="1860"/>
    </row>
    <row r="16" spans="1:14" ht="12" customHeight="1" x14ac:dyDescent="0.25">
      <c r="A16" s="166"/>
      <c r="B16" s="49"/>
      <c r="C16" s="166"/>
      <c r="D16" s="331"/>
      <c r="E16" s="331"/>
      <c r="F16" s="331"/>
      <c r="G16" s="331"/>
      <c r="H16" s="332"/>
      <c r="I16" s="331"/>
      <c r="J16" s="331"/>
      <c r="K16" s="331"/>
      <c r="L16" s="331"/>
      <c r="M16" s="1860"/>
      <c r="N16" s="1860"/>
    </row>
    <row r="17" spans="1:14" ht="12" customHeight="1" x14ac:dyDescent="0.25">
      <c r="A17" s="166"/>
      <c r="B17" s="20" t="s">
        <v>27</v>
      </c>
      <c r="C17" s="166"/>
      <c r="D17" s="141"/>
      <c r="E17" s="142"/>
      <c r="F17" s="142"/>
      <c r="G17" s="142"/>
      <c r="H17" s="332"/>
      <c r="I17" s="141"/>
      <c r="J17" s="142"/>
      <c r="K17" s="142"/>
      <c r="L17" s="142"/>
      <c r="M17" s="1860"/>
      <c r="N17" s="1860"/>
    </row>
    <row r="18" spans="1:14" ht="12" customHeight="1" x14ac:dyDescent="0.25">
      <c r="A18" s="103"/>
      <c r="B18" s="26" t="s">
        <v>537</v>
      </c>
      <c r="C18" s="103"/>
      <c r="D18" s="1217">
        <v>632</v>
      </c>
      <c r="E18" s="1137">
        <v>236</v>
      </c>
      <c r="F18" s="1137">
        <v>396</v>
      </c>
      <c r="G18" s="1138">
        <v>0</v>
      </c>
      <c r="H18" s="285"/>
      <c r="I18" s="1217">
        <v>245</v>
      </c>
      <c r="J18" s="1137">
        <v>93</v>
      </c>
      <c r="K18" s="1137">
        <v>152</v>
      </c>
      <c r="L18" s="1137">
        <v>0</v>
      </c>
      <c r="M18" s="1860"/>
      <c r="N18" s="1860"/>
    </row>
    <row r="19" spans="1:14" ht="12" customHeight="1" x14ac:dyDescent="0.25">
      <c r="A19" s="102"/>
      <c r="B19" s="31" t="s">
        <v>33</v>
      </c>
      <c r="C19" s="102"/>
      <c r="D19" s="561">
        <v>6</v>
      </c>
      <c r="E19" s="327">
        <v>6</v>
      </c>
      <c r="F19" s="327">
        <v>0</v>
      </c>
      <c r="G19" s="560">
        <v>0</v>
      </c>
      <c r="H19" s="309"/>
      <c r="I19" s="561">
        <v>46</v>
      </c>
      <c r="J19" s="327">
        <v>45</v>
      </c>
      <c r="K19" s="327">
        <v>1</v>
      </c>
      <c r="L19" s="327">
        <v>0</v>
      </c>
      <c r="M19" s="1860"/>
      <c r="N19" s="1860"/>
    </row>
    <row r="20" spans="1:14" ht="12" customHeight="1" x14ac:dyDescent="0.25">
      <c r="A20" s="2"/>
      <c r="B20" s="31" t="s">
        <v>37</v>
      </c>
      <c r="C20" s="102"/>
      <c r="D20" s="561">
        <v>403</v>
      </c>
      <c r="E20" s="327">
        <v>129</v>
      </c>
      <c r="F20" s="327">
        <v>254</v>
      </c>
      <c r="G20" s="560">
        <v>20</v>
      </c>
      <c r="H20" s="309"/>
      <c r="I20" s="561">
        <v>357</v>
      </c>
      <c r="J20" s="327">
        <v>102</v>
      </c>
      <c r="K20" s="327">
        <v>235</v>
      </c>
      <c r="L20" s="327">
        <v>20</v>
      </c>
      <c r="M20" s="1860"/>
      <c r="N20" s="1860"/>
    </row>
    <row r="21" spans="1:14" s="102" customFormat="1" ht="12" customHeight="1" x14ac:dyDescent="0.25">
      <c r="B21" s="31" t="s">
        <v>39</v>
      </c>
      <c r="D21" s="561">
        <v>115</v>
      </c>
      <c r="E21" s="327">
        <v>114</v>
      </c>
      <c r="F21" s="327">
        <v>1</v>
      </c>
      <c r="G21" s="560">
        <v>0</v>
      </c>
      <c r="H21" s="309"/>
      <c r="I21" s="561">
        <v>110</v>
      </c>
      <c r="J21" s="327">
        <v>109</v>
      </c>
      <c r="K21" s="327">
        <v>1</v>
      </c>
      <c r="L21" s="327" t="s">
        <v>123</v>
      </c>
      <c r="M21" s="1860"/>
      <c r="N21" s="1860"/>
    </row>
    <row r="22" spans="1:14" ht="12" customHeight="1" x14ac:dyDescent="0.25">
      <c r="A22" s="102"/>
      <c r="B22" s="31" t="s">
        <v>41</v>
      </c>
      <c r="C22" s="102"/>
      <c r="D22" s="561">
        <v>39</v>
      </c>
      <c r="E22" s="327">
        <v>21</v>
      </c>
      <c r="F22" s="327">
        <v>3</v>
      </c>
      <c r="G22" s="560">
        <v>15</v>
      </c>
      <c r="H22" s="309"/>
      <c r="I22" s="561">
        <v>42</v>
      </c>
      <c r="J22" s="327">
        <v>25</v>
      </c>
      <c r="K22" s="327">
        <v>3</v>
      </c>
      <c r="L22" s="327">
        <v>14</v>
      </c>
      <c r="M22" s="1860"/>
      <c r="N22" s="1860"/>
    </row>
    <row r="23" spans="1:14" ht="12" customHeight="1" x14ac:dyDescent="0.25">
      <c r="A23" s="102"/>
      <c r="B23" s="31" t="s">
        <v>43</v>
      </c>
      <c r="C23" s="102"/>
      <c r="D23" s="561">
        <v>637</v>
      </c>
      <c r="E23" s="327">
        <v>570</v>
      </c>
      <c r="F23" s="327">
        <v>66</v>
      </c>
      <c r="G23" s="560">
        <v>1</v>
      </c>
      <c r="H23" s="309"/>
      <c r="I23" s="561">
        <v>658</v>
      </c>
      <c r="J23" s="327">
        <v>588</v>
      </c>
      <c r="K23" s="327">
        <v>69</v>
      </c>
      <c r="L23" s="327">
        <v>1</v>
      </c>
      <c r="M23" s="1860"/>
      <c r="N23" s="1860"/>
    </row>
    <row r="24" spans="1:14" ht="12" customHeight="1" x14ac:dyDescent="0.25">
      <c r="A24" s="102"/>
      <c r="B24" s="31" t="s">
        <v>612</v>
      </c>
      <c r="C24" s="102"/>
      <c r="D24" s="561">
        <v>137</v>
      </c>
      <c r="E24" s="327">
        <v>83</v>
      </c>
      <c r="F24" s="327">
        <v>54</v>
      </c>
      <c r="G24" s="560">
        <v>0</v>
      </c>
      <c r="H24" s="309"/>
      <c r="I24" s="561">
        <v>139</v>
      </c>
      <c r="J24" s="327">
        <v>75</v>
      </c>
      <c r="K24" s="327">
        <v>64</v>
      </c>
      <c r="L24" s="327">
        <v>0</v>
      </c>
      <c r="M24" s="1860"/>
      <c r="N24" s="1860"/>
    </row>
    <row r="25" spans="1:14" ht="12" customHeight="1" x14ac:dyDescent="0.25">
      <c r="A25" s="102"/>
      <c r="B25" s="31" t="s">
        <v>45</v>
      </c>
      <c r="C25" s="102"/>
      <c r="D25" s="561">
        <v>45</v>
      </c>
      <c r="E25" s="327">
        <v>41</v>
      </c>
      <c r="F25" s="327">
        <v>3</v>
      </c>
      <c r="G25" s="560">
        <v>1</v>
      </c>
      <c r="H25" s="309"/>
      <c r="I25" s="561">
        <v>43</v>
      </c>
      <c r="J25" s="327">
        <v>39</v>
      </c>
      <c r="K25" s="327">
        <v>3</v>
      </c>
      <c r="L25" s="327">
        <v>1</v>
      </c>
      <c r="M25" s="1860"/>
      <c r="N25" s="1860"/>
    </row>
    <row r="26" spans="1:14" ht="12" customHeight="1" x14ac:dyDescent="0.25">
      <c r="A26" s="102"/>
      <c r="B26" s="31" t="s">
        <v>48</v>
      </c>
      <c r="C26" s="102"/>
      <c r="D26" s="561">
        <v>3043</v>
      </c>
      <c r="E26" s="327">
        <v>3004</v>
      </c>
      <c r="F26" s="327">
        <v>39</v>
      </c>
      <c r="G26" s="560">
        <v>0</v>
      </c>
      <c r="H26" s="309"/>
      <c r="I26" s="561">
        <v>2843</v>
      </c>
      <c r="J26" s="327">
        <v>2805</v>
      </c>
      <c r="K26" s="327">
        <v>38</v>
      </c>
      <c r="L26" s="327" t="s">
        <v>123</v>
      </c>
      <c r="M26" s="1860"/>
      <c r="N26" s="1860"/>
    </row>
    <row r="27" spans="1:14" s="184" customFormat="1" ht="12" customHeight="1" x14ac:dyDescent="0.25">
      <c r="A27" s="147"/>
      <c r="B27" s="335" t="s">
        <v>51</v>
      </c>
      <c r="C27" s="147"/>
      <c r="D27" s="561">
        <v>2765</v>
      </c>
      <c r="E27" s="327" t="s">
        <v>123</v>
      </c>
      <c r="F27" s="327" t="s">
        <v>123</v>
      </c>
      <c r="G27" s="560" t="s">
        <v>123</v>
      </c>
      <c r="H27" s="336"/>
      <c r="I27" s="561">
        <v>2039</v>
      </c>
      <c r="J27" s="327" t="s">
        <v>123</v>
      </c>
      <c r="K27" s="327" t="s">
        <v>123</v>
      </c>
      <c r="L27" s="327" t="s">
        <v>123</v>
      </c>
      <c r="M27" s="1860"/>
      <c r="N27" s="1860"/>
    </row>
    <row r="28" spans="1:14" ht="12" customHeight="1" x14ac:dyDescent="0.25">
      <c r="A28" s="102"/>
      <c r="B28" s="31" t="s">
        <v>474</v>
      </c>
      <c r="C28" s="102"/>
      <c r="D28" s="561">
        <v>18</v>
      </c>
      <c r="E28" s="327">
        <v>5</v>
      </c>
      <c r="F28" s="327">
        <v>13</v>
      </c>
      <c r="G28" s="560">
        <v>0</v>
      </c>
      <c r="H28" s="309"/>
      <c r="I28" s="561">
        <v>22</v>
      </c>
      <c r="J28" s="327">
        <v>9</v>
      </c>
      <c r="K28" s="327">
        <v>13</v>
      </c>
      <c r="L28" s="327">
        <v>0</v>
      </c>
      <c r="M28" s="1860"/>
      <c r="N28" s="1860"/>
    </row>
    <row r="29" spans="1:14" ht="12" customHeight="1" x14ac:dyDescent="0.25">
      <c r="A29" s="2"/>
      <c r="B29" s="31" t="s">
        <v>55</v>
      </c>
      <c r="C29" s="2"/>
      <c r="D29" s="561">
        <v>430</v>
      </c>
      <c r="E29" s="327">
        <v>307</v>
      </c>
      <c r="F29" s="327">
        <v>1</v>
      </c>
      <c r="G29" s="560">
        <v>122</v>
      </c>
      <c r="H29" s="303"/>
      <c r="I29" s="561">
        <v>465</v>
      </c>
      <c r="J29" s="327">
        <v>355</v>
      </c>
      <c r="K29" s="327">
        <v>1</v>
      </c>
      <c r="L29" s="327">
        <v>109</v>
      </c>
      <c r="M29" s="1860"/>
      <c r="N29" s="1860"/>
    </row>
    <row r="30" spans="1:14" ht="12" customHeight="1" x14ac:dyDescent="0.25">
      <c r="A30" s="102"/>
      <c r="B30" s="37" t="s">
        <v>57</v>
      </c>
      <c r="C30" s="102"/>
      <c r="D30" s="788">
        <v>3</v>
      </c>
      <c r="E30" s="988">
        <v>0</v>
      </c>
      <c r="F30" s="988">
        <v>3</v>
      </c>
      <c r="G30" s="989">
        <v>0</v>
      </c>
      <c r="H30" s="309"/>
      <c r="I30" s="788">
        <v>3</v>
      </c>
      <c r="J30" s="988">
        <v>0</v>
      </c>
      <c r="K30" s="988">
        <v>3</v>
      </c>
      <c r="L30" s="988">
        <v>0</v>
      </c>
      <c r="M30" s="1860"/>
      <c r="N30" s="1860"/>
    </row>
    <row r="31" spans="1:14" ht="12" customHeight="1" x14ac:dyDescent="0.25">
      <c r="A31" s="102"/>
      <c r="B31" s="140" t="s">
        <v>26</v>
      </c>
      <c r="C31" s="102"/>
      <c r="D31" s="341">
        <f>SUM(D18:D30)</f>
        <v>8273</v>
      </c>
      <c r="E31" s="471"/>
      <c r="F31" s="471"/>
      <c r="G31" s="471"/>
      <c r="H31" s="610"/>
      <c r="I31" s="330">
        <f>SUM(I18:I30)</f>
        <v>7012</v>
      </c>
      <c r="J31" s="339"/>
      <c r="K31" s="339"/>
      <c r="L31" s="339"/>
      <c r="M31" s="1860"/>
      <c r="N31" s="1860"/>
    </row>
    <row r="32" spans="1:14" ht="12" customHeight="1" x14ac:dyDescent="0.25">
      <c r="A32" s="166"/>
      <c r="B32" s="40"/>
      <c r="C32" s="166"/>
      <c r="D32" s="331"/>
      <c r="E32" s="331"/>
      <c r="F32" s="331"/>
      <c r="G32" s="331"/>
      <c r="H32" s="332"/>
      <c r="I32" s="331"/>
      <c r="J32" s="331"/>
      <c r="K32" s="331"/>
      <c r="L32" s="331"/>
      <c r="M32" s="1860"/>
      <c r="N32" s="1860"/>
    </row>
    <row r="33" spans="1:14" ht="12" customHeight="1" x14ac:dyDescent="0.25">
      <c r="A33" s="166"/>
      <c r="B33" s="20" t="s">
        <v>59</v>
      </c>
      <c r="C33" s="166"/>
      <c r="D33" s="141"/>
      <c r="E33" s="142"/>
      <c r="F33" s="142"/>
      <c r="G33" s="236"/>
      <c r="H33" s="332"/>
      <c r="I33" s="141"/>
      <c r="J33" s="142"/>
      <c r="K33" s="142"/>
      <c r="L33" s="142"/>
      <c r="M33" s="1860"/>
      <c r="N33" s="1860"/>
    </row>
    <row r="34" spans="1:14" ht="12" customHeight="1" x14ac:dyDescent="0.25">
      <c r="A34" s="103"/>
      <c r="B34" s="26" t="s">
        <v>62</v>
      </c>
      <c r="C34" s="103"/>
      <c r="D34" s="1160">
        <v>7</v>
      </c>
      <c r="E34" s="1157">
        <v>2</v>
      </c>
      <c r="F34" s="1137">
        <v>5</v>
      </c>
      <c r="G34" s="1138">
        <v>0</v>
      </c>
      <c r="H34" s="285"/>
      <c r="I34" s="557">
        <v>4</v>
      </c>
      <c r="J34" s="558">
        <v>1</v>
      </c>
      <c r="K34" s="558">
        <v>3</v>
      </c>
      <c r="L34" s="559">
        <v>0</v>
      </c>
      <c r="M34" s="1860"/>
      <c r="N34" s="1860"/>
    </row>
    <row r="35" spans="1:14" ht="12" customHeight="1" x14ac:dyDescent="0.25">
      <c r="A35" s="102"/>
      <c r="B35" s="31" t="s">
        <v>151</v>
      </c>
      <c r="C35" s="102"/>
      <c r="D35" s="1161">
        <v>9</v>
      </c>
      <c r="E35" s="1158">
        <v>8</v>
      </c>
      <c r="F35" s="334">
        <v>1</v>
      </c>
      <c r="G35" s="560">
        <v>0</v>
      </c>
      <c r="H35" s="309"/>
      <c r="I35" s="1163">
        <v>6</v>
      </c>
      <c r="J35" s="334">
        <v>5</v>
      </c>
      <c r="K35" s="334">
        <v>1</v>
      </c>
      <c r="L35" s="1164">
        <v>0</v>
      </c>
      <c r="M35" s="1860"/>
      <c r="N35" s="1860"/>
    </row>
    <row r="36" spans="1:14" ht="12" customHeight="1" x14ac:dyDescent="0.25">
      <c r="A36" s="102"/>
      <c r="B36" s="31" t="s">
        <v>65</v>
      </c>
      <c r="C36" s="102"/>
      <c r="D36" s="1161">
        <v>3</v>
      </c>
      <c r="E36" s="1158">
        <v>2</v>
      </c>
      <c r="F36" s="334">
        <v>1</v>
      </c>
      <c r="G36" s="560" t="s">
        <v>123</v>
      </c>
      <c r="H36" s="309"/>
      <c r="I36" s="1163">
        <v>3</v>
      </c>
      <c r="J36" s="334">
        <v>1</v>
      </c>
      <c r="K36" s="334">
        <v>2</v>
      </c>
      <c r="L36" s="560" t="s">
        <v>123</v>
      </c>
      <c r="M36" s="1860"/>
      <c r="N36" s="1860"/>
    </row>
    <row r="37" spans="1:14" ht="12" customHeight="1" x14ac:dyDescent="0.25">
      <c r="A37" s="177"/>
      <c r="B37" s="31" t="s">
        <v>68</v>
      </c>
      <c r="C37" s="177"/>
      <c r="D37" s="1161">
        <v>147</v>
      </c>
      <c r="E37" s="834">
        <v>145</v>
      </c>
      <c r="F37" s="834">
        <v>1</v>
      </c>
      <c r="G37" s="1304">
        <v>1</v>
      </c>
      <c r="H37" s="309"/>
      <c r="I37" s="1163">
        <v>147</v>
      </c>
      <c r="J37" s="334">
        <v>145</v>
      </c>
      <c r="K37" s="334">
        <v>1</v>
      </c>
      <c r="L37" s="560">
        <v>1</v>
      </c>
      <c r="M37" s="1860"/>
      <c r="N37" s="1860"/>
    </row>
    <row r="38" spans="1:14" s="102" customFormat="1" ht="12" customHeight="1" x14ac:dyDescent="0.25">
      <c r="B38" s="31" t="s">
        <v>70</v>
      </c>
      <c r="D38" s="1161">
        <v>18</v>
      </c>
      <c r="E38" s="834">
        <v>13</v>
      </c>
      <c r="F38" s="834">
        <v>5</v>
      </c>
      <c r="G38" s="1304">
        <v>0</v>
      </c>
      <c r="H38" s="309"/>
      <c r="I38" s="1163">
        <v>21</v>
      </c>
      <c r="J38" s="334">
        <v>16</v>
      </c>
      <c r="K38" s="334">
        <v>5</v>
      </c>
      <c r="L38" s="560">
        <v>0</v>
      </c>
      <c r="M38" s="1860"/>
      <c r="N38" s="1860"/>
    </row>
    <row r="39" spans="1:14" ht="12" customHeight="1" x14ac:dyDescent="0.25">
      <c r="A39" s="102"/>
      <c r="B39" s="31" t="s">
        <v>72</v>
      </c>
      <c r="C39" s="102"/>
      <c r="D39" s="1161">
        <v>37</v>
      </c>
      <c r="E39" s="834">
        <v>10</v>
      </c>
      <c r="F39" s="834">
        <v>1</v>
      </c>
      <c r="G39" s="1304">
        <v>26</v>
      </c>
      <c r="H39" s="309"/>
      <c r="I39" s="1163">
        <v>35</v>
      </c>
      <c r="J39" s="334">
        <v>9</v>
      </c>
      <c r="K39" s="334">
        <v>1</v>
      </c>
      <c r="L39" s="560">
        <v>25</v>
      </c>
      <c r="M39" s="1860"/>
      <c r="N39" s="1860"/>
    </row>
    <row r="40" spans="1:14" s="102" customFormat="1" ht="12" customHeight="1" x14ac:dyDescent="0.25">
      <c r="B40" s="31" t="s">
        <v>73</v>
      </c>
      <c r="D40" s="1161">
        <v>4232</v>
      </c>
      <c r="E40" s="834">
        <v>300</v>
      </c>
      <c r="F40" s="834">
        <v>47</v>
      </c>
      <c r="G40" s="1304">
        <v>3885</v>
      </c>
      <c r="H40" s="309"/>
      <c r="I40" s="1163">
        <v>4159</v>
      </c>
      <c r="J40" s="334">
        <v>308</v>
      </c>
      <c r="K40" s="334">
        <v>48</v>
      </c>
      <c r="L40" s="1164">
        <v>3803</v>
      </c>
      <c r="M40" s="1860"/>
      <c r="N40" s="1860"/>
    </row>
    <row r="41" spans="1:14" ht="12" customHeight="1" x14ac:dyDescent="0.25">
      <c r="A41" s="102"/>
      <c r="B41" s="31" t="s">
        <v>456</v>
      </c>
      <c r="C41" s="102"/>
      <c r="D41" s="1161">
        <v>6</v>
      </c>
      <c r="E41" s="834">
        <v>4</v>
      </c>
      <c r="F41" s="834">
        <v>2</v>
      </c>
      <c r="G41" s="1304">
        <v>0</v>
      </c>
      <c r="H41" s="309"/>
      <c r="I41" s="1163">
        <v>8</v>
      </c>
      <c r="J41" s="334">
        <v>6</v>
      </c>
      <c r="K41" s="334">
        <v>2</v>
      </c>
      <c r="L41" s="1164">
        <v>0</v>
      </c>
      <c r="M41" s="1860"/>
      <c r="N41" s="1860"/>
    </row>
    <row r="42" spans="1:14" s="102" customFormat="1" ht="12" customHeight="1" x14ac:dyDescent="0.25">
      <c r="B42" s="31" t="s">
        <v>78</v>
      </c>
      <c r="D42" s="1161">
        <v>129</v>
      </c>
      <c r="E42" s="834">
        <v>105</v>
      </c>
      <c r="F42" s="834">
        <v>19</v>
      </c>
      <c r="G42" s="1304">
        <v>5</v>
      </c>
      <c r="H42" s="309"/>
      <c r="I42" s="1163">
        <v>127</v>
      </c>
      <c r="J42" s="334">
        <v>100</v>
      </c>
      <c r="K42" s="334">
        <v>19</v>
      </c>
      <c r="L42" s="1164">
        <v>8</v>
      </c>
      <c r="M42" s="1860"/>
      <c r="N42" s="1860"/>
    </row>
    <row r="43" spans="1:14" ht="12" customHeight="1" x14ac:dyDescent="0.25">
      <c r="A43" s="102"/>
      <c r="B43" s="31" t="s">
        <v>80</v>
      </c>
      <c r="C43" s="102"/>
      <c r="D43" s="1161">
        <v>86</v>
      </c>
      <c r="E43" s="834">
        <v>62</v>
      </c>
      <c r="F43" s="834">
        <v>18</v>
      </c>
      <c r="G43" s="1304">
        <v>17</v>
      </c>
      <c r="H43" s="309"/>
      <c r="I43" s="1163">
        <v>84</v>
      </c>
      <c r="J43" s="327">
        <v>62</v>
      </c>
      <c r="K43" s="327">
        <v>18</v>
      </c>
      <c r="L43" s="560">
        <v>17</v>
      </c>
      <c r="M43" s="1860"/>
      <c r="N43" s="1860"/>
    </row>
    <row r="44" spans="1:14" ht="12" customHeight="1" x14ac:dyDescent="0.25">
      <c r="A44" s="102"/>
      <c r="B44" s="31" t="s">
        <v>82</v>
      </c>
      <c r="C44" s="102"/>
      <c r="D44" s="1161">
        <v>1936</v>
      </c>
      <c r="E44" s="834">
        <v>197</v>
      </c>
      <c r="F44" s="327">
        <v>1</v>
      </c>
      <c r="G44" s="560">
        <v>1738</v>
      </c>
      <c r="H44" s="309"/>
      <c r="I44" s="1163">
        <v>2079</v>
      </c>
      <c r="J44" s="327" t="s">
        <v>123</v>
      </c>
      <c r="K44" s="327" t="s">
        <v>123</v>
      </c>
      <c r="L44" s="560" t="s">
        <v>123</v>
      </c>
      <c r="M44" s="1860"/>
      <c r="N44" s="1860"/>
    </row>
    <row r="45" spans="1:14" ht="12" customHeight="1" x14ac:dyDescent="0.25">
      <c r="A45" s="102"/>
      <c r="B45" s="31" t="s">
        <v>83</v>
      </c>
      <c r="C45" s="102"/>
      <c r="D45" s="1161">
        <v>35</v>
      </c>
      <c r="E45" s="834">
        <v>34</v>
      </c>
      <c r="F45" s="327">
        <v>1</v>
      </c>
      <c r="G45" s="560">
        <v>0</v>
      </c>
      <c r="H45" s="309"/>
      <c r="I45" s="1163">
        <v>31</v>
      </c>
      <c r="J45" s="327">
        <v>30</v>
      </c>
      <c r="K45" s="327">
        <v>1</v>
      </c>
      <c r="L45" s="560">
        <v>0</v>
      </c>
      <c r="M45" s="1860"/>
      <c r="N45" s="1860"/>
    </row>
    <row r="46" spans="1:14" ht="12" customHeight="1" x14ac:dyDescent="0.25">
      <c r="A46" s="102"/>
      <c r="B46" s="31" t="s">
        <v>84</v>
      </c>
      <c r="C46" s="102"/>
      <c r="D46" s="1161">
        <v>416</v>
      </c>
      <c r="E46" s="834">
        <v>335</v>
      </c>
      <c r="F46" s="327">
        <v>55</v>
      </c>
      <c r="G46" s="560">
        <v>26</v>
      </c>
      <c r="H46" s="309"/>
      <c r="I46" s="1163">
        <v>415</v>
      </c>
      <c r="J46" s="327">
        <v>337</v>
      </c>
      <c r="K46" s="327">
        <v>47</v>
      </c>
      <c r="L46" s="560">
        <v>31</v>
      </c>
      <c r="M46" s="1860"/>
      <c r="N46" s="1860"/>
    </row>
    <row r="47" spans="1:14" ht="12" customHeight="1" x14ac:dyDescent="0.25">
      <c r="A47" s="102"/>
      <c r="B47" s="31" t="s">
        <v>86</v>
      </c>
      <c r="C47" s="102"/>
      <c r="D47" s="1161">
        <v>26</v>
      </c>
      <c r="E47" s="834">
        <v>10</v>
      </c>
      <c r="F47" s="327">
        <v>1</v>
      </c>
      <c r="G47" s="560" t="s">
        <v>123</v>
      </c>
      <c r="H47" s="309"/>
      <c r="I47" s="1163">
        <v>23</v>
      </c>
      <c r="J47" s="327">
        <v>11</v>
      </c>
      <c r="K47" s="327">
        <v>12</v>
      </c>
      <c r="L47" s="560" t="s">
        <v>123</v>
      </c>
      <c r="M47" s="1860"/>
      <c r="N47" s="1860"/>
    </row>
    <row r="48" spans="1:14" ht="12" customHeight="1" x14ac:dyDescent="0.25">
      <c r="A48" s="102"/>
      <c r="B48" s="31" t="s">
        <v>89</v>
      </c>
      <c r="C48" s="102"/>
      <c r="D48" s="1161">
        <v>36</v>
      </c>
      <c r="E48" s="834">
        <v>18</v>
      </c>
      <c r="F48" s="327">
        <v>16</v>
      </c>
      <c r="G48" s="560">
        <v>2</v>
      </c>
      <c r="H48" s="309"/>
      <c r="I48" s="1163">
        <v>36</v>
      </c>
      <c r="J48" s="327">
        <v>17</v>
      </c>
      <c r="K48" s="327">
        <v>17</v>
      </c>
      <c r="L48" s="560">
        <v>2</v>
      </c>
      <c r="M48" s="1860"/>
      <c r="N48" s="1860"/>
    </row>
    <row r="49" spans="1:14" ht="12" customHeight="1" x14ac:dyDescent="0.25">
      <c r="A49" s="102"/>
      <c r="B49" s="31" t="s">
        <v>91</v>
      </c>
      <c r="C49" s="102"/>
      <c r="D49" s="1161">
        <v>518</v>
      </c>
      <c r="E49" s="834">
        <v>436</v>
      </c>
      <c r="F49" s="327">
        <v>76</v>
      </c>
      <c r="G49" s="560">
        <v>6</v>
      </c>
      <c r="H49" s="309"/>
      <c r="I49" s="1163">
        <v>507</v>
      </c>
      <c r="J49" s="327">
        <v>439</v>
      </c>
      <c r="K49" s="327">
        <v>63</v>
      </c>
      <c r="L49" s="560">
        <v>5</v>
      </c>
      <c r="M49" s="1860"/>
      <c r="N49" s="1860"/>
    </row>
    <row r="50" spans="1:14" ht="12" customHeight="1" x14ac:dyDescent="0.25">
      <c r="A50" s="102"/>
      <c r="B50" s="31" t="s">
        <v>97</v>
      </c>
      <c r="C50" s="102"/>
      <c r="D50" s="1161">
        <v>450</v>
      </c>
      <c r="E50" s="834">
        <v>167</v>
      </c>
      <c r="F50" s="327">
        <v>26</v>
      </c>
      <c r="G50" s="560">
        <v>257</v>
      </c>
      <c r="H50" s="309"/>
      <c r="I50" s="1163">
        <v>454</v>
      </c>
      <c r="J50" s="327">
        <v>152</v>
      </c>
      <c r="K50" s="327">
        <v>26</v>
      </c>
      <c r="L50" s="560">
        <v>276</v>
      </c>
      <c r="M50" s="1860"/>
      <c r="N50" s="1860"/>
    </row>
    <row r="51" spans="1:14" ht="12" customHeight="1" x14ac:dyDescent="0.25">
      <c r="A51" s="102"/>
      <c r="B51" s="31" t="s">
        <v>99</v>
      </c>
      <c r="C51" s="102"/>
      <c r="D51" s="1161">
        <v>20</v>
      </c>
      <c r="E51" s="834">
        <v>20</v>
      </c>
      <c r="F51" s="327">
        <v>0</v>
      </c>
      <c r="G51" s="560">
        <v>0</v>
      </c>
      <c r="H51" s="309"/>
      <c r="I51" s="1163">
        <v>22</v>
      </c>
      <c r="J51" s="327">
        <v>22</v>
      </c>
      <c r="K51" s="327">
        <v>0</v>
      </c>
      <c r="L51" s="560">
        <v>0</v>
      </c>
      <c r="M51" s="1860"/>
      <c r="N51" s="1860"/>
    </row>
    <row r="52" spans="1:14" ht="12" customHeight="1" x14ac:dyDescent="0.25">
      <c r="A52" s="102"/>
      <c r="B52" s="37" t="s">
        <v>101</v>
      </c>
      <c r="C52" s="102"/>
      <c r="D52" s="1162">
        <v>257</v>
      </c>
      <c r="E52" s="1159">
        <v>216</v>
      </c>
      <c r="F52" s="988">
        <v>1</v>
      </c>
      <c r="G52" s="989">
        <v>40</v>
      </c>
      <c r="H52" s="309"/>
      <c r="I52" s="1165">
        <v>242</v>
      </c>
      <c r="J52" s="1166">
        <v>211</v>
      </c>
      <c r="K52" s="1166">
        <v>1</v>
      </c>
      <c r="L52" s="1167">
        <v>30</v>
      </c>
      <c r="M52" s="1860"/>
      <c r="N52" s="1860"/>
    </row>
    <row r="53" spans="1:14" ht="12" customHeight="1" x14ac:dyDescent="0.25">
      <c r="A53" s="102"/>
      <c r="B53" s="140" t="s">
        <v>26</v>
      </c>
      <c r="C53" s="102"/>
      <c r="D53" s="285">
        <f>SUM(D34:D52)</f>
        <v>8368</v>
      </c>
      <c r="E53" s="490"/>
      <c r="F53" s="490"/>
      <c r="G53" s="490"/>
      <c r="H53" s="285"/>
      <c r="I53" s="285">
        <f>SUM(I34:I52)</f>
        <v>8403</v>
      </c>
      <c r="J53" s="309"/>
      <c r="K53" s="309"/>
      <c r="L53" s="309"/>
      <c r="M53" s="5"/>
    </row>
    <row r="54" spans="1:14" ht="12" customHeight="1" x14ac:dyDescent="0.25">
      <c r="A54" s="102"/>
      <c r="B54" s="82"/>
      <c r="C54" s="102"/>
      <c r="D54" s="309"/>
      <c r="E54" s="309"/>
      <c r="F54" s="309"/>
      <c r="G54" s="309"/>
      <c r="H54" s="309"/>
      <c r="I54" s="309"/>
      <c r="J54" s="309"/>
      <c r="K54" s="309"/>
      <c r="L54" s="309"/>
      <c r="M54" s="1860"/>
    </row>
    <row r="55" spans="1:14" ht="12" customHeight="1" x14ac:dyDescent="0.25">
      <c r="A55" s="102"/>
      <c r="B55" s="205" t="s">
        <v>124</v>
      </c>
      <c r="C55" s="121"/>
      <c r="D55" s="300">
        <f>SUM(D15,D31,D53)</f>
        <v>17486</v>
      </c>
      <c r="E55" s="121"/>
      <c r="F55" s="121"/>
      <c r="G55" s="121"/>
      <c r="H55" s="121"/>
      <c r="I55" s="300">
        <f>SUM(I15,I31,I53)</f>
        <v>16175</v>
      </c>
      <c r="J55" s="121"/>
      <c r="K55" s="121"/>
      <c r="L55" s="121"/>
      <c r="M55" s="1860"/>
    </row>
    <row r="56" spans="1:14" ht="12" customHeight="1" x14ac:dyDescent="0.25">
      <c r="B56" s="1"/>
      <c r="C56" s="1"/>
      <c r="D56" s="1"/>
      <c r="E56" s="1"/>
      <c r="F56" s="1"/>
      <c r="G56" s="1"/>
      <c r="H56" s="1"/>
      <c r="I56" s="1"/>
      <c r="M56" s="1860"/>
    </row>
    <row r="57" spans="1:14" ht="12" customHeight="1" x14ac:dyDescent="0.25">
      <c r="B57" s="1" t="s">
        <v>264</v>
      </c>
      <c r="C57" s="1"/>
      <c r="D57" s="1"/>
      <c r="E57" s="1"/>
      <c r="F57" s="1"/>
      <c r="G57" s="1"/>
      <c r="H57" s="1"/>
      <c r="I57" s="1"/>
      <c r="M57" s="1860"/>
    </row>
    <row r="58" spans="1:14" ht="12" customHeight="1" x14ac:dyDescent="0.25">
      <c r="B58" s="3" t="s">
        <v>695</v>
      </c>
    </row>
    <row r="59" spans="1:14" ht="12" customHeight="1" x14ac:dyDescent="0.25">
      <c r="B59" s="3" t="s">
        <v>265</v>
      </c>
    </row>
  </sheetData>
  <mergeCells count="5">
    <mergeCell ref="B4:B6"/>
    <mergeCell ref="D4:G4"/>
    <mergeCell ref="I4:L4"/>
    <mergeCell ref="D5:D6"/>
    <mergeCell ref="I5:I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M71"/>
  <sheetViews>
    <sheetView showGridLines="0" zoomScale="85" zoomScaleNormal="85" workbookViewId="0"/>
  </sheetViews>
  <sheetFormatPr defaultColWidth="11.42578125" defaultRowHeight="15" x14ac:dyDescent="0.25"/>
  <cols>
    <col min="1" max="1" width="2.85546875" style="3" customWidth="1"/>
    <col min="2" max="2" width="45.85546875" style="3" customWidth="1"/>
    <col min="3" max="3" width="2.85546875" style="3" customWidth="1"/>
    <col min="4" max="7" width="15.7109375" style="3" customWidth="1"/>
    <col min="8" max="8" width="2.85546875" style="3" customWidth="1"/>
    <col min="9" max="12" width="15.7109375" style="3" customWidth="1"/>
    <col min="13" max="256" width="11.42578125" style="2"/>
    <col min="257" max="257" width="2.85546875" style="2" customWidth="1"/>
    <col min="258" max="258" width="45.85546875" style="2" customWidth="1"/>
    <col min="259" max="259" width="2.85546875" style="2" customWidth="1"/>
    <col min="260" max="263" width="15.7109375" style="2" customWidth="1"/>
    <col min="264" max="264" width="2.85546875" style="2" customWidth="1"/>
    <col min="265" max="268" width="15.7109375" style="2" customWidth="1"/>
    <col min="269" max="512" width="11.42578125" style="2"/>
    <col min="513" max="513" width="2.85546875" style="2" customWidth="1"/>
    <col min="514" max="514" width="45.85546875" style="2" customWidth="1"/>
    <col min="515" max="515" width="2.85546875" style="2" customWidth="1"/>
    <col min="516" max="519" width="15.7109375" style="2" customWidth="1"/>
    <col min="520" max="520" width="2.85546875" style="2" customWidth="1"/>
    <col min="521" max="524" width="15.7109375" style="2" customWidth="1"/>
    <col min="525" max="768" width="11.42578125" style="2"/>
    <col min="769" max="769" width="2.85546875" style="2" customWidth="1"/>
    <col min="770" max="770" width="45.85546875" style="2" customWidth="1"/>
    <col min="771" max="771" width="2.85546875" style="2" customWidth="1"/>
    <col min="772" max="775" width="15.7109375" style="2" customWidth="1"/>
    <col min="776" max="776" width="2.85546875" style="2" customWidth="1"/>
    <col min="777" max="780" width="15.7109375" style="2" customWidth="1"/>
    <col min="781" max="1024" width="11.42578125" style="2"/>
    <col min="1025" max="1025" width="2.85546875" style="2" customWidth="1"/>
    <col min="1026" max="1026" width="45.85546875" style="2" customWidth="1"/>
    <col min="1027" max="1027" width="2.85546875" style="2" customWidth="1"/>
    <col min="1028" max="1031" width="15.7109375" style="2" customWidth="1"/>
    <col min="1032" max="1032" width="2.85546875" style="2" customWidth="1"/>
    <col min="1033" max="1036" width="15.7109375" style="2" customWidth="1"/>
    <col min="1037" max="1280" width="11.42578125" style="2"/>
    <col min="1281" max="1281" width="2.85546875" style="2" customWidth="1"/>
    <col min="1282" max="1282" width="45.85546875" style="2" customWidth="1"/>
    <col min="1283" max="1283" width="2.85546875" style="2" customWidth="1"/>
    <col min="1284" max="1287" width="15.7109375" style="2" customWidth="1"/>
    <col min="1288" max="1288" width="2.85546875" style="2" customWidth="1"/>
    <col min="1289" max="1292" width="15.7109375" style="2" customWidth="1"/>
    <col min="1293" max="1536" width="11.42578125" style="2"/>
    <col min="1537" max="1537" width="2.85546875" style="2" customWidth="1"/>
    <col min="1538" max="1538" width="45.85546875" style="2" customWidth="1"/>
    <col min="1539" max="1539" width="2.85546875" style="2" customWidth="1"/>
    <col min="1540" max="1543" width="15.7109375" style="2" customWidth="1"/>
    <col min="1544" max="1544" width="2.85546875" style="2" customWidth="1"/>
    <col min="1545" max="1548" width="15.7109375" style="2" customWidth="1"/>
    <col min="1549" max="1792" width="11.42578125" style="2"/>
    <col min="1793" max="1793" width="2.85546875" style="2" customWidth="1"/>
    <col min="1794" max="1794" width="45.85546875" style="2" customWidth="1"/>
    <col min="1795" max="1795" width="2.85546875" style="2" customWidth="1"/>
    <col min="1796" max="1799" width="15.7109375" style="2" customWidth="1"/>
    <col min="1800" max="1800" width="2.85546875" style="2" customWidth="1"/>
    <col min="1801" max="1804" width="15.7109375" style="2" customWidth="1"/>
    <col min="1805" max="2048" width="11.42578125" style="2"/>
    <col min="2049" max="2049" width="2.85546875" style="2" customWidth="1"/>
    <col min="2050" max="2050" width="45.85546875" style="2" customWidth="1"/>
    <col min="2051" max="2051" width="2.85546875" style="2" customWidth="1"/>
    <col min="2052" max="2055" width="15.7109375" style="2" customWidth="1"/>
    <col min="2056" max="2056" width="2.85546875" style="2" customWidth="1"/>
    <col min="2057" max="2060" width="15.7109375" style="2" customWidth="1"/>
    <col min="2061" max="2304" width="11.42578125" style="2"/>
    <col min="2305" max="2305" width="2.85546875" style="2" customWidth="1"/>
    <col min="2306" max="2306" width="45.85546875" style="2" customWidth="1"/>
    <col min="2307" max="2307" width="2.85546875" style="2" customWidth="1"/>
    <col min="2308" max="2311" width="15.7109375" style="2" customWidth="1"/>
    <col min="2312" max="2312" width="2.85546875" style="2" customWidth="1"/>
    <col min="2313" max="2316" width="15.7109375" style="2" customWidth="1"/>
    <col min="2317" max="2560" width="11.42578125" style="2"/>
    <col min="2561" max="2561" width="2.85546875" style="2" customWidth="1"/>
    <col min="2562" max="2562" width="45.85546875" style="2" customWidth="1"/>
    <col min="2563" max="2563" width="2.85546875" style="2" customWidth="1"/>
    <col min="2564" max="2567" width="15.7109375" style="2" customWidth="1"/>
    <col min="2568" max="2568" width="2.85546875" style="2" customWidth="1"/>
    <col min="2569" max="2572" width="15.7109375" style="2" customWidth="1"/>
    <col min="2573" max="2816" width="11.42578125" style="2"/>
    <col min="2817" max="2817" width="2.85546875" style="2" customWidth="1"/>
    <col min="2818" max="2818" width="45.85546875" style="2" customWidth="1"/>
    <col min="2819" max="2819" width="2.85546875" style="2" customWidth="1"/>
    <col min="2820" max="2823" width="15.7109375" style="2" customWidth="1"/>
    <col min="2824" max="2824" width="2.85546875" style="2" customWidth="1"/>
    <col min="2825" max="2828" width="15.7109375" style="2" customWidth="1"/>
    <col min="2829" max="3072" width="11.42578125" style="2"/>
    <col min="3073" max="3073" width="2.85546875" style="2" customWidth="1"/>
    <col min="3074" max="3074" width="45.85546875" style="2" customWidth="1"/>
    <col min="3075" max="3075" width="2.85546875" style="2" customWidth="1"/>
    <col min="3076" max="3079" width="15.7109375" style="2" customWidth="1"/>
    <col min="3080" max="3080" width="2.85546875" style="2" customWidth="1"/>
    <col min="3081" max="3084" width="15.7109375" style="2" customWidth="1"/>
    <col min="3085" max="3328" width="11.42578125" style="2"/>
    <col min="3329" max="3329" width="2.85546875" style="2" customWidth="1"/>
    <col min="3330" max="3330" width="45.85546875" style="2" customWidth="1"/>
    <col min="3331" max="3331" width="2.85546875" style="2" customWidth="1"/>
    <col min="3332" max="3335" width="15.7109375" style="2" customWidth="1"/>
    <col min="3336" max="3336" width="2.85546875" style="2" customWidth="1"/>
    <col min="3337" max="3340" width="15.7109375" style="2" customWidth="1"/>
    <col min="3341" max="3584" width="11.42578125" style="2"/>
    <col min="3585" max="3585" width="2.85546875" style="2" customWidth="1"/>
    <col min="3586" max="3586" width="45.85546875" style="2" customWidth="1"/>
    <col min="3587" max="3587" width="2.85546875" style="2" customWidth="1"/>
    <col min="3588" max="3591" width="15.7109375" style="2" customWidth="1"/>
    <col min="3592" max="3592" width="2.85546875" style="2" customWidth="1"/>
    <col min="3593" max="3596" width="15.7109375" style="2" customWidth="1"/>
    <col min="3597" max="3840" width="11.42578125" style="2"/>
    <col min="3841" max="3841" width="2.85546875" style="2" customWidth="1"/>
    <col min="3842" max="3842" width="45.85546875" style="2" customWidth="1"/>
    <col min="3843" max="3843" width="2.85546875" style="2" customWidth="1"/>
    <col min="3844" max="3847" width="15.7109375" style="2" customWidth="1"/>
    <col min="3848" max="3848" width="2.85546875" style="2" customWidth="1"/>
    <col min="3849" max="3852" width="15.7109375" style="2" customWidth="1"/>
    <col min="3853" max="4096" width="11.42578125" style="2"/>
    <col min="4097" max="4097" width="2.85546875" style="2" customWidth="1"/>
    <col min="4098" max="4098" width="45.85546875" style="2" customWidth="1"/>
    <col min="4099" max="4099" width="2.85546875" style="2" customWidth="1"/>
    <col min="4100" max="4103" width="15.7109375" style="2" customWidth="1"/>
    <col min="4104" max="4104" width="2.85546875" style="2" customWidth="1"/>
    <col min="4105" max="4108" width="15.7109375" style="2" customWidth="1"/>
    <col min="4109" max="4352" width="11.42578125" style="2"/>
    <col min="4353" max="4353" width="2.85546875" style="2" customWidth="1"/>
    <col min="4354" max="4354" width="45.85546875" style="2" customWidth="1"/>
    <col min="4355" max="4355" width="2.85546875" style="2" customWidth="1"/>
    <col min="4356" max="4359" width="15.7109375" style="2" customWidth="1"/>
    <col min="4360" max="4360" width="2.85546875" style="2" customWidth="1"/>
    <col min="4361" max="4364" width="15.7109375" style="2" customWidth="1"/>
    <col min="4365" max="4608" width="11.42578125" style="2"/>
    <col min="4609" max="4609" width="2.85546875" style="2" customWidth="1"/>
    <col min="4610" max="4610" width="45.85546875" style="2" customWidth="1"/>
    <col min="4611" max="4611" width="2.85546875" style="2" customWidth="1"/>
    <col min="4612" max="4615" width="15.7109375" style="2" customWidth="1"/>
    <col min="4616" max="4616" width="2.85546875" style="2" customWidth="1"/>
    <col min="4617" max="4620" width="15.7109375" style="2" customWidth="1"/>
    <col min="4621" max="4864" width="11.42578125" style="2"/>
    <col min="4865" max="4865" width="2.85546875" style="2" customWidth="1"/>
    <col min="4866" max="4866" width="45.85546875" style="2" customWidth="1"/>
    <col min="4867" max="4867" width="2.85546875" style="2" customWidth="1"/>
    <col min="4868" max="4871" width="15.7109375" style="2" customWidth="1"/>
    <col min="4872" max="4872" width="2.85546875" style="2" customWidth="1"/>
    <col min="4873" max="4876" width="15.7109375" style="2" customWidth="1"/>
    <col min="4877" max="5120" width="11.42578125" style="2"/>
    <col min="5121" max="5121" width="2.85546875" style="2" customWidth="1"/>
    <col min="5122" max="5122" width="45.85546875" style="2" customWidth="1"/>
    <col min="5123" max="5123" width="2.85546875" style="2" customWidth="1"/>
    <col min="5124" max="5127" width="15.7109375" style="2" customWidth="1"/>
    <col min="5128" max="5128" width="2.85546875" style="2" customWidth="1"/>
    <col min="5129" max="5132" width="15.7109375" style="2" customWidth="1"/>
    <col min="5133" max="5376" width="11.42578125" style="2"/>
    <col min="5377" max="5377" width="2.85546875" style="2" customWidth="1"/>
    <col min="5378" max="5378" width="45.85546875" style="2" customWidth="1"/>
    <col min="5379" max="5379" width="2.85546875" style="2" customWidth="1"/>
    <col min="5380" max="5383" width="15.7109375" style="2" customWidth="1"/>
    <col min="5384" max="5384" width="2.85546875" style="2" customWidth="1"/>
    <col min="5385" max="5388" width="15.7109375" style="2" customWidth="1"/>
    <col min="5389" max="5632" width="11.42578125" style="2"/>
    <col min="5633" max="5633" width="2.85546875" style="2" customWidth="1"/>
    <col min="5634" max="5634" width="45.85546875" style="2" customWidth="1"/>
    <col min="5635" max="5635" width="2.85546875" style="2" customWidth="1"/>
    <col min="5636" max="5639" width="15.7109375" style="2" customWidth="1"/>
    <col min="5640" max="5640" width="2.85546875" style="2" customWidth="1"/>
    <col min="5641" max="5644" width="15.7109375" style="2" customWidth="1"/>
    <col min="5645" max="5888" width="11.42578125" style="2"/>
    <col min="5889" max="5889" width="2.85546875" style="2" customWidth="1"/>
    <col min="5890" max="5890" width="45.85546875" style="2" customWidth="1"/>
    <col min="5891" max="5891" width="2.85546875" style="2" customWidth="1"/>
    <col min="5892" max="5895" width="15.7109375" style="2" customWidth="1"/>
    <col min="5896" max="5896" width="2.85546875" style="2" customWidth="1"/>
    <col min="5897" max="5900" width="15.7109375" style="2" customWidth="1"/>
    <col min="5901" max="6144" width="11.42578125" style="2"/>
    <col min="6145" max="6145" width="2.85546875" style="2" customWidth="1"/>
    <col min="6146" max="6146" width="45.85546875" style="2" customWidth="1"/>
    <col min="6147" max="6147" width="2.85546875" style="2" customWidth="1"/>
    <col min="6148" max="6151" width="15.7109375" style="2" customWidth="1"/>
    <col min="6152" max="6152" width="2.85546875" style="2" customWidth="1"/>
    <col min="6153" max="6156" width="15.7109375" style="2" customWidth="1"/>
    <col min="6157" max="6400" width="11.42578125" style="2"/>
    <col min="6401" max="6401" width="2.85546875" style="2" customWidth="1"/>
    <col min="6402" max="6402" width="45.85546875" style="2" customWidth="1"/>
    <col min="6403" max="6403" width="2.85546875" style="2" customWidth="1"/>
    <col min="6404" max="6407" width="15.7109375" style="2" customWidth="1"/>
    <col min="6408" max="6408" width="2.85546875" style="2" customWidth="1"/>
    <col min="6409" max="6412" width="15.7109375" style="2" customWidth="1"/>
    <col min="6413" max="6656" width="11.42578125" style="2"/>
    <col min="6657" max="6657" width="2.85546875" style="2" customWidth="1"/>
    <col min="6658" max="6658" width="45.85546875" style="2" customWidth="1"/>
    <col min="6659" max="6659" width="2.85546875" style="2" customWidth="1"/>
    <col min="6660" max="6663" width="15.7109375" style="2" customWidth="1"/>
    <col min="6664" max="6664" width="2.85546875" style="2" customWidth="1"/>
    <col min="6665" max="6668" width="15.7109375" style="2" customWidth="1"/>
    <col min="6669" max="6912" width="11.42578125" style="2"/>
    <col min="6913" max="6913" width="2.85546875" style="2" customWidth="1"/>
    <col min="6914" max="6914" width="45.85546875" style="2" customWidth="1"/>
    <col min="6915" max="6915" width="2.85546875" style="2" customWidth="1"/>
    <col min="6916" max="6919" width="15.7109375" style="2" customWidth="1"/>
    <col min="6920" max="6920" width="2.85546875" style="2" customWidth="1"/>
    <col min="6921" max="6924" width="15.7109375" style="2" customWidth="1"/>
    <col min="6925" max="7168" width="11.42578125" style="2"/>
    <col min="7169" max="7169" width="2.85546875" style="2" customWidth="1"/>
    <col min="7170" max="7170" width="45.85546875" style="2" customWidth="1"/>
    <col min="7171" max="7171" width="2.85546875" style="2" customWidth="1"/>
    <col min="7172" max="7175" width="15.7109375" style="2" customWidth="1"/>
    <col min="7176" max="7176" width="2.85546875" style="2" customWidth="1"/>
    <col min="7177" max="7180" width="15.7109375" style="2" customWidth="1"/>
    <col min="7181" max="7424" width="11.42578125" style="2"/>
    <col min="7425" max="7425" width="2.85546875" style="2" customWidth="1"/>
    <col min="7426" max="7426" width="45.85546875" style="2" customWidth="1"/>
    <col min="7427" max="7427" width="2.85546875" style="2" customWidth="1"/>
    <col min="7428" max="7431" width="15.7109375" style="2" customWidth="1"/>
    <col min="7432" max="7432" width="2.85546875" style="2" customWidth="1"/>
    <col min="7433" max="7436" width="15.7109375" style="2" customWidth="1"/>
    <col min="7437" max="7680" width="11.42578125" style="2"/>
    <col min="7681" max="7681" width="2.85546875" style="2" customWidth="1"/>
    <col min="7682" max="7682" width="45.85546875" style="2" customWidth="1"/>
    <col min="7683" max="7683" width="2.85546875" style="2" customWidth="1"/>
    <col min="7684" max="7687" width="15.7109375" style="2" customWidth="1"/>
    <col min="7688" max="7688" width="2.85546875" style="2" customWidth="1"/>
    <col min="7689" max="7692" width="15.7109375" style="2" customWidth="1"/>
    <col min="7693" max="7936" width="11.42578125" style="2"/>
    <col min="7937" max="7937" width="2.85546875" style="2" customWidth="1"/>
    <col min="7938" max="7938" width="45.85546875" style="2" customWidth="1"/>
    <col min="7939" max="7939" width="2.85546875" style="2" customWidth="1"/>
    <col min="7940" max="7943" width="15.7109375" style="2" customWidth="1"/>
    <col min="7944" max="7944" width="2.85546875" style="2" customWidth="1"/>
    <col min="7945" max="7948" width="15.7109375" style="2" customWidth="1"/>
    <col min="7949" max="8192" width="11.42578125" style="2"/>
    <col min="8193" max="8193" width="2.85546875" style="2" customWidth="1"/>
    <col min="8194" max="8194" width="45.85546875" style="2" customWidth="1"/>
    <col min="8195" max="8195" width="2.85546875" style="2" customWidth="1"/>
    <col min="8196" max="8199" width="15.7109375" style="2" customWidth="1"/>
    <col min="8200" max="8200" width="2.85546875" style="2" customWidth="1"/>
    <col min="8201" max="8204" width="15.7109375" style="2" customWidth="1"/>
    <col min="8205" max="8448" width="11.42578125" style="2"/>
    <col min="8449" max="8449" width="2.85546875" style="2" customWidth="1"/>
    <col min="8450" max="8450" width="45.85546875" style="2" customWidth="1"/>
    <col min="8451" max="8451" width="2.85546875" style="2" customWidth="1"/>
    <col min="8452" max="8455" width="15.7109375" style="2" customWidth="1"/>
    <col min="8456" max="8456" width="2.85546875" style="2" customWidth="1"/>
    <col min="8457" max="8460" width="15.7109375" style="2" customWidth="1"/>
    <col min="8461" max="8704" width="11.42578125" style="2"/>
    <col min="8705" max="8705" width="2.85546875" style="2" customWidth="1"/>
    <col min="8706" max="8706" width="45.85546875" style="2" customWidth="1"/>
    <col min="8707" max="8707" width="2.85546875" style="2" customWidth="1"/>
    <col min="8708" max="8711" width="15.7109375" style="2" customWidth="1"/>
    <col min="8712" max="8712" width="2.85546875" style="2" customWidth="1"/>
    <col min="8713" max="8716" width="15.7109375" style="2" customWidth="1"/>
    <col min="8717" max="8960" width="11.42578125" style="2"/>
    <col min="8961" max="8961" width="2.85546875" style="2" customWidth="1"/>
    <col min="8962" max="8962" width="45.85546875" style="2" customWidth="1"/>
    <col min="8963" max="8963" width="2.85546875" style="2" customWidth="1"/>
    <col min="8964" max="8967" width="15.7109375" style="2" customWidth="1"/>
    <col min="8968" max="8968" width="2.85546875" style="2" customWidth="1"/>
    <col min="8969" max="8972" width="15.7109375" style="2" customWidth="1"/>
    <col min="8973" max="9216" width="11.42578125" style="2"/>
    <col min="9217" max="9217" width="2.85546875" style="2" customWidth="1"/>
    <col min="9218" max="9218" width="45.85546875" style="2" customWidth="1"/>
    <col min="9219" max="9219" width="2.85546875" style="2" customWidth="1"/>
    <col min="9220" max="9223" width="15.7109375" style="2" customWidth="1"/>
    <col min="9224" max="9224" width="2.85546875" style="2" customWidth="1"/>
    <col min="9225" max="9228" width="15.7109375" style="2" customWidth="1"/>
    <col min="9229" max="9472" width="11.42578125" style="2"/>
    <col min="9473" max="9473" width="2.85546875" style="2" customWidth="1"/>
    <col min="9474" max="9474" width="45.85546875" style="2" customWidth="1"/>
    <col min="9475" max="9475" width="2.85546875" style="2" customWidth="1"/>
    <col min="9476" max="9479" width="15.7109375" style="2" customWidth="1"/>
    <col min="9480" max="9480" width="2.85546875" style="2" customWidth="1"/>
    <col min="9481" max="9484" width="15.7109375" style="2" customWidth="1"/>
    <col min="9485" max="9728" width="11.42578125" style="2"/>
    <col min="9729" max="9729" width="2.85546875" style="2" customWidth="1"/>
    <col min="9730" max="9730" width="45.85546875" style="2" customWidth="1"/>
    <col min="9731" max="9731" width="2.85546875" style="2" customWidth="1"/>
    <col min="9732" max="9735" width="15.7109375" style="2" customWidth="1"/>
    <col min="9736" max="9736" width="2.85546875" style="2" customWidth="1"/>
    <col min="9737" max="9740" width="15.7109375" style="2" customWidth="1"/>
    <col min="9741" max="9984" width="11.42578125" style="2"/>
    <col min="9985" max="9985" width="2.85546875" style="2" customWidth="1"/>
    <col min="9986" max="9986" width="45.85546875" style="2" customWidth="1"/>
    <col min="9987" max="9987" width="2.85546875" style="2" customWidth="1"/>
    <col min="9988" max="9991" width="15.7109375" style="2" customWidth="1"/>
    <col min="9992" max="9992" width="2.85546875" style="2" customWidth="1"/>
    <col min="9993" max="9996" width="15.7109375" style="2" customWidth="1"/>
    <col min="9997" max="10240" width="11.42578125" style="2"/>
    <col min="10241" max="10241" width="2.85546875" style="2" customWidth="1"/>
    <col min="10242" max="10242" width="45.85546875" style="2" customWidth="1"/>
    <col min="10243" max="10243" width="2.85546875" style="2" customWidth="1"/>
    <col min="10244" max="10247" width="15.7109375" style="2" customWidth="1"/>
    <col min="10248" max="10248" width="2.85546875" style="2" customWidth="1"/>
    <col min="10249" max="10252" width="15.7109375" style="2" customWidth="1"/>
    <col min="10253" max="10496" width="11.42578125" style="2"/>
    <col min="10497" max="10497" width="2.85546875" style="2" customWidth="1"/>
    <col min="10498" max="10498" width="45.85546875" style="2" customWidth="1"/>
    <col min="10499" max="10499" width="2.85546875" style="2" customWidth="1"/>
    <col min="10500" max="10503" width="15.7109375" style="2" customWidth="1"/>
    <col min="10504" max="10504" width="2.85546875" style="2" customWidth="1"/>
    <col min="10505" max="10508" width="15.7109375" style="2" customWidth="1"/>
    <col min="10509" max="10752" width="11.42578125" style="2"/>
    <col min="10753" max="10753" width="2.85546875" style="2" customWidth="1"/>
    <col min="10754" max="10754" width="45.85546875" style="2" customWidth="1"/>
    <col min="10755" max="10755" width="2.85546875" style="2" customWidth="1"/>
    <col min="10756" max="10759" width="15.7109375" style="2" customWidth="1"/>
    <col min="10760" max="10760" width="2.85546875" style="2" customWidth="1"/>
    <col min="10761" max="10764" width="15.7109375" style="2" customWidth="1"/>
    <col min="10765" max="11008" width="11.42578125" style="2"/>
    <col min="11009" max="11009" width="2.85546875" style="2" customWidth="1"/>
    <col min="11010" max="11010" width="45.85546875" style="2" customWidth="1"/>
    <col min="11011" max="11011" width="2.85546875" style="2" customWidth="1"/>
    <col min="11012" max="11015" width="15.7109375" style="2" customWidth="1"/>
    <col min="11016" max="11016" width="2.85546875" style="2" customWidth="1"/>
    <col min="11017" max="11020" width="15.7109375" style="2" customWidth="1"/>
    <col min="11021" max="11264" width="11.42578125" style="2"/>
    <col min="11265" max="11265" width="2.85546875" style="2" customWidth="1"/>
    <col min="11266" max="11266" width="45.85546875" style="2" customWidth="1"/>
    <col min="11267" max="11267" width="2.85546875" style="2" customWidth="1"/>
    <col min="11268" max="11271" width="15.7109375" style="2" customWidth="1"/>
    <col min="11272" max="11272" width="2.85546875" style="2" customWidth="1"/>
    <col min="11273" max="11276" width="15.7109375" style="2" customWidth="1"/>
    <col min="11277" max="11520" width="11.42578125" style="2"/>
    <col min="11521" max="11521" width="2.85546875" style="2" customWidth="1"/>
    <col min="11522" max="11522" width="45.85546875" style="2" customWidth="1"/>
    <col min="11523" max="11523" width="2.85546875" style="2" customWidth="1"/>
    <col min="11524" max="11527" width="15.7109375" style="2" customWidth="1"/>
    <col min="11528" max="11528" width="2.85546875" style="2" customWidth="1"/>
    <col min="11529" max="11532" width="15.7109375" style="2" customWidth="1"/>
    <col min="11533" max="11776" width="11.42578125" style="2"/>
    <col min="11777" max="11777" width="2.85546875" style="2" customWidth="1"/>
    <col min="11778" max="11778" width="45.85546875" style="2" customWidth="1"/>
    <col min="11779" max="11779" width="2.85546875" style="2" customWidth="1"/>
    <col min="11780" max="11783" width="15.7109375" style="2" customWidth="1"/>
    <col min="11784" max="11784" width="2.85546875" style="2" customWidth="1"/>
    <col min="11785" max="11788" width="15.7109375" style="2" customWidth="1"/>
    <col min="11789" max="12032" width="11.42578125" style="2"/>
    <col min="12033" max="12033" width="2.85546875" style="2" customWidth="1"/>
    <col min="12034" max="12034" width="45.85546875" style="2" customWidth="1"/>
    <col min="12035" max="12035" width="2.85546875" style="2" customWidth="1"/>
    <col min="12036" max="12039" width="15.7109375" style="2" customWidth="1"/>
    <col min="12040" max="12040" width="2.85546875" style="2" customWidth="1"/>
    <col min="12041" max="12044" width="15.7109375" style="2" customWidth="1"/>
    <col min="12045" max="12288" width="11.42578125" style="2"/>
    <col min="12289" max="12289" width="2.85546875" style="2" customWidth="1"/>
    <col min="12290" max="12290" width="45.85546875" style="2" customWidth="1"/>
    <col min="12291" max="12291" width="2.85546875" style="2" customWidth="1"/>
    <col min="12292" max="12295" width="15.7109375" style="2" customWidth="1"/>
    <col min="12296" max="12296" width="2.85546875" style="2" customWidth="1"/>
    <col min="12297" max="12300" width="15.7109375" style="2" customWidth="1"/>
    <col min="12301" max="12544" width="11.42578125" style="2"/>
    <col min="12545" max="12545" width="2.85546875" style="2" customWidth="1"/>
    <col min="12546" max="12546" width="45.85546875" style="2" customWidth="1"/>
    <col min="12547" max="12547" width="2.85546875" style="2" customWidth="1"/>
    <col min="12548" max="12551" width="15.7109375" style="2" customWidth="1"/>
    <col min="12552" max="12552" width="2.85546875" style="2" customWidth="1"/>
    <col min="12553" max="12556" width="15.7109375" style="2" customWidth="1"/>
    <col min="12557" max="12800" width="11.42578125" style="2"/>
    <col min="12801" max="12801" width="2.85546875" style="2" customWidth="1"/>
    <col min="12802" max="12802" width="45.85546875" style="2" customWidth="1"/>
    <col min="12803" max="12803" width="2.85546875" style="2" customWidth="1"/>
    <col min="12804" max="12807" width="15.7109375" style="2" customWidth="1"/>
    <col min="12808" max="12808" width="2.85546875" style="2" customWidth="1"/>
    <col min="12809" max="12812" width="15.7109375" style="2" customWidth="1"/>
    <col min="12813" max="13056" width="11.42578125" style="2"/>
    <col min="13057" max="13057" width="2.85546875" style="2" customWidth="1"/>
    <col min="13058" max="13058" width="45.85546875" style="2" customWidth="1"/>
    <col min="13059" max="13059" width="2.85546875" style="2" customWidth="1"/>
    <col min="13060" max="13063" width="15.7109375" style="2" customWidth="1"/>
    <col min="13064" max="13064" width="2.85546875" style="2" customWidth="1"/>
    <col min="13065" max="13068" width="15.7109375" style="2" customWidth="1"/>
    <col min="13069" max="13312" width="11.42578125" style="2"/>
    <col min="13313" max="13313" width="2.85546875" style="2" customWidth="1"/>
    <col min="13314" max="13314" width="45.85546875" style="2" customWidth="1"/>
    <col min="13315" max="13315" width="2.85546875" style="2" customWidth="1"/>
    <col min="13316" max="13319" width="15.7109375" style="2" customWidth="1"/>
    <col min="13320" max="13320" width="2.85546875" style="2" customWidth="1"/>
    <col min="13321" max="13324" width="15.7109375" style="2" customWidth="1"/>
    <col min="13325" max="13568" width="11.42578125" style="2"/>
    <col min="13569" max="13569" width="2.85546875" style="2" customWidth="1"/>
    <col min="13570" max="13570" width="45.85546875" style="2" customWidth="1"/>
    <col min="13571" max="13571" width="2.85546875" style="2" customWidth="1"/>
    <col min="13572" max="13575" width="15.7109375" style="2" customWidth="1"/>
    <col min="13576" max="13576" width="2.85546875" style="2" customWidth="1"/>
    <col min="13577" max="13580" width="15.7109375" style="2" customWidth="1"/>
    <col min="13581" max="13824" width="11.42578125" style="2"/>
    <col min="13825" max="13825" width="2.85546875" style="2" customWidth="1"/>
    <col min="13826" max="13826" width="45.85546875" style="2" customWidth="1"/>
    <col min="13827" max="13827" width="2.85546875" style="2" customWidth="1"/>
    <col min="13828" max="13831" width="15.7109375" style="2" customWidth="1"/>
    <col min="13832" max="13832" width="2.85546875" style="2" customWidth="1"/>
    <col min="13833" max="13836" width="15.7109375" style="2" customWidth="1"/>
    <col min="13837" max="14080" width="11.42578125" style="2"/>
    <col min="14081" max="14081" width="2.85546875" style="2" customWidth="1"/>
    <col min="14082" max="14082" width="45.85546875" style="2" customWidth="1"/>
    <col min="14083" max="14083" width="2.85546875" style="2" customWidth="1"/>
    <col min="14084" max="14087" width="15.7109375" style="2" customWidth="1"/>
    <col min="14088" max="14088" width="2.85546875" style="2" customWidth="1"/>
    <col min="14089" max="14092" width="15.7109375" style="2" customWidth="1"/>
    <col min="14093" max="14336" width="11.42578125" style="2"/>
    <col min="14337" max="14337" width="2.85546875" style="2" customWidth="1"/>
    <col min="14338" max="14338" width="45.85546875" style="2" customWidth="1"/>
    <col min="14339" max="14339" width="2.85546875" style="2" customWidth="1"/>
    <col min="14340" max="14343" width="15.7109375" style="2" customWidth="1"/>
    <col min="14344" max="14344" width="2.85546875" style="2" customWidth="1"/>
    <col min="14345" max="14348" width="15.7109375" style="2" customWidth="1"/>
    <col min="14349" max="14592" width="11.42578125" style="2"/>
    <col min="14593" max="14593" width="2.85546875" style="2" customWidth="1"/>
    <col min="14594" max="14594" width="45.85546875" style="2" customWidth="1"/>
    <col min="14595" max="14595" width="2.85546875" style="2" customWidth="1"/>
    <col min="14596" max="14599" width="15.7109375" style="2" customWidth="1"/>
    <col min="14600" max="14600" width="2.85546875" style="2" customWidth="1"/>
    <col min="14601" max="14604" width="15.7109375" style="2" customWidth="1"/>
    <col min="14605" max="14848" width="11.42578125" style="2"/>
    <col min="14849" max="14849" width="2.85546875" style="2" customWidth="1"/>
    <col min="14850" max="14850" width="45.85546875" style="2" customWidth="1"/>
    <col min="14851" max="14851" width="2.85546875" style="2" customWidth="1"/>
    <col min="14852" max="14855" width="15.7109375" style="2" customWidth="1"/>
    <col min="14856" max="14856" width="2.85546875" style="2" customWidth="1"/>
    <col min="14857" max="14860" width="15.7109375" style="2" customWidth="1"/>
    <col min="14861" max="15104" width="11.42578125" style="2"/>
    <col min="15105" max="15105" width="2.85546875" style="2" customWidth="1"/>
    <col min="15106" max="15106" width="45.85546875" style="2" customWidth="1"/>
    <col min="15107" max="15107" width="2.85546875" style="2" customWidth="1"/>
    <col min="15108" max="15111" width="15.7109375" style="2" customWidth="1"/>
    <col min="15112" max="15112" width="2.85546875" style="2" customWidth="1"/>
    <col min="15113" max="15116" width="15.7109375" style="2" customWidth="1"/>
    <col min="15117" max="15360" width="11.42578125" style="2"/>
    <col min="15361" max="15361" width="2.85546875" style="2" customWidth="1"/>
    <col min="15362" max="15362" width="45.85546875" style="2" customWidth="1"/>
    <col min="15363" max="15363" width="2.85546875" style="2" customWidth="1"/>
    <col min="15364" max="15367" width="15.7109375" style="2" customWidth="1"/>
    <col min="15368" max="15368" width="2.85546875" style="2" customWidth="1"/>
    <col min="15369" max="15372" width="15.7109375" style="2" customWidth="1"/>
    <col min="15373" max="15616" width="11.42578125" style="2"/>
    <col min="15617" max="15617" width="2.85546875" style="2" customWidth="1"/>
    <col min="15618" max="15618" width="45.85546875" style="2" customWidth="1"/>
    <col min="15619" max="15619" width="2.85546875" style="2" customWidth="1"/>
    <col min="15620" max="15623" width="15.7109375" style="2" customWidth="1"/>
    <col min="15624" max="15624" width="2.85546875" style="2" customWidth="1"/>
    <col min="15625" max="15628" width="15.7109375" style="2" customWidth="1"/>
    <col min="15629" max="15872" width="11.42578125" style="2"/>
    <col min="15873" max="15873" width="2.85546875" style="2" customWidth="1"/>
    <col min="15874" max="15874" width="45.85546875" style="2" customWidth="1"/>
    <col min="15875" max="15875" width="2.85546875" style="2" customWidth="1"/>
    <col min="15876" max="15879" width="15.7109375" style="2" customWidth="1"/>
    <col min="15880" max="15880" width="2.85546875" style="2" customWidth="1"/>
    <col min="15881" max="15884" width="15.7109375" style="2" customWidth="1"/>
    <col min="15885" max="16128" width="11.42578125" style="2"/>
    <col min="16129" max="16129" width="2.85546875" style="2" customWidth="1"/>
    <col min="16130" max="16130" width="45.85546875" style="2" customWidth="1"/>
    <col min="16131" max="16131" width="2.85546875" style="2" customWidth="1"/>
    <col min="16132" max="16135" width="15.7109375" style="2" customWidth="1"/>
    <col min="16136" max="16136" width="2.85546875" style="2" customWidth="1"/>
    <col min="16137" max="16140" width="15.7109375" style="2" customWidth="1"/>
    <col min="16141" max="16384" width="11.42578125" style="2"/>
  </cols>
  <sheetData>
    <row r="1" spans="1:13" ht="12" customHeight="1" x14ac:dyDescent="0.25">
      <c r="A1" s="102"/>
      <c r="B1" s="102"/>
      <c r="C1" s="102"/>
      <c r="D1" s="102"/>
      <c r="E1" s="102"/>
      <c r="F1" s="102"/>
      <c r="G1" s="102"/>
      <c r="H1" s="102"/>
      <c r="I1" s="102"/>
      <c r="J1" s="102"/>
      <c r="K1" s="102"/>
      <c r="L1" s="102"/>
    </row>
    <row r="2" spans="1:13" ht="12" customHeight="1" x14ac:dyDescent="0.25">
      <c r="A2" s="102"/>
      <c r="B2" s="103" t="s">
        <v>266</v>
      </c>
      <c r="C2" s="102"/>
      <c r="D2" s="102"/>
      <c r="E2" s="102"/>
      <c r="F2" s="102"/>
      <c r="G2" s="102"/>
      <c r="H2" s="102"/>
      <c r="I2" s="102"/>
      <c r="J2" s="102"/>
      <c r="K2" s="102"/>
      <c r="L2" s="102"/>
    </row>
    <row r="3" spans="1:13" ht="12" customHeight="1" x14ac:dyDescent="0.25">
      <c r="A3" s="102"/>
      <c r="B3" s="6" t="s">
        <v>267</v>
      </c>
      <c r="C3" s="102"/>
      <c r="D3" s="102"/>
      <c r="E3" s="102"/>
      <c r="F3" s="102"/>
      <c r="G3" s="102"/>
      <c r="H3" s="102"/>
      <c r="I3" s="102"/>
      <c r="J3" s="102"/>
      <c r="K3" s="102"/>
      <c r="L3" s="102"/>
    </row>
    <row r="4" spans="1:13" ht="12" customHeight="1" x14ac:dyDescent="0.25">
      <c r="A4" s="12"/>
      <c r="B4" s="2288" t="s">
        <v>4</v>
      </c>
      <c r="C4" s="12"/>
      <c r="D4" s="2306">
        <v>2017</v>
      </c>
      <c r="E4" s="2307"/>
      <c r="F4" s="2307"/>
      <c r="G4" s="2308"/>
      <c r="H4" s="12"/>
      <c r="I4" s="2306">
        <v>2016</v>
      </c>
      <c r="J4" s="2307"/>
      <c r="K4" s="2307"/>
      <c r="L4" s="2308"/>
    </row>
    <row r="5" spans="1:13" ht="12" customHeight="1" x14ac:dyDescent="0.25">
      <c r="A5" s="12"/>
      <c r="B5" s="2289"/>
      <c r="C5" s="12"/>
      <c r="D5" s="2289" t="s">
        <v>184</v>
      </c>
      <c r="E5" s="133" t="s">
        <v>251</v>
      </c>
      <c r="F5" s="133" t="s">
        <v>251</v>
      </c>
      <c r="G5" s="343" t="s">
        <v>186</v>
      </c>
      <c r="H5" s="12"/>
      <c r="I5" s="2289" t="s">
        <v>184</v>
      </c>
      <c r="J5" s="133" t="s">
        <v>251</v>
      </c>
      <c r="K5" s="133" t="s">
        <v>251</v>
      </c>
      <c r="L5" s="343" t="s">
        <v>186</v>
      </c>
    </row>
    <row r="6" spans="1:13" ht="12" customHeight="1" x14ac:dyDescent="0.25">
      <c r="A6" s="12"/>
      <c r="B6" s="2290"/>
      <c r="C6" s="12"/>
      <c r="D6" s="2290"/>
      <c r="E6" s="134" t="s">
        <v>252</v>
      </c>
      <c r="F6" s="134" t="s">
        <v>253</v>
      </c>
      <c r="G6" s="343" t="s">
        <v>263</v>
      </c>
      <c r="H6" s="12"/>
      <c r="I6" s="2290"/>
      <c r="J6" s="134" t="s">
        <v>252</v>
      </c>
      <c r="K6" s="134" t="s">
        <v>253</v>
      </c>
      <c r="L6" s="343" t="s">
        <v>263</v>
      </c>
    </row>
    <row r="7" spans="1:13" ht="12" customHeight="1" x14ac:dyDescent="0.25">
      <c r="A7" s="16"/>
      <c r="B7" s="16"/>
      <c r="C7" s="16"/>
      <c r="D7" s="16"/>
      <c r="E7" s="16"/>
      <c r="F7" s="16"/>
      <c r="G7" s="16"/>
      <c r="H7" s="16"/>
      <c r="I7" s="16"/>
      <c r="J7" s="16"/>
      <c r="K7" s="16"/>
      <c r="L7" s="16"/>
    </row>
    <row r="8" spans="1:13" ht="12" customHeight="1" x14ac:dyDescent="0.25">
      <c r="A8" s="102"/>
      <c r="B8" s="20" t="s">
        <v>8</v>
      </c>
      <c r="C8" s="102"/>
      <c r="D8" s="23"/>
      <c r="E8" s="23"/>
      <c r="F8" s="23"/>
      <c r="G8" s="23"/>
      <c r="H8" s="147"/>
      <c r="I8" s="171"/>
      <c r="J8" s="23"/>
      <c r="K8" s="23"/>
      <c r="L8" s="23"/>
      <c r="M8" s="184"/>
    </row>
    <row r="9" spans="1:13" ht="12" customHeight="1" x14ac:dyDescent="0.25">
      <c r="A9" s="103"/>
      <c r="B9" s="26" t="s">
        <v>589</v>
      </c>
      <c r="C9" s="103"/>
      <c r="D9" s="1217">
        <v>335</v>
      </c>
      <c r="E9" s="1137">
        <v>322</v>
      </c>
      <c r="F9" s="1137">
        <v>13</v>
      </c>
      <c r="G9" s="1138" t="s">
        <v>123</v>
      </c>
      <c r="H9" s="562"/>
      <c r="I9" s="1217">
        <f>SUM(J9:L9)</f>
        <v>306</v>
      </c>
      <c r="J9" s="1137">
        <v>294</v>
      </c>
      <c r="K9" s="1137">
        <v>12</v>
      </c>
      <c r="L9" s="1138" t="s">
        <v>123</v>
      </c>
      <c r="M9" s="563"/>
    </row>
    <row r="10" spans="1:13" ht="12" customHeight="1" x14ac:dyDescent="0.25">
      <c r="A10" s="103"/>
      <c r="B10" s="26" t="s">
        <v>9</v>
      </c>
      <c r="C10" s="103"/>
      <c r="D10" s="561">
        <v>407</v>
      </c>
      <c r="E10" s="327">
        <v>3</v>
      </c>
      <c r="F10" s="327">
        <v>9</v>
      </c>
      <c r="G10" s="560">
        <v>395</v>
      </c>
      <c r="H10" s="562"/>
      <c r="I10" s="561">
        <v>303</v>
      </c>
      <c r="J10" s="327">
        <v>3</v>
      </c>
      <c r="K10" s="327">
        <v>9</v>
      </c>
      <c r="L10" s="560">
        <v>291</v>
      </c>
      <c r="M10" s="563"/>
    </row>
    <row r="11" spans="1:13" ht="12" customHeight="1" x14ac:dyDescent="0.25">
      <c r="A11" s="102"/>
      <c r="B11" s="31" t="s">
        <v>12</v>
      </c>
      <c r="C11" s="102"/>
      <c r="D11" s="561">
        <v>1595</v>
      </c>
      <c r="E11" s="327">
        <v>1218</v>
      </c>
      <c r="F11" s="327">
        <v>377</v>
      </c>
      <c r="G11" s="560">
        <v>0</v>
      </c>
      <c r="H11" s="336"/>
      <c r="I11" s="561">
        <v>1592</v>
      </c>
      <c r="J11" s="327">
        <v>1208</v>
      </c>
      <c r="K11" s="327">
        <v>384</v>
      </c>
      <c r="L11" s="560">
        <v>0</v>
      </c>
      <c r="M11" s="563"/>
    </row>
    <row r="12" spans="1:13" ht="12" customHeight="1" x14ac:dyDescent="0.25">
      <c r="A12" s="102"/>
      <c r="B12" s="31" t="s">
        <v>16</v>
      </c>
      <c r="C12" s="102"/>
      <c r="D12" s="561">
        <v>751</v>
      </c>
      <c r="E12" s="327">
        <v>590</v>
      </c>
      <c r="F12" s="327">
        <v>158</v>
      </c>
      <c r="G12" s="560">
        <v>3</v>
      </c>
      <c r="H12" s="336"/>
      <c r="I12" s="561">
        <v>739</v>
      </c>
      <c r="J12" s="327">
        <v>585</v>
      </c>
      <c r="K12" s="327">
        <v>151</v>
      </c>
      <c r="L12" s="560">
        <v>3</v>
      </c>
      <c r="M12" s="563"/>
    </row>
    <row r="13" spans="1:13" ht="12" customHeight="1" x14ac:dyDescent="0.25">
      <c r="A13" s="102"/>
      <c r="B13" s="31" t="s">
        <v>18</v>
      </c>
      <c r="C13" s="102"/>
      <c r="D13" s="561">
        <v>460</v>
      </c>
      <c r="E13" s="327">
        <v>431</v>
      </c>
      <c r="F13" s="327">
        <v>28</v>
      </c>
      <c r="G13" s="560">
        <v>1</v>
      </c>
      <c r="H13" s="336"/>
      <c r="I13" s="561">
        <v>453</v>
      </c>
      <c r="J13" s="327">
        <v>424</v>
      </c>
      <c r="K13" s="327">
        <v>28</v>
      </c>
      <c r="L13" s="560">
        <v>1</v>
      </c>
      <c r="M13" s="563"/>
    </row>
    <row r="14" spans="1:13" ht="12" customHeight="1" x14ac:dyDescent="0.25">
      <c r="A14" s="102"/>
      <c r="B14" s="31" t="s">
        <v>20</v>
      </c>
      <c r="C14" s="102"/>
      <c r="D14" s="561">
        <v>863</v>
      </c>
      <c r="E14" s="327" t="s">
        <v>123</v>
      </c>
      <c r="F14" s="327" t="s">
        <v>123</v>
      </c>
      <c r="G14" s="560" t="s">
        <v>123</v>
      </c>
      <c r="H14" s="336"/>
      <c r="I14" s="561">
        <v>809</v>
      </c>
      <c r="J14" s="327" t="s">
        <v>123</v>
      </c>
      <c r="K14" s="327" t="s">
        <v>123</v>
      </c>
      <c r="L14" s="560" t="s">
        <v>123</v>
      </c>
      <c r="M14" s="563"/>
    </row>
    <row r="15" spans="1:13" ht="12" customHeight="1" x14ac:dyDescent="0.25">
      <c r="A15" s="102"/>
      <c r="B15" s="37" t="s">
        <v>24</v>
      </c>
      <c r="C15" s="102"/>
      <c r="D15" s="788">
        <v>130</v>
      </c>
      <c r="E15" s="988" t="s">
        <v>123</v>
      </c>
      <c r="F15" s="988">
        <v>129</v>
      </c>
      <c r="G15" s="989">
        <v>1</v>
      </c>
      <c r="H15" s="336"/>
      <c r="I15" s="788">
        <v>152</v>
      </c>
      <c r="J15" s="988">
        <v>0</v>
      </c>
      <c r="K15" s="988">
        <v>152</v>
      </c>
      <c r="L15" s="989">
        <v>0</v>
      </c>
      <c r="M15" s="184"/>
    </row>
    <row r="16" spans="1:13" ht="12" customHeight="1" x14ac:dyDescent="0.25">
      <c r="A16" s="102"/>
      <c r="B16" s="140" t="s">
        <v>26</v>
      </c>
      <c r="C16" s="102"/>
      <c r="D16" s="1315">
        <f>SUM(D9:D15)</f>
        <v>4541</v>
      </c>
      <c r="E16" s="564"/>
      <c r="F16" s="564"/>
      <c r="G16" s="564"/>
      <c r="H16" s="336"/>
      <c r="I16" s="341">
        <f>SUM(I9:I15)</f>
        <v>4354</v>
      </c>
      <c r="J16" s="564"/>
      <c r="K16" s="564"/>
      <c r="L16" s="564"/>
      <c r="M16" s="563"/>
    </row>
    <row r="17" spans="1:13" ht="12" customHeight="1" x14ac:dyDescent="0.25">
      <c r="A17" s="166"/>
      <c r="B17" s="49"/>
      <c r="C17" s="166"/>
      <c r="D17" s="564"/>
      <c r="E17" s="564"/>
      <c r="F17" s="564"/>
      <c r="G17" s="564"/>
      <c r="H17" s="565"/>
      <c r="I17" s="564"/>
      <c r="J17" s="564"/>
      <c r="K17" s="564"/>
      <c r="L17" s="564"/>
      <c r="M17" s="563"/>
    </row>
    <row r="18" spans="1:13" ht="12" customHeight="1" x14ac:dyDescent="0.25">
      <c r="A18" s="166"/>
      <c r="B18" s="20" t="s">
        <v>27</v>
      </c>
      <c r="C18" s="166"/>
      <c r="D18" s="564"/>
      <c r="E18" s="236"/>
      <c r="F18" s="236"/>
      <c r="G18" s="236"/>
      <c r="H18" s="565"/>
      <c r="I18" s="235"/>
      <c r="J18" s="236"/>
      <c r="K18" s="236"/>
      <c r="L18" s="236"/>
      <c r="M18" s="563"/>
    </row>
    <row r="19" spans="1:13" ht="12" customHeight="1" x14ac:dyDescent="0.25">
      <c r="A19" s="103"/>
      <c r="B19" s="26" t="s">
        <v>537</v>
      </c>
      <c r="C19" s="103"/>
      <c r="D19" s="611">
        <v>6702</v>
      </c>
      <c r="E19" s="612">
        <v>6702</v>
      </c>
      <c r="F19" s="612" t="s">
        <v>123</v>
      </c>
      <c r="G19" s="613" t="s">
        <v>123</v>
      </c>
      <c r="H19" s="562"/>
      <c r="I19" s="1217">
        <v>6383</v>
      </c>
      <c r="J19" s="1137">
        <v>6383</v>
      </c>
      <c r="K19" s="1137">
        <v>0</v>
      </c>
      <c r="L19" s="1138" t="s">
        <v>123</v>
      </c>
      <c r="M19" s="563"/>
    </row>
    <row r="20" spans="1:13" ht="12" customHeight="1" x14ac:dyDescent="0.25">
      <c r="A20" s="102"/>
      <c r="B20" s="31" t="s">
        <v>31</v>
      </c>
      <c r="C20" s="102"/>
      <c r="D20" s="614">
        <v>24</v>
      </c>
      <c r="E20" s="327">
        <v>24</v>
      </c>
      <c r="F20" s="327">
        <v>0</v>
      </c>
      <c r="G20" s="615">
        <v>0</v>
      </c>
      <c r="H20" s="336"/>
      <c r="I20" s="561">
        <v>27</v>
      </c>
      <c r="J20" s="327">
        <v>27</v>
      </c>
      <c r="K20" s="327">
        <v>0</v>
      </c>
      <c r="L20" s="560">
        <v>0</v>
      </c>
      <c r="M20" s="563"/>
    </row>
    <row r="21" spans="1:13" ht="12" customHeight="1" x14ac:dyDescent="0.25">
      <c r="A21" s="102"/>
      <c r="B21" s="31" t="s">
        <v>33</v>
      </c>
      <c r="C21" s="102"/>
      <c r="D21" s="614">
        <v>242</v>
      </c>
      <c r="E21" s="327">
        <v>198</v>
      </c>
      <c r="F21" s="327">
        <v>44</v>
      </c>
      <c r="G21" s="615" t="s">
        <v>123</v>
      </c>
      <c r="H21" s="336"/>
      <c r="I21" s="561">
        <v>288</v>
      </c>
      <c r="J21" s="327">
        <v>225</v>
      </c>
      <c r="K21" s="327">
        <v>63</v>
      </c>
      <c r="L21" s="560">
        <v>0</v>
      </c>
      <c r="M21" s="563"/>
    </row>
    <row r="22" spans="1:13" s="1860" customFormat="1" ht="12" customHeight="1" x14ac:dyDescent="0.25">
      <c r="A22" s="1839"/>
      <c r="B22" s="1694" t="s">
        <v>143</v>
      </c>
      <c r="C22" s="1839"/>
      <c r="D22" s="614">
        <v>223</v>
      </c>
      <c r="E22" s="327">
        <v>2</v>
      </c>
      <c r="F22" s="327">
        <v>221</v>
      </c>
      <c r="G22" s="615">
        <v>0</v>
      </c>
      <c r="H22" s="1717"/>
      <c r="I22" s="614">
        <v>223</v>
      </c>
      <c r="J22" s="327">
        <v>2</v>
      </c>
      <c r="K22" s="327">
        <v>221</v>
      </c>
      <c r="L22" s="615">
        <v>0</v>
      </c>
      <c r="M22" s="563"/>
    </row>
    <row r="23" spans="1:13" ht="12" customHeight="1" x14ac:dyDescent="0.25">
      <c r="A23" s="102"/>
      <c r="B23" s="31" t="s">
        <v>35</v>
      </c>
      <c r="C23" s="102"/>
      <c r="D23" s="614">
        <v>39</v>
      </c>
      <c r="E23" s="327">
        <v>17</v>
      </c>
      <c r="F23" s="327">
        <v>22</v>
      </c>
      <c r="G23" s="615">
        <v>0</v>
      </c>
      <c r="H23" s="336"/>
      <c r="I23" s="561">
        <v>35</v>
      </c>
      <c r="J23" s="327">
        <v>7</v>
      </c>
      <c r="K23" s="327">
        <v>28</v>
      </c>
      <c r="L23" s="560">
        <v>0</v>
      </c>
      <c r="M23" s="563"/>
    </row>
    <row r="24" spans="1:13" ht="12" customHeight="1" x14ac:dyDescent="0.25">
      <c r="A24" s="2"/>
      <c r="B24" s="31" t="s">
        <v>37</v>
      </c>
      <c r="C24" s="2"/>
      <c r="D24" s="614">
        <v>1047</v>
      </c>
      <c r="E24" s="327">
        <v>338</v>
      </c>
      <c r="F24" s="327">
        <v>679</v>
      </c>
      <c r="G24" s="615">
        <v>30</v>
      </c>
      <c r="H24" s="231"/>
      <c r="I24" s="561">
        <v>892</v>
      </c>
      <c r="J24" s="327">
        <v>297</v>
      </c>
      <c r="K24" s="327">
        <v>566</v>
      </c>
      <c r="L24" s="560">
        <v>29</v>
      </c>
      <c r="M24" s="563"/>
    </row>
    <row r="25" spans="1:13" ht="12" customHeight="1" x14ac:dyDescent="0.25">
      <c r="A25" s="2"/>
      <c r="B25" s="31" t="s">
        <v>39</v>
      </c>
      <c r="C25" s="2"/>
      <c r="D25" s="614">
        <v>684</v>
      </c>
      <c r="E25" s="327">
        <v>594</v>
      </c>
      <c r="F25" s="327">
        <v>90</v>
      </c>
      <c r="G25" s="615">
        <v>0</v>
      </c>
      <c r="H25" s="231"/>
      <c r="I25" s="561">
        <v>589</v>
      </c>
      <c r="J25" s="327">
        <v>497</v>
      </c>
      <c r="K25" s="327">
        <v>92</v>
      </c>
      <c r="L25" s="560">
        <v>0</v>
      </c>
      <c r="M25" s="563"/>
    </row>
    <row r="26" spans="1:13" ht="12" customHeight="1" x14ac:dyDescent="0.25">
      <c r="A26" s="102"/>
      <c r="B26" s="31" t="s">
        <v>41</v>
      </c>
      <c r="C26" s="102"/>
      <c r="D26" s="614">
        <v>361</v>
      </c>
      <c r="E26" s="327">
        <v>22</v>
      </c>
      <c r="F26" s="327">
        <v>311</v>
      </c>
      <c r="G26" s="615">
        <v>28</v>
      </c>
      <c r="H26" s="336"/>
      <c r="I26" s="561">
        <v>358</v>
      </c>
      <c r="J26" s="327">
        <v>27</v>
      </c>
      <c r="K26" s="327">
        <v>306</v>
      </c>
      <c r="L26" s="560">
        <v>25</v>
      </c>
      <c r="M26" s="563"/>
    </row>
    <row r="27" spans="1:13" ht="12" customHeight="1" x14ac:dyDescent="0.25">
      <c r="A27" s="102"/>
      <c r="B27" s="31" t="s">
        <v>43</v>
      </c>
      <c r="C27" s="102"/>
      <c r="D27" s="614">
        <v>13119</v>
      </c>
      <c r="E27" s="327">
        <v>7696</v>
      </c>
      <c r="F27" s="327">
        <v>5419</v>
      </c>
      <c r="G27" s="615">
        <v>4</v>
      </c>
      <c r="H27" s="336"/>
      <c r="I27" s="561">
        <v>12685</v>
      </c>
      <c r="J27" s="327">
        <v>7276</v>
      </c>
      <c r="K27" s="327">
        <v>5409</v>
      </c>
      <c r="L27" s="560">
        <v>0</v>
      </c>
      <c r="M27" s="563"/>
    </row>
    <row r="28" spans="1:13" ht="12" customHeight="1" x14ac:dyDescent="0.25">
      <c r="A28" s="102"/>
      <c r="B28" s="31" t="s">
        <v>612</v>
      </c>
      <c r="C28" s="102"/>
      <c r="D28" s="614">
        <v>8149</v>
      </c>
      <c r="E28" s="327">
        <v>3648</v>
      </c>
      <c r="F28" s="327">
        <v>4501</v>
      </c>
      <c r="G28" s="615" t="s">
        <v>123</v>
      </c>
      <c r="H28" s="336"/>
      <c r="I28" s="561">
        <v>7989</v>
      </c>
      <c r="J28" s="327">
        <v>3768</v>
      </c>
      <c r="K28" s="327">
        <v>4221</v>
      </c>
      <c r="L28" s="560" t="s">
        <v>123</v>
      </c>
      <c r="M28" s="563"/>
    </row>
    <row r="29" spans="1:13" ht="12" customHeight="1" x14ac:dyDescent="0.25">
      <c r="A29" s="102"/>
      <c r="B29" s="31" t="s">
        <v>45</v>
      </c>
      <c r="C29" s="102"/>
      <c r="D29" s="614">
        <v>113</v>
      </c>
      <c r="E29" s="327">
        <v>109</v>
      </c>
      <c r="F29" s="327">
        <v>3</v>
      </c>
      <c r="G29" s="615">
        <v>1</v>
      </c>
      <c r="H29" s="336"/>
      <c r="I29" s="561">
        <v>107</v>
      </c>
      <c r="J29" s="327">
        <v>102</v>
      </c>
      <c r="K29" s="327">
        <v>4</v>
      </c>
      <c r="L29" s="560">
        <v>1</v>
      </c>
      <c r="M29" s="563"/>
    </row>
    <row r="30" spans="1:13" ht="12" customHeight="1" x14ac:dyDescent="0.25">
      <c r="A30" s="102"/>
      <c r="B30" s="31" t="s">
        <v>48</v>
      </c>
      <c r="C30" s="102"/>
      <c r="D30" s="614">
        <v>10386</v>
      </c>
      <c r="E30" s="327">
        <v>7936</v>
      </c>
      <c r="F30" s="327">
        <v>2450</v>
      </c>
      <c r="G30" s="615" t="s">
        <v>123</v>
      </c>
      <c r="H30" s="336"/>
      <c r="I30" s="561">
        <v>8077</v>
      </c>
      <c r="J30" s="327">
        <v>6457</v>
      </c>
      <c r="K30" s="327">
        <v>1620</v>
      </c>
      <c r="L30" s="560" t="s">
        <v>123</v>
      </c>
      <c r="M30" s="563"/>
    </row>
    <row r="31" spans="1:13" ht="12" customHeight="1" x14ac:dyDescent="0.25">
      <c r="A31" s="102"/>
      <c r="B31" s="31" t="s">
        <v>50</v>
      </c>
      <c r="C31" s="102"/>
      <c r="D31" s="614">
        <v>2962</v>
      </c>
      <c r="E31" s="327">
        <v>510</v>
      </c>
      <c r="F31" s="327">
        <v>2452</v>
      </c>
      <c r="G31" s="615" t="s">
        <v>123</v>
      </c>
      <c r="H31" s="336"/>
      <c r="I31" s="561">
        <v>2073</v>
      </c>
      <c r="J31" s="327">
        <v>453</v>
      </c>
      <c r="K31" s="327">
        <v>1620</v>
      </c>
      <c r="L31" s="560" t="s">
        <v>123</v>
      </c>
      <c r="M31" s="563"/>
    </row>
    <row r="32" spans="1:13" ht="12" customHeight="1" x14ac:dyDescent="0.25">
      <c r="A32" s="102"/>
      <c r="B32" s="31" t="s">
        <v>51</v>
      </c>
      <c r="C32" s="102"/>
      <c r="D32" s="614">
        <v>2765</v>
      </c>
      <c r="E32" s="327" t="s">
        <v>123</v>
      </c>
      <c r="F32" s="327" t="s">
        <v>123</v>
      </c>
      <c r="G32" s="615" t="s">
        <v>123</v>
      </c>
      <c r="H32" s="336"/>
      <c r="I32" s="561">
        <v>2039</v>
      </c>
      <c r="J32" s="327" t="s">
        <v>123</v>
      </c>
      <c r="K32" s="327" t="s">
        <v>123</v>
      </c>
      <c r="L32" s="560" t="s">
        <v>123</v>
      </c>
      <c r="M32" s="563"/>
    </row>
    <row r="33" spans="1:13" ht="12" customHeight="1" x14ac:dyDescent="0.25">
      <c r="A33" s="102"/>
      <c r="B33" s="31" t="s">
        <v>474</v>
      </c>
      <c r="C33" s="102"/>
      <c r="D33" s="614">
        <v>381</v>
      </c>
      <c r="E33" s="327">
        <v>33</v>
      </c>
      <c r="F33" s="327">
        <v>348</v>
      </c>
      <c r="G33" s="615" t="s">
        <v>123</v>
      </c>
      <c r="H33" s="336"/>
      <c r="I33" s="561">
        <v>433</v>
      </c>
      <c r="J33" s="327">
        <v>42</v>
      </c>
      <c r="K33" s="327">
        <v>391</v>
      </c>
      <c r="L33" s="560" t="s">
        <v>123</v>
      </c>
      <c r="M33" s="563"/>
    </row>
    <row r="34" spans="1:13" ht="12" customHeight="1" x14ac:dyDescent="0.25">
      <c r="A34" s="2"/>
      <c r="B34" s="31" t="s">
        <v>55</v>
      </c>
      <c r="C34" s="2"/>
      <c r="D34" s="614">
        <v>1563</v>
      </c>
      <c r="E34" s="327">
        <v>1097</v>
      </c>
      <c r="F34" s="327" t="s">
        <v>123</v>
      </c>
      <c r="G34" s="615">
        <v>466</v>
      </c>
      <c r="H34" s="231"/>
      <c r="I34" s="561">
        <v>1519</v>
      </c>
      <c r="J34" s="327">
        <v>1157</v>
      </c>
      <c r="K34" s="327" t="s">
        <v>123</v>
      </c>
      <c r="L34" s="560">
        <v>362</v>
      </c>
      <c r="M34" s="563"/>
    </row>
    <row r="35" spans="1:13" ht="12" customHeight="1" x14ac:dyDescent="0.25">
      <c r="A35" s="102"/>
      <c r="B35" s="37" t="s">
        <v>57</v>
      </c>
      <c r="C35" s="102"/>
      <c r="D35" s="616">
        <v>119</v>
      </c>
      <c r="E35" s="617">
        <v>0</v>
      </c>
      <c r="F35" s="617">
        <v>119</v>
      </c>
      <c r="G35" s="618">
        <v>0</v>
      </c>
      <c r="H35" s="336"/>
      <c r="I35" s="788">
        <v>116</v>
      </c>
      <c r="J35" s="988">
        <v>0</v>
      </c>
      <c r="K35" s="988">
        <v>116</v>
      </c>
      <c r="L35" s="989" t="s">
        <v>123</v>
      </c>
      <c r="M35" s="563"/>
    </row>
    <row r="36" spans="1:13" ht="12" customHeight="1" x14ac:dyDescent="0.25">
      <c r="A36" s="102"/>
      <c r="B36" s="140" t="s">
        <v>26</v>
      </c>
      <c r="C36" s="102"/>
      <c r="D36" s="1315">
        <f>SUM(D19:D35)</f>
        <v>48879</v>
      </c>
      <c r="E36" s="564"/>
      <c r="F36" s="564"/>
      <c r="G36" s="564"/>
      <c r="H36" s="336"/>
      <c r="I36" s="341">
        <f>SUM(I19:I35)</f>
        <v>43833</v>
      </c>
      <c r="J36" s="564"/>
      <c r="K36" s="564"/>
      <c r="L36" s="564"/>
      <c r="M36" s="563"/>
    </row>
    <row r="37" spans="1:13" ht="12" customHeight="1" x14ac:dyDescent="0.25">
      <c r="A37" s="166"/>
      <c r="B37" s="40"/>
      <c r="C37" s="166"/>
      <c r="D37" s="564"/>
      <c r="E37" s="564"/>
      <c r="F37" s="564"/>
      <c r="G37" s="564"/>
      <c r="H37" s="565"/>
      <c r="I37" s="564"/>
      <c r="J37" s="564"/>
      <c r="K37" s="564"/>
      <c r="L37" s="564"/>
      <c r="M37" s="563"/>
    </row>
    <row r="38" spans="1:13" ht="12" customHeight="1" x14ac:dyDescent="0.25">
      <c r="A38" s="166"/>
      <c r="B38" s="20" t="s">
        <v>59</v>
      </c>
      <c r="C38" s="166"/>
      <c r="D38" s="564"/>
      <c r="E38" s="564"/>
      <c r="F38" s="236"/>
      <c r="G38" s="236"/>
      <c r="H38" s="565"/>
      <c r="I38" s="235"/>
      <c r="J38" s="236"/>
      <c r="K38" s="236"/>
      <c r="L38" s="236"/>
      <c r="M38" s="563"/>
    </row>
    <row r="39" spans="1:13" ht="12" customHeight="1" x14ac:dyDescent="0.25">
      <c r="A39" s="102"/>
      <c r="B39" s="26" t="s">
        <v>60</v>
      </c>
      <c r="C39" s="102"/>
      <c r="D39" s="611">
        <v>1</v>
      </c>
      <c r="E39" s="612">
        <v>1</v>
      </c>
      <c r="F39" s="612" t="s">
        <v>123</v>
      </c>
      <c r="G39" s="613" t="s">
        <v>123</v>
      </c>
      <c r="H39" s="336"/>
      <c r="I39" s="340">
        <v>1</v>
      </c>
      <c r="J39" s="211">
        <v>1</v>
      </c>
      <c r="K39" s="211" t="s">
        <v>123</v>
      </c>
      <c r="L39" s="211" t="s">
        <v>123</v>
      </c>
      <c r="M39" s="563"/>
    </row>
    <row r="40" spans="1:13" ht="12" customHeight="1" x14ac:dyDescent="0.25">
      <c r="A40" s="102"/>
      <c r="B40" s="31" t="s">
        <v>62</v>
      </c>
      <c r="C40" s="102"/>
      <c r="D40" s="614">
        <v>180</v>
      </c>
      <c r="E40" s="327">
        <v>2</v>
      </c>
      <c r="F40" s="327">
        <v>178</v>
      </c>
      <c r="G40" s="615">
        <v>0</v>
      </c>
      <c r="H40" s="336"/>
      <c r="I40" s="326">
        <v>194</v>
      </c>
      <c r="J40" s="327">
        <v>1</v>
      </c>
      <c r="K40" s="327">
        <v>193</v>
      </c>
      <c r="L40" s="327">
        <v>0</v>
      </c>
      <c r="M40" s="563"/>
    </row>
    <row r="41" spans="1:13" ht="12" customHeight="1" x14ac:dyDescent="0.25">
      <c r="A41" s="102"/>
      <c r="B41" s="31" t="s">
        <v>151</v>
      </c>
      <c r="C41" s="102"/>
      <c r="D41" s="614">
        <v>39</v>
      </c>
      <c r="E41" s="327">
        <v>9</v>
      </c>
      <c r="F41" s="327">
        <v>30</v>
      </c>
      <c r="G41" s="615" t="s">
        <v>598</v>
      </c>
      <c r="H41" s="336"/>
      <c r="I41" s="326">
        <v>31</v>
      </c>
      <c r="J41" s="327">
        <v>6</v>
      </c>
      <c r="K41" s="327">
        <v>25</v>
      </c>
      <c r="L41" s="327">
        <v>0</v>
      </c>
      <c r="M41" s="563"/>
    </row>
    <row r="42" spans="1:13" ht="12" customHeight="1" x14ac:dyDescent="0.25">
      <c r="A42" s="102"/>
      <c r="B42" s="31" t="s">
        <v>65</v>
      </c>
      <c r="C42" s="102"/>
      <c r="D42" s="614">
        <v>13</v>
      </c>
      <c r="E42" s="327">
        <v>1</v>
      </c>
      <c r="F42" s="327">
        <v>11</v>
      </c>
      <c r="G42" s="615">
        <v>1</v>
      </c>
      <c r="H42" s="336"/>
      <c r="I42" s="326">
        <v>14</v>
      </c>
      <c r="J42" s="327">
        <v>1</v>
      </c>
      <c r="K42" s="327">
        <v>12</v>
      </c>
      <c r="L42" s="327">
        <v>1</v>
      </c>
      <c r="M42" s="563"/>
    </row>
    <row r="43" spans="1:13" ht="12.6" customHeight="1" x14ac:dyDescent="0.25">
      <c r="A43" s="102"/>
      <c r="B43" s="31" t="s">
        <v>154</v>
      </c>
      <c r="C43" s="102"/>
      <c r="D43" s="614">
        <v>2390</v>
      </c>
      <c r="E43" s="327">
        <v>2081</v>
      </c>
      <c r="F43" s="327">
        <v>305</v>
      </c>
      <c r="G43" s="615">
        <v>4</v>
      </c>
      <c r="H43" s="336"/>
      <c r="I43" s="326">
        <v>2984</v>
      </c>
      <c r="J43" s="327">
        <v>2655</v>
      </c>
      <c r="K43" s="327">
        <v>320</v>
      </c>
      <c r="L43" s="327">
        <v>9</v>
      </c>
      <c r="M43" s="563"/>
    </row>
    <row r="44" spans="1:13" ht="12" customHeight="1" x14ac:dyDescent="0.25">
      <c r="A44" s="177"/>
      <c r="B44" s="31" t="s">
        <v>68</v>
      </c>
      <c r="C44" s="177"/>
      <c r="D44" s="614">
        <v>782</v>
      </c>
      <c r="E44" s="327">
        <v>690</v>
      </c>
      <c r="F44" s="327">
        <v>62</v>
      </c>
      <c r="G44" s="615">
        <v>30</v>
      </c>
      <c r="H44" s="336"/>
      <c r="I44" s="326">
        <v>608</v>
      </c>
      <c r="J44" s="327">
        <v>526</v>
      </c>
      <c r="K44" s="327">
        <v>56</v>
      </c>
      <c r="L44" s="327">
        <v>26</v>
      </c>
      <c r="M44" s="563"/>
    </row>
    <row r="45" spans="1:13" ht="12" customHeight="1" x14ac:dyDescent="0.25">
      <c r="A45" s="102"/>
      <c r="B45" s="31" t="s">
        <v>70</v>
      </c>
      <c r="C45" s="102"/>
      <c r="D45" s="614">
        <v>48</v>
      </c>
      <c r="E45" s="327">
        <v>36</v>
      </c>
      <c r="F45" s="327">
        <v>12</v>
      </c>
      <c r="G45" s="615">
        <v>0</v>
      </c>
      <c r="H45" s="336"/>
      <c r="I45" s="326">
        <v>51</v>
      </c>
      <c r="J45" s="327">
        <v>41</v>
      </c>
      <c r="K45" s="327">
        <v>10</v>
      </c>
      <c r="L45" s="327">
        <v>0</v>
      </c>
      <c r="M45" s="563"/>
    </row>
    <row r="46" spans="1:13" ht="12" customHeight="1" x14ac:dyDescent="0.25">
      <c r="A46" s="102"/>
      <c r="B46" s="31" t="s">
        <v>72</v>
      </c>
      <c r="C46" s="102"/>
      <c r="D46" s="614">
        <v>60</v>
      </c>
      <c r="E46" s="327">
        <v>11</v>
      </c>
      <c r="F46" s="327">
        <v>21</v>
      </c>
      <c r="G46" s="615">
        <v>28</v>
      </c>
      <c r="H46" s="336"/>
      <c r="I46" s="326">
        <v>64</v>
      </c>
      <c r="J46" s="327">
        <v>13</v>
      </c>
      <c r="K46" s="327">
        <v>25</v>
      </c>
      <c r="L46" s="327">
        <v>26</v>
      </c>
      <c r="M46" s="563"/>
    </row>
    <row r="47" spans="1:13" ht="12" customHeight="1" x14ac:dyDescent="0.25">
      <c r="A47" s="102"/>
      <c r="B47" s="31" t="s">
        <v>73</v>
      </c>
      <c r="C47" s="102"/>
      <c r="D47" s="614">
        <v>29749</v>
      </c>
      <c r="E47" s="327">
        <v>9411</v>
      </c>
      <c r="F47" s="327">
        <v>993</v>
      </c>
      <c r="G47" s="615">
        <v>19345</v>
      </c>
      <c r="H47" s="336"/>
      <c r="I47" s="326">
        <v>28809</v>
      </c>
      <c r="J47" s="327">
        <v>9157</v>
      </c>
      <c r="K47" s="327">
        <v>1044</v>
      </c>
      <c r="L47" s="327">
        <v>18608</v>
      </c>
      <c r="M47" s="563"/>
    </row>
    <row r="48" spans="1:13" ht="12" customHeight="1" x14ac:dyDescent="0.25">
      <c r="A48" s="102"/>
      <c r="B48" s="31" t="s">
        <v>456</v>
      </c>
      <c r="C48" s="102"/>
      <c r="D48" s="614">
        <v>116</v>
      </c>
      <c r="E48" s="327">
        <v>15</v>
      </c>
      <c r="F48" s="327">
        <v>10</v>
      </c>
      <c r="G48" s="615">
        <v>0</v>
      </c>
      <c r="H48" s="336"/>
      <c r="I48" s="326">
        <v>141</v>
      </c>
      <c r="J48" s="327">
        <v>15</v>
      </c>
      <c r="K48" s="327">
        <v>126</v>
      </c>
      <c r="L48" s="327">
        <v>0</v>
      </c>
      <c r="M48" s="563"/>
    </row>
    <row r="49" spans="1:13" ht="12" customHeight="1" x14ac:dyDescent="0.25">
      <c r="A49" s="102"/>
      <c r="B49" s="31" t="s">
        <v>76</v>
      </c>
      <c r="C49" s="102"/>
      <c r="D49" s="614">
        <v>5659</v>
      </c>
      <c r="E49" s="327">
        <v>5026</v>
      </c>
      <c r="F49" s="327">
        <v>633</v>
      </c>
      <c r="G49" s="615">
        <v>0</v>
      </c>
      <c r="H49" s="336"/>
      <c r="I49" s="326">
        <v>5525</v>
      </c>
      <c r="J49" s="327">
        <v>4881</v>
      </c>
      <c r="K49" s="327">
        <v>644</v>
      </c>
      <c r="L49" s="327">
        <v>0</v>
      </c>
      <c r="M49" s="563"/>
    </row>
    <row r="50" spans="1:13" ht="12" customHeight="1" x14ac:dyDescent="0.25">
      <c r="A50" s="102"/>
      <c r="B50" s="31" t="s">
        <v>77</v>
      </c>
      <c r="C50" s="102"/>
      <c r="D50" s="614">
        <v>31384</v>
      </c>
      <c r="E50" s="327">
        <v>5690</v>
      </c>
      <c r="F50" s="327">
        <v>36</v>
      </c>
      <c r="G50" s="615">
        <v>25658</v>
      </c>
      <c r="H50" s="336"/>
      <c r="I50" s="326">
        <v>29039</v>
      </c>
      <c r="J50" s="327">
        <v>4523</v>
      </c>
      <c r="K50" s="327">
        <v>44</v>
      </c>
      <c r="L50" s="327">
        <v>24472</v>
      </c>
      <c r="M50" s="563"/>
    </row>
    <row r="51" spans="1:13" ht="12" customHeight="1" x14ac:dyDescent="0.25">
      <c r="A51" s="102"/>
      <c r="B51" s="31" t="s">
        <v>78</v>
      </c>
      <c r="C51" s="102"/>
      <c r="D51" s="614">
        <v>1671</v>
      </c>
      <c r="E51" s="327">
        <v>1328</v>
      </c>
      <c r="F51" s="327">
        <v>159</v>
      </c>
      <c r="G51" s="615">
        <v>184</v>
      </c>
      <c r="H51" s="336"/>
      <c r="I51" s="326">
        <v>1666</v>
      </c>
      <c r="J51" s="327">
        <v>1289</v>
      </c>
      <c r="K51" s="327">
        <v>164</v>
      </c>
      <c r="L51" s="327">
        <v>213</v>
      </c>
      <c r="M51" s="563"/>
    </row>
    <row r="52" spans="1:13" ht="12" customHeight="1" x14ac:dyDescent="0.25">
      <c r="A52" s="102"/>
      <c r="B52" s="31" t="s">
        <v>80</v>
      </c>
      <c r="C52" s="102"/>
      <c r="D52" s="614">
        <v>504</v>
      </c>
      <c r="E52" s="327">
        <v>228</v>
      </c>
      <c r="F52" s="327">
        <v>232</v>
      </c>
      <c r="G52" s="615">
        <v>44</v>
      </c>
      <c r="H52" s="336"/>
      <c r="I52" s="326">
        <v>469</v>
      </c>
      <c r="J52" s="327">
        <v>232</v>
      </c>
      <c r="K52" s="327">
        <v>193</v>
      </c>
      <c r="L52" s="327">
        <v>44</v>
      </c>
      <c r="M52" s="563"/>
    </row>
    <row r="53" spans="1:13" ht="12" customHeight="1" x14ac:dyDescent="0.25">
      <c r="A53" s="102"/>
      <c r="B53" s="31" t="s">
        <v>82</v>
      </c>
      <c r="C53" s="102"/>
      <c r="D53" s="614">
        <v>30344</v>
      </c>
      <c r="E53" s="327">
        <v>0</v>
      </c>
      <c r="F53" s="327">
        <v>6</v>
      </c>
      <c r="G53" s="615">
        <v>30338</v>
      </c>
      <c r="H53" s="336"/>
      <c r="I53" s="326">
        <v>30550</v>
      </c>
      <c r="J53" s="327">
        <v>0</v>
      </c>
      <c r="K53" s="327">
        <v>5</v>
      </c>
      <c r="L53" s="327">
        <v>30545</v>
      </c>
      <c r="M53" s="563"/>
    </row>
    <row r="54" spans="1:13" ht="12" customHeight="1" x14ac:dyDescent="0.25">
      <c r="A54" s="102"/>
      <c r="B54" s="31" t="s">
        <v>83</v>
      </c>
      <c r="C54" s="102"/>
      <c r="D54" s="614">
        <v>123</v>
      </c>
      <c r="E54" s="327">
        <v>65</v>
      </c>
      <c r="F54" s="327">
        <v>58</v>
      </c>
      <c r="G54" s="615">
        <v>0</v>
      </c>
      <c r="H54" s="336"/>
      <c r="I54" s="326">
        <v>128</v>
      </c>
      <c r="J54" s="327">
        <v>56</v>
      </c>
      <c r="K54" s="327">
        <v>72</v>
      </c>
      <c r="L54" s="327">
        <v>0</v>
      </c>
      <c r="M54" s="563"/>
    </row>
    <row r="55" spans="1:13" ht="12" customHeight="1" x14ac:dyDescent="0.25">
      <c r="A55" s="102"/>
      <c r="B55" s="31" t="s">
        <v>84</v>
      </c>
      <c r="C55" s="102"/>
      <c r="D55" s="614">
        <v>1436</v>
      </c>
      <c r="E55" s="327">
        <v>1175</v>
      </c>
      <c r="F55" s="327">
        <v>169</v>
      </c>
      <c r="G55" s="615">
        <v>92</v>
      </c>
      <c r="H55" s="336"/>
      <c r="I55" s="326">
        <v>1342</v>
      </c>
      <c r="J55" s="327">
        <v>1100</v>
      </c>
      <c r="K55" s="327">
        <v>155</v>
      </c>
      <c r="L55" s="327">
        <v>87</v>
      </c>
      <c r="M55" s="563"/>
    </row>
    <row r="56" spans="1:13" ht="12" customHeight="1" x14ac:dyDescent="0.25">
      <c r="A56" s="102"/>
      <c r="B56" s="31" t="s">
        <v>86</v>
      </c>
      <c r="C56" s="102"/>
      <c r="D56" s="614">
        <v>26</v>
      </c>
      <c r="E56" s="327">
        <v>11</v>
      </c>
      <c r="F56" s="327">
        <v>15</v>
      </c>
      <c r="G56" s="615" t="s">
        <v>123</v>
      </c>
      <c r="H56" s="336"/>
      <c r="I56" s="326">
        <v>23</v>
      </c>
      <c r="J56" s="327">
        <v>11</v>
      </c>
      <c r="K56" s="327">
        <v>12</v>
      </c>
      <c r="L56" s="327" t="s">
        <v>123</v>
      </c>
      <c r="M56" s="563"/>
    </row>
    <row r="57" spans="1:13" ht="12" customHeight="1" x14ac:dyDescent="0.25">
      <c r="A57" s="102"/>
      <c r="B57" s="31" t="s">
        <v>88</v>
      </c>
      <c r="C57" s="102"/>
      <c r="D57" s="614">
        <v>7558</v>
      </c>
      <c r="E57" s="327">
        <v>5</v>
      </c>
      <c r="F57" s="327">
        <v>272</v>
      </c>
      <c r="G57" s="615">
        <v>1965</v>
      </c>
      <c r="H57" s="336"/>
      <c r="I57" s="326">
        <v>7691</v>
      </c>
      <c r="J57" s="327">
        <v>5383</v>
      </c>
      <c r="K57" s="327">
        <v>312</v>
      </c>
      <c r="L57" s="327">
        <v>1996</v>
      </c>
      <c r="M57" s="563"/>
    </row>
    <row r="58" spans="1:13" ht="12" customHeight="1" x14ac:dyDescent="0.25">
      <c r="A58" s="102"/>
      <c r="B58" s="31" t="s">
        <v>89</v>
      </c>
      <c r="C58" s="102"/>
      <c r="D58" s="614">
        <v>85</v>
      </c>
      <c r="E58" s="327">
        <v>23</v>
      </c>
      <c r="F58" s="327">
        <v>60</v>
      </c>
      <c r="G58" s="615">
        <v>2</v>
      </c>
      <c r="H58" s="336"/>
      <c r="I58" s="326">
        <v>64</v>
      </c>
      <c r="J58" s="327">
        <v>23</v>
      </c>
      <c r="K58" s="327">
        <v>39</v>
      </c>
      <c r="L58" s="327">
        <v>2</v>
      </c>
      <c r="M58" s="563"/>
    </row>
    <row r="59" spans="1:13" ht="12" customHeight="1" x14ac:dyDescent="0.25">
      <c r="A59" s="102"/>
      <c r="B59" s="31" t="s">
        <v>91</v>
      </c>
      <c r="C59" s="102"/>
      <c r="D59" s="614">
        <v>2064</v>
      </c>
      <c r="E59" s="327">
        <v>1845</v>
      </c>
      <c r="F59" s="327">
        <v>213</v>
      </c>
      <c r="G59" s="615">
        <v>6</v>
      </c>
      <c r="H59" s="336"/>
      <c r="I59" s="326">
        <v>1911</v>
      </c>
      <c r="J59" s="327">
        <v>1765</v>
      </c>
      <c r="K59" s="327">
        <v>141</v>
      </c>
      <c r="L59" s="327">
        <v>5</v>
      </c>
      <c r="M59" s="563"/>
    </row>
    <row r="60" spans="1:13" ht="12" customHeight="1" x14ac:dyDescent="0.25">
      <c r="A60" s="102"/>
      <c r="B60" s="31" t="s">
        <v>93</v>
      </c>
      <c r="C60" s="102"/>
      <c r="D60" s="614">
        <v>49</v>
      </c>
      <c r="E60" s="327" t="s">
        <v>123</v>
      </c>
      <c r="F60" s="327">
        <v>49</v>
      </c>
      <c r="G60" s="615" t="s">
        <v>123</v>
      </c>
      <c r="H60" s="336"/>
      <c r="I60" s="326">
        <v>45</v>
      </c>
      <c r="J60" s="327" t="s">
        <v>123</v>
      </c>
      <c r="K60" s="327">
        <v>45</v>
      </c>
      <c r="L60" s="327" t="s">
        <v>123</v>
      </c>
      <c r="M60" s="231"/>
    </row>
    <row r="61" spans="1:13" ht="12" customHeight="1" x14ac:dyDescent="0.25">
      <c r="A61" s="102"/>
      <c r="B61" s="31" t="s">
        <v>95</v>
      </c>
      <c r="C61" s="102"/>
      <c r="D61" s="614">
        <v>5</v>
      </c>
      <c r="E61" s="327">
        <v>5</v>
      </c>
      <c r="F61" s="327">
        <v>0</v>
      </c>
      <c r="G61" s="615">
        <v>0</v>
      </c>
      <c r="H61" s="336"/>
      <c r="I61" s="326">
        <v>5</v>
      </c>
      <c r="J61" s="327">
        <v>5</v>
      </c>
      <c r="K61" s="327" t="s">
        <v>123</v>
      </c>
      <c r="L61" s="327" t="s">
        <v>123</v>
      </c>
      <c r="M61" s="231"/>
    </row>
    <row r="62" spans="1:13" ht="12" customHeight="1" x14ac:dyDescent="0.25">
      <c r="A62" s="102"/>
      <c r="B62" s="31" t="s">
        <v>97</v>
      </c>
      <c r="C62" s="102"/>
      <c r="D62" s="614">
        <v>1473</v>
      </c>
      <c r="E62" s="327">
        <v>730</v>
      </c>
      <c r="F62" s="327">
        <v>89</v>
      </c>
      <c r="G62" s="615">
        <v>654</v>
      </c>
      <c r="H62" s="336"/>
      <c r="I62" s="326">
        <v>1497</v>
      </c>
      <c r="J62" s="327">
        <v>705</v>
      </c>
      <c r="K62" s="327">
        <v>85</v>
      </c>
      <c r="L62" s="327">
        <v>707</v>
      </c>
      <c r="M62" s="231"/>
    </row>
    <row r="63" spans="1:13" ht="12" customHeight="1" x14ac:dyDescent="0.25">
      <c r="A63" s="102"/>
      <c r="B63" s="31" t="s">
        <v>99</v>
      </c>
      <c r="C63" s="102"/>
      <c r="D63" s="614">
        <v>39</v>
      </c>
      <c r="E63" s="327">
        <v>39</v>
      </c>
      <c r="F63" s="327" t="s">
        <v>123</v>
      </c>
      <c r="G63" s="615" t="s">
        <v>123</v>
      </c>
      <c r="H63" s="336"/>
      <c r="I63" s="326">
        <v>22</v>
      </c>
      <c r="J63" s="327">
        <v>22</v>
      </c>
      <c r="K63" s="327" t="s">
        <v>123</v>
      </c>
      <c r="L63" s="327" t="s">
        <v>123</v>
      </c>
      <c r="M63" s="184"/>
    </row>
    <row r="64" spans="1:13" ht="12" customHeight="1" x14ac:dyDescent="0.25">
      <c r="A64" s="102"/>
      <c r="B64" s="37" t="s">
        <v>101</v>
      </c>
      <c r="C64" s="102"/>
      <c r="D64" s="616">
        <v>695</v>
      </c>
      <c r="E64" s="617">
        <v>664</v>
      </c>
      <c r="F64" s="617">
        <v>31</v>
      </c>
      <c r="G64" s="618" t="s">
        <v>123</v>
      </c>
      <c r="H64" s="336"/>
      <c r="I64" s="328">
        <v>685</v>
      </c>
      <c r="J64" s="329">
        <v>655</v>
      </c>
      <c r="K64" s="329">
        <v>30</v>
      </c>
      <c r="L64" s="329" t="s">
        <v>123</v>
      </c>
      <c r="M64" s="184"/>
    </row>
    <row r="65" spans="1:13" ht="12" customHeight="1" x14ac:dyDescent="0.25">
      <c r="A65" s="102"/>
      <c r="B65" s="140" t="s">
        <v>26</v>
      </c>
      <c r="C65" s="102"/>
      <c r="D65" s="562">
        <f>SUM(D39:D64)</f>
        <v>116493</v>
      </c>
      <c r="E65" s="336"/>
      <c r="F65" s="336"/>
      <c r="G65" s="336"/>
      <c r="H65" s="336"/>
      <c r="I65" s="562">
        <f>SUM(I39:I64)</f>
        <v>113559</v>
      </c>
      <c r="J65" s="336"/>
      <c r="K65" s="336"/>
      <c r="L65" s="336"/>
      <c r="M65" s="184"/>
    </row>
    <row r="66" spans="1:13" ht="12" customHeight="1" x14ac:dyDescent="0.25">
      <c r="A66" s="102"/>
      <c r="B66" s="180"/>
      <c r="C66" s="102"/>
      <c r="D66" s="336"/>
      <c r="E66" s="336"/>
      <c r="F66" s="336"/>
      <c r="G66" s="336"/>
      <c r="H66" s="336"/>
      <c r="I66" s="336"/>
      <c r="J66" s="336"/>
      <c r="K66" s="336"/>
      <c r="L66" s="336"/>
      <c r="M66" s="184"/>
    </row>
    <row r="67" spans="1:13" ht="12" customHeight="1" x14ac:dyDescent="0.25">
      <c r="A67" s="102"/>
      <c r="B67" s="205" t="s">
        <v>124</v>
      </c>
      <c r="C67" s="121"/>
      <c r="D67" s="248">
        <f>SUM(D16,D36,D65)</f>
        <v>169913</v>
      </c>
      <c r="E67" s="248"/>
      <c r="F67" s="248"/>
      <c r="G67" s="248"/>
      <c r="H67" s="248"/>
      <c r="I67" s="248">
        <f t="shared" ref="I67" si="0">SUM(I16,I36,I65)</f>
        <v>161746</v>
      </c>
      <c r="J67" s="248"/>
      <c r="K67" s="456"/>
      <c r="L67" s="456"/>
      <c r="M67" s="184"/>
    </row>
    <row r="68" spans="1:13" ht="12" customHeight="1" x14ac:dyDescent="0.25">
      <c r="D68" s="184"/>
      <c r="E68" s="184"/>
      <c r="F68" s="184"/>
      <c r="G68" s="184"/>
      <c r="H68" s="184"/>
      <c r="I68" s="184"/>
      <c r="J68" s="184"/>
      <c r="K68" s="184"/>
      <c r="L68" s="184"/>
      <c r="M68" s="184"/>
    </row>
    <row r="69" spans="1:13" ht="12" customHeight="1" x14ac:dyDescent="0.25">
      <c r="B69" s="3" t="s">
        <v>264</v>
      </c>
      <c r="D69" s="184"/>
      <c r="E69" s="184"/>
      <c r="F69" s="184"/>
      <c r="G69" s="184"/>
      <c r="H69" s="184"/>
      <c r="I69" s="184"/>
      <c r="J69" s="184"/>
      <c r="K69" s="184"/>
      <c r="L69" s="184"/>
      <c r="M69" s="184"/>
    </row>
    <row r="70" spans="1:13" ht="12" customHeight="1" x14ac:dyDescent="0.25">
      <c r="B70" s="3" t="s">
        <v>695</v>
      </c>
      <c r="D70" s="184"/>
      <c r="E70" s="184"/>
      <c r="F70" s="184"/>
      <c r="G70" s="184"/>
      <c r="H70" s="184"/>
      <c r="I70" s="184"/>
      <c r="J70" s="184"/>
      <c r="K70" s="184"/>
      <c r="L70" s="184"/>
      <c r="M70" s="184"/>
    </row>
    <row r="71" spans="1:13" ht="12" customHeight="1" x14ac:dyDescent="0.25">
      <c r="B71" s="3" t="s">
        <v>265</v>
      </c>
      <c r="D71" s="184"/>
      <c r="E71" s="184"/>
      <c r="F71" s="184"/>
      <c r="G71" s="184"/>
      <c r="H71" s="184"/>
      <c r="I71" s="184"/>
      <c r="J71" s="184"/>
      <c r="K71" s="184"/>
      <c r="L71" s="184"/>
      <c r="M71" s="184"/>
    </row>
  </sheetData>
  <mergeCells count="5">
    <mergeCell ref="B4:B6"/>
    <mergeCell ref="D4:G4"/>
    <mergeCell ref="I4:L4"/>
    <mergeCell ref="D5:D6"/>
    <mergeCell ref="I5:I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N61"/>
  <sheetViews>
    <sheetView showGridLines="0" zoomScale="85" zoomScaleNormal="85" workbookViewId="0">
      <selection activeCell="N78" sqref="N78"/>
    </sheetView>
  </sheetViews>
  <sheetFormatPr defaultColWidth="11.42578125" defaultRowHeight="15" x14ac:dyDescent="0.25"/>
  <cols>
    <col min="1" max="1" width="2.85546875" style="3" customWidth="1"/>
    <col min="2" max="2" width="45.85546875" style="3" customWidth="1"/>
    <col min="3" max="3" width="2.85546875" style="3" customWidth="1"/>
    <col min="4" max="7" width="15.7109375" style="3" customWidth="1"/>
    <col min="8" max="8" width="2.85546875" style="3" customWidth="1"/>
    <col min="9" max="12" width="15.7109375" style="3" customWidth="1"/>
    <col min="13" max="13" width="2.85546875" style="3" customWidth="1"/>
    <col min="14" max="256" width="11.42578125" style="2"/>
    <col min="257" max="257" width="2.85546875" style="2" customWidth="1"/>
    <col min="258" max="258" width="45.85546875" style="2" customWidth="1"/>
    <col min="259" max="259" width="2.85546875" style="2" customWidth="1"/>
    <col min="260" max="263" width="15.7109375" style="2" customWidth="1"/>
    <col min="264" max="264" width="2.85546875" style="2" customWidth="1"/>
    <col min="265" max="268" width="15.7109375" style="2" customWidth="1"/>
    <col min="269" max="269" width="2.85546875" style="2" customWidth="1"/>
    <col min="270" max="512" width="11.42578125" style="2"/>
    <col min="513" max="513" width="2.85546875" style="2" customWidth="1"/>
    <col min="514" max="514" width="45.85546875" style="2" customWidth="1"/>
    <col min="515" max="515" width="2.85546875" style="2" customWidth="1"/>
    <col min="516" max="519" width="15.7109375" style="2" customWidth="1"/>
    <col min="520" max="520" width="2.85546875" style="2" customWidth="1"/>
    <col min="521" max="524" width="15.7109375" style="2" customWidth="1"/>
    <col min="525" max="525" width="2.85546875" style="2" customWidth="1"/>
    <col min="526" max="768" width="11.42578125" style="2"/>
    <col min="769" max="769" width="2.85546875" style="2" customWidth="1"/>
    <col min="770" max="770" width="45.85546875" style="2" customWidth="1"/>
    <col min="771" max="771" width="2.85546875" style="2" customWidth="1"/>
    <col min="772" max="775" width="15.7109375" style="2" customWidth="1"/>
    <col min="776" max="776" width="2.85546875" style="2" customWidth="1"/>
    <col min="777" max="780" width="15.7109375" style="2" customWidth="1"/>
    <col min="781" max="781" width="2.85546875" style="2" customWidth="1"/>
    <col min="782" max="1024" width="11.42578125" style="2"/>
    <col min="1025" max="1025" width="2.85546875" style="2" customWidth="1"/>
    <col min="1026" max="1026" width="45.85546875" style="2" customWidth="1"/>
    <col min="1027" max="1027" width="2.85546875" style="2" customWidth="1"/>
    <col min="1028" max="1031" width="15.7109375" style="2" customWidth="1"/>
    <col min="1032" max="1032" width="2.85546875" style="2" customWidth="1"/>
    <col min="1033" max="1036" width="15.7109375" style="2" customWidth="1"/>
    <col min="1037" max="1037" width="2.85546875" style="2" customWidth="1"/>
    <col min="1038" max="1280" width="11.42578125" style="2"/>
    <col min="1281" max="1281" width="2.85546875" style="2" customWidth="1"/>
    <col min="1282" max="1282" width="45.85546875" style="2" customWidth="1"/>
    <col min="1283" max="1283" width="2.85546875" style="2" customWidth="1"/>
    <col min="1284" max="1287" width="15.7109375" style="2" customWidth="1"/>
    <col min="1288" max="1288" width="2.85546875" style="2" customWidth="1"/>
    <col min="1289" max="1292" width="15.7109375" style="2" customWidth="1"/>
    <col min="1293" max="1293" width="2.85546875" style="2" customWidth="1"/>
    <col min="1294" max="1536" width="11.42578125" style="2"/>
    <col min="1537" max="1537" width="2.85546875" style="2" customWidth="1"/>
    <col min="1538" max="1538" width="45.85546875" style="2" customWidth="1"/>
    <col min="1539" max="1539" width="2.85546875" style="2" customWidth="1"/>
    <col min="1540" max="1543" width="15.7109375" style="2" customWidth="1"/>
    <col min="1544" max="1544" width="2.85546875" style="2" customWidth="1"/>
    <col min="1545" max="1548" width="15.7109375" style="2" customWidth="1"/>
    <col min="1549" max="1549" width="2.85546875" style="2" customWidth="1"/>
    <col min="1550" max="1792" width="11.42578125" style="2"/>
    <col min="1793" max="1793" width="2.85546875" style="2" customWidth="1"/>
    <col min="1794" max="1794" width="45.85546875" style="2" customWidth="1"/>
    <col min="1795" max="1795" width="2.85546875" style="2" customWidth="1"/>
    <col min="1796" max="1799" width="15.7109375" style="2" customWidth="1"/>
    <col min="1800" max="1800" width="2.85546875" style="2" customWidth="1"/>
    <col min="1801" max="1804" width="15.7109375" style="2" customWidth="1"/>
    <col min="1805" max="1805" width="2.85546875" style="2" customWidth="1"/>
    <col min="1806" max="2048" width="11.42578125" style="2"/>
    <col min="2049" max="2049" width="2.85546875" style="2" customWidth="1"/>
    <col min="2050" max="2050" width="45.85546875" style="2" customWidth="1"/>
    <col min="2051" max="2051" width="2.85546875" style="2" customWidth="1"/>
    <col min="2052" max="2055" width="15.7109375" style="2" customWidth="1"/>
    <col min="2056" max="2056" width="2.85546875" style="2" customWidth="1"/>
    <col min="2057" max="2060" width="15.7109375" style="2" customWidth="1"/>
    <col min="2061" max="2061" width="2.85546875" style="2" customWidth="1"/>
    <col min="2062" max="2304" width="11.42578125" style="2"/>
    <col min="2305" max="2305" width="2.85546875" style="2" customWidth="1"/>
    <col min="2306" max="2306" width="45.85546875" style="2" customWidth="1"/>
    <col min="2307" max="2307" width="2.85546875" style="2" customWidth="1"/>
    <col min="2308" max="2311" width="15.7109375" style="2" customWidth="1"/>
    <col min="2312" max="2312" width="2.85546875" style="2" customWidth="1"/>
    <col min="2313" max="2316" width="15.7109375" style="2" customWidth="1"/>
    <col min="2317" max="2317" width="2.85546875" style="2" customWidth="1"/>
    <col min="2318" max="2560" width="11.42578125" style="2"/>
    <col min="2561" max="2561" width="2.85546875" style="2" customWidth="1"/>
    <col min="2562" max="2562" width="45.85546875" style="2" customWidth="1"/>
    <col min="2563" max="2563" width="2.85546875" style="2" customWidth="1"/>
    <col min="2564" max="2567" width="15.7109375" style="2" customWidth="1"/>
    <col min="2568" max="2568" width="2.85546875" style="2" customWidth="1"/>
    <col min="2569" max="2572" width="15.7109375" style="2" customWidth="1"/>
    <col min="2573" max="2573" width="2.85546875" style="2" customWidth="1"/>
    <col min="2574" max="2816" width="11.42578125" style="2"/>
    <col min="2817" max="2817" width="2.85546875" style="2" customWidth="1"/>
    <col min="2818" max="2818" width="45.85546875" style="2" customWidth="1"/>
    <col min="2819" max="2819" width="2.85546875" style="2" customWidth="1"/>
    <col min="2820" max="2823" width="15.7109375" style="2" customWidth="1"/>
    <col min="2824" max="2824" width="2.85546875" style="2" customWidth="1"/>
    <col min="2825" max="2828" width="15.7109375" style="2" customWidth="1"/>
    <col min="2829" max="2829" width="2.85546875" style="2" customWidth="1"/>
    <col min="2830" max="3072" width="11.42578125" style="2"/>
    <col min="3073" max="3073" width="2.85546875" style="2" customWidth="1"/>
    <col min="3074" max="3074" width="45.85546875" style="2" customWidth="1"/>
    <col min="3075" max="3075" width="2.85546875" style="2" customWidth="1"/>
    <col min="3076" max="3079" width="15.7109375" style="2" customWidth="1"/>
    <col min="3080" max="3080" width="2.85546875" style="2" customWidth="1"/>
    <col min="3081" max="3084" width="15.7109375" style="2" customWidth="1"/>
    <col min="3085" max="3085" width="2.85546875" style="2" customWidth="1"/>
    <col min="3086" max="3328" width="11.42578125" style="2"/>
    <col min="3329" max="3329" width="2.85546875" style="2" customWidth="1"/>
    <col min="3330" max="3330" width="45.85546875" style="2" customWidth="1"/>
    <col min="3331" max="3331" width="2.85546875" style="2" customWidth="1"/>
    <col min="3332" max="3335" width="15.7109375" style="2" customWidth="1"/>
    <col min="3336" max="3336" width="2.85546875" style="2" customWidth="1"/>
    <col min="3337" max="3340" width="15.7109375" style="2" customWidth="1"/>
    <col min="3341" max="3341" width="2.85546875" style="2" customWidth="1"/>
    <col min="3342" max="3584" width="11.42578125" style="2"/>
    <col min="3585" max="3585" width="2.85546875" style="2" customWidth="1"/>
    <col min="3586" max="3586" width="45.85546875" style="2" customWidth="1"/>
    <col min="3587" max="3587" width="2.85546875" style="2" customWidth="1"/>
    <col min="3588" max="3591" width="15.7109375" style="2" customWidth="1"/>
    <col min="3592" max="3592" width="2.85546875" style="2" customWidth="1"/>
    <col min="3593" max="3596" width="15.7109375" style="2" customWidth="1"/>
    <col min="3597" max="3597" width="2.85546875" style="2" customWidth="1"/>
    <col min="3598" max="3840" width="11.42578125" style="2"/>
    <col min="3841" max="3841" width="2.85546875" style="2" customWidth="1"/>
    <col min="3842" max="3842" width="45.85546875" style="2" customWidth="1"/>
    <col min="3843" max="3843" width="2.85546875" style="2" customWidth="1"/>
    <col min="3844" max="3847" width="15.7109375" style="2" customWidth="1"/>
    <col min="3848" max="3848" width="2.85546875" style="2" customWidth="1"/>
    <col min="3849" max="3852" width="15.7109375" style="2" customWidth="1"/>
    <col min="3853" max="3853" width="2.85546875" style="2" customWidth="1"/>
    <col min="3854" max="4096" width="11.42578125" style="2"/>
    <col min="4097" max="4097" width="2.85546875" style="2" customWidth="1"/>
    <col min="4098" max="4098" width="45.85546875" style="2" customWidth="1"/>
    <col min="4099" max="4099" width="2.85546875" style="2" customWidth="1"/>
    <col min="4100" max="4103" width="15.7109375" style="2" customWidth="1"/>
    <col min="4104" max="4104" width="2.85546875" style="2" customWidth="1"/>
    <col min="4105" max="4108" width="15.7109375" style="2" customWidth="1"/>
    <col min="4109" max="4109" width="2.85546875" style="2" customWidth="1"/>
    <col min="4110" max="4352" width="11.42578125" style="2"/>
    <col min="4353" max="4353" width="2.85546875" style="2" customWidth="1"/>
    <col min="4354" max="4354" width="45.85546875" style="2" customWidth="1"/>
    <col min="4355" max="4355" width="2.85546875" style="2" customWidth="1"/>
    <col min="4356" max="4359" width="15.7109375" style="2" customWidth="1"/>
    <col min="4360" max="4360" width="2.85546875" style="2" customWidth="1"/>
    <col min="4361" max="4364" width="15.7109375" style="2" customWidth="1"/>
    <col min="4365" max="4365" width="2.85546875" style="2" customWidth="1"/>
    <col min="4366" max="4608" width="11.42578125" style="2"/>
    <col min="4609" max="4609" width="2.85546875" style="2" customWidth="1"/>
    <col min="4610" max="4610" width="45.85546875" style="2" customWidth="1"/>
    <col min="4611" max="4611" width="2.85546875" style="2" customWidth="1"/>
    <col min="4612" max="4615" width="15.7109375" style="2" customWidth="1"/>
    <col min="4616" max="4616" width="2.85546875" style="2" customWidth="1"/>
    <col min="4617" max="4620" width="15.7109375" style="2" customWidth="1"/>
    <col min="4621" max="4621" width="2.85546875" style="2" customWidth="1"/>
    <col min="4622" max="4864" width="11.42578125" style="2"/>
    <col min="4865" max="4865" width="2.85546875" style="2" customWidth="1"/>
    <col min="4866" max="4866" width="45.85546875" style="2" customWidth="1"/>
    <col min="4867" max="4867" width="2.85546875" style="2" customWidth="1"/>
    <col min="4868" max="4871" width="15.7109375" style="2" customWidth="1"/>
    <col min="4872" max="4872" width="2.85546875" style="2" customWidth="1"/>
    <col min="4873" max="4876" width="15.7109375" style="2" customWidth="1"/>
    <col min="4877" max="4877" width="2.85546875" style="2" customWidth="1"/>
    <col min="4878" max="5120" width="11.42578125" style="2"/>
    <col min="5121" max="5121" width="2.85546875" style="2" customWidth="1"/>
    <col min="5122" max="5122" width="45.85546875" style="2" customWidth="1"/>
    <col min="5123" max="5123" width="2.85546875" style="2" customWidth="1"/>
    <col min="5124" max="5127" width="15.7109375" style="2" customWidth="1"/>
    <col min="5128" max="5128" width="2.85546875" style="2" customWidth="1"/>
    <col min="5129" max="5132" width="15.7109375" style="2" customWidth="1"/>
    <col min="5133" max="5133" width="2.85546875" style="2" customWidth="1"/>
    <col min="5134" max="5376" width="11.42578125" style="2"/>
    <col min="5377" max="5377" width="2.85546875" style="2" customWidth="1"/>
    <col min="5378" max="5378" width="45.85546875" style="2" customWidth="1"/>
    <col min="5379" max="5379" width="2.85546875" style="2" customWidth="1"/>
    <col min="5380" max="5383" width="15.7109375" style="2" customWidth="1"/>
    <col min="5384" max="5384" width="2.85546875" style="2" customWidth="1"/>
    <col min="5385" max="5388" width="15.7109375" style="2" customWidth="1"/>
    <col min="5389" max="5389" width="2.85546875" style="2" customWidth="1"/>
    <col min="5390" max="5632" width="11.42578125" style="2"/>
    <col min="5633" max="5633" width="2.85546875" style="2" customWidth="1"/>
    <col min="5634" max="5634" width="45.85546875" style="2" customWidth="1"/>
    <col min="5635" max="5635" width="2.85546875" style="2" customWidth="1"/>
    <col min="5636" max="5639" width="15.7109375" style="2" customWidth="1"/>
    <col min="5640" max="5640" width="2.85546875" style="2" customWidth="1"/>
    <col min="5641" max="5644" width="15.7109375" style="2" customWidth="1"/>
    <col min="5645" max="5645" width="2.85546875" style="2" customWidth="1"/>
    <col min="5646" max="5888" width="11.42578125" style="2"/>
    <col min="5889" max="5889" width="2.85546875" style="2" customWidth="1"/>
    <col min="5890" max="5890" width="45.85546875" style="2" customWidth="1"/>
    <col min="5891" max="5891" width="2.85546875" style="2" customWidth="1"/>
    <col min="5892" max="5895" width="15.7109375" style="2" customWidth="1"/>
    <col min="5896" max="5896" width="2.85546875" style="2" customWidth="1"/>
    <col min="5897" max="5900" width="15.7109375" style="2" customWidth="1"/>
    <col min="5901" max="5901" width="2.85546875" style="2" customWidth="1"/>
    <col min="5902" max="6144" width="11.42578125" style="2"/>
    <col min="6145" max="6145" width="2.85546875" style="2" customWidth="1"/>
    <col min="6146" max="6146" width="45.85546875" style="2" customWidth="1"/>
    <col min="6147" max="6147" width="2.85546875" style="2" customWidth="1"/>
    <col min="6148" max="6151" width="15.7109375" style="2" customWidth="1"/>
    <col min="6152" max="6152" width="2.85546875" style="2" customWidth="1"/>
    <col min="6153" max="6156" width="15.7109375" style="2" customWidth="1"/>
    <col min="6157" max="6157" width="2.85546875" style="2" customWidth="1"/>
    <col min="6158" max="6400" width="11.42578125" style="2"/>
    <col min="6401" max="6401" width="2.85546875" style="2" customWidth="1"/>
    <col min="6402" max="6402" width="45.85546875" style="2" customWidth="1"/>
    <col min="6403" max="6403" width="2.85546875" style="2" customWidth="1"/>
    <col min="6404" max="6407" width="15.7109375" style="2" customWidth="1"/>
    <col min="6408" max="6408" width="2.85546875" style="2" customWidth="1"/>
    <col min="6409" max="6412" width="15.7109375" style="2" customWidth="1"/>
    <col min="6413" max="6413" width="2.85546875" style="2" customWidth="1"/>
    <col min="6414" max="6656" width="11.42578125" style="2"/>
    <col min="6657" max="6657" width="2.85546875" style="2" customWidth="1"/>
    <col min="6658" max="6658" width="45.85546875" style="2" customWidth="1"/>
    <col min="6659" max="6659" width="2.85546875" style="2" customWidth="1"/>
    <col min="6660" max="6663" width="15.7109375" style="2" customWidth="1"/>
    <col min="6664" max="6664" width="2.85546875" style="2" customWidth="1"/>
    <col min="6665" max="6668" width="15.7109375" style="2" customWidth="1"/>
    <col min="6669" max="6669" width="2.85546875" style="2" customWidth="1"/>
    <col min="6670" max="6912" width="11.42578125" style="2"/>
    <col min="6913" max="6913" width="2.85546875" style="2" customWidth="1"/>
    <col min="6914" max="6914" width="45.85546875" style="2" customWidth="1"/>
    <col min="6915" max="6915" width="2.85546875" style="2" customWidth="1"/>
    <col min="6916" max="6919" width="15.7109375" style="2" customWidth="1"/>
    <col min="6920" max="6920" width="2.85546875" style="2" customWidth="1"/>
    <col min="6921" max="6924" width="15.7109375" style="2" customWidth="1"/>
    <col min="6925" max="6925" width="2.85546875" style="2" customWidth="1"/>
    <col min="6926" max="7168" width="11.42578125" style="2"/>
    <col min="7169" max="7169" width="2.85546875" style="2" customWidth="1"/>
    <col min="7170" max="7170" width="45.85546875" style="2" customWidth="1"/>
    <col min="7171" max="7171" width="2.85546875" style="2" customWidth="1"/>
    <col min="7172" max="7175" width="15.7109375" style="2" customWidth="1"/>
    <col min="7176" max="7176" width="2.85546875" style="2" customWidth="1"/>
    <col min="7177" max="7180" width="15.7109375" style="2" customWidth="1"/>
    <col min="7181" max="7181" width="2.85546875" style="2" customWidth="1"/>
    <col min="7182" max="7424" width="11.42578125" style="2"/>
    <col min="7425" max="7425" width="2.85546875" style="2" customWidth="1"/>
    <col min="7426" max="7426" width="45.85546875" style="2" customWidth="1"/>
    <col min="7427" max="7427" width="2.85546875" style="2" customWidth="1"/>
    <col min="7428" max="7431" width="15.7109375" style="2" customWidth="1"/>
    <col min="7432" max="7432" width="2.85546875" style="2" customWidth="1"/>
    <col min="7433" max="7436" width="15.7109375" style="2" customWidth="1"/>
    <col min="7437" max="7437" width="2.85546875" style="2" customWidth="1"/>
    <col min="7438" max="7680" width="11.42578125" style="2"/>
    <col min="7681" max="7681" width="2.85546875" style="2" customWidth="1"/>
    <col min="7682" max="7682" width="45.85546875" style="2" customWidth="1"/>
    <col min="7683" max="7683" width="2.85546875" style="2" customWidth="1"/>
    <col min="7684" max="7687" width="15.7109375" style="2" customWidth="1"/>
    <col min="7688" max="7688" width="2.85546875" style="2" customWidth="1"/>
    <col min="7689" max="7692" width="15.7109375" style="2" customWidth="1"/>
    <col min="7693" max="7693" width="2.85546875" style="2" customWidth="1"/>
    <col min="7694" max="7936" width="11.42578125" style="2"/>
    <col min="7937" max="7937" width="2.85546875" style="2" customWidth="1"/>
    <col min="7938" max="7938" width="45.85546875" style="2" customWidth="1"/>
    <col min="7939" max="7939" width="2.85546875" style="2" customWidth="1"/>
    <col min="7940" max="7943" width="15.7109375" style="2" customWidth="1"/>
    <col min="7944" max="7944" width="2.85546875" style="2" customWidth="1"/>
    <col min="7945" max="7948" width="15.7109375" style="2" customWidth="1"/>
    <col min="7949" max="7949" width="2.85546875" style="2" customWidth="1"/>
    <col min="7950" max="8192" width="11.42578125" style="2"/>
    <col min="8193" max="8193" width="2.85546875" style="2" customWidth="1"/>
    <col min="8194" max="8194" width="45.85546875" style="2" customWidth="1"/>
    <col min="8195" max="8195" width="2.85546875" style="2" customWidth="1"/>
    <col min="8196" max="8199" width="15.7109375" style="2" customWidth="1"/>
    <col min="8200" max="8200" width="2.85546875" style="2" customWidth="1"/>
    <col min="8201" max="8204" width="15.7109375" style="2" customWidth="1"/>
    <col min="8205" max="8205" width="2.85546875" style="2" customWidth="1"/>
    <col min="8206" max="8448" width="11.42578125" style="2"/>
    <col min="8449" max="8449" width="2.85546875" style="2" customWidth="1"/>
    <col min="8450" max="8450" width="45.85546875" style="2" customWidth="1"/>
    <col min="8451" max="8451" width="2.85546875" style="2" customWidth="1"/>
    <col min="8452" max="8455" width="15.7109375" style="2" customWidth="1"/>
    <col min="8456" max="8456" width="2.85546875" style="2" customWidth="1"/>
    <col min="8457" max="8460" width="15.7109375" style="2" customWidth="1"/>
    <col min="8461" max="8461" width="2.85546875" style="2" customWidth="1"/>
    <col min="8462" max="8704" width="11.42578125" style="2"/>
    <col min="8705" max="8705" width="2.85546875" style="2" customWidth="1"/>
    <col min="8706" max="8706" width="45.85546875" style="2" customWidth="1"/>
    <col min="8707" max="8707" width="2.85546875" style="2" customWidth="1"/>
    <col min="8708" max="8711" width="15.7109375" style="2" customWidth="1"/>
    <col min="8712" max="8712" width="2.85546875" style="2" customWidth="1"/>
    <col min="8713" max="8716" width="15.7109375" style="2" customWidth="1"/>
    <col min="8717" max="8717" width="2.85546875" style="2" customWidth="1"/>
    <col min="8718" max="8960" width="11.42578125" style="2"/>
    <col min="8961" max="8961" width="2.85546875" style="2" customWidth="1"/>
    <col min="8962" max="8962" width="45.85546875" style="2" customWidth="1"/>
    <col min="8963" max="8963" width="2.85546875" style="2" customWidth="1"/>
    <col min="8964" max="8967" width="15.7109375" style="2" customWidth="1"/>
    <col min="8968" max="8968" width="2.85546875" style="2" customWidth="1"/>
    <col min="8969" max="8972" width="15.7109375" style="2" customWidth="1"/>
    <col min="8973" max="8973" width="2.85546875" style="2" customWidth="1"/>
    <col min="8974" max="9216" width="11.42578125" style="2"/>
    <col min="9217" max="9217" width="2.85546875" style="2" customWidth="1"/>
    <col min="9218" max="9218" width="45.85546875" style="2" customWidth="1"/>
    <col min="9219" max="9219" width="2.85546875" style="2" customWidth="1"/>
    <col min="9220" max="9223" width="15.7109375" style="2" customWidth="1"/>
    <col min="9224" max="9224" width="2.85546875" style="2" customWidth="1"/>
    <col min="9225" max="9228" width="15.7109375" style="2" customWidth="1"/>
    <col min="9229" max="9229" width="2.85546875" style="2" customWidth="1"/>
    <col min="9230" max="9472" width="11.42578125" style="2"/>
    <col min="9473" max="9473" width="2.85546875" style="2" customWidth="1"/>
    <col min="9474" max="9474" width="45.85546875" style="2" customWidth="1"/>
    <col min="9475" max="9475" width="2.85546875" style="2" customWidth="1"/>
    <col min="9476" max="9479" width="15.7109375" style="2" customWidth="1"/>
    <col min="9480" max="9480" width="2.85546875" style="2" customWidth="1"/>
    <col min="9481" max="9484" width="15.7109375" style="2" customWidth="1"/>
    <col min="9485" max="9485" width="2.85546875" style="2" customWidth="1"/>
    <col min="9486" max="9728" width="11.42578125" style="2"/>
    <col min="9729" max="9729" width="2.85546875" style="2" customWidth="1"/>
    <col min="9730" max="9730" width="45.85546875" style="2" customWidth="1"/>
    <col min="9731" max="9731" width="2.85546875" style="2" customWidth="1"/>
    <col min="9732" max="9735" width="15.7109375" style="2" customWidth="1"/>
    <col min="9736" max="9736" width="2.85546875" style="2" customWidth="1"/>
    <col min="9737" max="9740" width="15.7109375" style="2" customWidth="1"/>
    <col min="9741" max="9741" width="2.85546875" style="2" customWidth="1"/>
    <col min="9742" max="9984" width="11.42578125" style="2"/>
    <col min="9985" max="9985" width="2.85546875" style="2" customWidth="1"/>
    <col min="9986" max="9986" width="45.85546875" style="2" customWidth="1"/>
    <col min="9987" max="9987" width="2.85546875" style="2" customWidth="1"/>
    <col min="9988" max="9991" width="15.7109375" style="2" customWidth="1"/>
    <col min="9992" max="9992" width="2.85546875" style="2" customWidth="1"/>
    <col min="9993" max="9996" width="15.7109375" style="2" customWidth="1"/>
    <col min="9997" max="9997" width="2.85546875" style="2" customWidth="1"/>
    <col min="9998" max="10240" width="11.42578125" style="2"/>
    <col min="10241" max="10241" width="2.85546875" style="2" customWidth="1"/>
    <col min="10242" max="10242" width="45.85546875" style="2" customWidth="1"/>
    <col min="10243" max="10243" width="2.85546875" style="2" customWidth="1"/>
    <col min="10244" max="10247" width="15.7109375" style="2" customWidth="1"/>
    <col min="10248" max="10248" width="2.85546875" style="2" customWidth="1"/>
    <col min="10249" max="10252" width="15.7109375" style="2" customWidth="1"/>
    <col min="10253" max="10253" width="2.85546875" style="2" customWidth="1"/>
    <col min="10254" max="10496" width="11.42578125" style="2"/>
    <col min="10497" max="10497" width="2.85546875" style="2" customWidth="1"/>
    <col min="10498" max="10498" width="45.85546875" style="2" customWidth="1"/>
    <col min="10499" max="10499" width="2.85546875" style="2" customWidth="1"/>
    <col min="10500" max="10503" width="15.7109375" style="2" customWidth="1"/>
    <col min="10504" max="10504" width="2.85546875" style="2" customWidth="1"/>
    <col min="10505" max="10508" width="15.7109375" style="2" customWidth="1"/>
    <col min="10509" max="10509" width="2.85546875" style="2" customWidth="1"/>
    <col min="10510" max="10752" width="11.42578125" style="2"/>
    <col min="10753" max="10753" width="2.85546875" style="2" customWidth="1"/>
    <col min="10754" max="10754" width="45.85546875" style="2" customWidth="1"/>
    <col min="10755" max="10755" width="2.85546875" style="2" customWidth="1"/>
    <col min="10756" max="10759" width="15.7109375" style="2" customWidth="1"/>
    <col min="10760" max="10760" width="2.85546875" style="2" customWidth="1"/>
    <col min="10761" max="10764" width="15.7109375" style="2" customWidth="1"/>
    <col min="10765" max="10765" width="2.85546875" style="2" customWidth="1"/>
    <col min="10766" max="11008" width="11.42578125" style="2"/>
    <col min="11009" max="11009" width="2.85546875" style="2" customWidth="1"/>
    <col min="11010" max="11010" width="45.85546875" style="2" customWidth="1"/>
    <col min="11011" max="11011" width="2.85546875" style="2" customWidth="1"/>
    <col min="11012" max="11015" width="15.7109375" style="2" customWidth="1"/>
    <col min="11016" max="11016" width="2.85546875" style="2" customWidth="1"/>
    <col min="11017" max="11020" width="15.7109375" style="2" customWidth="1"/>
    <col min="11021" max="11021" width="2.85546875" style="2" customWidth="1"/>
    <col min="11022" max="11264" width="11.42578125" style="2"/>
    <col min="11265" max="11265" width="2.85546875" style="2" customWidth="1"/>
    <col min="11266" max="11266" width="45.85546875" style="2" customWidth="1"/>
    <col min="11267" max="11267" width="2.85546875" style="2" customWidth="1"/>
    <col min="11268" max="11271" width="15.7109375" style="2" customWidth="1"/>
    <col min="11272" max="11272" width="2.85546875" style="2" customWidth="1"/>
    <col min="11273" max="11276" width="15.7109375" style="2" customWidth="1"/>
    <col min="11277" max="11277" width="2.85546875" style="2" customWidth="1"/>
    <col min="11278" max="11520" width="11.42578125" style="2"/>
    <col min="11521" max="11521" width="2.85546875" style="2" customWidth="1"/>
    <col min="11522" max="11522" width="45.85546875" style="2" customWidth="1"/>
    <col min="11523" max="11523" width="2.85546875" style="2" customWidth="1"/>
    <col min="11524" max="11527" width="15.7109375" style="2" customWidth="1"/>
    <col min="11528" max="11528" width="2.85546875" style="2" customWidth="1"/>
    <col min="11529" max="11532" width="15.7109375" style="2" customWidth="1"/>
    <col min="11533" max="11533" width="2.85546875" style="2" customWidth="1"/>
    <col min="11534" max="11776" width="11.42578125" style="2"/>
    <col min="11777" max="11777" width="2.85546875" style="2" customWidth="1"/>
    <col min="11778" max="11778" width="45.85546875" style="2" customWidth="1"/>
    <col min="11779" max="11779" width="2.85546875" style="2" customWidth="1"/>
    <col min="11780" max="11783" width="15.7109375" style="2" customWidth="1"/>
    <col min="11784" max="11784" width="2.85546875" style="2" customWidth="1"/>
    <col min="11785" max="11788" width="15.7109375" style="2" customWidth="1"/>
    <col min="11789" max="11789" width="2.85546875" style="2" customWidth="1"/>
    <col min="11790" max="12032" width="11.42578125" style="2"/>
    <col min="12033" max="12033" width="2.85546875" style="2" customWidth="1"/>
    <col min="12034" max="12034" width="45.85546875" style="2" customWidth="1"/>
    <col min="12035" max="12035" width="2.85546875" style="2" customWidth="1"/>
    <col min="12036" max="12039" width="15.7109375" style="2" customWidth="1"/>
    <col min="12040" max="12040" width="2.85546875" style="2" customWidth="1"/>
    <col min="12041" max="12044" width="15.7109375" style="2" customWidth="1"/>
    <col min="12045" max="12045" width="2.85546875" style="2" customWidth="1"/>
    <col min="12046" max="12288" width="11.42578125" style="2"/>
    <col min="12289" max="12289" width="2.85546875" style="2" customWidth="1"/>
    <col min="12290" max="12290" width="45.85546875" style="2" customWidth="1"/>
    <col min="12291" max="12291" width="2.85546875" style="2" customWidth="1"/>
    <col min="12292" max="12295" width="15.7109375" style="2" customWidth="1"/>
    <col min="12296" max="12296" width="2.85546875" style="2" customWidth="1"/>
    <col min="12297" max="12300" width="15.7109375" style="2" customWidth="1"/>
    <col min="12301" max="12301" width="2.85546875" style="2" customWidth="1"/>
    <col min="12302" max="12544" width="11.42578125" style="2"/>
    <col min="12545" max="12545" width="2.85546875" style="2" customWidth="1"/>
    <col min="12546" max="12546" width="45.85546875" style="2" customWidth="1"/>
    <col min="12547" max="12547" width="2.85546875" style="2" customWidth="1"/>
    <col min="12548" max="12551" width="15.7109375" style="2" customWidth="1"/>
    <col min="12552" max="12552" width="2.85546875" style="2" customWidth="1"/>
    <col min="12553" max="12556" width="15.7109375" style="2" customWidth="1"/>
    <col min="12557" max="12557" width="2.85546875" style="2" customWidth="1"/>
    <col min="12558" max="12800" width="11.42578125" style="2"/>
    <col min="12801" max="12801" width="2.85546875" style="2" customWidth="1"/>
    <col min="12802" max="12802" width="45.85546875" style="2" customWidth="1"/>
    <col min="12803" max="12803" width="2.85546875" style="2" customWidth="1"/>
    <col min="12804" max="12807" width="15.7109375" style="2" customWidth="1"/>
    <col min="12808" max="12808" width="2.85546875" style="2" customWidth="1"/>
    <col min="12809" max="12812" width="15.7109375" style="2" customWidth="1"/>
    <col min="12813" max="12813" width="2.85546875" style="2" customWidth="1"/>
    <col min="12814" max="13056" width="11.42578125" style="2"/>
    <col min="13057" max="13057" width="2.85546875" style="2" customWidth="1"/>
    <col min="13058" max="13058" width="45.85546875" style="2" customWidth="1"/>
    <col min="13059" max="13059" width="2.85546875" style="2" customWidth="1"/>
    <col min="13060" max="13063" width="15.7109375" style="2" customWidth="1"/>
    <col min="13064" max="13064" width="2.85546875" style="2" customWidth="1"/>
    <col min="13065" max="13068" width="15.7109375" style="2" customWidth="1"/>
    <col min="13069" max="13069" width="2.85546875" style="2" customWidth="1"/>
    <col min="13070" max="13312" width="11.42578125" style="2"/>
    <col min="13313" max="13313" width="2.85546875" style="2" customWidth="1"/>
    <col min="13314" max="13314" width="45.85546875" style="2" customWidth="1"/>
    <col min="13315" max="13315" width="2.85546875" style="2" customWidth="1"/>
    <col min="13316" max="13319" width="15.7109375" style="2" customWidth="1"/>
    <col min="13320" max="13320" width="2.85546875" style="2" customWidth="1"/>
    <col min="13321" max="13324" width="15.7109375" style="2" customWidth="1"/>
    <col min="13325" max="13325" width="2.85546875" style="2" customWidth="1"/>
    <col min="13326" max="13568" width="11.42578125" style="2"/>
    <col min="13569" max="13569" width="2.85546875" style="2" customWidth="1"/>
    <col min="13570" max="13570" width="45.85546875" style="2" customWidth="1"/>
    <col min="13571" max="13571" width="2.85546875" style="2" customWidth="1"/>
    <col min="13572" max="13575" width="15.7109375" style="2" customWidth="1"/>
    <col min="13576" max="13576" width="2.85546875" style="2" customWidth="1"/>
    <col min="13577" max="13580" width="15.7109375" style="2" customWidth="1"/>
    <col min="13581" max="13581" width="2.85546875" style="2" customWidth="1"/>
    <col min="13582" max="13824" width="11.42578125" style="2"/>
    <col min="13825" max="13825" width="2.85546875" style="2" customWidth="1"/>
    <col min="13826" max="13826" width="45.85546875" style="2" customWidth="1"/>
    <col min="13827" max="13827" width="2.85546875" style="2" customWidth="1"/>
    <col min="13828" max="13831" width="15.7109375" style="2" customWidth="1"/>
    <col min="13832" max="13832" width="2.85546875" style="2" customWidth="1"/>
    <col min="13833" max="13836" width="15.7109375" style="2" customWidth="1"/>
    <col min="13837" max="13837" width="2.85546875" style="2" customWidth="1"/>
    <col min="13838" max="14080" width="11.42578125" style="2"/>
    <col min="14081" max="14081" width="2.85546875" style="2" customWidth="1"/>
    <col min="14082" max="14082" width="45.85546875" style="2" customWidth="1"/>
    <col min="14083" max="14083" width="2.85546875" style="2" customWidth="1"/>
    <col min="14084" max="14087" width="15.7109375" style="2" customWidth="1"/>
    <col min="14088" max="14088" width="2.85546875" style="2" customWidth="1"/>
    <col min="14089" max="14092" width="15.7109375" style="2" customWidth="1"/>
    <col min="14093" max="14093" width="2.85546875" style="2" customWidth="1"/>
    <col min="14094" max="14336" width="11.42578125" style="2"/>
    <col min="14337" max="14337" width="2.85546875" style="2" customWidth="1"/>
    <col min="14338" max="14338" width="45.85546875" style="2" customWidth="1"/>
    <col min="14339" max="14339" width="2.85546875" style="2" customWidth="1"/>
    <col min="14340" max="14343" width="15.7109375" style="2" customWidth="1"/>
    <col min="14344" max="14344" width="2.85546875" style="2" customWidth="1"/>
    <col min="14345" max="14348" width="15.7109375" style="2" customWidth="1"/>
    <col min="14349" max="14349" width="2.85546875" style="2" customWidth="1"/>
    <col min="14350" max="14592" width="11.42578125" style="2"/>
    <col min="14593" max="14593" width="2.85546875" style="2" customWidth="1"/>
    <col min="14594" max="14594" width="45.85546875" style="2" customWidth="1"/>
    <col min="14595" max="14595" width="2.85546875" style="2" customWidth="1"/>
    <col min="14596" max="14599" width="15.7109375" style="2" customWidth="1"/>
    <col min="14600" max="14600" width="2.85546875" style="2" customWidth="1"/>
    <col min="14601" max="14604" width="15.7109375" style="2" customWidth="1"/>
    <col min="14605" max="14605" width="2.85546875" style="2" customWidth="1"/>
    <col min="14606" max="14848" width="11.42578125" style="2"/>
    <col min="14849" max="14849" width="2.85546875" style="2" customWidth="1"/>
    <col min="14850" max="14850" width="45.85546875" style="2" customWidth="1"/>
    <col min="14851" max="14851" width="2.85546875" style="2" customWidth="1"/>
    <col min="14852" max="14855" width="15.7109375" style="2" customWidth="1"/>
    <col min="14856" max="14856" width="2.85546875" style="2" customWidth="1"/>
    <col min="14857" max="14860" width="15.7109375" style="2" customWidth="1"/>
    <col min="14861" max="14861" width="2.85546875" style="2" customWidth="1"/>
    <col min="14862" max="15104" width="11.42578125" style="2"/>
    <col min="15105" max="15105" width="2.85546875" style="2" customWidth="1"/>
    <col min="15106" max="15106" width="45.85546875" style="2" customWidth="1"/>
    <col min="15107" max="15107" width="2.85546875" style="2" customWidth="1"/>
    <col min="15108" max="15111" width="15.7109375" style="2" customWidth="1"/>
    <col min="15112" max="15112" width="2.85546875" style="2" customWidth="1"/>
    <col min="15113" max="15116" width="15.7109375" style="2" customWidth="1"/>
    <col min="15117" max="15117" width="2.85546875" style="2" customWidth="1"/>
    <col min="15118" max="15360" width="11.42578125" style="2"/>
    <col min="15361" max="15361" width="2.85546875" style="2" customWidth="1"/>
    <col min="15362" max="15362" width="45.85546875" style="2" customWidth="1"/>
    <col min="15363" max="15363" width="2.85546875" style="2" customWidth="1"/>
    <col min="15364" max="15367" width="15.7109375" style="2" customWidth="1"/>
    <col min="15368" max="15368" width="2.85546875" style="2" customWidth="1"/>
    <col min="15369" max="15372" width="15.7109375" style="2" customWidth="1"/>
    <col min="15373" max="15373" width="2.85546875" style="2" customWidth="1"/>
    <col min="15374" max="15616" width="11.42578125" style="2"/>
    <col min="15617" max="15617" width="2.85546875" style="2" customWidth="1"/>
    <col min="15618" max="15618" width="45.85546875" style="2" customWidth="1"/>
    <col min="15619" max="15619" width="2.85546875" style="2" customWidth="1"/>
    <col min="15620" max="15623" width="15.7109375" style="2" customWidth="1"/>
    <col min="15624" max="15624" width="2.85546875" style="2" customWidth="1"/>
    <col min="15625" max="15628" width="15.7109375" style="2" customWidth="1"/>
    <col min="15629" max="15629" width="2.85546875" style="2" customWidth="1"/>
    <col min="15630" max="15872" width="11.42578125" style="2"/>
    <col min="15873" max="15873" width="2.85546875" style="2" customWidth="1"/>
    <col min="15874" max="15874" width="45.85546875" style="2" customWidth="1"/>
    <col min="15875" max="15875" width="2.85546875" style="2" customWidth="1"/>
    <col min="15876" max="15879" width="15.7109375" style="2" customWidth="1"/>
    <col min="15880" max="15880" width="2.85546875" style="2" customWidth="1"/>
    <col min="15881" max="15884" width="15.7109375" style="2" customWidth="1"/>
    <col min="15885" max="15885" width="2.85546875" style="2" customWidth="1"/>
    <col min="15886" max="16128" width="11.42578125" style="2"/>
    <col min="16129" max="16129" width="2.85546875" style="2" customWidth="1"/>
    <col min="16130" max="16130" width="45.85546875" style="2" customWidth="1"/>
    <col min="16131" max="16131" width="2.85546875" style="2" customWidth="1"/>
    <col min="16132" max="16135" width="15.7109375" style="2" customWidth="1"/>
    <col min="16136" max="16136" width="2.85546875" style="2" customWidth="1"/>
    <col min="16137" max="16140" width="15.7109375" style="2" customWidth="1"/>
    <col min="16141" max="16141" width="2.85546875" style="2" customWidth="1"/>
    <col min="16142" max="16384" width="11.42578125" style="2"/>
  </cols>
  <sheetData>
    <row r="1" spans="1:14" x14ac:dyDescent="0.25">
      <c r="A1" s="102"/>
      <c r="B1" s="102"/>
      <c r="C1" s="102"/>
      <c r="D1" s="102"/>
      <c r="E1" s="102"/>
      <c r="F1" s="102"/>
      <c r="G1" s="102"/>
      <c r="H1" s="102"/>
      <c r="I1" s="102"/>
      <c r="J1" s="102"/>
      <c r="K1" s="102"/>
      <c r="L1" s="102"/>
      <c r="M1" s="102"/>
    </row>
    <row r="2" spans="1:14" x14ac:dyDescent="0.25">
      <c r="A2" s="102"/>
      <c r="B2" s="103" t="s">
        <v>268</v>
      </c>
      <c r="C2" s="102"/>
      <c r="D2" s="102"/>
      <c r="E2" s="102"/>
      <c r="F2" s="102"/>
      <c r="G2" s="102"/>
      <c r="H2" s="102"/>
      <c r="I2" s="102"/>
      <c r="J2" s="102"/>
      <c r="K2" s="102"/>
      <c r="L2" s="102"/>
      <c r="M2" s="102"/>
    </row>
    <row r="3" spans="1:14" x14ac:dyDescent="0.25">
      <c r="A3" s="102"/>
      <c r="B3" s="6" t="s">
        <v>269</v>
      </c>
      <c r="C3" s="102"/>
      <c r="D3" s="102"/>
      <c r="E3" s="102"/>
      <c r="F3" s="102"/>
      <c r="G3" s="102"/>
      <c r="H3" s="102"/>
      <c r="I3" s="102"/>
      <c r="J3" s="102"/>
      <c r="K3" s="102"/>
      <c r="L3" s="102"/>
      <c r="M3" s="102"/>
    </row>
    <row r="4" spans="1:14" x14ac:dyDescent="0.25">
      <c r="A4" s="12"/>
      <c r="B4" s="2288" t="s">
        <v>4</v>
      </c>
      <c r="C4" s="12"/>
      <c r="D4" s="188"/>
      <c r="E4" s="2298">
        <v>2017</v>
      </c>
      <c r="F4" s="2299"/>
      <c r="G4" s="2300"/>
      <c r="H4" s="12"/>
      <c r="I4" s="188"/>
      <c r="J4" s="2298">
        <v>2016</v>
      </c>
      <c r="K4" s="2299"/>
      <c r="L4" s="2300"/>
      <c r="M4" s="12"/>
    </row>
    <row r="5" spans="1:14" x14ac:dyDescent="0.25">
      <c r="A5" s="12"/>
      <c r="B5" s="2289"/>
      <c r="C5" s="12"/>
      <c r="D5" s="133" t="s">
        <v>184</v>
      </c>
      <c r="E5" s="133" t="s">
        <v>251</v>
      </c>
      <c r="F5" s="133" t="s">
        <v>251</v>
      </c>
      <c r="G5" s="343" t="s">
        <v>186</v>
      </c>
      <c r="H5" s="12"/>
      <c r="I5" s="133" t="s">
        <v>184</v>
      </c>
      <c r="J5" s="133" t="s">
        <v>251</v>
      </c>
      <c r="K5" s="133" t="s">
        <v>251</v>
      </c>
      <c r="L5" s="343" t="s">
        <v>186</v>
      </c>
      <c r="M5" s="12"/>
    </row>
    <row r="6" spans="1:14" x14ac:dyDescent="0.25">
      <c r="A6" s="12"/>
      <c r="B6" s="2290"/>
      <c r="C6" s="12"/>
      <c r="D6" s="134"/>
      <c r="E6" s="134" t="s">
        <v>252</v>
      </c>
      <c r="F6" s="134" t="s">
        <v>253</v>
      </c>
      <c r="G6" s="343" t="s">
        <v>263</v>
      </c>
      <c r="H6" s="12"/>
      <c r="I6" s="134"/>
      <c r="J6" s="134" t="s">
        <v>252</v>
      </c>
      <c r="K6" s="134" t="s">
        <v>253</v>
      </c>
      <c r="L6" s="343" t="s">
        <v>263</v>
      </c>
      <c r="M6" s="12"/>
    </row>
    <row r="7" spans="1:14" x14ac:dyDescent="0.25">
      <c r="A7" s="16"/>
      <c r="B7" s="16"/>
      <c r="C7" s="16"/>
      <c r="D7" s="16"/>
      <c r="E7" s="16"/>
      <c r="F7" s="16"/>
      <c r="G7" s="16"/>
      <c r="H7" s="16"/>
      <c r="I7" s="16"/>
      <c r="J7" s="16"/>
      <c r="K7" s="16"/>
      <c r="L7" s="16"/>
      <c r="M7" s="16"/>
    </row>
    <row r="8" spans="1:14" x14ac:dyDescent="0.25">
      <c r="A8" s="102"/>
      <c r="B8" s="20" t="s">
        <v>8</v>
      </c>
      <c r="C8" s="102"/>
      <c r="D8" s="21"/>
      <c r="E8" s="21"/>
      <c r="F8" s="21"/>
      <c r="G8" s="21"/>
      <c r="H8" s="102"/>
      <c r="I8" s="169"/>
      <c r="J8" s="21"/>
      <c r="K8" s="21"/>
      <c r="L8" s="21"/>
      <c r="M8" s="1860"/>
      <c r="N8" s="1860"/>
    </row>
    <row r="9" spans="1:14" x14ac:dyDescent="0.25">
      <c r="A9" s="102"/>
      <c r="B9" s="31" t="s">
        <v>12</v>
      </c>
      <c r="C9" s="102"/>
      <c r="D9" s="1087">
        <v>988</v>
      </c>
      <c r="E9" s="1137">
        <v>768</v>
      </c>
      <c r="F9" s="1137">
        <v>220</v>
      </c>
      <c r="G9" s="1138">
        <v>0</v>
      </c>
      <c r="H9" s="309"/>
      <c r="I9" s="1217">
        <v>1129</v>
      </c>
      <c r="J9" s="1137">
        <v>742</v>
      </c>
      <c r="K9" s="1137">
        <v>387</v>
      </c>
      <c r="L9" s="1137">
        <v>0</v>
      </c>
      <c r="M9" s="1860"/>
      <c r="N9" s="1860"/>
    </row>
    <row r="10" spans="1:14" x14ac:dyDescent="0.25">
      <c r="A10" s="102"/>
      <c r="B10" s="31" t="s">
        <v>16</v>
      </c>
      <c r="C10" s="102"/>
      <c r="D10" s="1743">
        <v>87</v>
      </c>
      <c r="E10" s="327">
        <v>69</v>
      </c>
      <c r="F10" s="327">
        <v>18</v>
      </c>
      <c r="G10" s="560">
        <v>0</v>
      </c>
      <c r="H10" s="309"/>
      <c r="I10" s="561">
        <v>80</v>
      </c>
      <c r="J10" s="327">
        <v>68</v>
      </c>
      <c r="K10" s="327">
        <v>12</v>
      </c>
      <c r="L10" s="327">
        <v>0</v>
      </c>
      <c r="M10" s="1860"/>
      <c r="N10" s="1860"/>
    </row>
    <row r="11" spans="1:14" x14ac:dyDescent="0.25">
      <c r="A11" s="102"/>
      <c r="B11" s="31" t="s">
        <v>18</v>
      </c>
      <c r="C11" s="102"/>
      <c r="D11" s="1743">
        <v>36</v>
      </c>
      <c r="E11" s="327">
        <v>35</v>
      </c>
      <c r="F11" s="327">
        <v>1</v>
      </c>
      <c r="G11" s="560">
        <v>0</v>
      </c>
      <c r="H11" s="309"/>
      <c r="I11" s="561">
        <v>50</v>
      </c>
      <c r="J11" s="327">
        <v>47</v>
      </c>
      <c r="K11" s="327">
        <v>3</v>
      </c>
      <c r="L11" s="327">
        <v>0</v>
      </c>
      <c r="M11" s="1860"/>
      <c r="N11" s="1860"/>
    </row>
    <row r="12" spans="1:14" x14ac:dyDescent="0.25">
      <c r="A12" s="102"/>
      <c r="B12" s="37" t="s">
        <v>24</v>
      </c>
      <c r="C12" s="102"/>
      <c r="D12" s="1214">
        <v>24</v>
      </c>
      <c r="E12" s="988" t="s">
        <v>123</v>
      </c>
      <c r="F12" s="988">
        <v>24</v>
      </c>
      <c r="G12" s="989" t="s">
        <v>123</v>
      </c>
      <c r="H12" s="309"/>
      <c r="I12" s="788">
        <v>24</v>
      </c>
      <c r="J12" s="988" t="s">
        <v>123</v>
      </c>
      <c r="K12" s="988">
        <v>24</v>
      </c>
      <c r="L12" s="988" t="s">
        <v>123</v>
      </c>
      <c r="M12" s="1860"/>
      <c r="N12" s="1860"/>
    </row>
    <row r="13" spans="1:14" x14ac:dyDescent="0.25">
      <c r="A13" s="102"/>
      <c r="B13" s="140" t="s">
        <v>26</v>
      </c>
      <c r="C13" s="102"/>
      <c r="D13" s="141">
        <f>SUM(D9:D12)</f>
        <v>1135</v>
      </c>
      <c r="E13" s="331"/>
      <c r="F13" s="331"/>
      <c r="G13" s="331"/>
      <c r="H13" s="309"/>
      <c r="I13" s="330">
        <f>SUM(I9:I12)</f>
        <v>1283</v>
      </c>
      <c r="J13" s="331"/>
      <c r="K13" s="331"/>
      <c r="L13" s="331"/>
      <c r="M13" s="1860"/>
      <c r="N13" s="1860"/>
    </row>
    <row r="14" spans="1:14" x14ac:dyDescent="0.25">
      <c r="A14" s="166"/>
      <c r="B14" s="49"/>
      <c r="C14" s="166"/>
      <c r="D14" s="331"/>
      <c r="E14" s="331"/>
      <c r="F14" s="331"/>
      <c r="G14" s="331"/>
      <c r="H14" s="332"/>
      <c r="I14" s="331"/>
      <c r="J14" s="331"/>
      <c r="K14" s="331"/>
      <c r="L14" s="331"/>
      <c r="M14" s="1860"/>
      <c r="N14" s="1860"/>
    </row>
    <row r="15" spans="1:14" x14ac:dyDescent="0.25">
      <c r="A15" s="166"/>
      <c r="B15" s="20" t="s">
        <v>27</v>
      </c>
      <c r="C15" s="166"/>
      <c r="D15" s="141"/>
      <c r="E15" s="142"/>
      <c r="F15" s="142"/>
      <c r="G15" s="142"/>
      <c r="H15" s="332"/>
      <c r="I15" s="141"/>
      <c r="J15" s="142"/>
      <c r="K15" s="142"/>
      <c r="L15" s="142"/>
      <c r="M15" s="1860"/>
      <c r="N15" s="1860"/>
    </row>
    <row r="16" spans="1:14" x14ac:dyDescent="0.25">
      <c r="A16" s="103"/>
      <c r="B16" s="26" t="s">
        <v>537</v>
      </c>
      <c r="C16" s="103"/>
      <c r="D16" s="340">
        <v>1548</v>
      </c>
      <c r="E16" s="211">
        <v>318</v>
      </c>
      <c r="F16" s="211">
        <v>1230</v>
      </c>
      <c r="G16" s="211" t="s">
        <v>123</v>
      </c>
      <c r="H16" s="285"/>
      <c r="I16" s="340">
        <v>2341</v>
      </c>
      <c r="J16" s="211">
        <v>207</v>
      </c>
      <c r="K16" s="211">
        <v>2134</v>
      </c>
      <c r="L16" s="211" t="s">
        <v>123</v>
      </c>
      <c r="M16" s="1860"/>
      <c r="N16" s="1860"/>
    </row>
    <row r="17" spans="1:14" x14ac:dyDescent="0.25">
      <c r="A17" s="103"/>
      <c r="B17" s="229" t="s">
        <v>31</v>
      </c>
      <c r="C17" s="103"/>
      <c r="D17" s="1578">
        <v>3</v>
      </c>
      <c r="E17" s="1579">
        <v>3</v>
      </c>
      <c r="F17" s="1579">
        <v>0</v>
      </c>
      <c r="G17" s="1579">
        <v>0</v>
      </c>
      <c r="H17" s="285"/>
      <c r="I17" s="1578">
        <v>3</v>
      </c>
      <c r="J17" s="1579">
        <v>3</v>
      </c>
      <c r="K17" s="1579">
        <v>0</v>
      </c>
      <c r="L17" s="1579">
        <v>0</v>
      </c>
      <c r="M17" s="1860"/>
      <c r="N17" s="1860"/>
    </row>
    <row r="18" spans="1:14" x14ac:dyDescent="0.25">
      <c r="A18" s="2"/>
      <c r="B18" s="31" t="s">
        <v>37</v>
      </c>
      <c r="C18" s="2"/>
      <c r="D18" s="333">
        <v>316</v>
      </c>
      <c r="E18" s="334">
        <v>106</v>
      </c>
      <c r="F18" s="334">
        <v>206</v>
      </c>
      <c r="G18" s="334">
        <v>4</v>
      </c>
      <c r="H18" s="303"/>
      <c r="I18" s="333">
        <v>211</v>
      </c>
      <c r="J18" s="334">
        <v>60</v>
      </c>
      <c r="K18" s="334">
        <v>147</v>
      </c>
      <c r="L18" s="334">
        <v>4</v>
      </c>
      <c r="M18" s="1860"/>
      <c r="N18" s="1860"/>
    </row>
    <row r="19" spans="1:14" x14ac:dyDescent="0.25">
      <c r="A19" s="2"/>
      <c r="B19" s="31" t="s">
        <v>39</v>
      </c>
      <c r="C19" s="2"/>
      <c r="D19" s="333">
        <v>284</v>
      </c>
      <c r="E19" s="334">
        <v>238</v>
      </c>
      <c r="F19" s="334">
        <v>46</v>
      </c>
      <c r="G19" s="334">
        <v>0</v>
      </c>
      <c r="H19" s="303"/>
      <c r="I19" s="333">
        <v>208</v>
      </c>
      <c r="J19" s="334">
        <v>166</v>
      </c>
      <c r="K19" s="334">
        <v>42</v>
      </c>
      <c r="L19" s="327">
        <v>0</v>
      </c>
      <c r="M19" s="1860"/>
      <c r="N19" s="1860"/>
    </row>
    <row r="20" spans="1:14" x14ac:dyDescent="0.25">
      <c r="A20" s="102"/>
      <c r="B20" s="31" t="s">
        <v>41</v>
      </c>
      <c r="C20" s="102"/>
      <c r="D20" s="333">
        <v>42</v>
      </c>
      <c r="E20" s="334">
        <v>4</v>
      </c>
      <c r="F20" s="334">
        <v>32</v>
      </c>
      <c r="G20" s="334">
        <v>6</v>
      </c>
      <c r="H20" s="309"/>
      <c r="I20" s="333">
        <v>46</v>
      </c>
      <c r="J20" s="334">
        <v>4</v>
      </c>
      <c r="K20" s="334">
        <v>33</v>
      </c>
      <c r="L20" s="327">
        <v>9</v>
      </c>
      <c r="M20" s="1860"/>
      <c r="N20" s="1860"/>
    </row>
    <row r="21" spans="1:14" x14ac:dyDescent="0.25">
      <c r="A21" s="102"/>
      <c r="B21" s="31" t="s">
        <v>43</v>
      </c>
      <c r="C21" s="102"/>
      <c r="D21" s="333">
        <v>4502</v>
      </c>
      <c r="E21" s="334">
        <v>2778</v>
      </c>
      <c r="F21" s="334">
        <v>1722</v>
      </c>
      <c r="G21" s="327">
        <v>2</v>
      </c>
      <c r="H21" s="309"/>
      <c r="I21" s="333">
        <v>4271</v>
      </c>
      <c r="J21" s="334">
        <v>2597</v>
      </c>
      <c r="K21" s="334">
        <v>1672</v>
      </c>
      <c r="L21" s="327">
        <v>2</v>
      </c>
      <c r="M21" s="1860"/>
      <c r="N21" s="1860"/>
    </row>
    <row r="22" spans="1:14" x14ac:dyDescent="0.25">
      <c r="A22" s="102"/>
      <c r="B22" s="31" t="s">
        <v>612</v>
      </c>
      <c r="C22" s="102"/>
      <c r="D22" s="333">
        <v>1509</v>
      </c>
      <c r="E22" s="334">
        <v>820</v>
      </c>
      <c r="F22" s="334">
        <v>689</v>
      </c>
      <c r="G22" s="327" t="s">
        <v>123</v>
      </c>
      <c r="H22" s="309"/>
      <c r="I22" s="333">
        <v>1780</v>
      </c>
      <c r="J22" s="334">
        <v>1074</v>
      </c>
      <c r="K22" s="334">
        <v>706</v>
      </c>
      <c r="L22" s="327">
        <v>0</v>
      </c>
      <c r="M22" s="1860"/>
      <c r="N22" s="1860"/>
    </row>
    <row r="23" spans="1:14" x14ac:dyDescent="0.25">
      <c r="A23" s="102"/>
      <c r="B23" s="31" t="s">
        <v>45</v>
      </c>
      <c r="C23" s="102"/>
      <c r="D23" s="333">
        <v>20</v>
      </c>
      <c r="E23" s="334">
        <v>20</v>
      </c>
      <c r="F23" s="334">
        <v>0</v>
      </c>
      <c r="G23" s="327">
        <v>0</v>
      </c>
      <c r="H23" s="309"/>
      <c r="I23" s="333">
        <v>35</v>
      </c>
      <c r="J23" s="334">
        <v>34</v>
      </c>
      <c r="K23" s="334">
        <v>0</v>
      </c>
      <c r="L23" s="327">
        <v>1</v>
      </c>
      <c r="M23" s="1860"/>
      <c r="N23" s="1860"/>
    </row>
    <row r="24" spans="1:14" x14ac:dyDescent="0.25">
      <c r="A24" s="102"/>
      <c r="B24" s="31" t="s">
        <v>48</v>
      </c>
      <c r="C24" s="102"/>
      <c r="D24" s="333">
        <v>3621</v>
      </c>
      <c r="E24" s="334">
        <v>2696</v>
      </c>
      <c r="F24" s="334">
        <v>925</v>
      </c>
      <c r="G24" s="327">
        <v>0</v>
      </c>
      <c r="H24" s="309"/>
      <c r="I24" s="333">
        <v>4336</v>
      </c>
      <c r="J24" s="334">
        <v>3508</v>
      </c>
      <c r="K24" s="334">
        <v>828</v>
      </c>
      <c r="L24" s="327">
        <v>0</v>
      </c>
      <c r="M24" s="1860"/>
      <c r="N24" s="1860"/>
    </row>
    <row r="25" spans="1:14" x14ac:dyDescent="0.25">
      <c r="A25" s="102"/>
      <c r="B25" s="31" t="s">
        <v>50</v>
      </c>
      <c r="C25" s="102"/>
      <c r="D25" s="333">
        <v>1087</v>
      </c>
      <c r="E25" s="334">
        <v>160</v>
      </c>
      <c r="F25" s="334">
        <v>927</v>
      </c>
      <c r="G25" s="327" t="s">
        <v>123</v>
      </c>
      <c r="H25" s="309"/>
      <c r="I25" s="333">
        <v>1044</v>
      </c>
      <c r="J25" s="334">
        <v>216</v>
      </c>
      <c r="K25" s="334">
        <v>828</v>
      </c>
      <c r="L25" s="327" t="s">
        <v>123</v>
      </c>
      <c r="M25" s="1860"/>
      <c r="N25" s="1860"/>
    </row>
    <row r="26" spans="1:14" x14ac:dyDescent="0.25">
      <c r="A26" s="102"/>
      <c r="B26" s="31" t="s">
        <v>474</v>
      </c>
      <c r="C26" s="102"/>
      <c r="D26" s="333">
        <v>15</v>
      </c>
      <c r="E26" s="334">
        <v>2</v>
      </c>
      <c r="F26" s="334">
        <v>13</v>
      </c>
      <c r="G26" s="327" t="s">
        <v>123</v>
      </c>
      <c r="H26" s="309"/>
      <c r="I26" s="333">
        <v>21</v>
      </c>
      <c r="J26" s="334">
        <v>1</v>
      </c>
      <c r="K26" s="334">
        <v>20</v>
      </c>
      <c r="L26" s="327" t="s">
        <v>123</v>
      </c>
      <c r="M26" s="1860"/>
      <c r="N26" s="1860"/>
    </row>
    <row r="27" spans="1:14" x14ac:dyDescent="0.25">
      <c r="A27" s="2"/>
      <c r="B27" s="31" t="s">
        <v>55</v>
      </c>
      <c r="C27" s="2"/>
      <c r="D27" s="333">
        <v>341</v>
      </c>
      <c r="E27" s="334">
        <v>214</v>
      </c>
      <c r="F27" s="334">
        <v>0</v>
      </c>
      <c r="G27" s="327">
        <v>127</v>
      </c>
      <c r="H27" s="303"/>
      <c r="I27" s="333">
        <v>347</v>
      </c>
      <c r="J27" s="334">
        <v>175</v>
      </c>
      <c r="K27" s="334">
        <v>0</v>
      </c>
      <c r="L27" s="334">
        <v>172</v>
      </c>
      <c r="M27" s="1860"/>
      <c r="N27" s="1860"/>
    </row>
    <row r="28" spans="1:14" x14ac:dyDescent="0.25">
      <c r="A28" s="102"/>
      <c r="B28" s="37" t="s">
        <v>57</v>
      </c>
      <c r="C28" s="102"/>
      <c r="D28" s="337">
        <v>11</v>
      </c>
      <c r="E28" s="338">
        <v>0</v>
      </c>
      <c r="F28" s="338">
        <v>11</v>
      </c>
      <c r="G28" s="338">
        <v>0</v>
      </c>
      <c r="H28" s="309"/>
      <c r="I28" s="337">
        <v>14</v>
      </c>
      <c r="J28" s="338">
        <v>0</v>
      </c>
      <c r="K28" s="338">
        <v>14</v>
      </c>
      <c r="L28" s="338">
        <v>0</v>
      </c>
      <c r="M28" s="1860"/>
      <c r="N28" s="1860"/>
    </row>
    <row r="29" spans="1:14" x14ac:dyDescent="0.25">
      <c r="A29" s="102"/>
      <c r="B29" s="140" t="s">
        <v>26</v>
      </c>
      <c r="C29" s="102"/>
      <c r="D29" s="341">
        <f>SUM(D16:D28)</f>
        <v>13299</v>
      </c>
      <c r="E29" s="339"/>
      <c r="F29" s="339"/>
      <c r="G29" s="339"/>
      <c r="H29" s="309"/>
      <c r="I29" s="341">
        <f>SUM(I16:I28)</f>
        <v>14657</v>
      </c>
      <c r="J29" s="339"/>
      <c r="K29" s="339"/>
      <c r="L29" s="339"/>
      <c r="M29" s="1860"/>
      <c r="N29" s="1860"/>
    </row>
    <row r="30" spans="1:14" x14ac:dyDescent="0.25">
      <c r="A30" s="166"/>
      <c r="B30" s="40"/>
      <c r="C30" s="166"/>
      <c r="D30" s="331"/>
      <c r="E30" s="331"/>
      <c r="F30" s="331"/>
      <c r="G30" s="331"/>
      <c r="H30" s="332"/>
      <c r="I30" s="331"/>
      <c r="J30" s="331"/>
      <c r="K30" s="331"/>
      <c r="L30" s="331"/>
      <c r="M30" s="1860"/>
      <c r="N30" s="1860"/>
    </row>
    <row r="31" spans="1:14" x14ac:dyDescent="0.25">
      <c r="A31" s="166"/>
      <c r="B31" s="20" t="s">
        <v>59</v>
      </c>
      <c r="C31" s="166"/>
      <c r="D31" s="141"/>
      <c r="E31" s="142"/>
      <c r="F31" s="142"/>
      <c r="G31" s="142"/>
      <c r="H31" s="332"/>
      <c r="I31" s="141"/>
      <c r="J31" s="142"/>
      <c r="K31" s="142"/>
      <c r="L31" s="142"/>
      <c r="M31" s="1860"/>
      <c r="N31" s="1860"/>
    </row>
    <row r="32" spans="1:14" x14ac:dyDescent="0.25">
      <c r="A32" s="103"/>
      <c r="B32" s="26" t="s">
        <v>62</v>
      </c>
      <c r="C32" s="103"/>
      <c r="D32" s="1217">
        <v>40</v>
      </c>
      <c r="E32" s="1137">
        <v>1</v>
      </c>
      <c r="F32" s="1137">
        <v>39</v>
      </c>
      <c r="G32" s="1138">
        <v>0</v>
      </c>
      <c r="H32" s="285"/>
      <c r="I32" s="1217">
        <v>71</v>
      </c>
      <c r="J32" s="1137">
        <v>0</v>
      </c>
      <c r="K32" s="1137">
        <v>71</v>
      </c>
      <c r="L32" s="1138">
        <v>0</v>
      </c>
      <c r="M32" s="1860"/>
      <c r="N32" s="1860"/>
    </row>
    <row r="33" spans="1:14" x14ac:dyDescent="0.25">
      <c r="A33" s="103"/>
      <c r="B33" s="229" t="s">
        <v>151</v>
      </c>
      <c r="C33" s="103"/>
      <c r="D33" s="1776">
        <v>11</v>
      </c>
      <c r="E33" s="1579">
        <v>5</v>
      </c>
      <c r="F33" s="1579">
        <v>6</v>
      </c>
      <c r="G33" s="1777">
        <v>0</v>
      </c>
      <c r="H33" s="285"/>
      <c r="I33" s="1776" t="s">
        <v>123</v>
      </c>
      <c r="J33" s="1579" t="s">
        <v>123</v>
      </c>
      <c r="K33" s="1579" t="s">
        <v>123</v>
      </c>
      <c r="L33" s="1777" t="s">
        <v>123</v>
      </c>
      <c r="M33" s="1860"/>
      <c r="N33" s="1860"/>
    </row>
    <row r="34" spans="1:14" x14ac:dyDescent="0.25">
      <c r="A34" s="102"/>
      <c r="B34" s="31" t="s">
        <v>65</v>
      </c>
      <c r="C34" s="102"/>
      <c r="D34" s="561">
        <v>0</v>
      </c>
      <c r="E34" s="327" t="s">
        <v>123</v>
      </c>
      <c r="F34" s="327">
        <v>0</v>
      </c>
      <c r="G34" s="560" t="s">
        <v>123</v>
      </c>
      <c r="H34" s="309"/>
      <c r="I34" s="561">
        <v>3</v>
      </c>
      <c r="J34" s="327">
        <v>1</v>
      </c>
      <c r="K34" s="327">
        <v>2</v>
      </c>
      <c r="L34" s="560" t="s">
        <v>123</v>
      </c>
      <c r="M34" s="1860"/>
      <c r="N34" s="1860"/>
    </row>
    <row r="35" spans="1:14" x14ac:dyDescent="0.25">
      <c r="A35" s="177"/>
      <c r="B35" s="31" t="s">
        <v>68</v>
      </c>
      <c r="C35" s="177"/>
      <c r="D35" s="561">
        <v>1209</v>
      </c>
      <c r="E35" s="327">
        <v>1144</v>
      </c>
      <c r="F35" s="327">
        <v>52</v>
      </c>
      <c r="G35" s="560">
        <v>3</v>
      </c>
      <c r="H35" s="309"/>
      <c r="I35" s="561">
        <v>802</v>
      </c>
      <c r="J35" s="327">
        <v>760</v>
      </c>
      <c r="K35" s="327">
        <v>39</v>
      </c>
      <c r="L35" s="560">
        <v>3</v>
      </c>
      <c r="M35" s="1860"/>
      <c r="N35" s="1860"/>
    </row>
    <row r="36" spans="1:14" x14ac:dyDescent="0.25">
      <c r="A36" s="102"/>
      <c r="B36" s="31" t="s">
        <v>70</v>
      </c>
      <c r="C36" s="102"/>
      <c r="D36" s="561">
        <v>4</v>
      </c>
      <c r="E36" s="327">
        <v>3</v>
      </c>
      <c r="F36" s="327">
        <v>1</v>
      </c>
      <c r="G36" s="560">
        <v>0</v>
      </c>
      <c r="H36" s="309"/>
      <c r="I36" s="561">
        <v>7</v>
      </c>
      <c r="J36" s="327">
        <v>2</v>
      </c>
      <c r="K36" s="327">
        <v>3</v>
      </c>
      <c r="L36" s="560">
        <v>0</v>
      </c>
      <c r="M36" s="1860"/>
      <c r="N36" s="1860"/>
    </row>
    <row r="37" spans="1:14" x14ac:dyDescent="0.25">
      <c r="A37" s="102"/>
      <c r="B37" s="31" t="s">
        <v>72</v>
      </c>
      <c r="C37" s="102"/>
      <c r="D37" s="561">
        <v>21</v>
      </c>
      <c r="E37" s="327">
        <v>3</v>
      </c>
      <c r="F37" s="327">
        <v>13</v>
      </c>
      <c r="G37" s="560">
        <v>5</v>
      </c>
      <c r="H37" s="309"/>
      <c r="I37" s="561">
        <v>37</v>
      </c>
      <c r="J37" s="327">
        <v>8</v>
      </c>
      <c r="K37" s="327">
        <v>17</v>
      </c>
      <c r="L37" s="560">
        <v>12</v>
      </c>
      <c r="M37" s="1860"/>
      <c r="N37" s="1860"/>
    </row>
    <row r="38" spans="1:14" x14ac:dyDescent="0.25">
      <c r="A38" s="102"/>
      <c r="B38" s="31" t="s">
        <v>73</v>
      </c>
      <c r="C38" s="102"/>
      <c r="D38" s="561">
        <v>5726</v>
      </c>
      <c r="E38" s="327">
        <v>1916</v>
      </c>
      <c r="F38" s="327">
        <v>97</v>
      </c>
      <c r="G38" s="560">
        <v>3713</v>
      </c>
      <c r="H38" s="309"/>
      <c r="I38" s="561">
        <v>4933</v>
      </c>
      <c r="J38" s="327">
        <v>1762</v>
      </c>
      <c r="K38" s="327">
        <v>115</v>
      </c>
      <c r="L38" s="560">
        <v>3056</v>
      </c>
      <c r="M38" s="1860"/>
      <c r="N38" s="1860"/>
    </row>
    <row r="39" spans="1:14" x14ac:dyDescent="0.25">
      <c r="A39" s="102"/>
      <c r="B39" s="31" t="s">
        <v>456</v>
      </c>
      <c r="C39" s="102"/>
      <c r="D39" s="561">
        <v>14</v>
      </c>
      <c r="E39" s="327">
        <v>3</v>
      </c>
      <c r="F39" s="327">
        <v>11</v>
      </c>
      <c r="G39" s="560">
        <v>0</v>
      </c>
      <c r="H39" s="309"/>
      <c r="I39" s="561">
        <v>27</v>
      </c>
      <c r="J39" s="327">
        <v>5</v>
      </c>
      <c r="K39" s="327">
        <v>22</v>
      </c>
      <c r="L39" s="560">
        <v>0</v>
      </c>
      <c r="M39" s="1860"/>
      <c r="N39" s="1860"/>
    </row>
    <row r="40" spans="1:14" x14ac:dyDescent="0.25">
      <c r="A40" s="102"/>
      <c r="B40" s="31" t="s">
        <v>76</v>
      </c>
      <c r="C40" s="102"/>
      <c r="D40" s="561">
        <v>1360</v>
      </c>
      <c r="E40" s="327" t="s">
        <v>123</v>
      </c>
      <c r="F40" s="327" t="s">
        <v>123</v>
      </c>
      <c r="G40" s="560" t="s">
        <v>123</v>
      </c>
      <c r="H40" s="309"/>
      <c r="I40" s="561">
        <v>1563</v>
      </c>
      <c r="J40" s="327" t="s">
        <v>123</v>
      </c>
      <c r="K40" s="327" t="s">
        <v>123</v>
      </c>
      <c r="L40" s="560" t="s">
        <v>123</v>
      </c>
      <c r="M40" s="1860"/>
      <c r="N40" s="1860"/>
    </row>
    <row r="41" spans="1:14" x14ac:dyDescent="0.25">
      <c r="A41" s="102"/>
      <c r="B41" s="31" t="s">
        <v>77</v>
      </c>
      <c r="C41" s="102"/>
      <c r="D41" s="561">
        <v>10182</v>
      </c>
      <c r="E41" s="327" t="s">
        <v>123</v>
      </c>
      <c r="F41" s="327" t="s">
        <v>123</v>
      </c>
      <c r="G41" s="560" t="s">
        <v>123</v>
      </c>
      <c r="H41" s="309"/>
      <c r="I41" s="561">
        <v>6741</v>
      </c>
      <c r="J41" s="327" t="s">
        <v>123</v>
      </c>
      <c r="K41" s="327" t="s">
        <v>123</v>
      </c>
      <c r="L41" s="560" t="s">
        <v>123</v>
      </c>
      <c r="M41" s="1860"/>
      <c r="N41" s="1860"/>
    </row>
    <row r="42" spans="1:14" x14ac:dyDescent="0.25">
      <c r="A42" s="102"/>
      <c r="B42" s="31" t="s">
        <v>78</v>
      </c>
      <c r="C42" s="102"/>
      <c r="D42" s="561">
        <v>627</v>
      </c>
      <c r="E42" s="327">
        <v>539</v>
      </c>
      <c r="F42" s="327">
        <v>36</v>
      </c>
      <c r="G42" s="560">
        <v>52</v>
      </c>
      <c r="H42" s="309"/>
      <c r="I42" s="561">
        <v>716</v>
      </c>
      <c r="J42" s="327">
        <v>613</v>
      </c>
      <c r="K42" s="327">
        <v>51</v>
      </c>
      <c r="L42" s="560">
        <v>52</v>
      </c>
      <c r="M42" s="1860"/>
      <c r="N42" s="1860"/>
    </row>
    <row r="43" spans="1:14" x14ac:dyDescent="0.25">
      <c r="A43" s="102"/>
      <c r="B43" s="31" t="s">
        <v>80</v>
      </c>
      <c r="C43" s="102"/>
      <c r="D43" s="561">
        <v>423</v>
      </c>
      <c r="E43" s="327">
        <v>30</v>
      </c>
      <c r="F43" s="327">
        <v>382</v>
      </c>
      <c r="G43" s="560">
        <v>11</v>
      </c>
      <c r="H43" s="309"/>
      <c r="I43" s="561">
        <v>312</v>
      </c>
      <c r="J43" s="327">
        <v>32</v>
      </c>
      <c r="K43" s="327">
        <v>280</v>
      </c>
      <c r="L43" s="560">
        <v>0</v>
      </c>
      <c r="M43" s="1860"/>
      <c r="N43" s="1860"/>
    </row>
    <row r="44" spans="1:14" x14ac:dyDescent="0.25">
      <c r="A44" s="102"/>
      <c r="B44" s="31" t="s">
        <v>82</v>
      </c>
      <c r="C44" s="102"/>
      <c r="D44" s="561">
        <v>8915</v>
      </c>
      <c r="E44" s="327" t="s">
        <v>123</v>
      </c>
      <c r="F44" s="327" t="s">
        <v>123</v>
      </c>
      <c r="G44" s="560" t="s">
        <v>123</v>
      </c>
      <c r="H44" s="309"/>
      <c r="I44" s="561">
        <v>7600</v>
      </c>
      <c r="J44" s="327" t="s">
        <v>123</v>
      </c>
      <c r="K44" s="327" t="s">
        <v>123</v>
      </c>
      <c r="L44" s="560" t="s">
        <v>123</v>
      </c>
      <c r="M44" s="1860"/>
      <c r="N44" s="1860"/>
    </row>
    <row r="45" spans="1:14" x14ac:dyDescent="0.25">
      <c r="A45" s="102"/>
      <c r="B45" s="31" t="s">
        <v>83</v>
      </c>
      <c r="C45" s="102"/>
      <c r="D45" s="561">
        <v>13</v>
      </c>
      <c r="E45" s="327" t="s">
        <v>123</v>
      </c>
      <c r="F45" s="327" t="s">
        <v>123</v>
      </c>
      <c r="G45" s="560" t="s">
        <v>123</v>
      </c>
      <c r="H45" s="309"/>
      <c r="I45" s="561">
        <v>14</v>
      </c>
      <c r="J45" s="327" t="s">
        <v>123</v>
      </c>
      <c r="K45" s="327" t="s">
        <v>123</v>
      </c>
      <c r="L45" s="560" t="s">
        <v>123</v>
      </c>
      <c r="M45" s="1860"/>
      <c r="N45" s="1860"/>
    </row>
    <row r="46" spans="1:14" x14ac:dyDescent="0.25">
      <c r="A46" s="102"/>
      <c r="B46" s="31" t="s">
        <v>84</v>
      </c>
      <c r="C46" s="102"/>
      <c r="D46" s="561">
        <v>333</v>
      </c>
      <c r="E46" s="327">
        <v>249</v>
      </c>
      <c r="F46" s="327">
        <v>66</v>
      </c>
      <c r="G46" s="560">
        <v>18</v>
      </c>
      <c r="H46" s="309"/>
      <c r="I46" s="561">
        <v>273</v>
      </c>
      <c r="J46" s="327">
        <v>234</v>
      </c>
      <c r="K46" s="327">
        <v>24</v>
      </c>
      <c r="L46" s="560">
        <v>15</v>
      </c>
      <c r="M46" s="1860"/>
      <c r="N46" s="1860"/>
    </row>
    <row r="47" spans="1:14" x14ac:dyDescent="0.25">
      <c r="A47" s="102"/>
      <c r="B47" s="31" t="s">
        <v>86</v>
      </c>
      <c r="C47" s="102"/>
      <c r="D47" s="561">
        <v>10</v>
      </c>
      <c r="E47" s="327">
        <v>5</v>
      </c>
      <c r="F47" s="327">
        <v>5</v>
      </c>
      <c r="G47" s="560" t="s">
        <v>123</v>
      </c>
      <c r="H47" s="309"/>
      <c r="I47" s="561">
        <v>4</v>
      </c>
      <c r="J47" s="327">
        <v>1</v>
      </c>
      <c r="K47" s="327">
        <v>3</v>
      </c>
      <c r="L47" s="560" t="s">
        <v>123</v>
      </c>
      <c r="M47" s="1860"/>
      <c r="N47" s="1860"/>
    </row>
    <row r="48" spans="1:14" x14ac:dyDescent="0.25">
      <c r="A48" s="102"/>
      <c r="B48" s="31" t="s">
        <v>88</v>
      </c>
      <c r="C48" s="102"/>
      <c r="D48" s="561">
        <v>1357</v>
      </c>
      <c r="E48" s="327" t="s">
        <v>123</v>
      </c>
      <c r="F48" s="327" t="s">
        <v>123</v>
      </c>
      <c r="G48" s="560" t="s">
        <v>123</v>
      </c>
      <c r="H48" s="309"/>
      <c r="I48" s="561">
        <v>1359</v>
      </c>
      <c r="J48" s="327" t="s">
        <v>123</v>
      </c>
      <c r="K48" s="327" t="s">
        <v>123</v>
      </c>
      <c r="L48" s="560" t="s">
        <v>123</v>
      </c>
      <c r="M48" s="1860"/>
      <c r="N48" s="1860"/>
    </row>
    <row r="49" spans="1:14" x14ac:dyDescent="0.25">
      <c r="A49" s="102"/>
      <c r="B49" s="31" t="s">
        <v>89</v>
      </c>
      <c r="C49" s="102"/>
      <c r="D49" s="561">
        <v>27</v>
      </c>
      <c r="E49" s="327">
        <v>3</v>
      </c>
      <c r="F49" s="327">
        <v>24</v>
      </c>
      <c r="G49" s="560">
        <v>0</v>
      </c>
      <c r="H49" s="309"/>
      <c r="I49" s="561">
        <v>9</v>
      </c>
      <c r="J49" s="327">
        <v>5</v>
      </c>
      <c r="K49" s="327">
        <v>4</v>
      </c>
      <c r="L49" s="560">
        <v>0</v>
      </c>
      <c r="M49" s="1860"/>
      <c r="N49" s="1860"/>
    </row>
    <row r="50" spans="1:14" x14ac:dyDescent="0.25">
      <c r="A50" s="102"/>
      <c r="B50" s="31" t="s">
        <v>91</v>
      </c>
      <c r="C50" s="102"/>
      <c r="D50" s="561">
        <v>617</v>
      </c>
      <c r="E50" s="327" t="s">
        <v>123</v>
      </c>
      <c r="F50" s="327" t="s">
        <v>123</v>
      </c>
      <c r="G50" s="560" t="s">
        <v>123</v>
      </c>
      <c r="H50" s="309"/>
      <c r="I50" s="561">
        <v>573</v>
      </c>
      <c r="J50" s="327" t="s">
        <v>123</v>
      </c>
      <c r="K50" s="327" t="s">
        <v>123</v>
      </c>
      <c r="L50" s="560" t="s">
        <v>123</v>
      </c>
      <c r="M50" s="1860"/>
      <c r="N50" s="1860"/>
    </row>
    <row r="51" spans="1:14" x14ac:dyDescent="0.25">
      <c r="A51" s="102"/>
      <c r="B51" s="31" t="s">
        <v>93</v>
      </c>
      <c r="C51" s="102"/>
      <c r="D51" s="561">
        <v>31</v>
      </c>
      <c r="E51" s="327" t="s">
        <v>123</v>
      </c>
      <c r="F51" s="327" t="s">
        <v>123</v>
      </c>
      <c r="G51" s="560" t="s">
        <v>123</v>
      </c>
      <c r="H51" s="309"/>
      <c r="I51" s="561">
        <v>17</v>
      </c>
      <c r="J51" s="327" t="s">
        <v>123</v>
      </c>
      <c r="K51" s="327" t="s">
        <v>123</v>
      </c>
      <c r="L51" s="560" t="s">
        <v>123</v>
      </c>
      <c r="M51" s="1860"/>
      <c r="N51" s="1860"/>
    </row>
    <row r="52" spans="1:14" x14ac:dyDescent="0.25">
      <c r="A52" s="102"/>
      <c r="B52" s="31" t="s">
        <v>97</v>
      </c>
      <c r="C52" s="102"/>
      <c r="D52" s="561">
        <v>263</v>
      </c>
      <c r="E52" s="327" t="s">
        <v>123</v>
      </c>
      <c r="F52" s="327" t="s">
        <v>123</v>
      </c>
      <c r="G52" s="560" t="s">
        <v>123</v>
      </c>
      <c r="H52" s="309"/>
      <c r="I52" s="561">
        <v>266</v>
      </c>
      <c r="J52" s="327" t="s">
        <v>123</v>
      </c>
      <c r="K52" s="327" t="s">
        <v>123</v>
      </c>
      <c r="L52" s="560" t="s">
        <v>123</v>
      </c>
      <c r="M52" s="1860"/>
      <c r="N52" s="1860"/>
    </row>
    <row r="53" spans="1:14" x14ac:dyDescent="0.25">
      <c r="A53" s="102"/>
      <c r="B53" s="31" t="s">
        <v>99</v>
      </c>
      <c r="C53" s="102"/>
      <c r="D53" s="561">
        <v>20</v>
      </c>
      <c r="E53" s="327">
        <v>20</v>
      </c>
      <c r="F53" s="327" t="s">
        <v>123</v>
      </c>
      <c r="G53" s="560" t="s">
        <v>123</v>
      </c>
      <c r="H53" s="309"/>
      <c r="I53" s="561">
        <v>9</v>
      </c>
      <c r="J53" s="327">
        <v>8</v>
      </c>
      <c r="K53" s="327">
        <v>1</v>
      </c>
      <c r="L53" s="560" t="s">
        <v>123</v>
      </c>
      <c r="M53" s="1860"/>
      <c r="N53" s="1860"/>
    </row>
    <row r="54" spans="1:14" x14ac:dyDescent="0.25">
      <c r="A54" s="102"/>
      <c r="B54" s="37" t="s">
        <v>101</v>
      </c>
      <c r="C54" s="102"/>
      <c r="D54" s="788">
        <v>137</v>
      </c>
      <c r="E54" s="988">
        <v>132</v>
      </c>
      <c r="F54" s="988">
        <v>5</v>
      </c>
      <c r="G54" s="989" t="s">
        <v>123</v>
      </c>
      <c r="H54" s="309"/>
      <c r="I54" s="788">
        <v>107</v>
      </c>
      <c r="J54" s="988">
        <v>104</v>
      </c>
      <c r="K54" s="988">
        <v>3</v>
      </c>
      <c r="L54" s="989" t="s">
        <v>123</v>
      </c>
      <c r="M54" s="1860"/>
      <c r="N54" s="1860"/>
    </row>
    <row r="55" spans="1:14" x14ac:dyDescent="0.25">
      <c r="A55" s="102"/>
      <c r="B55" s="140" t="s">
        <v>26</v>
      </c>
      <c r="C55" s="102"/>
      <c r="D55" s="285">
        <f>SUM(D32:D54)</f>
        <v>31340</v>
      </c>
      <c r="E55" s="309"/>
      <c r="F55" s="309"/>
      <c r="G55" s="309"/>
      <c r="H55" s="309"/>
      <c r="I55" s="285">
        <f>SUM(I32:I54)</f>
        <v>25443</v>
      </c>
      <c r="J55" s="309"/>
      <c r="K55" s="309"/>
      <c r="L55" s="309"/>
      <c r="M55" s="1860"/>
      <c r="N55" s="1860"/>
    </row>
    <row r="56" spans="1:14" x14ac:dyDescent="0.25">
      <c r="A56" s="102"/>
      <c r="B56" s="180"/>
      <c r="C56" s="102"/>
      <c r="D56" s="309"/>
      <c r="E56" s="309"/>
      <c r="F56" s="309"/>
      <c r="G56" s="309"/>
      <c r="H56" s="309"/>
      <c r="I56" s="309"/>
      <c r="J56" s="309"/>
      <c r="K56" s="309"/>
      <c r="L56" s="309"/>
      <c r="M56" s="1860"/>
      <c r="N56" s="1860"/>
    </row>
    <row r="57" spans="1:14" x14ac:dyDescent="0.25">
      <c r="A57" s="102"/>
      <c r="B57" s="205" t="s">
        <v>124</v>
      </c>
      <c r="C57" s="121"/>
      <c r="D57" s="300">
        <f>SUM(D13,D29,D55)</f>
        <v>45774</v>
      </c>
      <c r="E57" s="121"/>
      <c r="F57" s="121"/>
      <c r="G57" s="121"/>
      <c r="H57" s="121"/>
      <c r="I57" s="300">
        <f>SUM(I13,I29,I55)</f>
        <v>41383</v>
      </c>
      <c r="J57" s="121"/>
      <c r="K57" s="121"/>
      <c r="L57" s="121"/>
      <c r="M57" s="1860"/>
    </row>
    <row r="58" spans="1:14" x14ac:dyDescent="0.25">
      <c r="M58" s="1860"/>
    </row>
    <row r="59" spans="1:14" x14ac:dyDescent="0.25">
      <c r="B59" s="3" t="s">
        <v>264</v>
      </c>
    </row>
    <row r="60" spans="1:14" x14ac:dyDescent="0.25">
      <c r="B60" s="3" t="s">
        <v>695</v>
      </c>
    </row>
    <row r="61" spans="1:14" x14ac:dyDescent="0.25">
      <c r="B61" s="3" t="s">
        <v>265</v>
      </c>
    </row>
  </sheetData>
  <mergeCells count="3">
    <mergeCell ref="B4:B6"/>
    <mergeCell ref="E4:G4"/>
    <mergeCell ref="J4:L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F72"/>
  <sheetViews>
    <sheetView showGridLines="0" topLeftCell="A25" zoomScale="85" zoomScaleNormal="85" workbookViewId="0">
      <selection activeCell="D44" sqref="D44"/>
    </sheetView>
  </sheetViews>
  <sheetFormatPr defaultColWidth="11.42578125" defaultRowHeight="15" x14ac:dyDescent="0.25"/>
  <cols>
    <col min="1" max="1" width="2.85546875" style="3" customWidth="1"/>
    <col min="2" max="2" width="35.28515625" style="3" customWidth="1"/>
    <col min="3" max="3" width="5.85546875" style="3" customWidth="1"/>
    <col min="4" max="5" width="22.28515625" style="3" bestFit="1" customWidth="1"/>
    <col min="6" max="6" width="20.5703125" style="3" bestFit="1" customWidth="1"/>
    <col min="7" max="7" width="15.7109375" style="3" customWidth="1"/>
    <col min="8" max="8" width="9.5703125" style="3" customWidth="1"/>
    <col min="9" max="10" width="22.28515625" style="3" customWidth="1"/>
    <col min="11" max="11" width="20.5703125" style="3" customWidth="1"/>
    <col min="12" max="12" width="15.7109375" style="3" customWidth="1"/>
    <col min="13" max="13" width="2.85546875" style="3" customWidth="1"/>
    <col min="14" max="14" width="10.85546875" style="3" customWidth="1"/>
    <col min="15" max="15" width="2.85546875" style="3" customWidth="1"/>
    <col min="16" max="17" width="15.7109375" style="3" customWidth="1"/>
    <col min="18" max="19" width="2.85546875" style="3" customWidth="1"/>
    <col min="20" max="20" width="45.85546875" style="3" customWidth="1"/>
    <col min="21" max="22" width="16.42578125" style="3" customWidth="1"/>
    <col min="23" max="23" width="15.42578125" style="3" customWidth="1"/>
    <col min="24" max="24" width="15.7109375" style="3" customWidth="1"/>
    <col min="25" max="25" width="2.85546875" style="3" customWidth="1"/>
    <col min="26" max="28" width="16.42578125" style="3" bestFit="1" customWidth="1"/>
    <col min="29" max="29" width="8.140625" style="3" bestFit="1" customWidth="1"/>
    <col min="30" max="30" width="2.85546875" style="3" customWidth="1"/>
    <col min="31" max="31" width="10.85546875" style="3" customWidth="1"/>
    <col min="32" max="32" width="2.85546875" style="3" customWidth="1"/>
    <col min="33" max="256" width="11.42578125" style="2"/>
    <col min="257" max="257" width="2.85546875" style="2" customWidth="1"/>
    <col min="258" max="258" width="45.85546875" style="2" customWidth="1"/>
    <col min="259" max="259" width="5.85546875" style="2" customWidth="1"/>
    <col min="260" max="263" width="15.7109375" style="2" customWidth="1"/>
    <col min="264" max="264" width="2.85546875" style="2" customWidth="1"/>
    <col min="265" max="268" width="15.7109375" style="2" customWidth="1"/>
    <col min="269" max="269" width="2.85546875" style="2" customWidth="1"/>
    <col min="270" max="270" width="10.85546875" style="2" customWidth="1"/>
    <col min="271" max="271" width="2.85546875" style="2" customWidth="1"/>
    <col min="272" max="273" width="15.7109375" style="2" customWidth="1"/>
    <col min="274" max="275" width="2.85546875" style="2" customWidth="1"/>
    <col min="276" max="276" width="45.85546875" style="2" customWidth="1"/>
    <col min="277" max="280" width="15.7109375" style="2" customWidth="1"/>
    <col min="281" max="281" width="2.85546875" style="2" customWidth="1"/>
    <col min="282" max="285" width="15.7109375" style="2" customWidth="1"/>
    <col min="286" max="286" width="2.85546875" style="2" customWidth="1"/>
    <col min="287" max="287" width="10.85546875" style="2" customWidth="1"/>
    <col min="288" max="288" width="2.85546875" style="2" customWidth="1"/>
    <col min="289" max="512" width="11.42578125" style="2"/>
    <col min="513" max="513" width="2.85546875" style="2" customWidth="1"/>
    <col min="514" max="514" width="45.85546875" style="2" customWidth="1"/>
    <col min="515" max="515" width="5.85546875" style="2" customWidth="1"/>
    <col min="516" max="519" width="15.7109375" style="2" customWidth="1"/>
    <col min="520" max="520" width="2.85546875" style="2" customWidth="1"/>
    <col min="521" max="524" width="15.7109375" style="2" customWidth="1"/>
    <col min="525" max="525" width="2.85546875" style="2" customWidth="1"/>
    <col min="526" max="526" width="10.85546875" style="2" customWidth="1"/>
    <col min="527" max="527" width="2.85546875" style="2" customWidth="1"/>
    <col min="528" max="529" width="15.7109375" style="2" customWidth="1"/>
    <col min="530" max="531" width="2.85546875" style="2" customWidth="1"/>
    <col min="532" max="532" width="45.85546875" style="2" customWidth="1"/>
    <col min="533" max="536" width="15.7109375" style="2" customWidth="1"/>
    <col min="537" max="537" width="2.85546875" style="2" customWidth="1"/>
    <col min="538" max="541" width="15.7109375" style="2" customWidth="1"/>
    <col min="542" max="542" width="2.85546875" style="2" customWidth="1"/>
    <col min="543" max="543" width="10.85546875" style="2" customWidth="1"/>
    <col min="544" max="544" width="2.85546875" style="2" customWidth="1"/>
    <col min="545" max="768" width="11.42578125" style="2"/>
    <col min="769" max="769" width="2.85546875" style="2" customWidth="1"/>
    <col min="770" max="770" width="45.85546875" style="2" customWidth="1"/>
    <col min="771" max="771" width="5.85546875" style="2" customWidth="1"/>
    <col min="772" max="775" width="15.7109375" style="2" customWidth="1"/>
    <col min="776" max="776" width="2.85546875" style="2" customWidth="1"/>
    <col min="777" max="780" width="15.7109375" style="2" customWidth="1"/>
    <col min="781" max="781" width="2.85546875" style="2" customWidth="1"/>
    <col min="782" max="782" width="10.85546875" style="2" customWidth="1"/>
    <col min="783" max="783" width="2.85546875" style="2" customWidth="1"/>
    <col min="784" max="785" width="15.7109375" style="2" customWidth="1"/>
    <col min="786" max="787" width="2.85546875" style="2" customWidth="1"/>
    <col min="788" max="788" width="45.85546875" style="2" customWidth="1"/>
    <col min="789" max="792" width="15.7109375" style="2" customWidth="1"/>
    <col min="793" max="793" width="2.85546875" style="2" customWidth="1"/>
    <col min="794" max="797" width="15.7109375" style="2" customWidth="1"/>
    <col min="798" max="798" width="2.85546875" style="2" customWidth="1"/>
    <col min="799" max="799" width="10.85546875" style="2" customWidth="1"/>
    <col min="800" max="800" width="2.85546875" style="2" customWidth="1"/>
    <col min="801" max="1024" width="11.42578125" style="2"/>
    <col min="1025" max="1025" width="2.85546875" style="2" customWidth="1"/>
    <col min="1026" max="1026" width="45.85546875" style="2" customWidth="1"/>
    <col min="1027" max="1027" width="5.85546875" style="2" customWidth="1"/>
    <col min="1028" max="1031" width="15.7109375" style="2" customWidth="1"/>
    <col min="1032" max="1032" width="2.85546875" style="2" customWidth="1"/>
    <col min="1033" max="1036" width="15.7109375" style="2" customWidth="1"/>
    <col min="1037" max="1037" width="2.85546875" style="2" customWidth="1"/>
    <col min="1038" max="1038" width="10.85546875" style="2" customWidth="1"/>
    <col min="1039" max="1039" width="2.85546875" style="2" customWidth="1"/>
    <col min="1040" max="1041" width="15.7109375" style="2" customWidth="1"/>
    <col min="1042" max="1043" width="2.85546875" style="2" customWidth="1"/>
    <col min="1044" max="1044" width="45.85546875" style="2" customWidth="1"/>
    <col min="1045" max="1048" width="15.7109375" style="2" customWidth="1"/>
    <col min="1049" max="1049" width="2.85546875" style="2" customWidth="1"/>
    <col min="1050" max="1053" width="15.7109375" style="2" customWidth="1"/>
    <col min="1054" max="1054" width="2.85546875" style="2" customWidth="1"/>
    <col min="1055" max="1055" width="10.85546875" style="2" customWidth="1"/>
    <col min="1056" max="1056" width="2.85546875" style="2" customWidth="1"/>
    <col min="1057" max="1280" width="11.42578125" style="2"/>
    <col min="1281" max="1281" width="2.85546875" style="2" customWidth="1"/>
    <col min="1282" max="1282" width="45.85546875" style="2" customWidth="1"/>
    <col min="1283" max="1283" width="5.85546875" style="2" customWidth="1"/>
    <col min="1284" max="1287" width="15.7109375" style="2" customWidth="1"/>
    <col min="1288" max="1288" width="2.85546875" style="2" customWidth="1"/>
    <col min="1289" max="1292" width="15.7109375" style="2" customWidth="1"/>
    <col min="1293" max="1293" width="2.85546875" style="2" customWidth="1"/>
    <col min="1294" max="1294" width="10.85546875" style="2" customWidth="1"/>
    <col min="1295" max="1295" width="2.85546875" style="2" customWidth="1"/>
    <col min="1296" max="1297" width="15.7109375" style="2" customWidth="1"/>
    <col min="1298" max="1299" width="2.85546875" style="2" customWidth="1"/>
    <col min="1300" max="1300" width="45.85546875" style="2" customWidth="1"/>
    <col min="1301" max="1304" width="15.7109375" style="2" customWidth="1"/>
    <col min="1305" max="1305" width="2.85546875" style="2" customWidth="1"/>
    <col min="1306" max="1309" width="15.7109375" style="2" customWidth="1"/>
    <col min="1310" max="1310" width="2.85546875" style="2" customWidth="1"/>
    <col min="1311" max="1311" width="10.85546875" style="2" customWidth="1"/>
    <col min="1312" max="1312" width="2.85546875" style="2" customWidth="1"/>
    <col min="1313" max="1536" width="11.42578125" style="2"/>
    <col min="1537" max="1537" width="2.85546875" style="2" customWidth="1"/>
    <col min="1538" max="1538" width="45.85546875" style="2" customWidth="1"/>
    <col min="1539" max="1539" width="5.85546875" style="2" customWidth="1"/>
    <col min="1540" max="1543" width="15.7109375" style="2" customWidth="1"/>
    <col min="1544" max="1544" width="2.85546875" style="2" customWidth="1"/>
    <col min="1545" max="1548" width="15.7109375" style="2" customWidth="1"/>
    <col min="1549" max="1549" width="2.85546875" style="2" customWidth="1"/>
    <col min="1550" max="1550" width="10.85546875" style="2" customWidth="1"/>
    <col min="1551" max="1551" width="2.85546875" style="2" customWidth="1"/>
    <col min="1552" max="1553" width="15.7109375" style="2" customWidth="1"/>
    <col min="1554" max="1555" width="2.85546875" style="2" customWidth="1"/>
    <col min="1556" max="1556" width="45.85546875" style="2" customWidth="1"/>
    <col min="1557" max="1560" width="15.7109375" style="2" customWidth="1"/>
    <col min="1561" max="1561" width="2.85546875" style="2" customWidth="1"/>
    <col min="1562" max="1565" width="15.7109375" style="2" customWidth="1"/>
    <col min="1566" max="1566" width="2.85546875" style="2" customWidth="1"/>
    <col min="1567" max="1567" width="10.85546875" style="2" customWidth="1"/>
    <col min="1568" max="1568" width="2.85546875" style="2" customWidth="1"/>
    <col min="1569" max="1792" width="11.42578125" style="2"/>
    <col min="1793" max="1793" width="2.85546875" style="2" customWidth="1"/>
    <col min="1794" max="1794" width="45.85546875" style="2" customWidth="1"/>
    <col min="1795" max="1795" width="5.85546875" style="2" customWidth="1"/>
    <col min="1796" max="1799" width="15.7109375" style="2" customWidth="1"/>
    <col min="1800" max="1800" width="2.85546875" style="2" customWidth="1"/>
    <col min="1801" max="1804" width="15.7109375" style="2" customWidth="1"/>
    <col min="1805" max="1805" width="2.85546875" style="2" customWidth="1"/>
    <col min="1806" max="1806" width="10.85546875" style="2" customWidth="1"/>
    <col min="1807" max="1807" width="2.85546875" style="2" customWidth="1"/>
    <col min="1808" max="1809" width="15.7109375" style="2" customWidth="1"/>
    <col min="1810" max="1811" width="2.85546875" style="2" customWidth="1"/>
    <col min="1812" max="1812" width="45.85546875" style="2" customWidth="1"/>
    <col min="1813" max="1816" width="15.7109375" style="2" customWidth="1"/>
    <col min="1817" max="1817" width="2.85546875" style="2" customWidth="1"/>
    <col min="1818" max="1821" width="15.7109375" style="2" customWidth="1"/>
    <col min="1822" max="1822" width="2.85546875" style="2" customWidth="1"/>
    <col min="1823" max="1823" width="10.85546875" style="2" customWidth="1"/>
    <col min="1824" max="1824" width="2.85546875" style="2" customWidth="1"/>
    <col min="1825" max="2048" width="11.42578125" style="2"/>
    <col min="2049" max="2049" width="2.85546875" style="2" customWidth="1"/>
    <col min="2050" max="2050" width="45.85546875" style="2" customWidth="1"/>
    <col min="2051" max="2051" width="5.85546875" style="2" customWidth="1"/>
    <col min="2052" max="2055" width="15.7109375" style="2" customWidth="1"/>
    <col min="2056" max="2056" width="2.85546875" style="2" customWidth="1"/>
    <col min="2057" max="2060" width="15.7109375" style="2" customWidth="1"/>
    <col min="2061" max="2061" width="2.85546875" style="2" customWidth="1"/>
    <col min="2062" max="2062" width="10.85546875" style="2" customWidth="1"/>
    <col min="2063" max="2063" width="2.85546875" style="2" customWidth="1"/>
    <col min="2064" max="2065" width="15.7109375" style="2" customWidth="1"/>
    <col min="2066" max="2067" width="2.85546875" style="2" customWidth="1"/>
    <col min="2068" max="2068" width="45.85546875" style="2" customWidth="1"/>
    <col min="2069" max="2072" width="15.7109375" style="2" customWidth="1"/>
    <col min="2073" max="2073" width="2.85546875" style="2" customWidth="1"/>
    <col min="2074" max="2077" width="15.7109375" style="2" customWidth="1"/>
    <col min="2078" max="2078" width="2.85546875" style="2" customWidth="1"/>
    <col min="2079" max="2079" width="10.85546875" style="2" customWidth="1"/>
    <col min="2080" max="2080" width="2.85546875" style="2" customWidth="1"/>
    <col min="2081" max="2304" width="11.42578125" style="2"/>
    <col min="2305" max="2305" width="2.85546875" style="2" customWidth="1"/>
    <col min="2306" max="2306" width="45.85546875" style="2" customWidth="1"/>
    <col min="2307" max="2307" width="5.85546875" style="2" customWidth="1"/>
    <col min="2308" max="2311" width="15.7109375" style="2" customWidth="1"/>
    <col min="2312" max="2312" width="2.85546875" style="2" customWidth="1"/>
    <col min="2313" max="2316" width="15.7109375" style="2" customWidth="1"/>
    <col min="2317" max="2317" width="2.85546875" style="2" customWidth="1"/>
    <col min="2318" max="2318" width="10.85546875" style="2" customWidth="1"/>
    <col min="2319" max="2319" width="2.85546875" style="2" customWidth="1"/>
    <col min="2320" max="2321" width="15.7109375" style="2" customWidth="1"/>
    <col min="2322" max="2323" width="2.85546875" style="2" customWidth="1"/>
    <col min="2324" max="2324" width="45.85546875" style="2" customWidth="1"/>
    <col min="2325" max="2328" width="15.7109375" style="2" customWidth="1"/>
    <col min="2329" max="2329" width="2.85546875" style="2" customWidth="1"/>
    <col min="2330" max="2333" width="15.7109375" style="2" customWidth="1"/>
    <col min="2334" max="2334" width="2.85546875" style="2" customWidth="1"/>
    <col min="2335" max="2335" width="10.85546875" style="2" customWidth="1"/>
    <col min="2336" max="2336" width="2.85546875" style="2" customWidth="1"/>
    <col min="2337" max="2560" width="11.42578125" style="2"/>
    <col min="2561" max="2561" width="2.85546875" style="2" customWidth="1"/>
    <col min="2562" max="2562" width="45.85546875" style="2" customWidth="1"/>
    <col min="2563" max="2563" width="5.85546875" style="2" customWidth="1"/>
    <col min="2564" max="2567" width="15.7109375" style="2" customWidth="1"/>
    <col min="2568" max="2568" width="2.85546875" style="2" customWidth="1"/>
    <col min="2569" max="2572" width="15.7109375" style="2" customWidth="1"/>
    <col min="2573" max="2573" width="2.85546875" style="2" customWidth="1"/>
    <col min="2574" max="2574" width="10.85546875" style="2" customWidth="1"/>
    <col min="2575" max="2575" width="2.85546875" style="2" customWidth="1"/>
    <col min="2576" max="2577" width="15.7109375" style="2" customWidth="1"/>
    <col min="2578" max="2579" width="2.85546875" style="2" customWidth="1"/>
    <col min="2580" max="2580" width="45.85546875" style="2" customWidth="1"/>
    <col min="2581" max="2584" width="15.7109375" style="2" customWidth="1"/>
    <col min="2585" max="2585" width="2.85546875" style="2" customWidth="1"/>
    <col min="2586" max="2589" width="15.7109375" style="2" customWidth="1"/>
    <col min="2590" max="2590" width="2.85546875" style="2" customWidth="1"/>
    <col min="2591" max="2591" width="10.85546875" style="2" customWidth="1"/>
    <col min="2592" max="2592" width="2.85546875" style="2" customWidth="1"/>
    <col min="2593" max="2816" width="11.42578125" style="2"/>
    <col min="2817" max="2817" width="2.85546875" style="2" customWidth="1"/>
    <col min="2818" max="2818" width="45.85546875" style="2" customWidth="1"/>
    <col min="2819" max="2819" width="5.85546875" style="2" customWidth="1"/>
    <col min="2820" max="2823" width="15.7109375" style="2" customWidth="1"/>
    <col min="2824" max="2824" width="2.85546875" style="2" customWidth="1"/>
    <col min="2825" max="2828" width="15.7109375" style="2" customWidth="1"/>
    <col min="2829" max="2829" width="2.85546875" style="2" customWidth="1"/>
    <col min="2830" max="2830" width="10.85546875" style="2" customWidth="1"/>
    <col min="2831" max="2831" width="2.85546875" style="2" customWidth="1"/>
    <col min="2832" max="2833" width="15.7109375" style="2" customWidth="1"/>
    <col min="2834" max="2835" width="2.85546875" style="2" customWidth="1"/>
    <col min="2836" max="2836" width="45.85546875" style="2" customWidth="1"/>
    <col min="2837" max="2840" width="15.7109375" style="2" customWidth="1"/>
    <col min="2841" max="2841" width="2.85546875" style="2" customWidth="1"/>
    <col min="2842" max="2845" width="15.7109375" style="2" customWidth="1"/>
    <col min="2846" max="2846" width="2.85546875" style="2" customWidth="1"/>
    <col min="2847" max="2847" width="10.85546875" style="2" customWidth="1"/>
    <col min="2848" max="2848" width="2.85546875" style="2" customWidth="1"/>
    <col min="2849" max="3072" width="11.42578125" style="2"/>
    <col min="3073" max="3073" width="2.85546875" style="2" customWidth="1"/>
    <col min="3074" max="3074" width="45.85546875" style="2" customWidth="1"/>
    <col min="3075" max="3075" width="5.85546875" style="2" customWidth="1"/>
    <col min="3076" max="3079" width="15.7109375" style="2" customWidth="1"/>
    <col min="3080" max="3080" width="2.85546875" style="2" customWidth="1"/>
    <col min="3081" max="3084" width="15.7109375" style="2" customWidth="1"/>
    <col min="3085" max="3085" width="2.85546875" style="2" customWidth="1"/>
    <col min="3086" max="3086" width="10.85546875" style="2" customWidth="1"/>
    <col min="3087" max="3087" width="2.85546875" style="2" customWidth="1"/>
    <col min="3088" max="3089" width="15.7109375" style="2" customWidth="1"/>
    <col min="3090" max="3091" width="2.85546875" style="2" customWidth="1"/>
    <col min="3092" max="3092" width="45.85546875" style="2" customWidth="1"/>
    <col min="3093" max="3096" width="15.7109375" style="2" customWidth="1"/>
    <col min="3097" max="3097" width="2.85546875" style="2" customWidth="1"/>
    <col min="3098" max="3101" width="15.7109375" style="2" customWidth="1"/>
    <col min="3102" max="3102" width="2.85546875" style="2" customWidth="1"/>
    <col min="3103" max="3103" width="10.85546875" style="2" customWidth="1"/>
    <col min="3104" max="3104" width="2.85546875" style="2" customWidth="1"/>
    <col min="3105" max="3328" width="11.42578125" style="2"/>
    <col min="3329" max="3329" width="2.85546875" style="2" customWidth="1"/>
    <col min="3330" max="3330" width="45.85546875" style="2" customWidth="1"/>
    <col min="3331" max="3331" width="5.85546875" style="2" customWidth="1"/>
    <col min="3332" max="3335" width="15.7109375" style="2" customWidth="1"/>
    <col min="3336" max="3336" width="2.85546875" style="2" customWidth="1"/>
    <col min="3337" max="3340" width="15.7109375" style="2" customWidth="1"/>
    <col min="3341" max="3341" width="2.85546875" style="2" customWidth="1"/>
    <col min="3342" max="3342" width="10.85546875" style="2" customWidth="1"/>
    <col min="3343" max="3343" width="2.85546875" style="2" customWidth="1"/>
    <col min="3344" max="3345" width="15.7109375" style="2" customWidth="1"/>
    <col min="3346" max="3347" width="2.85546875" style="2" customWidth="1"/>
    <col min="3348" max="3348" width="45.85546875" style="2" customWidth="1"/>
    <col min="3349" max="3352" width="15.7109375" style="2" customWidth="1"/>
    <col min="3353" max="3353" width="2.85546875" style="2" customWidth="1"/>
    <col min="3354" max="3357" width="15.7109375" style="2" customWidth="1"/>
    <col min="3358" max="3358" width="2.85546875" style="2" customWidth="1"/>
    <col min="3359" max="3359" width="10.85546875" style="2" customWidth="1"/>
    <col min="3360" max="3360" width="2.85546875" style="2" customWidth="1"/>
    <col min="3361" max="3584" width="11.42578125" style="2"/>
    <col min="3585" max="3585" width="2.85546875" style="2" customWidth="1"/>
    <col min="3586" max="3586" width="45.85546875" style="2" customWidth="1"/>
    <col min="3587" max="3587" width="5.85546875" style="2" customWidth="1"/>
    <col min="3588" max="3591" width="15.7109375" style="2" customWidth="1"/>
    <col min="3592" max="3592" width="2.85546875" style="2" customWidth="1"/>
    <col min="3593" max="3596" width="15.7109375" style="2" customWidth="1"/>
    <col min="3597" max="3597" width="2.85546875" style="2" customWidth="1"/>
    <col min="3598" max="3598" width="10.85546875" style="2" customWidth="1"/>
    <col min="3599" max="3599" width="2.85546875" style="2" customWidth="1"/>
    <col min="3600" max="3601" width="15.7109375" style="2" customWidth="1"/>
    <col min="3602" max="3603" width="2.85546875" style="2" customWidth="1"/>
    <col min="3604" max="3604" width="45.85546875" style="2" customWidth="1"/>
    <col min="3605" max="3608" width="15.7109375" style="2" customWidth="1"/>
    <col min="3609" max="3609" width="2.85546875" style="2" customWidth="1"/>
    <col min="3610" max="3613" width="15.7109375" style="2" customWidth="1"/>
    <col min="3614" max="3614" width="2.85546875" style="2" customWidth="1"/>
    <col min="3615" max="3615" width="10.85546875" style="2" customWidth="1"/>
    <col min="3616" max="3616" width="2.85546875" style="2" customWidth="1"/>
    <col min="3617" max="3840" width="11.42578125" style="2"/>
    <col min="3841" max="3841" width="2.85546875" style="2" customWidth="1"/>
    <col min="3842" max="3842" width="45.85546875" style="2" customWidth="1"/>
    <col min="3843" max="3843" width="5.85546875" style="2" customWidth="1"/>
    <col min="3844" max="3847" width="15.7109375" style="2" customWidth="1"/>
    <col min="3848" max="3848" width="2.85546875" style="2" customWidth="1"/>
    <col min="3849" max="3852" width="15.7109375" style="2" customWidth="1"/>
    <col min="3853" max="3853" width="2.85546875" style="2" customWidth="1"/>
    <col min="3854" max="3854" width="10.85546875" style="2" customWidth="1"/>
    <col min="3855" max="3855" width="2.85546875" style="2" customWidth="1"/>
    <col min="3856" max="3857" width="15.7109375" style="2" customWidth="1"/>
    <col min="3858" max="3859" width="2.85546875" style="2" customWidth="1"/>
    <col min="3860" max="3860" width="45.85546875" style="2" customWidth="1"/>
    <col min="3861" max="3864" width="15.7109375" style="2" customWidth="1"/>
    <col min="3865" max="3865" width="2.85546875" style="2" customWidth="1"/>
    <col min="3866" max="3869" width="15.7109375" style="2" customWidth="1"/>
    <col min="3870" max="3870" width="2.85546875" style="2" customWidth="1"/>
    <col min="3871" max="3871" width="10.85546875" style="2" customWidth="1"/>
    <col min="3872" max="3872" width="2.85546875" style="2" customWidth="1"/>
    <col min="3873" max="4096" width="11.42578125" style="2"/>
    <col min="4097" max="4097" width="2.85546875" style="2" customWidth="1"/>
    <col min="4098" max="4098" width="45.85546875" style="2" customWidth="1"/>
    <col min="4099" max="4099" width="5.85546875" style="2" customWidth="1"/>
    <col min="4100" max="4103" width="15.7109375" style="2" customWidth="1"/>
    <col min="4104" max="4104" width="2.85546875" style="2" customWidth="1"/>
    <col min="4105" max="4108" width="15.7109375" style="2" customWidth="1"/>
    <col min="4109" max="4109" width="2.85546875" style="2" customWidth="1"/>
    <col min="4110" max="4110" width="10.85546875" style="2" customWidth="1"/>
    <col min="4111" max="4111" width="2.85546875" style="2" customWidth="1"/>
    <col min="4112" max="4113" width="15.7109375" style="2" customWidth="1"/>
    <col min="4114" max="4115" width="2.85546875" style="2" customWidth="1"/>
    <col min="4116" max="4116" width="45.85546875" style="2" customWidth="1"/>
    <col min="4117" max="4120" width="15.7109375" style="2" customWidth="1"/>
    <col min="4121" max="4121" width="2.85546875" style="2" customWidth="1"/>
    <col min="4122" max="4125" width="15.7109375" style="2" customWidth="1"/>
    <col min="4126" max="4126" width="2.85546875" style="2" customWidth="1"/>
    <col min="4127" max="4127" width="10.85546875" style="2" customWidth="1"/>
    <col min="4128" max="4128" width="2.85546875" style="2" customWidth="1"/>
    <col min="4129" max="4352" width="11.42578125" style="2"/>
    <col min="4353" max="4353" width="2.85546875" style="2" customWidth="1"/>
    <col min="4354" max="4354" width="45.85546875" style="2" customWidth="1"/>
    <col min="4355" max="4355" width="5.85546875" style="2" customWidth="1"/>
    <col min="4356" max="4359" width="15.7109375" style="2" customWidth="1"/>
    <col min="4360" max="4360" width="2.85546875" style="2" customWidth="1"/>
    <col min="4361" max="4364" width="15.7109375" style="2" customWidth="1"/>
    <col min="4365" max="4365" width="2.85546875" style="2" customWidth="1"/>
    <col min="4366" max="4366" width="10.85546875" style="2" customWidth="1"/>
    <col min="4367" max="4367" width="2.85546875" style="2" customWidth="1"/>
    <col min="4368" max="4369" width="15.7109375" style="2" customWidth="1"/>
    <col min="4370" max="4371" width="2.85546875" style="2" customWidth="1"/>
    <col min="4372" max="4372" width="45.85546875" style="2" customWidth="1"/>
    <col min="4373" max="4376" width="15.7109375" style="2" customWidth="1"/>
    <col min="4377" max="4377" width="2.85546875" style="2" customWidth="1"/>
    <col min="4378" max="4381" width="15.7109375" style="2" customWidth="1"/>
    <col min="4382" max="4382" width="2.85546875" style="2" customWidth="1"/>
    <col min="4383" max="4383" width="10.85546875" style="2" customWidth="1"/>
    <col min="4384" max="4384" width="2.85546875" style="2" customWidth="1"/>
    <col min="4385" max="4608" width="11.42578125" style="2"/>
    <col min="4609" max="4609" width="2.85546875" style="2" customWidth="1"/>
    <col min="4610" max="4610" width="45.85546875" style="2" customWidth="1"/>
    <col min="4611" max="4611" width="5.85546875" style="2" customWidth="1"/>
    <col min="4612" max="4615" width="15.7109375" style="2" customWidth="1"/>
    <col min="4616" max="4616" width="2.85546875" style="2" customWidth="1"/>
    <col min="4617" max="4620" width="15.7109375" style="2" customWidth="1"/>
    <col min="4621" max="4621" width="2.85546875" style="2" customWidth="1"/>
    <col min="4622" max="4622" width="10.85546875" style="2" customWidth="1"/>
    <col min="4623" max="4623" width="2.85546875" style="2" customWidth="1"/>
    <col min="4624" max="4625" width="15.7109375" style="2" customWidth="1"/>
    <col min="4626" max="4627" width="2.85546875" style="2" customWidth="1"/>
    <col min="4628" max="4628" width="45.85546875" style="2" customWidth="1"/>
    <col min="4629" max="4632" width="15.7109375" style="2" customWidth="1"/>
    <col min="4633" max="4633" width="2.85546875" style="2" customWidth="1"/>
    <col min="4634" max="4637" width="15.7109375" style="2" customWidth="1"/>
    <col min="4638" max="4638" width="2.85546875" style="2" customWidth="1"/>
    <col min="4639" max="4639" width="10.85546875" style="2" customWidth="1"/>
    <col min="4640" max="4640" width="2.85546875" style="2" customWidth="1"/>
    <col min="4641" max="4864" width="11.42578125" style="2"/>
    <col min="4865" max="4865" width="2.85546875" style="2" customWidth="1"/>
    <col min="4866" max="4866" width="45.85546875" style="2" customWidth="1"/>
    <col min="4867" max="4867" width="5.85546875" style="2" customWidth="1"/>
    <col min="4868" max="4871" width="15.7109375" style="2" customWidth="1"/>
    <col min="4872" max="4872" width="2.85546875" style="2" customWidth="1"/>
    <col min="4873" max="4876" width="15.7109375" style="2" customWidth="1"/>
    <col min="4877" max="4877" width="2.85546875" style="2" customWidth="1"/>
    <col min="4878" max="4878" width="10.85546875" style="2" customWidth="1"/>
    <col min="4879" max="4879" width="2.85546875" style="2" customWidth="1"/>
    <col min="4880" max="4881" width="15.7109375" style="2" customWidth="1"/>
    <col min="4882" max="4883" width="2.85546875" style="2" customWidth="1"/>
    <col min="4884" max="4884" width="45.85546875" style="2" customWidth="1"/>
    <col min="4885" max="4888" width="15.7109375" style="2" customWidth="1"/>
    <col min="4889" max="4889" width="2.85546875" style="2" customWidth="1"/>
    <col min="4890" max="4893" width="15.7109375" style="2" customWidth="1"/>
    <col min="4894" max="4894" width="2.85546875" style="2" customWidth="1"/>
    <col min="4895" max="4895" width="10.85546875" style="2" customWidth="1"/>
    <col min="4896" max="4896" width="2.85546875" style="2" customWidth="1"/>
    <col min="4897" max="5120" width="11.42578125" style="2"/>
    <col min="5121" max="5121" width="2.85546875" style="2" customWidth="1"/>
    <col min="5122" max="5122" width="45.85546875" style="2" customWidth="1"/>
    <col min="5123" max="5123" width="5.85546875" style="2" customWidth="1"/>
    <col min="5124" max="5127" width="15.7109375" style="2" customWidth="1"/>
    <col min="5128" max="5128" width="2.85546875" style="2" customWidth="1"/>
    <col min="5129" max="5132" width="15.7109375" style="2" customWidth="1"/>
    <col min="5133" max="5133" width="2.85546875" style="2" customWidth="1"/>
    <col min="5134" max="5134" width="10.85546875" style="2" customWidth="1"/>
    <col min="5135" max="5135" width="2.85546875" style="2" customWidth="1"/>
    <col min="5136" max="5137" width="15.7109375" style="2" customWidth="1"/>
    <col min="5138" max="5139" width="2.85546875" style="2" customWidth="1"/>
    <col min="5140" max="5140" width="45.85546875" style="2" customWidth="1"/>
    <col min="5141" max="5144" width="15.7109375" style="2" customWidth="1"/>
    <col min="5145" max="5145" width="2.85546875" style="2" customWidth="1"/>
    <col min="5146" max="5149" width="15.7109375" style="2" customWidth="1"/>
    <col min="5150" max="5150" width="2.85546875" style="2" customWidth="1"/>
    <col min="5151" max="5151" width="10.85546875" style="2" customWidth="1"/>
    <col min="5152" max="5152" width="2.85546875" style="2" customWidth="1"/>
    <col min="5153" max="5376" width="11.42578125" style="2"/>
    <col min="5377" max="5377" width="2.85546875" style="2" customWidth="1"/>
    <col min="5378" max="5378" width="45.85546875" style="2" customWidth="1"/>
    <col min="5379" max="5379" width="5.85546875" style="2" customWidth="1"/>
    <col min="5380" max="5383" width="15.7109375" style="2" customWidth="1"/>
    <col min="5384" max="5384" width="2.85546875" style="2" customWidth="1"/>
    <col min="5385" max="5388" width="15.7109375" style="2" customWidth="1"/>
    <col min="5389" max="5389" width="2.85546875" style="2" customWidth="1"/>
    <col min="5390" max="5390" width="10.85546875" style="2" customWidth="1"/>
    <col min="5391" max="5391" width="2.85546875" style="2" customWidth="1"/>
    <col min="5392" max="5393" width="15.7109375" style="2" customWidth="1"/>
    <col min="5394" max="5395" width="2.85546875" style="2" customWidth="1"/>
    <col min="5396" max="5396" width="45.85546875" style="2" customWidth="1"/>
    <col min="5397" max="5400" width="15.7109375" style="2" customWidth="1"/>
    <col min="5401" max="5401" width="2.85546875" style="2" customWidth="1"/>
    <col min="5402" max="5405" width="15.7109375" style="2" customWidth="1"/>
    <col min="5406" max="5406" width="2.85546875" style="2" customWidth="1"/>
    <col min="5407" max="5407" width="10.85546875" style="2" customWidth="1"/>
    <col min="5408" max="5408" width="2.85546875" style="2" customWidth="1"/>
    <col min="5409" max="5632" width="11.42578125" style="2"/>
    <col min="5633" max="5633" width="2.85546875" style="2" customWidth="1"/>
    <col min="5634" max="5634" width="45.85546875" style="2" customWidth="1"/>
    <col min="5635" max="5635" width="5.85546875" style="2" customWidth="1"/>
    <col min="5636" max="5639" width="15.7109375" style="2" customWidth="1"/>
    <col min="5640" max="5640" width="2.85546875" style="2" customWidth="1"/>
    <col min="5641" max="5644" width="15.7109375" style="2" customWidth="1"/>
    <col min="5645" max="5645" width="2.85546875" style="2" customWidth="1"/>
    <col min="5646" max="5646" width="10.85546875" style="2" customWidth="1"/>
    <col min="5647" max="5647" width="2.85546875" style="2" customWidth="1"/>
    <col min="5648" max="5649" width="15.7109375" style="2" customWidth="1"/>
    <col min="5650" max="5651" width="2.85546875" style="2" customWidth="1"/>
    <col min="5652" max="5652" width="45.85546875" style="2" customWidth="1"/>
    <col min="5653" max="5656" width="15.7109375" style="2" customWidth="1"/>
    <col min="5657" max="5657" width="2.85546875" style="2" customWidth="1"/>
    <col min="5658" max="5661" width="15.7109375" style="2" customWidth="1"/>
    <col min="5662" max="5662" width="2.85546875" style="2" customWidth="1"/>
    <col min="5663" max="5663" width="10.85546875" style="2" customWidth="1"/>
    <col min="5664" max="5664" width="2.85546875" style="2" customWidth="1"/>
    <col min="5665" max="5888" width="11.42578125" style="2"/>
    <col min="5889" max="5889" width="2.85546875" style="2" customWidth="1"/>
    <col min="5890" max="5890" width="45.85546875" style="2" customWidth="1"/>
    <col min="5891" max="5891" width="5.85546875" style="2" customWidth="1"/>
    <col min="5892" max="5895" width="15.7109375" style="2" customWidth="1"/>
    <col min="5896" max="5896" width="2.85546875" style="2" customWidth="1"/>
    <col min="5897" max="5900" width="15.7109375" style="2" customWidth="1"/>
    <col min="5901" max="5901" width="2.85546875" style="2" customWidth="1"/>
    <col min="5902" max="5902" width="10.85546875" style="2" customWidth="1"/>
    <col min="5903" max="5903" width="2.85546875" style="2" customWidth="1"/>
    <col min="5904" max="5905" width="15.7109375" style="2" customWidth="1"/>
    <col min="5906" max="5907" width="2.85546875" style="2" customWidth="1"/>
    <col min="5908" max="5908" width="45.85546875" style="2" customWidth="1"/>
    <col min="5909" max="5912" width="15.7109375" style="2" customWidth="1"/>
    <col min="5913" max="5913" width="2.85546875" style="2" customWidth="1"/>
    <col min="5914" max="5917" width="15.7109375" style="2" customWidth="1"/>
    <col min="5918" max="5918" width="2.85546875" style="2" customWidth="1"/>
    <col min="5919" max="5919" width="10.85546875" style="2" customWidth="1"/>
    <col min="5920" max="5920" width="2.85546875" style="2" customWidth="1"/>
    <col min="5921" max="6144" width="11.42578125" style="2"/>
    <col min="6145" max="6145" width="2.85546875" style="2" customWidth="1"/>
    <col min="6146" max="6146" width="45.85546875" style="2" customWidth="1"/>
    <col min="6147" max="6147" width="5.85546875" style="2" customWidth="1"/>
    <col min="6148" max="6151" width="15.7109375" style="2" customWidth="1"/>
    <col min="6152" max="6152" width="2.85546875" style="2" customWidth="1"/>
    <col min="6153" max="6156" width="15.7109375" style="2" customWidth="1"/>
    <col min="6157" max="6157" width="2.85546875" style="2" customWidth="1"/>
    <col min="6158" max="6158" width="10.85546875" style="2" customWidth="1"/>
    <col min="6159" max="6159" width="2.85546875" style="2" customWidth="1"/>
    <col min="6160" max="6161" width="15.7109375" style="2" customWidth="1"/>
    <col min="6162" max="6163" width="2.85546875" style="2" customWidth="1"/>
    <col min="6164" max="6164" width="45.85546875" style="2" customWidth="1"/>
    <col min="6165" max="6168" width="15.7109375" style="2" customWidth="1"/>
    <col min="6169" max="6169" width="2.85546875" style="2" customWidth="1"/>
    <col min="6170" max="6173" width="15.7109375" style="2" customWidth="1"/>
    <col min="6174" max="6174" width="2.85546875" style="2" customWidth="1"/>
    <col min="6175" max="6175" width="10.85546875" style="2" customWidth="1"/>
    <col min="6176" max="6176" width="2.85546875" style="2" customWidth="1"/>
    <col min="6177" max="6400" width="11.42578125" style="2"/>
    <col min="6401" max="6401" width="2.85546875" style="2" customWidth="1"/>
    <col min="6402" max="6402" width="45.85546875" style="2" customWidth="1"/>
    <col min="6403" max="6403" width="5.85546875" style="2" customWidth="1"/>
    <col min="6404" max="6407" width="15.7109375" style="2" customWidth="1"/>
    <col min="6408" max="6408" width="2.85546875" style="2" customWidth="1"/>
    <col min="6409" max="6412" width="15.7109375" style="2" customWidth="1"/>
    <col min="6413" max="6413" width="2.85546875" style="2" customWidth="1"/>
    <col min="6414" max="6414" width="10.85546875" style="2" customWidth="1"/>
    <col min="6415" max="6415" width="2.85546875" style="2" customWidth="1"/>
    <col min="6416" max="6417" width="15.7109375" style="2" customWidth="1"/>
    <col min="6418" max="6419" width="2.85546875" style="2" customWidth="1"/>
    <col min="6420" max="6420" width="45.85546875" style="2" customWidth="1"/>
    <col min="6421" max="6424" width="15.7109375" style="2" customWidth="1"/>
    <col min="6425" max="6425" width="2.85546875" style="2" customWidth="1"/>
    <col min="6426" max="6429" width="15.7109375" style="2" customWidth="1"/>
    <col min="6430" max="6430" width="2.85546875" style="2" customWidth="1"/>
    <col min="6431" max="6431" width="10.85546875" style="2" customWidth="1"/>
    <col min="6432" max="6432" width="2.85546875" style="2" customWidth="1"/>
    <col min="6433" max="6656" width="11.42578125" style="2"/>
    <col min="6657" max="6657" width="2.85546875" style="2" customWidth="1"/>
    <col min="6658" max="6658" width="45.85546875" style="2" customWidth="1"/>
    <col min="6659" max="6659" width="5.85546875" style="2" customWidth="1"/>
    <col min="6660" max="6663" width="15.7109375" style="2" customWidth="1"/>
    <col min="6664" max="6664" width="2.85546875" style="2" customWidth="1"/>
    <col min="6665" max="6668" width="15.7109375" style="2" customWidth="1"/>
    <col min="6669" max="6669" width="2.85546875" style="2" customWidth="1"/>
    <col min="6670" max="6670" width="10.85546875" style="2" customWidth="1"/>
    <col min="6671" max="6671" width="2.85546875" style="2" customWidth="1"/>
    <col min="6672" max="6673" width="15.7109375" style="2" customWidth="1"/>
    <col min="6674" max="6675" width="2.85546875" style="2" customWidth="1"/>
    <col min="6676" max="6676" width="45.85546875" style="2" customWidth="1"/>
    <col min="6677" max="6680" width="15.7109375" style="2" customWidth="1"/>
    <col min="6681" max="6681" width="2.85546875" style="2" customWidth="1"/>
    <col min="6682" max="6685" width="15.7109375" style="2" customWidth="1"/>
    <col min="6686" max="6686" width="2.85546875" style="2" customWidth="1"/>
    <col min="6687" max="6687" width="10.85546875" style="2" customWidth="1"/>
    <col min="6688" max="6688" width="2.85546875" style="2" customWidth="1"/>
    <col min="6689" max="6912" width="11.42578125" style="2"/>
    <col min="6913" max="6913" width="2.85546875" style="2" customWidth="1"/>
    <col min="6914" max="6914" width="45.85546875" style="2" customWidth="1"/>
    <col min="6915" max="6915" width="5.85546875" style="2" customWidth="1"/>
    <col min="6916" max="6919" width="15.7109375" style="2" customWidth="1"/>
    <col min="6920" max="6920" width="2.85546875" style="2" customWidth="1"/>
    <col min="6921" max="6924" width="15.7109375" style="2" customWidth="1"/>
    <col min="6925" max="6925" width="2.85546875" style="2" customWidth="1"/>
    <col min="6926" max="6926" width="10.85546875" style="2" customWidth="1"/>
    <col min="6927" max="6927" width="2.85546875" style="2" customWidth="1"/>
    <col min="6928" max="6929" width="15.7109375" style="2" customWidth="1"/>
    <col min="6930" max="6931" width="2.85546875" style="2" customWidth="1"/>
    <col min="6932" max="6932" width="45.85546875" style="2" customWidth="1"/>
    <col min="6933" max="6936" width="15.7109375" style="2" customWidth="1"/>
    <col min="6937" max="6937" width="2.85546875" style="2" customWidth="1"/>
    <col min="6938" max="6941" width="15.7109375" style="2" customWidth="1"/>
    <col min="6942" max="6942" width="2.85546875" style="2" customWidth="1"/>
    <col min="6943" max="6943" width="10.85546875" style="2" customWidth="1"/>
    <col min="6944" max="6944" width="2.85546875" style="2" customWidth="1"/>
    <col min="6945" max="7168" width="11.42578125" style="2"/>
    <col min="7169" max="7169" width="2.85546875" style="2" customWidth="1"/>
    <col min="7170" max="7170" width="45.85546875" style="2" customWidth="1"/>
    <col min="7171" max="7171" width="5.85546875" style="2" customWidth="1"/>
    <col min="7172" max="7175" width="15.7109375" style="2" customWidth="1"/>
    <col min="7176" max="7176" width="2.85546875" style="2" customWidth="1"/>
    <col min="7177" max="7180" width="15.7109375" style="2" customWidth="1"/>
    <col min="7181" max="7181" width="2.85546875" style="2" customWidth="1"/>
    <col min="7182" max="7182" width="10.85546875" style="2" customWidth="1"/>
    <col min="7183" max="7183" width="2.85546875" style="2" customWidth="1"/>
    <col min="7184" max="7185" width="15.7109375" style="2" customWidth="1"/>
    <col min="7186" max="7187" width="2.85546875" style="2" customWidth="1"/>
    <col min="7188" max="7188" width="45.85546875" style="2" customWidth="1"/>
    <col min="7189" max="7192" width="15.7109375" style="2" customWidth="1"/>
    <col min="7193" max="7193" width="2.85546875" style="2" customWidth="1"/>
    <col min="7194" max="7197" width="15.7109375" style="2" customWidth="1"/>
    <col min="7198" max="7198" width="2.85546875" style="2" customWidth="1"/>
    <col min="7199" max="7199" width="10.85546875" style="2" customWidth="1"/>
    <col min="7200" max="7200" width="2.85546875" style="2" customWidth="1"/>
    <col min="7201" max="7424" width="11.42578125" style="2"/>
    <col min="7425" max="7425" width="2.85546875" style="2" customWidth="1"/>
    <col min="7426" max="7426" width="45.85546875" style="2" customWidth="1"/>
    <col min="7427" max="7427" width="5.85546875" style="2" customWidth="1"/>
    <col min="7428" max="7431" width="15.7109375" style="2" customWidth="1"/>
    <col min="7432" max="7432" width="2.85546875" style="2" customWidth="1"/>
    <col min="7433" max="7436" width="15.7109375" style="2" customWidth="1"/>
    <col min="7437" max="7437" width="2.85546875" style="2" customWidth="1"/>
    <col min="7438" max="7438" width="10.85546875" style="2" customWidth="1"/>
    <col min="7439" max="7439" width="2.85546875" style="2" customWidth="1"/>
    <col min="7440" max="7441" width="15.7109375" style="2" customWidth="1"/>
    <col min="7442" max="7443" width="2.85546875" style="2" customWidth="1"/>
    <col min="7444" max="7444" width="45.85546875" style="2" customWidth="1"/>
    <col min="7445" max="7448" width="15.7109375" style="2" customWidth="1"/>
    <col min="7449" max="7449" width="2.85546875" style="2" customWidth="1"/>
    <col min="7450" max="7453" width="15.7109375" style="2" customWidth="1"/>
    <col min="7454" max="7454" width="2.85546875" style="2" customWidth="1"/>
    <col min="7455" max="7455" width="10.85546875" style="2" customWidth="1"/>
    <col min="7456" max="7456" width="2.85546875" style="2" customWidth="1"/>
    <col min="7457" max="7680" width="11.42578125" style="2"/>
    <col min="7681" max="7681" width="2.85546875" style="2" customWidth="1"/>
    <col min="7682" max="7682" width="45.85546875" style="2" customWidth="1"/>
    <col min="7683" max="7683" width="5.85546875" style="2" customWidth="1"/>
    <col min="7684" max="7687" width="15.7109375" style="2" customWidth="1"/>
    <col min="7688" max="7688" width="2.85546875" style="2" customWidth="1"/>
    <col min="7689" max="7692" width="15.7109375" style="2" customWidth="1"/>
    <col min="7693" max="7693" width="2.85546875" style="2" customWidth="1"/>
    <col min="7694" max="7694" width="10.85546875" style="2" customWidth="1"/>
    <col min="7695" max="7695" width="2.85546875" style="2" customWidth="1"/>
    <col min="7696" max="7697" width="15.7109375" style="2" customWidth="1"/>
    <col min="7698" max="7699" width="2.85546875" style="2" customWidth="1"/>
    <col min="7700" max="7700" width="45.85546875" style="2" customWidth="1"/>
    <col min="7701" max="7704" width="15.7109375" style="2" customWidth="1"/>
    <col min="7705" max="7705" width="2.85546875" style="2" customWidth="1"/>
    <col min="7706" max="7709" width="15.7109375" style="2" customWidth="1"/>
    <col min="7710" max="7710" width="2.85546875" style="2" customWidth="1"/>
    <col min="7711" max="7711" width="10.85546875" style="2" customWidth="1"/>
    <col min="7712" max="7712" width="2.85546875" style="2" customWidth="1"/>
    <col min="7713" max="7936" width="11.42578125" style="2"/>
    <col min="7937" max="7937" width="2.85546875" style="2" customWidth="1"/>
    <col min="7938" max="7938" width="45.85546875" style="2" customWidth="1"/>
    <col min="7939" max="7939" width="5.85546875" style="2" customWidth="1"/>
    <col min="7940" max="7943" width="15.7109375" style="2" customWidth="1"/>
    <col min="7944" max="7944" width="2.85546875" style="2" customWidth="1"/>
    <col min="7945" max="7948" width="15.7109375" style="2" customWidth="1"/>
    <col min="7949" max="7949" width="2.85546875" style="2" customWidth="1"/>
    <col min="7950" max="7950" width="10.85546875" style="2" customWidth="1"/>
    <col min="7951" max="7951" width="2.85546875" style="2" customWidth="1"/>
    <col min="7952" max="7953" width="15.7109375" style="2" customWidth="1"/>
    <col min="7954" max="7955" width="2.85546875" style="2" customWidth="1"/>
    <col min="7956" max="7956" width="45.85546875" style="2" customWidth="1"/>
    <col min="7957" max="7960" width="15.7109375" style="2" customWidth="1"/>
    <col min="7961" max="7961" width="2.85546875" style="2" customWidth="1"/>
    <col min="7962" max="7965" width="15.7109375" style="2" customWidth="1"/>
    <col min="7966" max="7966" width="2.85546875" style="2" customWidth="1"/>
    <col min="7967" max="7967" width="10.85546875" style="2" customWidth="1"/>
    <col min="7968" max="7968" width="2.85546875" style="2" customWidth="1"/>
    <col min="7969" max="8192" width="11.42578125" style="2"/>
    <col min="8193" max="8193" width="2.85546875" style="2" customWidth="1"/>
    <col min="8194" max="8194" width="45.85546875" style="2" customWidth="1"/>
    <col min="8195" max="8195" width="5.85546875" style="2" customWidth="1"/>
    <col min="8196" max="8199" width="15.7109375" style="2" customWidth="1"/>
    <col min="8200" max="8200" width="2.85546875" style="2" customWidth="1"/>
    <col min="8201" max="8204" width="15.7109375" style="2" customWidth="1"/>
    <col min="8205" max="8205" width="2.85546875" style="2" customWidth="1"/>
    <col min="8206" max="8206" width="10.85546875" style="2" customWidth="1"/>
    <col min="8207" max="8207" width="2.85546875" style="2" customWidth="1"/>
    <col min="8208" max="8209" width="15.7109375" style="2" customWidth="1"/>
    <col min="8210" max="8211" width="2.85546875" style="2" customWidth="1"/>
    <col min="8212" max="8212" width="45.85546875" style="2" customWidth="1"/>
    <col min="8213" max="8216" width="15.7109375" style="2" customWidth="1"/>
    <col min="8217" max="8217" width="2.85546875" style="2" customWidth="1"/>
    <col min="8218" max="8221" width="15.7109375" style="2" customWidth="1"/>
    <col min="8222" max="8222" width="2.85546875" style="2" customWidth="1"/>
    <col min="8223" max="8223" width="10.85546875" style="2" customWidth="1"/>
    <col min="8224" max="8224" width="2.85546875" style="2" customWidth="1"/>
    <col min="8225" max="8448" width="11.42578125" style="2"/>
    <col min="8449" max="8449" width="2.85546875" style="2" customWidth="1"/>
    <col min="8450" max="8450" width="45.85546875" style="2" customWidth="1"/>
    <col min="8451" max="8451" width="5.85546875" style="2" customWidth="1"/>
    <col min="8452" max="8455" width="15.7109375" style="2" customWidth="1"/>
    <col min="8456" max="8456" width="2.85546875" style="2" customWidth="1"/>
    <col min="8457" max="8460" width="15.7109375" style="2" customWidth="1"/>
    <col min="8461" max="8461" width="2.85546875" style="2" customWidth="1"/>
    <col min="8462" max="8462" width="10.85546875" style="2" customWidth="1"/>
    <col min="8463" max="8463" width="2.85546875" style="2" customWidth="1"/>
    <col min="8464" max="8465" width="15.7109375" style="2" customWidth="1"/>
    <col min="8466" max="8467" width="2.85546875" style="2" customWidth="1"/>
    <col min="8468" max="8468" width="45.85546875" style="2" customWidth="1"/>
    <col min="8469" max="8472" width="15.7109375" style="2" customWidth="1"/>
    <col min="8473" max="8473" width="2.85546875" style="2" customWidth="1"/>
    <col min="8474" max="8477" width="15.7109375" style="2" customWidth="1"/>
    <col min="8478" max="8478" width="2.85546875" style="2" customWidth="1"/>
    <col min="8479" max="8479" width="10.85546875" style="2" customWidth="1"/>
    <col min="8480" max="8480" width="2.85546875" style="2" customWidth="1"/>
    <col min="8481" max="8704" width="11.42578125" style="2"/>
    <col min="8705" max="8705" width="2.85546875" style="2" customWidth="1"/>
    <col min="8706" max="8706" width="45.85546875" style="2" customWidth="1"/>
    <col min="8707" max="8707" width="5.85546875" style="2" customWidth="1"/>
    <col min="8708" max="8711" width="15.7109375" style="2" customWidth="1"/>
    <col min="8712" max="8712" width="2.85546875" style="2" customWidth="1"/>
    <col min="8713" max="8716" width="15.7109375" style="2" customWidth="1"/>
    <col min="8717" max="8717" width="2.85546875" style="2" customWidth="1"/>
    <col min="8718" max="8718" width="10.85546875" style="2" customWidth="1"/>
    <col min="8719" max="8719" width="2.85546875" style="2" customWidth="1"/>
    <col min="8720" max="8721" width="15.7109375" style="2" customWidth="1"/>
    <col min="8722" max="8723" width="2.85546875" style="2" customWidth="1"/>
    <col min="8724" max="8724" width="45.85546875" style="2" customWidth="1"/>
    <col min="8725" max="8728" width="15.7109375" style="2" customWidth="1"/>
    <col min="8729" max="8729" width="2.85546875" style="2" customWidth="1"/>
    <col min="8730" max="8733" width="15.7109375" style="2" customWidth="1"/>
    <col min="8734" max="8734" width="2.85546875" style="2" customWidth="1"/>
    <col min="8735" max="8735" width="10.85546875" style="2" customWidth="1"/>
    <col min="8736" max="8736" width="2.85546875" style="2" customWidth="1"/>
    <col min="8737" max="8960" width="11.42578125" style="2"/>
    <col min="8961" max="8961" width="2.85546875" style="2" customWidth="1"/>
    <col min="8962" max="8962" width="45.85546875" style="2" customWidth="1"/>
    <col min="8963" max="8963" width="5.85546875" style="2" customWidth="1"/>
    <col min="8964" max="8967" width="15.7109375" style="2" customWidth="1"/>
    <col min="8968" max="8968" width="2.85546875" style="2" customWidth="1"/>
    <col min="8969" max="8972" width="15.7109375" style="2" customWidth="1"/>
    <col min="8973" max="8973" width="2.85546875" style="2" customWidth="1"/>
    <col min="8974" max="8974" width="10.85546875" style="2" customWidth="1"/>
    <col min="8975" max="8975" width="2.85546875" style="2" customWidth="1"/>
    <col min="8976" max="8977" width="15.7109375" style="2" customWidth="1"/>
    <col min="8978" max="8979" width="2.85546875" style="2" customWidth="1"/>
    <col min="8980" max="8980" width="45.85546875" style="2" customWidth="1"/>
    <col min="8981" max="8984" width="15.7109375" style="2" customWidth="1"/>
    <col min="8985" max="8985" width="2.85546875" style="2" customWidth="1"/>
    <col min="8986" max="8989" width="15.7109375" style="2" customWidth="1"/>
    <col min="8990" max="8990" width="2.85546875" style="2" customWidth="1"/>
    <col min="8991" max="8991" width="10.85546875" style="2" customWidth="1"/>
    <col min="8992" max="8992" width="2.85546875" style="2" customWidth="1"/>
    <col min="8993" max="9216" width="11.42578125" style="2"/>
    <col min="9217" max="9217" width="2.85546875" style="2" customWidth="1"/>
    <col min="9218" max="9218" width="45.85546875" style="2" customWidth="1"/>
    <col min="9219" max="9219" width="5.85546875" style="2" customWidth="1"/>
    <col min="9220" max="9223" width="15.7109375" style="2" customWidth="1"/>
    <col min="9224" max="9224" width="2.85546875" style="2" customWidth="1"/>
    <col min="9225" max="9228" width="15.7109375" style="2" customWidth="1"/>
    <col min="9229" max="9229" width="2.85546875" style="2" customWidth="1"/>
    <col min="9230" max="9230" width="10.85546875" style="2" customWidth="1"/>
    <col min="9231" max="9231" width="2.85546875" style="2" customWidth="1"/>
    <col min="9232" max="9233" width="15.7109375" style="2" customWidth="1"/>
    <col min="9234" max="9235" width="2.85546875" style="2" customWidth="1"/>
    <col min="9236" max="9236" width="45.85546875" style="2" customWidth="1"/>
    <col min="9237" max="9240" width="15.7109375" style="2" customWidth="1"/>
    <col min="9241" max="9241" width="2.85546875" style="2" customWidth="1"/>
    <col min="9242" max="9245" width="15.7109375" style="2" customWidth="1"/>
    <col min="9246" max="9246" width="2.85546875" style="2" customWidth="1"/>
    <col min="9247" max="9247" width="10.85546875" style="2" customWidth="1"/>
    <col min="9248" max="9248" width="2.85546875" style="2" customWidth="1"/>
    <col min="9249" max="9472" width="11.42578125" style="2"/>
    <col min="9473" max="9473" width="2.85546875" style="2" customWidth="1"/>
    <col min="9474" max="9474" width="45.85546875" style="2" customWidth="1"/>
    <col min="9475" max="9475" width="5.85546875" style="2" customWidth="1"/>
    <col min="9476" max="9479" width="15.7109375" style="2" customWidth="1"/>
    <col min="9480" max="9480" width="2.85546875" style="2" customWidth="1"/>
    <col min="9481" max="9484" width="15.7109375" style="2" customWidth="1"/>
    <col min="9485" max="9485" width="2.85546875" style="2" customWidth="1"/>
    <col min="9486" max="9486" width="10.85546875" style="2" customWidth="1"/>
    <col min="9487" max="9487" width="2.85546875" style="2" customWidth="1"/>
    <col min="9488" max="9489" width="15.7109375" style="2" customWidth="1"/>
    <col min="9490" max="9491" width="2.85546875" style="2" customWidth="1"/>
    <col min="9492" max="9492" width="45.85546875" style="2" customWidth="1"/>
    <col min="9493" max="9496" width="15.7109375" style="2" customWidth="1"/>
    <col min="9497" max="9497" width="2.85546875" style="2" customWidth="1"/>
    <col min="9498" max="9501" width="15.7109375" style="2" customWidth="1"/>
    <col min="9502" max="9502" width="2.85546875" style="2" customWidth="1"/>
    <col min="9503" max="9503" width="10.85546875" style="2" customWidth="1"/>
    <col min="9504" max="9504" width="2.85546875" style="2" customWidth="1"/>
    <col min="9505" max="9728" width="11.42578125" style="2"/>
    <col min="9729" max="9729" width="2.85546875" style="2" customWidth="1"/>
    <col min="9730" max="9730" width="45.85546875" style="2" customWidth="1"/>
    <col min="9731" max="9731" width="5.85546875" style="2" customWidth="1"/>
    <col min="9732" max="9735" width="15.7109375" style="2" customWidth="1"/>
    <col min="9736" max="9736" width="2.85546875" style="2" customWidth="1"/>
    <col min="9737" max="9740" width="15.7109375" style="2" customWidth="1"/>
    <col min="9741" max="9741" width="2.85546875" style="2" customWidth="1"/>
    <col min="9742" max="9742" width="10.85546875" style="2" customWidth="1"/>
    <col min="9743" max="9743" width="2.85546875" style="2" customWidth="1"/>
    <col min="9744" max="9745" width="15.7109375" style="2" customWidth="1"/>
    <col min="9746" max="9747" width="2.85546875" style="2" customWidth="1"/>
    <col min="9748" max="9748" width="45.85546875" style="2" customWidth="1"/>
    <col min="9749" max="9752" width="15.7109375" style="2" customWidth="1"/>
    <col min="9753" max="9753" width="2.85546875" style="2" customWidth="1"/>
    <col min="9754" max="9757" width="15.7109375" style="2" customWidth="1"/>
    <col min="9758" max="9758" width="2.85546875" style="2" customWidth="1"/>
    <col min="9759" max="9759" width="10.85546875" style="2" customWidth="1"/>
    <col min="9760" max="9760" width="2.85546875" style="2" customWidth="1"/>
    <col min="9761" max="9984" width="11.42578125" style="2"/>
    <col min="9985" max="9985" width="2.85546875" style="2" customWidth="1"/>
    <col min="9986" max="9986" width="45.85546875" style="2" customWidth="1"/>
    <col min="9987" max="9987" width="5.85546875" style="2" customWidth="1"/>
    <col min="9988" max="9991" width="15.7109375" style="2" customWidth="1"/>
    <col min="9992" max="9992" width="2.85546875" style="2" customWidth="1"/>
    <col min="9993" max="9996" width="15.7109375" style="2" customWidth="1"/>
    <col min="9997" max="9997" width="2.85546875" style="2" customWidth="1"/>
    <col min="9998" max="9998" width="10.85546875" style="2" customWidth="1"/>
    <col min="9999" max="9999" width="2.85546875" style="2" customWidth="1"/>
    <col min="10000" max="10001" width="15.7109375" style="2" customWidth="1"/>
    <col min="10002" max="10003" width="2.85546875" style="2" customWidth="1"/>
    <col min="10004" max="10004" width="45.85546875" style="2" customWidth="1"/>
    <col min="10005" max="10008" width="15.7109375" style="2" customWidth="1"/>
    <col min="10009" max="10009" width="2.85546875" style="2" customWidth="1"/>
    <col min="10010" max="10013" width="15.7109375" style="2" customWidth="1"/>
    <col min="10014" max="10014" width="2.85546875" style="2" customWidth="1"/>
    <col min="10015" max="10015" width="10.85546875" style="2" customWidth="1"/>
    <col min="10016" max="10016" width="2.85546875" style="2" customWidth="1"/>
    <col min="10017" max="10240" width="11.42578125" style="2"/>
    <col min="10241" max="10241" width="2.85546875" style="2" customWidth="1"/>
    <col min="10242" max="10242" width="45.85546875" style="2" customWidth="1"/>
    <col min="10243" max="10243" width="5.85546875" style="2" customWidth="1"/>
    <col min="10244" max="10247" width="15.7109375" style="2" customWidth="1"/>
    <col min="10248" max="10248" width="2.85546875" style="2" customWidth="1"/>
    <col min="10249" max="10252" width="15.7109375" style="2" customWidth="1"/>
    <col min="10253" max="10253" width="2.85546875" style="2" customWidth="1"/>
    <col min="10254" max="10254" width="10.85546875" style="2" customWidth="1"/>
    <col min="10255" max="10255" width="2.85546875" style="2" customWidth="1"/>
    <col min="10256" max="10257" width="15.7109375" style="2" customWidth="1"/>
    <col min="10258" max="10259" width="2.85546875" style="2" customWidth="1"/>
    <col min="10260" max="10260" width="45.85546875" style="2" customWidth="1"/>
    <col min="10261" max="10264" width="15.7109375" style="2" customWidth="1"/>
    <col min="10265" max="10265" width="2.85546875" style="2" customWidth="1"/>
    <col min="10266" max="10269" width="15.7109375" style="2" customWidth="1"/>
    <col min="10270" max="10270" width="2.85546875" style="2" customWidth="1"/>
    <col min="10271" max="10271" width="10.85546875" style="2" customWidth="1"/>
    <col min="10272" max="10272" width="2.85546875" style="2" customWidth="1"/>
    <col min="10273" max="10496" width="11.42578125" style="2"/>
    <col min="10497" max="10497" width="2.85546875" style="2" customWidth="1"/>
    <col min="10498" max="10498" width="45.85546875" style="2" customWidth="1"/>
    <col min="10499" max="10499" width="5.85546875" style="2" customWidth="1"/>
    <col min="10500" max="10503" width="15.7109375" style="2" customWidth="1"/>
    <col min="10504" max="10504" width="2.85546875" style="2" customWidth="1"/>
    <col min="10505" max="10508" width="15.7109375" style="2" customWidth="1"/>
    <col min="10509" max="10509" width="2.85546875" style="2" customWidth="1"/>
    <col min="10510" max="10510" width="10.85546875" style="2" customWidth="1"/>
    <col min="10511" max="10511" width="2.85546875" style="2" customWidth="1"/>
    <col min="10512" max="10513" width="15.7109375" style="2" customWidth="1"/>
    <col min="10514" max="10515" width="2.85546875" style="2" customWidth="1"/>
    <col min="10516" max="10516" width="45.85546875" style="2" customWidth="1"/>
    <col min="10517" max="10520" width="15.7109375" style="2" customWidth="1"/>
    <col min="10521" max="10521" width="2.85546875" style="2" customWidth="1"/>
    <col min="10522" max="10525" width="15.7109375" style="2" customWidth="1"/>
    <col min="10526" max="10526" width="2.85546875" style="2" customWidth="1"/>
    <col min="10527" max="10527" width="10.85546875" style="2" customWidth="1"/>
    <col min="10528" max="10528" width="2.85546875" style="2" customWidth="1"/>
    <col min="10529" max="10752" width="11.42578125" style="2"/>
    <col min="10753" max="10753" width="2.85546875" style="2" customWidth="1"/>
    <col min="10754" max="10754" width="45.85546875" style="2" customWidth="1"/>
    <col min="10755" max="10755" width="5.85546875" style="2" customWidth="1"/>
    <col min="10756" max="10759" width="15.7109375" style="2" customWidth="1"/>
    <col min="10760" max="10760" width="2.85546875" style="2" customWidth="1"/>
    <col min="10761" max="10764" width="15.7109375" style="2" customWidth="1"/>
    <col min="10765" max="10765" width="2.85546875" style="2" customWidth="1"/>
    <col min="10766" max="10766" width="10.85546875" style="2" customWidth="1"/>
    <col min="10767" max="10767" width="2.85546875" style="2" customWidth="1"/>
    <col min="10768" max="10769" width="15.7109375" style="2" customWidth="1"/>
    <col min="10770" max="10771" width="2.85546875" style="2" customWidth="1"/>
    <col min="10772" max="10772" width="45.85546875" style="2" customWidth="1"/>
    <col min="10773" max="10776" width="15.7109375" style="2" customWidth="1"/>
    <col min="10777" max="10777" width="2.85546875" style="2" customWidth="1"/>
    <col min="10778" max="10781" width="15.7109375" style="2" customWidth="1"/>
    <col min="10782" max="10782" width="2.85546875" style="2" customWidth="1"/>
    <col min="10783" max="10783" width="10.85546875" style="2" customWidth="1"/>
    <col min="10784" max="10784" width="2.85546875" style="2" customWidth="1"/>
    <col min="10785" max="11008" width="11.42578125" style="2"/>
    <col min="11009" max="11009" width="2.85546875" style="2" customWidth="1"/>
    <col min="11010" max="11010" width="45.85546875" style="2" customWidth="1"/>
    <col min="11011" max="11011" width="5.85546875" style="2" customWidth="1"/>
    <col min="11012" max="11015" width="15.7109375" style="2" customWidth="1"/>
    <col min="11016" max="11016" width="2.85546875" style="2" customWidth="1"/>
    <col min="11017" max="11020" width="15.7109375" style="2" customWidth="1"/>
    <col min="11021" max="11021" width="2.85546875" style="2" customWidth="1"/>
    <col min="11022" max="11022" width="10.85546875" style="2" customWidth="1"/>
    <col min="11023" max="11023" width="2.85546875" style="2" customWidth="1"/>
    <col min="11024" max="11025" width="15.7109375" style="2" customWidth="1"/>
    <col min="11026" max="11027" width="2.85546875" style="2" customWidth="1"/>
    <col min="11028" max="11028" width="45.85546875" style="2" customWidth="1"/>
    <col min="11029" max="11032" width="15.7109375" style="2" customWidth="1"/>
    <col min="11033" max="11033" width="2.85546875" style="2" customWidth="1"/>
    <col min="11034" max="11037" width="15.7109375" style="2" customWidth="1"/>
    <col min="11038" max="11038" width="2.85546875" style="2" customWidth="1"/>
    <col min="11039" max="11039" width="10.85546875" style="2" customWidth="1"/>
    <col min="11040" max="11040" width="2.85546875" style="2" customWidth="1"/>
    <col min="11041" max="11264" width="11.42578125" style="2"/>
    <col min="11265" max="11265" width="2.85546875" style="2" customWidth="1"/>
    <col min="11266" max="11266" width="45.85546875" style="2" customWidth="1"/>
    <col min="11267" max="11267" width="5.85546875" style="2" customWidth="1"/>
    <col min="11268" max="11271" width="15.7109375" style="2" customWidth="1"/>
    <col min="11272" max="11272" width="2.85546875" style="2" customWidth="1"/>
    <col min="11273" max="11276" width="15.7109375" style="2" customWidth="1"/>
    <col min="11277" max="11277" width="2.85546875" style="2" customWidth="1"/>
    <col min="11278" max="11278" width="10.85546875" style="2" customWidth="1"/>
    <col min="11279" max="11279" width="2.85546875" style="2" customWidth="1"/>
    <col min="11280" max="11281" width="15.7109375" style="2" customWidth="1"/>
    <col min="11282" max="11283" width="2.85546875" style="2" customWidth="1"/>
    <col min="11284" max="11284" width="45.85546875" style="2" customWidth="1"/>
    <col min="11285" max="11288" width="15.7109375" style="2" customWidth="1"/>
    <col min="11289" max="11289" width="2.85546875" style="2" customWidth="1"/>
    <col min="11290" max="11293" width="15.7109375" style="2" customWidth="1"/>
    <col min="11294" max="11294" width="2.85546875" style="2" customWidth="1"/>
    <col min="11295" max="11295" width="10.85546875" style="2" customWidth="1"/>
    <col min="11296" max="11296" width="2.85546875" style="2" customWidth="1"/>
    <col min="11297" max="11520" width="11.42578125" style="2"/>
    <col min="11521" max="11521" width="2.85546875" style="2" customWidth="1"/>
    <col min="11522" max="11522" width="45.85546875" style="2" customWidth="1"/>
    <col min="11523" max="11523" width="5.85546875" style="2" customWidth="1"/>
    <col min="11524" max="11527" width="15.7109375" style="2" customWidth="1"/>
    <col min="11528" max="11528" width="2.85546875" style="2" customWidth="1"/>
    <col min="11529" max="11532" width="15.7109375" style="2" customWidth="1"/>
    <col min="11533" max="11533" width="2.85546875" style="2" customWidth="1"/>
    <col min="11534" max="11534" width="10.85546875" style="2" customWidth="1"/>
    <col min="11535" max="11535" width="2.85546875" style="2" customWidth="1"/>
    <col min="11536" max="11537" width="15.7109375" style="2" customWidth="1"/>
    <col min="11538" max="11539" width="2.85546875" style="2" customWidth="1"/>
    <col min="11540" max="11540" width="45.85546875" style="2" customWidth="1"/>
    <col min="11541" max="11544" width="15.7109375" style="2" customWidth="1"/>
    <col min="11545" max="11545" width="2.85546875" style="2" customWidth="1"/>
    <col min="11546" max="11549" width="15.7109375" style="2" customWidth="1"/>
    <col min="11550" max="11550" width="2.85546875" style="2" customWidth="1"/>
    <col min="11551" max="11551" width="10.85546875" style="2" customWidth="1"/>
    <col min="11552" max="11552" width="2.85546875" style="2" customWidth="1"/>
    <col min="11553" max="11776" width="11.42578125" style="2"/>
    <col min="11777" max="11777" width="2.85546875" style="2" customWidth="1"/>
    <col min="11778" max="11778" width="45.85546875" style="2" customWidth="1"/>
    <col min="11779" max="11779" width="5.85546875" style="2" customWidth="1"/>
    <col min="11780" max="11783" width="15.7109375" style="2" customWidth="1"/>
    <col min="11784" max="11784" width="2.85546875" style="2" customWidth="1"/>
    <col min="11785" max="11788" width="15.7109375" style="2" customWidth="1"/>
    <col min="11789" max="11789" width="2.85546875" style="2" customWidth="1"/>
    <col min="11790" max="11790" width="10.85546875" style="2" customWidth="1"/>
    <col min="11791" max="11791" width="2.85546875" style="2" customWidth="1"/>
    <col min="11792" max="11793" width="15.7109375" style="2" customWidth="1"/>
    <col min="11794" max="11795" width="2.85546875" style="2" customWidth="1"/>
    <col min="11796" max="11796" width="45.85546875" style="2" customWidth="1"/>
    <col min="11797" max="11800" width="15.7109375" style="2" customWidth="1"/>
    <col min="11801" max="11801" width="2.85546875" style="2" customWidth="1"/>
    <col min="11802" max="11805" width="15.7109375" style="2" customWidth="1"/>
    <col min="11806" max="11806" width="2.85546875" style="2" customWidth="1"/>
    <col min="11807" max="11807" width="10.85546875" style="2" customWidth="1"/>
    <col min="11808" max="11808" width="2.85546875" style="2" customWidth="1"/>
    <col min="11809" max="12032" width="11.42578125" style="2"/>
    <col min="12033" max="12033" width="2.85546875" style="2" customWidth="1"/>
    <col min="12034" max="12034" width="45.85546875" style="2" customWidth="1"/>
    <col min="12035" max="12035" width="5.85546875" style="2" customWidth="1"/>
    <col min="12036" max="12039" width="15.7109375" style="2" customWidth="1"/>
    <col min="12040" max="12040" width="2.85546875" style="2" customWidth="1"/>
    <col min="12041" max="12044" width="15.7109375" style="2" customWidth="1"/>
    <col min="12045" max="12045" width="2.85546875" style="2" customWidth="1"/>
    <col min="12046" max="12046" width="10.85546875" style="2" customWidth="1"/>
    <col min="12047" max="12047" width="2.85546875" style="2" customWidth="1"/>
    <col min="12048" max="12049" width="15.7109375" style="2" customWidth="1"/>
    <col min="12050" max="12051" width="2.85546875" style="2" customWidth="1"/>
    <col min="12052" max="12052" width="45.85546875" style="2" customWidth="1"/>
    <col min="12053" max="12056" width="15.7109375" style="2" customWidth="1"/>
    <col min="12057" max="12057" width="2.85546875" style="2" customWidth="1"/>
    <col min="12058" max="12061" width="15.7109375" style="2" customWidth="1"/>
    <col min="12062" max="12062" width="2.85546875" style="2" customWidth="1"/>
    <col min="12063" max="12063" width="10.85546875" style="2" customWidth="1"/>
    <col min="12064" max="12064" width="2.85546875" style="2" customWidth="1"/>
    <col min="12065" max="12288" width="11.42578125" style="2"/>
    <col min="12289" max="12289" width="2.85546875" style="2" customWidth="1"/>
    <col min="12290" max="12290" width="45.85546875" style="2" customWidth="1"/>
    <col min="12291" max="12291" width="5.85546875" style="2" customWidth="1"/>
    <col min="12292" max="12295" width="15.7109375" style="2" customWidth="1"/>
    <col min="12296" max="12296" width="2.85546875" style="2" customWidth="1"/>
    <col min="12297" max="12300" width="15.7109375" style="2" customWidth="1"/>
    <col min="12301" max="12301" width="2.85546875" style="2" customWidth="1"/>
    <col min="12302" max="12302" width="10.85546875" style="2" customWidth="1"/>
    <col min="12303" max="12303" width="2.85546875" style="2" customWidth="1"/>
    <col min="12304" max="12305" width="15.7109375" style="2" customWidth="1"/>
    <col min="12306" max="12307" width="2.85546875" style="2" customWidth="1"/>
    <col min="12308" max="12308" width="45.85546875" style="2" customWidth="1"/>
    <col min="12309" max="12312" width="15.7109375" style="2" customWidth="1"/>
    <col min="12313" max="12313" width="2.85546875" style="2" customWidth="1"/>
    <col min="12314" max="12317" width="15.7109375" style="2" customWidth="1"/>
    <col min="12318" max="12318" width="2.85546875" style="2" customWidth="1"/>
    <col min="12319" max="12319" width="10.85546875" style="2" customWidth="1"/>
    <col min="12320" max="12320" width="2.85546875" style="2" customWidth="1"/>
    <col min="12321" max="12544" width="11.42578125" style="2"/>
    <col min="12545" max="12545" width="2.85546875" style="2" customWidth="1"/>
    <col min="12546" max="12546" width="45.85546875" style="2" customWidth="1"/>
    <col min="12547" max="12547" width="5.85546875" style="2" customWidth="1"/>
    <col min="12548" max="12551" width="15.7109375" style="2" customWidth="1"/>
    <col min="12552" max="12552" width="2.85546875" style="2" customWidth="1"/>
    <col min="12553" max="12556" width="15.7109375" style="2" customWidth="1"/>
    <col min="12557" max="12557" width="2.85546875" style="2" customWidth="1"/>
    <col min="12558" max="12558" width="10.85546875" style="2" customWidth="1"/>
    <col min="12559" max="12559" width="2.85546875" style="2" customWidth="1"/>
    <col min="12560" max="12561" width="15.7109375" style="2" customWidth="1"/>
    <col min="12562" max="12563" width="2.85546875" style="2" customWidth="1"/>
    <col min="12564" max="12564" width="45.85546875" style="2" customWidth="1"/>
    <col min="12565" max="12568" width="15.7109375" style="2" customWidth="1"/>
    <col min="12569" max="12569" width="2.85546875" style="2" customWidth="1"/>
    <col min="12570" max="12573" width="15.7109375" style="2" customWidth="1"/>
    <col min="12574" max="12574" width="2.85546875" style="2" customWidth="1"/>
    <col min="12575" max="12575" width="10.85546875" style="2" customWidth="1"/>
    <col min="12576" max="12576" width="2.85546875" style="2" customWidth="1"/>
    <col min="12577" max="12800" width="11.42578125" style="2"/>
    <col min="12801" max="12801" width="2.85546875" style="2" customWidth="1"/>
    <col min="12802" max="12802" width="45.85546875" style="2" customWidth="1"/>
    <col min="12803" max="12803" width="5.85546875" style="2" customWidth="1"/>
    <col min="12804" max="12807" width="15.7109375" style="2" customWidth="1"/>
    <col min="12808" max="12808" width="2.85546875" style="2" customWidth="1"/>
    <col min="12809" max="12812" width="15.7109375" style="2" customWidth="1"/>
    <col min="12813" max="12813" width="2.85546875" style="2" customWidth="1"/>
    <col min="12814" max="12814" width="10.85546875" style="2" customWidth="1"/>
    <col min="12815" max="12815" width="2.85546875" style="2" customWidth="1"/>
    <col min="12816" max="12817" width="15.7109375" style="2" customWidth="1"/>
    <col min="12818" max="12819" width="2.85546875" style="2" customWidth="1"/>
    <col min="12820" max="12820" width="45.85546875" style="2" customWidth="1"/>
    <col min="12821" max="12824" width="15.7109375" style="2" customWidth="1"/>
    <col min="12825" max="12825" width="2.85546875" style="2" customWidth="1"/>
    <col min="12826" max="12829" width="15.7109375" style="2" customWidth="1"/>
    <col min="12830" max="12830" width="2.85546875" style="2" customWidth="1"/>
    <col min="12831" max="12831" width="10.85546875" style="2" customWidth="1"/>
    <col min="12832" max="12832" width="2.85546875" style="2" customWidth="1"/>
    <col min="12833" max="13056" width="11.42578125" style="2"/>
    <col min="13057" max="13057" width="2.85546875" style="2" customWidth="1"/>
    <col min="13058" max="13058" width="45.85546875" style="2" customWidth="1"/>
    <col min="13059" max="13059" width="5.85546875" style="2" customWidth="1"/>
    <col min="13060" max="13063" width="15.7109375" style="2" customWidth="1"/>
    <col min="13064" max="13064" width="2.85546875" style="2" customWidth="1"/>
    <col min="13065" max="13068" width="15.7109375" style="2" customWidth="1"/>
    <col min="13069" max="13069" width="2.85546875" style="2" customWidth="1"/>
    <col min="13070" max="13070" width="10.85546875" style="2" customWidth="1"/>
    <col min="13071" max="13071" width="2.85546875" style="2" customWidth="1"/>
    <col min="13072" max="13073" width="15.7109375" style="2" customWidth="1"/>
    <col min="13074" max="13075" width="2.85546875" style="2" customWidth="1"/>
    <col min="13076" max="13076" width="45.85546875" style="2" customWidth="1"/>
    <col min="13077" max="13080" width="15.7109375" style="2" customWidth="1"/>
    <col min="13081" max="13081" width="2.85546875" style="2" customWidth="1"/>
    <col min="13082" max="13085" width="15.7109375" style="2" customWidth="1"/>
    <col min="13086" max="13086" width="2.85546875" style="2" customWidth="1"/>
    <col min="13087" max="13087" width="10.85546875" style="2" customWidth="1"/>
    <col min="13088" max="13088" width="2.85546875" style="2" customWidth="1"/>
    <col min="13089" max="13312" width="11.42578125" style="2"/>
    <col min="13313" max="13313" width="2.85546875" style="2" customWidth="1"/>
    <col min="13314" max="13314" width="45.85546875" style="2" customWidth="1"/>
    <col min="13315" max="13315" width="5.85546875" style="2" customWidth="1"/>
    <col min="13316" max="13319" width="15.7109375" style="2" customWidth="1"/>
    <col min="13320" max="13320" width="2.85546875" style="2" customWidth="1"/>
    <col min="13321" max="13324" width="15.7109375" style="2" customWidth="1"/>
    <col min="13325" max="13325" width="2.85546875" style="2" customWidth="1"/>
    <col min="13326" max="13326" width="10.85546875" style="2" customWidth="1"/>
    <col min="13327" max="13327" width="2.85546875" style="2" customWidth="1"/>
    <col min="13328" max="13329" width="15.7109375" style="2" customWidth="1"/>
    <col min="13330" max="13331" width="2.85546875" style="2" customWidth="1"/>
    <col min="13332" max="13332" width="45.85546875" style="2" customWidth="1"/>
    <col min="13333" max="13336" width="15.7109375" style="2" customWidth="1"/>
    <col min="13337" max="13337" width="2.85546875" style="2" customWidth="1"/>
    <col min="13338" max="13341" width="15.7109375" style="2" customWidth="1"/>
    <col min="13342" max="13342" width="2.85546875" style="2" customWidth="1"/>
    <col min="13343" max="13343" width="10.85546875" style="2" customWidth="1"/>
    <col min="13344" max="13344" width="2.85546875" style="2" customWidth="1"/>
    <col min="13345" max="13568" width="11.42578125" style="2"/>
    <col min="13569" max="13569" width="2.85546875" style="2" customWidth="1"/>
    <col min="13570" max="13570" width="45.85546875" style="2" customWidth="1"/>
    <col min="13571" max="13571" width="5.85546875" style="2" customWidth="1"/>
    <col min="13572" max="13575" width="15.7109375" style="2" customWidth="1"/>
    <col min="13576" max="13576" width="2.85546875" style="2" customWidth="1"/>
    <col min="13577" max="13580" width="15.7109375" style="2" customWidth="1"/>
    <col min="13581" max="13581" width="2.85546875" style="2" customWidth="1"/>
    <col min="13582" max="13582" width="10.85546875" style="2" customWidth="1"/>
    <col min="13583" max="13583" width="2.85546875" style="2" customWidth="1"/>
    <col min="13584" max="13585" width="15.7109375" style="2" customWidth="1"/>
    <col min="13586" max="13587" width="2.85546875" style="2" customWidth="1"/>
    <col min="13588" max="13588" width="45.85546875" style="2" customWidth="1"/>
    <col min="13589" max="13592" width="15.7109375" style="2" customWidth="1"/>
    <col min="13593" max="13593" width="2.85546875" style="2" customWidth="1"/>
    <col min="13594" max="13597" width="15.7109375" style="2" customWidth="1"/>
    <col min="13598" max="13598" width="2.85546875" style="2" customWidth="1"/>
    <col min="13599" max="13599" width="10.85546875" style="2" customWidth="1"/>
    <col min="13600" max="13600" width="2.85546875" style="2" customWidth="1"/>
    <col min="13601" max="13824" width="11.42578125" style="2"/>
    <col min="13825" max="13825" width="2.85546875" style="2" customWidth="1"/>
    <col min="13826" max="13826" width="45.85546875" style="2" customWidth="1"/>
    <col min="13827" max="13827" width="5.85546875" style="2" customWidth="1"/>
    <col min="13828" max="13831" width="15.7109375" style="2" customWidth="1"/>
    <col min="13832" max="13832" width="2.85546875" style="2" customWidth="1"/>
    <col min="13833" max="13836" width="15.7109375" style="2" customWidth="1"/>
    <col min="13837" max="13837" width="2.85546875" style="2" customWidth="1"/>
    <col min="13838" max="13838" width="10.85546875" style="2" customWidth="1"/>
    <col min="13839" max="13839" width="2.85546875" style="2" customWidth="1"/>
    <col min="13840" max="13841" width="15.7109375" style="2" customWidth="1"/>
    <col min="13842" max="13843" width="2.85546875" style="2" customWidth="1"/>
    <col min="13844" max="13844" width="45.85546875" style="2" customWidth="1"/>
    <col min="13845" max="13848" width="15.7109375" style="2" customWidth="1"/>
    <col min="13849" max="13849" width="2.85546875" style="2" customWidth="1"/>
    <col min="13850" max="13853" width="15.7109375" style="2" customWidth="1"/>
    <col min="13854" max="13854" width="2.85546875" style="2" customWidth="1"/>
    <col min="13855" max="13855" width="10.85546875" style="2" customWidth="1"/>
    <col min="13856" max="13856" width="2.85546875" style="2" customWidth="1"/>
    <col min="13857" max="14080" width="11.42578125" style="2"/>
    <col min="14081" max="14081" width="2.85546875" style="2" customWidth="1"/>
    <col min="14082" max="14082" width="45.85546875" style="2" customWidth="1"/>
    <col min="14083" max="14083" width="5.85546875" style="2" customWidth="1"/>
    <col min="14084" max="14087" width="15.7109375" style="2" customWidth="1"/>
    <col min="14088" max="14088" width="2.85546875" style="2" customWidth="1"/>
    <col min="14089" max="14092" width="15.7109375" style="2" customWidth="1"/>
    <col min="14093" max="14093" width="2.85546875" style="2" customWidth="1"/>
    <col min="14094" max="14094" width="10.85546875" style="2" customWidth="1"/>
    <col min="14095" max="14095" width="2.85546875" style="2" customWidth="1"/>
    <col min="14096" max="14097" width="15.7109375" style="2" customWidth="1"/>
    <col min="14098" max="14099" width="2.85546875" style="2" customWidth="1"/>
    <col min="14100" max="14100" width="45.85546875" style="2" customWidth="1"/>
    <col min="14101" max="14104" width="15.7109375" style="2" customWidth="1"/>
    <col min="14105" max="14105" width="2.85546875" style="2" customWidth="1"/>
    <col min="14106" max="14109" width="15.7109375" style="2" customWidth="1"/>
    <col min="14110" max="14110" width="2.85546875" style="2" customWidth="1"/>
    <col min="14111" max="14111" width="10.85546875" style="2" customWidth="1"/>
    <col min="14112" max="14112" width="2.85546875" style="2" customWidth="1"/>
    <col min="14113" max="14336" width="11.42578125" style="2"/>
    <col min="14337" max="14337" width="2.85546875" style="2" customWidth="1"/>
    <col min="14338" max="14338" width="45.85546875" style="2" customWidth="1"/>
    <col min="14339" max="14339" width="5.85546875" style="2" customWidth="1"/>
    <col min="14340" max="14343" width="15.7109375" style="2" customWidth="1"/>
    <col min="14344" max="14344" width="2.85546875" style="2" customWidth="1"/>
    <col min="14345" max="14348" width="15.7109375" style="2" customWidth="1"/>
    <col min="14349" max="14349" width="2.85546875" style="2" customWidth="1"/>
    <col min="14350" max="14350" width="10.85546875" style="2" customWidth="1"/>
    <col min="14351" max="14351" width="2.85546875" style="2" customWidth="1"/>
    <col min="14352" max="14353" width="15.7109375" style="2" customWidth="1"/>
    <col min="14354" max="14355" width="2.85546875" style="2" customWidth="1"/>
    <col min="14356" max="14356" width="45.85546875" style="2" customWidth="1"/>
    <col min="14357" max="14360" width="15.7109375" style="2" customWidth="1"/>
    <col min="14361" max="14361" width="2.85546875" style="2" customWidth="1"/>
    <col min="14362" max="14365" width="15.7109375" style="2" customWidth="1"/>
    <col min="14366" max="14366" width="2.85546875" style="2" customWidth="1"/>
    <col min="14367" max="14367" width="10.85546875" style="2" customWidth="1"/>
    <col min="14368" max="14368" width="2.85546875" style="2" customWidth="1"/>
    <col min="14369" max="14592" width="11.42578125" style="2"/>
    <col min="14593" max="14593" width="2.85546875" style="2" customWidth="1"/>
    <col min="14594" max="14594" width="45.85546875" style="2" customWidth="1"/>
    <col min="14595" max="14595" width="5.85546875" style="2" customWidth="1"/>
    <col min="14596" max="14599" width="15.7109375" style="2" customWidth="1"/>
    <col min="14600" max="14600" width="2.85546875" style="2" customWidth="1"/>
    <col min="14601" max="14604" width="15.7109375" style="2" customWidth="1"/>
    <col min="14605" max="14605" width="2.85546875" style="2" customWidth="1"/>
    <col min="14606" max="14606" width="10.85546875" style="2" customWidth="1"/>
    <col min="14607" max="14607" width="2.85546875" style="2" customWidth="1"/>
    <col min="14608" max="14609" width="15.7109375" style="2" customWidth="1"/>
    <col min="14610" max="14611" width="2.85546875" style="2" customWidth="1"/>
    <col min="14612" max="14612" width="45.85546875" style="2" customWidth="1"/>
    <col min="14613" max="14616" width="15.7109375" style="2" customWidth="1"/>
    <col min="14617" max="14617" width="2.85546875" style="2" customWidth="1"/>
    <col min="14618" max="14621" width="15.7109375" style="2" customWidth="1"/>
    <col min="14622" max="14622" width="2.85546875" style="2" customWidth="1"/>
    <col min="14623" max="14623" width="10.85546875" style="2" customWidth="1"/>
    <col min="14624" max="14624" width="2.85546875" style="2" customWidth="1"/>
    <col min="14625" max="14848" width="11.42578125" style="2"/>
    <col min="14849" max="14849" width="2.85546875" style="2" customWidth="1"/>
    <col min="14850" max="14850" width="45.85546875" style="2" customWidth="1"/>
    <col min="14851" max="14851" width="5.85546875" style="2" customWidth="1"/>
    <col min="14852" max="14855" width="15.7109375" style="2" customWidth="1"/>
    <col min="14856" max="14856" width="2.85546875" style="2" customWidth="1"/>
    <col min="14857" max="14860" width="15.7109375" style="2" customWidth="1"/>
    <col min="14861" max="14861" width="2.85546875" style="2" customWidth="1"/>
    <col min="14862" max="14862" width="10.85546875" style="2" customWidth="1"/>
    <col min="14863" max="14863" width="2.85546875" style="2" customWidth="1"/>
    <col min="14864" max="14865" width="15.7109375" style="2" customWidth="1"/>
    <col min="14866" max="14867" width="2.85546875" style="2" customWidth="1"/>
    <col min="14868" max="14868" width="45.85546875" style="2" customWidth="1"/>
    <col min="14869" max="14872" width="15.7109375" style="2" customWidth="1"/>
    <col min="14873" max="14873" width="2.85546875" style="2" customWidth="1"/>
    <col min="14874" max="14877" width="15.7109375" style="2" customWidth="1"/>
    <col min="14878" max="14878" width="2.85546875" style="2" customWidth="1"/>
    <col min="14879" max="14879" width="10.85546875" style="2" customWidth="1"/>
    <col min="14880" max="14880" width="2.85546875" style="2" customWidth="1"/>
    <col min="14881" max="15104" width="11.42578125" style="2"/>
    <col min="15105" max="15105" width="2.85546875" style="2" customWidth="1"/>
    <col min="15106" max="15106" width="45.85546875" style="2" customWidth="1"/>
    <col min="15107" max="15107" width="5.85546875" style="2" customWidth="1"/>
    <col min="15108" max="15111" width="15.7109375" style="2" customWidth="1"/>
    <col min="15112" max="15112" width="2.85546875" style="2" customWidth="1"/>
    <col min="15113" max="15116" width="15.7109375" style="2" customWidth="1"/>
    <col min="15117" max="15117" width="2.85546875" style="2" customWidth="1"/>
    <col min="15118" max="15118" width="10.85546875" style="2" customWidth="1"/>
    <col min="15119" max="15119" width="2.85546875" style="2" customWidth="1"/>
    <col min="15120" max="15121" width="15.7109375" style="2" customWidth="1"/>
    <col min="15122" max="15123" width="2.85546875" style="2" customWidth="1"/>
    <col min="15124" max="15124" width="45.85546875" style="2" customWidth="1"/>
    <col min="15125" max="15128" width="15.7109375" style="2" customWidth="1"/>
    <col min="15129" max="15129" width="2.85546875" style="2" customWidth="1"/>
    <col min="15130" max="15133" width="15.7109375" style="2" customWidth="1"/>
    <col min="15134" max="15134" width="2.85546875" style="2" customWidth="1"/>
    <col min="15135" max="15135" width="10.85546875" style="2" customWidth="1"/>
    <col min="15136" max="15136" width="2.85546875" style="2" customWidth="1"/>
    <col min="15137" max="15360" width="11.42578125" style="2"/>
    <col min="15361" max="15361" width="2.85546875" style="2" customWidth="1"/>
    <col min="15362" max="15362" width="45.85546875" style="2" customWidth="1"/>
    <col min="15363" max="15363" width="5.85546875" style="2" customWidth="1"/>
    <col min="15364" max="15367" width="15.7109375" style="2" customWidth="1"/>
    <col min="15368" max="15368" width="2.85546875" style="2" customWidth="1"/>
    <col min="15369" max="15372" width="15.7109375" style="2" customWidth="1"/>
    <col min="15373" max="15373" width="2.85546875" style="2" customWidth="1"/>
    <col min="15374" max="15374" width="10.85546875" style="2" customWidth="1"/>
    <col min="15375" max="15375" width="2.85546875" style="2" customWidth="1"/>
    <col min="15376" max="15377" width="15.7109375" style="2" customWidth="1"/>
    <col min="15378" max="15379" width="2.85546875" style="2" customWidth="1"/>
    <col min="15380" max="15380" width="45.85546875" style="2" customWidth="1"/>
    <col min="15381" max="15384" width="15.7109375" style="2" customWidth="1"/>
    <col min="15385" max="15385" width="2.85546875" style="2" customWidth="1"/>
    <col min="15386" max="15389" width="15.7109375" style="2" customWidth="1"/>
    <col min="15390" max="15390" width="2.85546875" style="2" customWidth="1"/>
    <col min="15391" max="15391" width="10.85546875" style="2" customWidth="1"/>
    <col min="15392" max="15392" width="2.85546875" style="2" customWidth="1"/>
    <col min="15393" max="15616" width="11.42578125" style="2"/>
    <col min="15617" max="15617" width="2.85546875" style="2" customWidth="1"/>
    <col min="15618" max="15618" width="45.85546875" style="2" customWidth="1"/>
    <col min="15619" max="15619" width="5.85546875" style="2" customWidth="1"/>
    <col min="15620" max="15623" width="15.7109375" style="2" customWidth="1"/>
    <col min="15624" max="15624" width="2.85546875" style="2" customWidth="1"/>
    <col min="15625" max="15628" width="15.7109375" style="2" customWidth="1"/>
    <col min="15629" max="15629" width="2.85546875" style="2" customWidth="1"/>
    <col min="15630" max="15630" width="10.85546875" style="2" customWidth="1"/>
    <col min="15631" max="15631" width="2.85546875" style="2" customWidth="1"/>
    <col min="15632" max="15633" width="15.7109375" style="2" customWidth="1"/>
    <col min="15634" max="15635" width="2.85546875" style="2" customWidth="1"/>
    <col min="15636" max="15636" width="45.85546875" style="2" customWidth="1"/>
    <col min="15637" max="15640" width="15.7109375" style="2" customWidth="1"/>
    <col min="15641" max="15641" width="2.85546875" style="2" customWidth="1"/>
    <col min="15642" max="15645" width="15.7109375" style="2" customWidth="1"/>
    <col min="15646" max="15646" width="2.85546875" style="2" customWidth="1"/>
    <col min="15647" max="15647" width="10.85546875" style="2" customWidth="1"/>
    <col min="15648" max="15648" width="2.85546875" style="2" customWidth="1"/>
    <col min="15649" max="15872" width="11.42578125" style="2"/>
    <col min="15873" max="15873" width="2.85546875" style="2" customWidth="1"/>
    <col min="15874" max="15874" width="45.85546875" style="2" customWidth="1"/>
    <col min="15875" max="15875" width="5.85546875" style="2" customWidth="1"/>
    <col min="15876" max="15879" width="15.7109375" style="2" customWidth="1"/>
    <col min="15880" max="15880" width="2.85546875" style="2" customWidth="1"/>
    <col min="15881" max="15884" width="15.7109375" style="2" customWidth="1"/>
    <col min="15885" max="15885" width="2.85546875" style="2" customWidth="1"/>
    <col min="15886" max="15886" width="10.85546875" style="2" customWidth="1"/>
    <col min="15887" max="15887" width="2.85546875" style="2" customWidth="1"/>
    <col min="15888" max="15889" width="15.7109375" style="2" customWidth="1"/>
    <col min="15890" max="15891" width="2.85546875" style="2" customWidth="1"/>
    <col min="15892" max="15892" width="45.85546875" style="2" customWidth="1"/>
    <col min="15893" max="15896" width="15.7109375" style="2" customWidth="1"/>
    <col min="15897" max="15897" width="2.85546875" style="2" customWidth="1"/>
    <col min="15898" max="15901" width="15.7109375" style="2" customWidth="1"/>
    <col min="15902" max="15902" width="2.85546875" style="2" customWidth="1"/>
    <col min="15903" max="15903" width="10.85546875" style="2" customWidth="1"/>
    <col min="15904" max="15904" width="2.85546875" style="2" customWidth="1"/>
    <col min="15905" max="16128" width="11.42578125" style="2"/>
    <col min="16129" max="16129" width="2.85546875" style="2" customWidth="1"/>
    <col min="16130" max="16130" width="45.85546875" style="2" customWidth="1"/>
    <col min="16131" max="16131" width="5.85546875" style="2" customWidth="1"/>
    <col min="16132" max="16135" width="15.7109375" style="2" customWidth="1"/>
    <col min="16136" max="16136" width="2.85546875" style="2" customWidth="1"/>
    <col min="16137" max="16140" width="15.7109375" style="2" customWidth="1"/>
    <col min="16141" max="16141" width="2.85546875" style="2" customWidth="1"/>
    <col min="16142" max="16142" width="10.85546875" style="2" customWidth="1"/>
    <col min="16143" max="16143" width="2.85546875" style="2" customWidth="1"/>
    <col min="16144" max="16145" width="15.7109375" style="2" customWidth="1"/>
    <col min="16146" max="16147" width="2.85546875" style="2" customWidth="1"/>
    <col min="16148" max="16148" width="45.85546875" style="2" customWidth="1"/>
    <col min="16149" max="16152" width="15.7109375" style="2" customWidth="1"/>
    <col min="16153" max="16153" width="2.85546875" style="2" customWidth="1"/>
    <col min="16154" max="16157" width="15.7109375" style="2" customWidth="1"/>
    <col min="16158" max="16158" width="2.85546875" style="2" customWidth="1"/>
    <col min="16159" max="16159" width="10.85546875" style="2" customWidth="1"/>
    <col min="16160" max="16160" width="2.85546875" style="2" customWidth="1"/>
    <col min="16161" max="16384" width="11.42578125" style="2"/>
  </cols>
  <sheetData>
    <row r="1" spans="1:32" x14ac:dyDescent="0.25">
      <c r="A1" s="102"/>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row>
    <row r="2" spans="1:32" x14ac:dyDescent="0.25">
      <c r="A2" s="102"/>
      <c r="B2" s="103" t="s">
        <v>270</v>
      </c>
      <c r="C2" s="102"/>
      <c r="D2" s="102"/>
      <c r="E2" s="102"/>
      <c r="F2" s="102"/>
      <c r="G2" s="102"/>
      <c r="H2" s="102"/>
      <c r="I2" s="102"/>
      <c r="J2" s="102"/>
      <c r="K2" s="102"/>
      <c r="L2" s="102"/>
      <c r="M2" s="102"/>
      <c r="N2" s="102"/>
      <c r="O2" s="102"/>
      <c r="P2" s="102"/>
      <c r="Q2" s="102"/>
      <c r="R2" s="102"/>
      <c r="S2" s="102"/>
      <c r="T2" s="103" t="s">
        <v>270</v>
      </c>
      <c r="U2" s="102"/>
      <c r="V2" s="102"/>
      <c r="W2" s="102"/>
      <c r="X2" s="102"/>
      <c r="Y2" s="102"/>
      <c r="Z2" s="102"/>
      <c r="AA2" s="102"/>
      <c r="AB2" s="102"/>
      <c r="AC2" s="102"/>
      <c r="AD2" s="102"/>
      <c r="AE2" s="102"/>
      <c r="AF2" s="102"/>
    </row>
    <row r="3" spans="1:32" x14ac:dyDescent="0.25">
      <c r="A3" s="102"/>
      <c r="B3" s="103" t="s">
        <v>271</v>
      </c>
      <c r="C3" s="102"/>
      <c r="D3" s="102"/>
      <c r="E3" s="102"/>
      <c r="F3" s="102"/>
      <c r="G3" s="102"/>
      <c r="H3" s="102"/>
      <c r="I3" s="102"/>
      <c r="J3" s="102"/>
      <c r="K3" s="102"/>
      <c r="L3" s="102"/>
      <c r="M3" s="102"/>
      <c r="N3" s="102"/>
      <c r="O3" s="102"/>
      <c r="P3" s="102"/>
      <c r="Q3" s="102"/>
      <c r="R3" s="102"/>
      <c r="S3" s="102"/>
      <c r="T3" s="103" t="s">
        <v>271</v>
      </c>
      <c r="U3" s="102"/>
      <c r="V3" s="102"/>
      <c r="W3" s="102"/>
      <c r="X3" s="102"/>
      <c r="Y3" s="102"/>
      <c r="Z3" s="102"/>
      <c r="AA3" s="102"/>
      <c r="AB3" s="102"/>
      <c r="AC3" s="102"/>
      <c r="AD3" s="102"/>
      <c r="AE3" s="102"/>
      <c r="AF3" s="102"/>
    </row>
    <row r="4" spans="1:32" x14ac:dyDescent="0.25">
      <c r="A4" s="102"/>
      <c r="B4" s="106" t="s">
        <v>2</v>
      </c>
      <c r="C4" s="102"/>
      <c r="D4" s="102"/>
      <c r="E4" s="102"/>
      <c r="F4" s="102"/>
      <c r="G4" s="102"/>
      <c r="H4" s="102"/>
      <c r="I4" s="102"/>
      <c r="J4" s="102"/>
      <c r="K4" s="102"/>
      <c r="L4" s="102"/>
      <c r="M4" s="102"/>
      <c r="N4" s="102"/>
      <c r="O4" s="102"/>
      <c r="P4" s="102"/>
      <c r="Q4" s="102"/>
      <c r="R4" s="102"/>
      <c r="S4" s="102"/>
      <c r="T4" s="106" t="s">
        <v>3</v>
      </c>
      <c r="U4" s="102"/>
      <c r="V4" s="102"/>
      <c r="W4" s="102"/>
      <c r="X4" s="102"/>
      <c r="Y4" s="102"/>
      <c r="Z4" s="102"/>
      <c r="AA4" s="102"/>
      <c r="AB4" s="102"/>
      <c r="AC4" s="102"/>
      <c r="AD4" s="102"/>
      <c r="AE4" s="102"/>
      <c r="AF4" s="102"/>
    </row>
    <row r="5" spans="1:32" ht="15" customHeight="1" x14ac:dyDescent="0.25">
      <c r="A5" s="12"/>
      <c r="B5" s="2288" t="s">
        <v>4</v>
      </c>
      <c r="C5" s="2288" t="s">
        <v>5</v>
      </c>
      <c r="D5" s="188"/>
      <c r="E5" s="2298">
        <v>2017</v>
      </c>
      <c r="F5" s="2299"/>
      <c r="G5" s="2300"/>
      <c r="H5" s="12"/>
      <c r="I5" s="188"/>
      <c r="J5" s="2298">
        <v>2016</v>
      </c>
      <c r="K5" s="2299"/>
      <c r="L5" s="2300"/>
      <c r="M5" s="12"/>
      <c r="N5" s="2285" t="s">
        <v>591</v>
      </c>
      <c r="O5" s="12"/>
      <c r="P5" s="2285" t="s">
        <v>588</v>
      </c>
      <c r="Q5" s="2285" t="s">
        <v>7</v>
      </c>
      <c r="R5" s="12"/>
      <c r="S5" s="12"/>
      <c r="T5" s="2288" t="s">
        <v>4</v>
      </c>
      <c r="U5" s="188"/>
      <c r="V5" s="2298">
        <v>2017</v>
      </c>
      <c r="W5" s="2299"/>
      <c r="X5" s="2300"/>
      <c r="Y5" s="12"/>
      <c r="Z5" s="188"/>
      <c r="AA5" s="2309">
        <v>2016</v>
      </c>
      <c r="AB5" s="2309"/>
      <c r="AC5" s="2309"/>
      <c r="AD5" s="12"/>
      <c r="AE5" s="2285" t="s">
        <v>591</v>
      </c>
      <c r="AF5" s="12"/>
    </row>
    <row r="6" spans="1:32" x14ac:dyDescent="0.25">
      <c r="A6" s="12"/>
      <c r="B6" s="2289"/>
      <c r="C6" s="2289"/>
      <c r="D6" s="133" t="s">
        <v>184</v>
      </c>
      <c r="E6" s="133" t="s">
        <v>251</v>
      </c>
      <c r="F6" s="133" t="s">
        <v>251</v>
      </c>
      <c r="G6" s="133" t="s">
        <v>186</v>
      </c>
      <c r="H6" s="12"/>
      <c r="I6" s="133" t="s">
        <v>184</v>
      </c>
      <c r="J6" s="133" t="s">
        <v>251</v>
      </c>
      <c r="K6" s="133" t="s">
        <v>251</v>
      </c>
      <c r="L6" s="133" t="s">
        <v>186</v>
      </c>
      <c r="M6" s="12"/>
      <c r="N6" s="2286"/>
      <c r="O6" s="12"/>
      <c r="P6" s="2286"/>
      <c r="Q6" s="2286"/>
      <c r="R6" s="12"/>
      <c r="S6" s="12"/>
      <c r="T6" s="2289"/>
      <c r="U6" s="133" t="s">
        <v>184</v>
      </c>
      <c r="V6" s="133" t="s">
        <v>251</v>
      </c>
      <c r="W6" s="133" t="s">
        <v>251</v>
      </c>
      <c r="X6" s="133" t="s">
        <v>186</v>
      </c>
      <c r="Y6" s="12"/>
      <c r="Z6" s="133" t="s">
        <v>184</v>
      </c>
      <c r="AA6" s="188" t="s">
        <v>251</v>
      </c>
      <c r="AB6" s="188" t="s">
        <v>251</v>
      </c>
      <c r="AC6" s="188" t="s">
        <v>186</v>
      </c>
      <c r="AD6" s="12"/>
      <c r="AE6" s="2286"/>
      <c r="AF6" s="12"/>
    </row>
    <row r="7" spans="1:32" x14ac:dyDescent="0.25">
      <c r="A7" s="12"/>
      <c r="B7" s="2290"/>
      <c r="C7" s="2290"/>
      <c r="D7" s="134"/>
      <c r="E7" s="134" t="s">
        <v>252</v>
      </c>
      <c r="F7" s="134" t="s">
        <v>253</v>
      </c>
      <c r="G7" s="134" t="s">
        <v>263</v>
      </c>
      <c r="H7" s="12"/>
      <c r="I7" s="134"/>
      <c r="J7" s="134" t="s">
        <v>252</v>
      </c>
      <c r="K7" s="134" t="s">
        <v>253</v>
      </c>
      <c r="L7" s="134" t="s">
        <v>263</v>
      </c>
      <c r="M7" s="12"/>
      <c r="N7" s="2287"/>
      <c r="O7" s="12"/>
      <c r="P7" s="2287"/>
      <c r="Q7" s="2287"/>
      <c r="R7" s="12"/>
      <c r="S7" s="12"/>
      <c r="T7" s="2290"/>
      <c r="U7" s="134"/>
      <c r="V7" s="134" t="s">
        <v>252</v>
      </c>
      <c r="W7" s="134" t="s">
        <v>253</v>
      </c>
      <c r="X7" s="134" t="s">
        <v>263</v>
      </c>
      <c r="Y7" s="12"/>
      <c r="Z7" s="134"/>
      <c r="AA7" s="134" t="s">
        <v>252</v>
      </c>
      <c r="AB7" s="134" t="s">
        <v>253</v>
      </c>
      <c r="AC7" s="134" t="s">
        <v>263</v>
      </c>
      <c r="AD7" s="12"/>
      <c r="AE7" s="2287"/>
      <c r="AF7" s="12"/>
    </row>
    <row r="8" spans="1:32" ht="12.75" customHeight="1" x14ac:dyDescent="0.25">
      <c r="A8" s="16"/>
      <c r="B8" s="16"/>
      <c r="C8" s="16"/>
      <c r="D8" s="16"/>
      <c r="E8" s="16"/>
      <c r="F8" s="16"/>
      <c r="G8" s="16"/>
      <c r="H8" s="16"/>
      <c r="I8" s="16"/>
      <c r="J8" s="16"/>
      <c r="K8" s="16"/>
      <c r="L8" s="16"/>
      <c r="M8" s="16"/>
      <c r="N8" s="19"/>
      <c r="O8" s="16"/>
      <c r="P8" s="19"/>
      <c r="Q8" s="16"/>
      <c r="R8" s="16"/>
      <c r="S8" s="16"/>
      <c r="T8" s="16"/>
      <c r="U8" s="16"/>
      <c r="V8" s="16"/>
      <c r="W8" s="16"/>
      <c r="X8" s="16"/>
      <c r="Y8" s="16"/>
      <c r="Z8" s="16"/>
      <c r="AA8" s="16"/>
      <c r="AB8" s="16"/>
      <c r="AC8" s="16"/>
      <c r="AD8" s="16"/>
      <c r="AE8" s="19"/>
      <c r="AF8" s="16"/>
    </row>
    <row r="9" spans="1:32" x14ac:dyDescent="0.25">
      <c r="A9" s="102"/>
      <c r="B9" s="20" t="s">
        <v>8</v>
      </c>
      <c r="C9" s="21"/>
      <c r="D9" s="21"/>
      <c r="E9" s="21"/>
      <c r="F9" s="21"/>
      <c r="G9" s="21"/>
      <c r="H9" s="102"/>
      <c r="I9" s="169"/>
      <c r="J9" s="21"/>
      <c r="K9" s="21"/>
      <c r="L9" s="21"/>
      <c r="M9" s="102"/>
      <c r="N9" s="23"/>
      <c r="O9" s="102"/>
      <c r="P9" s="23"/>
      <c r="Q9" s="2"/>
      <c r="R9" s="102"/>
      <c r="S9" s="102"/>
      <c r="T9" s="20" t="s">
        <v>8</v>
      </c>
      <c r="U9" s="21"/>
      <c r="V9" s="21"/>
      <c r="W9" s="21"/>
      <c r="X9" s="21"/>
      <c r="Y9" s="102"/>
      <c r="Z9" s="21"/>
      <c r="AA9" s="21"/>
      <c r="AB9" s="21"/>
      <c r="AC9" s="21"/>
      <c r="AD9" s="102"/>
      <c r="AE9" s="23"/>
      <c r="AF9" s="102"/>
    </row>
    <row r="10" spans="1:32" x14ac:dyDescent="0.25">
      <c r="A10" s="103"/>
      <c r="B10" s="26" t="s">
        <v>589</v>
      </c>
      <c r="C10" s="1059" t="s">
        <v>11</v>
      </c>
      <c r="D10" s="551">
        <v>779.3</v>
      </c>
      <c r="E10" s="1239">
        <v>730.51</v>
      </c>
      <c r="F10" s="1239">
        <v>48.79</v>
      </c>
      <c r="G10" s="553">
        <v>0</v>
      </c>
      <c r="H10" s="286"/>
      <c r="I10" s="152">
        <v>572.70000000000005</v>
      </c>
      <c r="J10" s="172">
        <v>517.69000000000005</v>
      </c>
      <c r="K10" s="172">
        <v>55.01</v>
      </c>
      <c r="L10" s="172">
        <v>0</v>
      </c>
      <c r="M10" s="28"/>
      <c r="N10" s="1020">
        <f>(D10-I10)/I10</f>
        <v>0.36074733717478591</v>
      </c>
      <c r="O10" s="103"/>
      <c r="P10" s="1140">
        <f>VLOOKUP(B10,'FX rates'!$B$9:$K$114,4,FALSE)</f>
        <v>3.3109139999999999</v>
      </c>
      <c r="Q10" s="891">
        <f>VLOOKUP(B10,'FX rates'!$B$9:$K$114,5,FALSE)</f>
        <v>3.2522000000000002</v>
      </c>
      <c r="R10" s="103"/>
      <c r="S10" s="103"/>
      <c r="T10" s="30" t="s">
        <v>589</v>
      </c>
      <c r="U10" s="152">
        <f>D10/$P10</f>
        <v>235.37307220906371</v>
      </c>
      <c r="V10" s="172">
        <f t="shared" ref="V10:X23" si="0">E10/$P10</f>
        <v>220.63696006601199</v>
      </c>
      <c r="W10" s="172">
        <f t="shared" si="0"/>
        <v>14.736112143051738</v>
      </c>
      <c r="X10" s="172">
        <f t="shared" si="0"/>
        <v>0</v>
      </c>
      <c r="Y10" s="286"/>
      <c r="Z10" s="152">
        <f>I10/Q10</f>
        <v>176.09618104667609</v>
      </c>
      <c r="AA10" s="172">
        <f t="shared" ref="AA10:AC16" si="1">J10/$Q10</f>
        <v>159.18147715392658</v>
      </c>
      <c r="AB10" s="172">
        <f t="shared" si="1"/>
        <v>16.914703892749522</v>
      </c>
      <c r="AC10" s="172">
        <f t="shared" si="1"/>
        <v>0</v>
      </c>
      <c r="AD10" s="28"/>
      <c r="AE10" s="312">
        <f t="shared" ref="AE10:AE14" si="2">U10/Z10-1</f>
        <v>0.33661656266512474</v>
      </c>
      <c r="AF10" s="103"/>
    </row>
    <row r="11" spans="1:32" x14ac:dyDescent="0.25">
      <c r="A11" s="102"/>
      <c r="B11" s="31" t="s">
        <v>12</v>
      </c>
      <c r="C11" s="313" t="s">
        <v>13</v>
      </c>
      <c r="D11" s="1219">
        <v>2161270.71</v>
      </c>
      <c r="E11" s="157">
        <v>75530.8</v>
      </c>
      <c r="F11" s="157">
        <v>2085740</v>
      </c>
      <c r="G11" s="554">
        <v>0</v>
      </c>
      <c r="H11" s="177"/>
      <c r="I11" s="156">
        <v>1072934.6000000001</v>
      </c>
      <c r="J11" s="157">
        <v>32214.6</v>
      </c>
      <c r="K11" s="157">
        <v>1040720</v>
      </c>
      <c r="L11" s="157">
        <v>0</v>
      </c>
      <c r="M11" s="34"/>
      <c r="N11" s="1021">
        <f t="shared" ref="N11:N16" si="3">(D11-I11)/I11</f>
        <v>1.014354565506602</v>
      </c>
      <c r="O11" s="102"/>
      <c r="P11" s="1141">
        <f>VLOOKUP(B11,'FX rates'!$B$9:$K$114,4,FALSE)</f>
        <v>18.953030999999999</v>
      </c>
      <c r="Q11" s="893">
        <f>VLOOKUP(B11,'FX rates'!$B$9:$K$114,5,FALSE)</f>
        <v>15.890700000000001</v>
      </c>
      <c r="R11" s="102"/>
      <c r="S11" s="102"/>
      <c r="T11" s="36" t="s">
        <v>12</v>
      </c>
      <c r="U11" s="156">
        <f t="shared" ref="U11:U63" si="4">D11/$P11</f>
        <v>114032.98554199589</v>
      </c>
      <c r="V11" s="157">
        <f t="shared" si="0"/>
        <v>3985.1567804642964</v>
      </c>
      <c r="W11" s="157">
        <f t="shared" si="0"/>
        <v>110047.83351011245</v>
      </c>
      <c r="X11" s="157">
        <f t="shared" si="0"/>
        <v>0</v>
      </c>
      <c r="Y11" s="177"/>
      <c r="Z11" s="156">
        <f t="shared" ref="Z11:Z63" si="5">I11/Q11</f>
        <v>67519.656151082076</v>
      </c>
      <c r="AA11" s="157">
        <f t="shared" si="1"/>
        <v>2027.2612282655891</v>
      </c>
      <c r="AB11" s="157">
        <f t="shared" si="1"/>
        <v>65492.394922816486</v>
      </c>
      <c r="AC11" s="157">
        <f t="shared" si="1"/>
        <v>0</v>
      </c>
      <c r="AD11" s="34"/>
      <c r="AE11" s="314">
        <f t="shared" si="2"/>
        <v>0.68888575627274418</v>
      </c>
      <c r="AF11" s="102"/>
    </row>
    <row r="12" spans="1:32" x14ac:dyDescent="0.25">
      <c r="A12" s="102"/>
      <c r="B12" s="31" t="s">
        <v>14</v>
      </c>
      <c r="C12" s="313" t="s">
        <v>15</v>
      </c>
      <c r="D12" s="1219">
        <v>140692017</v>
      </c>
      <c r="E12" s="157">
        <v>40590900</v>
      </c>
      <c r="F12" s="157">
        <v>100101000</v>
      </c>
      <c r="G12" s="554">
        <v>0</v>
      </c>
      <c r="H12" s="177"/>
      <c r="I12" s="156">
        <v>125163800</v>
      </c>
      <c r="J12" s="157">
        <v>62152400</v>
      </c>
      <c r="K12" s="157">
        <v>63011400</v>
      </c>
      <c r="L12" s="157">
        <v>0</v>
      </c>
      <c r="M12" s="34"/>
      <c r="N12" s="1021">
        <f t="shared" si="3"/>
        <v>0.12406316363037875</v>
      </c>
      <c r="O12" s="102"/>
      <c r="P12" s="1141">
        <f>VLOOKUP(B12,'FX rates'!$B$9:$K$114,4,FALSE)</f>
        <v>614.49178900000004</v>
      </c>
      <c r="Q12" s="893">
        <f>VLOOKUP(B12,'FX rates'!$B$9:$K$114,5,FALSE)</f>
        <v>659.05399999999997</v>
      </c>
      <c r="R12" s="102"/>
      <c r="S12" s="102"/>
      <c r="T12" s="36" t="s">
        <v>14</v>
      </c>
      <c r="U12" s="156">
        <f t="shared" si="4"/>
        <v>228956.7078332433</v>
      </c>
      <c r="V12" s="157">
        <f t="shared" si="0"/>
        <v>66056.049448693273</v>
      </c>
      <c r="W12" s="157">
        <f t="shared" si="0"/>
        <v>162900.46798330772</v>
      </c>
      <c r="X12" s="157">
        <f t="shared" si="0"/>
        <v>0</v>
      </c>
      <c r="Y12" s="177"/>
      <c r="Z12" s="156">
        <f t="shared" si="5"/>
        <v>189914.33175430237</v>
      </c>
      <c r="AA12" s="157">
        <f t="shared" si="1"/>
        <v>94305.474210004046</v>
      </c>
      <c r="AB12" s="157">
        <f t="shared" si="1"/>
        <v>95608.857544298342</v>
      </c>
      <c r="AC12" s="157">
        <f t="shared" si="1"/>
        <v>0</v>
      </c>
      <c r="AD12" s="34"/>
      <c r="AE12" s="314">
        <f t="shared" si="2"/>
        <v>0.20557888242711009</v>
      </c>
      <c r="AF12" s="102"/>
    </row>
    <row r="13" spans="1:32" x14ac:dyDescent="0.25">
      <c r="A13" s="102"/>
      <c r="B13" s="31" t="s">
        <v>16</v>
      </c>
      <c r="C13" s="313" t="s">
        <v>17</v>
      </c>
      <c r="D13" s="1219">
        <v>919481895.78999996</v>
      </c>
      <c r="E13" s="157">
        <v>116970000</v>
      </c>
      <c r="F13" s="157">
        <v>802468000</v>
      </c>
      <c r="G13" s="554">
        <v>0</v>
      </c>
      <c r="H13" s="177"/>
      <c r="I13" s="156">
        <v>1259877698</v>
      </c>
      <c r="J13" s="157">
        <v>187157000</v>
      </c>
      <c r="K13" s="157">
        <v>1072700000</v>
      </c>
      <c r="L13" s="157">
        <v>20698</v>
      </c>
      <c r="M13" s="34"/>
      <c r="N13" s="1021">
        <f t="shared" si="3"/>
        <v>-0.27018162378012034</v>
      </c>
      <c r="O13" s="102"/>
      <c r="P13" s="1141">
        <f>VLOOKUP(B13,'FX rates'!$B$9:$K$114,4,FALSE)</f>
        <v>2972.9821440000001</v>
      </c>
      <c r="Q13" s="893">
        <f>VLOOKUP(B13,'FX rates'!$B$9:$K$114,5,FALSE)</f>
        <v>2974.03</v>
      </c>
      <c r="R13" s="102"/>
      <c r="S13" s="102"/>
      <c r="T13" s="36" t="s">
        <v>16</v>
      </c>
      <c r="U13" s="156">
        <f t="shared" si="4"/>
        <v>309279.31997360825</v>
      </c>
      <c r="V13" s="157">
        <f t="shared" si="0"/>
        <v>39344.333176055567</v>
      </c>
      <c r="W13" s="157">
        <f t="shared" si="0"/>
        <v>269920.22189555404</v>
      </c>
      <c r="X13" s="157">
        <f t="shared" si="0"/>
        <v>0</v>
      </c>
      <c r="Y13" s="177"/>
      <c r="Z13" s="156">
        <f t="shared" si="5"/>
        <v>423626.42542274285</v>
      </c>
      <c r="AA13" s="157">
        <f t="shared" si="1"/>
        <v>62930.43446098391</v>
      </c>
      <c r="AB13" s="157">
        <f t="shared" si="1"/>
        <v>360689.03138166055</v>
      </c>
      <c r="AC13" s="157">
        <f t="shared" si="1"/>
        <v>6.9595800983850191</v>
      </c>
      <c r="AD13" s="34"/>
      <c r="AE13" s="314">
        <f t="shared" si="2"/>
        <v>-0.26992439231104626</v>
      </c>
      <c r="AF13" s="102"/>
    </row>
    <row r="14" spans="1:32" x14ac:dyDescent="0.25">
      <c r="A14" s="102"/>
      <c r="B14" s="31" t="s">
        <v>18</v>
      </c>
      <c r="C14" s="313" t="s">
        <v>19</v>
      </c>
      <c r="D14" s="1219">
        <v>1492.78</v>
      </c>
      <c r="E14" s="157">
        <v>1385.64</v>
      </c>
      <c r="F14" s="157">
        <v>107.09</v>
      </c>
      <c r="G14" s="554">
        <v>0</v>
      </c>
      <c r="H14" s="177"/>
      <c r="I14" s="156">
        <v>1347.2599999999998</v>
      </c>
      <c r="J14" s="157">
        <v>1161.0999999999999</v>
      </c>
      <c r="K14" s="157">
        <v>185.37</v>
      </c>
      <c r="L14" s="157">
        <v>0.79</v>
      </c>
      <c r="M14" s="34"/>
      <c r="N14" s="1021">
        <f t="shared" si="3"/>
        <v>0.10801181657586527</v>
      </c>
      <c r="O14" s="102"/>
      <c r="P14" s="1141">
        <f>VLOOKUP(B14,'FX rates'!$B$9:$K$114,4,FALSE)</f>
        <v>3.2284790000000001</v>
      </c>
      <c r="Q14" s="893">
        <f>VLOOKUP(B14,'FX rates'!$B$9:$K$114,5,FALSE)</f>
        <v>3.2938999999999998</v>
      </c>
      <c r="R14" s="102"/>
      <c r="S14" s="102"/>
      <c r="T14" s="36" t="s">
        <v>18</v>
      </c>
      <c r="U14" s="156">
        <f t="shared" si="4"/>
        <v>462.37872385107659</v>
      </c>
      <c r="V14" s="157">
        <f t="shared" si="0"/>
        <v>429.19281804218025</v>
      </c>
      <c r="W14" s="157">
        <f t="shared" si="0"/>
        <v>33.170418639861062</v>
      </c>
      <c r="X14" s="157">
        <f t="shared" si="0"/>
        <v>0</v>
      </c>
      <c r="Y14" s="177"/>
      <c r="Z14" s="156">
        <f t="shared" si="5"/>
        <v>409.01666717265243</v>
      </c>
      <c r="AA14" s="157">
        <f t="shared" si="1"/>
        <v>352.5000758978718</v>
      </c>
      <c r="AB14" s="157">
        <f t="shared" si="1"/>
        <v>56.276753999817849</v>
      </c>
      <c r="AC14" s="157">
        <f t="shared" si="1"/>
        <v>0.23983727496281007</v>
      </c>
      <c r="AD14" s="34"/>
      <c r="AE14" s="314">
        <f t="shared" si="2"/>
        <v>0.13046425967746478</v>
      </c>
      <c r="AF14" s="102"/>
    </row>
    <row r="15" spans="1:32" x14ac:dyDescent="0.25">
      <c r="A15" s="102"/>
      <c r="B15" s="31" t="s">
        <v>20</v>
      </c>
      <c r="C15" s="313" t="s">
        <v>21</v>
      </c>
      <c r="D15" s="1219">
        <v>2188.2103506091498</v>
      </c>
      <c r="E15" s="157">
        <v>0</v>
      </c>
      <c r="F15" s="157">
        <v>0</v>
      </c>
      <c r="G15" s="554">
        <v>0</v>
      </c>
      <c r="H15" s="177"/>
      <c r="I15" s="156">
        <v>932.91427006150002</v>
      </c>
      <c r="J15" s="157">
        <v>0</v>
      </c>
      <c r="K15" s="157">
        <v>0</v>
      </c>
      <c r="L15" s="157">
        <v>0</v>
      </c>
      <c r="M15" s="34"/>
      <c r="N15" s="1021">
        <f t="shared" si="3"/>
        <v>1.3455642397504517</v>
      </c>
      <c r="O15" s="102"/>
      <c r="P15" s="1141">
        <f>VLOOKUP(B15,'FX rates'!$B$9:$K$114,4,FALSE)</f>
        <v>19.678550999999999</v>
      </c>
      <c r="Q15" s="893">
        <f>VLOOKUP(B15,'FX rates'!$B$9:$K$114,5,FALSE)</f>
        <v>20.715699999999998</v>
      </c>
      <c r="R15" s="102"/>
      <c r="S15" s="102"/>
      <c r="T15" s="36" t="s">
        <v>20</v>
      </c>
      <c r="U15" s="156">
        <f t="shared" si="4"/>
        <v>111.1977376082797</v>
      </c>
      <c r="V15" s="157">
        <f t="shared" si="0"/>
        <v>0</v>
      </c>
      <c r="W15" s="157">
        <f t="shared" si="0"/>
        <v>0</v>
      </c>
      <c r="X15" s="157">
        <f t="shared" si="0"/>
        <v>0</v>
      </c>
      <c r="Y15" s="177"/>
      <c r="Z15" s="156">
        <f t="shared" si="5"/>
        <v>45.034165877160802</v>
      </c>
      <c r="AA15" s="157">
        <f t="shared" si="1"/>
        <v>0</v>
      </c>
      <c r="AB15" s="157">
        <f t="shared" si="1"/>
        <v>0</v>
      </c>
      <c r="AC15" s="157">
        <f t="shared" si="1"/>
        <v>0</v>
      </c>
      <c r="AD15" s="34"/>
      <c r="AE15" s="314" t="s">
        <v>123</v>
      </c>
      <c r="AF15" s="102"/>
    </row>
    <row r="16" spans="1:32" x14ac:dyDescent="0.25">
      <c r="A16" s="102"/>
      <c r="B16" s="37" t="s">
        <v>24</v>
      </c>
      <c r="C16" s="316" t="s">
        <v>25</v>
      </c>
      <c r="D16" s="552">
        <v>7690.4</v>
      </c>
      <c r="E16" s="555">
        <v>0</v>
      </c>
      <c r="F16" s="555">
        <v>7690.4</v>
      </c>
      <c r="G16" s="556">
        <v>0</v>
      </c>
      <c r="H16" s="177"/>
      <c r="I16" s="1454">
        <v>6292.6</v>
      </c>
      <c r="J16" s="719">
        <v>0</v>
      </c>
      <c r="K16" s="719">
        <v>6292.6</v>
      </c>
      <c r="L16" s="719">
        <v>0</v>
      </c>
      <c r="M16" s="34"/>
      <c r="N16" s="1022">
        <f t="shared" si="3"/>
        <v>0.22213393509836937</v>
      </c>
      <c r="O16" s="102"/>
      <c r="P16" s="1142">
        <f>VLOOKUP(B16,'FX rates'!$B$9:$K$114,4,FALSE)</f>
        <v>1.2550619999999999</v>
      </c>
      <c r="Q16" s="895">
        <f>VLOOKUP(B16,'FX rates'!$B$9:$K$114,5,FALSE)</f>
        <v>1.3436999999999999</v>
      </c>
      <c r="R16" s="102"/>
      <c r="S16" s="102"/>
      <c r="T16" s="39" t="s">
        <v>24</v>
      </c>
      <c r="U16" s="718">
        <f t="shared" si="4"/>
        <v>6127.5060514938705</v>
      </c>
      <c r="V16" s="719">
        <f t="shared" si="0"/>
        <v>0</v>
      </c>
      <c r="W16" s="719">
        <f t="shared" si="0"/>
        <v>6127.5060514938705</v>
      </c>
      <c r="X16" s="719">
        <f t="shared" si="0"/>
        <v>0</v>
      </c>
      <c r="Y16" s="177"/>
      <c r="Z16" s="718">
        <f t="shared" si="5"/>
        <v>4683.0393689067505</v>
      </c>
      <c r="AA16" s="719">
        <f t="shared" si="1"/>
        <v>0</v>
      </c>
      <c r="AB16" s="719">
        <f t="shared" si="1"/>
        <v>4683.0393689067505</v>
      </c>
      <c r="AC16" s="719">
        <f t="shared" si="1"/>
        <v>0</v>
      </c>
      <c r="AD16" s="34"/>
      <c r="AE16" s="317">
        <f>(U16-Z16)/Z16</f>
        <v>0.30844641029023184</v>
      </c>
      <c r="AF16" s="102"/>
    </row>
    <row r="17" spans="1:32" x14ac:dyDescent="0.25">
      <c r="A17" s="102"/>
      <c r="B17" s="40"/>
      <c r="C17" s="162"/>
      <c r="D17" s="790"/>
      <c r="E17" s="790"/>
      <c r="F17" s="790"/>
      <c r="G17" s="1455"/>
      <c r="H17" s="1455"/>
      <c r="I17" s="1455"/>
      <c r="J17" s="1455"/>
      <c r="K17" s="1455"/>
      <c r="L17" s="1455"/>
      <c r="M17" s="43"/>
      <c r="N17" s="43"/>
      <c r="O17" s="43"/>
      <c r="P17" s="43"/>
      <c r="Q17" s="43"/>
      <c r="R17" s="43"/>
      <c r="S17" s="102"/>
      <c r="T17" s="140" t="s">
        <v>26</v>
      </c>
      <c r="U17" s="164">
        <f>SUM(U10:U16)</f>
        <v>659205.46893400978</v>
      </c>
      <c r="V17" s="164"/>
      <c r="W17" s="164"/>
      <c r="X17" s="164"/>
      <c r="Y17" s="177"/>
      <c r="Z17" s="164">
        <f>SUM(Z10:Z16)</f>
        <v>686373.59971113049</v>
      </c>
      <c r="AA17" s="790"/>
      <c r="AB17" s="790"/>
      <c r="AC17" s="790"/>
      <c r="AD17" s="102"/>
      <c r="AE17" s="344">
        <f>U17/Z17-1</f>
        <v>-3.9582132512897883E-2</v>
      </c>
      <c r="AF17" s="102"/>
    </row>
    <row r="18" spans="1:32" x14ac:dyDescent="0.25">
      <c r="A18" s="166"/>
      <c r="B18" s="49"/>
      <c r="C18" s="162"/>
      <c r="D18" s="790"/>
      <c r="E18" s="790"/>
      <c r="F18" s="790"/>
      <c r="G18" s="1455"/>
      <c r="H18" s="1455"/>
      <c r="I18" s="1455"/>
      <c r="J18" s="1455"/>
      <c r="K18" s="1455"/>
      <c r="L18" s="1455"/>
      <c r="M18" s="43"/>
      <c r="N18" s="43"/>
      <c r="O18" s="43"/>
      <c r="P18" s="43"/>
      <c r="Q18" s="43"/>
      <c r="R18" s="43"/>
      <c r="S18" s="166"/>
      <c r="T18" s="49"/>
      <c r="U18" s="164"/>
      <c r="V18" s="164"/>
      <c r="W18" s="164"/>
      <c r="X18" s="164"/>
      <c r="Y18" s="715"/>
      <c r="Z18" s="164"/>
      <c r="AA18" s="790"/>
      <c r="AB18" s="790"/>
      <c r="AC18" s="790"/>
      <c r="AD18" s="166"/>
      <c r="AE18" s="318"/>
      <c r="AF18" s="166"/>
    </row>
    <row r="19" spans="1:32" x14ac:dyDescent="0.25">
      <c r="A19" s="166"/>
      <c r="B19" s="20" t="s">
        <v>27</v>
      </c>
      <c r="C19" s="108"/>
      <c r="D19" s="41"/>
      <c r="E19" s="34"/>
      <c r="F19" s="34"/>
      <c r="G19" s="1455"/>
      <c r="H19" s="1455"/>
      <c r="I19" s="1455"/>
      <c r="J19" s="1455"/>
      <c r="K19" s="1455"/>
      <c r="L19" s="1455"/>
      <c r="M19" s="43"/>
      <c r="N19" s="43"/>
      <c r="O19" s="43"/>
      <c r="P19" s="43"/>
      <c r="Q19" s="43"/>
      <c r="R19" s="43"/>
      <c r="S19" s="166"/>
      <c r="T19" s="352" t="s">
        <v>27</v>
      </c>
      <c r="U19" s="164"/>
      <c r="V19" s="164"/>
      <c r="W19" s="164"/>
      <c r="X19" s="164"/>
      <c r="Y19" s="715"/>
      <c r="Z19" s="164"/>
      <c r="AA19" s="34"/>
      <c r="AB19" s="34"/>
      <c r="AC19" s="34"/>
      <c r="AD19" s="166"/>
      <c r="AE19" s="219"/>
      <c r="AF19" s="166"/>
    </row>
    <row r="20" spans="1:32" x14ac:dyDescent="0.25">
      <c r="A20" s="103"/>
      <c r="B20" s="1026" t="s">
        <v>28</v>
      </c>
      <c r="C20" s="913" t="s">
        <v>29</v>
      </c>
      <c r="D20" s="1218">
        <v>2060.14</v>
      </c>
      <c r="E20" s="1239">
        <v>1494.66</v>
      </c>
      <c r="F20" s="1239">
        <v>0</v>
      </c>
      <c r="G20" s="664">
        <v>0</v>
      </c>
      <c r="H20" s="286"/>
      <c r="I20" s="1218">
        <v>2502.66</v>
      </c>
      <c r="J20" s="1239">
        <v>2502.66</v>
      </c>
      <c r="K20" s="1239">
        <v>0</v>
      </c>
      <c r="L20" s="664">
        <v>0</v>
      </c>
      <c r="M20" s="28"/>
      <c r="N20" s="1020">
        <f t="shared" ref="N20:N35" si="6">D20/I20-1</f>
        <v>-0.17681986366506042</v>
      </c>
      <c r="O20" s="103"/>
      <c r="P20" s="1140">
        <f>VLOOKUP(B20,'FX rates'!$B$9:$K$114,4,FALSE)</f>
        <v>1.280929</v>
      </c>
      <c r="Q20" s="891">
        <f>VLOOKUP(B20,'FX rates'!$B$9:$K$114,5,FALSE)</f>
        <v>1.3875999999999999</v>
      </c>
      <c r="R20" s="103"/>
      <c r="S20" s="103"/>
      <c r="T20" s="30" t="s">
        <v>28</v>
      </c>
      <c r="U20" s="1218">
        <f t="shared" si="4"/>
        <v>1608.3170886130299</v>
      </c>
      <c r="V20" s="1239">
        <f t="shared" si="0"/>
        <v>1166.8562426176627</v>
      </c>
      <c r="W20" s="1239">
        <f t="shared" si="0"/>
        <v>0</v>
      </c>
      <c r="X20" s="664">
        <f t="shared" si="0"/>
        <v>0</v>
      </c>
      <c r="Y20" s="286"/>
      <c r="Z20" s="1218">
        <f t="shared" si="5"/>
        <v>1803.5889305275296</v>
      </c>
      <c r="AA20" s="172">
        <f t="shared" ref="AA20:AC35" si="7">J20/$Q20</f>
        <v>1803.5889305275296</v>
      </c>
      <c r="AB20" s="172">
        <f t="shared" si="7"/>
        <v>0</v>
      </c>
      <c r="AC20" s="172">
        <f t="shared" si="7"/>
        <v>0</v>
      </c>
      <c r="AD20" s="28"/>
      <c r="AE20" s="1450">
        <f t="shared" ref="AE20:AE35" si="8">U20/Z20-1</f>
        <v>-0.1082684854676863</v>
      </c>
      <c r="AF20" s="103"/>
    </row>
    <row r="21" spans="1:32" x14ac:dyDescent="0.25">
      <c r="A21" s="102"/>
      <c r="B21" s="1027" t="s">
        <v>537</v>
      </c>
      <c r="C21" s="914" t="s">
        <v>30</v>
      </c>
      <c r="D21" s="906">
        <v>4738835.58</v>
      </c>
      <c r="E21" s="174">
        <v>776412</v>
      </c>
      <c r="F21" s="174">
        <v>3962420</v>
      </c>
      <c r="G21" s="665">
        <v>0</v>
      </c>
      <c r="H21" s="177"/>
      <c r="I21" s="906">
        <v>2685623</v>
      </c>
      <c r="J21" s="174">
        <v>60503.199999999997</v>
      </c>
      <c r="K21" s="174">
        <v>2625120</v>
      </c>
      <c r="L21" s="665">
        <v>0</v>
      </c>
      <c r="M21" s="34"/>
      <c r="N21" s="1021">
        <f t="shared" si="6"/>
        <v>0.76452003129255308</v>
      </c>
      <c r="O21" s="102"/>
      <c r="P21" s="1141">
        <f>VLOOKUP(B21,'FX rates'!$B$9:$K$114,4,FALSE)</f>
        <v>63.714761000000003</v>
      </c>
      <c r="Q21" s="893">
        <f>VLOOKUP(B21,'FX rates'!$B$9:$K$114,5,FALSE)</f>
        <v>67.808000000000007</v>
      </c>
      <c r="R21" s="102"/>
      <c r="S21" s="102"/>
      <c r="T21" s="36" t="s">
        <v>537</v>
      </c>
      <c r="U21" s="906">
        <f t="shared" si="4"/>
        <v>74375.788367157176</v>
      </c>
      <c r="V21" s="174">
        <f t="shared" si="0"/>
        <v>12185.747663716418</v>
      </c>
      <c r="W21" s="174">
        <f t="shared" si="0"/>
        <v>62189.984515519092</v>
      </c>
      <c r="X21" s="665">
        <f t="shared" si="0"/>
        <v>0</v>
      </c>
      <c r="Y21" s="177"/>
      <c r="Z21" s="906">
        <f t="shared" si="5"/>
        <v>39606.285394053797</v>
      </c>
      <c r="AA21" s="174">
        <f t="shared" si="7"/>
        <v>892.27229825389327</v>
      </c>
      <c r="AB21" s="174">
        <f t="shared" si="7"/>
        <v>38714.016045304386</v>
      </c>
      <c r="AC21" s="174">
        <f t="shared" si="7"/>
        <v>0</v>
      </c>
      <c r="AD21" s="34"/>
      <c r="AE21" s="1451">
        <f t="shared" si="8"/>
        <v>0.8778784131652857</v>
      </c>
      <c r="AF21" s="102"/>
    </row>
    <row r="22" spans="1:32" x14ac:dyDescent="0.25">
      <c r="A22" s="102"/>
      <c r="B22" s="1027" t="s">
        <v>31</v>
      </c>
      <c r="C22" s="914" t="s">
        <v>32</v>
      </c>
      <c r="D22" s="906">
        <v>547.79999999999995</v>
      </c>
      <c r="E22" s="174">
        <v>547.79999999999995</v>
      </c>
      <c r="F22" s="174">
        <v>0.03</v>
      </c>
      <c r="G22" s="665">
        <v>0</v>
      </c>
      <c r="H22" s="177"/>
      <c r="I22" s="906">
        <v>171.93</v>
      </c>
      <c r="J22" s="174">
        <v>171.93</v>
      </c>
      <c r="K22" s="174">
        <v>0</v>
      </c>
      <c r="L22" s="665">
        <v>0</v>
      </c>
      <c r="M22" s="34"/>
      <c r="N22" s="1021">
        <f>D22/I22-1</f>
        <v>2.1861804222648749</v>
      </c>
      <c r="O22" s="102"/>
      <c r="P22" s="1141">
        <f>VLOOKUP(B22,'FX rates'!$B$9:$K$114,4,FALSE)</f>
        <v>4.0572790000000003</v>
      </c>
      <c r="Q22" s="893">
        <f>VLOOKUP(B22,'FX rates'!$B$9:$K$114,5,FALSE)</f>
        <v>4.4835000000000003</v>
      </c>
      <c r="R22" s="102"/>
      <c r="S22" s="102"/>
      <c r="T22" s="36" t="s">
        <v>31</v>
      </c>
      <c r="U22" s="906">
        <f t="shared" si="4"/>
        <v>135.01659609802527</v>
      </c>
      <c r="V22" s="174">
        <f t="shared" si="0"/>
        <v>135.01659609802527</v>
      </c>
      <c r="W22" s="157">
        <f t="shared" si="0"/>
        <v>7.3941180776574637E-3</v>
      </c>
      <c r="X22" s="665">
        <f t="shared" si="0"/>
        <v>0</v>
      </c>
      <c r="Y22" s="177"/>
      <c r="Z22" s="906">
        <f t="shared" si="5"/>
        <v>38.347273335563735</v>
      </c>
      <c r="AA22" s="174">
        <f t="shared" si="7"/>
        <v>38.347273335563735</v>
      </c>
      <c r="AB22" s="157">
        <f t="shared" si="7"/>
        <v>0</v>
      </c>
      <c r="AC22" s="174">
        <f t="shared" si="7"/>
        <v>0</v>
      </c>
      <c r="AD22" s="34"/>
      <c r="AE22" s="1451">
        <f t="shared" si="8"/>
        <v>2.5208916919996294</v>
      </c>
      <c r="AF22" s="102"/>
    </row>
    <row r="23" spans="1:32" x14ac:dyDescent="0.25">
      <c r="A23" s="102"/>
      <c r="B23" s="1027" t="s">
        <v>33</v>
      </c>
      <c r="C23" s="914" t="s">
        <v>34</v>
      </c>
      <c r="D23" s="906">
        <v>3593</v>
      </c>
      <c r="E23" s="174">
        <v>3593</v>
      </c>
      <c r="F23" s="174">
        <v>0</v>
      </c>
      <c r="G23" s="665">
        <v>0</v>
      </c>
      <c r="H23" s="1718"/>
      <c r="I23" s="1219">
        <v>2932.15</v>
      </c>
      <c r="J23" s="157">
        <v>2932.15</v>
      </c>
      <c r="K23" s="157">
        <v>0</v>
      </c>
      <c r="L23" s="1865">
        <v>0</v>
      </c>
      <c r="M23" s="34"/>
      <c r="N23" s="1021">
        <f t="shared" si="6"/>
        <v>0.22538069334788458</v>
      </c>
      <c r="O23" s="102"/>
      <c r="P23" s="1141">
        <f>VLOOKUP(B23,'FX rates'!$B$9:$K$114,4,FALSE)</f>
        <v>152.920412</v>
      </c>
      <c r="Q23" s="893">
        <f>VLOOKUP(B23,'FX rates'!$B$9:$K$114,5,FALSE)</f>
        <v>146.97999999999999</v>
      </c>
      <c r="R23" s="102"/>
      <c r="S23" s="102"/>
      <c r="T23" s="36" t="s">
        <v>33</v>
      </c>
      <c r="U23" s="906">
        <f t="shared" si="4"/>
        <v>23.495882289409476</v>
      </c>
      <c r="V23" s="174">
        <f t="shared" si="0"/>
        <v>23.495882289409476</v>
      </c>
      <c r="W23" s="157">
        <f t="shared" si="0"/>
        <v>0</v>
      </c>
      <c r="X23" s="665">
        <f t="shared" si="0"/>
        <v>0</v>
      </c>
      <c r="Y23" s="177"/>
      <c r="Z23" s="906">
        <f t="shared" si="5"/>
        <v>19.94931283167778</v>
      </c>
      <c r="AA23" s="174">
        <f t="shared" si="7"/>
        <v>19.94931283167778</v>
      </c>
      <c r="AB23" s="157">
        <f t="shared" si="7"/>
        <v>0</v>
      </c>
      <c r="AC23" s="174">
        <f t="shared" si="7"/>
        <v>0</v>
      </c>
      <c r="AD23" s="34"/>
      <c r="AE23" s="1451">
        <f t="shared" si="8"/>
        <v>0.17777902866408768</v>
      </c>
      <c r="AF23" s="102"/>
    </row>
    <row r="24" spans="1:32" s="1860" customFormat="1" x14ac:dyDescent="0.25">
      <c r="A24" s="1839"/>
      <c r="B24" s="1027" t="s">
        <v>143</v>
      </c>
      <c r="C24" s="914" t="s">
        <v>141</v>
      </c>
      <c r="D24" s="906">
        <v>822.66</v>
      </c>
      <c r="E24" s="157">
        <v>822.66</v>
      </c>
      <c r="F24" s="157" t="s">
        <v>123</v>
      </c>
      <c r="G24" s="1865">
        <v>0</v>
      </c>
      <c r="H24" s="1718"/>
      <c r="I24" s="1219">
        <v>126.69</v>
      </c>
      <c r="J24" s="157">
        <v>126.69</v>
      </c>
      <c r="K24" s="157" t="s">
        <v>123</v>
      </c>
      <c r="L24" s="1865">
        <v>0</v>
      </c>
      <c r="M24" s="34"/>
      <c r="N24" s="1021">
        <f t="shared" si="6"/>
        <v>5.4934880416765335</v>
      </c>
      <c r="O24" s="1839"/>
      <c r="P24" s="1141">
        <f>VLOOKUP(B24,'FX rates'!$B$9:$K$114,4,FALSE)</f>
        <v>82.473297000000002</v>
      </c>
      <c r="Q24" s="893">
        <f>VLOOKUP(B24,'FX rates'!$B$9:$K$114,5,FALSE)</f>
        <v>77.606999999999999</v>
      </c>
      <c r="R24" s="1839"/>
      <c r="S24" s="1839"/>
      <c r="T24" s="1027" t="s">
        <v>143</v>
      </c>
      <c r="U24" s="906">
        <f t="shared" ref="U24:U25" si="9">D24/$P24</f>
        <v>9.9748649553806477</v>
      </c>
      <c r="V24" s="174">
        <f t="shared" ref="V24:V25" si="10">E24/$P24</f>
        <v>9.9748649553806477</v>
      </c>
      <c r="W24" s="157" t="s">
        <v>123</v>
      </c>
      <c r="X24" s="1873">
        <f t="shared" ref="X24:X25" si="11">G24/$P24</f>
        <v>0</v>
      </c>
      <c r="Y24" s="1702"/>
      <c r="Z24" s="906">
        <f t="shared" ref="Z24" si="12">I24/Q24</f>
        <v>1.632455835169508</v>
      </c>
      <c r="AA24" s="174">
        <f t="shared" ref="AA24" si="13">J24/$Q24</f>
        <v>1.632455835169508</v>
      </c>
      <c r="AB24" s="157" t="s">
        <v>123</v>
      </c>
      <c r="AC24" s="174">
        <f t="shared" ref="AC24" si="14">L24/$Q24</f>
        <v>0</v>
      </c>
      <c r="AD24" s="34"/>
      <c r="AE24" s="1451">
        <f t="shared" si="8"/>
        <v>5.1103429204532791</v>
      </c>
      <c r="AF24" s="1839"/>
    </row>
    <row r="25" spans="1:32" ht="14.25" customHeight="1" x14ac:dyDescent="0.25">
      <c r="A25" s="102"/>
      <c r="B25" s="1027" t="s">
        <v>35</v>
      </c>
      <c r="C25" s="914" t="s">
        <v>36</v>
      </c>
      <c r="D25" s="906">
        <v>17211668.760000002</v>
      </c>
      <c r="E25" s="174">
        <v>17211700</v>
      </c>
      <c r="F25" s="174">
        <v>0</v>
      </c>
      <c r="G25" s="665">
        <v>0</v>
      </c>
      <c r="H25" s="1718"/>
      <c r="I25" s="1219">
        <v>10471213.060000001</v>
      </c>
      <c r="J25" s="157">
        <v>10471200</v>
      </c>
      <c r="K25" s="157">
        <v>0</v>
      </c>
      <c r="L25" s="1865">
        <v>0</v>
      </c>
      <c r="M25" s="34"/>
      <c r="N25" s="1021">
        <f t="shared" si="6"/>
        <v>0.64371297397705707</v>
      </c>
      <c r="O25" s="102"/>
      <c r="P25" s="1141">
        <f>VLOOKUP(B25,'FX rates'!$B$9:$K$114,4,FALSE)</f>
        <v>22640.28932</v>
      </c>
      <c r="Q25" s="893">
        <f>VLOOKUP(B25,'FX rates'!$B$9:$K$114,5,FALSE)</f>
        <v>22468</v>
      </c>
      <c r="R25" s="102"/>
      <c r="S25" s="102"/>
      <c r="T25" s="36" t="s">
        <v>35</v>
      </c>
      <c r="U25" s="906">
        <f t="shared" si="9"/>
        <v>760.22300407599221</v>
      </c>
      <c r="V25" s="174">
        <f t="shared" si="10"/>
        <v>760.2243839170161</v>
      </c>
      <c r="W25" s="157">
        <f t="shared" ref="W25" si="15">F25/$P25</f>
        <v>0</v>
      </c>
      <c r="X25" s="1873">
        <f t="shared" si="11"/>
        <v>0</v>
      </c>
      <c r="Y25" s="177"/>
      <c r="Z25" s="906">
        <f t="shared" si="5"/>
        <v>466.05007388285566</v>
      </c>
      <c r="AA25" s="174">
        <f t="shared" ref="AA25:AA29" si="16">J25/$Q25</f>
        <v>466.04949261171441</v>
      </c>
      <c r="AB25" s="157">
        <f t="shared" ref="AB25:AB29" si="17">K25/$Q25</f>
        <v>0</v>
      </c>
      <c r="AC25" s="174">
        <f t="shared" ref="AC25:AC29" si="18">L25/$Q25</f>
        <v>0</v>
      </c>
      <c r="AD25" s="34"/>
      <c r="AE25" s="1451">
        <f t="shared" si="8"/>
        <v>0.63120455650239538</v>
      </c>
      <c r="AF25" s="102"/>
    </row>
    <row r="26" spans="1:32" x14ac:dyDescent="0.25">
      <c r="A26" s="2"/>
      <c r="B26" s="1027" t="s">
        <v>37</v>
      </c>
      <c r="C26" s="914" t="s">
        <v>38</v>
      </c>
      <c r="D26" s="906">
        <v>60496.308983000003</v>
      </c>
      <c r="E26" s="174">
        <v>19155.428212999996</v>
      </c>
      <c r="F26" s="174">
        <v>41062.521809000013</v>
      </c>
      <c r="G26" s="665">
        <v>278.35896100000002</v>
      </c>
      <c r="H26" s="244"/>
      <c r="I26" s="1219">
        <v>21278.246307000001</v>
      </c>
      <c r="J26" s="157">
        <v>3452.660672</v>
      </c>
      <c r="K26" s="157">
        <v>17825.585634999999</v>
      </c>
      <c r="L26" s="1865">
        <v>0</v>
      </c>
      <c r="M26" s="34"/>
      <c r="N26" s="1021">
        <f t="shared" si="6"/>
        <v>1.8431059641930294</v>
      </c>
      <c r="O26" s="2"/>
      <c r="P26" s="1141">
        <f>VLOOKUP(B26,'FX rates'!$B$9:$K$114,4,FALSE)</f>
        <v>7.8149249999999997</v>
      </c>
      <c r="Q26" s="893">
        <f>VLOOKUP(B26,'FX rates'!$B$9:$K$114,5,FALSE)</f>
        <v>7.7542999999999997</v>
      </c>
      <c r="R26" s="2"/>
      <c r="S26" s="2"/>
      <c r="T26" s="36" t="s">
        <v>37</v>
      </c>
      <c r="U26" s="906">
        <f t="shared" ref="U26:U35" si="19">D26/$P26</f>
        <v>7741.1247047156567</v>
      </c>
      <c r="V26" s="174">
        <f t="shared" ref="V26:V35" si="20">E26/$P26</f>
        <v>2451.1339792768322</v>
      </c>
      <c r="W26" s="157">
        <f t="shared" ref="W26:W35" si="21">F26/$P26</f>
        <v>5254.3718345345624</v>
      </c>
      <c r="X26" s="665">
        <f t="shared" ref="X26:X35" si="22">G26/$P26</f>
        <v>35.618890904263324</v>
      </c>
      <c r="Y26" s="196"/>
      <c r="Z26" s="906">
        <f t="shared" si="5"/>
        <v>2744.0576592342318</v>
      </c>
      <c r="AA26" s="174">
        <f t="shared" si="16"/>
        <v>445.25755671047034</v>
      </c>
      <c r="AB26" s="157">
        <f t="shared" si="17"/>
        <v>2298.8001025237609</v>
      </c>
      <c r="AC26" s="174">
        <f t="shared" si="18"/>
        <v>0</v>
      </c>
      <c r="AD26" s="34"/>
      <c r="AE26" s="1451">
        <f t="shared" si="8"/>
        <v>1.8210503079865776</v>
      </c>
      <c r="AF26" s="2"/>
    </row>
    <row r="27" spans="1:32" x14ac:dyDescent="0.25">
      <c r="A27" s="2"/>
      <c r="B27" s="1027" t="s">
        <v>39</v>
      </c>
      <c r="C27" s="914" t="s">
        <v>40</v>
      </c>
      <c r="D27" s="906">
        <v>4167552378.5064201</v>
      </c>
      <c r="E27" s="174">
        <v>3842398788.0714998</v>
      </c>
      <c r="F27" s="174">
        <v>325153590.43492198</v>
      </c>
      <c r="G27" s="665">
        <v>0</v>
      </c>
      <c r="H27" s="244"/>
      <c r="I27" s="1219">
        <v>3879634221.4198298</v>
      </c>
      <c r="J27" s="157">
        <v>3655209069.1766901</v>
      </c>
      <c r="K27" s="157">
        <v>224425152.24313599</v>
      </c>
      <c r="L27" s="1865">
        <v>0</v>
      </c>
      <c r="M27" s="34"/>
      <c r="N27" s="1021">
        <f t="shared" si="6"/>
        <v>7.4212706831217945E-2</v>
      </c>
      <c r="O27" s="2"/>
      <c r="P27" s="1141">
        <f>VLOOKUP(B27,'FX rates'!$B$9:$K$114,4,FALSE)</f>
        <v>13544.438488</v>
      </c>
      <c r="Q27" s="893">
        <f>VLOOKUP(B27,'FX rates'!$B$9:$K$114,5,FALSE)</f>
        <v>13513.5</v>
      </c>
      <c r="R27" s="2"/>
      <c r="S27" s="2"/>
      <c r="T27" s="1027" t="s">
        <v>39</v>
      </c>
      <c r="U27" s="906">
        <f t="shared" ref="U27:U33" si="23">D27/$P27</f>
        <v>307694.73257963092</v>
      </c>
      <c r="V27" s="174">
        <f t="shared" ref="V27:V33" si="24">E27/$P27</f>
        <v>283688.30435279832</v>
      </c>
      <c r="W27" s="157">
        <f t="shared" ref="W27:W33" si="25">F27/$P27</f>
        <v>24006.428226832668</v>
      </c>
      <c r="X27" s="665">
        <f t="shared" ref="X27:X33" si="26">G27/$P27</f>
        <v>0</v>
      </c>
      <c r="Y27" s="196"/>
      <c r="Z27" s="906">
        <f t="shared" si="5"/>
        <v>287093.21947828686</v>
      </c>
      <c r="AA27" s="174">
        <f t="shared" si="16"/>
        <v>270485.74160481669</v>
      </c>
      <c r="AB27" s="157">
        <f t="shared" si="17"/>
        <v>16607.477873469936</v>
      </c>
      <c r="AC27" s="174">
        <f t="shared" si="18"/>
        <v>0</v>
      </c>
      <c r="AD27" s="34"/>
      <c r="AE27" s="1451">
        <f t="shared" si="8"/>
        <v>7.175896783205693E-2</v>
      </c>
      <c r="AF27" s="2"/>
    </row>
    <row r="28" spans="1:32" x14ac:dyDescent="0.25">
      <c r="A28" s="102"/>
      <c r="B28" s="1027" t="s">
        <v>41</v>
      </c>
      <c r="C28" s="914" t="s">
        <v>42</v>
      </c>
      <c r="D28" s="906">
        <v>41257.71</v>
      </c>
      <c r="E28" s="174">
        <v>41257.699999999997</v>
      </c>
      <c r="F28" s="174">
        <v>0</v>
      </c>
      <c r="G28" s="665">
        <v>0</v>
      </c>
      <c r="H28" s="1718"/>
      <c r="I28" s="1219">
        <v>101332.33</v>
      </c>
      <c r="J28" s="157">
        <v>101332.33</v>
      </c>
      <c r="K28" s="157">
        <v>0</v>
      </c>
      <c r="L28" s="1865">
        <v>0</v>
      </c>
      <c r="M28" s="34"/>
      <c r="N28" s="1021">
        <f t="shared" si="6"/>
        <v>-0.59284751470730024</v>
      </c>
      <c r="O28" s="102"/>
      <c r="P28" s="1141">
        <f>VLOOKUP(B28,'FX rates'!$B$9:$K$114,4,FALSE)</f>
        <v>112.646828</v>
      </c>
      <c r="Q28" s="893">
        <f>VLOOKUP(B28,'FX rates'!$B$9:$K$114,5,FALSE)</f>
        <v>116.965</v>
      </c>
      <c r="R28" s="102"/>
      <c r="S28" s="102"/>
      <c r="T28" s="36" t="s">
        <v>41</v>
      </c>
      <c r="U28" s="906">
        <f t="shared" si="23"/>
        <v>366.2571839128928</v>
      </c>
      <c r="V28" s="174">
        <f t="shared" si="24"/>
        <v>366.25709513986487</v>
      </c>
      <c r="W28" s="157">
        <f t="shared" si="25"/>
        <v>0</v>
      </c>
      <c r="X28" s="665">
        <f t="shared" si="26"/>
        <v>0</v>
      </c>
      <c r="Y28" s="177"/>
      <c r="Z28" s="906">
        <f t="shared" si="5"/>
        <v>866.34745436669084</v>
      </c>
      <c r="AA28" s="174">
        <f t="shared" si="16"/>
        <v>866.34745436669084</v>
      </c>
      <c r="AB28" s="157">
        <f t="shared" si="17"/>
        <v>0</v>
      </c>
      <c r="AC28" s="174">
        <f t="shared" si="18"/>
        <v>0</v>
      </c>
      <c r="AD28" s="34"/>
      <c r="AE28" s="1451">
        <f t="shared" si="8"/>
        <v>-0.57723984520664318</v>
      </c>
      <c r="AF28" s="102"/>
    </row>
    <row r="29" spans="1:32" x14ac:dyDescent="0.25">
      <c r="A29" s="102"/>
      <c r="B29" s="1027" t="s">
        <v>43</v>
      </c>
      <c r="C29" s="914" t="s">
        <v>44</v>
      </c>
      <c r="D29" s="906">
        <v>2410522122.7800002</v>
      </c>
      <c r="E29" s="174">
        <v>3803280</v>
      </c>
      <c r="F29" s="174">
        <v>2406720000</v>
      </c>
      <c r="G29" s="665">
        <v>0</v>
      </c>
      <c r="H29" s="1718"/>
      <c r="I29" s="1219">
        <v>3245004039.7600002</v>
      </c>
      <c r="J29" s="157">
        <v>3034010</v>
      </c>
      <c r="K29" s="157">
        <v>3241970000</v>
      </c>
      <c r="L29" s="1865">
        <v>0</v>
      </c>
      <c r="M29" s="34"/>
      <c r="N29" s="1021">
        <f t="shared" si="6"/>
        <v>-0.25715897630799811</v>
      </c>
      <c r="O29" s="102"/>
      <c r="P29" s="1141">
        <f>VLOOKUP(B29,'FX rates'!$B$9:$K$114,4,FALSE)</f>
        <v>1066.235158</v>
      </c>
      <c r="Q29" s="893">
        <f>VLOOKUP(B29,'FX rates'!$B$9:$K$114,5,FALSE)</f>
        <v>1203.51</v>
      </c>
      <c r="R29" s="102"/>
      <c r="S29" s="102"/>
      <c r="T29" s="36" t="s">
        <v>43</v>
      </c>
      <c r="U29" s="906">
        <f t="shared" si="23"/>
        <v>2260779.0642559174</v>
      </c>
      <c r="V29" s="174">
        <f t="shared" si="24"/>
        <v>3567.0179992320232</v>
      </c>
      <c r="W29" s="157">
        <f t="shared" si="25"/>
        <v>2257213.1315894951</v>
      </c>
      <c r="X29" s="665">
        <f t="shared" si="26"/>
        <v>0</v>
      </c>
      <c r="Y29" s="177"/>
      <c r="Z29" s="906">
        <f t="shared" si="5"/>
        <v>2696283.4041761183</v>
      </c>
      <c r="AA29" s="174">
        <f t="shared" si="16"/>
        <v>2520.9678357471066</v>
      </c>
      <c r="AB29" s="174">
        <f t="shared" si="17"/>
        <v>2693762.4116126997</v>
      </c>
      <c r="AC29" s="174">
        <f t="shared" si="18"/>
        <v>0</v>
      </c>
      <c r="AD29" s="34"/>
      <c r="AE29" s="1451">
        <f t="shared" si="8"/>
        <v>-0.16152023902445611</v>
      </c>
      <c r="AF29" s="102"/>
    </row>
    <row r="30" spans="1:32" x14ac:dyDescent="0.25">
      <c r="A30" s="102"/>
      <c r="B30" s="1027" t="s">
        <v>612</v>
      </c>
      <c r="C30" s="914" t="s">
        <v>30</v>
      </c>
      <c r="D30" s="906">
        <v>22201.88</v>
      </c>
      <c r="E30" s="174">
        <v>21248.799999999999</v>
      </c>
      <c r="F30" s="174">
        <v>953.13</v>
      </c>
      <c r="G30" s="665">
        <v>0</v>
      </c>
      <c r="H30" s="177"/>
      <c r="I30" s="906">
        <v>41343.03</v>
      </c>
      <c r="J30" s="174">
        <v>40387.800000000003</v>
      </c>
      <c r="K30" s="174">
        <v>955.22</v>
      </c>
      <c r="L30" s="665">
        <v>0</v>
      </c>
      <c r="M30" s="34"/>
      <c r="N30" s="1021">
        <f t="shared" si="6"/>
        <v>-0.46298372422147094</v>
      </c>
      <c r="O30" s="102"/>
      <c r="P30" s="1141">
        <f>VLOOKUP(B30,'FX rates'!$B$9:$K$114,4,FALSE)</f>
        <v>63.714761000000003</v>
      </c>
      <c r="Q30" s="893">
        <f>VLOOKUP(B30,'FX rates'!$B$9:$K$114,5,FALSE)</f>
        <v>67.808000000000007</v>
      </c>
      <c r="R30" s="102"/>
      <c r="S30" s="102"/>
      <c r="T30" s="36" t="s">
        <v>612</v>
      </c>
      <c r="U30" s="906">
        <f t="shared" si="23"/>
        <v>348.4574006327984</v>
      </c>
      <c r="V30" s="174">
        <f t="shared" si="24"/>
        <v>333.49885750964364</v>
      </c>
      <c r="W30" s="174">
        <f t="shared" si="25"/>
        <v>14.959327870664067</v>
      </c>
      <c r="X30" s="665">
        <f t="shared" si="26"/>
        <v>0</v>
      </c>
      <c r="Y30" s="177"/>
      <c r="Z30" s="906">
        <f t="shared" si="5"/>
        <v>609.70726168003762</v>
      </c>
      <c r="AA30" s="174">
        <f t="shared" si="7"/>
        <v>595.61998584237847</v>
      </c>
      <c r="AB30" s="174">
        <f t="shared" si="7"/>
        <v>14.087128362435109</v>
      </c>
      <c r="AC30" s="174">
        <f t="shared" si="7"/>
        <v>0</v>
      </c>
      <c r="AD30" s="34"/>
      <c r="AE30" s="1451">
        <f t="shared" si="8"/>
        <v>-0.42848408977017893</v>
      </c>
      <c r="AF30" s="102"/>
    </row>
    <row r="31" spans="1:32" x14ac:dyDescent="0.25">
      <c r="A31" s="102"/>
      <c r="B31" s="1027" t="s">
        <v>45</v>
      </c>
      <c r="C31" s="914" t="s">
        <v>46</v>
      </c>
      <c r="D31" s="906">
        <v>1903.37</v>
      </c>
      <c r="E31" s="174">
        <v>1758.99</v>
      </c>
      <c r="F31" s="174">
        <v>115.25</v>
      </c>
      <c r="G31" s="665">
        <v>0</v>
      </c>
      <c r="H31" s="177"/>
      <c r="I31" s="906">
        <v>1906.14</v>
      </c>
      <c r="J31" s="174">
        <v>1660.68</v>
      </c>
      <c r="K31" s="174">
        <v>236.09</v>
      </c>
      <c r="L31" s="665">
        <v>9.3800000000000008</v>
      </c>
      <c r="M31" s="28"/>
      <c r="N31" s="1021">
        <f t="shared" si="6"/>
        <v>-1.4531986108051731E-3</v>
      </c>
      <c r="O31" s="102"/>
      <c r="P31" s="1141">
        <f>VLOOKUP(B31,'FX rates'!$B$9:$K$114,4,FALSE)</f>
        <v>1.4076569999999999</v>
      </c>
      <c r="Q31" s="893">
        <f>VLOOKUP(B31,'FX rates'!$B$9:$K$114,5,FALSE)</f>
        <v>1.4371</v>
      </c>
      <c r="R31" s="102"/>
      <c r="S31" s="102"/>
      <c r="T31" s="36" t="s">
        <v>45</v>
      </c>
      <c r="U31" s="906">
        <f t="shared" si="23"/>
        <v>1352.1546797266662</v>
      </c>
      <c r="V31" s="174">
        <f t="shared" si="24"/>
        <v>1249.5870798070837</v>
      </c>
      <c r="W31" s="174">
        <f t="shared" si="25"/>
        <v>81.873638251363801</v>
      </c>
      <c r="X31" s="665">
        <f t="shared" si="26"/>
        <v>0</v>
      </c>
      <c r="Y31" s="177"/>
      <c r="Z31" s="906">
        <f t="shared" si="5"/>
        <v>1326.3795142996312</v>
      </c>
      <c r="AA31" s="174">
        <f t="shared" si="7"/>
        <v>1155.5772040915733</v>
      </c>
      <c r="AB31" s="174">
        <f t="shared" si="7"/>
        <v>164.28223505671144</v>
      </c>
      <c r="AC31" s="174">
        <f t="shared" si="7"/>
        <v>6.5270336093521681</v>
      </c>
      <c r="AD31" s="28"/>
      <c r="AE31" s="1451">
        <f t="shared" si="8"/>
        <v>1.9432722798531143E-2</v>
      </c>
      <c r="AF31" s="102"/>
    </row>
    <row r="32" spans="1:32" x14ac:dyDescent="0.25">
      <c r="A32" s="102"/>
      <c r="B32" s="1027" t="s">
        <v>48</v>
      </c>
      <c r="C32" s="914" t="s">
        <v>49</v>
      </c>
      <c r="D32" s="906">
        <v>4443120.1583700003</v>
      </c>
      <c r="E32" s="174">
        <v>4197739.0948280003</v>
      </c>
      <c r="F32" s="174">
        <v>245381.06354199999</v>
      </c>
      <c r="G32" s="665">
        <v>0</v>
      </c>
      <c r="H32" s="177"/>
      <c r="I32" s="906">
        <v>4382328.1094930004</v>
      </c>
      <c r="J32" s="174">
        <v>3605027.7262109998</v>
      </c>
      <c r="K32" s="174">
        <v>777300.38328199997</v>
      </c>
      <c r="L32" s="665">
        <v>0</v>
      </c>
      <c r="M32" s="34"/>
      <c r="N32" s="1021">
        <f t="shared" si="6"/>
        <v>1.3872089756427064E-2</v>
      </c>
      <c r="O32" s="102"/>
      <c r="P32" s="1141">
        <f>VLOOKUP(B32,'FX rates'!$B$9:$K$114,4,FALSE)</f>
        <v>6.5165519999999999</v>
      </c>
      <c r="Q32" s="893">
        <f>VLOOKUP(B32,'FX rates'!$B$9:$K$114,5,FALSE)</f>
        <v>6.9436999999999998</v>
      </c>
      <c r="R32" s="102"/>
      <c r="S32" s="102"/>
      <c r="T32" s="36" t="s">
        <v>48</v>
      </c>
      <c r="U32" s="906">
        <f t="shared" si="23"/>
        <v>681820.71720903949</v>
      </c>
      <c r="V32" s="174">
        <f t="shared" si="24"/>
        <v>644165.67148209678</v>
      </c>
      <c r="W32" s="174">
        <f t="shared" si="25"/>
        <v>37655.045726942713</v>
      </c>
      <c r="X32" s="665">
        <f t="shared" si="26"/>
        <v>0</v>
      </c>
      <c r="Y32" s="177"/>
      <c r="Z32" s="906">
        <f t="shared" si="5"/>
        <v>631122.9041423162</v>
      </c>
      <c r="AA32" s="174">
        <f t="shared" si="7"/>
        <v>519179.64863271744</v>
      </c>
      <c r="AB32" s="174">
        <f t="shared" si="7"/>
        <v>111943.25550959863</v>
      </c>
      <c r="AC32" s="174">
        <f t="shared" si="7"/>
        <v>0</v>
      </c>
      <c r="AD32" s="34"/>
      <c r="AE32" s="1451">
        <f t="shared" si="8"/>
        <v>8.0329540781950648E-2</v>
      </c>
      <c r="AF32" s="102"/>
    </row>
    <row r="33" spans="1:32" x14ac:dyDescent="0.25">
      <c r="A33" s="102"/>
      <c r="B33" s="1027" t="s">
        <v>50</v>
      </c>
      <c r="C33" s="914" t="s">
        <v>49</v>
      </c>
      <c r="D33" s="906">
        <v>441154.82</v>
      </c>
      <c r="E33" s="174">
        <v>427406</v>
      </c>
      <c r="F33" s="174">
        <v>13748.4</v>
      </c>
      <c r="G33" s="665">
        <v>0</v>
      </c>
      <c r="H33" s="177"/>
      <c r="I33" s="906">
        <v>390319.24</v>
      </c>
      <c r="J33" s="174">
        <v>386594</v>
      </c>
      <c r="K33" s="174">
        <v>3725.09</v>
      </c>
      <c r="L33" s="665">
        <v>0</v>
      </c>
      <c r="M33" s="34"/>
      <c r="N33" s="1021">
        <f t="shared" si="6"/>
        <v>0.13024103039348001</v>
      </c>
      <c r="O33" s="102"/>
      <c r="P33" s="1141">
        <f>VLOOKUP(B33,'FX rates'!$B$9:$K$114,4,FALSE)</f>
        <v>6.5165519999999999</v>
      </c>
      <c r="Q33" s="893">
        <f>VLOOKUP(B33,'FX rates'!$B$9:$K$114,5,FALSE)</f>
        <v>6.9436999999999998</v>
      </c>
      <c r="R33" s="102"/>
      <c r="S33" s="102"/>
      <c r="T33" s="36" t="s">
        <v>50</v>
      </c>
      <c r="U33" s="906">
        <f t="shared" si="23"/>
        <v>67697.583016294506</v>
      </c>
      <c r="V33" s="174">
        <f t="shared" si="24"/>
        <v>65587.752541528098</v>
      </c>
      <c r="W33" s="174">
        <f t="shared" si="25"/>
        <v>2109.7660235044546</v>
      </c>
      <c r="X33" s="665">
        <f t="shared" si="26"/>
        <v>0</v>
      </c>
      <c r="Y33" s="177"/>
      <c r="Z33" s="906">
        <f t="shared" si="5"/>
        <v>56211.996486023301</v>
      </c>
      <c r="AA33" s="174">
        <f t="shared" si="7"/>
        <v>55675.504414073192</v>
      </c>
      <c r="AB33" s="174">
        <f t="shared" si="7"/>
        <v>536.47046963434479</v>
      </c>
      <c r="AC33" s="174">
        <f t="shared" si="7"/>
        <v>0</v>
      </c>
      <c r="AD33" s="34"/>
      <c r="AE33" s="1451">
        <f t="shared" si="8"/>
        <v>0.20432625148133665</v>
      </c>
      <c r="AF33" s="102"/>
    </row>
    <row r="34" spans="1:32" x14ac:dyDescent="0.25">
      <c r="A34" s="102"/>
      <c r="B34" s="1027" t="s">
        <v>474</v>
      </c>
      <c r="C34" s="914" t="s">
        <v>54</v>
      </c>
      <c r="D34" s="906">
        <v>2</v>
      </c>
      <c r="E34" s="174">
        <v>2</v>
      </c>
      <c r="F34" s="174">
        <v>0</v>
      </c>
      <c r="G34" s="665">
        <v>0</v>
      </c>
      <c r="H34" s="177"/>
      <c r="I34" s="906">
        <v>13.3</v>
      </c>
      <c r="J34" s="174">
        <v>13.3</v>
      </c>
      <c r="K34" s="174">
        <v>0</v>
      </c>
      <c r="L34" s="665">
        <v>0</v>
      </c>
      <c r="M34" s="34"/>
      <c r="N34" s="1021">
        <f t="shared" si="6"/>
        <v>-0.84962406015037595</v>
      </c>
      <c r="O34" s="102"/>
      <c r="P34" s="1141">
        <f>VLOOKUP(B34,'FX rates'!$B$9:$K$114,4,FALSE)</f>
        <v>32.551189999999998</v>
      </c>
      <c r="Q34" s="893">
        <f>VLOOKUP(B34,'FX rates'!$B$9:$K$114,5,FALSE)</f>
        <v>35.666600000000003</v>
      </c>
      <c r="R34" s="102"/>
      <c r="S34" s="102"/>
      <c r="T34" s="36" t="s">
        <v>53</v>
      </c>
      <c r="U34" s="906">
        <f t="shared" si="19"/>
        <v>6.1441686156481531E-2</v>
      </c>
      <c r="V34" s="174">
        <f t="shared" si="20"/>
        <v>6.1441686156481531E-2</v>
      </c>
      <c r="W34" s="174">
        <f t="shared" si="21"/>
        <v>0</v>
      </c>
      <c r="X34" s="665">
        <f t="shared" si="22"/>
        <v>0</v>
      </c>
      <c r="Y34" s="177"/>
      <c r="Z34" s="906">
        <f t="shared" si="5"/>
        <v>0.37289789326709022</v>
      </c>
      <c r="AA34" s="174">
        <f t="shared" si="7"/>
        <v>0.37289789326709022</v>
      </c>
      <c r="AB34" s="174">
        <f t="shared" si="7"/>
        <v>0</v>
      </c>
      <c r="AC34" s="174">
        <f t="shared" si="7"/>
        <v>0</v>
      </c>
      <c r="AD34" s="34"/>
      <c r="AE34" s="1451">
        <f t="shared" si="8"/>
        <v>-0.83523187643092001</v>
      </c>
      <c r="AF34" s="102"/>
    </row>
    <row r="35" spans="1:32" x14ac:dyDescent="0.25">
      <c r="A35" s="102"/>
      <c r="B35" s="1029" t="s">
        <v>55</v>
      </c>
      <c r="C35" s="915" t="s">
        <v>56</v>
      </c>
      <c r="D35" s="1778">
        <v>7273943.0499999989</v>
      </c>
      <c r="E35" s="555">
        <v>1052925.18</v>
      </c>
      <c r="F35" s="555">
        <v>5269075.0599999996</v>
      </c>
      <c r="G35" s="556">
        <v>951942.81</v>
      </c>
      <c r="H35" s="177"/>
      <c r="I35" s="1778">
        <v>8652696.9499999993</v>
      </c>
      <c r="J35" s="555">
        <v>988962</v>
      </c>
      <c r="K35" s="555">
        <v>6312610</v>
      </c>
      <c r="L35" s="556">
        <v>1351130</v>
      </c>
      <c r="M35" s="34"/>
      <c r="N35" s="1022">
        <f t="shared" si="6"/>
        <v>-0.15934383325420876</v>
      </c>
      <c r="O35" s="102"/>
      <c r="P35" s="1142">
        <f>VLOOKUP(B35,'FX rates'!$B$9:$K$114,4,FALSE)</f>
        <v>29.664079999999998</v>
      </c>
      <c r="Q35" s="895">
        <f>VLOOKUP(B35,'FX rates'!$B$9:$K$114,5,FALSE)</f>
        <v>32.283099999999997</v>
      </c>
      <c r="R35" s="102"/>
      <c r="S35" s="102"/>
      <c r="T35" s="39" t="s">
        <v>55</v>
      </c>
      <c r="U35" s="907">
        <f t="shared" si="19"/>
        <v>245210.47172202877</v>
      </c>
      <c r="V35" s="1352">
        <f t="shared" si="20"/>
        <v>35494.954841006358</v>
      </c>
      <c r="W35" s="1352">
        <f t="shared" si="21"/>
        <v>177624.7589677482</v>
      </c>
      <c r="X35" s="797">
        <f t="shared" si="22"/>
        <v>32090.757913274239</v>
      </c>
      <c r="Y35" s="177"/>
      <c r="Z35" s="907">
        <f t="shared" si="5"/>
        <v>268025.59078898869</v>
      </c>
      <c r="AA35" s="719">
        <f t="shared" si="7"/>
        <v>30634.046916188348</v>
      </c>
      <c r="AB35" s="719">
        <f t="shared" si="7"/>
        <v>195539.15206408309</v>
      </c>
      <c r="AC35" s="719">
        <f t="shared" si="7"/>
        <v>41852.548237313022</v>
      </c>
      <c r="AD35" s="34"/>
      <c r="AE35" s="821">
        <f t="shared" si="8"/>
        <v>-8.5122913076318252E-2</v>
      </c>
      <c r="AF35" s="102"/>
    </row>
    <row r="36" spans="1:32" x14ac:dyDescent="0.25">
      <c r="A36" s="102"/>
      <c r="B36" s="63"/>
      <c r="C36" s="162"/>
      <c r="D36" s="793"/>
      <c r="E36" s="793"/>
      <c r="F36" s="793"/>
      <c r="G36" s="790"/>
      <c r="H36" s="790"/>
      <c r="I36" s="790"/>
      <c r="J36" s="790"/>
      <c r="K36" s="790"/>
      <c r="L36" s="790"/>
      <c r="M36" s="790"/>
      <c r="N36" s="790"/>
      <c r="O36" s="790"/>
      <c r="P36" s="790"/>
      <c r="Q36" s="790"/>
      <c r="R36" s="102"/>
      <c r="S36" s="102"/>
      <c r="T36" s="140" t="s">
        <v>26</v>
      </c>
      <c r="U36" s="164">
        <f>SUM(U20:U35)</f>
        <v>3649923.4399967743</v>
      </c>
      <c r="V36" s="164"/>
      <c r="W36" s="164"/>
      <c r="X36" s="164"/>
      <c r="Y36" s="177"/>
      <c r="Z36" s="164">
        <f>SUM(Z20:Z35)</f>
        <v>3986219.8332996736</v>
      </c>
      <c r="AA36" s="793"/>
      <c r="AB36" s="793"/>
      <c r="AC36" s="793"/>
      <c r="AD36" s="102"/>
      <c r="AE36" s="1779">
        <f>U36/Z36-1</f>
        <v>-8.4364738365300673E-2</v>
      </c>
      <c r="AF36" s="102"/>
    </row>
    <row r="37" spans="1:32" x14ac:dyDescent="0.25">
      <c r="A37" s="166"/>
      <c r="B37" s="40"/>
      <c r="C37" s="162"/>
      <c r="D37" s="790"/>
      <c r="E37" s="790"/>
      <c r="F37" s="790"/>
      <c r="G37" s="790"/>
      <c r="H37" s="790"/>
      <c r="I37" s="790"/>
      <c r="J37" s="790"/>
      <c r="K37" s="790"/>
      <c r="L37" s="790"/>
      <c r="M37" s="790"/>
      <c r="N37" s="790"/>
      <c r="O37" s="790"/>
      <c r="P37" s="790"/>
      <c r="Q37" s="790"/>
      <c r="R37" s="166"/>
      <c r="S37" s="166"/>
      <c r="T37" s="40"/>
      <c r="U37" s="164"/>
      <c r="V37" s="164"/>
      <c r="W37" s="164"/>
      <c r="X37" s="164"/>
      <c r="Y37" s="715"/>
      <c r="Z37" s="164"/>
      <c r="AA37" s="790"/>
      <c r="AB37" s="790"/>
      <c r="AC37" s="790"/>
      <c r="AD37" s="166"/>
      <c r="AE37" s="318"/>
      <c r="AF37" s="166"/>
    </row>
    <row r="38" spans="1:32" x14ac:dyDescent="0.25">
      <c r="A38" s="166"/>
      <c r="B38" s="20" t="s">
        <v>59</v>
      </c>
      <c r="C38" s="108"/>
      <c r="D38" s="41"/>
      <c r="E38" s="34"/>
      <c r="F38" s="34"/>
      <c r="G38" s="790"/>
      <c r="H38" s="790"/>
      <c r="I38" s="790"/>
      <c r="J38" s="790"/>
      <c r="K38" s="790"/>
      <c r="L38" s="790"/>
      <c r="M38" s="790"/>
      <c r="N38" s="790"/>
      <c r="O38" s="790"/>
      <c r="P38" s="790"/>
      <c r="Q38" s="790"/>
      <c r="R38" s="166"/>
      <c r="S38" s="166"/>
      <c r="T38" s="352" t="s">
        <v>59</v>
      </c>
      <c r="U38" s="164"/>
      <c r="V38" s="164"/>
      <c r="W38" s="164"/>
      <c r="X38" s="164"/>
      <c r="Y38" s="715"/>
      <c r="Z38" s="164"/>
      <c r="AA38" s="34"/>
      <c r="AB38" s="34"/>
      <c r="AC38" s="34"/>
      <c r="AD38" s="166"/>
      <c r="AE38" s="219"/>
      <c r="AF38" s="166"/>
    </row>
    <row r="39" spans="1:32" x14ac:dyDescent="0.25">
      <c r="A39" s="102"/>
      <c r="B39" s="1028" t="s">
        <v>62</v>
      </c>
      <c r="C39" s="913" t="s">
        <v>63</v>
      </c>
      <c r="D39" s="900">
        <v>1.86</v>
      </c>
      <c r="E39" s="801">
        <v>0.28000000000000003</v>
      </c>
      <c r="F39" s="801">
        <v>1.58</v>
      </c>
      <c r="G39" s="801">
        <v>0</v>
      </c>
      <c r="H39" s="177"/>
      <c r="I39" s="1218">
        <v>0</v>
      </c>
      <c r="J39" s="1239">
        <v>0</v>
      </c>
      <c r="K39" s="1239">
        <v>0</v>
      </c>
      <c r="L39" s="664">
        <v>0</v>
      </c>
      <c r="M39" s="34"/>
      <c r="N39" s="1020" t="s">
        <v>123</v>
      </c>
      <c r="O39" s="102"/>
      <c r="P39" s="1140">
        <f>VLOOKUP(B39,'FX rates'!$B$9:$K$114,4,FALSE)</f>
        <v>0.70768699999999995</v>
      </c>
      <c r="Q39" s="891">
        <f>VLOOKUP(B39,'FX rates'!$B$9:$K$114,5,FALSE)</f>
        <v>0.7056</v>
      </c>
      <c r="R39" s="102"/>
      <c r="S39" s="102"/>
      <c r="T39" s="36" t="s">
        <v>62</v>
      </c>
      <c r="U39" s="551">
        <f t="shared" ref="U39:U42" si="27">D39/$P39</f>
        <v>2.6282805816695802</v>
      </c>
      <c r="V39" s="1324">
        <f t="shared" ref="V39:V42" si="28">E39/$P39</f>
        <v>0.39565514132660351</v>
      </c>
      <c r="W39" s="1324">
        <f t="shared" ref="W39:W42" si="29">F39/$P39</f>
        <v>2.2326254403429768</v>
      </c>
      <c r="X39" s="553">
        <f t="shared" ref="X39:X42" si="30">G39/$P39</f>
        <v>0</v>
      </c>
      <c r="Y39" s="177"/>
      <c r="Z39" s="551">
        <f t="shared" si="5"/>
        <v>0</v>
      </c>
      <c r="AA39" s="1239">
        <f t="shared" ref="AA39:AC63" si="31">J39/$Q39</f>
        <v>0</v>
      </c>
      <c r="AB39" s="1239">
        <f t="shared" si="31"/>
        <v>0</v>
      </c>
      <c r="AC39" s="664">
        <f t="shared" si="31"/>
        <v>0</v>
      </c>
      <c r="AD39" s="34"/>
      <c r="AE39" s="819" t="s">
        <v>123</v>
      </c>
      <c r="AF39" s="102"/>
    </row>
    <row r="40" spans="1:32" x14ac:dyDescent="0.25">
      <c r="A40" s="102"/>
      <c r="B40" s="1028" t="s">
        <v>151</v>
      </c>
      <c r="C40" s="914" t="s">
        <v>64</v>
      </c>
      <c r="D40" s="901">
        <v>168.3</v>
      </c>
      <c r="E40" s="802">
        <v>168.3</v>
      </c>
      <c r="F40" s="802">
        <v>0</v>
      </c>
      <c r="G40" s="802">
        <v>0</v>
      </c>
      <c r="H40" s="177"/>
      <c r="I40" s="906">
        <v>7.02</v>
      </c>
      <c r="J40" s="174">
        <v>7.02</v>
      </c>
      <c r="K40" s="174">
        <v>0</v>
      </c>
      <c r="L40" s="665">
        <v>0</v>
      </c>
      <c r="M40" s="34"/>
      <c r="N40" s="1021">
        <f t="shared" ref="N40:N63" si="32">D40/I40-1</f>
        <v>22.974358974358978</v>
      </c>
      <c r="O40" s="102"/>
      <c r="P40" s="1141">
        <f>VLOOKUP(B40,'FX rates'!$B$9:$K$114,4,FALSE)</f>
        <v>0.83469599999999999</v>
      </c>
      <c r="Q40" s="893">
        <f>VLOOKUP(B40,'FX rates'!$B$9:$K$114,5,FALSE)</f>
        <v>0.95010099999999997</v>
      </c>
      <c r="R40" s="102"/>
      <c r="S40" s="102"/>
      <c r="T40" s="36" t="s">
        <v>151</v>
      </c>
      <c r="U40" s="1219">
        <f t="shared" si="27"/>
        <v>201.63029414301735</v>
      </c>
      <c r="V40" s="157">
        <f t="shared" si="28"/>
        <v>201.63029414301735</v>
      </c>
      <c r="W40" s="157">
        <f t="shared" si="29"/>
        <v>0</v>
      </c>
      <c r="X40" s="554">
        <f t="shared" si="30"/>
        <v>0</v>
      </c>
      <c r="Y40" s="177"/>
      <c r="Z40" s="1219">
        <f t="shared" si="5"/>
        <v>7.3886881499966846</v>
      </c>
      <c r="AA40" s="174">
        <f t="shared" si="31"/>
        <v>7.3886881499966846</v>
      </c>
      <c r="AB40" s="174">
        <f t="shared" si="31"/>
        <v>0</v>
      </c>
      <c r="AC40" s="665">
        <f t="shared" si="31"/>
        <v>0</v>
      </c>
      <c r="AD40" s="34"/>
      <c r="AE40" s="820">
        <f t="shared" ref="AE40:AE63" si="33">U40/Z40-1</f>
        <v>26.289051865466515</v>
      </c>
      <c r="AF40" s="102"/>
    </row>
    <row r="41" spans="1:32" x14ac:dyDescent="0.25">
      <c r="A41" s="102"/>
      <c r="B41" s="1027" t="s">
        <v>65</v>
      </c>
      <c r="C41" s="914" t="s">
        <v>66</v>
      </c>
      <c r="D41" s="901">
        <v>8.5500000000000007</v>
      </c>
      <c r="E41" s="802">
        <v>0</v>
      </c>
      <c r="F41" s="802">
        <v>9.33</v>
      </c>
      <c r="G41" s="802">
        <v>0</v>
      </c>
      <c r="H41" s="177"/>
      <c r="I41" s="906">
        <v>62.65</v>
      </c>
      <c r="J41" s="174">
        <v>2.42</v>
      </c>
      <c r="K41" s="174">
        <v>62.63</v>
      </c>
      <c r="L41" s="665">
        <v>0</v>
      </c>
      <c r="M41" s="34"/>
      <c r="N41" s="1021">
        <f t="shared" si="32"/>
        <v>-0.86352753391859538</v>
      </c>
      <c r="O41" s="102"/>
      <c r="P41" s="1141">
        <f>VLOOKUP(B41,'FX rates'!$B$9:$K$114,4,FALSE)</f>
        <v>0.37534699999999999</v>
      </c>
      <c r="Q41" s="893">
        <f>VLOOKUP(B41,'FX rates'!$B$9:$K$114,5,FALSE)</f>
        <v>0.37369999999999998</v>
      </c>
      <c r="R41" s="102"/>
      <c r="S41" s="102"/>
      <c r="T41" s="36" t="s">
        <v>65</v>
      </c>
      <c r="U41" s="1219">
        <f t="shared" si="27"/>
        <v>22.778921904264589</v>
      </c>
      <c r="V41" s="157">
        <f t="shared" si="28"/>
        <v>0</v>
      </c>
      <c r="W41" s="157">
        <f t="shared" si="29"/>
        <v>24.856998990267673</v>
      </c>
      <c r="X41" s="554">
        <f t="shared" si="30"/>
        <v>0</v>
      </c>
      <c r="Y41" s="177"/>
      <c r="Z41" s="1219">
        <f t="shared" si="5"/>
        <v>167.64784586566765</v>
      </c>
      <c r="AA41" s="174">
        <f t="shared" si="31"/>
        <v>6.4757827134064758</v>
      </c>
      <c r="AB41" s="174">
        <f t="shared" si="31"/>
        <v>167.59432700026761</v>
      </c>
      <c r="AC41" s="665">
        <f t="shared" si="31"/>
        <v>0</v>
      </c>
      <c r="AD41" s="34"/>
      <c r="AE41" s="820">
        <f t="shared" si="33"/>
        <v>-0.86412636686953426</v>
      </c>
      <c r="AF41" s="102"/>
    </row>
    <row r="42" spans="1:32" x14ac:dyDescent="0.25">
      <c r="A42" s="102"/>
      <c r="B42" s="1028" t="s">
        <v>154</v>
      </c>
      <c r="C42" s="914" t="s">
        <v>64</v>
      </c>
      <c r="D42" s="901">
        <v>6033500</v>
      </c>
      <c r="E42" s="802">
        <v>75895</v>
      </c>
      <c r="F42" s="802">
        <v>5957605</v>
      </c>
      <c r="G42" s="802">
        <v>0</v>
      </c>
      <c r="H42" s="177"/>
      <c r="I42" s="906">
        <v>5985003</v>
      </c>
      <c r="J42" s="174">
        <v>172814.4</v>
      </c>
      <c r="K42" s="174">
        <v>5812189</v>
      </c>
      <c r="L42" s="665">
        <v>0</v>
      </c>
      <c r="M42" s="34"/>
      <c r="N42" s="1021">
        <f t="shared" si="32"/>
        <v>8.1030869992879673E-3</v>
      </c>
      <c r="O42" s="102"/>
      <c r="P42" s="1141">
        <f>VLOOKUP(B42,'FX rates'!$B$9:$K$114,4,FALSE)</f>
        <v>0.83469599999999999</v>
      </c>
      <c r="Q42" s="893">
        <f>VLOOKUP(B42,'FX rates'!$B$9:$K$114,5,FALSE)</f>
        <v>0.95010099999999997</v>
      </c>
      <c r="R42" s="102"/>
      <c r="S42" s="102"/>
      <c r="T42" s="36" t="s">
        <v>154</v>
      </c>
      <c r="U42" s="1219">
        <f t="shared" si="27"/>
        <v>7228380.152774184</v>
      </c>
      <c r="V42" s="157">
        <f t="shared" si="28"/>
        <v>90925.318918504461</v>
      </c>
      <c r="W42" s="157">
        <f t="shared" si="29"/>
        <v>7137454.8338556793</v>
      </c>
      <c r="X42" s="554">
        <f t="shared" si="30"/>
        <v>0</v>
      </c>
      <c r="Y42" s="177"/>
      <c r="Z42" s="1219">
        <f t="shared" si="5"/>
        <v>6299333.4392869817</v>
      </c>
      <c r="AA42" s="174">
        <f t="shared" si="31"/>
        <v>181890.55689868762</v>
      </c>
      <c r="AB42" s="174">
        <f t="shared" si="31"/>
        <v>6117443.3033961654</v>
      </c>
      <c r="AC42" s="665">
        <f t="shared" si="31"/>
        <v>0</v>
      </c>
      <c r="AD42" s="34"/>
      <c r="AE42" s="820">
        <f t="shared" si="33"/>
        <v>0.14748333652145273</v>
      </c>
      <c r="AF42" s="102"/>
    </row>
    <row r="43" spans="1:32" x14ac:dyDescent="0.25">
      <c r="A43" s="177"/>
      <c r="B43" s="1027" t="s">
        <v>68</v>
      </c>
      <c r="C43" s="914" t="s">
        <v>69</v>
      </c>
      <c r="D43" s="901">
        <v>620250.4810262887</v>
      </c>
      <c r="E43" s="802">
        <v>36674.658152474687</v>
      </c>
      <c r="F43" s="802">
        <v>559585.53107561707</v>
      </c>
      <c r="G43" s="802">
        <v>23990.291798196944</v>
      </c>
      <c r="H43" s="177"/>
      <c r="I43" s="1219">
        <v>661555.29956529289</v>
      </c>
      <c r="J43" s="157">
        <v>25617.144570590412</v>
      </c>
      <c r="K43" s="157">
        <v>603902.85739206697</v>
      </c>
      <c r="L43" s="554">
        <v>32035.297602635426</v>
      </c>
      <c r="M43" s="34"/>
      <c r="N43" s="1021">
        <f t="shared" si="32"/>
        <v>-6.2435927225049093E-2</v>
      </c>
      <c r="O43" s="177"/>
      <c r="P43" s="1141">
        <f>VLOOKUP(B43,'FX rates'!$B$9:$K$114,4,FALSE)</f>
        <v>3.7825220000000002</v>
      </c>
      <c r="Q43" s="893">
        <f>VLOOKUP(B43,'FX rates'!$B$9:$K$114,5,FALSE)</f>
        <v>3.5133999999999999</v>
      </c>
      <c r="R43" s="177"/>
      <c r="S43" s="177"/>
      <c r="T43" s="36" t="s">
        <v>68</v>
      </c>
      <c r="U43" s="1219">
        <f t="shared" ref="U43:U61" si="34">D43/$P43</f>
        <v>163978.02339980804</v>
      </c>
      <c r="V43" s="157">
        <f t="shared" ref="V43:V61" si="35">E43/$P43</f>
        <v>9695.8215054597658</v>
      </c>
      <c r="W43" s="157">
        <f t="shared" ref="W43:W61" si="36">F43/$P43</f>
        <v>147939.79547921123</v>
      </c>
      <c r="X43" s="554">
        <f t="shared" ref="X43:X61" si="37">G43/$P43</f>
        <v>6342.4064151370285</v>
      </c>
      <c r="Y43" s="177"/>
      <c r="Z43" s="1219">
        <f t="shared" si="5"/>
        <v>188294.89940379487</v>
      </c>
      <c r="AA43" s="174">
        <f t="shared" si="31"/>
        <v>7291.2690187824937</v>
      </c>
      <c r="AB43" s="174">
        <f t="shared" si="31"/>
        <v>171885.59725396111</v>
      </c>
      <c r="AC43" s="665">
        <f t="shared" si="31"/>
        <v>9118.0331310512411</v>
      </c>
      <c r="AD43" s="34"/>
      <c r="AE43" s="820">
        <f t="shared" si="33"/>
        <v>-0.12914251039716029</v>
      </c>
      <c r="AF43" s="177"/>
    </row>
    <row r="44" spans="1:32" x14ac:dyDescent="0.25">
      <c r="A44" s="102"/>
      <c r="B44" s="1027" t="s">
        <v>70</v>
      </c>
      <c r="C44" s="914" t="s">
        <v>71</v>
      </c>
      <c r="D44" s="901">
        <v>1992.25</v>
      </c>
      <c r="E44" s="802">
        <v>1699.7</v>
      </c>
      <c r="F44" s="802">
        <v>292.55</v>
      </c>
      <c r="G44" s="802">
        <v>0</v>
      </c>
      <c r="H44" s="177"/>
      <c r="I44" s="1219">
        <v>3605.02</v>
      </c>
      <c r="J44" s="157">
        <v>3142.2</v>
      </c>
      <c r="K44" s="157">
        <v>462.82</v>
      </c>
      <c r="L44" s="554">
        <v>0</v>
      </c>
      <c r="M44" s="34"/>
      <c r="N44" s="1021">
        <f t="shared" si="32"/>
        <v>-0.44736783707163896</v>
      </c>
      <c r="O44" s="102"/>
      <c r="P44" s="1141">
        <f>VLOOKUP(B44,'FX rates'!$B$9:$K$114,4,FALSE)</f>
        <v>9.3288390000000003</v>
      </c>
      <c r="Q44" s="893">
        <f>VLOOKUP(B44,'FX rates'!$B$9:$K$114,5,FALSE)</f>
        <v>10.102</v>
      </c>
      <c r="R44" s="102"/>
      <c r="S44" s="102"/>
      <c r="T44" s="36" t="s">
        <v>70</v>
      </c>
      <c r="U44" s="1219">
        <f t="shared" si="34"/>
        <v>213.55819303988417</v>
      </c>
      <c r="V44" s="157">
        <f t="shared" si="35"/>
        <v>182.19844934616194</v>
      </c>
      <c r="W44" s="157">
        <f t="shared" si="36"/>
        <v>31.35974369372223</v>
      </c>
      <c r="X44" s="554">
        <f t="shared" si="37"/>
        <v>0</v>
      </c>
      <c r="Y44" s="177"/>
      <c r="Z44" s="1219">
        <f t="shared" si="5"/>
        <v>356.86200752326272</v>
      </c>
      <c r="AA44" s="157">
        <f t="shared" si="31"/>
        <v>311.04731736289841</v>
      </c>
      <c r="AB44" s="157">
        <f t="shared" si="31"/>
        <v>45.814690160364279</v>
      </c>
      <c r="AC44" s="554">
        <f t="shared" si="31"/>
        <v>0</v>
      </c>
      <c r="AD44" s="34"/>
      <c r="AE44" s="820">
        <f t="shared" si="33"/>
        <v>-0.4015664639616674</v>
      </c>
      <c r="AF44" s="102"/>
    </row>
    <row r="45" spans="1:32" x14ac:dyDescent="0.25">
      <c r="A45" s="102"/>
      <c r="B45" s="1027" t="s">
        <v>72</v>
      </c>
      <c r="C45" s="914" t="s">
        <v>64</v>
      </c>
      <c r="D45" s="901">
        <v>7.36</v>
      </c>
      <c r="E45" s="802">
        <v>5.7</v>
      </c>
      <c r="F45" s="802">
        <v>1.66</v>
      </c>
      <c r="G45" s="1168">
        <v>0</v>
      </c>
      <c r="H45" s="177"/>
      <c r="I45" s="1219">
        <v>444.3</v>
      </c>
      <c r="J45" s="157">
        <v>19.62</v>
      </c>
      <c r="K45" s="157">
        <v>424.68</v>
      </c>
      <c r="L45" s="554">
        <v>0</v>
      </c>
      <c r="M45" s="34"/>
      <c r="N45" s="1021">
        <f t="shared" si="32"/>
        <v>-0.98343461625028139</v>
      </c>
      <c r="O45" s="102"/>
      <c r="P45" s="1141">
        <f>VLOOKUP(B45,'FX rates'!$B$9:$K$114,4,FALSE)</f>
        <v>0.83469599999999999</v>
      </c>
      <c r="Q45" s="893">
        <f>VLOOKUP(B45,'FX rates'!$B$9:$K$114,5,FALSE)</f>
        <v>0.95010099999999997</v>
      </c>
      <c r="R45" s="102"/>
      <c r="S45" s="102"/>
      <c r="T45" s="36" t="s">
        <v>72</v>
      </c>
      <c r="U45" s="1219">
        <f t="shared" si="34"/>
        <v>8.8175814907463312</v>
      </c>
      <c r="V45" s="157">
        <f t="shared" si="35"/>
        <v>6.8288334914747404</v>
      </c>
      <c r="W45" s="157">
        <f t="shared" si="36"/>
        <v>1.9887479992715911</v>
      </c>
      <c r="X45" s="554">
        <f t="shared" si="37"/>
        <v>0</v>
      </c>
      <c r="Y45" s="177"/>
      <c r="Z45" s="1219">
        <f t="shared" si="5"/>
        <v>467.63449359594404</v>
      </c>
      <c r="AA45" s="157">
        <f t="shared" si="31"/>
        <v>20.650436111529196</v>
      </c>
      <c r="AB45" s="157">
        <f t="shared" si="31"/>
        <v>446.98405748441485</v>
      </c>
      <c r="AC45" s="554">
        <f t="shared" si="31"/>
        <v>0</v>
      </c>
      <c r="AD45" s="34"/>
      <c r="AE45" s="820">
        <f t="shared" si="33"/>
        <v>-0.98114428766162598</v>
      </c>
      <c r="AF45" s="102"/>
    </row>
    <row r="46" spans="1:32" x14ac:dyDescent="0.25">
      <c r="A46" s="102"/>
      <c r="B46" s="1027" t="s">
        <v>73</v>
      </c>
      <c r="C46" s="914" t="s">
        <v>64</v>
      </c>
      <c r="D46" s="1099">
        <v>5695167371.0888147</v>
      </c>
      <c r="E46" s="803">
        <v>2557590391.28615</v>
      </c>
      <c r="F46" s="803">
        <v>363655222.13920498</v>
      </c>
      <c r="G46" s="982">
        <v>2773921757.6634598</v>
      </c>
      <c r="H46" s="177"/>
      <c r="I46" s="1219">
        <v>7325671689.7123775</v>
      </c>
      <c r="J46" s="157">
        <v>2797961361.7620101</v>
      </c>
      <c r="K46" s="157">
        <v>746177527.24705803</v>
      </c>
      <c r="L46" s="554">
        <v>3781532800.70331</v>
      </c>
      <c r="M46" s="34"/>
      <c r="N46" s="1021">
        <f t="shared" si="32"/>
        <v>-0.22257403657787733</v>
      </c>
      <c r="O46" s="102"/>
      <c r="P46" s="1141">
        <f>VLOOKUP(B46,'FX rates'!$B$9:$K$114,4,FALSE)</f>
        <v>0.83469599999999999</v>
      </c>
      <c r="Q46" s="893">
        <f>VLOOKUP(B46,'FX rates'!$B$9:$K$114,5,FALSE)</f>
        <v>0.95010099999999997</v>
      </c>
      <c r="R46" s="102"/>
      <c r="S46" s="102"/>
      <c r="T46" s="36" t="s">
        <v>73</v>
      </c>
      <c r="U46" s="1219">
        <f t="shared" si="34"/>
        <v>6823043804.0781488</v>
      </c>
      <c r="V46" s="157">
        <f t="shared" si="35"/>
        <v>3064098056.4015522</v>
      </c>
      <c r="W46" s="157">
        <f t="shared" si="36"/>
        <v>435673852.68313849</v>
      </c>
      <c r="X46" s="554">
        <f t="shared" si="37"/>
        <v>3323271894.9934583</v>
      </c>
      <c r="Y46" s="177"/>
      <c r="Z46" s="1219">
        <f t="shared" si="5"/>
        <v>7710413618.8809166</v>
      </c>
      <c r="AA46" s="157" t="s">
        <v>123</v>
      </c>
      <c r="AB46" s="157" t="s">
        <v>123</v>
      </c>
      <c r="AC46" s="554" t="s">
        <v>123</v>
      </c>
      <c r="AD46" s="34"/>
      <c r="AE46" s="820">
        <f t="shared" si="33"/>
        <v>-0.1150871871036615</v>
      </c>
      <c r="AF46" s="102"/>
    </row>
    <row r="47" spans="1:32" x14ac:dyDescent="0.25">
      <c r="A47" s="102"/>
      <c r="B47" s="1027" t="s">
        <v>456</v>
      </c>
      <c r="C47" s="914" t="s">
        <v>75</v>
      </c>
      <c r="D47" s="1099">
        <v>17876.900000000001</v>
      </c>
      <c r="E47" s="802">
        <v>0</v>
      </c>
      <c r="F47" s="802">
        <v>17876.900000000001</v>
      </c>
      <c r="G47" s="1168">
        <v>0</v>
      </c>
      <c r="H47" s="177"/>
      <c r="I47" s="1219">
        <v>76066.899000000005</v>
      </c>
      <c r="J47" s="157">
        <v>5</v>
      </c>
      <c r="K47" s="157">
        <v>76016.899000000005</v>
      </c>
      <c r="L47" s="554">
        <v>0</v>
      </c>
      <c r="M47" s="34"/>
      <c r="N47" s="1021">
        <f t="shared" si="32"/>
        <v>-0.76498450396932838</v>
      </c>
      <c r="O47" s="102"/>
      <c r="P47" s="1141">
        <f>VLOOKUP(B47,'FX rates'!$B$9:$K$114,4,FALSE)</f>
        <v>17.748843999999998</v>
      </c>
      <c r="Q47" s="893">
        <f>VLOOKUP(B47,'FX rates'!$B$9:$K$114,5,FALSE)</f>
        <v>18.096299999999999</v>
      </c>
      <c r="R47" s="102"/>
      <c r="S47" s="102"/>
      <c r="T47" s="36" t="s">
        <v>456</v>
      </c>
      <c r="U47" s="1219">
        <f t="shared" si="34"/>
        <v>1007.2148924177824</v>
      </c>
      <c r="V47" s="157">
        <f t="shared" si="35"/>
        <v>0</v>
      </c>
      <c r="W47" s="157">
        <f t="shared" si="36"/>
        <v>1007.2148924177824</v>
      </c>
      <c r="X47" s="554">
        <f t="shared" si="37"/>
        <v>0</v>
      </c>
      <c r="Y47" s="177"/>
      <c r="Z47" s="1219">
        <f t="shared" si="5"/>
        <v>4203.4503738333251</v>
      </c>
      <c r="AA47" s="157">
        <f t="shared" si="31"/>
        <v>0.27629957505125358</v>
      </c>
      <c r="AB47" s="157">
        <f t="shared" si="31"/>
        <v>4200.6873780828128</v>
      </c>
      <c r="AC47" s="554">
        <f t="shared" si="31"/>
        <v>0</v>
      </c>
      <c r="AD47" s="34"/>
      <c r="AE47" s="820">
        <f t="shared" si="33"/>
        <v>-0.76038377931431234</v>
      </c>
      <c r="AF47" s="102"/>
    </row>
    <row r="48" spans="1:32" x14ac:dyDescent="0.25">
      <c r="A48" s="102"/>
      <c r="B48" s="1027" t="s">
        <v>76</v>
      </c>
      <c r="C48" s="914" t="s">
        <v>64</v>
      </c>
      <c r="D48" s="1099">
        <v>6805</v>
      </c>
      <c r="E48" s="803">
        <v>0</v>
      </c>
      <c r="F48" s="803">
        <v>1439</v>
      </c>
      <c r="G48" s="982">
        <v>0</v>
      </c>
      <c r="H48" s="177"/>
      <c r="I48" s="1219">
        <v>6649</v>
      </c>
      <c r="J48" s="157">
        <v>0</v>
      </c>
      <c r="K48" s="157">
        <v>488</v>
      </c>
      <c r="L48" s="554">
        <v>6161</v>
      </c>
      <c r="M48" s="34"/>
      <c r="N48" s="1021">
        <f t="shared" si="32"/>
        <v>2.346217476312229E-2</v>
      </c>
      <c r="O48" s="102"/>
      <c r="P48" s="1141">
        <f>VLOOKUP(B48,'FX rates'!$B$9:$K$114,4,FALSE)</f>
        <v>0.83469599999999999</v>
      </c>
      <c r="Q48" s="893">
        <f>VLOOKUP(B48,'FX rates'!$B$9:$K$114,5,FALSE)</f>
        <v>0.95010099999999997</v>
      </c>
      <c r="R48" s="102"/>
      <c r="S48" s="102"/>
      <c r="T48" s="36" t="s">
        <v>76</v>
      </c>
      <c r="U48" s="1219">
        <f t="shared" si="34"/>
        <v>8152.6687560501068</v>
      </c>
      <c r="V48" s="157">
        <f t="shared" si="35"/>
        <v>0</v>
      </c>
      <c r="W48" s="157">
        <f t="shared" si="36"/>
        <v>1723.9809463565177</v>
      </c>
      <c r="X48" s="554">
        <f t="shared" si="37"/>
        <v>0</v>
      </c>
      <c r="Y48" s="177"/>
      <c r="Z48" s="1219">
        <f t="shared" si="5"/>
        <v>6998.2033489071164</v>
      </c>
      <c r="AA48" s="174">
        <f t="shared" si="31"/>
        <v>0</v>
      </c>
      <c r="AB48" s="174">
        <f t="shared" si="31"/>
        <v>513.62960358951318</v>
      </c>
      <c r="AC48" s="665">
        <f t="shared" si="31"/>
        <v>6484.5737453176034</v>
      </c>
      <c r="AD48" s="34"/>
      <c r="AE48" s="820">
        <f t="shared" si="33"/>
        <v>0.16496597049059436</v>
      </c>
      <c r="AF48" s="102"/>
    </row>
    <row r="49" spans="1:32" x14ac:dyDescent="0.25">
      <c r="A49" s="102"/>
      <c r="B49" s="1027" t="s">
        <v>77</v>
      </c>
      <c r="C49" s="914" t="s">
        <v>64</v>
      </c>
      <c r="D49" s="1099">
        <v>85807.07</v>
      </c>
      <c r="E49" s="803">
        <v>0</v>
      </c>
      <c r="F49" s="803">
        <v>85807.1</v>
      </c>
      <c r="G49" s="982">
        <v>0</v>
      </c>
      <c r="H49" s="177"/>
      <c r="I49" s="1219">
        <v>102599.98</v>
      </c>
      <c r="J49" s="157">
        <v>0</v>
      </c>
      <c r="K49" s="157">
        <v>102600</v>
      </c>
      <c r="L49" s="554">
        <v>0</v>
      </c>
      <c r="M49" s="34"/>
      <c r="N49" s="1021">
        <f t="shared" si="32"/>
        <v>-0.1636736186498281</v>
      </c>
      <c r="O49" s="102"/>
      <c r="P49" s="1141">
        <f>VLOOKUP(B49,'FX rates'!$B$9:$K$114,4,FALSE)</f>
        <v>0.83469599999999999</v>
      </c>
      <c r="Q49" s="893">
        <f>VLOOKUP(B49,'FX rates'!$B$9:$K$114,5,FALSE)</f>
        <v>0.95010099999999997</v>
      </c>
      <c r="R49" s="102"/>
      <c r="S49" s="102"/>
      <c r="T49" s="36" t="s">
        <v>77</v>
      </c>
      <c r="U49" s="1219">
        <f t="shared" si="34"/>
        <v>102800.38481075746</v>
      </c>
      <c r="V49" s="157">
        <f t="shared" si="35"/>
        <v>0</v>
      </c>
      <c r="W49" s="157">
        <f t="shared" si="36"/>
        <v>102800.42075198636</v>
      </c>
      <c r="X49" s="554">
        <f t="shared" si="37"/>
        <v>0</v>
      </c>
      <c r="Y49" s="177"/>
      <c r="Z49" s="1219">
        <f t="shared" si="5"/>
        <v>107988.49806494257</v>
      </c>
      <c r="AA49" s="174">
        <f t="shared" si="31"/>
        <v>0</v>
      </c>
      <c r="AB49" s="174">
        <f t="shared" si="31"/>
        <v>107988.51911533617</v>
      </c>
      <c r="AC49" s="665">
        <f t="shared" si="31"/>
        <v>0</v>
      </c>
      <c r="AD49" s="34"/>
      <c r="AE49" s="820">
        <f t="shared" si="33"/>
        <v>-4.8043202259050455E-2</v>
      </c>
      <c r="AF49" s="102"/>
    </row>
    <row r="50" spans="1:32" x14ac:dyDescent="0.25">
      <c r="A50" s="102"/>
      <c r="B50" s="1027" t="s">
        <v>78</v>
      </c>
      <c r="C50" s="914" t="s">
        <v>79</v>
      </c>
      <c r="D50" s="1099">
        <v>27703702.239999998</v>
      </c>
      <c r="E50" s="803">
        <v>586348</v>
      </c>
      <c r="F50" s="803">
        <v>27111100</v>
      </c>
      <c r="G50" s="982">
        <v>6217.64</v>
      </c>
      <c r="H50" s="177"/>
      <c r="I50" s="1219">
        <v>27041283.210000001</v>
      </c>
      <c r="J50" s="157">
        <v>629380</v>
      </c>
      <c r="K50" s="157">
        <v>26400300</v>
      </c>
      <c r="L50" s="554">
        <v>11563.1</v>
      </c>
      <c r="M50" s="34"/>
      <c r="N50" s="1021">
        <f t="shared" si="32"/>
        <v>2.4496582682697277E-2</v>
      </c>
      <c r="O50" s="102"/>
      <c r="P50" s="1141">
        <f>VLOOKUP(B50,'FX rates'!$B$9:$K$114,4,FALSE)</f>
        <v>12.355112</v>
      </c>
      <c r="Q50" s="893">
        <f>VLOOKUP(B50,'FX rates'!$B$9:$K$114,5,FALSE)</f>
        <v>13.7004</v>
      </c>
      <c r="R50" s="102"/>
      <c r="S50" s="102"/>
      <c r="T50" s="36" t="s">
        <v>78</v>
      </c>
      <c r="U50" s="1219">
        <f t="shared" si="34"/>
        <v>2242286.6130230143</v>
      </c>
      <c r="V50" s="157">
        <f t="shared" si="35"/>
        <v>47457.926727009843</v>
      </c>
      <c r="W50" s="157">
        <f t="shared" si="36"/>
        <v>2194322.4796343409</v>
      </c>
      <c r="X50" s="554">
        <f t="shared" si="37"/>
        <v>503.24432510203064</v>
      </c>
      <c r="Y50" s="177"/>
      <c r="Z50" s="1219">
        <f t="shared" si="5"/>
        <v>1973758.6647105194</v>
      </c>
      <c r="AA50" s="174">
        <f t="shared" si="31"/>
        <v>45938.804706431925</v>
      </c>
      <c r="AB50" s="174">
        <f t="shared" si="31"/>
        <v>1926972.9350967854</v>
      </c>
      <c r="AC50" s="665">
        <f t="shared" si="31"/>
        <v>843.99725555458235</v>
      </c>
      <c r="AD50" s="34"/>
      <c r="AE50" s="820">
        <f t="shared" si="33"/>
        <v>0.13604902823916332</v>
      </c>
      <c r="AF50" s="102"/>
    </row>
    <row r="51" spans="1:32" x14ac:dyDescent="0.25">
      <c r="A51" s="102"/>
      <c r="B51" s="1027" t="s">
        <v>80</v>
      </c>
      <c r="C51" s="914" t="s">
        <v>81</v>
      </c>
      <c r="D51" s="1099">
        <v>3179885.7643557792</v>
      </c>
      <c r="E51" s="803">
        <v>1043541.1962848008</v>
      </c>
      <c r="F51" s="803">
        <v>1975710.8309579785</v>
      </c>
      <c r="G51" s="982">
        <v>160633.73711300004</v>
      </c>
      <c r="H51" s="177"/>
      <c r="I51" s="1219">
        <v>1063310.6527142401</v>
      </c>
      <c r="J51" s="157">
        <v>488667.43678886024</v>
      </c>
      <c r="K51" s="157">
        <v>555210.71885330998</v>
      </c>
      <c r="L51" s="554">
        <v>19432.49707207</v>
      </c>
      <c r="M51" s="34"/>
      <c r="N51" s="1021">
        <f t="shared" si="32"/>
        <v>1.9905519673283654</v>
      </c>
      <c r="O51" s="102"/>
      <c r="P51" s="1141">
        <f>VLOOKUP(B51,'FX rates'!$B$9:$K$114,4,FALSE)</f>
        <v>331.60391099999998</v>
      </c>
      <c r="Q51" s="893">
        <f>VLOOKUP(B51,'FX rates'!$B$9:$K$114,5,FALSE)</f>
        <v>330.57100000000003</v>
      </c>
      <c r="R51" s="102"/>
      <c r="S51" s="102"/>
      <c r="T51" s="36" t="s">
        <v>80</v>
      </c>
      <c r="U51" s="1219">
        <f t="shared" si="34"/>
        <v>9589.4097110205057</v>
      </c>
      <c r="V51" s="157">
        <f t="shared" si="35"/>
        <v>3146.9508098919882</v>
      </c>
      <c r="W51" s="157">
        <f t="shared" si="36"/>
        <v>5958.0444181129651</v>
      </c>
      <c r="X51" s="554">
        <f t="shared" si="37"/>
        <v>484.41448301555181</v>
      </c>
      <c r="Y51" s="177"/>
      <c r="Z51" s="1219">
        <f t="shared" si="5"/>
        <v>3216.5878214188178</v>
      </c>
      <c r="AA51" s="174">
        <f t="shared" si="31"/>
        <v>1478.2525895764002</v>
      </c>
      <c r="AB51" s="174">
        <f t="shared" si="31"/>
        <v>1679.550592318473</v>
      </c>
      <c r="AC51" s="665">
        <f t="shared" si="31"/>
        <v>58.784639523944925</v>
      </c>
      <c r="AD51" s="34"/>
      <c r="AE51" s="820">
        <f t="shared" si="33"/>
        <v>1.9812367152440049</v>
      </c>
      <c r="AF51" s="102"/>
    </row>
    <row r="52" spans="1:32" x14ac:dyDescent="0.25">
      <c r="A52" s="102"/>
      <c r="B52" s="1027" t="s">
        <v>82</v>
      </c>
      <c r="C52" s="914" t="s">
        <v>64</v>
      </c>
      <c r="D52" s="1099">
        <v>118.9</v>
      </c>
      <c r="E52" s="803">
        <v>0</v>
      </c>
      <c r="F52" s="803">
        <v>0.1</v>
      </c>
      <c r="G52" s="982">
        <v>0</v>
      </c>
      <c r="H52" s="177"/>
      <c r="I52" s="1219">
        <v>108.4</v>
      </c>
      <c r="J52" s="157">
        <v>0</v>
      </c>
      <c r="K52" s="157">
        <v>0.1</v>
      </c>
      <c r="L52" s="554">
        <v>108.3</v>
      </c>
      <c r="M52" s="34"/>
      <c r="N52" s="1021">
        <f t="shared" si="32"/>
        <v>9.6863468634686312E-2</v>
      </c>
      <c r="O52" s="102"/>
      <c r="P52" s="1141">
        <f>VLOOKUP(B52,'FX rates'!$B$9:$K$114,4,FALSE)</f>
        <v>0.83469599999999999</v>
      </c>
      <c r="Q52" s="893">
        <f>VLOOKUP(B52,'FX rates'!$B$9:$K$114,5,FALSE)</f>
        <v>0.95010099999999997</v>
      </c>
      <c r="R52" s="102"/>
      <c r="S52" s="102"/>
      <c r="T52" s="36" t="s">
        <v>82</v>
      </c>
      <c r="U52" s="1219">
        <f t="shared" si="34"/>
        <v>142.44707055023625</v>
      </c>
      <c r="V52" s="157">
        <f t="shared" si="35"/>
        <v>0</v>
      </c>
      <c r="W52" s="157">
        <f t="shared" si="36"/>
        <v>0.11980409634166213</v>
      </c>
      <c r="X52" s="554">
        <f t="shared" si="37"/>
        <v>0</v>
      </c>
      <c r="Y52" s="177"/>
      <c r="Z52" s="1219">
        <f t="shared" si="5"/>
        <v>114.09313325635907</v>
      </c>
      <c r="AA52" s="174">
        <f t="shared" si="31"/>
        <v>0</v>
      </c>
      <c r="AB52" s="174">
        <f t="shared" si="31"/>
        <v>0.10525196794867073</v>
      </c>
      <c r="AC52" s="665">
        <f t="shared" si="31"/>
        <v>113.98788128841039</v>
      </c>
      <c r="AD52" s="34"/>
      <c r="AE52" s="820">
        <f t="shared" si="33"/>
        <v>0.24851572118865306</v>
      </c>
      <c r="AF52" s="102"/>
    </row>
    <row r="53" spans="1:32" x14ac:dyDescent="0.25">
      <c r="A53" s="102"/>
      <c r="B53" s="1027" t="s">
        <v>83</v>
      </c>
      <c r="C53" s="914" t="s">
        <v>64</v>
      </c>
      <c r="D53" s="1099">
        <v>480.30045843928156</v>
      </c>
      <c r="E53" s="803">
        <v>76.47071351928156</v>
      </c>
      <c r="F53" s="803">
        <v>403.82974492</v>
      </c>
      <c r="G53" s="982">
        <v>0</v>
      </c>
      <c r="H53" s="177"/>
      <c r="I53" s="1219">
        <v>609.64</v>
      </c>
      <c r="J53" s="157">
        <v>57.854886083341974</v>
      </c>
      <c r="K53" s="157">
        <v>551.79719679999994</v>
      </c>
      <c r="L53" s="554">
        <v>0</v>
      </c>
      <c r="M53" s="34"/>
      <c r="N53" s="1021">
        <f t="shared" si="32"/>
        <v>-0.21215724289862614</v>
      </c>
      <c r="O53" s="102"/>
      <c r="P53" s="1141">
        <f>VLOOKUP(B53,'FX rates'!$B$9:$K$114,4,FALSE)</f>
        <v>0.83469599999999999</v>
      </c>
      <c r="Q53" s="893">
        <f>VLOOKUP(B53,'FX rates'!$B$9:$K$114,5,FALSE)</f>
        <v>0.95010099999999997</v>
      </c>
      <c r="R53" s="102"/>
      <c r="S53" s="102"/>
      <c r="T53" s="36" t="s">
        <v>83</v>
      </c>
      <c r="U53" s="1219">
        <f t="shared" si="34"/>
        <v>575.41962395804171</v>
      </c>
      <c r="V53" s="157">
        <f t="shared" si="35"/>
        <v>91.615047297796522</v>
      </c>
      <c r="W53" s="157">
        <f t="shared" si="36"/>
        <v>483.80457666024517</v>
      </c>
      <c r="X53" s="554">
        <f t="shared" si="37"/>
        <v>0</v>
      </c>
      <c r="Y53" s="177"/>
      <c r="Z53" s="1219">
        <f t="shared" si="5"/>
        <v>641.65809740227621</v>
      </c>
      <c r="AA53" s="174">
        <f t="shared" si="31"/>
        <v>60.893406157179051</v>
      </c>
      <c r="AB53" s="174">
        <f t="shared" si="31"/>
        <v>580.77740871759943</v>
      </c>
      <c r="AC53" s="665">
        <f t="shared" si="31"/>
        <v>0</v>
      </c>
      <c r="AD53" s="34"/>
      <c r="AE53" s="820">
        <f t="shared" si="33"/>
        <v>-0.10323016839092025</v>
      </c>
      <c r="AF53" s="102"/>
    </row>
    <row r="54" spans="1:32" x14ac:dyDescent="0.25">
      <c r="A54" s="102"/>
      <c r="B54" s="1027" t="s">
        <v>84</v>
      </c>
      <c r="C54" s="914" t="s">
        <v>85</v>
      </c>
      <c r="D54" s="1099">
        <v>10976766.439999999</v>
      </c>
      <c r="E54" s="803">
        <v>3928300</v>
      </c>
      <c r="F54" s="803">
        <v>6908390</v>
      </c>
      <c r="G54" s="982">
        <v>0</v>
      </c>
      <c r="H54" s="177"/>
      <c r="I54" s="1387">
        <v>9588430.3499999996</v>
      </c>
      <c r="J54" s="174">
        <v>4132540</v>
      </c>
      <c r="K54" s="174">
        <v>5367030</v>
      </c>
      <c r="L54" s="665">
        <v>88860.4</v>
      </c>
      <c r="M54" s="34"/>
      <c r="N54" s="1021">
        <f t="shared" si="32"/>
        <v>0.14479284297038242</v>
      </c>
      <c r="O54" s="102"/>
      <c r="P54" s="1141">
        <f>VLOOKUP(B54,'FX rates'!$B$9:$K$114,4,FALSE)</f>
        <v>57.607197999999997</v>
      </c>
      <c r="Q54" s="893">
        <f>VLOOKUP(B54,'FX rates'!$B$9:$K$114,5,FALSE)</f>
        <v>60.803400000000003</v>
      </c>
      <c r="R54" s="102"/>
      <c r="S54" s="102"/>
      <c r="T54" s="36" t="s">
        <v>84</v>
      </c>
      <c r="U54" s="1219">
        <f t="shared" si="34"/>
        <v>190545.05029041684</v>
      </c>
      <c r="V54" s="157">
        <f t="shared" si="35"/>
        <v>68191.131254118634</v>
      </c>
      <c r="W54" s="157">
        <f t="shared" si="36"/>
        <v>119922.3402603265</v>
      </c>
      <c r="X54" s="554">
        <f t="shared" si="37"/>
        <v>0</v>
      </c>
      <c r="Y54" s="177"/>
      <c r="Z54" s="1219">
        <f t="shared" si="5"/>
        <v>157695.62804053718</v>
      </c>
      <c r="AA54" s="174">
        <f t="shared" si="31"/>
        <v>67965.607186440233</v>
      </c>
      <c r="AB54" s="174">
        <f t="shared" si="31"/>
        <v>88268.583664729274</v>
      </c>
      <c r="AC54" s="665">
        <f t="shared" si="31"/>
        <v>1461.4380116901357</v>
      </c>
      <c r="AD54" s="34"/>
      <c r="AE54" s="820">
        <f t="shared" si="33"/>
        <v>0.20830902326242939</v>
      </c>
      <c r="AF54" s="102"/>
    </row>
    <row r="55" spans="1:32" x14ac:dyDescent="0.25">
      <c r="A55" s="102"/>
      <c r="B55" s="1027" t="s">
        <v>86</v>
      </c>
      <c r="C55" s="914" t="s">
        <v>87</v>
      </c>
      <c r="D55" s="901">
        <v>76.13</v>
      </c>
      <c r="E55" s="803">
        <v>2.98</v>
      </c>
      <c r="F55" s="803">
        <v>73.150000000000006</v>
      </c>
      <c r="G55" s="982">
        <v>0</v>
      </c>
      <c r="H55" s="177"/>
      <c r="I55" s="906">
        <v>13.4</v>
      </c>
      <c r="J55" s="174">
        <v>13</v>
      </c>
      <c r="K55" s="174">
        <v>0.4</v>
      </c>
      <c r="L55" s="665">
        <v>0</v>
      </c>
      <c r="M55" s="34"/>
      <c r="N55" s="1021">
        <f t="shared" si="32"/>
        <v>4.6813432835820894</v>
      </c>
      <c r="O55" s="102"/>
      <c r="P55" s="1141">
        <f>VLOOKUP(B55,'FX rates'!$B$9:$K$114,4,FALSE)</f>
        <v>0.38416400000000001</v>
      </c>
      <c r="Q55" s="893">
        <f>VLOOKUP(B55,'FX rates'!$B$9:$K$114,5,FALSE)</f>
        <v>0.3841</v>
      </c>
      <c r="R55" s="102"/>
      <c r="S55" s="102"/>
      <c r="T55" s="36" t="s">
        <v>86</v>
      </c>
      <c r="U55" s="1219">
        <f t="shared" si="34"/>
        <v>198.17057298445454</v>
      </c>
      <c r="V55" s="157">
        <f t="shared" si="35"/>
        <v>7.7571037369456795</v>
      </c>
      <c r="W55" s="157">
        <f t="shared" si="36"/>
        <v>190.41346924750889</v>
      </c>
      <c r="X55" s="554">
        <f t="shared" si="37"/>
        <v>0</v>
      </c>
      <c r="Y55" s="177"/>
      <c r="Z55" s="1219">
        <f t="shared" si="5"/>
        <v>34.886748242645147</v>
      </c>
      <c r="AA55" s="174">
        <f t="shared" si="31"/>
        <v>33.845352772715437</v>
      </c>
      <c r="AB55" s="174">
        <f t="shared" si="31"/>
        <v>1.0413954699297059</v>
      </c>
      <c r="AC55" s="665">
        <f t="shared" si="31"/>
        <v>0</v>
      </c>
      <c r="AD55" s="34"/>
      <c r="AE55" s="820">
        <f t="shared" si="33"/>
        <v>4.6803967972633567</v>
      </c>
      <c r="AF55" s="102"/>
    </row>
    <row r="56" spans="1:32" x14ac:dyDescent="0.25">
      <c r="A56" s="102"/>
      <c r="B56" s="1027" t="s">
        <v>88</v>
      </c>
      <c r="C56" s="914" t="s">
        <v>64</v>
      </c>
      <c r="D56" s="901">
        <v>1498083.7</v>
      </c>
      <c r="E56" s="803">
        <v>1120160</v>
      </c>
      <c r="F56" s="803">
        <v>377266</v>
      </c>
      <c r="G56" s="982">
        <v>0</v>
      </c>
      <c r="H56" s="177"/>
      <c r="I56" s="906">
        <v>1552008.8</v>
      </c>
      <c r="J56" s="174">
        <v>1144090</v>
      </c>
      <c r="K56" s="174">
        <v>406674</v>
      </c>
      <c r="L56" s="665">
        <v>1248.3</v>
      </c>
      <c r="M56" s="34"/>
      <c r="N56" s="1021">
        <f t="shared" si="32"/>
        <v>-3.4745357113954545E-2</v>
      </c>
      <c r="O56" s="102"/>
      <c r="P56" s="1141">
        <f>VLOOKUP(B56,'FX rates'!$B$9:$K$114,4,FALSE)</f>
        <v>0.83469599999999999</v>
      </c>
      <c r="Q56" s="893">
        <f>VLOOKUP(B56,'FX rates'!$B$9:$K$114,5,FALSE)</f>
        <v>0.95010099999999997</v>
      </c>
      <c r="R56" s="102"/>
      <c r="S56" s="102"/>
      <c r="T56" s="36" t="s">
        <v>88</v>
      </c>
      <c r="U56" s="1219">
        <f t="shared" si="34"/>
        <v>1794765.6392267365</v>
      </c>
      <c r="V56" s="157">
        <f t="shared" si="35"/>
        <v>1341997.5655807625</v>
      </c>
      <c r="W56" s="157">
        <f t="shared" si="36"/>
        <v>451980.12210433499</v>
      </c>
      <c r="X56" s="554">
        <f t="shared" si="37"/>
        <v>0</v>
      </c>
      <c r="Y56" s="177"/>
      <c r="Z56" s="1219">
        <f t="shared" si="5"/>
        <v>1633519.8047365493</v>
      </c>
      <c r="AA56" s="174">
        <f t="shared" si="31"/>
        <v>1204177.2401039468</v>
      </c>
      <c r="AB56" s="174">
        <f t="shared" si="31"/>
        <v>428032.3881355772</v>
      </c>
      <c r="AC56" s="665">
        <f t="shared" si="31"/>
        <v>1313.8603159032566</v>
      </c>
      <c r="AD56" s="34"/>
      <c r="AE56" s="820">
        <f t="shared" si="33"/>
        <v>9.8710670065119022E-2</v>
      </c>
      <c r="AF56" s="102"/>
    </row>
    <row r="57" spans="1:32" x14ac:dyDescent="0.25">
      <c r="A57" s="102"/>
      <c r="B57" s="1027" t="s">
        <v>89</v>
      </c>
      <c r="C57" s="914" t="s">
        <v>90</v>
      </c>
      <c r="D57" s="901">
        <v>775.79</v>
      </c>
      <c r="E57" s="803">
        <v>0</v>
      </c>
      <c r="F57" s="803">
        <v>775.79</v>
      </c>
      <c r="G57" s="982">
        <v>0</v>
      </c>
      <c r="H57" s="177"/>
      <c r="I57" s="906">
        <v>1046.6199999999999</v>
      </c>
      <c r="J57" s="174">
        <v>194.04</v>
      </c>
      <c r="K57" s="174">
        <v>852.58</v>
      </c>
      <c r="L57" s="665">
        <v>0</v>
      </c>
      <c r="M57" s="34"/>
      <c r="N57" s="1021">
        <f t="shared" si="32"/>
        <v>-0.25876631442166209</v>
      </c>
      <c r="O57" s="102"/>
      <c r="P57" s="1141">
        <f>VLOOKUP(B57,'FX rates'!$B$9:$K$114,4,FALSE)</f>
        <v>356.39702899999997</v>
      </c>
      <c r="Q57" s="893">
        <f>VLOOKUP(B57,'FX rates'!$B$9:$K$114,5,FALSE)</f>
        <v>302.88</v>
      </c>
      <c r="R57" s="102"/>
      <c r="S57" s="102"/>
      <c r="T57" s="36" t="s">
        <v>89</v>
      </c>
      <c r="U57" s="1219">
        <f t="shared" si="34"/>
        <v>2.1767577641619456</v>
      </c>
      <c r="V57" s="157">
        <f t="shared" si="35"/>
        <v>0</v>
      </c>
      <c r="W57" s="157">
        <f t="shared" si="36"/>
        <v>2.1767577641619456</v>
      </c>
      <c r="X57" s="554">
        <f t="shared" si="37"/>
        <v>0</v>
      </c>
      <c r="Y57" s="177"/>
      <c r="Z57" s="1219">
        <f t="shared" si="5"/>
        <v>3.4555599577390383</v>
      </c>
      <c r="AA57" s="174">
        <f t="shared" si="31"/>
        <v>0.64064976228209192</v>
      </c>
      <c r="AB57" s="174">
        <f t="shared" si="31"/>
        <v>2.8149101954569469</v>
      </c>
      <c r="AC57" s="665">
        <f t="shared" si="31"/>
        <v>0</v>
      </c>
      <c r="AD57" s="34"/>
      <c r="AE57" s="820">
        <f t="shared" si="33"/>
        <v>-0.37007090289754629</v>
      </c>
      <c r="AF57" s="102"/>
    </row>
    <row r="58" spans="1:32" x14ac:dyDescent="0.25">
      <c r="A58" s="102"/>
      <c r="B58" s="1027" t="s">
        <v>91</v>
      </c>
      <c r="C58" s="914" t="s">
        <v>92</v>
      </c>
      <c r="D58" s="901">
        <v>8589607.5399999991</v>
      </c>
      <c r="E58" s="803">
        <v>2810360</v>
      </c>
      <c r="F58" s="803">
        <v>5777870</v>
      </c>
      <c r="G58" s="982">
        <v>1368</v>
      </c>
      <c r="H58" s="177"/>
      <c r="I58" s="906">
        <v>5980966.7000000002</v>
      </c>
      <c r="J58" s="174">
        <v>2190050</v>
      </c>
      <c r="K58" s="174">
        <v>3790030</v>
      </c>
      <c r="L58" s="665">
        <v>888.34</v>
      </c>
      <c r="M58" s="34"/>
      <c r="N58" s="1021">
        <f t="shared" si="32"/>
        <v>0.43615705802207505</v>
      </c>
      <c r="O58" s="102"/>
      <c r="P58" s="1141">
        <f>VLOOKUP(B58,'FX rates'!$B$9:$K$114,4,FALSE)</f>
        <v>8.2112510000000007</v>
      </c>
      <c r="Q58" s="893">
        <f>VLOOKUP(B58,'FX rates'!$B$9:$K$114,5,FALSE)</f>
        <v>8.6234999999999999</v>
      </c>
      <c r="R58" s="102"/>
      <c r="S58" s="102"/>
      <c r="T58" s="36" t="s">
        <v>91</v>
      </c>
      <c r="U58" s="1219">
        <f t="shared" si="34"/>
        <v>1046077.8193237545</v>
      </c>
      <c r="V58" s="157">
        <f t="shared" si="35"/>
        <v>342257.22730921267</v>
      </c>
      <c r="W58" s="157">
        <f t="shared" si="36"/>
        <v>703652.82951404108</v>
      </c>
      <c r="X58" s="554">
        <f t="shared" si="37"/>
        <v>166.60067996947114</v>
      </c>
      <c r="Y58" s="177"/>
      <c r="Z58" s="1219">
        <f t="shared" si="5"/>
        <v>693566.03467269673</v>
      </c>
      <c r="AA58" s="174">
        <f t="shared" si="31"/>
        <v>253963.00805937266</v>
      </c>
      <c r="AB58" s="174">
        <f t="shared" si="31"/>
        <v>439500.2029338436</v>
      </c>
      <c r="AC58" s="665">
        <f t="shared" si="31"/>
        <v>103.01385748246072</v>
      </c>
      <c r="AD58" s="34"/>
      <c r="AE58" s="820">
        <f t="shared" si="33"/>
        <v>0.50825987292963815</v>
      </c>
      <c r="AF58" s="102"/>
    </row>
    <row r="59" spans="1:32" x14ac:dyDescent="0.25">
      <c r="A59" s="102"/>
      <c r="B59" s="1027" t="s">
        <v>93</v>
      </c>
      <c r="C59" s="914" t="s">
        <v>94</v>
      </c>
      <c r="D59" s="901">
        <v>4488.26</v>
      </c>
      <c r="E59" s="803">
        <v>348.54</v>
      </c>
      <c r="F59" s="803">
        <v>4139.72</v>
      </c>
      <c r="G59" s="982">
        <v>0</v>
      </c>
      <c r="H59" s="177"/>
      <c r="I59" s="906">
        <v>3037.85</v>
      </c>
      <c r="J59" s="174">
        <v>0</v>
      </c>
      <c r="K59" s="174">
        <v>1232.0999999999999</v>
      </c>
      <c r="L59" s="665">
        <v>0</v>
      </c>
      <c r="M59" s="34"/>
      <c r="N59" s="1021">
        <f t="shared" si="32"/>
        <v>0.47744622018862026</v>
      </c>
      <c r="O59" s="102"/>
      <c r="P59" s="1141">
        <f>VLOOKUP(B59,'FX rates'!$B$9:$K$114,4,FALSE)</f>
        <v>3.6140439999999998</v>
      </c>
      <c r="Q59" s="893">
        <f>VLOOKUP(B59,'FX rates'!$B$9:$K$114,5,FALSE)</f>
        <v>3.6394000000000002</v>
      </c>
      <c r="R59" s="102"/>
      <c r="S59" s="102"/>
      <c r="T59" s="36" t="s">
        <v>93</v>
      </c>
      <c r="U59" s="1219">
        <f t="shared" si="34"/>
        <v>1241.8941219310004</v>
      </c>
      <c r="V59" s="157">
        <f t="shared" si="35"/>
        <v>96.440441787648425</v>
      </c>
      <c r="W59" s="157">
        <f t="shared" si="36"/>
        <v>1145.4536801433519</v>
      </c>
      <c r="X59" s="554">
        <f t="shared" si="37"/>
        <v>0</v>
      </c>
      <c r="Y59" s="177"/>
      <c r="Z59" s="1219">
        <f t="shared" si="5"/>
        <v>834.71176567566079</v>
      </c>
      <c r="AA59" s="174">
        <f t="shared" si="31"/>
        <v>0</v>
      </c>
      <c r="AB59" s="174">
        <f t="shared" si="31"/>
        <v>338.54481507940864</v>
      </c>
      <c r="AC59" s="665">
        <f t="shared" si="31"/>
        <v>0</v>
      </c>
      <c r="AD59" s="34"/>
      <c r="AE59" s="820">
        <f t="shared" si="33"/>
        <v>0.48781192861914935</v>
      </c>
      <c r="AF59" s="102"/>
    </row>
    <row r="60" spans="1:32" x14ac:dyDescent="0.25">
      <c r="A60" s="102"/>
      <c r="B60" s="1028" t="s">
        <v>172</v>
      </c>
      <c r="C60" s="914" t="s">
        <v>96</v>
      </c>
      <c r="D60" s="901">
        <v>27.92</v>
      </c>
      <c r="E60" s="803">
        <v>27.92</v>
      </c>
      <c r="F60" s="803">
        <v>0</v>
      </c>
      <c r="G60" s="982">
        <v>0</v>
      </c>
      <c r="H60" s="177"/>
      <c r="I60" s="906">
        <v>405.05</v>
      </c>
      <c r="J60" s="174">
        <v>405.05</v>
      </c>
      <c r="K60" s="174">
        <v>0</v>
      </c>
      <c r="L60" s="665">
        <v>0</v>
      </c>
      <c r="M60" s="34"/>
      <c r="N60" s="1021">
        <f t="shared" si="32"/>
        <v>-0.93107023824219226</v>
      </c>
      <c r="O60" s="102"/>
      <c r="P60" s="1141">
        <f>VLOOKUP(B60,'FX rates'!$B$9:$K$114,4,FALSE)</f>
        <v>3.7481800000000001</v>
      </c>
      <c r="Q60" s="893">
        <f>VLOOKUP(B60,'FX rates'!$B$9:$K$114,5,FALSE)</f>
        <v>3.7473999999999998</v>
      </c>
      <c r="R60" s="102"/>
      <c r="S60" s="102"/>
      <c r="T60" s="36" t="s">
        <v>95</v>
      </c>
      <c r="U60" s="1219">
        <f t="shared" si="34"/>
        <v>7.4489485563660232</v>
      </c>
      <c r="V60" s="157">
        <f t="shared" si="35"/>
        <v>7.4489485563660232</v>
      </c>
      <c r="W60" s="157">
        <f t="shared" si="36"/>
        <v>0</v>
      </c>
      <c r="X60" s="554">
        <f t="shared" si="37"/>
        <v>0</v>
      </c>
      <c r="Y60" s="177"/>
      <c r="Z60" s="1219">
        <f t="shared" si="5"/>
        <v>108.08827453701234</v>
      </c>
      <c r="AA60" s="174">
        <f t="shared" si="31"/>
        <v>108.08827453701234</v>
      </c>
      <c r="AB60" s="174">
        <f t="shared" si="31"/>
        <v>0</v>
      </c>
      <c r="AC60" s="665">
        <f t="shared" si="31"/>
        <v>0</v>
      </c>
      <c r="AD60" s="34"/>
      <c r="AE60" s="820">
        <f t="shared" si="33"/>
        <v>-0.93108458259443028</v>
      </c>
      <c r="AF60" s="102"/>
    </row>
    <row r="61" spans="1:32" x14ac:dyDescent="0.25">
      <c r="A61" s="102"/>
      <c r="B61" s="1027" t="s">
        <v>97</v>
      </c>
      <c r="C61" s="914" t="s">
        <v>98</v>
      </c>
      <c r="D61" s="901">
        <v>154999.47</v>
      </c>
      <c r="E61" s="803">
        <v>51086.2</v>
      </c>
      <c r="F61" s="803">
        <v>26324.400000000001</v>
      </c>
      <c r="G61" s="982">
        <v>0</v>
      </c>
      <c r="H61" s="177"/>
      <c r="I61" s="906">
        <v>153068.75</v>
      </c>
      <c r="J61" s="174">
        <v>49895.8</v>
      </c>
      <c r="K61" s="174">
        <v>32854.400000000001</v>
      </c>
      <c r="L61" s="665">
        <v>70318.5</v>
      </c>
      <c r="M61" s="34"/>
      <c r="N61" s="1021">
        <f t="shared" si="32"/>
        <v>1.2613417173655606E-2</v>
      </c>
      <c r="O61" s="102"/>
      <c r="P61" s="1141">
        <f>VLOOKUP(B61,'FX rates'!$B$9:$K$114,4,FALSE)</f>
        <v>0.976047</v>
      </c>
      <c r="Q61" s="893">
        <f>VLOOKUP(B61,'FX rates'!$B$9:$K$114,5,FALSE)</f>
        <v>1.0185</v>
      </c>
      <c r="R61" s="102"/>
      <c r="S61" s="102"/>
      <c r="T61" s="36" t="s">
        <v>97</v>
      </c>
      <c r="U61" s="1219">
        <f t="shared" si="34"/>
        <v>158803.28508770582</v>
      </c>
      <c r="V61" s="157">
        <f t="shared" si="35"/>
        <v>52339.897566408174</v>
      </c>
      <c r="W61" s="157">
        <f t="shared" si="36"/>
        <v>26970.422530882224</v>
      </c>
      <c r="X61" s="554">
        <f t="shared" si="37"/>
        <v>0</v>
      </c>
      <c r="Y61" s="177"/>
      <c r="Z61" s="1219">
        <f t="shared" si="5"/>
        <v>150288.41433480609</v>
      </c>
      <c r="AA61" s="174">
        <f t="shared" si="31"/>
        <v>48989.49435444281</v>
      </c>
      <c r="AB61" s="174">
        <f t="shared" si="31"/>
        <v>32257.633775159549</v>
      </c>
      <c r="AC61" s="665">
        <f t="shared" si="31"/>
        <v>69041.237113402065</v>
      </c>
      <c r="AD61" s="34"/>
      <c r="AE61" s="820">
        <f t="shared" si="33"/>
        <v>5.6656867334634819E-2</v>
      </c>
      <c r="AF61" s="102"/>
    </row>
    <row r="62" spans="1:32" x14ac:dyDescent="0.25">
      <c r="A62" s="102"/>
      <c r="B62" s="1027" t="s">
        <v>99</v>
      </c>
      <c r="C62" s="914" t="s">
        <v>100</v>
      </c>
      <c r="D62" s="901">
        <v>1433.9</v>
      </c>
      <c r="E62" s="803">
        <v>1433.9</v>
      </c>
      <c r="F62" s="803">
        <v>0</v>
      </c>
      <c r="G62" s="982">
        <v>0</v>
      </c>
      <c r="H62" s="177"/>
      <c r="I62" s="906">
        <v>606.41</v>
      </c>
      <c r="J62" s="174">
        <v>606.41</v>
      </c>
      <c r="K62" s="174">
        <v>0</v>
      </c>
      <c r="L62" s="665">
        <v>0</v>
      </c>
      <c r="M62" s="34"/>
      <c r="N62" s="1021">
        <f t="shared" si="32"/>
        <v>1.3645718243432663</v>
      </c>
      <c r="O62" s="102"/>
      <c r="P62" s="1141">
        <f>VLOOKUP(B62,'FX rates'!$B$9:$K$114,4,FALSE)</f>
        <v>32.689737999999998</v>
      </c>
      <c r="Q62" s="893">
        <f>VLOOKUP(B62,'FX rates'!$B$9:$K$114,5,FALSE)</f>
        <v>34.744999999999997</v>
      </c>
      <c r="R62" s="102"/>
      <c r="S62" s="102"/>
      <c r="T62" s="36" t="s">
        <v>99</v>
      </c>
      <c r="U62" s="906">
        <f t="shared" si="4"/>
        <v>43.863918395430403</v>
      </c>
      <c r="V62" s="174">
        <f t="shared" ref="V62:V63" si="38">E62/$P62</f>
        <v>43.863918395430403</v>
      </c>
      <c r="W62" s="174">
        <f t="shared" ref="W62:W63" si="39">F62/$P62</f>
        <v>0</v>
      </c>
      <c r="X62" s="665">
        <f t="shared" ref="X62:X63" si="40">G62/$P62</f>
        <v>0</v>
      </c>
      <c r="Y62" s="177"/>
      <c r="Z62" s="906">
        <f t="shared" si="5"/>
        <v>17.453158727874516</v>
      </c>
      <c r="AA62" s="174">
        <f t="shared" si="31"/>
        <v>17.453158727874516</v>
      </c>
      <c r="AB62" s="174">
        <f t="shared" si="31"/>
        <v>0</v>
      </c>
      <c r="AC62" s="665">
        <f t="shared" si="31"/>
        <v>0</v>
      </c>
      <c r="AD62" s="34"/>
      <c r="AE62" s="820">
        <f t="shared" si="33"/>
        <v>1.5132366627351614</v>
      </c>
      <c r="AF62" s="102"/>
    </row>
    <row r="63" spans="1:32" x14ac:dyDescent="0.25">
      <c r="A63" s="102"/>
      <c r="B63" s="1029" t="s">
        <v>101</v>
      </c>
      <c r="C63" s="915" t="s">
        <v>102</v>
      </c>
      <c r="D63" s="917">
        <v>859634</v>
      </c>
      <c r="E63" s="981">
        <v>217913</v>
      </c>
      <c r="F63" s="981">
        <v>641721</v>
      </c>
      <c r="G63" s="984">
        <v>0</v>
      </c>
      <c r="H63" s="177"/>
      <c r="I63" s="907">
        <v>873319</v>
      </c>
      <c r="J63" s="1352">
        <v>203158</v>
      </c>
      <c r="K63" s="1352">
        <v>670161</v>
      </c>
      <c r="L63" s="797">
        <v>0</v>
      </c>
      <c r="M63" s="34"/>
      <c r="N63" s="1022">
        <f t="shared" si="32"/>
        <v>-1.5670104509348803E-2</v>
      </c>
      <c r="O63" s="102"/>
      <c r="P63" s="1142">
        <f>VLOOKUP(B63,'FX rates'!$B$9:$K$114,4,FALSE)</f>
        <v>3.4659589999999998</v>
      </c>
      <c r="Q63" s="895">
        <f>VLOOKUP(B63,'FX rates'!$B$9:$K$114,5,FALSE)</f>
        <v>3.8435000000000001</v>
      </c>
      <c r="R63" s="102"/>
      <c r="S63" s="102"/>
      <c r="T63" s="39" t="s">
        <v>101</v>
      </c>
      <c r="U63" s="907">
        <f t="shared" si="4"/>
        <v>248021.97602452888</v>
      </c>
      <c r="V63" s="1352">
        <f t="shared" si="38"/>
        <v>62872.353654500825</v>
      </c>
      <c r="W63" s="1352">
        <f t="shared" si="39"/>
        <v>185149.62237002805</v>
      </c>
      <c r="X63" s="797">
        <f t="shared" si="40"/>
        <v>0</v>
      </c>
      <c r="Y63" s="177"/>
      <c r="Z63" s="907">
        <f t="shared" si="5"/>
        <v>227219.72160790945</v>
      </c>
      <c r="AA63" s="1352">
        <f t="shared" si="31"/>
        <v>52857.551710680367</v>
      </c>
      <c r="AB63" s="1352">
        <f t="shared" si="31"/>
        <v>174362.16989722909</v>
      </c>
      <c r="AC63" s="797">
        <f t="shared" si="31"/>
        <v>0</v>
      </c>
      <c r="AD63" s="34"/>
      <c r="AE63" s="821">
        <f t="shared" si="33"/>
        <v>9.1551271471566276E-2</v>
      </c>
      <c r="AF63" s="102"/>
    </row>
    <row r="64" spans="1:32" x14ac:dyDescent="0.25">
      <c r="A64" s="102"/>
      <c r="B64" s="102"/>
      <c r="C64" s="102"/>
      <c r="D64" s="102"/>
      <c r="E64" s="102"/>
      <c r="F64" s="102"/>
      <c r="G64" s="102"/>
      <c r="H64" s="102"/>
      <c r="I64" s="102"/>
      <c r="J64" s="102"/>
      <c r="K64" s="102"/>
      <c r="L64" s="102"/>
      <c r="M64" s="102"/>
      <c r="N64" s="102"/>
      <c r="O64" s="102"/>
      <c r="P64" s="102"/>
      <c r="Q64" s="102"/>
      <c r="R64" s="102"/>
      <c r="S64" s="102"/>
      <c r="T64" s="140" t="s">
        <v>26</v>
      </c>
      <c r="U64" s="164">
        <f>SUM(U39:U63)</f>
        <v>6836240873.1497545</v>
      </c>
      <c r="V64" s="164"/>
      <c r="W64" s="164"/>
      <c r="X64" s="164"/>
      <c r="Y64" s="177"/>
      <c r="Z64" s="164">
        <f>SUM(Z39:Z63)</f>
        <v>7721862456.107091</v>
      </c>
      <c r="AA64" s="177"/>
      <c r="AB64" s="177"/>
      <c r="AC64" s="177"/>
      <c r="AD64" s="102"/>
      <c r="AE64" s="1779">
        <f>U64/Z64-1</f>
        <v>-0.11469015253657011</v>
      </c>
      <c r="AF64" s="102"/>
    </row>
    <row r="65" spans="1:32" x14ac:dyDescent="0.25">
      <c r="A65" s="102"/>
      <c r="B65" s="180"/>
      <c r="C65" s="102"/>
      <c r="D65" s="102"/>
      <c r="E65" s="102"/>
      <c r="F65" s="102"/>
      <c r="G65" s="102"/>
      <c r="H65" s="102"/>
      <c r="I65" s="102"/>
      <c r="J65" s="102"/>
      <c r="K65" s="102"/>
      <c r="L65" s="102"/>
      <c r="M65" s="102"/>
      <c r="N65" s="102"/>
      <c r="O65" s="102"/>
      <c r="P65" s="102"/>
      <c r="Q65" s="102"/>
      <c r="R65" s="102"/>
      <c r="S65" s="102"/>
      <c r="T65" s="180"/>
      <c r="U65" s="164"/>
      <c r="V65" s="164"/>
      <c r="W65" s="164"/>
      <c r="X65" s="164"/>
      <c r="Y65" s="177"/>
      <c r="Z65" s="177"/>
      <c r="AA65" s="177"/>
      <c r="AB65" s="177"/>
      <c r="AC65" s="177"/>
      <c r="AD65" s="102"/>
      <c r="AE65" s="346"/>
      <c r="AF65" s="102"/>
    </row>
    <row r="66" spans="1:32" x14ac:dyDescent="0.25">
      <c r="A66" s="102"/>
      <c r="B66" s="71"/>
      <c r="C66" s="102"/>
      <c r="D66" s="102"/>
      <c r="E66" s="102"/>
      <c r="F66" s="102"/>
      <c r="G66" s="102"/>
      <c r="H66" s="102"/>
      <c r="I66" s="102"/>
      <c r="J66" s="102"/>
      <c r="K66" s="102"/>
      <c r="L66" s="102"/>
      <c r="M66" s="102"/>
      <c r="N66" s="102"/>
      <c r="O66" s="102"/>
      <c r="P66" s="102"/>
      <c r="Q66" s="102"/>
      <c r="R66" s="102"/>
      <c r="S66" s="102"/>
      <c r="T66" s="205" t="s">
        <v>124</v>
      </c>
      <c r="U66" s="1456">
        <f>SUM(U17,U36,U64)</f>
        <v>6840550002.0586853</v>
      </c>
      <c r="V66" s="1456"/>
      <c r="W66" s="1456"/>
      <c r="X66" s="1456"/>
      <c r="Y66" s="1456"/>
      <c r="Z66" s="1456">
        <f>SUM(Z17,Z36,Z64)</f>
        <v>7726535049.540102</v>
      </c>
      <c r="AA66" s="1457"/>
      <c r="AB66" s="301"/>
      <c r="AC66" s="301"/>
      <c r="AD66" s="121"/>
      <c r="AE66" s="347">
        <f>U66/Z66-1</f>
        <v>-0.11466783516812651</v>
      </c>
      <c r="AF66" s="102"/>
    </row>
    <row r="67" spans="1:32" x14ac:dyDescent="0.25">
      <c r="U67" s="81"/>
      <c r="V67" s="81"/>
      <c r="W67" s="81"/>
      <c r="X67" s="81"/>
      <c r="Y67" s="81"/>
      <c r="Z67" s="81"/>
      <c r="AA67" s="81"/>
      <c r="AB67" s="81"/>
      <c r="AC67" s="81"/>
    </row>
    <row r="68" spans="1:32" x14ac:dyDescent="0.25">
      <c r="B68" s="3" t="s">
        <v>272</v>
      </c>
    </row>
    <row r="69" spans="1:32" x14ac:dyDescent="0.25">
      <c r="B69" s="3" t="s">
        <v>273</v>
      </c>
    </row>
    <row r="70" spans="1:32" x14ac:dyDescent="0.25">
      <c r="B70" s="3" t="s">
        <v>274</v>
      </c>
    </row>
    <row r="71" spans="1:32" x14ac:dyDescent="0.25">
      <c r="B71" s="3" t="s">
        <v>695</v>
      </c>
    </row>
    <row r="72" spans="1:32" x14ac:dyDescent="0.25">
      <c r="B72" s="3" t="s">
        <v>260</v>
      </c>
    </row>
  </sheetData>
  <mergeCells count="11">
    <mergeCell ref="Q5:Q7"/>
    <mergeCell ref="T5:T7"/>
    <mergeCell ref="V5:X5"/>
    <mergeCell ref="AA5:AC5"/>
    <mergeCell ref="AE5:AE7"/>
    <mergeCell ref="P5:P7"/>
    <mergeCell ref="B5:B7"/>
    <mergeCell ref="C5:C7"/>
    <mergeCell ref="E5:G5"/>
    <mergeCell ref="J5:L5"/>
    <mergeCell ref="N5:N7"/>
  </mergeCells>
  <dataValidations count="1">
    <dataValidation type="decimal" operator="greaterThanOrEqual" allowBlank="1" showInputMessage="1" showErrorMessage="1" prompt="Please enter number in millions of local currency" sqref="E76:G79" xr:uid="{F22C6C3C-BE05-4294-B083-C1382DC72E7D}">
      <formula1>0</formula1>
    </dataValidation>
  </dataValidation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F64"/>
  <sheetViews>
    <sheetView showGridLines="0" topLeftCell="A31" zoomScale="85" zoomScaleNormal="85" workbookViewId="0">
      <selection activeCell="D20" sqref="D20"/>
    </sheetView>
  </sheetViews>
  <sheetFormatPr defaultColWidth="11.42578125" defaultRowHeight="15" x14ac:dyDescent="0.25"/>
  <cols>
    <col min="1" max="1" width="2.85546875" style="3" customWidth="1"/>
    <col min="2" max="2" width="45.85546875" style="3" customWidth="1"/>
    <col min="3" max="3" width="5.85546875" style="3" customWidth="1"/>
    <col min="4" max="5" width="18.42578125" style="3" bestFit="1" customWidth="1"/>
    <col min="6" max="6" width="16.7109375" style="3" customWidth="1"/>
    <col min="7" max="7" width="14.42578125" style="3" bestFit="1" customWidth="1"/>
    <col min="8" max="8" width="2.85546875" style="3" customWidth="1"/>
    <col min="9" max="10" width="18.42578125" style="3" bestFit="1" customWidth="1"/>
    <col min="11" max="11" width="16.7109375" style="3" bestFit="1" customWidth="1"/>
    <col min="12" max="12" width="15.7109375" style="3" customWidth="1"/>
    <col min="13" max="13" width="2.85546875" style="3" customWidth="1"/>
    <col min="14" max="14" width="10.85546875" style="3" customWidth="1"/>
    <col min="15" max="15" width="2.85546875" style="3" customWidth="1"/>
    <col min="16" max="17" width="15.7109375" style="3" customWidth="1"/>
    <col min="18" max="19" width="2.85546875" style="3" customWidth="1"/>
    <col min="20" max="20" width="45.85546875" style="3" customWidth="1"/>
    <col min="21" max="24" width="15.7109375" style="3" customWidth="1"/>
    <col min="25" max="25" width="2.85546875" style="3" customWidth="1"/>
    <col min="26" max="29" width="15.7109375" style="3" customWidth="1"/>
    <col min="30" max="30" width="2.85546875" style="3" customWidth="1"/>
    <col min="31" max="31" width="10.85546875" style="3" customWidth="1"/>
    <col min="32" max="32" width="2.85546875" style="3" customWidth="1"/>
    <col min="33" max="256" width="11.42578125" style="2"/>
    <col min="257" max="257" width="2.85546875" style="2" customWidth="1"/>
    <col min="258" max="258" width="45.85546875" style="2" customWidth="1"/>
    <col min="259" max="259" width="5.85546875" style="2" customWidth="1"/>
    <col min="260" max="263" width="15.7109375" style="2" customWidth="1"/>
    <col min="264" max="264" width="2.85546875" style="2" customWidth="1"/>
    <col min="265" max="268" width="15.7109375" style="2" customWidth="1"/>
    <col min="269" max="269" width="2.85546875" style="2" customWidth="1"/>
    <col min="270" max="270" width="10.85546875" style="2" customWidth="1"/>
    <col min="271" max="271" width="2.85546875" style="2" customWidth="1"/>
    <col min="272" max="273" width="15.7109375" style="2" customWidth="1"/>
    <col min="274" max="275" width="2.85546875" style="2" customWidth="1"/>
    <col min="276" max="276" width="45.85546875" style="2" customWidth="1"/>
    <col min="277" max="280" width="15.7109375" style="2" customWidth="1"/>
    <col min="281" max="281" width="2.85546875" style="2" customWidth="1"/>
    <col min="282" max="285" width="15.7109375" style="2" customWidth="1"/>
    <col min="286" max="286" width="2.85546875" style="2" customWidth="1"/>
    <col min="287" max="287" width="10.85546875" style="2" customWidth="1"/>
    <col min="288" max="288" width="2.85546875" style="2" customWidth="1"/>
    <col min="289" max="512" width="11.42578125" style="2"/>
    <col min="513" max="513" width="2.85546875" style="2" customWidth="1"/>
    <col min="514" max="514" width="45.85546875" style="2" customWidth="1"/>
    <col min="515" max="515" width="5.85546875" style="2" customWidth="1"/>
    <col min="516" max="519" width="15.7109375" style="2" customWidth="1"/>
    <col min="520" max="520" width="2.85546875" style="2" customWidth="1"/>
    <col min="521" max="524" width="15.7109375" style="2" customWidth="1"/>
    <col min="525" max="525" width="2.85546875" style="2" customWidth="1"/>
    <col min="526" max="526" width="10.85546875" style="2" customWidth="1"/>
    <col min="527" max="527" width="2.85546875" style="2" customWidth="1"/>
    <col min="528" max="529" width="15.7109375" style="2" customWidth="1"/>
    <col min="530" max="531" width="2.85546875" style="2" customWidth="1"/>
    <col min="532" max="532" width="45.85546875" style="2" customWidth="1"/>
    <col min="533" max="536" width="15.7109375" style="2" customWidth="1"/>
    <col min="537" max="537" width="2.85546875" style="2" customWidth="1"/>
    <col min="538" max="541" width="15.7109375" style="2" customWidth="1"/>
    <col min="542" max="542" width="2.85546875" style="2" customWidth="1"/>
    <col min="543" max="543" width="10.85546875" style="2" customWidth="1"/>
    <col min="544" max="544" width="2.85546875" style="2" customWidth="1"/>
    <col min="545" max="768" width="11.42578125" style="2"/>
    <col min="769" max="769" width="2.85546875" style="2" customWidth="1"/>
    <col min="770" max="770" width="45.85546875" style="2" customWidth="1"/>
    <col min="771" max="771" width="5.85546875" style="2" customWidth="1"/>
    <col min="772" max="775" width="15.7109375" style="2" customWidth="1"/>
    <col min="776" max="776" width="2.85546875" style="2" customWidth="1"/>
    <col min="777" max="780" width="15.7109375" style="2" customWidth="1"/>
    <col min="781" max="781" width="2.85546875" style="2" customWidth="1"/>
    <col min="782" max="782" width="10.85546875" style="2" customWidth="1"/>
    <col min="783" max="783" width="2.85546875" style="2" customWidth="1"/>
    <col min="784" max="785" width="15.7109375" style="2" customWidth="1"/>
    <col min="786" max="787" width="2.85546875" style="2" customWidth="1"/>
    <col min="788" max="788" width="45.85546875" style="2" customWidth="1"/>
    <col min="789" max="792" width="15.7109375" style="2" customWidth="1"/>
    <col min="793" max="793" width="2.85546875" style="2" customWidth="1"/>
    <col min="794" max="797" width="15.7109375" style="2" customWidth="1"/>
    <col min="798" max="798" width="2.85546875" style="2" customWidth="1"/>
    <col min="799" max="799" width="10.85546875" style="2" customWidth="1"/>
    <col min="800" max="800" width="2.85546875" style="2" customWidth="1"/>
    <col min="801" max="1024" width="11.42578125" style="2"/>
    <col min="1025" max="1025" width="2.85546875" style="2" customWidth="1"/>
    <col min="1026" max="1026" width="45.85546875" style="2" customWidth="1"/>
    <col min="1027" max="1027" width="5.85546875" style="2" customWidth="1"/>
    <col min="1028" max="1031" width="15.7109375" style="2" customWidth="1"/>
    <col min="1032" max="1032" width="2.85546875" style="2" customWidth="1"/>
    <col min="1033" max="1036" width="15.7109375" style="2" customWidth="1"/>
    <col min="1037" max="1037" width="2.85546875" style="2" customWidth="1"/>
    <col min="1038" max="1038" width="10.85546875" style="2" customWidth="1"/>
    <col min="1039" max="1039" width="2.85546875" style="2" customWidth="1"/>
    <col min="1040" max="1041" width="15.7109375" style="2" customWidth="1"/>
    <col min="1042" max="1043" width="2.85546875" style="2" customWidth="1"/>
    <col min="1044" max="1044" width="45.85546875" style="2" customWidth="1"/>
    <col min="1045" max="1048" width="15.7109375" style="2" customWidth="1"/>
    <col min="1049" max="1049" width="2.85546875" style="2" customWidth="1"/>
    <col min="1050" max="1053" width="15.7109375" style="2" customWidth="1"/>
    <col min="1054" max="1054" width="2.85546875" style="2" customWidth="1"/>
    <col min="1055" max="1055" width="10.85546875" style="2" customWidth="1"/>
    <col min="1056" max="1056" width="2.85546875" style="2" customWidth="1"/>
    <col min="1057" max="1280" width="11.42578125" style="2"/>
    <col min="1281" max="1281" width="2.85546875" style="2" customWidth="1"/>
    <col min="1282" max="1282" width="45.85546875" style="2" customWidth="1"/>
    <col min="1283" max="1283" width="5.85546875" style="2" customWidth="1"/>
    <col min="1284" max="1287" width="15.7109375" style="2" customWidth="1"/>
    <col min="1288" max="1288" width="2.85546875" style="2" customWidth="1"/>
    <col min="1289" max="1292" width="15.7109375" style="2" customWidth="1"/>
    <col min="1293" max="1293" width="2.85546875" style="2" customWidth="1"/>
    <col min="1294" max="1294" width="10.85546875" style="2" customWidth="1"/>
    <col min="1295" max="1295" width="2.85546875" style="2" customWidth="1"/>
    <col min="1296" max="1297" width="15.7109375" style="2" customWidth="1"/>
    <col min="1298" max="1299" width="2.85546875" style="2" customWidth="1"/>
    <col min="1300" max="1300" width="45.85546875" style="2" customWidth="1"/>
    <col min="1301" max="1304" width="15.7109375" style="2" customWidth="1"/>
    <col min="1305" max="1305" width="2.85546875" style="2" customWidth="1"/>
    <col min="1306" max="1309" width="15.7109375" style="2" customWidth="1"/>
    <col min="1310" max="1310" width="2.85546875" style="2" customWidth="1"/>
    <col min="1311" max="1311" width="10.85546875" style="2" customWidth="1"/>
    <col min="1312" max="1312" width="2.85546875" style="2" customWidth="1"/>
    <col min="1313" max="1536" width="11.42578125" style="2"/>
    <col min="1537" max="1537" width="2.85546875" style="2" customWidth="1"/>
    <col min="1538" max="1538" width="45.85546875" style="2" customWidth="1"/>
    <col min="1539" max="1539" width="5.85546875" style="2" customWidth="1"/>
    <col min="1540" max="1543" width="15.7109375" style="2" customWidth="1"/>
    <col min="1544" max="1544" width="2.85546875" style="2" customWidth="1"/>
    <col min="1545" max="1548" width="15.7109375" style="2" customWidth="1"/>
    <col min="1549" max="1549" width="2.85546875" style="2" customWidth="1"/>
    <col min="1550" max="1550" width="10.85546875" style="2" customWidth="1"/>
    <col min="1551" max="1551" width="2.85546875" style="2" customWidth="1"/>
    <col min="1552" max="1553" width="15.7109375" style="2" customWidth="1"/>
    <col min="1554" max="1555" width="2.85546875" style="2" customWidth="1"/>
    <col min="1556" max="1556" width="45.85546875" style="2" customWidth="1"/>
    <col min="1557" max="1560" width="15.7109375" style="2" customWidth="1"/>
    <col min="1561" max="1561" width="2.85546875" style="2" customWidth="1"/>
    <col min="1562" max="1565" width="15.7109375" style="2" customWidth="1"/>
    <col min="1566" max="1566" width="2.85546875" style="2" customWidth="1"/>
    <col min="1567" max="1567" width="10.85546875" style="2" customWidth="1"/>
    <col min="1568" max="1568" width="2.85546875" style="2" customWidth="1"/>
    <col min="1569" max="1792" width="11.42578125" style="2"/>
    <col min="1793" max="1793" width="2.85546875" style="2" customWidth="1"/>
    <col min="1794" max="1794" width="45.85546875" style="2" customWidth="1"/>
    <col min="1795" max="1795" width="5.85546875" style="2" customWidth="1"/>
    <col min="1796" max="1799" width="15.7109375" style="2" customWidth="1"/>
    <col min="1800" max="1800" width="2.85546875" style="2" customWidth="1"/>
    <col min="1801" max="1804" width="15.7109375" style="2" customWidth="1"/>
    <col min="1805" max="1805" width="2.85546875" style="2" customWidth="1"/>
    <col min="1806" max="1806" width="10.85546875" style="2" customWidth="1"/>
    <col min="1807" max="1807" width="2.85546875" style="2" customWidth="1"/>
    <col min="1808" max="1809" width="15.7109375" style="2" customWidth="1"/>
    <col min="1810" max="1811" width="2.85546875" style="2" customWidth="1"/>
    <col min="1812" max="1812" width="45.85546875" style="2" customWidth="1"/>
    <col min="1813" max="1816" width="15.7109375" style="2" customWidth="1"/>
    <col min="1817" max="1817" width="2.85546875" style="2" customWidth="1"/>
    <col min="1818" max="1821" width="15.7109375" style="2" customWidth="1"/>
    <col min="1822" max="1822" width="2.85546875" style="2" customWidth="1"/>
    <col min="1823" max="1823" width="10.85546875" style="2" customWidth="1"/>
    <col min="1824" max="1824" width="2.85546875" style="2" customWidth="1"/>
    <col min="1825" max="2048" width="11.42578125" style="2"/>
    <col min="2049" max="2049" width="2.85546875" style="2" customWidth="1"/>
    <col min="2050" max="2050" width="45.85546875" style="2" customWidth="1"/>
    <col min="2051" max="2051" width="5.85546875" style="2" customWidth="1"/>
    <col min="2052" max="2055" width="15.7109375" style="2" customWidth="1"/>
    <col min="2056" max="2056" width="2.85546875" style="2" customWidth="1"/>
    <col min="2057" max="2060" width="15.7109375" style="2" customWidth="1"/>
    <col min="2061" max="2061" width="2.85546875" style="2" customWidth="1"/>
    <col min="2062" max="2062" width="10.85546875" style="2" customWidth="1"/>
    <col min="2063" max="2063" width="2.85546875" style="2" customWidth="1"/>
    <col min="2064" max="2065" width="15.7109375" style="2" customWidth="1"/>
    <col min="2066" max="2067" width="2.85546875" style="2" customWidth="1"/>
    <col min="2068" max="2068" width="45.85546875" style="2" customWidth="1"/>
    <col min="2069" max="2072" width="15.7109375" style="2" customWidth="1"/>
    <col min="2073" max="2073" width="2.85546875" style="2" customWidth="1"/>
    <col min="2074" max="2077" width="15.7109375" style="2" customWidth="1"/>
    <col min="2078" max="2078" width="2.85546875" style="2" customWidth="1"/>
    <col min="2079" max="2079" width="10.85546875" style="2" customWidth="1"/>
    <col min="2080" max="2080" width="2.85546875" style="2" customWidth="1"/>
    <col min="2081" max="2304" width="11.42578125" style="2"/>
    <col min="2305" max="2305" width="2.85546875" style="2" customWidth="1"/>
    <col min="2306" max="2306" width="45.85546875" style="2" customWidth="1"/>
    <col min="2307" max="2307" width="5.85546875" style="2" customWidth="1"/>
    <col min="2308" max="2311" width="15.7109375" style="2" customWidth="1"/>
    <col min="2312" max="2312" width="2.85546875" style="2" customWidth="1"/>
    <col min="2313" max="2316" width="15.7109375" style="2" customWidth="1"/>
    <col min="2317" max="2317" width="2.85546875" style="2" customWidth="1"/>
    <col min="2318" max="2318" width="10.85546875" style="2" customWidth="1"/>
    <col min="2319" max="2319" width="2.85546875" style="2" customWidth="1"/>
    <col min="2320" max="2321" width="15.7109375" style="2" customWidth="1"/>
    <col min="2322" max="2323" width="2.85546875" style="2" customWidth="1"/>
    <col min="2324" max="2324" width="45.85546875" style="2" customWidth="1"/>
    <col min="2325" max="2328" width="15.7109375" style="2" customWidth="1"/>
    <col min="2329" max="2329" width="2.85546875" style="2" customWidth="1"/>
    <col min="2330" max="2333" width="15.7109375" style="2" customWidth="1"/>
    <col min="2334" max="2334" width="2.85546875" style="2" customWidth="1"/>
    <col min="2335" max="2335" width="10.85546875" style="2" customWidth="1"/>
    <col min="2336" max="2336" width="2.85546875" style="2" customWidth="1"/>
    <col min="2337" max="2560" width="11.42578125" style="2"/>
    <col min="2561" max="2561" width="2.85546875" style="2" customWidth="1"/>
    <col min="2562" max="2562" width="45.85546875" style="2" customWidth="1"/>
    <col min="2563" max="2563" width="5.85546875" style="2" customWidth="1"/>
    <col min="2564" max="2567" width="15.7109375" style="2" customWidth="1"/>
    <col min="2568" max="2568" width="2.85546875" style="2" customWidth="1"/>
    <col min="2569" max="2572" width="15.7109375" style="2" customWidth="1"/>
    <col min="2573" max="2573" width="2.85546875" style="2" customWidth="1"/>
    <col min="2574" max="2574" width="10.85546875" style="2" customWidth="1"/>
    <col min="2575" max="2575" width="2.85546875" style="2" customWidth="1"/>
    <col min="2576" max="2577" width="15.7109375" style="2" customWidth="1"/>
    <col min="2578" max="2579" width="2.85546875" style="2" customWidth="1"/>
    <col min="2580" max="2580" width="45.85546875" style="2" customWidth="1"/>
    <col min="2581" max="2584" width="15.7109375" style="2" customWidth="1"/>
    <col min="2585" max="2585" width="2.85546875" style="2" customWidth="1"/>
    <col min="2586" max="2589" width="15.7109375" style="2" customWidth="1"/>
    <col min="2590" max="2590" width="2.85546875" style="2" customWidth="1"/>
    <col min="2591" max="2591" width="10.85546875" style="2" customWidth="1"/>
    <col min="2592" max="2592" width="2.85546875" style="2" customWidth="1"/>
    <col min="2593" max="2816" width="11.42578125" style="2"/>
    <col min="2817" max="2817" width="2.85546875" style="2" customWidth="1"/>
    <col min="2818" max="2818" width="45.85546875" style="2" customWidth="1"/>
    <col min="2819" max="2819" width="5.85546875" style="2" customWidth="1"/>
    <col min="2820" max="2823" width="15.7109375" style="2" customWidth="1"/>
    <col min="2824" max="2824" width="2.85546875" style="2" customWidth="1"/>
    <col min="2825" max="2828" width="15.7109375" style="2" customWidth="1"/>
    <col min="2829" max="2829" width="2.85546875" style="2" customWidth="1"/>
    <col min="2830" max="2830" width="10.85546875" style="2" customWidth="1"/>
    <col min="2831" max="2831" width="2.85546875" style="2" customWidth="1"/>
    <col min="2832" max="2833" width="15.7109375" style="2" customWidth="1"/>
    <col min="2834" max="2835" width="2.85546875" style="2" customWidth="1"/>
    <col min="2836" max="2836" width="45.85546875" style="2" customWidth="1"/>
    <col min="2837" max="2840" width="15.7109375" style="2" customWidth="1"/>
    <col min="2841" max="2841" width="2.85546875" style="2" customWidth="1"/>
    <col min="2842" max="2845" width="15.7109375" style="2" customWidth="1"/>
    <col min="2846" max="2846" width="2.85546875" style="2" customWidth="1"/>
    <col min="2847" max="2847" width="10.85546875" style="2" customWidth="1"/>
    <col min="2848" max="2848" width="2.85546875" style="2" customWidth="1"/>
    <col min="2849" max="3072" width="11.42578125" style="2"/>
    <col min="3073" max="3073" width="2.85546875" style="2" customWidth="1"/>
    <col min="3074" max="3074" width="45.85546875" style="2" customWidth="1"/>
    <col min="3075" max="3075" width="5.85546875" style="2" customWidth="1"/>
    <col min="3076" max="3079" width="15.7109375" style="2" customWidth="1"/>
    <col min="3080" max="3080" width="2.85546875" style="2" customWidth="1"/>
    <col min="3081" max="3084" width="15.7109375" style="2" customWidth="1"/>
    <col min="3085" max="3085" width="2.85546875" style="2" customWidth="1"/>
    <col min="3086" max="3086" width="10.85546875" style="2" customWidth="1"/>
    <col min="3087" max="3087" width="2.85546875" style="2" customWidth="1"/>
    <col min="3088" max="3089" width="15.7109375" style="2" customWidth="1"/>
    <col min="3090" max="3091" width="2.85546875" style="2" customWidth="1"/>
    <col min="3092" max="3092" width="45.85546875" style="2" customWidth="1"/>
    <col min="3093" max="3096" width="15.7109375" style="2" customWidth="1"/>
    <col min="3097" max="3097" width="2.85546875" style="2" customWidth="1"/>
    <col min="3098" max="3101" width="15.7109375" style="2" customWidth="1"/>
    <col min="3102" max="3102" width="2.85546875" style="2" customWidth="1"/>
    <col min="3103" max="3103" width="10.85546875" style="2" customWidth="1"/>
    <col min="3104" max="3104" width="2.85546875" style="2" customWidth="1"/>
    <col min="3105" max="3328" width="11.42578125" style="2"/>
    <col min="3329" max="3329" width="2.85546875" style="2" customWidth="1"/>
    <col min="3330" max="3330" width="45.85546875" style="2" customWidth="1"/>
    <col min="3331" max="3331" width="5.85546875" style="2" customWidth="1"/>
    <col min="3332" max="3335" width="15.7109375" style="2" customWidth="1"/>
    <col min="3336" max="3336" width="2.85546875" style="2" customWidth="1"/>
    <col min="3337" max="3340" width="15.7109375" style="2" customWidth="1"/>
    <col min="3341" max="3341" width="2.85546875" style="2" customWidth="1"/>
    <col min="3342" max="3342" width="10.85546875" style="2" customWidth="1"/>
    <col min="3343" max="3343" width="2.85546875" style="2" customWidth="1"/>
    <col min="3344" max="3345" width="15.7109375" style="2" customWidth="1"/>
    <col min="3346" max="3347" width="2.85546875" style="2" customWidth="1"/>
    <col min="3348" max="3348" width="45.85546875" style="2" customWidth="1"/>
    <col min="3349" max="3352" width="15.7109375" style="2" customWidth="1"/>
    <col min="3353" max="3353" width="2.85546875" style="2" customWidth="1"/>
    <col min="3354" max="3357" width="15.7109375" style="2" customWidth="1"/>
    <col min="3358" max="3358" width="2.85546875" style="2" customWidth="1"/>
    <col min="3359" max="3359" width="10.85546875" style="2" customWidth="1"/>
    <col min="3360" max="3360" width="2.85546875" style="2" customWidth="1"/>
    <col min="3361" max="3584" width="11.42578125" style="2"/>
    <col min="3585" max="3585" width="2.85546875" style="2" customWidth="1"/>
    <col min="3586" max="3586" width="45.85546875" style="2" customWidth="1"/>
    <col min="3587" max="3587" width="5.85546875" style="2" customWidth="1"/>
    <col min="3588" max="3591" width="15.7109375" style="2" customWidth="1"/>
    <col min="3592" max="3592" width="2.85546875" style="2" customWidth="1"/>
    <col min="3593" max="3596" width="15.7109375" style="2" customWidth="1"/>
    <col min="3597" max="3597" width="2.85546875" style="2" customWidth="1"/>
    <col min="3598" max="3598" width="10.85546875" style="2" customWidth="1"/>
    <col min="3599" max="3599" width="2.85546875" style="2" customWidth="1"/>
    <col min="3600" max="3601" width="15.7109375" style="2" customWidth="1"/>
    <col min="3602" max="3603" width="2.85546875" style="2" customWidth="1"/>
    <col min="3604" max="3604" width="45.85546875" style="2" customWidth="1"/>
    <col min="3605" max="3608" width="15.7109375" style="2" customWidth="1"/>
    <col min="3609" max="3609" width="2.85546875" style="2" customWidth="1"/>
    <col min="3610" max="3613" width="15.7109375" style="2" customWidth="1"/>
    <col min="3614" max="3614" width="2.85546875" style="2" customWidth="1"/>
    <col min="3615" max="3615" width="10.85546875" style="2" customWidth="1"/>
    <col min="3616" max="3616" width="2.85546875" style="2" customWidth="1"/>
    <col min="3617" max="3840" width="11.42578125" style="2"/>
    <col min="3841" max="3841" width="2.85546875" style="2" customWidth="1"/>
    <col min="3842" max="3842" width="45.85546875" style="2" customWidth="1"/>
    <col min="3843" max="3843" width="5.85546875" style="2" customWidth="1"/>
    <col min="3844" max="3847" width="15.7109375" style="2" customWidth="1"/>
    <col min="3848" max="3848" width="2.85546875" style="2" customWidth="1"/>
    <col min="3849" max="3852" width="15.7109375" style="2" customWidth="1"/>
    <col min="3853" max="3853" width="2.85546875" style="2" customWidth="1"/>
    <col min="3854" max="3854" width="10.85546875" style="2" customWidth="1"/>
    <col min="3855" max="3855" width="2.85546875" style="2" customWidth="1"/>
    <col min="3856" max="3857" width="15.7109375" style="2" customWidth="1"/>
    <col min="3858" max="3859" width="2.85546875" style="2" customWidth="1"/>
    <col min="3860" max="3860" width="45.85546875" style="2" customWidth="1"/>
    <col min="3861" max="3864" width="15.7109375" style="2" customWidth="1"/>
    <col min="3865" max="3865" width="2.85546875" style="2" customWidth="1"/>
    <col min="3866" max="3869" width="15.7109375" style="2" customWidth="1"/>
    <col min="3870" max="3870" width="2.85546875" style="2" customWidth="1"/>
    <col min="3871" max="3871" width="10.85546875" style="2" customWidth="1"/>
    <col min="3872" max="3872" width="2.85546875" style="2" customWidth="1"/>
    <col min="3873" max="4096" width="11.42578125" style="2"/>
    <col min="4097" max="4097" width="2.85546875" style="2" customWidth="1"/>
    <col min="4098" max="4098" width="45.85546875" style="2" customWidth="1"/>
    <col min="4099" max="4099" width="5.85546875" style="2" customWidth="1"/>
    <col min="4100" max="4103" width="15.7109375" style="2" customWidth="1"/>
    <col min="4104" max="4104" width="2.85546875" style="2" customWidth="1"/>
    <col min="4105" max="4108" width="15.7109375" style="2" customWidth="1"/>
    <col min="4109" max="4109" width="2.85546875" style="2" customWidth="1"/>
    <col min="4110" max="4110" width="10.85546875" style="2" customWidth="1"/>
    <col min="4111" max="4111" width="2.85546875" style="2" customWidth="1"/>
    <col min="4112" max="4113" width="15.7109375" style="2" customWidth="1"/>
    <col min="4114" max="4115" width="2.85546875" style="2" customWidth="1"/>
    <col min="4116" max="4116" width="45.85546875" style="2" customWidth="1"/>
    <col min="4117" max="4120" width="15.7109375" style="2" customWidth="1"/>
    <col min="4121" max="4121" width="2.85546875" style="2" customWidth="1"/>
    <col min="4122" max="4125" width="15.7109375" style="2" customWidth="1"/>
    <col min="4126" max="4126" width="2.85546875" style="2" customWidth="1"/>
    <col min="4127" max="4127" width="10.85546875" style="2" customWidth="1"/>
    <col min="4128" max="4128" width="2.85546875" style="2" customWidth="1"/>
    <col min="4129" max="4352" width="11.42578125" style="2"/>
    <col min="4353" max="4353" width="2.85546875" style="2" customWidth="1"/>
    <col min="4354" max="4354" width="45.85546875" style="2" customWidth="1"/>
    <col min="4355" max="4355" width="5.85546875" style="2" customWidth="1"/>
    <col min="4356" max="4359" width="15.7109375" style="2" customWidth="1"/>
    <col min="4360" max="4360" width="2.85546875" style="2" customWidth="1"/>
    <col min="4361" max="4364" width="15.7109375" style="2" customWidth="1"/>
    <col min="4365" max="4365" width="2.85546875" style="2" customWidth="1"/>
    <col min="4366" max="4366" width="10.85546875" style="2" customWidth="1"/>
    <col min="4367" max="4367" width="2.85546875" style="2" customWidth="1"/>
    <col min="4368" max="4369" width="15.7109375" style="2" customWidth="1"/>
    <col min="4370" max="4371" width="2.85546875" style="2" customWidth="1"/>
    <col min="4372" max="4372" width="45.85546875" style="2" customWidth="1"/>
    <col min="4373" max="4376" width="15.7109375" style="2" customWidth="1"/>
    <col min="4377" max="4377" width="2.85546875" style="2" customWidth="1"/>
    <col min="4378" max="4381" width="15.7109375" style="2" customWidth="1"/>
    <col min="4382" max="4382" width="2.85546875" style="2" customWidth="1"/>
    <col min="4383" max="4383" width="10.85546875" style="2" customWidth="1"/>
    <col min="4384" max="4384" width="2.85546875" style="2" customWidth="1"/>
    <col min="4385" max="4608" width="11.42578125" style="2"/>
    <col min="4609" max="4609" width="2.85546875" style="2" customWidth="1"/>
    <col min="4610" max="4610" width="45.85546875" style="2" customWidth="1"/>
    <col min="4611" max="4611" width="5.85546875" style="2" customWidth="1"/>
    <col min="4612" max="4615" width="15.7109375" style="2" customWidth="1"/>
    <col min="4616" max="4616" width="2.85546875" style="2" customWidth="1"/>
    <col min="4617" max="4620" width="15.7109375" style="2" customWidth="1"/>
    <col min="4621" max="4621" width="2.85546875" style="2" customWidth="1"/>
    <col min="4622" max="4622" width="10.85546875" style="2" customWidth="1"/>
    <col min="4623" max="4623" width="2.85546875" style="2" customWidth="1"/>
    <col min="4624" max="4625" width="15.7109375" style="2" customWidth="1"/>
    <col min="4626" max="4627" width="2.85546875" style="2" customWidth="1"/>
    <col min="4628" max="4628" width="45.85546875" style="2" customWidth="1"/>
    <col min="4629" max="4632" width="15.7109375" style="2" customWidth="1"/>
    <col min="4633" max="4633" width="2.85546875" style="2" customWidth="1"/>
    <col min="4634" max="4637" width="15.7109375" style="2" customWidth="1"/>
    <col min="4638" max="4638" width="2.85546875" style="2" customWidth="1"/>
    <col min="4639" max="4639" width="10.85546875" style="2" customWidth="1"/>
    <col min="4640" max="4640" width="2.85546875" style="2" customWidth="1"/>
    <col min="4641" max="4864" width="11.42578125" style="2"/>
    <col min="4865" max="4865" width="2.85546875" style="2" customWidth="1"/>
    <col min="4866" max="4866" width="45.85546875" style="2" customWidth="1"/>
    <col min="4867" max="4867" width="5.85546875" style="2" customWidth="1"/>
    <col min="4868" max="4871" width="15.7109375" style="2" customWidth="1"/>
    <col min="4872" max="4872" width="2.85546875" style="2" customWidth="1"/>
    <col min="4873" max="4876" width="15.7109375" style="2" customWidth="1"/>
    <col min="4877" max="4877" width="2.85546875" style="2" customWidth="1"/>
    <col min="4878" max="4878" width="10.85546875" style="2" customWidth="1"/>
    <col min="4879" max="4879" width="2.85546875" style="2" customWidth="1"/>
    <col min="4880" max="4881" width="15.7109375" style="2" customWidth="1"/>
    <col min="4882" max="4883" width="2.85546875" style="2" customWidth="1"/>
    <col min="4884" max="4884" width="45.85546875" style="2" customWidth="1"/>
    <col min="4885" max="4888" width="15.7109375" style="2" customWidth="1"/>
    <col min="4889" max="4889" width="2.85546875" style="2" customWidth="1"/>
    <col min="4890" max="4893" width="15.7109375" style="2" customWidth="1"/>
    <col min="4894" max="4894" width="2.85546875" style="2" customWidth="1"/>
    <col min="4895" max="4895" width="10.85546875" style="2" customWidth="1"/>
    <col min="4896" max="4896" width="2.85546875" style="2" customWidth="1"/>
    <col min="4897" max="5120" width="11.42578125" style="2"/>
    <col min="5121" max="5121" width="2.85546875" style="2" customWidth="1"/>
    <col min="5122" max="5122" width="45.85546875" style="2" customWidth="1"/>
    <col min="5123" max="5123" width="5.85546875" style="2" customWidth="1"/>
    <col min="5124" max="5127" width="15.7109375" style="2" customWidth="1"/>
    <col min="5128" max="5128" width="2.85546875" style="2" customWidth="1"/>
    <col min="5129" max="5132" width="15.7109375" style="2" customWidth="1"/>
    <col min="5133" max="5133" width="2.85546875" style="2" customWidth="1"/>
    <col min="5134" max="5134" width="10.85546875" style="2" customWidth="1"/>
    <col min="5135" max="5135" width="2.85546875" style="2" customWidth="1"/>
    <col min="5136" max="5137" width="15.7109375" style="2" customWidth="1"/>
    <col min="5138" max="5139" width="2.85546875" style="2" customWidth="1"/>
    <col min="5140" max="5140" width="45.85546875" style="2" customWidth="1"/>
    <col min="5141" max="5144" width="15.7109375" style="2" customWidth="1"/>
    <col min="5145" max="5145" width="2.85546875" style="2" customWidth="1"/>
    <col min="5146" max="5149" width="15.7109375" style="2" customWidth="1"/>
    <col min="5150" max="5150" width="2.85546875" style="2" customWidth="1"/>
    <col min="5151" max="5151" width="10.85546875" style="2" customWidth="1"/>
    <col min="5152" max="5152" width="2.85546875" style="2" customWidth="1"/>
    <col min="5153" max="5376" width="11.42578125" style="2"/>
    <col min="5377" max="5377" width="2.85546875" style="2" customWidth="1"/>
    <col min="5378" max="5378" width="45.85546875" style="2" customWidth="1"/>
    <col min="5379" max="5379" width="5.85546875" style="2" customWidth="1"/>
    <col min="5380" max="5383" width="15.7109375" style="2" customWidth="1"/>
    <col min="5384" max="5384" width="2.85546875" style="2" customWidth="1"/>
    <col min="5385" max="5388" width="15.7109375" style="2" customWidth="1"/>
    <col min="5389" max="5389" width="2.85546875" style="2" customWidth="1"/>
    <col min="5390" max="5390" width="10.85546875" style="2" customWidth="1"/>
    <col min="5391" max="5391" width="2.85546875" style="2" customWidth="1"/>
    <col min="5392" max="5393" width="15.7109375" style="2" customWidth="1"/>
    <col min="5394" max="5395" width="2.85546875" style="2" customWidth="1"/>
    <col min="5396" max="5396" width="45.85546875" style="2" customWidth="1"/>
    <col min="5397" max="5400" width="15.7109375" style="2" customWidth="1"/>
    <col min="5401" max="5401" width="2.85546875" style="2" customWidth="1"/>
    <col min="5402" max="5405" width="15.7109375" style="2" customWidth="1"/>
    <col min="5406" max="5406" width="2.85546875" style="2" customWidth="1"/>
    <col min="5407" max="5407" width="10.85546875" style="2" customWidth="1"/>
    <col min="5408" max="5408" width="2.85546875" style="2" customWidth="1"/>
    <col min="5409" max="5632" width="11.42578125" style="2"/>
    <col min="5633" max="5633" width="2.85546875" style="2" customWidth="1"/>
    <col min="5634" max="5634" width="45.85546875" style="2" customWidth="1"/>
    <col min="5635" max="5635" width="5.85546875" style="2" customWidth="1"/>
    <col min="5636" max="5639" width="15.7109375" style="2" customWidth="1"/>
    <col min="5640" max="5640" width="2.85546875" style="2" customWidth="1"/>
    <col min="5641" max="5644" width="15.7109375" style="2" customWidth="1"/>
    <col min="5645" max="5645" width="2.85546875" style="2" customWidth="1"/>
    <col min="5646" max="5646" width="10.85546875" style="2" customWidth="1"/>
    <col min="5647" max="5647" width="2.85546875" style="2" customWidth="1"/>
    <col min="5648" max="5649" width="15.7109375" style="2" customWidth="1"/>
    <col min="5650" max="5651" width="2.85546875" style="2" customWidth="1"/>
    <col min="5652" max="5652" width="45.85546875" style="2" customWidth="1"/>
    <col min="5653" max="5656" width="15.7109375" style="2" customWidth="1"/>
    <col min="5657" max="5657" width="2.85546875" style="2" customWidth="1"/>
    <col min="5658" max="5661" width="15.7109375" style="2" customWidth="1"/>
    <col min="5662" max="5662" width="2.85546875" style="2" customWidth="1"/>
    <col min="5663" max="5663" width="10.85546875" style="2" customWidth="1"/>
    <col min="5664" max="5664" width="2.85546875" style="2" customWidth="1"/>
    <col min="5665" max="5888" width="11.42578125" style="2"/>
    <col min="5889" max="5889" width="2.85546875" style="2" customWidth="1"/>
    <col min="5890" max="5890" width="45.85546875" style="2" customWidth="1"/>
    <col min="5891" max="5891" width="5.85546875" style="2" customWidth="1"/>
    <col min="5892" max="5895" width="15.7109375" style="2" customWidth="1"/>
    <col min="5896" max="5896" width="2.85546875" style="2" customWidth="1"/>
    <col min="5897" max="5900" width="15.7109375" style="2" customWidth="1"/>
    <col min="5901" max="5901" width="2.85546875" style="2" customWidth="1"/>
    <col min="5902" max="5902" width="10.85546875" style="2" customWidth="1"/>
    <col min="5903" max="5903" width="2.85546875" style="2" customWidth="1"/>
    <col min="5904" max="5905" width="15.7109375" style="2" customWidth="1"/>
    <col min="5906" max="5907" width="2.85546875" style="2" customWidth="1"/>
    <col min="5908" max="5908" width="45.85546875" style="2" customWidth="1"/>
    <col min="5909" max="5912" width="15.7109375" style="2" customWidth="1"/>
    <col min="5913" max="5913" width="2.85546875" style="2" customWidth="1"/>
    <col min="5914" max="5917" width="15.7109375" style="2" customWidth="1"/>
    <col min="5918" max="5918" width="2.85546875" style="2" customWidth="1"/>
    <col min="5919" max="5919" width="10.85546875" style="2" customWidth="1"/>
    <col min="5920" max="5920" width="2.85546875" style="2" customWidth="1"/>
    <col min="5921" max="6144" width="11.42578125" style="2"/>
    <col min="6145" max="6145" width="2.85546875" style="2" customWidth="1"/>
    <col min="6146" max="6146" width="45.85546875" style="2" customWidth="1"/>
    <col min="6147" max="6147" width="5.85546875" style="2" customWidth="1"/>
    <col min="6148" max="6151" width="15.7109375" style="2" customWidth="1"/>
    <col min="6152" max="6152" width="2.85546875" style="2" customWidth="1"/>
    <col min="6153" max="6156" width="15.7109375" style="2" customWidth="1"/>
    <col min="6157" max="6157" width="2.85546875" style="2" customWidth="1"/>
    <col min="6158" max="6158" width="10.85546875" style="2" customWidth="1"/>
    <col min="6159" max="6159" width="2.85546875" style="2" customWidth="1"/>
    <col min="6160" max="6161" width="15.7109375" style="2" customWidth="1"/>
    <col min="6162" max="6163" width="2.85546875" style="2" customWidth="1"/>
    <col min="6164" max="6164" width="45.85546875" style="2" customWidth="1"/>
    <col min="6165" max="6168" width="15.7109375" style="2" customWidth="1"/>
    <col min="6169" max="6169" width="2.85546875" style="2" customWidth="1"/>
    <col min="6170" max="6173" width="15.7109375" style="2" customWidth="1"/>
    <col min="6174" max="6174" width="2.85546875" style="2" customWidth="1"/>
    <col min="6175" max="6175" width="10.85546875" style="2" customWidth="1"/>
    <col min="6176" max="6176" width="2.85546875" style="2" customWidth="1"/>
    <col min="6177" max="6400" width="11.42578125" style="2"/>
    <col min="6401" max="6401" width="2.85546875" style="2" customWidth="1"/>
    <col min="6402" max="6402" width="45.85546875" style="2" customWidth="1"/>
    <col min="6403" max="6403" width="5.85546875" style="2" customWidth="1"/>
    <col min="6404" max="6407" width="15.7109375" style="2" customWidth="1"/>
    <col min="6408" max="6408" width="2.85546875" style="2" customWidth="1"/>
    <col min="6409" max="6412" width="15.7109375" style="2" customWidth="1"/>
    <col min="6413" max="6413" width="2.85546875" style="2" customWidth="1"/>
    <col min="6414" max="6414" width="10.85546875" style="2" customWidth="1"/>
    <col min="6415" max="6415" width="2.85546875" style="2" customWidth="1"/>
    <col min="6416" max="6417" width="15.7109375" style="2" customWidth="1"/>
    <col min="6418" max="6419" width="2.85546875" style="2" customWidth="1"/>
    <col min="6420" max="6420" width="45.85546875" style="2" customWidth="1"/>
    <col min="6421" max="6424" width="15.7109375" style="2" customWidth="1"/>
    <col min="6425" max="6425" width="2.85546875" style="2" customWidth="1"/>
    <col min="6426" max="6429" width="15.7109375" style="2" customWidth="1"/>
    <col min="6430" max="6430" width="2.85546875" style="2" customWidth="1"/>
    <col min="6431" max="6431" width="10.85546875" style="2" customWidth="1"/>
    <col min="6432" max="6432" width="2.85546875" style="2" customWidth="1"/>
    <col min="6433" max="6656" width="11.42578125" style="2"/>
    <col min="6657" max="6657" width="2.85546875" style="2" customWidth="1"/>
    <col min="6658" max="6658" width="45.85546875" style="2" customWidth="1"/>
    <col min="6659" max="6659" width="5.85546875" style="2" customWidth="1"/>
    <col min="6660" max="6663" width="15.7109375" style="2" customWidth="1"/>
    <col min="6664" max="6664" width="2.85546875" style="2" customWidth="1"/>
    <col min="6665" max="6668" width="15.7109375" style="2" customWidth="1"/>
    <col min="6669" max="6669" width="2.85546875" style="2" customWidth="1"/>
    <col min="6670" max="6670" width="10.85546875" style="2" customWidth="1"/>
    <col min="6671" max="6671" width="2.85546875" style="2" customWidth="1"/>
    <col min="6672" max="6673" width="15.7109375" style="2" customWidth="1"/>
    <col min="6674" max="6675" width="2.85546875" style="2" customWidth="1"/>
    <col min="6676" max="6676" width="45.85546875" style="2" customWidth="1"/>
    <col min="6677" max="6680" width="15.7109375" style="2" customWidth="1"/>
    <col min="6681" max="6681" width="2.85546875" style="2" customWidth="1"/>
    <col min="6682" max="6685" width="15.7109375" style="2" customWidth="1"/>
    <col min="6686" max="6686" width="2.85546875" style="2" customWidth="1"/>
    <col min="6687" max="6687" width="10.85546875" style="2" customWidth="1"/>
    <col min="6688" max="6688" width="2.85546875" style="2" customWidth="1"/>
    <col min="6689" max="6912" width="11.42578125" style="2"/>
    <col min="6913" max="6913" width="2.85546875" style="2" customWidth="1"/>
    <col min="6914" max="6914" width="45.85546875" style="2" customWidth="1"/>
    <col min="6915" max="6915" width="5.85546875" style="2" customWidth="1"/>
    <col min="6916" max="6919" width="15.7109375" style="2" customWidth="1"/>
    <col min="6920" max="6920" width="2.85546875" style="2" customWidth="1"/>
    <col min="6921" max="6924" width="15.7109375" style="2" customWidth="1"/>
    <col min="6925" max="6925" width="2.85546875" style="2" customWidth="1"/>
    <col min="6926" max="6926" width="10.85546875" style="2" customWidth="1"/>
    <col min="6927" max="6927" width="2.85546875" style="2" customWidth="1"/>
    <col min="6928" max="6929" width="15.7109375" style="2" customWidth="1"/>
    <col min="6930" max="6931" width="2.85546875" style="2" customWidth="1"/>
    <col min="6932" max="6932" width="45.85546875" style="2" customWidth="1"/>
    <col min="6933" max="6936" width="15.7109375" style="2" customWidth="1"/>
    <col min="6937" max="6937" width="2.85546875" style="2" customWidth="1"/>
    <col min="6938" max="6941" width="15.7109375" style="2" customWidth="1"/>
    <col min="6942" max="6942" width="2.85546875" style="2" customWidth="1"/>
    <col min="6943" max="6943" width="10.85546875" style="2" customWidth="1"/>
    <col min="6944" max="6944" width="2.85546875" style="2" customWidth="1"/>
    <col min="6945" max="7168" width="11.42578125" style="2"/>
    <col min="7169" max="7169" width="2.85546875" style="2" customWidth="1"/>
    <col min="7170" max="7170" width="45.85546875" style="2" customWidth="1"/>
    <col min="7171" max="7171" width="5.85546875" style="2" customWidth="1"/>
    <col min="7172" max="7175" width="15.7109375" style="2" customWidth="1"/>
    <col min="7176" max="7176" width="2.85546875" style="2" customWidth="1"/>
    <col min="7177" max="7180" width="15.7109375" style="2" customWidth="1"/>
    <col min="7181" max="7181" width="2.85546875" style="2" customWidth="1"/>
    <col min="7182" max="7182" width="10.85546875" style="2" customWidth="1"/>
    <col min="7183" max="7183" width="2.85546875" style="2" customWidth="1"/>
    <col min="7184" max="7185" width="15.7109375" style="2" customWidth="1"/>
    <col min="7186" max="7187" width="2.85546875" style="2" customWidth="1"/>
    <col min="7188" max="7188" width="45.85546875" style="2" customWidth="1"/>
    <col min="7189" max="7192" width="15.7109375" style="2" customWidth="1"/>
    <col min="7193" max="7193" width="2.85546875" style="2" customWidth="1"/>
    <col min="7194" max="7197" width="15.7109375" style="2" customWidth="1"/>
    <col min="7198" max="7198" width="2.85546875" style="2" customWidth="1"/>
    <col min="7199" max="7199" width="10.85546875" style="2" customWidth="1"/>
    <col min="7200" max="7200" width="2.85546875" style="2" customWidth="1"/>
    <col min="7201" max="7424" width="11.42578125" style="2"/>
    <col min="7425" max="7425" width="2.85546875" style="2" customWidth="1"/>
    <col min="7426" max="7426" width="45.85546875" style="2" customWidth="1"/>
    <col min="7427" max="7427" width="5.85546875" style="2" customWidth="1"/>
    <col min="7428" max="7431" width="15.7109375" style="2" customWidth="1"/>
    <col min="7432" max="7432" width="2.85546875" style="2" customWidth="1"/>
    <col min="7433" max="7436" width="15.7109375" style="2" customWidth="1"/>
    <col min="7437" max="7437" width="2.85546875" style="2" customWidth="1"/>
    <col min="7438" max="7438" width="10.85546875" style="2" customWidth="1"/>
    <col min="7439" max="7439" width="2.85546875" style="2" customWidth="1"/>
    <col min="7440" max="7441" width="15.7109375" style="2" customWidth="1"/>
    <col min="7442" max="7443" width="2.85546875" style="2" customWidth="1"/>
    <col min="7444" max="7444" width="45.85546875" style="2" customWidth="1"/>
    <col min="7445" max="7448" width="15.7109375" style="2" customWidth="1"/>
    <col min="7449" max="7449" width="2.85546875" style="2" customWidth="1"/>
    <col min="7450" max="7453" width="15.7109375" style="2" customWidth="1"/>
    <col min="7454" max="7454" width="2.85546875" style="2" customWidth="1"/>
    <col min="7455" max="7455" width="10.85546875" style="2" customWidth="1"/>
    <col min="7456" max="7456" width="2.85546875" style="2" customWidth="1"/>
    <col min="7457" max="7680" width="11.42578125" style="2"/>
    <col min="7681" max="7681" width="2.85546875" style="2" customWidth="1"/>
    <col min="7682" max="7682" width="45.85546875" style="2" customWidth="1"/>
    <col min="7683" max="7683" width="5.85546875" style="2" customWidth="1"/>
    <col min="7684" max="7687" width="15.7109375" style="2" customWidth="1"/>
    <col min="7688" max="7688" width="2.85546875" style="2" customWidth="1"/>
    <col min="7689" max="7692" width="15.7109375" style="2" customWidth="1"/>
    <col min="7693" max="7693" width="2.85546875" style="2" customWidth="1"/>
    <col min="7694" max="7694" width="10.85546875" style="2" customWidth="1"/>
    <col min="7695" max="7695" width="2.85546875" style="2" customWidth="1"/>
    <col min="7696" max="7697" width="15.7109375" style="2" customWidth="1"/>
    <col min="7698" max="7699" width="2.85546875" style="2" customWidth="1"/>
    <col min="7700" max="7700" width="45.85546875" style="2" customWidth="1"/>
    <col min="7701" max="7704" width="15.7109375" style="2" customWidth="1"/>
    <col min="7705" max="7705" width="2.85546875" style="2" customWidth="1"/>
    <col min="7706" max="7709" width="15.7109375" style="2" customWidth="1"/>
    <col min="7710" max="7710" width="2.85546875" style="2" customWidth="1"/>
    <col min="7711" max="7711" width="10.85546875" style="2" customWidth="1"/>
    <col min="7712" max="7712" width="2.85546875" style="2" customWidth="1"/>
    <col min="7713" max="7936" width="11.42578125" style="2"/>
    <col min="7937" max="7937" width="2.85546875" style="2" customWidth="1"/>
    <col min="7938" max="7938" width="45.85546875" style="2" customWidth="1"/>
    <col min="7939" max="7939" width="5.85546875" style="2" customWidth="1"/>
    <col min="7940" max="7943" width="15.7109375" style="2" customWidth="1"/>
    <col min="7944" max="7944" width="2.85546875" style="2" customWidth="1"/>
    <col min="7945" max="7948" width="15.7109375" style="2" customWidth="1"/>
    <col min="7949" max="7949" width="2.85546875" style="2" customWidth="1"/>
    <col min="7950" max="7950" width="10.85546875" style="2" customWidth="1"/>
    <col min="7951" max="7951" width="2.85546875" style="2" customWidth="1"/>
    <col min="7952" max="7953" width="15.7109375" style="2" customWidth="1"/>
    <col min="7954" max="7955" width="2.85546875" style="2" customWidth="1"/>
    <col min="7956" max="7956" width="45.85546875" style="2" customWidth="1"/>
    <col min="7957" max="7960" width="15.7109375" style="2" customWidth="1"/>
    <col min="7961" max="7961" width="2.85546875" style="2" customWidth="1"/>
    <col min="7962" max="7965" width="15.7109375" style="2" customWidth="1"/>
    <col min="7966" max="7966" width="2.85546875" style="2" customWidth="1"/>
    <col min="7967" max="7967" width="10.85546875" style="2" customWidth="1"/>
    <col min="7968" max="7968" width="2.85546875" style="2" customWidth="1"/>
    <col min="7969" max="8192" width="11.42578125" style="2"/>
    <col min="8193" max="8193" width="2.85546875" style="2" customWidth="1"/>
    <col min="8194" max="8194" width="45.85546875" style="2" customWidth="1"/>
    <col min="8195" max="8195" width="5.85546875" style="2" customWidth="1"/>
    <col min="8196" max="8199" width="15.7109375" style="2" customWidth="1"/>
    <col min="8200" max="8200" width="2.85546875" style="2" customWidth="1"/>
    <col min="8201" max="8204" width="15.7109375" style="2" customWidth="1"/>
    <col min="8205" max="8205" width="2.85546875" style="2" customWidth="1"/>
    <col min="8206" max="8206" width="10.85546875" style="2" customWidth="1"/>
    <col min="8207" max="8207" width="2.85546875" style="2" customWidth="1"/>
    <col min="8208" max="8209" width="15.7109375" style="2" customWidth="1"/>
    <col min="8210" max="8211" width="2.85546875" style="2" customWidth="1"/>
    <col min="8212" max="8212" width="45.85546875" style="2" customWidth="1"/>
    <col min="8213" max="8216" width="15.7109375" style="2" customWidth="1"/>
    <col min="8217" max="8217" width="2.85546875" style="2" customWidth="1"/>
    <col min="8218" max="8221" width="15.7109375" style="2" customWidth="1"/>
    <col min="8222" max="8222" width="2.85546875" style="2" customWidth="1"/>
    <col min="8223" max="8223" width="10.85546875" style="2" customWidth="1"/>
    <col min="8224" max="8224" width="2.85546875" style="2" customWidth="1"/>
    <col min="8225" max="8448" width="11.42578125" style="2"/>
    <col min="8449" max="8449" width="2.85546875" style="2" customWidth="1"/>
    <col min="8450" max="8450" width="45.85546875" style="2" customWidth="1"/>
    <col min="8451" max="8451" width="5.85546875" style="2" customWidth="1"/>
    <col min="8452" max="8455" width="15.7109375" style="2" customWidth="1"/>
    <col min="8456" max="8456" width="2.85546875" style="2" customWidth="1"/>
    <col min="8457" max="8460" width="15.7109375" style="2" customWidth="1"/>
    <col min="8461" max="8461" width="2.85546875" style="2" customWidth="1"/>
    <col min="8462" max="8462" width="10.85546875" style="2" customWidth="1"/>
    <col min="8463" max="8463" width="2.85546875" style="2" customWidth="1"/>
    <col min="8464" max="8465" width="15.7109375" style="2" customWidth="1"/>
    <col min="8466" max="8467" width="2.85546875" style="2" customWidth="1"/>
    <col min="8468" max="8468" width="45.85546875" style="2" customWidth="1"/>
    <col min="8469" max="8472" width="15.7109375" style="2" customWidth="1"/>
    <col min="8473" max="8473" width="2.85546875" style="2" customWidth="1"/>
    <col min="8474" max="8477" width="15.7109375" style="2" customWidth="1"/>
    <col min="8478" max="8478" width="2.85546875" style="2" customWidth="1"/>
    <col min="8479" max="8479" width="10.85546875" style="2" customWidth="1"/>
    <col min="8480" max="8480" width="2.85546875" style="2" customWidth="1"/>
    <col min="8481" max="8704" width="11.42578125" style="2"/>
    <col min="8705" max="8705" width="2.85546875" style="2" customWidth="1"/>
    <col min="8706" max="8706" width="45.85546875" style="2" customWidth="1"/>
    <col min="8707" max="8707" width="5.85546875" style="2" customWidth="1"/>
    <col min="8708" max="8711" width="15.7109375" style="2" customWidth="1"/>
    <col min="8712" max="8712" width="2.85546875" style="2" customWidth="1"/>
    <col min="8713" max="8716" width="15.7109375" style="2" customWidth="1"/>
    <col min="8717" max="8717" width="2.85546875" style="2" customWidth="1"/>
    <col min="8718" max="8718" width="10.85546875" style="2" customWidth="1"/>
    <col min="8719" max="8719" width="2.85546875" style="2" customWidth="1"/>
    <col min="8720" max="8721" width="15.7109375" style="2" customWidth="1"/>
    <col min="8722" max="8723" width="2.85546875" style="2" customWidth="1"/>
    <col min="8724" max="8724" width="45.85546875" style="2" customWidth="1"/>
    <col min="8725" max="8728" width="15.7109375" style="2" customWidth="1"/>
    <col min="8729" max="8729" width="2.85546875" style="2" customWidth="1"/>
    <col min="8730" max="8733" width="15.7109375" style="2" customWidth="1"/>
    <col min="8734" max="8734" width="2.85546875" style="2" customWidth="1"/>
    <col min="8735" max="8735" width="10.85546875" style="2" customWidth="1"/>
    <col min="8736" max="8736" width="2.85546875" style="2" customWidth="1"/>
    <col min="8737" max="8960" width="11.42578125" style="2"/>
    <col min="8961" max="8961" width="2.85546875" style="2" customWidth="1"/>
    <col min="8962" max="8962" width="45.85546875" style="2" customWidth="1"/>
    <col min="8963" max="8963" width="5.85546875" style="2" customWidth="1"/>
    <col min="8964" max="8967" width="15.7109375" style="2" customWidth="1"/>
    <col min="8968" max="8968" width="2.85546875" style="2" customWidth="1"/>
    <col min="8969" max="8972" width="15.7109375" style="2" customWidth="1"/>
    <col min="8973" max="8973" width="2.85546875" style="2" customWidth="1"/>
    <col min="8974" max="8974" width="10.85546875" style="2" customWidth="1"/>
    <col min="8975" max="8975" width="2.85546875" style="2" customWidth="1"/>
    <col min="8976" max="8977" width="15.7109375" style="2" customWidth="1"/>
    <col min="8978" max="8979" width="2.85546875" style="2" customWidth="1"/>
    <col min="8980" max="8980" width="45.85546875" style="2" customWidth="1"/>
    <col min="8981" max="8984" width="15.7109375" style="2" customWidth="1"/>
    <col min="8985" max="8985" width="2.85546875" style="2" customWidth="1"/>
    <col min="8986" max="8989" width="15.7109375" style="2" customWidth="1"/>
    <col min="8990" max="8990" width="2.85546875" style="2" customWidth="1"/>
    <col min="8991" max="8991" width="10.85546875" style="2" customWidth="1"/>
    <col min="8992" max="8992" width="2.85546875" style="2" customWidth="1"/>
    <col min="8993" max="9216" width="11.42578125" style="2"/>
    <col min="9217" max="9217" width="2.85546875" style="2" customWidth="1"/>
    <col min="9218" max="9218" width="45.85546875" style="2" customWidth="1"/>
    <col min="9219" max="9219" width="5.85546875" style="2" customWidth="1"/>
    <col min="9220" max="9223" width="15.7109375" style="2" customWidth="1"/>
    <col min="9224" max="9224" width="2.85546875" style="2" customWidth="1"/>
    <col min="9225" max="9228" width="15.7109375" style="2" customWidth="1"/>
    <col min="9229" max="9229" width="2.85546875" style="2" customWidth="1"/>
    <col min="9230" max="9230" width="10.85546875" style="2" customWidth="1"/>
    <col min="9231" max="9231" width="2.85546875" style="2" customWidth="1"/>
    <col min="9232" max="9233" width="15.7109375" style="2" customWidth="1"/>
    <col min="9234" max="9235" width="2.85546875" style="2" customWidth="1"/>
    <col min="9236" max="9236" width="45.85546875" style="2" customWidth="1"/>
    <col min="9237" max="9240" width="15.7109375" style="2" customWidth="1"/>
    <col min="9241" max="9241" width="2.85546875" style="2" customWidth="1"/>
    <col min="9242" max="9245" width="15.7109375" style="2" customWidth="1"/>
    <col min="9246" max="9246" width="2.85546875" style="2" customWidth="1"/>
    <col min="9247" max="9247" width="10.85546875" style="2" customWidth="1"/>
    <col min="9248" max="9248" width="2.85546875" style="2" customWidth="1"/>
    <col min="9249" max="9472" width="11.42578125" style="2"/>
    <col min="9473" max="9473" width="2.85546875" style="2" customWidth="1"/>
    <col min="9474" max="9474" width="45.85546875" style="2" customWidth="1"/>
    <col min="9475" max="9475" width="5.85546875" style="2" customWidth="1"/>
    <col min="9476" max="9479" width="15.7109375" style="2" customWidth="1"/>
    <col min="9480" max="9480" width="2.85546875" style="2" customWidth="1"/>
    <col min="9481" max="9484" width="15.7109375" style="2" customWidth="1"/>
    <col min="9485" max="9485" width="2.85546875" style="2" customWidth="1"/>
    <col min="9486" max="9486" width="10.85546875" style="2" customWidth="1"/>
    <col min="9487" max="9487" width="2.85546875" style="2" customWidth="1"/>
    <col min="9488" max="9489" width="15.7109375" style="2" customWidth="1"/>
    <col min="9490" max="9491" width="2.85546875" style="2" customWidth="1"/>
    <col min="9492" max="9492" width="45.85546875" style="2" customWidth="1"/>
    <col min="9493" max="9496" width="15.7109375" style="2" customWidth="1"/>
    <col min="9497" max="9497" width="2.85546875" style="2" customWidth="1"/>
    <col min="9498" max="9501" width="15.7109375" style="2" customWidth="1"/>
    <col min="9502" max="9502" width="2.85546875" style="2" customWidth="1"/>
    <col min="9503" max="9503" width="10.85546875" style="2" customWidth="1"/>
    <col min="9504" max="9504" width="2.85546875" style="2" customWidth="1"/>
    <col min="9505" max="9728" width="11.42578125" style="2"/>
    <col min="9729" max="9729" width="2.85546875" style="2" customWidth="1"/>
    <col min="9730" max="9730" width="45.85546875" style="2" customWidth="1"/>
    <col min="9731" max="9731" width="5.85546875" style="2" customWidth="1"/>
    <col min="9732" max="9735" width="15.7109375" style="2" customWidth="1"/>
    <col min="9736" max="9736" width="2.85546875" style="2" customWidth="1"/>
    <col min="9737" max="9740" width="15.7109375" style="2" customWidth="1"/>
    <col min="9741" max="9741" width="2.85546875" style="2" customWidth="1"/>
    <col min="9742" max="9742" width="10.85546875" style="2" customWidth="1"/>
    <col min="9743" max="9743" width="2.85546875" style="2" customWidth="1"/>
    <col min="9744" max="9745" width="15.7109375" style="2" customWidth="1"/>
    <col min="9746" max="9747" width="2.85546875" style="2" customWidth="1"/>
    <col min="9748" max="9748" width="45.85546875" style="2" customWidth="1"/>
    <col min="9749" max="9752" width="15.7109375" style="2" customWidth="1"/>
    <col min="9753" max="9753" width="2.85546875" style="2" customWidth="1"/>
    <col min="9754" max="9757" width="15.7109375" style="2" customWidth="1"/>
    <col min="9758" max="9758" width="2.85546875" style="2" customWidth="1"/>
    <col min="9759" max="9759" width="10.85546875" style="2" customWidth="1"/>
    <col min="9760" max="9760" width="2.85546875" style="2" customWidth="1"/>
    <col min="9761" max="9984" width="11.42578125" style="2"/>
    <col min="9985" max="9985" width="2.85546875" style="2" customWidth="1"/>
    <col min="9986" max="9986" width="45.85546875" style="2" customWidth="1"/>
    <col min="9987" max="9987" width="5.85546875" style="2" customWidth="1"/>
    <col min="9988" max="9991" width="15.7109375" style="2" customWidth="1"/>
    <col min="9992" max="9992" width="2.85546875" style="2" customWidth="1"/>
    <col min="9993" max="9996" width="15.7109375" style="2" customWidth="1"/>
    <col min="9997" max="9997" width="2.85546875" style="2" customWidth="1"/>
    <col min="9998" max="9998" width="10.85546875" style="2" customWidth="1"/>
    <col min="9999" max="9999" width="2.85546875" style="2" customWidth="1"/>
    <col min="10000" max="10001" width="15.7109375" style="2" customWidth="1"/>
    <col min="10002" max="10003" width="2.85546875" style="2" customWidth="1"/>
    <col min="10004" max="10004" width="45.85546875" style="2" customWidth="1"/>
    <col min="10005" max="10008" width="15.7109375" style="2" customWidth="1"/>
    <col min="10009" max="10009" width="2.85546875" style="2" customWidth="1"/>
    <col min="10010" max="10013" width="15.7109375" style="2" customWidth="1"/>
    <col min="10014" max="10014" width="2.85546875" style="2" customWidth="1"/>
    <col min="10015" max="10015" width="10.85546875" style="2" customWidth="1"/>
    <col min="10016" max="10016" width="2.85546875" style="2" customWidth="1"/>
    <col min="10017" max="10240" width="11.42578125" style="2"/>
    <col min="10241" max="10241" width="2.85546875" style="2" customWidth="1"/>
    <col min="10242" max="10242" width="45.85546875" style="2" customWidth="1"/>
    <col min="10243" max="10243" width="5.85546875" style="2" customWidth="1"/>
    <col min="10244" max="10247" width="15.7109375" style="2" customWidth="1"/>
    <col min="10248" max="10248" width="2.85546875" style="2" customWidth="1"/>
    <col min="10249" max="10252" width="15.7109375" style="2" customWidth="1"/>
    <col min="10253" max="10253" width="2.85546875" style="2" customWidth="1"/>
    <col min="10254" max="10254" width="10.85546875" style="2" customWidth="1"/>
    <col min="10255" max="10255" width="2.85546875" style="2" customWidth="1"/>
    <col min="10256" max="10257" width="15.7109375" style="2" customWidth="1"/>
    <col min="10258" max="10259" width="2.85546875" style="2" customWidth="1"/>
    <col min="10260" max="10260" width="45.85546875" style="2" customWidth="1"/>
    <col min="10261" max="10264" width="15.7109375" style="2" customWidth="1"/>
    <col min="10265" max="10265" width="2.85546875" style="2" customWidth="1"/>
    <col min="10266" max="10269" width="15.7109375" style="2" customWidth="1"/>
    <col min="10270" max="10270" width="2.85546875" style="2" customWidth="1"/>
    <col min="10271" max="10271" width="10.85546875" style="2" customWidth="1"/>
    <col min="10272" max="10272" width="2.85546875" style="2" customWidth="1"/>
    <col min="10273" max="10496" width="11.42578125" style="2"/>
    <col min="10497" max="10497" width="2.85546875" style="2" customWidth="1"/>
    <col min="10498" max="10498" width="45.85546875" style="2" customWidth="1"/>
    <col min="10499" max="10499" width="5.85546875" style="2" customWidth="1"/>
    <col min="10500" max="10503" width="15.7109375" style="2" customWidth="1"/>
    <col min="10504" max="10504" width="2.85546875" style="2" customWidth="1"/>
    <col min="10505" max="10508" width="15.7109375" style="2" customWidth="1"/>
    <col min="10509" max="10509" width="2.85546875" style="2" customWidth="1"/>
    <col min="10510" max="10510" width="10.85546875" style="2" customWidth="1"/>
    <col min="10511" max="10511" width="2.85546875" style="2" customWidth="1"/>
    <col min="10512" max="10513" width="15.7109375" style="2" customWidth="1"/>
    <col min="10514" max="10515" width="2.85546875" style="2" customWidth="1"/>
    <col min="10516" max="10516" width="45.85546875" style="2" customWidth="1"/>
    <col min="10517" max="10520" width="15.7109375" style="2" customWidth="1"/>
    <col min="10521" max="10521" width="2.85546875" style="2" customWidth="1"/>
    <col min="10522" max="10525" width="15.7109375" style="2" customWidth="1"/>
    <col min="10526" max="10526" width="2.85546875" style="2" customWidth="1"/>
    <col min="10527" max="10527" width="10.85546875" style="2" customWidth="1"/>
    <col min="10528" max="10528" width="2.85546875" style="2" customWidth="1"/>
    <col min="10529" max="10752" width="11.42578125" style="2"/>
    <col min="10753" max="10753" width="2.85546875" style="2" customWidth="1"/>
    <col min="10754" max="10754" width="45.85546875" style="2" customWidth="1"/>
    <col min="10755" max="10755" width="5.85546875" style="2" customWidth="1"/>
    <col min="10756" max="10759" width="15.7109375" style="2" customWidth="1"/>
    <col min="10760" max="10760" width="2.85546875" style="2" customWidth="1"/>
    <col min="10761" max="10764" width="15.7109375" style="2" customWidth="1"/>
    <col min="10765" max="10765" width="2.85546875" style="2" customWidth="1"/>
    <col min="10766" max="10766" width="10.85546875" style="2" customWidth="1"/>
    <col min="10767" max="10767" width="2.85546875" style="2" customWidth="1"/>
    <col min="10768" max="10769" width="15.7109375" style="2" customWidth="1"/>
    <col min="10770" max="10771" width="2.85546875" style="2" customWidth="1"/>
    <col min="10772" max="10772" width="45.85546875" style="2" customWidth="1"/>
    <col min="10773" max="10776" width="15.7109375" style="2" customWidth="1"/>
    <col min="10777" max="10777" width="2.85546875" style="2" customWidth="1"/>
    <col min="10778" max="10781" width="15.7109375" style="2" customWidth="1"/>
    <col min="10782" max="10782" width="2.85546875" style="2" customWidth="1"/>
    <col min="10783" max="10783" width="10.85546875" style="2" customWidth="1"/>
    <col min="10784" max="10784" width="2.85546875" style="2" customWidth="1"/>
    <col min="10785" max="11008" width="11.42578125" style="2"/>
    <col min="11009" max="11009" width="2.85546875" style="2" customWidth="1"/>
    <col min="11010" max="11010" width="45.85546875" style="2" customWidth="1"/>
    <col min="11011" max="11011" width="5.85546875" style="2" customWidth="1"/>
    <col min="11012" max="11015" width="15.7109375" style="2" customWidth="1"/>
    <col min="11016" max="11016" width="2.85546875" style="2" customWidth="1"/>
    <col min="11017" max="11020" width="15.7109375" style="2" customWidth="1"/>
    <col min="11021" max="11021" width="2.85546875" style="2" customWidth="1"/>
    <col min="11022" max="11022" width="10.85546875" style="2" customWidth="1"/>
    <col min="11023" max="11023" width="2.85546875" style="2" customWidth="1"/>
    <col min="11024" max="11025" width="15.7109375" style="2" customWidth="1"/>
    <col min="11026" max="11027" width="2.85546875" style="2" customWidth="1"/>
    <col min="11028" max="11028" width="45.85546875" style="2" customWidth="1"/>
    <col min="11029" max="11032" width="15.7109375" style="2" customWidth="1"/>
    <col min="11033" max="11033" width="2.85546875" style="2" customWidth="1"/>
    <col min="11034" max="11037" width="15.7109375" style="2" customWidth="1"/>
    <col min="11038" max="11038" width="2.85546875" style="2" customWidth="1"/>
    <col min="11039" max="11039" width="10.85546875" style="2" customWidth="1"/>
    <col min="11040" max="11040" width="2.85546875" style="2" customWidth="1"/>
    <col min="11041" max="11264" width="11.42578125" style="2"/>
    <col min="11265" max="11265" width="2.85546875" style="2" customWidth="1"/>
    <col min="11266" max="11266" width="45.85546875" style="2" customWidth="1"/>
    <col min="11267" max="11267" width="5.85546875" style="2" customWidth="1"/>
    <col min="11268" max="11271" width="15.7109375" style="2" customWidth="1"/>
    <col min="11272" max="11272" width="2.85546875" style="2" customWidth="1"/>
    <col min="11273" max="11276" width="15.7109375" style="2" customWidth="1"/>
    <col min="11277" max="11277" width="2.85546875" style="2" customWidth="1"/>
    <col min="11278" max="11278" width="10.85546875" style="2" customWidth="1"/>
    <col min="11279" max="11279" width="2.85546875" style="2" customWidth="1"/>
    <col min="11280" max="11281" width="15.7109375" style="2" customWidth="1"/>
    <col min="11282" max="11283" width="2.85546875" style="2" customWidth="1"/>
    <col min="11284" max="11284" width="45.85546875" style="2" customWidth="1"/>
    <col min="11285" max="11288" width="15.7109375" style="2" customWidth="1"/>
    <col min="11289" max="11289" width="2.85546875" style="2" customWidth="1"/>
    <col min="11290" max="11293" width="15.7109375" style="2" customWidth="1"/>
    <col min="11294" max="11294" width="2.85546875" style="2" customWidth="1"/>
    <col min="11295" max="11295" width="10.85546875" style="2" customWidth="1"/>
    <col min="11296" max="11296" width="2.85546875" style="2" customWidth="1"/>
    <col min="11297" max="11520" width="11.42578125" style="2"/>
    <col min="11521" max="11521" width="2.85546875" style="2" customWidth="1"/>
    <col min="11522" max="11522" width="45.85546875" style="2" customWidth="1"/>
    <col min="11523" max="11523" width="5.85546875" style="2" customWidth="1"/>
    <col min="11524" max="11527" width="15.7109375" style="2" customWidth="1"/>
    <col min="11528" max="11528" width="2.85546875" style="2" customWidth="1"/>
    <col min="11529" max="11532" width="15.7109375" style="2" customWidth="1"/>
    <col min="11533" max="11533" width="2.85546875" style="2" customWidth="1"/>
    <col min="11534" max="11534" width="10.85546875" style="2" customWidth="1"/>
    <col min="11535" max="11535" width="2.85546875" style="2" customWidth="1"/>
    <col min="11536" max="11537" width="15.7109375" style="2" customWidth="1"/>
    <col min="11538" max="11539" width="2.85546875" style="2" customWidth="1"/>
    <col min="11540" max="11540" width="45.85546875" style="2" customWidth="1"/>
    <col min="11541" max="11544" width="15.7109375" style="2" customWidth="1"/>
    <col min="11545" max="11545" width="2.85546875" style="2" customWidth="1"/>
    <col min="11546" max="11549" width="15.7109375" style="2" customWidth="1"/>
    <col min="11550" max="11550" width="2.85546875" style="2" customWidth="1"/>
    <col min="11551" max="11551" width="10.85546875" style="2" customWidth="1"/>
    <col min="11552" max="11552" width="2.85546875" style="2" customWidth="1"/>
    <col min="11553" max="11776" width="11.42578125" style="2"/>
    <col min="11777" max="11777" width="2.85546875" style="2" customWidth="1"/>
    <col min="11778" max="11778" width="45.85546875" style="2" customWidth="1"/>
    <col min="11779" max="11779" width="5.85546875" style="2" customWidth="1"/>
    <col min="11780" max="11783" width="15.7109375" style="2" customWidth="1"/>
    <col min="11784" max="11784" width="2.85546875" style="2" customWidth="1"/>
    <col min="11785" max="11788" width="15.7109375" style="2" customWidth="1"/>
    <col min="11789" max="11789" width="2.85546875" style="2" customWidth="1"/>
    <col min="11790" max="11790" width="10.85546875" style="2" customWidth="1"/>
    <col min="11791" max="11791" width="2.85546875" style="2" customWidth="1"/>
    <col min="11792" max="11793" width="15.7109375" style="2" customWidth="1"/>
    <col min="11794" max="11795" width="2.85546875" style="2" customWidth="1"/>
    <col min="11796" max="11796" width="45.85546875" style="2" customWidth="1"/>
    <col min="11797" max="11800" width="15.7109375" style="2" customWidth="1"/>
    <col min="11801" max="11801" width="2.85546875" style="2" customWidth="1"/>
    <col min="11802" max="11805" width="15.7109375" style="2" customWidth="1"/>
    <col min="11806" max="11806" width="2.85546875" style="2" customWidth="1"/>
    <col min="11807" max="11807" width="10.85546875" style="2" customWidth="1"/>
    <col min="11808" max="11808" width="2.85546875" style="2" customWidth="1"/>
    <col min="11809" max="12032" width="11.42578125" style="2"/>
    <col min="12033" max="12033" width="2.85546875" style="2" customWidth="1"/>
    <col min="12034" max="12034" width="45.85546875" style="2" customWidth="1"/>
    <col min="12035" max="12035" width="5.85546875" style="2" customWidth="1"/>
    <col min="12036" max="12039" width="15.7109375" style="2" customWidth="1"/>
    <col min="12040" max="12040" width="2.85546875" style="2" customWidth="1"/>
    <col min="12041" max="12044" width="15.7109375" style="2" customWidth="1"/>
    <col min="12045" max="12045" width="2.85546875" style="2" customWidth="1"/>
    <col min="12046" max="12046" width="10.85546875" style="2" customWidth="1"/>
    <col min="12047" max="12047" width="2.85546875" style="2" customWidth="1"/>
    <col min="12048" max="12049" width="15.7109375" style="2" customWidth="1"/>
    <col min="12050" max="12051" width="2.85546875" style="2" customWidth="1"/>
    <col min="12052" max="12052" width="45.85546875" style="2" customWidth="1"/>
    <col min="12053" max="12056" width="15.7109375" style="2" customWidth="1"/>
    <col min="12057" max="12057" width="2.85546875" style="2" customWidth="1"/>
    <col min="12058" max="12061" width="15.7109375" style="2" customWidth="1"/>
    <col min="12062" max="12062" width="2.85546875" style="2" customWidth="1"/>
    <col min="12063" max="12063" width="10.85546875" style="2" customWidth="1"/>
    <col min="12064" max="12064" width="2.85546875" style="2" customWidth="1"/>
    <col min="12065" max="12288" width="11.42578125" style="2"/>
    <col min="12289" max="12289" width="2.85546875" style="2" customWidth="1"/>
    <col min="12290" max="12290" width="45.85546875" style="2" customWidth="1"/>
    <col min="12291" max="12291" width="5.85546875" style="2" customWidth="1"/>
    <col min="12292" max="12295" width="15.7109375" style="2" customWidth="1"/>
    <col min="12296" max="12296" width="2.85546875" style="2" customWidth="1"/>
    <col min="12297" max="12300" width="15.7109375" style="2" customWidth="1"/>
    <col min="12301" max="12301" width="2.85546875" style="2" customWidth="1"/>
    <col min="12302" max="12302" width="10.85546875" style="2" customWidth="1"/>
    <col min="12303" max="12303" width="2.85546875" style="2" customWidth="1"/>
    <col min="12304" max="12305" width="15.7109375" style="2" customWidth="1"/>
    <col min="12306" max="12307" width="2.85546875" style="2" customWidth="1"/>
    <col min="12308" max="12308" width="45.85546875" style="2" customWidth="1"/>
    <col min="12309" max="12312" width="15.7109375" style="2" customWidth="1"/>
    <col min="12313" max="12313" width="2.85546875" style="2" customWidth="1"/>
    <col min="12314" max="12317" width="15.7109375" style="2" customWidth="1"/>
    <col min="12318" max="12318" width="2.85546875" style="2" customWidth="1"/>
    <col min="12319" max="12319" width="10.85546875" style="2" customWidth="1"/>
    <col min="12320" max="12320" width="2.85546875" style="2" customWidth="1"/>
    <col min="12321" max="12544" width="11.42578125" style="2"/>
    <col min="12545" max="12545" width="2.85546875" style="2" customWidth="1"/>
    <col min="12546" max="12546" width="45.85546875" style="2" customWidth="1"/>
    <col min="12547" max="12547" width="5.85546875" style="2" customWidth="1"/>
    <col min="12548" max="12551" width="15.7109375" style="2" customWidth="1"/>
    <col min="12552" max="12552" width="2.85546875" style="2" customWidth="1"/>
    <col min="12553" max="12556" width="15.7109375" style="2" customWidth="1"/>
    <col min="12557" max="12557" width="2.85546875" style="2" customWidth="1"/>
    <col min="12558" max="12558" width="10.85546875" style="2" customWidth="1"/>
    <col min="12559" max="12559" width="2.85546875" style="2" customWidth="1"/>
    <col min="12560" max="12561" width="15.7109375" style="2" customWidth="1"/>
    <col min="12562" max="12563" width="2.85546875" style="2" customWidth="1"/>
    <col min="12564" max="12564" width="45.85546875" style="2" customWidth="1"/>
    <col min="12565" max="12568" width="15.7109375" style="2" customWidth="1"/>
    <col min="12569" max="12569" width="2.85546875" style="2" customWidth="1"/>
    <col min="12570" max="12573" width="15.7109375" style="2" customWidth="1"/>
    <col min="12574" max="12574" width="2.85546875" style="2" customWidth="1"/>
    <col min="12575" max="12575" width="10.85546875" style="2" customWidth="1"/>
    <col min="12576" max="12576" width="2.85546875" style="2" customWidth="1"/>
    <col min="12577" max="12800" width="11.42578125" style="2"/>
    <col min="12801" max="12801" width="2.85546875" style="2" customWidth="1"/>
    <col min="12802" max="12802" width="45.85546875" style="2" customWidth="1"/>
    <col min="12803" max="12803" width="5.85546875" style="2" customWidth="1"/>
    <col min="12804" max="12807" width="15.7109375" style="2" customWidth="1"/>
    <col min="12808" max="12808" width="2.85546875" style="2" customWidth="1"/>
    <col min="12809" max="12812" width="15.7109375" style="2" customWidth="1"/>
    <col min="12813" max="12813" width="2.85546875" style="2" customWidth="1"/>
    <col min="12814" max="12814" width="10.85546875" style="2" customWidth="1"/>
    <col min="12815" max="12815" width="2.85546875" style="2" customWidth="1"/>
    <col min="12816" max="12817" width="15.7109375" style="2" customWidth="1"/>
    <col min="12818" max="12819" width="2.85546875" style="2" customWidth="1"/>
    <col min="12820" max="12820" width="45.85546875" style="2" customWidth="1"/>
    <col min="12821" max="12824" width="15.7109375" style="2" customWidth="1"/>
    <col min="12825" max="12825" width="2.85546875" style="2" customWidth="1"/>
    <col min="12826" max="12829" width="15.7109375" style="2" customWidth="1"/>
    <col min="12830" max="12830" width="2.85546875" style="2" customWidth="1"/>
    <col min="12831" max="12831" width="10.85546875" style="2" customWidth="1"/>
    <col min="12832" max="12832" width="2.85546875" style="2" customWidth="1"/>
    <col min="12833" max="13056" width="11.42578125" style="2"/>
    <col min="13057" max="13057" width="2.85546875" style="2" customWidth="1"/>
    <col min="13058" max="13058" width="45.85546875" style="2" customWidth="1"/>
    <col min="13059" max="13059" width="5.85546875" style="2" customWidth="1"/>
    <col min="13060" max="13063" width="15.7109375" style="2" customWidth="1"/>
    <col min="13064" max="13064" width="2.85546875" style="2" customWidth="1"/>
    <col min="13065" max="13068" width="15.7109375" style="2" customWidth="1"/>
    <col min="13069" max="13069" width="2.85546875" style="2" customWidth="1"/>
    <col min="13070" max="13070" width="10.85546875" style="2" customWidth="1"/>
    <col min="13071" max="13071" width="2.85546875" style="2" customWidth="1"/>
    <col min="13072" max="13073" width="15.7109375" style="2" customWidth="1"/>
    <col min="13074" max="13075" width="2.85546875" style="2" customWidth="1"/>
    <col min="13076" max="13076" width="45.85546875" style="2" customWidth="1"/>
    <col min="13077" max="13080" width="15.7109375" style="2" customWidth="1"/>
    <col min="13081" max="13081" width="2.85546875" style="2" customWidth="1"/>
    <col min="13082" max="13085" width="15.7109375" style="2" customWidth="1"/>
    <col min="13086" max="13086" width="2.85546875" style="2" customWidth="1"/>
    <col min="13087" max="13087" width="10.85546875" style="2" customWidth="1"/>
    <col min="13088" max="13088" width="2.85546875" style="2" customWidth="1"/>
    <col min="13089" max="13312" width="11.42578125" style="2"/>
    <col min="13313" max="13313" width="2.85546875" style="2" customWidth="1"/>
    <col min="13314" max="13314" width="45.85546875" style="2" customWidth="1"/>
    <col min="13315" max="13315" width="5.85546875" style="2" customWidth="1"/>
    <col min="13316" max="13319" width="15.7109375" style="2" customWidth="1"/>
    <col min="13320" max="13320" width="2.85546875" style="2" customWidth="1"/>
    <col min="13321" max="13324" width="15.7109375" style="2" customWidth="1"/>
    <col min="13325" max="13325" width="2.85546875" style="2" customWidth="1"/>
    <col min="13326" max="13326" width="10.85546875" style="2" customWidth="1"/>
    <col min="13327" max="13327" width="2.85546875" style="2" customWidth="1"/>
    <col min="13328" max="13329" width="15.7109375" style="2" customWidth="1"/>
    <col min="13330" max="13331" width="2.85546875" style="2" customWidth="1"/>
    <col min="13332" max="13332" width="45.85546875" style="2" customWidth="1"/>
    <col min="13333" max="13336" width="15.7109375" style="2" customWidth="1"/>
    <col min="13337" max="13337" width="2.85546875" style="2" customWidth="1"/>
    <col min="13338" max="13341" width="15.7109375" style="2" customWidth="1"/>
    <col min="13342" max="13342" width="2.85546875" style="2" customWidth="1"/>
    <col min="13343" max="13343" width="10.85546875" style="2" customWidth="1"/>
    <col min="13344" max="13344" width="2.85546875" style="2" customWidth="1"/>
    <col min="13345" max="13568" width="11.42578125" style="2"/>
    <col min="13569" max="13569" width="2.85546875" style="2" customWidth="1"/>
    <col min="13570" max="13570" width="45.85546875" style="2" customWidth="1"/>
    <col min="13571" max="13571" width="5.85546875" style="2" customWidth="1"/>
    <col min="13572" max="13575" width="15.7109375" style="2" customWidth="1"/>
    <col min="13576" max="13576" width="2.85546875" style="2" customWidth="1"/>
    <col min="13577" max="13580" width="15.7109375" style="2" customWidth="1"/>
    <col min="13581" max="13581" width="2.85546875" style="2" customWidth="1"/>
    <col min="13582" max="13582" width="10.85546875" style="2" customWidth="1"/>
    <col min="13583" max="13583" width="2.85546875" style="2" customWidth="1"/>
    <col min="13584" max="13585" width="15.7109375" style="2" customWidth="1"/>
    <col min="13586" max="13587" width="2.85546875" style="2" customWidth="1"/>
    <col min="13588" max="13588" width="45.85546875" style="2" customWidth="1"/>
    <col min="13589" max="13592" width="15.7109375" style="2" customWidth="1"/>
    <col min="13593" max="13593" width="2.85546875" style="2" customWidth="1"/>
    <col min="13594" max="13597" width="15.7109375" style="2" customWidth="1"/>
    <col min="13598" max="13598" width="2.85546875" style="2" customWidth="1"/>
    <col min="13599" max="13599" width="10.85546875" style="2" customWidth="1"/>
    <col min="13600" max="13600" width="2.85546875" style="2" customWidth="1"/>
    <col min="13601" max="13824" width="11.42578125" style="2"/>
    <col min="13825" max="13825" width="2.85546875" style="2" customWidth="1"/>
    <col min="13826" max="13826" width="45.85546875" style="2" customWidth="1"/>
    <col min="13827" max="13827" width="5.85546875" style="2" customWidth="1"/>
    <col min="13828" max="13831" width="15.7109375" style="2" customWidth="1"/>
    <col min="13832" max="13832" width="2.85546875" style="2" customWidth="1"/>
    <col min="13833" max="13836" width="15.7109375" style="2" customWidth="1"/>
    <col min="13837" max="13837" width="2.85546875" style="2" customWidth="1"/>
    <col min="13838" max="13838" width="10.85546875" style="2" customWidth="1"/>
    <col min="13839" max="13839" width="2.85546875" style="2" customWidth="1"/>
    <col min="13840" max="13841" width="15.7109375" style="2" customWidth="1"/>
    <col min="13842" max="13843" width="2.85546875" style="2" customWidth="1"/>
    <col min="13844" max="13844" width="45.85546875" style="2" customWidth="1"/>
    <col min="13845" max="13848" width="15.7109375" style="2" customWidth="1"/>
    <col min="13849" max="13849" width="2.85546875" style="2" customWidth="1"/>
    <col min="13850" max="13853" width="15.7109375" style="2" customWidth="1"/>
    <col min="13854" max="13854" width="2.85546875" style="2" customWidth="1"/>
    <col min="13855" max="13855" width="10.85546875" style="2" customWidth="1"/>
    <col min="13856" max="13856" width="2.85546875" style="2" customWidth="1"/>
    <col min="13857" max="14080" width="11.42578125" style="2"/>
    <col min="14081" max="14081" width="2.85546875" style="2" customWidth="1"/>
    <col min="14082" max="14082" width="45.85546875" style="2" customWidth="1"/>
    <col min="14083" max="14083" width="5.85546875" style="2" customWidth="1"/>
    <col min="14084" max="14087" width="15.7109375" style="2" customWidth="1"/>
    <col min="14088" max="14088" width="2.85546875" style="2" customWidth="1"/>
    <col min="14089" max="14092" width="15.7109375" style="2" customWidth="1"/>
    <col min="14093" max="14093" width="2.85546875" style="2" customWidth="1"/>
    <col min="14094" max="14094" width="10.85546875" style="2" customWidth="1"/>
    <col min="14095" max="14095" width="2.85546875" style="2" customWidth="1"/>
    <col min="14096" max="14097" width="15.7109375" style="2" customWidth="1"/>
    <col min="14098" max="14099" width="2.85546875" style="2" customWidth="1"/>
    <col min="14100" max="14100" width="45.85546875" style="2" customWidth="1"/>
    <col min="14101" max="14104" width="15.7109375" style="2" customWidth="1"/>
    <col min="14105" max="14105" width="2.85546875" style="2" customWidth="1"/>
    <col min="14106" max="14109" width="15.7109375" style="2" customWidth="1"/>
    <col min="14110" max="14110" width="2.85546875" style="2" customWidth="1"/>
    <col min="14111" max="14111" width="10.85546875" style="2" customWidth="1"/>
    <col min="14112" max="14112" width="2.85546875" style="2" customWidth="1"/>
    <col min="14113" max="14336" width="11.42578125" style="2"/>
    <col min="14337" max="14337" width="2.85546875" style="2" customWidth="1"/>
    <col min="14338" max="14338" width="45.85546875" style="2" customWidth="1"/>
    <col min="14339" max="14339" width="5.85546875" style="2" customWidth="1"/>
    <col min="14340" max="14343" width="15.7109375" style="2" customWidth="1"/>
    <col min="14344" max="14344" width="2.85546875" style="2" customWidth="1"/>
    <col min="14345" max="14348" width="15.7109375" style="2" customWidth="1"/>
    <col min="14349" max="14349" width="2.85546875" style="2" customWidth="1"/>
    <col min="14350" max="14350" width="10.85546875" style="2" customWidth="1"/>
    <col min="14351" max="14351" width="2.85546875" style="2" customWidth="1"/>
    <col min="14352" max="14353" width="15.7109375" style="2" customWidth="1"/>
    <col min="14354" max="14355" width="2.85546875" style="2" customWidth="1"/>
    <col min="14356" max="14356" width="45.85546875" style="2" customWidth="1"/>
    <col min="14357" max="14360" width="15.7109375" style="2" customWidth="1"/>
    <col min="14361" max="14361" width="2.85546875" style="2" customWidth="1"/>
    <col min="14362" max="14365" width="15.7109375" style="2" customWidth="1"/>
    <col min="14366" max="14366" width="2.85546875" style="2" customWidth="1"/>
    <col min="14367" max="14367" width="10.85546875" style="2" customWidth="1"/>
    <col min="14368" max="14368" width="2.85546875" style="2" customWidth="1"/>
    <col min="14369" max="14592" width="11.42578125" style="2"/>
    <col min="14593" max="14593" width="2.85546875" style="2" customWidth="1"/>
    <col min="14594" max="14594" width="45.85546875" style="2" customWidth="1"/>
    <col min="14595" max="14595" width="5.85546875" style="2" customWidth="1"/>
    <col min="14596" max="14599" width="15.7109375" style="2" customWidth="1"/>
    <col min="14600" max="14600" width="2.85546875" style="2" customWidth="1"/>
    <col min="14601" max="14604" width="15.7109375" style="2" customWidth="1"/>
    <col min="14605" max="14605" width="2.85546875" style="2" customWidth="1"/>
    <col min="14606" max="14606" width="10.85546875" style="2" customWidth="1"/>
    <col min="14607" max="14607" width="2.85546875" style="2" customWidth="1"/>
    <col min="14608" max="14609" width="15.7109375" style="2" customWidth="1"/>
    <col min="14610" max="14611" width="2.85546875" style="2" customWidth="1"/>
    <col min="14612" max="14612" width="45.85546875" style="2" customWidth="1"/>
    <col min="14613" max="14616" width="15.7109375" style="2" customWidth="1"/>
    <col min="14617" max="14617" width="2.85546875" style="2" customWidth="1"/>
    <col min="14618" max="14621" width="15.7109375" style="2" customWidth="1"/>
    <col min="14622" max="14622" width="2.85546875" style="2" customWidth="1"/>
    <col min="14623" max="14623" width="10.85546875" style="2" customWidth="1"/>
    <col min="14624" max="14624" width="2.85546875" style="2" customWidth="1"/>
    <col min="14625" max="14848" width="11.42578125" style="2"/>
    <col min="14849" max="14849" width="2.85546875" style="2" customWidth="1"/>
    <col min="14850" max="14850" width="45.85546875" style="2" customWidth="1"/>
    <col min="14851" max="14851" width="5.85546875" style="2" customWidth="1"/>
    <col min="14852" max="14855" width="15.7109375" style="2" customWidth="1"/>
    <col min="14856" max="14856" width="2.85546875" style="2" customWidth="1"/>
    <col min="14857" max="14860" width="15.7109375" style="2" customWidth="1"/>
    <col min="14861" max="14861" width="2.85546875" style="2" customWidth="1"/>
    <col min="14862" max="14862" width="10.85546875" style="2" customWidth="1"/>
    <col min="14863" max="14863" width="2.85546875" style="2" customWidth="1"/>
    <col min="14864" max="14865" width="15.7109375" style="2" customWidth="1"/>
    <col min="14866" max="14867" width="2.85546875" style="2" customWidth="1"/>
    <col min="14868" max="14868" width="45.85546875" style="2" customWidth="1"/>
    <col min="14869" max="14872" width="15.7109375" style="2" customWidth="1"/>
    <col min="14873" max="14873" width="2.85546875" style="2" customWidth="1"/>
    <col min="14874" max="14877" width="15.7109375" style="2" customWidth="1"/>
    <col min="14878" max="14878" width="2.85546875" style="2" customWidth="1"/>
    <col min="14879" max="14879" width="10.85546875" style="2" customWidth="1"/>
    <col min="14880" max="14880" width="2.85546875" style="2" customWidth="1"/>
    <col min="14881" max="15104" width="11.42578125" style="2"/>
    <col min="15105" max="15105" width="2.85546875" style="2" customWidth="1"/>
    <col min="15106" max="15106" width="45.85546875" style="2" customWidth="1"/>
    <col min="15107" max="15107" width="5.85546875" style="2" customWidth="1"/>
    <col min="15108" max="15111" width="15.7109375" style="2" customWidth="1"/>
    <col min="15112" max="15112" width="2.85546875" style="2" customWidth="1"/>
    <col min="15113" max="15116" width="15.7109375" style="2" customWidth="1"/>
    <col min="15117" max="15117" width="2.85546875" style="2" customWidth="1"/>
    <col min="15118" max="15118" width="10.85546875" style="2" customWidth="1"/>
    <col min="15119" max="15119" width="2.85546875" style="2" customWidth="1"/>
    <col min="15120" max="15121" width="15.7109375" style="2" customWidth="1"/>
    <col min="15122" max="15123" width="2.85546875" style="2" customWidth="1"/>
    <col min="15124" max="15124" width="45.85546875" style="2" customWidth="1"/>
    <col min="15125" max="15128" width="15.7109375" style="2" customWidth="1"/>
    <col min="15129" max="15129" width="2.85546875" style="2" customWidth="1"/>
    <col min="15130" max="15133" width="15.7109375" style="2" customWidth="1"/>
    <col min="15134" max="15134" width="2.85546875" style="2" customWidth="1"/>
    <col min="15135" max="15135" width="10.85546875" style="2" customWidth="1"/>
    <col min="15136" max="15136" width="2.85546875" style="2" customWidth="1"/>
    <col min="15137" max="15360" width="11.42578125" style="2"/>
    <col min="15361" max="15361" width="2.85546875" style="2" customWidth="1"/>
    <col min="15362" max="15362" width="45.85546875" style="2" customWidth="1"/>
    <col min="15363" max="15363" width="5.85546875" style="2" customWidth="1"/>
    <col min="15364" max="15367" width="15.7109375" style="2" customWidth="1"/>
    <col min="15368" max="15368" width="2.85546875" style="2" customWidth="1"/>
    <col min="15369" max="15372" width="15.7109375" style="2" customWidth="1"/>
    <col min="15373" max="15373" width="2.85546875" style="2" customWidth="1"/>
    <col min="15374" max="15374" width="10.85546875" style="2" customWidth="1"/>
    <col min="15375" max="15375" width="2.85546875" style="2" customWidth="1"/>
    <col min="15376" max="15377" width="15.7109375" style="2" customWidth="1"/>
    <col min="15378" max="15379" width="2.85546875" style="2" customWidth="1"/>
    <col min="15380" max="15380" width="45.85546875" style="2" customWidth="1"/>
    <col min="15381" max="15384" width="15.7109375" style="2" customWidth="1"/>
    <col min="15385" max="15385" width="2.85546875" style="2" customWidth="1"/>
    <col min="15386" max="15389" width="15.7109375" style="2" customWidth="1"/>
    <col min="15390" max="15390" width="2.85546875" style="2" customWidth="1"/>
    <col min="15391" max="15391" width="10.85546875" style="2" customWidth="1"/>
    <col min="15392" max="15392" width="2.85546875" style="2" customWidth="1"/>
    <col min="15393" max="15616" width="11.42578125" style="2"/>
    <col min="15617" max="15617" width="2.85546875" style="2" customWidth="1"/>
    <col min="15618" max="15618" width="45.85546875" style="2" customWidth="1"/>
    <col min="15619" max="15619" width="5.85546875" style="2" customWidth="1"/>
    <col min="15620" max="15623" width="15.7109375" style="2" customWidth="1"/>
    <col min="15624" max="15624" width="2.85546875" style="2" customWidth="1"/>
    <col min="15625" max="15628" width="15.7109375" style="2" customWidth="1"/>
    <col min="15629" max="15629" width="2.85546875" style="2" customWidth="1"/>
    <col min="15630" max="15630" width="10.85546875" style="2" customWidth="1"/>
    <col min="15631" max="15631" width="2.85546875" style="2" customWidth="1"/>
    <col min="15632" max="15633" width="15.7109375" style="2" customWidth="1"/>
    <col min="15634" max="15635" width="2.85546875" style="2" customWidth="1"/>
    <col min="15636" max="15636" width="45.85546875" style="2" customWidth="1"/>
    <col min="15637" max="15640" width="15.7109375" style="2" customWidth="1"/>
    <col min="15641" max="15641" width="2.85546875" style="2" customWidth="1"/>
    <col min="15642" max="15645" width="15.7109375" style="2" customWidth="1"/>
    <col min="15646" max="15646" width="2.85546875" style="2" customWidth="1"/>
    <col min="15647" max="15647" width="10.85546875" style="2" customWidth="1"/>
    <col min="15648" max="15648" width="2.85546875" style="2" customWidth="1"/>
    <col min="15649" max="15872" width="11.42578125" style="2"/>
    <col min="15873" max="15873" width="2.85546875" style="2" customWidth="1"/>
    <col min="15874" max="15874" width="45.85546875" style="2" customWidth="1"/>
    <col min="15875" max="15875" width="5.85546875" style="2" customWidth="1"/>
    <col min="15876" max="15879" width="15.7109375" style="2" customWidth="1"/>
    <col min="15880" max="15880" width="2.85546875" style="2" customWidth="1"/>
    <col min="15881" max="15884" width="15.7109375" style="2" customWidth="1"/>
    <col min="15885" max="15885" width="2.85546875" style="2" customWidth="1"/>
    <col min="15886" max="15886" width="10.85546875" style="2" customWidth="1"/>
    <col min="15887" max="15887" width="2.85546875" style="2" customWidth="1"/>
    <col min="15888" max="15889" width="15.7109375" style="2" customWidth="1"/>
    <col min="15890" max="15891" width="2.85546875" style="2" customWidth="1"/>
    <col min="15892" max="15892" width="45.85546875" style="2" customWidth="1"/>
    <col min="15893" max="15896" width="15.7109375" style="2" customWidth="1"/>
    <col min="15897" max="15897" width="2.85546875" style="2" customWidth="1"/>
    <col min="15898" max="15901" width="15.7109375" style="2" customWidth="1"/>
    <col min="15902" max="15902" width="2.85546875" style="2" customWidth="1"/>
    <col min="15903" max="15903" width="10.85546875" style="2" customWidth="1"/>
    <col min="15904" max="15904" width="2.85546875" style="2" customWidth="1"/>
    <col min="15905" max="16128" width="11.42578125" style="2"/>
    <col min="16129" max="16129" width="2.85546875" style="2" customWidth="1"/>
    <col min="16130" max="16130" width="45.85546875" style="2" customWidth="1"/>
    <col min="16131" max="16131" width="5.85546875" style="2" customWidth="1"/>
    <col min="16132" max="16135" width="15.7109375" style="2" customWidth="1"/>
    <col min="16136" max="16136" width="2.85546875" style="2" customWidth="1"/>
    <col min="16137" max="16140" width="15.7109375" style="2" customWidth="1"/>
    <col min="16141" max="16141" width="2.85546875" style="2" customWidth="1"/>
    <col min="16142" max="16142" width="10.85546875" style="2" customWidth="1"/>
    <col min="16143" max="16143" width="2.85546875" style="2" customWidth="1"/>
    <col min="16144" max="16145" width="15.7109375" style="2" customWidth="1"/>
    <col min="16146" max="16147" width="2.85546875" style="2" customWidth="1"/>
    <col min="16148" max="16148" width="45.85546875" style="2" customWidth="1"/>
    <col min="16149" max="16152" width="15.7109375" style="2" customWidth="1"/>
    <col min="16153" max="16153" width="2.85546875" style="2" customWidth="1"/>
    <col min="16154" max="16157" width="15.7109375" style="2" customWidth="1"/>
    <col min="16158" max="16158" width="2.85546875" style="2" customWidth="1"/>
    <col min="16159" max="16159" width="10.85546875" style="2" customWidth="1"/>
    <col min="16160" max="16160" width="2.85546875" style="2" customWidth="1"/>
    <col min="16161" max="16384" width="11.42578125" style="2"/>
  </cols>
  <sheetData>
    <row r="1" spans="1:32" x14ac:dyDescent="0.25">
      <c r="A1" s="102"/>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row>
    <row r="2" spans="1:32" x14ac:dyDescent="0.25">
      <c r="A2" s="102"/>
      <c r="B2" s="103" t="s">
        <v>275</v>
      </c>
      <c r="C2" s="102"/>
      <c r="D2" s="102"/>
      <c r="E2" s="102"/>
      <c r="F2" s="102"/>
      <c r="G2" s="102"/>
      <c r="H2" s="102"/>
      <c r="I2" s="102"/>
      <c r="J2" s="102"/>
      <c r="K2" s="102"/>
      <c r="L2" s="102"/>
      <c r="M2" s="102"/>
      <c r="N2" s="102"/>
      <c r="O2" s="102"/>
      <c r="P2" s="102"/>
      <c r="Q2" s="102"/>
      <c r="R2" s="102"/>
      <c r="S2" s="102"/>
      <c r="T2" s="103"/>
      <c r="U2" s="102"/>
      <c r="V2" s="102"/>
      <c r="W2" s="102"/>
      <c r="X2" s="102"/>
      <c r="Y2" s="102"/>
      <c r="Z2" s="102"/>
      <c r="AA2" s="102"/>
      <c r="AB2" s="102"/>
      <c r="AC2" s="102"/>
      <c r="AD2" s="102"/>
      <c r="AE2" s="102"/>
      <c r="AF2" s="102"/>
    </row>
    <row r="3" spans="1:32" x14ac:dyDescent="0.25">
      <c r="A3" s="102"/>
      <c r="B3" s="103" t="s">
        <v>276</v>
      </c>
      <c r="C3" s="102"/>
      <c r="D3" s="102"/>
      <c r="E3" s="102"/>
      <c r="F3" s="102"/>
      <c r="G3" s="102"/>
      <c r="H3" s="102"/>
      <c r="I3" s="102"/>
      <c r="J3" s="102"/>
      <c r="K3" s="102"/>
      <c r="L3" s="102"/>
      <c r="M3" s="102"/>
      <c r="N3" s="102"/>
      <c r="O3" s="102"/>
      <c r="P3" s="102"/>
      <c r="Q3" s="102"/>
      <c r="R3" s="102"/>
      <c r="S3" s="102"/>
      <c r="T3" s="103" t="s">
        <v>276</v>
      </c>
      <c r="U3" s="102"/>
      <c r="V3" s="102"/>
      <c r="W3" s="102"/>
      <c r="X3" s="102"/>
      <c r="Y3" s="102"/>
      <c r="Z3" s="102"/>
      <c r="AA3" s="102"/>
      <c r="AB3" s="102"/>
      <c r="AC3" s="102"/>
      <c r="AD3" s="102"/>
      <c r="AE3" s="102"/>
      <c r="AF3" s="102"/>
    </row>
    <row r="4" spans="1:32" x14ac:dyDescent="0.25">
      <c r="A4" s="102"/>
      <c r="B4" s="106" t="s">
        <v>2</v>
      </c>
      <c r="C4" s="102"/>
      <c r="D4" s="102"/>
      <c r="E4" s="102"/>
      <c r="F4" s="102"/>
      <c r="G4" s="102"/>
      <c r="H4" s="102"/>
      <c r="I4" s="102"/>
      <c r="J4" s="102"/>
      <c r="K4" s="102"/>
      <c r="L4" s="102"/>
      <c r="M4" s="102"/>
      <c r="N4" s="102"/>
      <c r="O4" s="102"/>
      <c r="P4" s="102"/>
      <c r="Q4" s="102"/>
      <c r="R4" s="102"/>
      <c r="S4" s="102"/>
      <c r="T4" s="106" t="s">
        <v>3</v>
      </c>
      <c r="U4" s="102"/>
      <c r="V4" s="102"/>
      <c r="W4" s="102"/>
      <c r="X4" s="102"/>
      <c r="Y4" s="102"/>
      <c r="Z4" s="102"/>
      <c r="AA4" s="102"/>
      <c r="AB4" s="102"/>
      <c r="AC4" s="102"/>
      <c r="AD4" s="102"/>
      <c r="AE4" s="102"/>
      <c r="AF4" s="102"/>
    </row>
    <row r="5" spans="1:32" ht="15" customHeight="1" x14ac:dyDescent="0.25">
      <c r="A5" s="12"/>
      <c r="B5" s="2288" t="s">
        <v>4</v>
      </c>
      <c r="C5" s="2288" t="s">
        <v>5</v>
      </c>
      <c r="D5" s="1756"/>
      <c r="E5" s="2298">
        <v>2017</v>
      </c>
      <c r="F5" s="2299"/>
      <c r="G5" s="2300"/>
      <c r="H5" s="12"/>
      <c r="I5" s="1756"/>
      <c r="J5" s="2298">
        <v>2016</v>
      </c>
      <c r="K5" s="2299"/>
      <c r="L5" s="2300"/>
      <c r="M5" s="12"/>
      <c r="N5" s="2285" t="s">
        <v>591</v>
      </c>
      <c r="O5" s="12"/>
      <c r="P5" s="2285" t="s">
        <v>588</v>
      </c>
      <c r="Q5" s="2285" t="s">
        <v>7</v>
      </c>
      <c r="R5" s="12"/>
      <c r="S5" s="12"/>
      <c r="T5" s="2288" t="s">
        <v>4</v>
      </c>
      <c r="U5" s="1756"/>
      <c r="V5" s="2298">
        <v>2017</v>
      </c>
      <c r="W5" s="2299"/>
      <c r="X5" s="2300"/>
      <c r="Y5" s="12"/>
      <c r="Z5" s="1756"/>
      <c r="AA5" s="2309">
        <v>2016</v>
      </c>
      <c r="AB5" s="2309"/>
      <c r="AC5" s="2309"/>
      <c r="AD5" s="12"/>
      <c r="AE5" s="2285" t="s">
        <v>591</v>
      </c>
      <c r="AF5" s="12"/>
    </row>
    <row r="6" spans="1:32" x14ac:dyDescent="0.25">
      <c r="A6" s="12"/>
      <c r="B6" s="2289"/>
      <c r="C6" s="2289"/>
      <c r="D6" s="1757" t="s">
        <v>184</v>
      </c>
      <c r="E6" s="1757" t="s">
        <v>251</v>
      </c>
      <c r="F6" s="1757" t="s">
        <v>251</v>
      </c>
      <c r="G6" s="1757" t="s">
        <v>186</v>
      </c>
      <c r="H6" s="12"/>
      <c r="I6" s="1757" t="s">
        <v>184</v>
      </c>
      <c r="J6" s="1757" t="s">
        <v>251</v>
      </c>
      <c r="K6" s="1757" t="s">
        <v>251</v>
      </c>
      <c r="L6" s="1757" t="s">
        <v>186</v>
      </c>
      <c r="M6" s="12"/>
      <c r="N6" s="2286"/>
      <c r="O6" s="12"/>
      <c r="P6" s="2286"/>
      <c r="Q6" s="2286"/>
      <c r="R6" s="12"/>
      <c r="S6" s="12"/>
      <c r="T6" s="2289"/>
      <c r="U6" s="1757" t="s">
        <v>184</v>
      </c>
      <c r="V6" s="1757" t="s">
        <v>251</v>
      </c>
      <c r="W6" s="1757" t="s">
        <v>251</v>
      </c>
      <c r="X6" s="1757" t="s">
        <v>186</v>
      </c>
      <c r="Y6" s="12"/>
      <c r="Z6" s="1757" t="s">
        <v>184</v>
      </c>
      <c r="AA6" s="1756" t="s">
        <v>251</v>
      </c>
      <c r="AB6" s="1756" t="s">
        <v>251</v>
      </c>
      <c r="AC6" s="1756" t="s">
        <v>186</v>
      </c>
      <c r="AD6" s="12"/>
      <c r="AE6" s="2286"/>
      <c r="AF6" s="12"/>
    </row>
    <row r="7" spans="1:32" x14ac:dyDescent="0.25">
      <c r="A7" s="12"/>
      <c r="B7" s="2290"/>
      <c r="C7" s="2290"/>
      <c r="D7" s="1758"/>
      <c r="E7" s="1758" t="s">
        <v>252</v>
      </c>
      <c r="F7" s="1758" t="s">
        <v>253</v>
      </c>
      <c r="G7" s="1758" t="s">
        <v>263</v>
      </c>
      <c r="H7" s="12"/>
      <c r="I7" s="1758"/>
      <c r="J7" s="1758" t="s">
        <v>252</v>
      </c>
      <c r="K7" s="1758" t="s">
        <v>253</v>
      </c>
      <c r="L7" s="1758" t="s">
        <v>263</v>
      </c>
      <c r="M7" s="12"/>
      <c r="N7" s="2287"/>
      <c r="O7" s="12"/>
      <c r="P7" s="2287"/>
      <c r="Q7" s="2287"/>
      <c r="R7" s="12"/>
      <c r="S7" s="12"/>
      <c r="T7" s="2290"/>
      <c r="U7" s="1758"/>
      <c r="V7" s="1758" t="s">
        <v>252</v>
      </c>
      <c r="W7" s="1758" t="s">
        <v>253</v>
      </c>
      <c r="X7" s="1758" t="s">
        <v>263</v>
      </c>
      <c r="Y7" s="12"/>
      <c r="Z7" s="1758"/>
      <c r="AA7" s="1758" t="s">
        <v>252</v>
      </c>
      <c r="AB7" s="1758" t="s">
        <v>253</v>
      </c>
      <c r="AC7" s="1758" t="s">
        <v>263</v>
      </c>
      <c r="AD7" s="12"/>
      <c r="AE7" s="2287"/>
      <c r="AF7" s="12"/>
    </row>
    <row r="8" spans="1:32" ht="12.75" customHeight="1" x14ac:dyDescent="0.25">
      <c r="A8" s="16"/>
      <c r="B8" s="16"/>
      <c r="C8" s="16"/>
      <c r="D8" s="16"/>
      <c r="E8" s="16"/>
      <c r="F8" s="16"/>
      <c r="G8" s="16"/>
      <c r="H8" s="16"/>
      <c r="I8" s="16"/>
      <c r="J8" s="16"/>
      <c r="K8" s="16"/>
      <c r="L8" s="16"/>
      <c r="M8" s="16"/>
      <c r="N8" s="19"/>
      <c r="O8" s="16"/>
      <c r="P8" s="19"/>
      <c r="Q8" s="16"/>
      <c r="R8" s="16"/>
      <c r="S8" s="16"/>
      <c r="T8" s="16"/>
      <c r="U8" s="16"/>
      <c r="V8" s="16"/>
      <c r="W8" s="16"/>
      <c r="X8" s="16"/>
      <c r="Y8" s="16"/>
      <c r="Z8" s="16"/>
      <c r="AA8" s="16"/>
      <c r="AB8" s="16"/>
      <c r="AC8" s="16"/>
      <c r="AD8" s="16"/>
      <c r="AE8" s="19"/>
      <c r="AF8" s="16"/>
    </row>
    <row r="9" spans="1:32" x14ac:dyDescent="0.25">
      <c r="A9" s="102"/>
      <c r="B9" s="20" t="s">
        <v>8</v>
      </c>
      <c r="C9" s="21"/>
      <c r="D9" s="21"/>
      <c r="E9" s="21"/>
      <c r="F9" s="21"/>
      <c r="G9" s="21"/>
      <c r="H9" s="102"/>
      <c r="I9" s="169"/>
      <c r="J9" s="21"/>
      <c r="K9" s="21"/>
      <c r="L9" s="21"/>
      <c r="M9" s="102"/>
      <c r="N9" s="23"/>
      <c r="O9" s="102"/>
      <c r="P9" s="23"/>
      <c r="Q9" s="2"/>
      <c r="R9" s="102"/>
      <c r="S9" s="102"/>
      <c r="T9" s="20" t="s">
        <v>8</v>
      </c>
      <c r="U9" s="169"/>
      <c r="V9" s="21"/>
      <c r="W9" s="21"/>
      <c r="X9" s="21"/>
      <c r="Y9" s="102"/>
      <c r="Z9" s="21"/>
      <c r="AA9" s="21"/>
      <c r="AB9" s="21"/>
      <c r="AC9" s="21"/>
      <c r="AD9" s="102"/>
      <c r="AE9" s="23"/>
      <c r="AF9" s="102"/>
    </row>
    <row r="10" spans="1:32" x14ac:dyDescent="0.25">
      <c r="A10" s="103"/>
      <c r="B10" s="26" t="s">
        <v>589</v>
      </c>
      <c r="C10" s="1059" t="s">
        <v>11</v>
      </c>
      <c r="D10" s="551">
        <v>779.3</v>
      </c>
      <c r="E10" s="1239">
        <v>730.51</v>
      </c>
      <c r="F10" s="1239">
        <v>48.79</v>
      </c>
      <c r="G10" s="664">
        <v>0</v>
      </c>
      <c r="H10" s="286"/>
      <c r="I10" s="551">
        <v>572.70000000000005</v>
      </c>
      <c r="J10" s="1324">
        <v>517.69000000000005</v>
      </c>
      <c r="K10" s="1324">
        <v>55.01</v>
      </c>
      <c r="L10" s="553">
        <v>0</v>
      </c>
      <c r="M10" s="28"/>
      <c r="N10" s="1450">
        <f>D10/I10-1</f>
        <v>0.36074733717478602</v>
      </c>
      <c r="O10" s="103"/>
      <c r="P10" s="863">
        <f>VLOOKUP(B10,'FX rates'!$B$9:$K$114,4,FALSE)</f>
        <v>3.3109139999999999</v>
      </c>
      <c r="Q10" s="891">
        <f>VLOOKUP(B10,'FX rates'!$B$9:$K$114,5,FALSE)</f>
        <v>3.2522000000000002</v>
      </c>
      <c r="R10" s="103"/>
      <c r="S10" s="103"/>
      <c r="T10" s="1050" t="s">
        <v>589</v>
      </c>
      <c r="U10" s="1448">
        <f t="shared" ref="U10:X14" si="0">D10/$P10</f>
        <v>235.37307220906371</v>
      </c>
      <c r="V10" s="1239">
        <f t="shared" si="0"/>
        <v>220.63696006601199</v>
      </c>
      <c r="W10" s="1239">
        <f t="shared" si="0"/>
        <v>14.736112143051738</v>
      </c>
      <c r="X10" s="664">
        <f t="shared" si="0"/>
        <v>0</v>
      </c>
      <c r="Y10" s="286"/>
      <c r="Z10" s="553">
        <f>I10/$Q10</f>
        <v>176.09618104667609</v>
      </c>
      <c r="AA10" s="659">
        <f>J10/$Q10</f>
        <v>159.18147715392658</v>
      </c>
      <c r="AB10" s="1324">
        <f>K10/$Q10</f>
        <v>16.914703892749522</v>
      </c>
      <c r="AC10" s="553">
        <f>L10/$Q10</f>
        <v>0</v>
      </c>
      <c r="AD10" s="28"/>
      <c r="AE10" s="1450">
        <f t="shared" ref="AE10:AE15" si="1">U10/Z10-1</f>
        <v>0.33661656266512474</v>
      </c>
      <c r="AF10" s="103"/>
    </row>
    <row r="11" spans="1:32" x14ac:dyDescent="0.25">
      <c r="A11" s="102"/>
      <c r="B11" s="31" t="s">
        <v>12</v>
      </c>
      <c r="C11" s="313" t="s">
        <v>13</v>
      </c>
      <c r="D11" s="1219">
        <v>892912.07</v>
      </c>
      <c r="E11" s="157">
        <v>15413</v>
      </c>
      <c r="F11" s="157">
        <v>877499</v>
      </c>
      <c r="G11" s="554">
        <v>0</v>
      </c>
      <c r="H11" s="177"/>
      <c r="I11" s="1219">
        <v>602687.6</v>
      </c>
      <c r="J11" s="157">
        <v>10677.6</v>
      </c>
      <c r="K11" s="157">
        <v>592010</v>
      </c>
      <c r="L11" s="554">
        <v>0</v>
      </c>
      <c r="M11" s="34"/>
      <c r="N11" s="820">
        <f>D11/I11-1</f>
        <v>0.48155042512903856</v>
      </c>
      <c r="O11" s="102"/>
      <c r="P11" s="864">
        <f>VLOOKUP(B11,'FX rates'!$B$9:$K$114,4,FALSE)</f>
        <v>18.953030999999999</v>
      </c>
      <c r="Q11" s="893">
        <f>VLOOKUP(B11,'FX rates'!$B$9:$K$114,5,FALSE)</f>
        <v>15.890700000000001</v>
      </c>
      <c r="R11" s="102"/>
      <c r="S11" s="102"/>
      <c r="T11" s="1725" t="s">
        <v>12</v>
      </c>
      <c r="U11" s="156">
        <f t="shared" si="0"/>
        <v>47111.83504105491</v>
      </c>
      <c r="V11" s="157">
        <f t="shared" si="0"/>
        <v>813.22085106070904</v>
      </c>
      <c r="W11" s="157">
        <f t="shared" si="0"/>
        <v>46298.610496653542</v>
      </c>
      <c r="X11" s="554">
        <f t="shared" si="0"/>
        <v>0</v>
      </c>
      <c r="Y11" s="177"/>
      <c r="Z11" s="554">
        <f t="shared" ref="Z11:Z14" si="2">I11/$Q11</f>
        <v>37927.064257710481</v>
      </c>
      <c r="AA11" s="667">
        <f>J11/$Q11</f>
        <v>671.94019143272476</v>
      </c>
      <c r="AB11" s="157">
        <f t="shared" ref="AB11:AB55" si="3">K11/$Q11</f>
        <v>37255.124066277756</v>
      </c>
      <c r="AC11" s="554">
        <f t="shared" ref="AC11:AC55" si="4">L11/$Q11</f>
        <v>0</v>
      </c>
      <c r="AD11" s="34"/>
      <c r="AE11" s="820">
        <f t="shared" si="1"/>
        <v>0.2421693047723088</v>
      </c>
      <c r="AF11" s="102"/>
    </row>
    <row r="12" spans="1:32" x14ac:dyDescent="0.25">
      <c r="A12" s="102"/>
      <c r="B12" s="31" t="s">
        <v>14</v>
      </c>
      <c r="C12" s="313" t="s">
        <v>15</v>
      </c>
      <c r="D12" s="1219">
        <v>84871879</v>
      </c>
      <c r="E12" s="157">
        <v>21293300</v>
      </c>
      <c r="F12" s="157">
        <v>63578600</v>
      </c>
      <c r="G12" s="554">
        <v>0</v>
      </c>
      <c r="H12" s="177"/>
      <c r="I12" s="1219">
        <v>70558700</v>
      </c>
      <c r="J12" s="157">
        <v>30074900</v>
      </c>
      <c r="K12" s="157">
        <v>40483800</v>
      </c>
      <c r="L12" s="554">
        <v>0</v>
      </c>
      <c r="M12" s="34"/>
      <c r="N12" s="820">
        <f t="shared" ref="N12:N55" si="5">D12/I12-1</f>
        <v>0.20285491371014497</v>
      </c>
      <c r="O12" s="102"/>
      <c r="P12" s="864">
        <f>VLOOKUP(B12,'FX rates'!$B$9:$K$114,4,FALSE)</f>
        <v>614.49178900000004</v>
      </c>
      <c r="Q12" s="893">
        <f>VLOOKUP(B12,'FX rates'!$B$9:$K$114,5,FALSE)</f>
        <v>659.05399999999997</v>
      </c>
      <c r="R12" s="102"/>
      <c r="S12" s="102"/>
      <c r="T12" s="1725" t="s">
        <v>14</v>
      </c>
      <c r="U12" s="156">
        <f>D12/$P12</f>
        <v>138117.1897156139</v>
      </c>
      <c r="V12" s="157">
        <f t="shared" si="0"/>
        <v>34651.886943276957</v>
      </c>
      <c r="W12" s="157">
        <f t="shared" si="0"/>
        <v>103465.33694691891</v>
      </c>
      <c r="X12" s="554">
        <f t="shared" si="0"/>
        <v>0</v>
      </c>
      <c r="Y12" s="177"/>
      <c r="Z12" s="554">
        <f t="shared" si="2"/>
        <v>107060.57470252817</v>
      </c>
      <c r="AA12" s="667">
        <f t="shared" ref="Z12:AA55" si="6">J12/$Q12</f>
        <v>45633.438231161635</v>
      </c>
      <c r="AB12" s="157">
        <f t="shared" si="3"/>
        <v>61427.136471366539</v>
      </c>
      <c r="AC12" s="554">
        <f t="shared" si="4"/>
        <v>0</v>
      </c>
      <c r="AD12" s="34"/>
      <c r="AE12" s="820">
        <f t="shared" si="1"/>
        <v>0.29008451616645714</v>
      </c>
      <c r="AF12" s="102"/>
    </row>
    <row r="13" spans="1:32" x14ac:dyDescent="0.25">
      <c r="A13" s="102"/>
      <c r="B13" s="31" t="s">
        <v>16</v>
      </c>
      <c r="C13" s="313" t="s">
        <v>17</v>
      </c>
      <c r="D13" s="1219">
        <v>317909461.67000002</v>
      </c>
      <c r="E13" s="157">
        <v>19499100</v>
      </c>
      <c r="F13" s="157">
        <v>298410000</v>
      </c>
      <c r="G13" s="554">
        <v>0</v>
      </c>
      <c r="H13" s="177"/>
      <c r="I13" s="1219">
        <v>405193500</v>
      </c>
      <c r="J13" s="157">
        <v>42538500</v>
      </c>
      <c r="K13" s="157">
        <v>362655000</v>
      </c>
      <c r="L13" s="554">
        <v>0</v>
      </c>
      <c r="M13" s="34"/>
      <c r="N13" s="820">
        <f t="shared" si="5"/>
        <v>-0.21541322437304644</v>
      </c>
      <c r="O13" s="102"/>
      <c r="P13" s="864">
        <f>VLOOKUP(B13,'FX rates'!$B$9:$K$114,4,FALSE)</f>
        <v>2972.9821440000001</v>
      </c>
      <c r="Q13" s="893">
        <f>VLOOKUP(B13,'FX rates'!$B$9:$K$114,5,FALSE)</f>
        <v>2974.03</v>
      </c>
      <c r="R13" s="102"/>
      <c r="S13" s="102"/>
      <c r="T13" s="1725" t="s">
        <v>16</v>
      </c>
      <c r="U13" s="156">
        <f t="shared" si="0"/>
        <v>106932.85269526328</v>
      </c>
      <c r="V13" s="157">
        <f t="shared" si="0"/>
        <v>6558.7679493308115</v>
      </c>
      <c r="W13" s="157">
        <f t="shared" si="0"/>
        <v>100373.96309367138</v>
      </c>
      <c r="X13" s="554">
        <f t="shared" si="0"/>
        <v>0</v>
      </c>
      <c r="Y13" s="177"/>
      <c r="Z13" s="554">
        <f t="shared" si="2"/>
        <v>136243.9181850889</v>
      </c>
      <c r="AA13" s="667">
        <f t="shared" si="6"/>
        <v>14303.319065375937</v>
      </c>
      <c r="AB13" s="157">
        <f t="shared" si="3"/>
        <v>121940.59911971298</v>
      </c>
      <c r="AC13" s="554">
        <f t="shared" si="4"/>
        <v>0</v>
      </c>
      <c r="AD13" s="34"/>
      <c r="AE13" s="820">
        <f t="shared" si="1"/>
        <v>-0.21513668925761664</v>
      </c>
      <c r="AF13" s="102"/>
    </row>
    <row r="14" spans="1:32" x14ac:dyDescent="0.25">
      <c r="A14" s="102"/>
      <c r="B14" s="31" t="s">
        <v>18</v>
      </c>
      <c r="C14" s="313" t="s">
        <v>19</v>
      </c>
      <c r="D14" s="552">
        <v>404.6</v>
      </c>
      <c r="E14" s="555">
        <v>404.6</v>
      </c>
      <c r="F14" s="555">
        <v>0</v>
      </c>
      <c r="G14" s="556">
        <v>0</v>
      </c>
      <c r="H14" s="177"/>
      <c r="I14" s="552">
        <v>192.45</v>
      </c>
      <c r="J14" s="555">
        <v>192.39</v>
      </c>
      <c r="K14" s="555">
        <v>0.06</v>
      </c>
      <c r="L14" s="556">
        <v>0</v>
      </c>
      <c r="M14" s="34"/>
      <c r="N14" s="821">
        <f t="shared" si="5"/>
        <v>1.1023642504546638</v>
      </c>
      <c r="O14" s="102"/>
      <c r="P14" s="865">
        <f>VLOOKUP(B14,'FX rates'!$B$9:$K$114,4,FALSE)</f>
        <v>3.2284790000000001</v>
      </c>
      <c r="Q14" s="895">
        <f>VLOOKUP(B14,'FX rates'!$B$9:$K$114,5,FALSE)</f>
        <v>3.2938999999999998</v>
      </c>
      <c r="R14" s="102"/>
      <c r="S14" s="102"/>
      <c r="T14" s="1053" t="s">
        <v>18</v>
      </c>
      <c r="U14" s="1278">
        <f t="shared" si="0"/>
        <v>125.32217183385737</v>
      </c>
      <c r="V14" s="555">
        <f t="shared" si="0"/>
        <v>125.32217183385737</v>
      </c>
      <c r="W14" s="555">
        <f t="shared" si="0"/>
        <v>0</v>
      </c>
      <c r="X14" s="556">
        <f t="shared" si="0"/>
        <v>0</v>
      </c>
      <c r="Y14" s="177"/>
      <c r="Z14" s="556">
        <f t="shared" si="2"/>
        <v>58.426181729864297</v>
      </c>
      <c r="AA14" s="669">
        <f t="shared" si="6"/>
        <v>58.407966240626614</v>
      </c>
      <c r="AB14" s="555">
        <f t="shared" si="3"/>
        <v>1.8215489237681775E-2</v>
      </c>
      <c r="AC14" s="556">
        <f t="shared" si="4"/>
        <v>0</v>
      </c>
      <c r="AD14" s="34"/>
      <c r="AE14" s="821">
        <f t="shared" si="1"/>
        <v>1.14496597455725</v>
      </c>
      <c r="AF14" s="102"/>
    </row>
    <row r="15" spans="1:32" x14ac:dyDescent="0.25">
      <c r="A15" s="102"/>
      <c r="B15" s="40"/>
      <c r="C15" s="162"/>
      <c r="D15" s="790"/>
      <c r="E15" s="790"/>
      <c r="F15" s="790"/>
      <c r="G15" s="790"/>
      <c r="H15" s="177"/>
      <c r="I15" s="720"/>
      <c r="J15" s="720"/>
      <c r="K15" s="720"/>
      <c r="L15" s="720"/>
      <c r="M15" s="102"/>
      <c r="N15" s="348"/>
      <c r="O15" s="102"/>
      <c r="P15" s="163"/>
      <c r="Q15" s="163"/>
      <c r="R15" s="102"/>
      <c r="S15" s="102"/>
      <c r="T15" s="140" t="s">
        <v>26</v>
      </c>
      <c r="U15" s="164">
        <f>SUM(U10:U14)</f>
        <v>292522.57269597496</v>
      </c>
      <c r="V15" s="164"/>
      <c r="W15" s="164"/>
      <c r="X15" s="164"/>
      <c r="Y15" s="164"/>
      <c r="Z15" s="164">
        <f>SUM(Z10:Z14)</f>
        <v>281466.07950810413</v>
      </c>
      <c r="AA15" s="1389"/>
      <c r="AB15" s="1389"/>
      <c r="AC15" s="1389"/>
      <c r="AD15" s="102"/>
      <c r="AE15" s="348">
        <f t="shared" si="1"/>
        <v>3.9281796254786228E-2</v>
      </c>
      <c r="AF15" s="102"/>
    </row>
    <row r="16" spans="1:32" x14ac:dyDescent="0.25">
      <c r="A16" s="166"/>
      <c r="B16" s="49"/>
      <c r="C16" s="162"/>
      <c r="D16" s="790"/>
      <c r="E16" s="790"/>
      <c r="F16" s="790"/>
      <c r="G16" s="790"/>
      <c r="H16" s="715"/>
      <c r="I16" s="720"/>
      <c r="J16" s="720"/>
      <c r="K16" s="720"/>
      <c r="L16" s="720"/>
      <c r="M16" s="166"/>
      <c r="N16" s="318"/>
      <c r="O16" s="166"/>
      <c r="P16" s="163"/>
      <c r="Q16" s="163"/>
      <c r="R16" s="166"/>
      <c r="S16" s="166"/>
      <c r="T16" s="49"/>
      <c r="U16" s="790"/>
      <c r="V16" s="790"/>
      <c r="W16" s="790"/>
      <c r="X16" s="790"/>
      <c r="Y16" s="715"/>
      <c r="Z16" s="790"/>
      <c r="AA16" s="1389"/>
      <c r="AB16" s="1389"/>
      <c r="AC16" s="1389"/>
      <c r="AD16" s="166"/>
      <c r="AE16" s="318"/>
      <c r="AF16" s="166"/>
    </row>
    <row r="17" spans="1:32" x14ac:dyDescent="0.25">
      <c r="A17" s="166"/>
      <c r="B17" s="20" t="s">
        <v>27</v>
      </c>
      <c r="C17" s="108"/>
      <c r="D17" s="41"/>
      <c r="E17" s="34"/>
      <c r="F17" s="34"/>
      <c r="G17" s="34"/>
      <c r="H17" s="715"/>
      <c r="I17" s="1704"/>
      <c r="J17" s="1693"/>
      <c r="K17" s="1693"/>
      <c r="L17" s="1693"/>
      <c r="M17" s="166"/>
      <c r="N17" s="219"/>
      <c r="O17" s="166"/>
      <c r="P17" s="163"/>
      <c r="Q17" s="163"/>
      <c r="R17" s="166"/>
      <c r="S17" s="166"/>
      <c r="T17" s="20" t="s">
        <v>27</v>
      </c>
      <c r="U17" s="41"/>
      <c r="V17" s="34"/>
      <c r="W17" s="34"/>
      <c r="X17" s="34"/>
      <c r="Y17" s="715"/>
      <c r="Z17" s="41"/>
      <c r="AA17" s="1389"/>
      <c r="AB17" s="1389"/>
      <c r="AC17" s="1389"/>
      <c r="AD17" s="166"/>
      <c r="AE17" s="219"/>
      <c r="AF17" s="166"/>
    </row>
    <row r="18" spans="1:32" x14ac:dyDescent="0.25">
      <c r="A18" s="103"/>
      <c r="B18" s="26" t="s">
        <v>28</v>
      </c>
      <c r="C18" s="1059" t="s">
        <v>29</v>
      </c>
      <c r="D18" s="1218">
        <v>1494.66</v>
      </c>
      <c r="E18" s="1239">
        <v>1494.66</v>
      </c>
      <c r="F18" s="1239">
        <v>0</v>
      </c>
      <c r="G18" s="664">
        <v>0</v>
      </c>
      <c r="H18" s="286"/>
      <c r="I18" s="551">
        <v>2502.66</v>
      </c>
      <c r="J18" s="1324">
        <v>2502.66</v>
      </c>
      <c r="K18" s="1324">
        <v>0</v>
      </c>
      <c r="L18" s="553">
        <v>0</v>
      </c>
      <c r="M18" s="28"/>
      <c r="N18" s="1450">
        <f t="shared" si="5"/>
        <v>-0.4027714511759487</v>
      </c>
      <c r="O18" s="103"/>
      <c r="P18" s="863">
        <f>VLOOKUP(B18,'FX rates'!$B$9:$K$114,4,FALSE)</f>
        <v>1.280929</v>
      </c>
      <c r="Q18" s="891">
        <f>VLOOKUP(B18,'FX rates'!$B$9:$K$114,5,FALSE)</f>
        <v>1.3875999999999999</v>
      </c>
      <c r="R18" s="103"/>
      <c r="S18" s="103"/>
      <c r="T18" s="971" t="s">
        <v>28</v>
      </c>
      <c r="U18" s="1784">
        <f t="shared" ref="U18:U31" si="7">D18/$P18</f>
        <v>1166.8562426176627</v>
      </c>
      <c r="V18" s="664">
        <f t="shared" ref="V18:V31" si="8">E18/$P18</f>
        <v>1166.8562426176627</v>
      </c>
      <c r="W18" s="664">
        <f t="shared" ref="W18:W31" si="9">F18/$P18</f>
        <v>0</v>
      </c>
      <c r="X18" s="664">
        <f t="shared" ref="X18:X31" si="10">G18/$P18</f>
        <v>0</v>
      </c>
      <c r="Y18" s="286"/>
      <c r="Z18" s="659">
        <f t="shared" si="6"/>
        <v>1803.5889305275296</v>
      </c>
      <c r="AA18" s="659">
        <f t="shared" si="6"/>
        <v>1803.5889305275296</v>
      </c>
      <c r="AB18" s="1324">
        <f t="shared" si="3"/>
        <v>0</v>
      </c>
      <c r="AC18" s="553">
        <f t="shared" si="4"/>
        <v>0</v>
      </c>
      <c r="AD18" s="28"/>
      <c r="AE18" s="1450">
        <f t="shared" ref="AE18:AE31" si="11">U18/Z18-1</f>
        <v>-0.35303648028247192</v>
      </c>
      <c r="AF18" s="103"/>
    </row>
    <row r="19" spans="1:32" x14ac:dyDescent="0.25">
      <c r="A19" s="102"/>
      <c r="B19" s="31" t="s">
        <v>537</v>
      </c>
      <c r="C19" s="313" t="s">
        <v>30</v>
      </c>
      <c r="D19" s="906">
        <v>29389.63</v>
      </c>
      <c r="E19" s="174">
        <v>29375.200000000001</v>
      </c>
      <c r="F19" s="174">
        <v>14.45</v>
      </c>
      <c r="G19" s="665">
        <v>0</v>
      </c>
      <c r="H19" s="177"/>
      <c r="I19" s="1219">
        <v>60503.199999999997</v>
      </c>
      <c r="J19" s="157">
        <v>60503.199999999997</v>
      </c>
      <c r="K19" s="157">
        <v>0</v>
      </c>
      <c r="L19" s="554">
        <v>0</v>
      </c>
      <c r="M19" s="34"/>
      <c r="N19" s="1451">
        <f t="shared" si="5"/>
        <v>-0.51424668447288735</v>
      </c>
      <c r="O19" s="102"/>
      <c r="P19" s="864">
        <f>VLOOKUP(B19,'FX rates'!$B$9:$K$114,4,FALSE)</f>
        <v>63.714761000000003</v>
      </c>
      <c r="Q19" s="893">
        <f>VLOOKUP(B19,'FX rates'!$B$9:$K$114,5,FALSE)</f>
        <v>67.808000000000007</v>
      </c>
      <c r="R19" s="102"/>
      <c r="S19" s="102"/>
      <c r="T19" s="36" t="s">
        <v>537</v>
      </c>
      <c r="U19" s="1785">
        <f t="shared" si="7"/>
        <v>461.2687788313292</v>
      </c>
      <c r="V19" s="665">
        <f t="shared" si="8"/>
        <v>461.042300700147</v>
      </c>
      <c r="W19" s="665">
        <f t="shared" si="9"/>
        <v>0.22679203018590932</v>
      </c>
      <c r="X19" s="665">
        <f t="shared" si="10"/>
        <v>0</v>
      </c>
      <c r="Y19" s="177"/>
      <c r="Z19" s="667">
        <f t="shared" si="6"/>
        <v>892.27229825389327</v>
      </c>
      <c r="AA19" s="667">
        <f t="shared" si="6"/>
        <v>892.27229825389327</v>
      </c>
      <c r="AB19" s="157">
        <f t="shared" si="3"/>
        <v>0</v>
      </c>
      <c r="AC19" s="554">
        <f t="shared" si="4"/>
        <v>0</v>
      </c>
      <c r="AD19" s="34"/>
      <c r="AE19" s="1451">
        <f t="shared" si="11"/>
        <v>-0.48304034571733767</v>
      </c>
      <c r="AF19" s="102"/>
    </row>
    <row r="20" spans="1:32" x14ac:dyDescent="0.25">
      <c r="A20" s="102"/>
      <c r="B20" s="31" t="s">
        <v>31</v>
      </c>
      <c r="C20" s="313" t="s">
        <v>32</v>
      </c>
      <c r="D20" s="906">
        <v>523</v>
      </c>
      <c r="E20" s="174">
        <v>523</v>
      </c>
      <c r="F20" s="174">
        <v>0</v>
      </c>
      <c r="G20" s="665">
        <v>0</v>
      </c>
      <c r="H20" s="177"/>
      <c r="I20" s="1219">
        <v>161.57</v>
      </c>
      <c r="J20" s="157">
        <v>161.57</v>
      </c>
      <c r="K20" s="157">
        <v>0</v>
      </c>
      <c r="L20" s="554">
        <v>0</v>
      </c>
      <c r="M20" s="34"/>
      <c r="N20" s="1451">
        <f t="shared" si="5"/>
        <v>2.2369870644302781</v>
      </c>
      <c r="O20" s="102"/>
      <c r="P20" s="864">
        <f>VLOOKUP(B20,'FX rates'!$B$9:$K$114,4,FALSE)</f>
        <v>4.0572790000000003</v>
      </c>
      <c r="Q20" s="893">
        <f>VLOOKUP(B20,'FX rates'!$B$9:$K$114,5,FALSE)</f>
        <v>4.4835000000000003</v>
      </c>
      <c r="R20" s="102"/>
      <c r="S20" s="102"/>
      <c r="T20" s="36" t="s">
        <v>31</v>
      </c>
      <c r="U20" s="1785">
        <f t="shared" si="7"/>
        <v>128.90412515382846</v>
      </c>
      <c r="V20" s="665">
        <f t="shared" si="8"/>
        <v>128.90412515382846</v>
      </c>
      <c r="W20" s="665">
        <f t="shared" si="9"/>
        <v>0</v>
      </c>
      <c r="X20" s="665">
        <f t="shared" si="10"/>
        <v>0</v>
      </c>
      <c r="Y20" s="177"/>
      <c r="Z20" s="667">
        <f t="shared" si="6"/>
        <v>36.036578565852565</v>
      </c>
      <c r="AA20" s="667">
        <f t="shared" si="6"/>
        <v>36.036578565852565</v>
      </c>
      <c r="AB20" s="157">
        <f t="shared" si="3"/>
        <v>0</v>
      </c>
      <c r="AC20" s="554">
        <f t="shared" si="4"/>
        <v>0</v>
      </c>
      <c r="AD20" s="34"/>
      <c r="AE20" s="1451">
        <f t="shared" si="11"/>
        <v>2.5770356200234574</v>
      </c>
      <c r="AF20" s="102"/>
    </row>
    <row r="21" spans="1:32" x14ac:dyDescent="0.25">
      <c r="A21" s="102"/>
      <c r="B21" s="31" t="s">
        <v>33</v>
      </c>
      <c r="C21" s="313" t="s">
        <v>34</v>
      </c>
      <c r="D21" s="906">
        <v>3593</v>
      </c>
      <c r="E21" s="174">
        <v>3593</v>
      </c>
      <c r="F21" s="174">
        <v>0</v>
      </c>
      <c r="G21" s="665">
        <v>0</v>
      </c>
      <c r="H21" s="177"/>
      <c r="I21" s="1219">
        <v>2932.15</v>
      </c>
      <c r="J21" s="157">
        <v>2932.15</v>
      </c>
      <c r="K21" s="157">
        <v>0</v>
      </c>
      <c r="L21" s="554">
        <v>0</v>
      </c>
      <c r="M21" s="34"/>
      <c r="N21" s="1451">
        <f t="shared" si="5"/>
        <v>0.22538069334788458</v>
      </c>
      <c r="O21" s="102"/>
      <c r="P21" s="864">
        <f>VLOOKUP(B21,'FX rates'!$B$9:$K$114,4,FALSE)</f>
        <v>152.920412</v>
      </c>
      <c r="Q21" s="893">
        <f>VLOOKUP(B21,'FX rates'!$B$9:$K$114,5,FALSE)</f>
        <v>146.97999999999999</v>
      </c>
      <c r="R21" s="102"/>
      <c r="S21" s="102"/>
      <c r="T21" s="36" t="s">
        <v>33</v>
      </c>
      <c r="U21" s="1785">
        <f t="shared" si="7"/>
        <v>23.495882289409476</v>
      </c>
      <c r="V21" s="665">
        <f t="shared" si="8"/>
        <v>23.495882289409476</v>
      </c>
      <c r="W21" s="665">
        <f t="shared" si="9"/>
        <v>0</v>
      </c>
      <c r="X21" s="665">
        <f t="shared" si="10"/>
        <v>0</v>
      </c>
      <c r="Y21" s="177"/>
      <c r="Z21" s="667">
        <f t="shared" si="6"/>
        <v>19.94931283167778</v>
      </c>
      <c r="AA21" s="667">
        <f t="shared" si="6"/>
        <v>19.94931283167778</v>
      </c>
      <c r="AB21" s="157">
        <f t="shared" si="3"/>
        <v>0</v>
      </c>
      <c r="AC21" s="554">
        <f t="shared" si="4"/>
        <v>0</v>
      </c>
      <c r="AD21" s="34"/>
      <c r="AE21" s="1451">
        <f t="shared" si="11"/>
        <v>0.17777902866408768</v>
      </c>
      <c r="AF21" s="102"/>
    </row>
    <row r="22" spans="1:32" s="1860" customFormat="1" x14ac:dyDescent="0.25">
      <c r="A22" s="1839"/>
      <c r="B22" s="1027" t="s">
        <v>143</v>
      </c>
      <c r="C22" s="914" t="s">
        <v>141</v>
      </c>
      <c r="D22" s="906">
        <v>822.66</v>
      </c>
      <c r="E22" s="157">
        <v>822.66</v>
      </c>
      <c r="F22" s="157" t="s">
        <v>123</v>
      </c>
      <c r="G22" s="1865">
        <v>0</v>
      </c>
      <c r="H22" s="1718"/>
      <c r="I22" s="1219">
        <v>126.69</v>
      </c>
      <c r="J22" s="157">
        <v>126.69</v>
      </c>
      <c r="K22" s="157" t="s">
        <v>123</v>
      </c>
      <c r="L22" s="1865">
        <v>0</v>
      </c>
      <c r="M22" s="34"/>
      <c r="N22" s="1021">
        <f t="shared" si="5"/>
        <v>5.4934880416765335</v>
      </c>
      <c r="O22" s="1839"/>
      <c r="P22" s="1141">
        <f>VLOOKUP(B22,'FX rates'!$B$9:$K$114,4,FALSE)</f>
        <v>82.473297000000002</v>
      </c>
      <c r="Q22" s="893">
        <f>VLOOKUP(B22,'FX rates'!$B$9:$K$114,5,FALSE)</f>
        <v>77.606999999999999</v>
      </c>
      <c r="R22" s="1839"/>
      <c r="S22" s="1839"/>
      <c r="T22" s="1027" t="s">
        <v>143</v>
      </c>
      <c r="U22" s="906">
        <f t="shared" si="7"/>
        <v>9.9748649553806477</v>
      </c>
      <c r="V22" s="174">
        <f t="shared" si="8"/>
        <v>9.9748649553806477</v>
      </c>
      <c r="W22" s="157" t="s">
        <v>123</v>
      </c>
      <c r="X22" s="1873">
        <f t="shared" si="10"/>
        <v>0</v>
      </c>
      <c r="Y22" s="1702"/>
      <c r="Z22" s="906">
        <f t="shared" ref="Z22" si="12">I22/Q22</f>
        <v>1.632455835169508</v>
      </c>
      <c r="AA22" s="174">
        <f t="shared" si="6"/>
        <v>1.632455835169508</v>
      </c>
      <c r="AB22" s="157" t="s">
        <v>123</v>
      </c>
      <c r="AC22" s="174">
        <f t="shared" si="4"/>
        <v>0</v>
      </c>
      <c r="AD22" s="34"/>
      <c r="AE22" s="1451">
        <f t="shared" si="11"/>
        <v>5.1103429204532791</v>
      </c>
      <c r="AF22" s="1839"/>
    </row>
    <row r="23" spans="1:32" x14ac:dyDescent="0.25">
      <c r="A23" s="2"/>
      <c r="B23" s="31" t="s">
        <v>37</v>
      </c>
      <c r="C23" s="313" t="s">
        <v>38</v>
      </c>
      <c r="D23" s="906">
        <v>60178.074724949991</v>
      </c>
      <c r="E23" s="174">
        <v>19136.637927999996</v>
      </c>
      <c r="F23" s="174">
        <v>40763.077835949996</v>
      </c>
      <c r="G23" s="665">
        <v>278.35896100000002</v>
      </c>
      <c r="H23" s="196"/>
      <c r="I23" s="1219">
        <v>20699.918484617996</v>
      </c>
      <c r="J23" s="157">
        <v>3432.2006719999999</v>
      </c>
      <c r="K23" s="157">
        <v>17267.717812617997</v>
      </c>
      <c r="L23" s="554">
        <v>0</v>
      </c>
      <c r="M23" s="34"/>
      <c r="N23" s="1451">
        <f t="shared" si="5"/>
        <v>1.9071648165990611</v>
      </c>
      <c r="O23" s="2"/>
      <c r="P23" s="864">
        <f>VLOOKUP(B23,'FX rates'!$B$9:$K$114,4,FALSE)</f>
        <v>7.8149249999999997</v>
      </c>
      <c r="Q23" s="893">
        <f>VLOOKUP(B23,'FX rates'!$B$9:$K$114,5,FALSE)</f>
        <v>7.7542999999999997</v>
      </c>
      <c r="R23" s="2"/>
      <c r="S23" s="2"/>
      <c r="T23" s="36" t="s">
        <v>37</v>
      </c>
      <c r="U23" s="1785">
        <f t="shared" si="7"/>
        <v>7700.4033595907822</v>
      </c>
      <c r="V23" s="665">
        <f t="shared" si="8"/>
        <v>2448.7295691257432</v>
      </c>
      <c r="W23" s="665">
        <f t="shared" si="9"/>
        <v>5216.054899560776</v>
      </c>
      <c r="X23" s="665">
        <f t="shared" si="10"/>
        <v>35.618890904263324</v>
      </c>
      <c r="Y23" s="196"/>
      <c r="Z23" s="667">
        <f t="shared" si="6"/>
        <v>2669.4760951495296</v>
      </c>
      <c r="AA23" s="667">
        <f t="shared" si="6"/>
        <v>442.61902067240112</v>
      </c>
      <c r="AB23" s="157">
        <f t="shared" si="3"/>
        <v>2226.8570744771287</v>
      </c>
      <c r="AC23" s="554">
        <f t="shared" si="4"/>
        <v>0</v>
      </c>
      <c r="AD23" s="34"/>
      <c r="AE23" s="1451">
        <f t="shared" si="11"/>
        <v>1.8846122179488733</v>
      </c>
      <c r="AF23" s="2"/>
    </row>
    <row r="24" spans="1:32" x14ac:dyDescent="0.25">
      <c r="A24" s="102"/>
      <c r="B24" s="31" t="s">
        <v>41</v>
      </c>
      <c r="C24" s="313" t="s">
        <v>42</v>
      </c>
      <c r="D24" s="906">
        <v>39161.879999999997</v>
      </c>
      <c r="E24" s="174">
        <v>39161.9</v>
      </c>
      <c r="F24" s="174">
        <v>0</v>
      </c>
      <c r="G24" s="665">
        <v>0</v>
      </c>
      <c r="H24" s="177"/>
      <c r="I24" s="1219">
        <v>98782.3</v>
      </c>
      <c r="J24" s="157">
        <v>98782.3</v>
      </c>
      <c r="K24" s="157">
        <v>0</v>
      </c>
      <c r="L24" s="554">
        <v>0</v>
      </c>
      <c r="M24" s="34"/>
      <c r="N24" s="1451">
        <f t="shared" si="5"/>
        <v>-0.60355367307705943</v>
      </c>
      <c r="O24" s="102"/>
      <c r="P24" s="864">
        <f>VLOOKUP(B24,'FX rates'!$B$9:$K$114,4,FALSE)</f>
        <v>112.646828</v>
      </c>
      <c r="Q24" s="893">
        <f>VLOOKUP(B24,'FX rates'!$B$9:$K$114,5,FALSE)</f>
        <v>116.965</v>
      </c>
      <c r="R24" s="102"/>
      <c r="S24" s="102"/>
      <c r="T24" s="36" t="s">
        <v>41</v>
      </c>
      <c r="U24" s="1785">
        <f t="shared" si="7"/>
        <v>347.65186641562599</v>
      </c>
      <c r="V24" s="665">
        <f t="shared" si="8"/>
        <v>347.65204396168173</v>
      </c>
      <c r="W24" s="665">
        <f t="shared" si="9"/>
        <v>0</v>
      </c>
      <c r="X24" s="665">
        <f t="shared" si="10"/>
        <v>0</v>
      </c>
      <c r="Y24" s="177"/>
      <c r="Z24" s="667">
        <f t="shared" si="6"/>
        <v>844.54580430043177</v>
      </c>
      <c r="AA24" s="667">
        <f t="shared" si="6"/>
        <v>844.54580430043177</v>
      </c>
      <c r="AB24" s="157">
        <f t="shared" si="3"/>
        <v>0</v>
      </c>
      <c r="AC24" s="554">
        <f t="shared" si="4"/>
        <v>0</v>
      </c>
      <c r="AD24" s="34"/>
      <c r="AE24" s="1451">
        <f t="shared" si="11"/>
        <v>-0.58835641045709919</v>
      </c>
      <c r="AF24" s="102"/>
    </row>
    <row r="25" spans="1:32" x14ac:dyDescent="0.25">
      <c r="A25" s="102"/>
      <c r="B25" s="31" t="s">
        <v>43</v>
      </c>
      <c r="C25" s="313" t="s">
        <v>44</v>
      </c>
      <c r="D25" s="906">
        <v>2388715058.8000002</v>
      </c>
      <c r="E25" s="174">
        <v>3795990</v>
      </c>
      <c r="F25" s="174">
        <v>2384920226</v>
      </c>
      <c r="G25" s="665">
        <v>0</v>
      </c>
      <c r="H25" s="177"/>
      <c r="I25" s="1219">
        <v>3216160545</v>
      </c>
      <c r="J25" s="157">
        <v>3018848</v>
      </c>
      <c r="K25" s="157">
        <v>3213141697</v>
      </c>
      <c r="L25" s="554">
        <v>0</v>
      </c>
      <c r="M25" s="34"/>
      <c r="N25" s="1451">
        <f t="shared" si="5"/>
        <v>-0.25727741965070339</v>
      </c>
      <c r="O25" s="102"/>
      <c r="P25" s="864">
        <f>VLOOKUP(B25,'FX rates'!$B$9:$K$114,4,FALSE)</f>
        <v>1066.235158</v>
      </c>
      <c r="Q25" s="893">
        <f>VLOOKUP(B25,'FX rates'!$B$9:$K$114,5,FALSE)</f>
        <v>1203.51</v>
      </c>
      <c r="R25" s="102"/>
      <c r="S25" s="102"/>
      <c r="T25" s="36" t="s">
        <v>43</v>
      </c>
      <c r="U25" s="1785">
        <f t="shared" si="7"/>
        <v>2240326.6679750588</v>
      </c>
      <c r="V25" s="665">
        <f t="shared" si="8"/>
        <v>3560.1808583393199</v>
      </c>
      <c r="W25" s="665">
        <f t="shared" si="9"/>
        <v>2236767.5724307713</v>
      </c>
      <c r="X25" s="665">
        <f t="shared" si="10"/>
        <v>0</v>
      </c>
      <c r="Y25" s="177"/>
      <c r="Z25" s="667">
        <f t="shared" si="6"/>
        <v>2672317.259515916</v>
      </c>
      <c r="AA25" s="667">
        <f t="shared" si="6"/>
        <v>2508.3696853370557</v>
      </c>
      <c r="AB25" s="157">
        <f t="shared" si="3"/>
        <v>2669808.889830579</v>
      </c>
      <c r="AC25" s="554">
        <f t="shared" si="4"/>
        <v>0</v>
      </c>
      <c r="AD25" s="34"/>
      <c r="AE25" s="1451">
        <f t="shared" si="11"/>
        <v>-0.16165393162154384</v>
      </c>
      <c r="AF25" s="102"/>
    </row>
    <row r="26" spans="1:32" x14ac:dyDescent="0.25">
      <c r="A26" s="102"/>
      <c r="B26" s="31" t="s">
        <v>612</v>
      </c>
      <c r="C26" s="313" t="s">
        <v>30</v>
      </c>
      <c r="D26" s="906">
        <v>22201.88</v>
      </c>
      <c r="E26" s="174">
        <v>21248.799999999999</v>
      </c>
      <c r="F26" s="174">
        <v>953.13</v>
      </c>
      <c r="G26" s="665">
        <v>0</v>
      </c>
      <c r="H26" s="177"/>
      <c r="I26" s="1219">
        <v>41343.020000000004</v>
      </c>
      <c r="J26" s="157">
        <v>40387.800000000003</v>
      </c>
      <c r="K26" s="157">
        <v>955.22</v>
      </c>
      <c r="L26" s="554">
        <v>0</v>
      </c>
      <c r="M26" s="34"/>
      <c r="N26" s="1451">
        <f t="shared" si="5"/>
        <v>-0.46298359432861946</v>
      </c>
      <c r="O26" s="102"/>
      <c r="P26" s="864">
        <f>VLOOKUP(B26,'FX rates'!$B$9:$K$114,4,FALSE)</f>
        <v>63.714761000000003</v>
      </c>
      <c r="Q26" s="893">
        <f>VLOOKUP(B26,'FX rates'!$B$9:$K$114,5,FALSE)</f>
        <v>67.808000000000007</v>
      </c>
      <c r="R26" s="102"/>
      <c r="S26" s="102"/>
      <c r="T26" s="36" t="s">
        <v>612</v>
      </c>
      <c r="U26" s="1785">
        <f t="shared" si="7"/>
        <v>348.4574006327984</v>
      </c>
      <c r="V26" s="665">
        <f t="shared" si="8"/>
        <v>333.49885750964364</v>
      </c>
      <c r="W26" s="665">
        <f t="shared" si="9"/>
        <v>14.959327870664067</v>
      </c>
      <c r="X26" s="665">
        <f t="shared" si="10"/>
        <v>0</v>
      </c>
      <c r="Y26" s="177"/>
      <c r="Z26" s="667">
        <f t="shared" si="6"/>
        <v>609.70711420481359</v>
      </c>
      <c r="AA26" s="667">
        <f t="shared" si="6"/>
        <v>595.61998584237847</v>
      </c>
      <c r="AB26" s="157">
        <f t="shared" si="3"/>
        <v>14.087128362435109</v>
      </c>
      <c r="AC26" s="554">
        <f t="shared" si="4"/>
        <v>0</v>
      </c>
      <c r="AD26" s="34"/>
      <c r="AE26" s="1451">
        <f t="shared" si="11"/>
        <v>-0.42848395153259744</v>
      </c>
      <c r="AF26" s="102"/>
    </row>
    <row r="27" spans="1:32" x14ac:dyDescent="0.25">
      <c r="A27" s="102"/>
      <c r="B27" s="31" t="s">
        <v>45</v>
      </c>
      <c r="C27" s="313" t="s">
        <v>46</v>
      </c>
      <c r="D27" s="906">
        <v>712.53</v>
      </c>
      <c r="E27" s="174">
        <v>656.13</v>
      </c>
      <c r="F27" s="174">
        <v>43.68</v>
      </c>
      <c r="G27" s="665">
        <v>12.72</v>
      </c>
      <c r="H27" s="177"/>
      <c r="I27" s="1219">
        <v>791.2600000000001</v>
      </c>
      <c r="J27" s="157">
        <v>730.46</v>
      </c>
      <c r="K27" s="157">
        <v>54.72</v>
      </c>
      <c r="L27" s="554">
        <v>6.08</v>
      </c>
      <c r="M27" s="28"/>
      <c r="N27" s="1451">
        <f t="shared" si="5"/>
        <v>-9.9499532391375989E-2</v>
      </c>
      <c r="O27" s="102"/>
      <c r="P27" s="864">
        <f>VLOOKUP(B27,'FX rates'!$B$9:$K$114,4,FALSE)</f>
        <v>1.4076569999999999</v>
      </c>
      <c r="Q27" s="893">
        <f>VLOOKUP(B27,'FX rates'!$B$9:$K$114,5,FALSE)</f>
        <v>1.4371</v>
      </c>
      <c r="R27" s="102"/>
      <c r="S27" s="102"/>
      <c r="T27" s="36" t="s">
        <v>45</v>
      </c>
      <c r="U27" s="1785">
        <f t="shared" si="7"/>
        <v>506.18154848801947</v>
      </c>
      <c r="V27" s="665">
        <f t="shared" si="8"/>
        <v>466.11496976891391</v>
      </c>
      <c r="W27" s="665">
        <f t="shared" si="9"/>
        <v>31.030286497349852</v>
      </c>
      <c r="X27" s="665">
        <f t="shared" si="10"/>
        <v>9.0362922217557262</v>
      </c>
      <c r="Y27" s="177"/>
      <c r="Z27" s="667">
        <f t="shared" si="6"/>
        <v>550.5949481594879</v>
      </c>
      <c r="AA27" s="667">
        <f t="shared" si="6"/>
        <v>508.28752348479577</v>
      </c>
      <c r="AB27" s="157">
        <f t="shared" si="3"/>
        <v>38.076682207222881</v>
      </c>
      <c r="AC27" s="554">
        <f t="shared" si="4"/>
        <v>4.2307424674692085</v>
      </c>
      <c r="AD27" s="28"/>
      <c r="AE27" s="1451">
        <f t="shared" si="11"/>
        <v>-8.066437917734659E-2</v>
      </c>
      <c r="AF27" s="102"/>
    </row>
    <row r="28" spans="1:32" x14ac:dyDescent="0.25">
      <c r="A28" s="102"/>
      <c r="B28" s="31" t="s">
        <v>48</v>
      </c>
      <c r="C28" s="313" t="s">
        <v>49</v>
      </c>
      <c r="D28" s="906">
        <v>4399059.7414520001</v>
      </c>
      <c r="E28" s="174">
        <v>4171377.5425430001</v>
      </c>
      <c r="F28" s="174">
        <v>227682.198909</v>
      </c>
      <c r="G28" s="665">
        <v>0</v>
      </c>
      <c r="H28" s="177"/>
      <c r="I28" s="1219">
        <v>4290297.4097189996</v>
      </c>
      <c r="J28" s="157">
        <v>3564647.5441120001</v>
      </c>
      <c r="K28" s="157">
        <v>725649.86560699996</v>
      </c>
      <c r="L28" s="554">
        <v>0</v>
      </c>
      <c r="M28" s="34"/>
      <c r="N28" s="1451">
        <f t="shared" si="5"/>
        <v>2.5350767405219132E-2</v>
      </c>
      <c r="O28" s="102"/>
      <c r="P28" s="864">
        <f>VLOOKUP(B28,'FX rates'!$B$9:$K$114,4,FALSE)</f>
        <v>6.5165519999999999</v>
      </c>
      <c r="Q28" s="893">
        <f>VLOOKUP(B28,'FX rates'!$B$9:$K$114,5,FALSE)</f>
        <v>6.9436999999999998</v>
      </c>
      <c r="R28" s="102"/>
      <c r="S28" s="102"/>
      <c r="T28" s="36" t="s">
        <v>48</v>
      </c>
      <c r="U28" s="1785">
        <f t="shared" si="7"/>
        <v>675059.40894080186</v>
      </c>
      <c r="V28" s="665">
        <f t="shared" si="8"/>
        <v>640120.34931095468</v>
      </c>
      <c r="W28" s="665">
        <f t="shared" si="9"/>
        <v>34939.059629847194</v>
      </c>
      <c r="X28" s="665">
        <f t="shared" si="10"/>
        <v>0</v>
      </c>
      <c r="Y28" s="177"/>
      <c r="Z28" s="667">
        <f t="shared" si="6"/>
        <v>617869.06256304274</v>
      </c>
      <c r="AA28" s="667">
        <f t="shared" si="6"/>
        <v>513364.27900283714</v>
      </c>
      <c r="AB28" s="157">
        <f t="shared" si="3"/>
        <v>104504.78356020566</v>
      </c>
      <c r="AC28" s="554">
        <f t="shared" si="4"/>
        <v>0</v>
      </c>
      <c r="AD28" s="34"/>
      <c r="AE28" s="1451">
        <f t="shared" si="11"/>
        <v>9.2560624641930156E-2</v>
      </c>
      <c r="AF28" s="102"/>
    </row>
    <row r="29" spans="1:32" x14ac:dyDescent="0.25">
      <c r="A29" s="102"/>
      <c r="B29" s="31" t="s">
        <v>50</v>
      </c>
      <c r="C29" s="313" t="s">
        <v>49</v>
      </c>
      <c r="D29" s="906">
        <v>151160.20000000001</v>
      </c>
      <c r="E29" s="174">
        <v>139147</v>
      </c>
      <c r="F29" s="174">
        <v>12012.9</v>
      </c>
      <c r="G29" s="665">
        <v>0</v>
      </c>
      <c r="H29" s="177"/>
      <c r="I29" s="1219">
        <v>162171.07</v>
      </c>
      <c r="J29" s="157">
        <v>161288</v>
      </c>
      <c r="K29" s="157">
        <v>883.07</v>
      </c>
      <c r="L29" s="554">
        <v>0</v>
      </c>
      <c r="M29" s="34"/>
      <c r="N29" s="1451">
        <f t="shared" si="5"/>
        <v>-6.7896635324660504E-2</v>
      </c>
      <c r="O29" s="102"/>
      <c r="P29" s="864">
        <f>VLOOKUP(B29,'FX rates'!$B$9:$K$114,4,FALSE)</f>
        <v>6.5165519999999999</v>
      </c>
      <c r="Q29" s="893">
        <f>VLOOKUP(B29,'FX rates'!$B$9:$K$114,5,FALSE)</f>
        <v>6.9436999999999998</v>
      </c>
      <c r="R29" s="102"/>
      <c r="S29" s="102"/>
      <c r="T29" s="36" t="s">
        <v>50</v>
      </c>
      <c r="U29" s="1785">
        <f t="shared" si="7"/>
        <v>23196.346779708045</v>
      </c>
      <c r="V29" s="665">
        <f t="shared" si="8"/>
        <v>21352.85654131203</v>
      </c>
      <c r="W29" s="665">
        <f t="shared" si="9"/>
        <v>1843.4442017803281</v>
      </c>
      <c r="X29" s="665">
        <f t="shared" si="10"/>
        <v>0</v>
      </c>
      <c r="Y29" s="177"/>
      <c r="Z29" s="667">
        <f t="shared" si="6"/>
        <v>23355.137750766884</v>
      </c>
      <c r="AA29" s="667">
        <f t="shared" si="6"/>
        <v>23227.962037530426</v>
      </c>
      <c r="AB29" s="157">
        <f t="shared" si="3"/>
        <v>127.17571323645896</v>
      </c>
      <c r="AC29" s="554">
        <f t="shared" si="4"/>
        <v>0</v>
      </c>
      <c r="AD29" s="34"/>
      <c r="AE29" s="1451">
        <f t="shared" si="11"/>
        <v>-6.7989738597720173E-3</v>
      </c>
      <c r="AF29" s="102"/>
    </row>
    <row r="30" spans="1:32" x14ac:dyDescent="0.25">
      <c r="A30" s="102"/>
      <c r="B30" s="31" t="s">
        <v>474</v>
      </c>
      <c r="C30" s="313" t="s">
        <v>54</v>
      </c>
      <c r="D30" s="906">
        <v>2</v>
      </c>
      <c r="E30" s="174">
        <v>2</v>
      </c>
      <c r="F30" s="174">
        <v>0</v>
      </c>
      <c r="G30" s="665">
        <v>0</v>
      </c>
      <c r="H30" s="177"/>
      <c r="I30" s="1219">
        <v>13.3</v>
      </c>
      <c r="J30" s="157">
        <v>13.3</v>
      </c>
      <c r="K30" s="157">
        <v>0</v>
      </c>
      <c r="L30" s="554">
        <v>0</v>
      </c>
      <c r="M30" s="34"/>
      <c r="N30" s="1451">
        <f t="shared" si="5"/>
        <v>-0.84962406015037595</v>
      </c>
      <c r="O30" s="102"/>
      <c r="P30" s="864">
        <f>VLOOKUP(B30,'FX rates'!$B$9:$K$114,4,FALSE)</f>
        <v>32.551189999999998</v>
      </c>
      <c r="Q30" s="893">
        <f>VLOOKUP(B30,'FX rates'!$B$9:$K$114,5,FALSE)</f>
        <v>35.666600000000003</v>
      </c>
      <c r="R30" s="102"/>
      <c r="S30" s="102"/>
      <c r="T30" s="36" t="s">
        <v>474</v>
      </c>
      <c r="U30" s="1785">
        <f t="shared" si="7"/>
        <v>6.1441686156481531E-2</v>
      </c>
      <c r="V30" s="665">
        <f t="shared" si="8"/>
        <v>6.1441686156481531E-2</v>
      </c>
      <c r="W30" s="665">
        <f t="shared" si="9"/>
        <v>0</v>
      </c>
      <c r="X30" s="665">
        <f t="shared" si="10"/>
        <v>0</v>
      </c>
      <c r="Y30" s="177"/>
      <c r="Z30" s="667">
        <f t="shared" si="6"/>
        <v>0.37289789326709022</v>
      </c>
      <c r="AA30" s="667">
        <f t="shared" si="6"/>
        <v>0.37289789326709022</v>
      </c>
      <c r="AB30" s="157">
        <f t="shared" si="3"/>
        <v>0</v>
      </c>
      <c r="AC30" s="554">
        <f t="shared" si="4"/>
        <v>0</v>
      </c>
      <c r="AD30" s="34"/>
      <c r="AE30" s="1451">
        <f t="shared" si="11"/>
        <v>-0.83523187643092001</v>
      </c>
      <c r="AF30" s="102"/>
    </row>
    <row r="31" spans="1:32" x14ac:dyDescent="0.25">
      <c r="A31" s="102"/>
      <c r="B31" s="37" t="s">
        <v>55</v>
      </c>
      <c r="C31" s="316" t="s">
        <v>56</v>
      </c>
      <c r="D31" s="907">
        <v>175892.84</v>
      </c>
      <c r="E31" s="1352">
        <v>175892.84</v>
      </c>
      <c r="F31" s="1352">
        <v>0</v>
      </c>
      <c r="G31" s="797">
        <v>0</v>
      </c>
      <c r="H31" s="177"/>
      <c r="I31" s="552">
        <v>138994</v>
      </c>
      <c r="J31" s="555">
        <v>138994</v>
      </c>
      <c r="K31" s="555">
        <v>0</v>
      </c>
      <c r="L31" s="556">
        <v>0</v>
      </c>
      <c r="M31" s="34"/>
      <c r="N31" s="1452">
        <f t="shared" si="5"/>
        <v>0.26547073974416158</v>
      </c>
      <c r="O31" s="102"/>
      <c r="P31" s="865">
        <f>VLOOKUP(B31,'FX rates'!$B$9:$K$114,4,FALSE)</f>
        <v>29.664079999999998</v>
      </c>
      <c r="Q31" s="895">
        <f>VLOOKUP(B31,'FX rates'!$B$9:$K$114,5,FALSE)</f>
        <v>32.283099999999997</v>
      </c>
      <c r="R31" s="102"/>
      <c r="S31" s="102"/>
      <c r="T31" s="39" t="s">
        <v>55</v>
      </c>
      <c r="U31" s="1786">
        <f t="shared" si="7"/>
        <v>5929.4891329850789</v>
      </c>
      <c r="V31" s="797">
        <f t="shared" si="8"/>
        <v>5929.4891329850789</v>
      </c>
      <c r="W31" s="797">
        <f t="shared" si="9"/>
        <v>0</v>
      </c>
      <c r="X31" s="797">
        <f t="shared" si="10"/>
        <v>0</v>
      </c>
      <c r="Y31" s="177"/>
      <c r="Z31" s="669">
        <f t="shared" si="6"/>
        <v>4305.472522775075</v>
      </c>
      <c r="AA31" s="669">
        <f t="shared" si="6"/>
        <v>4305.472522775075</v>
      </c>
      <c r="AB31" s="555">
        <f t="shared" si="3"/>
        <v>0</v>
      </c>
      <c r="AC31" s="556">
        <f t="shared" si="4"/>
        <v>0</v>
      </c>
      <c r="AD31" s="34"/>
      <c r="AE31" s="1452">
        <f t="shared" si="11"/>
        <v>0.37719822890966914</v>
      </c>
      <c r="AF31" s="102"/>
    </row>
    <row r="32" spans="1:32" x14ac:dyDescent="0.25">
      <c r="A32" s="102"/>
      <c r="B32" s="63"/>
      <c r="C32" s="162"/>
      <c r="D32" s="793"/>
      <c r="E32" s="793"/>
      <c r="F32" s="793"/>
      <c r="G32" s="793"/>
      <c r="H32" s="177"/>
      <c r="I32" s="720"/>
      <c r="J32" s="720"/>
      <c r="K32" s="720"/>
      <c r="L32" s="720"/>
      <c r="M32" s="102"/>
      <c r="N32" s="348"/>
      <c r="O32" s="102"/>
      <c r="P32" s="170"/>
      <c r="Q32" s="170"/>
      <c r="R32" s="102"/>
      <c r="S32" s="102"/>
      <c r="T32" s="140" t="s">
        <v>26</v>
      </c>
      <c r="U32" s="165">
        <f>SUM(U18:U31)</f>
        <v>2955205.1683392143</v>
      </c>
      <c r="V32" s="165"/>
      <c r="W32" s="165"/>
      <c r="X32" s="165"/>
      <c r="Y32" s="165"/>
      <c r="Z32" s="165">
        <f>SUM(Z18:Z31)</f>
        <v>3325275.1087882221</v>
      </c>
      <c r="AA32" s="165"/>
      <c r="AB32" s="790"/>
      <c r="AC32" s="790"/>
      <c r="AD32" s="102"/>
      <c r="AE32" s="348">
        <f>U32/Z32-1</f>
        <v>-0.11129002213109118</v>
      </c>
      <c r="AF32" s="102"/>
    </row>
    <row r="33" spans="1:32" x14ac:dyDescent="0.25">
      <c r="A33" s="166"/>
      <c r="B33" s="40"/>
      <c r="C33" s="162"/>
      <c r="D33" s="790"/>
      <c r="E33" s="790"/>
      <c r="F33" s="790"/>
      <c r="G33" s="790"/>
      <c r="H33" s="715"/>
      <c r="I33" s="720"/>
      <c r="J33" s="720"/>
      <c r="K33" s="720"/>
      <c r="L33" s="720"/>
      <c r="M33" s="166"/>
      <c r="N33" s="318"/>
      <c r="O33" s="166"/>
      <c r="P33" s="170"/>
      <c r="Q33" s="170"/>
      <c r="R33" s="166"/>
      <c r="S33" s="166"/>
      <c r="T33" s="40"/>
      <c r="U33" s="790"/>
      <c r="V33" s="790"/>
      <c r="W33" s="790"/>
      <c r="X33" s="790"/>
      <c r="Y33" s="715"/>
      <c r="Z33" s="790"/>
      <c r="AA33" s="790"/>
      <c r="AB33" s="790"/>
      <c r="AC33" s="790"/>
      <c r="AD33" s="166"/>
      <c r="AE33" s="318"/>
      <c r="AF33" s="166"/>
    </row>
    <row r="34" spans="1:32" x14ac:dyDescent="0.25">
      <c r="A34" s="166"/>
      <c r="B34" s="20" t="s">
        <v>59</v>
      </c>
      <c r="C34" s="108"/>
      <c r="D34" s="41"/>
      <c r="E34" s="34"/>
      <c r="F34" s="34"/>
      <c r="G34" s="34"/>
      <c r="H34" s="715"/>
      <c r="I34" s="1704"/>
      <c r="J34" s="1693"/>
      <c r="K34" s="1693"/>
      <c r="L34" s="1693"/>
      <c r="M34" s="166"/>
      <c r="N34" s="219"/>
      <c r="O34" s="166"/>
      <c r="P34" s="170"/>
      <c r="Q34" s="170"/>
      <c r="R34" s="166"/>
      <c r="S34" s="166"/>
      <c r="T34" s="20" t="s">
        <v>59</v>
      </c>
      <c r="U34" s="41"/>
      <c r="V34" s="34"/>
      <c r="W34" s="34"/>
      <c r="X34" s="34"/>
      <c r="Y34" s="715"/>
      <c r="Z34" s="41"/>
      <c r="AA34" s="790"/>
      <c r="AB34" s="790"/>
      <c r="AC34" s="790"/>
      <c r="AD34" s="166"/>
      <c r="AE34" s="219"/>
      <c r="AF34" s="166"/>
    </row>
    <row r="35" spans="1:32" x14ac:dyDescent="0.25">
      <c r="A35" s="102"/>
      <c r="B35" s="684" t="s">
        <v>62</v>
      </c>
      <c r="C35" s="1781" t="s">
        <v>63</v>
      </c>
      <c r="D35" s="1780">
        <v>1.86</v>
      </c>
      <c r="E35" s="1239">
        <v>0.28000000000000003</v>
      </c>
      <c r="F35" s="1239">
        <v>1.58</v>
      </c>
      <c r="G35" s="664">
        <v>0</v>
      </c>
      <c r="H35" s="177"/>
      <c r="I35" s="1780" t="s">
        <v>123</v>
      </c>
      <c r="J35" s="1324">
        <v>0</v>
      </c>
      <c r="K35" s="1324">
        <v>0</v>
      </c>
      <c r="L35" s="553">
        <v>0</v>
      </c>
      <c r="M35" s="34"/>
      <c r="N35" s="819" t="s">
        <v>123</v>
      </c>
      <c r="O35" s="102"/>
      <c r="P35" s="863">
        <f>VLOOKUP(B35,'FX rates'!$B$9:$K$114,4,FALSE)</f>
        <v>0.70768699999999995</v>
      </c>
      <c r="Q35" s="891">
        <f>VLOOKUP(B35,'FX rates'!$B$9:$K$114,5,FALSE)</f>
        <v>0.7056</v>
      </c>
      <c r="R35" s="102"/>
      <c r="S35" s="102"/>
      <c r="T35" s="36" t="s">
        <v>62</v>
      </c>
      <c r="U35" s="1218">
        <f t="shared" ref="U35:U55" si="13">D35/$P35</f>
        <v>2.6282805816695802</v>
      </c>
      <c r="V35" s="1239">
        <f t="shared" ref="V35:V55" si="14">E35/$P35</f>
        <v>0.39565514132660351</v>
      </c>
      <c r="W35" s="1239">
        <f t="shared" ref="W35:W55" si="15">F35/$P35</f>
        <v>2.2326254403429768</v>
      </c>
      <c r="X35" s="664">
        <f t="shared" ref="X35:X55" si="16">G35/$P35</f>
        <v>0</v>
      </c>
      <c r="Y35" s="177"/>
      <c r="Z35" s="1081">
        <v>0</v>
      </c>
      <c r="AA35" s="1324">
        <f t="shared" si="6"/>
        <v>0</v>
      </c>
      <c r="AB35" s="1324">
        <f t="shared" si="3"/>
        <v>0</v>
      </c>
      <c r="AC35" s="553">
        <f t="shared" si="4"/>
        <v>0</v>
      </c>
      <c r="AD35" s="34"/>
      <c r="AE35" s="819" t="s">
        <v>123</v>
      </c>
      <c r="AF35" s="102"/>
    </row>
    <row r="36" spans="1:32" s="1860" customFormat="1" x14ac:dyDescent="0.25">
      <c r="A36" s="1839"/>
      <c r="B36" s="684" t="s">
        <v>151</v>
      </c>
      <c r="C36" s="2257" t="s">
        <v>64</v>
      </c>
      <c r="D36" s="2258">
        <v>145.6</v>
      </c>
      <c r="E36" s="2259">
        <v>145.6</v>
      </c>
      <c r="F36" s="2259">
        <v>0</v>
      </c>
      <c r="G36" s="2260">
        <v>0</v>
      </c>
      <c r="H36" s="1702"/>
      <c r="I36" s="2258">
        <v>0</v>
      </c>
      <c r="J36" s="1652">
        <v>0</v>
      </c>
      <c r="K36" s="1652">
        <v>0</v>
      </c>
      <c r="L36" s="1660">
        <v>0</v>
      </c>
      <c r="M36" s="34"/>
      <c r="N36" s="820" t="s">
        <v>123</v>
      </c>
      <c r="O36" s="1839"/>
      <c r="P36" s="2261">
        <v>0.83469599999999999</v>
      </c>
      <c r="Q36" s="2262">
        <v>0.95010099999999997</v>
      </c>
      <c r="R36" s="1839"/>
      <c r="S36" s="1839"/>
      <c r="T36" s="684" t="s">
        <v>151</v>
      </c>
      <c r="U36" s="906">
        <f t="shared" ref="U36" si="17">D36/$P36</f>
        <v>174.43476427346002</v>
      </c>
      <c r="V36" s="174">
        <f t="shared" ref="V36" si="18">E36/$P36</f>
        <v>174.43476427346002</v>
      </c>
      <c r="W36" s="174">
        <f t="shared" ref="W36" si="19">F36/$P36</f>
        <v>0</v>
      </c>
      <c r="X36" s="1873">
        <f t="shared" ref="X36" si="20">G36/$P36</f>
        <v>0</v>
      </c>
      <c r="Y36" s="1702"/>
      <c r="Z36" s="1082">
        <f t="shared" ref="Z36" si="21">I36/$Q36</f>
        <v>0</v>
      </c>
      <c r="AA36" s="157">
        <f t="shared" ref="AA36" si="22">J36/$Q36</f>
        <v>0</v>
      </c>
      <c r="AB36" s="157">
        <f t="shared" ref="AB36" si="23">K36/$Q36</f>
        <v>0</v>
      </c>
      <c r="AC36" s="1865">
        <f t="shared" ref="AC36" si="24">L36/$Q36</f>
        <v>0</v>
      </c>
      <c r="AD36" s="34"/>
      <c r="AE36" s="1570" t="s">
        <v>123</v>
      </c>
      <c r="AF36" s="1839"/>
    </row>
    <row r="37" spans="1:32" x14ac:dyDescent="0.25">
      <c r="A37" s="102"/>
      <c r="B37" s="684" t="s">
        <v>154</v>
      </c>
      <c r="C37" s="1782" t="s">
        <v>64</v>
      </c>
      <c r="D37" s="1387">
        <v>131281</v>
      </c>
      <c r="E37" s="174">
        <v>0</v>
      </c>
      <c r="F37" s="174">
        <v>131281</v>
      </c>
      <c r="G37" s="665">
        <v>0</v>
      </c>
      <c r="H37" s="177"/>
      <c r="I37" s="1386">
        <v>164472</v>
      </c>
      <c r="J37" s="157">
        <v>0</v>
      </c>
      <c r="K37" s="157">
        <v>164472</v>
      </c>
      <c r="L37" s="554">
        <v>0</v>
      </c>
      <c r="M37" s="34"/>
      <c r="N37" s="1451">
        <f t="shared" si="5"/>
        <v>-0.20180334646626785</v>
      </c>
      <c r="O37" s="102"/>
      <c r="P37" s="864">
        <f>VLOOKUP(B37,'FX rates'!$B$9:$K$114,4,FALSE)</f>
        <v>0.83469599999999999</v>
      </c>
      <c r="Q37" s="893">
        <f>VLOOKUP(B37,'FX rates'!$B$9:$K$114,5,FALSE)</f>
        <v>0.95010099999999997</v>
      </c>
      <c r="R37" s="102"/>
      <c r="S37" s="102"/>
      <c r="T37" s="36" t="s">
        <v>154</v>
      </c>
      <c r="U37" s="906">
        <f t="shared" si="13"/>
        <v>157280.01571829745</v>
      </c>
      <c r="V37" s="174">
        <f t="shared" si="14"/>
        <v>0</v>
      </c>
      <c r="W37" s="174">
        <f t="shared" si="15"/>
        <v>157280.01571829745</v>
      </c>
      <c r="X37" s="665">
        <f t="shared" si="16"/>
        <v>0</v>
      </c>
      <c r="Y37" s="177"/>
      <c r="Z37" s="1082">
        <f t="shared" ref="Z37:Z55" si="25">I37/$Q37</f>
        <v>173110.01672453771</v>
      </c>
      <c r="AA37" s="157">
        <f t="shared" si="6"/>
        <v>0</v>
      </c>
      <c r="AB37" s="157">
        <f t="shared" si="3"/>
        <v>173110.01672453771</v>
      </c>
      <c r="AC37" s="554">
        <f t="shared" si="4"/>
        <v>0</v>
      </c>
      <c r="AD37" s="34"/>
      <c r="AE37" s="1451">
        <f t="shared" ref="AE37:AE55" si="26">U37/Z37-1</f>
        <v>-9.1444743093230918E-2</v>
      </c>
      <c r="AF37" s="102"/>
    </row>
    <row r="38" spans="1:32" x14ac:dyDescent="0.25">
      <c r="A38" s="177"/>
      <c r="B38" s="36" t="s">
        <v>68</v>
      </c>
      <c r="C38" s="1782" t="s">
        <v>69</v>
      </c>
      <c r="D38" s="1387">
        <v>354392.34434237448</v>
      </c>
      <c r="E38" s="174">
        <v>27609</v>
      </c>
      <c r="F38" s="174">
        <v>324256</v>
      </c>
      <c r="G38" s="665">
        <v>2527.3443423744475</v>
      </c>
      <c r="H38" s="177"/>
      <c r="I38" s="1386">
        <v>353977.85286910948</v>
      </c>
      <c r="J38" s="157">
        <v>16802.249605269972</v>
      </c>
      <c r="K38" s="157">
        <v>335182.18349036976</v>
      </c>
      <c r="L38" s="554">
        <v>1993.4197734697268</v>
      </c>
      <c r="M38" s="34"/>
      <c r="N38" s="1451">
        <f t="shared" si="5"/>
        <v>1.170953125754659E-3</v>
      </c>
      <c r="O38" s="177"/>
      <c r="P38" s="864">
        <f>VLOOKUP(B38,'FX rates'!$B$9:$K$114,4,FALSE)</f>
        <v>3.7825220000000002</v>
      </c>
      <c r="Q38" s="893">
        <f>VLOOKUP(B38,'FX rates'!$B$9:$K$114,5,FALSE)</f>
        <v>3.5133999999999999</v>
      </c>
      <c r="R38" s="177"/>
      <c r="S38" s="177"/>
      <c r="T38" s="36" t="s">
        <v>68</v>
      </c>
      <c r="U38" s="906">
        <f t="shared" si="13"/>
        <v>93692.077492840617</v>
      </c>
      <c r="V38" s="174">
        <f t="shared" si="14"/>
        <v>7299.0983264604938</v>
      </c>
      <c r="W38" s="174">
        <f t="shared" si="15"/>
        <v>85724.81534806671</v>
      </c>
      <c r="X38" s="665">
        <f t="shared" si="16"/>
        <v>668.16381831340232</v>
      </c>
      <c r="Y38" s="177"/>
      <c r="Z38" s="1082">
        <f t="shared" si="25"/>
        <v>100750.79776544358</v>
      </c>
      <c r="AA38" s="157">
        <f t="shared" si="6"/>
        <v>4782.3332399584369</v>
      </c>
      <c r="AB38" s="157">
        <f t="shared" si="3"/>
        <v>95401.088259341312</v>
      </c>
      <c r="AC38" s="554">
        <f t="shared" si="4"/>
        <v>567.3762661438285</v>
      </c>
      <c r="AD38" s="34"/>
      <c r="AE38" s="1451">
        <f t="shared" si="26"/>
        <v>-7.0061184915242714E-2</v>
      </c>
      <c r="AF38" s="177"/>
    </row>
    <row r="39" spans="1:32" x14ac:dyDescent="0.25">
      <c r="A39" s="102"/>
      <c r="B39" s="36" t="s">
        <v>70</v>
      </c>
      <c r="C39" s="1782" t="s">
        <v>71</v>
      </c>
      <c r="D39" s="1387">
        <v>307.83999999999997</v>
      </c>
      <c r="E39" s="174">
        <v>307.83999999999997</v>
      </c>
      <c r="F39" s="174">
        <v>0</v>
      </c>
      <c r="G39" s="665">
        <v>0</v>
      </c>
      <c r="H39" s="177"/>
      <c r="I39" s="1386">
        <v>2120.88</v>
      </c>
      <c r="J39" s="157">
        <v>2120.69</v>
      </c>
      <c r="K39" s="157">
        <v>0.19</v>
      </c>
      <c r="L39" s="554">
        <v>0</v>
      </c>
      <c r="M39" s="34"/>
      <c r="N39" s="1451">
        <f t="shared" si="5"/>
        <v>-0.85485270265172952</v>
      </c>
      <c r="O39" s="102"/>
      <c r="P39" s="864">
        <f>VLOOKUP(B39,'FX rates'!$B$9:$K$114,4,FALSE)</f>
        <v>9.3288390000000003</v>
      </c>
      <c r="Q39" s="893">
        <f>VLOOKUP(B39,'FX rates'!$B$9:$K$114,5,FALSE)</f>
        <v>10.102</v>
      </c>
      <c r="R39" s="102"/>
      <c r="S39" s="102"/>
      <c r="T39" s="36" t="s">
        <v>70</v>
      </c>
      <c r="U39" s="906">
        <f t="shared" si="13"/>
        <v>32.99874721816937</v>
      </c>
      <c r="V39" s="174">
        <f t="shared" si="14"/>
        <v>32.99874721816937</v>
      </c>
      <c r="W39" s="174">
        <f t="shared" si="15"/>
        <v>0</v>
      </c>
      <c r="X39" s="665">
        <f t="shared" si="16"/>
        <v>0</v>
      </c>
      <c r="Y39" s="177"/>
      <c r="Z39" s="1082">
        <f t="shared" si="25"/>
        <v>209.94654523856661</v>
      </c>
      <c r="AA39" s="157">
        <f t="shared" si="6"/>
        <v>209.927737081766</v>
      </c>
      <c r="AB39" s="157">
        <f t="shared" si="3"/>
        <v>1.8808156800633538E-2</v>
      </c>
      <c r="AC39" s="554">
        <f t="shared" si="4"/>
        <v>0</v>
      </c>
      <c r="AD39" s="34"/>
      <c r="AE39" s="1451">
        <f t="shared" si="26"/>
        <v>-0.84282309965771429</v>
      </c>
      <c r="AF39" s="102"/>
    </row>
    <row r="40" spans="1:32" ht="14.25" customHeight="1" x14ac:dyDescent="0.25">
      <c r="A40" s="102"/>
      <c r="B40" s="36" t="s">
        <v>72</v>
      </c>
      <c r="C40" s="1782" t="s">
        <v>64</v>
      </c>
      <c r="D40" s="1387">
        <v>5.3</v>
      </c>
      <c r="E40" s="174">
        <v>2.5</v>
      </c>
      <c r="F40" s="174">
        <v>1.66</v>
      </c>
      <c r="G40" s="665">
        <v>1.1000000000000001</v>
      </c>
      <c r="H40" s="177"/>
      <c r="I40" s="1386">
        <v>234.01</v>
      </c>
      <c r="J40" s="157">
        <v>17.72</v>
      </c>
      <c r="K40" s="157">
        <v>216.29</v>
      </c>
      <c r="L40" s="554">
        <v>0</v>
      </c>
      <c r="M40" s="34"/>
      <c r="N40" s="1451">
        <f t="shared" si="5"/>
        <v>-0.97735139523951964</v>
      </c>
      <c r="O40" s="102"/>
      <c r="P40" s="864">
        <f>VLOOKUP(B40,'FX rates'!$B$9:$K$114,4,FALSE)</f>
        <v>0.83469599999999999</v>
      </c>
      <c r="Q40" s="893">
        <f>VLOOKUP(B40,'FX rates'!$B$9:$K$114,5,FALSE)</f>
        <v>0.95010099999999997</v>
      </c>
      <c r="R40" s="102"/>
      <c r="S40" s="102"/>
      <c r="T40" s="36" t="s">
        <v>72</v>
      </c>
      <c r="U40" s="906">
        <f t="shared" si="13"/>
        <v>6.3496171061080915</v>
      </c>
      <c r="V40" s="174">
        <f t="shared" si="14"/>
        <v>2.9951024085415527</v>
      </c>
      <c r="W40" s="174">
        <f t="shared" si="15"/>
        <v>1.9887479992715911</v>
      </c>
      <c r="X40" s="665">
        <f t="shared" si="16"/>
        <v>1.3178450597582834</v>
      </c>
      <c r="Y40" s="177"/>
      <c r="Z40" s="1082">
        <f>I40/$Q40</f>
        <v>246.30013019668434</v>
      </c>
      <c r="AA40" s="157">
        <f>J40/$Q40</f>
        <v>18.650648720504449</v>
      </c>
      <c r="AB40" s="157">
        <f>K40/$Q40</f>
        <v>227.64948147617989</v>
      </c>
      <c r="AC40" s="554">
        <f>L40/$Q40</f>
        <v>0</v>
      </c>
      <c r="AD40" s="34"/>
      <c r="AE40" s="1451">
        <f>U40/Z40-1</f>
        <v>-0.97422000101649331</v>
      </c>
      <c r="AF40" s="102"/>
    </row>
    <row r="41" spans="1:32" x14ac:dyDescent="0.25">
      <c r="A41" s="102"/>
      <c r="B41" s="1027" t="s">
        <v>73</v>
      </c>
      <c r="C41" s="1782" t="s">
        <v>64</v>
      </c>
      <c r="D41" s="1387">
        <v>5695167371.0888147</v>
      </c>
      <c r="E41" s="174">
        <v>2557590391.28615</v>
      </c>
      <c r="F41" s="174">
        <v>363655222.13920498</v>
      </c>
      <c r="G41" s="665">
        <v>2773921757.6634598</v>
      </c>
      <c r="H41" s="177"/>
      <c r="I41" s="1386">
        <v>7325671689.7123775</v>
      </c>
      <c r="J41" s="157">
        <v>2797961361.7620101</v>
      </c>
      <c r="K41" s="157">
        <v>746177527.24705803</v>
      </c>
      <c r="L41" s="554">
        <v>3781532800.70331</v>
      </c>
      <c r="M41" s="34"/>
      <c r="N41" s="1451">
        <f t="shared" si="5"/>
        <v>-0.22257403657787733</v>
      </c>
      <c r="O41" s="102"/>
      <c r="P41" s="864">
        <f>VLOOKUP(B41,'FX rates'!$B$9:$K$114,4,FALSE)</f>
        <v>0.83469599999999999</v>
      </c>
      <c r="Q41" s="893">
        <f>VLOOKUP(B41,'FX rates'!$B$9:$K$114,5,FALSE)</f>
        <v>0.95010099999999997</v>
      </c>
      <c r="R41" s="102"/>
      <c r="S41" s="102"/>
      <c r="T41" s="1027" t="s">
        <v>73</v>
      </c>
      <c r="U41" s="906">
        <f t="shared" si="13"/>
        <v>6823043804.0781488</v>
      </c>
      <c r="V41" s="174">
        <f t="shared" si="14"/>
        <v>3064098056.4015522</v>
      </c>
      <c r="W41" s="174">
        <f t="shared" si="15"/>
        <v>435673852.68313849</v>
      </c>
      <c r="X41" s="665">
        <f t="shared" ref="X41:X43" si="27">G41/$P41</f>
        <v>3323271894.9934583</v>
      </c>
      <c r="Y41" s="177"/>
      <c r="Z41" s="1082">
        <f t="shared" ref="Z41" si="28">I41/$Q41</f>
        <v>7710413618.8809166</v>
      </c>
      <c r="AA41" s="157">
        <f t="shared" ref="AA41" si="29">J41/$Q41</f>
        <v>2944909395.6979418</v>
      </c>
      <c r="AB41" s="157">
        <f t="shared" ref="AB41" si="30">K41/$Q41</f>
        <v>785366531.81825733</v>
      </c>
      <c r="AC41" s="554">
        <f t="shared" ref="AC41" si="31">L41/$Q41</f>
        <v>3980137691.364718</v>
      </c>
      <c r="AD41" s="34"/>
      <c r="AE41" s="1451">
        <f t="shared" ref="AE41:AE47" si="32">U41/Z41-1</f>
        <v>-0.1150871871036615</v>
      </c>
      <c r="AF41" s="102"/>
    </row>
    <row r="42" spans="1:32" x14ac:dyDescent="0.25">
      <c r="A42" s="102"/>
      <c r="B42" s="36" t="s">
        <v>76</v>
      </c>
      <c r="C42" s="1782" t="s">
        <v>64</v>
      </c>
      <c r="D42" s="1387">
        <v>6732</v>
      </c>
      <c r="E42" s="174">
        <v>0</v>
      </c>
      <c r="F42" s="174">
        <v>1439</v>
      </c>
      <c r="G42" s="665">
        <v>5293</v>
      </c>
      <c r="H42" s="177"/>
      <c r="I42" s="1386">
        <v>6644</v>
      </c>
      <c r="J42" s="157">
        <v>0</v>
      </c>
      <c r="K42" s="157">
        <v>488</v>
      </c>
      <c r="L42" s="554">
        <v>6156</v>
      </c>
      <c r="M42" s="34"/>
      <c r="N42" s="1451">
        <f t="shared" si="5"/>
        <v>1.3245033112582849E-2</v>
      </c>
      <c r="O42" s="102"/>
      <c r="P42" s="864">
        <f>VLOOKUP(B42,'FX rates'!$B$9:$K$114,4,FALSE)</f>
        <v>0.83469599999999999</v>
      </c>
      <c r="Q42" s="893">
        <f>VLOOKUP(B42,'FX rates'!$B$9:$K$114,5,FALSE)</f>
        <v>0.95010099999999997</v>
      </c>
      <c r="R42" s="102"/>
      <c r="S42" s="102"/>
      <c r="T42" s="36" t="s">
        <v>76</v>
      </c>
      <c r="U42" s="906">
        <f t="shared" si="13"/>
        <v>8065.2117657206936</v>
      </c>
      <c r="V42" s="174">
        <f t="shared" si="14"/>
        <v>0</v>
      </c>
      <c r="W42" s="174">
        <f t="shared" si="15"/>
        <v>1723.9809463565177</v>
      </c>
      <c r="X42" s="665">
        <f t="shared" si="27"/>
        <v>6341.2308193641757</v>
      </c>
      <c r="Y42" s="177"/>
      <c r="Z42" s="1082">
        <f>I42/$Q42</f>
        <v>6992.9407505096824</v>
      </c>
      <c r="AA42" s="157">
        <f>J42/$Q42</f>
        <v>0</v>
      </c>
      <c r="AB42" s="157">
        <f>K42/$Q42</f>
        <v>513.62960358951318</v>
      </c>
      <c r="AC42" s="554">
        <f>L42/$Q42</f>
        <v>6479.3111469201694</v>
      </c>
      <c r="AD42" s="34"/>
      <c r="AE42" s="1451">
        <f t="shared" si="32"/>
        <v>0.15333620767956013</v>
      </c>
      <c r="AF42" s="102"/>
    </row>
    <row r="43" spans="1:32" x14ac:dyDescent="0.25">
      <c r="A43" s="102"/>
      <c r="B43" s="36" t="s">
        <v>80</v>
      </c>
      <c r="C43" s="1782" t="s">
        <v>81</v>
      </c>
      <c r="D43" s="1387">
        <v>3166543.0383652193</v>
      </c>
      <c r="E43" s="174">
        <v>1030273.4097873708</v>
      </c>
      <c r="F43" s="174">
        <v>1975710.8309579785</v>
      </c>
      <c r="G43" s="665">
        <v>160558.79761987005</v>
      </c>
      <c r="H43" s="177"/>
      <c r="I43" s="1386">
        <v>1058723.2313591302</v>
      </c>
      <c r="J43" s="157">
        <v>488667.43678886024</v>
      </c>
      <c r="K43" s="157">
        <v>555210.71885330998</v>
      </c>
      <c r="L43" s="554">
        <v>14845.07571696</v>
      </c>
      <c r="M43" s="34"/>
      <c r="N43" s="1451">
        <f t="shared" si="5"/>
        <v>1.9909072971792514</v>
      </c>
      <c r="O43" s="102"/>
      <c r="P43" s="864">
        <f>VLOOKUP(B43,'FX rates'!$B$9:$K$114,4,FALSE)</f>
        <v>331.60391099999998</v>
      </c>
      <c r="Q43" s="893">
        <f>VLOOKUP(B43,'FX rates'!$B$9:$K$114,5,FALSE)</f>
        <v>330.57100000000003</v>
      </c>
      <c r="R43" s="102"/>
      <c r="S43" s="102"/>
      <c r="T43" s="36" t="s">
        <v>80</v>
      </c>
      <c r="U43" s="906">
        <f t="shared" si="13"/>
        <v>9549.1727730714829</v>
      </c>
      <c r="V43" s="174">
        <f t="shared" si="14"/>
        <v>3106.9398629239054</v>
      </c>
      <c r="W43" s="174">
        <f t="shared" si="15"/>
        <v>5958.0444181129651</v>
      </c>
      <c r="X43" s="665">
        <f t="shared" si="27"/>
        <v>484.18849203461309</v>
      </c>
      <c r="Y43" s="177"/>
      <c r="Z43" s="1082">
        <f t="shared" si="25"/>
        <v>3202.7105564587641</v>
      </c>
      <c r="AA43" s="157">
        <f t="shared" si="6"/>
        <v>1478.2525895764002</v>
      </c>
      <c r="AB43" s="157">
        <f t="shared" si="3"/>
        <v>1679.550592318473</v>
      </c>
      <c r="AC43" s="554">
        <f t="shared" si="4"/>
        <v>44.907374563890961</v>
      </c>
      <c r="AD43" s="34"/>
      <c r="AE43" s="1451">
        <f t="shared" si="32"/>
        <v>1.9815909382801049</v>
      </c>
      <c r="AF43" s="102"/>
    </row>
    <row r="44" spans="1:32" x14ac:dyDescent="0.25">
      <c r="A44" s="102"/>
      <c r="B44" s="36" t="s">
        <v>82</v>
      </c>
      <c r="C44" s="1782" t="s">
        <v>64</v>
      </c>
      <c r="D44" s="1387">
        <v>118.9</v>
      </c>
      <c r="E44" s="174">
        <v>0</v>
      </c>
      <c r="F44" s="174">
        <v>0.1</v>
      </c>
      <c r="G44" s="665">
        <v>118.8</v>
      </c>
      <c r="H44" s="177"/>
      <c r="I44" s="1386">
        <v>108.39999999999999</v>
      </c>
      <c r="J44" s="157">
        <v>0</v>
      </c>
      <c r="K44" s="157">
        <v>0.1</v>
      </c>
      <c r="L44" s="554">
        <v>108.3</v>
      </c>
      <c r="M44" s="34"/>
      <c r="N44" s="1451">
        <f t="shared" si="5"/>
        <v>9.6863468634686534E-2</v>
      </c>
      <c r="O44" s="102"/>
      <c r="P44" s="864">
        <f>VLOOKUP(B44,'FX rates'!$B$9:$K$114,4,FALSE)</f>
        <v>0.83469599999999999</v>
      </c>
      <c r="Q44" s="893">
        <f>VLOOKUP(B44,'FX rates'!$B$9:$K$114,5,FALSE)</f>
        <v>0.95010099999999997</v>
      </c>
      <c r="R44" s="102"/>
      <c r="S44" s="102"/>
      <c r="T44" s="36" t="s">
        <v>82</v>
      </c>
      <c r="U44" s="906">
        <f t="shared" si="13"/>
        <v>142.44707055023625</v>
      </c>
      <c r="V44" s="174">
        <f t="shared" si="14"/>
        <v>0</v>
      </c>
      <c r="W44" s="174">
        <f t="shared" si="15"/>
        <v>0.11980409634166213</v>
      </c>
      <c r="X44" s="665">
        <f t="shared" si="16"/>
        <v>142.32726645389459</v>
      </c>
      <c r="Y44" s="177"/>
      <c r="Z44" s="1082">
        <f t="shared" si="25"/>
        <v>114.09313325635905</v>
      </c>
      <c r="AA44" s="157">
        <f t="shared" si="6"/>
        <v>0</v>
      </c>
      <c r="AB44" s="157">
        <f t="shared" si="3"/>
        <v>0.10525196794867073</v>
      </c>
      <c r="AC44" s="554">
        <f t="shared" si="4"/>
        <v>113.98788128841039</v>
      </c>
      <c r="AD44" s="34"/>
      <c r="AE44" s="1451">
        <f t="shared" si="32"/>
        <v>0.24851572118865328</v>
      </c>
      <c r="AF44" s="102"/>
    </row>
    <row r="45" spans="1:32" x14ac:dyDescent="0.25">
      <c r="A45" s="102"/>
      <c r="B45" s="36" t="s">
        <v>83</v>
      </c>
      <c r="C45" s="1782" t="s">
        <v>64</v>
      </c>
      <c r="D45" s="1387">
        <v>480.30045843928156</v>
      </c>
      <c r="E45" s="174">
        <v>76.47071351928156</v>
      </c>
      <c r="F45" s="174">
        <v>403.82974492</v>
      </c>
      <c r="G45" s="665">
        <v>0</v>
      </c>
      <c r="H45" s="177"/>
      <c r="I45" s="1386">
        <v>609.64</v>
      </c>
      <c r="J45" s="157">
        <v>57.88</v>
      </c>
      <c r="K45" s="157">
        <v>551.76</v>
      </c>
      <c r="L45" s="554">
        <v>0</v>
      </c>
      <c r="M45" s="34"/>
      <c r="N45" s="1451">
        <f t="shared" si="5"/>
        <v>-0.21215724289862614</v>
      </c>
      <c r="O45" s="102"/>
      <c r="P45" s="864">
        <f>VLOOKUP(B45,'FX rates'!$B$9:$K$114,4,FALSE)</f>
        <v>0.83469599999999999</v>
      </c>
      <c r="Q45" s="893">
        <f>VLOOKUP(B45,'FX rates'!$B$9:$K$114,5,FALSE)</f>
        <v>0.95010099999999997</v>
      </c>
      <c r="R45" s="102"/>
      <c r="S45" s="102"/>
      <c r="T45" s="36" t="s">
        <v>83</v>
      </c>
      <c r="U45" s="906">
        <f t="shared" si="13"/>
        <v>575.41962395804171</v>
      </c>
      <c r="V45" s="174">
        <f t="shared" si="14"/>
        <v>91.615047297796522</v>
      </c>
      <c r="W45" s="174">
        <f t="shared" si="15"/>
        <v>483.80457666024517</v>
      </c>
      <c r="X45" s="665">
        <f t="shared" si="16"/>
        <v>0</v>
      </c>
      <c r="Y45" s="177"/>
      <c r="Z45" s="1082">
        <f t="shared" si="25"/>
        <v>641.65809740227621</v>
      </c>
      <c r="AA45" s="157">
        <f t="shared" si="6"/>
        <v>60.919839048690619</v>
      </c>
      <c r="AB45" s="157">
        <f t="shared" si="3"/>
        <v>580.73825835358559</v>
      </c>
      <c r="AC45" s="554">
        <f t="shared" si="4"/>
        <v>0</v>
      </c>
      <c r="AD45" s="34"/>
      <c r="AE45" s="1451">
        <f t="shared" si="32"/>
        <v>-0.10323016839092025</v>
      </c>
      <c r="AF45" s="102"/>
    </row>
    <row r="46" spans="1:32" x14ac:dyDescent="0.25">
      <c r="A46" s="102"/>
      <c r="B46" s="36" t="s">
        <v>84</v>
      </c>
      <c r="C46" s="1782" t="s">
        <v>85</v>
      </c>
      <c r="D46" s="1387">
        <v>4408583.51</v>
      </c>
      <c r="E46" s="174">
        <v>1351700</v>
      </c>
      <c r="F46" s="174">
        <v>2992520</v>
      </c>
      <c r="G46" s="665">
        <v>64371.1</v>
      </c>
      <c r="H46" s="177"/>
      <c r="I46" s="1386">
        <v>3237394.3</v>
      </c>
      <c r="J46" s="157">
        <v>1315070</v>
      </c>
      <c r="K46" s="157">
        <v>1897040</v>
      </c>
      <c r="L46" s="554">
        <v>25284.3</v>
      </c>
      <c r="M46" s="34"/>
      <c r="N46" s="1451">
        <f t="shared" si="5"/>
        <v>0.36176909621419928</v>
      </c>
      <c r="O46" s="102"/>
      <c r="P46" s="864">
        <f>VLOOKUP(B46,'FX rates'!$B$9:$K$114,4,FALSE)</f>
        <v>57.607197999999997</v>
      </c>
      <c r="Q46" s="893">
        <f>VLOOKUP(B46,'FX rates'!$B$9:$K$114,5,FALSE)</f>
        <v>60.803400000000003</v>
      </c>
      <c r="R46" s="102"/>
      <c r="S46" s="102"/>
      <c r="T46" s="36" t="s">
        <v>84</v>
      </c>
      <c r="U46" s="906">
        <f t="shared" si="13"/>
        <v>76528.344773859688</v>
      </c>
      <c r="V46" s="174">
        <f t="shared" si="14"/>
        <v>23464.081693402273</v>
      </c>
      <c r="W46" s="174">
        <f t="shared" si="15"/>
        <v>51946.98065335516</v>
      </c>
      <c r="X46" s="665">
        <f t="shared" si="16"/>
        <v>1117.4141814708642</v>
      </c>
      <c r="Y46" s="177"/>
      <c r="Z46" s="1082">
        <f t="shared" si="25"/>
        <v>53243.639335958178</v>
      </c>
      <c r="AA46" s="157">
        <f t="shared" si="6"/>
        <v>21628.231316011934</v>
      </c>
      <c r="AB46" s="157">
        <f t="shared" si="3"/>
        <v>31199.571076617423</v>
      </c>
      <c r="AC46" s="554">
        <f t="shared" si="4"/>
        <v>415.83694332882698</v>
      </c>
      <c r="AD46" s="34"/>
      <c r="AE46" s="1451">
        <f t="shared" si="32"/>
        <v>0.43732370154074252</v>
      </c>
      <c r="AF46" s="102"/>
    </row>
    <row r="47" spans="1:32" x14ac:dyDescent="0.25">
      <c r="A47" s="102"/>
      <c r="B47" s="36" t="s">
        <v>86</v>
      </c>
      <c r="C47" s="1782" t="s">
        <v>87</v>
      </c>
      <c r="D47" s="1387">
        <v>76.13</v>
      </c>
      <c r="E47" s="174">
        <v>2.98</v>
      </c>
      <c r="F47" s="174">
        <v>73.150000000000006</v>
      </c>
      <c r="G47" s="665">
        <v>0</v>
      </c>
      <c r="H47" s="177"/>
      <c r="I47" s="1386">
        <v>13.4</v>
      </c>
      <c r="J47" s="157">
        <v>13</v>
      </c>
      <c r="K47" s="157">
        <v>0.4</v>
      </c>
      <c r="L47" s="554">
        <v>0</v>
      </c>
      <c r="M47" s="34"/>
      <c r="N47" s="1451">
        <f t="shared" si="5"/>
        <v>4.6813432835820894</v>
      </c>
      <c r="O47" s="102"/>
      <c r="P47" s="864">
        <f>VLOOKUP(B47,'FX rates'!$B$9:$K$114,4,FALSE)</f>
        <v>0.38416400000000001</v>
      </c>
      <c r="Q47" s="893">
        <f>VLOOKUP(B47,'FX rates'!$B$9:$K$114,5,FALSE)</f>
        <v>0.3841</v>
      </c>
      <c r="R47" s="102"/>
      <c r="S47" s="102"/>
      <c r="T47" s="36" t="s">
        <v>86</v>
      </c>
      <c r="U47" s="906">
        <f t="shared" si="13"/>
        <v>198.17057298445454</v>
      </c>
      <c r="V47" s="174">
        <f t="shared" si="14"/>
        <v>7.7571037369456795</v>
      </c>
      <c r="W47" s="174">
        <f t="shared" si="15"/>
        <v>190.41346924750889</v>
      </c>
      <c r="X47" s="665">
        <f t="shared" si="16"/>
        <v>0</v>
      </c>
      <c r="Y47" s="177"/>
      <c r="Z47" s="1082">
        <f t="shared" si="25"/>
        <v>34.886748242645147</v>
      </c>
      <c r="AA47" s="157">
        <f t="shared" si="6"/>
        <v>33.845352772715437</v>
      </c>
      <c r="AB47" s="157">
        <f t="shared" si="3"/>
        <v>1.0413954699297059</v>
      </c>
      <c r="AC47" s="554">
        <f t="shared" si="4"/>
        <v>0</v>
      </c>
      <c r="AD47" s="34"/>
      <c r="AE47" s="1451">
        <f t="shared" si="32"/>
        <v>4.6803967972633567</v>
      </c>
      <c r="AF47" s="102"/>
    </row>
    <row r="48" spans="1:32" x14ac:dyDescent="0.25">
      <c r="A48" s="102"/>
      <c r="B48" s="36" t="s">
        <v>88</v>
      </c>
      <c r="C48" s="1782" t="s">
        <v>64</v>
      </c>
      <c r="D48" s="1387">
        <v>7530.5</v>
      </c>
      <c r="E48" s="174">
        <v>4757.2</v>
      </c>
      <c r="F48" s="174">
        <v>2533.4</v>
      </c>
      <c r="G48" s="665">
        <v>239.9</v>
      </c>
      <c r="H48" s="177"/>
      <c r="I48" s="1386">
        <v>6059.8</v>
      </c>
      <c r="J48" s="157">
        <v>1911.7</v>
      </c>
      <c r="K48" s="157">
        <v>3991.1</v>
      </c>
      <c r="L48" s="554">
        <v>157</v>
      </c>
      <c r="M48" s="34"/>
      <c r="N48" s="1451">
        <f t="shared" si="5"/>
        <v>0.24269777880458099</v>
      </c>
      <c r="O48" s="102"/>
      <c r="P48" s="864">
        <f>VLOOKUP(B48,'FX rates'!$B$9:$K$114,4,FALSE)</f>
        <v>0.83469599999999999</v>
      </c>
      <c r="Q48" s="893">
        <f>VLOOKUP(B48,'FX rates'!$B$9:$K$114,5,FALSE)</f>
        <v>0.95010099999999997</v>
      </c>
      <c r="R48" s="102"/>
      <c r="S48" s="102"/>
      <c r="T48" s="36" t="s">
        <v>88</v>
      </c>
      <c r="U48" s="906">
        <f t="shared" si="13"/>
        <v>9021.8474750088662</v>
      </c>
      <c r="V48" s="174">
        <f t="shared" si="14"/>
        <v>5699.3204711655499</v>
      </c>
      <c r="W48" s="174">
        <f t="shared" si="15"/>
        <v>3035.1169767196679</v>
      </c>
      <c r="X48" s="665">
        <f t="shared" si="16"/>
        <v>287.41002712364741</v>
      </c>
      <c r="Y48" s="177"/>
      <c r="Z48" s="1082">
        <f t="shared" si="25"/>
        <v>6378.0587537535484</v>
      </c>
      <c r="AA48" s="157">
        <f t="shared" si="6"/>
        <v>2012.1018712747382</v>
      </c>
      <c r="AB48" s="157">
        <f t="shared" si="3"/>
        <v>4200.7112927993967</v>
      </c>
      <c r="AC48" s="554">
        <f t="shared" si="4"/>
        <v>165.24558967941303</v>
      </c>
      <c r="AD48" s="34"/>
      <c r="AE48" s="1451">
        <f t="shared" si="26"/>
        <v>0.41451307103425838</v>
      </c>
      <c r="AF48" s="102"/>
    </row>
    <row r="49" spans="1:32" x14ac:dyDescent="0.25">
      <c r="A49" s="102"/>
      <c r="B49" s="36" t="s">
        <v>89</v>
      </c>
      <c r="C49" s="1782" t="s">
        <v>90</v>
      </c>
      <c r="D49" s="1387">
        <v>419.21822613999967</v>
      </c>
      <c r="E49" s="174">
        <v>0</v>
      </c>
      <c r="F49" s="174">
        <v>419.21822613999967</v>
      </c>
      <c r="G49" s="665">
        <v>0</v>
      </c>
      <c r="H49" s="177"/>
      <c r="I49" s="1386">
        <v>710.24</v>
      </c>
      <c r="J49" s="157">
        <v>6</v>
      </c>
      <c r="K49" s="157">
        <v>704.24</v>
      </c>
      <c r="L49" s="554">
        <v>0</v>
      </c>
      <c r="M49" s="34"/>
      <c r="N49" s="1451">
        <f t="shared" si="5"/>
        <v>-0.40975131485131833</v>
      </c>
      <c r="O49" s="102"/>
      <c r="P49" s="864">
        <f>VLOOKUP(B49,'FX rates'!$B$9:$K$114,4,FALSE)</f>
        <v>356.39702899999997</v>
      </c>
      <c r="Q49" s="893">
        <f>VLOOKUP(B49,'FX rates'!$B$9:$K$114,5,FALSE)</f>
        <v>302.88</v>
      </c>
      <c r="R49" s="102"/>
      <c r="S49" s="102"/>
      <c r="T49" s="36" t="s">
        <v>89</v>
      </c>
      <c r="U49" s="906">
        <f t="shared" si="13"/>
        <v>1.1762674546313339</v>
      </c>
      <c r="V49" s="174">
        <f t="shared" si="14"/>
        <v>0</v>
      </c>
      <c r="W49" s="174">
        <f t="shared" si="15"/>
        <v>1.1762674546313339</v>
      </c>
      <c r="X49" s="665">
        <f t="shared" si="16"/>
        <v>0</v>
      </c>
      <c r="Y49" s="177"/>
      <c r="Z49" s="1082">
        <f t="shared" si="25"/>
        <v>2.3449550977284734</v>
      </c>
      <c r="AA49" s="157">
        <f t="shared" si="6"/>
        <v>1.9809825673534072E-2</v>
      </c>
      <c r="AB49" s="157">
        <f t="shared" si="3"/>
        <v>2.3251452720549395</v>
      </c>
      <c r="AC49" s="554">
        <f t="shared" si="4"/>
        <v>0</v>
      </c>
      <c r="AD49" s="34"/>
      <c r="AE49" s="1451">
        <f t="shared" si="26"/>
        <v>-0.49838380454671893</v>
      </c>
      <c r="AF49" s="102"/>
    </row>
    <row r="50" spans="1:32" x14ac:dyDescent="0.25">
      <c r="A50" s="102"/>
      <c r="B50" s="36" t="s">
        <v>91</v>
      </c>
      <c r="C50" s="1782" t="s">
        <v>92</v>
      </c>
      <c r="D50" s="1387">
        <v>145601.31</v>
      </c>
      <c r="E50" s="174">
        <v>151.22999999999999</v>
      </c>
      <c r="F50" s="174">
        <v>145450</v>
      </c>
      <c r="G50" s="665">
        <v>0</v>
      </c>
      <c r="H50" s="177"/>
      <c r="I50" s="1386">
        <v>172884.4</v>
      </c>
      <c r="J50" s="157">
        <v>421.4</v>
      </c>
      <c r="K50" s="157">
        <v>172463</v>
      </c>
      <c r="L50" s="554">
        <v>0</v>
      </c>
      <c r="M50" s="34"/>
      <c r="N50" s="1451">
        <f t="shared" si="5"/>
        <v>-0.15781117324640048</v>
      </c>
      <c r="O50" s="102"/>
      <c r="P50" s="864">
        <f>VLOOKUP(B50,'FX rates'!$B$9:$K$114,4,FALSE)</f>
        <v>8.2112510000000007</v>
      </c>
      <c r="Q50" s="893">
        <f>VLOOKUP(B50,'FX rates'!$B$9:$K$114,5,FALSE)</f>
        <v>8.6234999999999999</v>
      </c>
      <c r="R50" s="102"/>
      <c r="S50" s="102"/>
      <c r="T50" s="36" t="s">
        <v>91</v>
      </c>
      <c r="U50" s="906">
        <f t="shared" si="13"/>
        <v>17731.927814653332</v>
      </c>
      <c r="V50" s="174">
        <f t="shared" si="14"/>
        <v>18.41741288873035</v>
      </c>
      <c r="W50" s="174">
        <f t="shared" si="15"/>
        <v>17713.50065903478</v>
      </c>
      <c r="X50" s="665">
        <f t="shared" si="16"/>
        <v>0</v>
      </c>
      <c r="Y50" s="177"/>
      <c r="Z50" s="1082">
        <f t="shared" si="25"/>
        <v>20048.054734156663</v>
      </c>
      <c r="AA50" s="157">
        <f t="shared" si="6"/>
        <v>48.86646953093291</v>
      </c>
      <c r="AB50" s="157">
        <f t="shared" si="3"/>
        <v>19999.188264625733</v>
      </c>
      <c r="AC50" s="554">
        <f t="shared" si="4"/>
        <v>0</v>
      </c>
      <c r="AD50" s="34"/>
      <c r="AE50" s="1451">
        <f t="shared" si="26"/>
        <v>-0.11552876078082797</v>
      </c>
      <c r="AF50" s="102"/>
    </row>
    <row r="51" spans="1:32" x14ac:dyDescent="0.25">
      <c r="A51" s="102"/>
      <c r="B51" s="36" t="s">
        <v>93</v>
      </c>
      <c r="C51" s="1782" t="s">
        <v>94</v>
      </c>
      <c r="D51" s="1387">
        <v>4488.26</v>
      </c>
      <c r="E51" s="174">
        <v>348.54</v>
      </c>
      <c r="F51" s="174">
        <v>4139.72</v>
      </c>
      <c r="G51" s="665">
        <v>0</v>
      </c>
      <c r="H51" s="177"/>
      <c r="I51" s="1386">
        <v>1232.0999999999999</v>
      </c>
      <c r="J51" s="157">
        <v>0</v>
      </c>
      <c r="K51" s="157">
        <v>1232.0999999999999</v>
      </c>
      <c r="L51" s="554">
        <v>0</v>
      </c>
      <c r="M51" s="34"/>
      <c r="N51" s="1451">
        <f t="shared" si="5"/>
        <v>2.6427725022319621</v>
      </c>
      <c r="O51" s="102"/>
      <c r="P51" s="864">
        <f>VLOOKUP(B51,'FX rates'!$B$9:$K$114,4,FALSE)</f>
        <v>3.6140439999999998</v>
      </c>
      <c r="Q51" s="893">
        <f>VLOOKUP(B51,'FX rates'!$B$9:$K$114,5,FALSE)</f>
        <v>3.6394000000000002</v>
      </c>
      <c r="R51" s="102"/>
      <c r="S51" s="102"/>
      <c r="T51" s="36" t="s">
        <v>93</v>
      </c>
      <c r="U51" s="906">
        <f t="shared" si="13"/>
        <v>1241.8941219310004</v>
      </c>
      <c r="V51" s="174">
        <f t="shared" si="14"/>
        <v>96.440441787648425</v>
      </c>
      <c r="W51" s="174">
        <f t="shared" si="15"/>
        <v>1145.4536801433519</v>
      </c>
      <c r="X51" s="665">
        <f t="shared" si="16"/>
        <v>0</v>
      </c>
      <c r="Y51" s="177"/>
      <c r="Z51" s="1082">
        <f t="shared" si="25"/>
        <v>338.54481507940864</v>
      </c>
      <c r="AA51" s="157">
        <f t="shared" si="6"/>
        <v>0</v>
      </c>
      <c r="AB51" s="157">
        <f t="shared" si="3"/>
        <v>338.54481507940864</v>
      </c>
      <c r="AC51" s="554">
        <f t="shared" si="4"/>
        <v>0</v>
      </c>
      <c r="AD51" s="34"/>
      <c r="AE51" s="1451">
        <f t="shared" si="26"/>
        <v>2.6683300603487408</v>
      </c>
      <c r="AF51" s="102"/>
    </row>
    <row r="52" spans="1:32" x14ac:dyDescent="0.25">
      <c r="A52" s="102"/>
      <c r="B52" s="684" t="s">
        <v>172</v>
      </c>
      <c r="C52" s="1782" t="s">
        <v>96</v>
      </c>
      <c r="D52" s="1387">
        <v>9.92</v>
      </c>
      <c r="E52" s="174">
        <v>9.92</v>
      </c>
      <c r="F52" s="174">
        <v>0</v>
      </c>
      <c r="G52" s="665">
        <v>0</v>
      </c>
      <c r="H52" s="177"/>
      <c r="I52" s="1386">
        <v>5.94</v>
      </c>
      <c r="J52" s="157">
        <v>5.94</v>
      </c>
      <c r="K52" s="157">
        <v>0</v>
      </c>
      <c r="L52" s="554">
        <v>0</v>
      </c>
      <c r="M52" s="34"/>
      <c r="N52" s="1451">
        <f t="shared" si="5"/>
        <v>0.67003367003366998</v>
      </c>
      <c r="O52" s="102"/>
      <c r="P52" s="864">
        <f>VLOOKUP(B52,'FX rates'!$B$9:$K$114,4,FALSE)</f>
        <v>3.7481800000000001</v>
      </c>
      <c r="Q52" s="893">
        <f>VLOOKUP(B52,'FX rates'!$B$9:$K$114,5,FALSE)</f>
        <v>3.7473999999999998</v>
      </c>
      <c r="R52" s="102"/>
      <c r="S52" s="102"/>
      <c r="T52" s="36" t="s">
        <v>172</v>
      </c>
      <c r="U52" s="906">
        <f t="shared" si="13"/>
        <v>2.6466178251844896</v>
      </c>
      <c r="V52" s="174">
        <f t="shared" si="14"/>
        <v>2.6466178251844896</v>
      </c>
      <c r="W52" s="174">
        <f t="shared" si="15"/>
        <v>0</v>
      </c>
      <c r="X52" s="665">
        <f t="shared" si="16"/>
        <v>0</v>
      </c>
      <c r="Y52" s="177"/>
      <c r="Z52" s="1082">
        <f t="shared" si="25"/>
        <v>1.5850990019747027</v>
      </c>
      <c r="AA52" s="157">
        <f t="shared" si="6"/>
        <v>1.5850990019747027</v>
      </c>
      <c r="AB52" s="157">
        <f t="shared" si="3"/>
        <v>0</v>
      </c>
      <c r="AC52" s="554">
        <f t="shared" si="4"/>
        <v>0</v>
      </c>
      <c r="AD52" s="34"/>
      <c r="AE52" s="1451">
        <f t="shared" si="26"/>
        <v>0.66968613435965585</v>
      </c>
      <c r="AF52" s="102"/>
    </row>
    <row r="53" spans="1:32" x14ac:dyDescent="0.25">
      <c r="A53" s="102"/>
      <c r="B53" s="36" t="s">
        <v>97</v>
      </c>
      <c r="C53" s="1782" t="s">
        <v>98</v>
      </c>
      <c r="D53" s="1387">
        <v>17890.990000000002</v>
      </c>
      <c r="E53" s="174">
        <v>8846.75</v>
      </c>
      <c r="F53" s="174">
        <v>1541.45</v>
      </c>
      <c r="G53" s="665">
        <v>7502.79</v>
      </c>
      <c r="H53" s="177"/>
      <c r="I53" s="1386">
        <v>19524.53</v>
      </c>
      <c r="J53" s="157">
        <v>9118.1</v>
      </c>
      <c r="K53" s="157">
        <v>1919.13</v>
      </c>
      <c r="L53" s="554">
        <v>8487.2999999999993</v>
      </c>
      <c r="M53" s="34"/>
      <c r="N53" s="1451">
        <f t="shared" si="5"/>
        <v>-8.366603447048393E-2</v>
      </c>
      <c r="O53" s="102"/>
      <c r="P53" s="864">
        <f>VLOOKUP(B53,'FX rates'!$B$9:$K$114,4,FALSE)</f>
        <v>0.976047</v>
      </c>
      <c r="Q53" s="893">
        <f>VLOOKUP(B53,'FX rates'!$B$9:$K$114,5,FALSE)</f>
        <v>1.0185</v>
      </c>
      <c r="R53" s="102"/>
      <c r="S53" s="102"/>
      <c r="T53" s="36" t="s">
        <v>97</v>
      </c>
      <c r="U53" s="906">
        <f t="shared" si="13"/>
        <v>18330.049679984673</v>
      </c>
      <c r="V53" s="174">
        <f t="shared" si="14"/>
        <v>9063.8565560879761</v>
      </c>
      <c r="W53" s="174">
        <f t="shared" si="15"/>
        <v>1579.278456877589</v>
      </c>
      <c r="X53" s="665">
        <f t="shared" si="16"/>
        <v>7686.9146670191085</v>
      </c>
      <c r="Y53" s="177"/>
      <c r="Z53" s="1082">
        <f t="shared" si="25"/>
        <v>19169.887088856161</v>
      </c>
      <c r="AA53" s="157">
        <f t="shared" si="6"/>
        <v>8952.4791359842911</v>
      </c>
      <c r="AB53" s="157">
        <f t="shared" si="3"/>
        <v>1884.2709867452138</v>
      </c>
      <c r="AC53" s="554">
        <f t="shared" si="4"/>
        <v>8333.1369661266563</v>
      </c>
      <c r="AD53" s="34"/>
      <c r="AE53" s="1451">
        <f t="shared" si="26"/>
        <v>-4.3810242855300996E-2</v>
      </c>
      <c r="AF53" s="102"/>
    </row>
    <row r="54" spans="1:32" x14ac:dyDescent="0.25">
      <c r="A54" s="102"/>
      <c r="B54" s="36" t="s">
        <v>99</v>
      </c>
      <c r="C54" s="1782" t="s">
        <v>100</v>
      </c>
      <c r="D54" s="1387">
        <v>1433.9</v>
      </c>
      <c r="E54" s="174">
        <v>1433.9</v>
      </c>
      <c r="F54" s="174">
        <v>0</v>
      </c>
      <c r="G54" s="665">
        <v>0</v>
      </c>
      <c r="H54" s="177"/>
      <c r="I54" s="1386">
        <v>606.41</v>
      </c>
      <c r="J54" s="157">
        <v>606.41</v>
      </c>
      <c r="K54" s="157">
        <v>0</v>
      </c>
      <c r="L54" s="554">
        <v>0</v>
      </c>
      <c r="M54" s="34"/>
      <c r="N54" s="1451">
        <f t="shared" si="5"/>
        <v>1.3645718243432663</v>
      </c>
      <c r="O54" s="102"/>
      <c r="P54" s="864">
        <f>VLOOKUP(B54,'FX rates'!$B$9:$K$114,4,FALSE)</f>
        <v>32.689737999999998</v>
      </c>
      <c r="Q54" s="893">
        <f>VLOOKUP(B54,'FX rates'!$B$9:$K$114,5,FALSE)</f>
        <v>34.744999999999997</v>
      </c>
      <c r="R54" s="102"/>
      <c r="S54" s="102"/>
      <c r="T54" s="36" t="s">
        <v>99</v>
      </c>
      <c r="U54" s="906">
        <f t="shared" si="13"/>
        <v>43.863918395430403</v>
      </c>
      <c r="V54" s="174">
        <f t="shared" si="14"/>
        <v>43.863918395430403</v>
      </c>
      <c r="W54" s="174">
        <f t="shared" si="15"/>
        <v>0</v>
      </c>
      <c r="X54" s="665">
        <f t="shared" si="16"/>
        <v>0</v>
      </c>
      <c r="Y54" s="177"/>
      <c r="Z54" s="1082">
        <f t="shared" si="25"/>
        <v>17.453158727874516</v>
      </c>
      <c r="AA54" s="157">
        <f t="shared" si="6"/>
        <v>17.453158727874516</v>
      </c>
      <c r="AB54" s="157">
        <f t="shared" si="3"/>
        <v>0</v>
      </c>
      <c r="AC54" s="554">
        <f t="shared" si="4"/>
        <v>0</v>
      </c>
      <c r="AD54" s="34"/>
      <c r="AE54" s="1451">
        <f t="shared" si="26"/>
        <v>1.5132366627351614</v>
      </c>
      <c r="AF54" s="102"/>
    </row>
    <row r="55" spans="1:32" x14ac:dyDescent="0.25">
      <c r="A55" s="102"/>
      <c r="B55" s="39" t="s">
        <v>101</v>
      </c>
      <c r="C55" s="1783" t="s">
        <v>102</v>
      </c>
      <c r="D55" s="1388">
        <v>734248</v>
      </c>
      <c r="E55" s="1352">
        <v>205557</v>
      </c>
      <c r="F55" s="1352">
        <v>528691</v>
      </c>
      <c r="G55" s="797">
        <v>0</v>
      </c>
      <c r="H55" s="177"/>
      <c r="I55" s="1778">
        <v>751319</v>
      </c>
      <c r="J55" s="555">
        <v>193671</v>
      </c>
      <c r="K55" s="555">
        <v>557648</v>
      </c>
      <c r="L55" s="556">
        <v>0</v>
      </c>
      <c r="M55" s="34"/>
      <c r="N55" s="1452">
        <f t="shared" si="5"/>
        <v>-2.2721374010240658E-2</v>
      </c>
      <c r="O55" s="102"/>
      <c r="P55" s="865">
        <f>VLOOKUP(B55,'FX rates'!$B$9:$K$114,4,FALSE)</f>
        <v>3.4659589999999998</v>
      </c>
      <c r="Q55" s="895">
        <f>VLOOKUP(B55,'FX rates'!$B$9:$K$114,5,FALSE)</f>
        <v>3.8435000000000001</v>
      </c>
      <c r="R55" s="102"/>
      <c r="S55" s="102"/>
      <c r="T55" s="39" t="s">
        <v>101</v>
      </c>
      <c r="U55" s="907">
        <f t="shared" si="13"/>
        <v>211845.55270272962</v>
      </c>
      <c r="V55" s="1352">
        <f t="shared" si="14"/>
        <v>59307.395153837657</v>
      </c>
      <c r="W55" s="1352">
        <f t="shared" si="15"/>
        <v>152538.15754889196</v>
      </c>
      <c r="X55" s="797">
        <f t="shared" si="16"/>
        <v>0</v>
      </c>
      <c r="Y55" s="177"/>
      <c r="Z55" s="1083">
        <f t="shared" si="25"/>
        <v>195477.81969558995</v>
      </c>
      <c r="AA55" s="555">
        <f t="shared" si="6"/>
        <v>50389.228567711718</v>
      </c>
      <c r="AB55" s="555">
        <f t="shared" si="3"/>
        <v>145088.59112787823</v>
      </c>
      <c r="AC55" s="556">
        <f t="shared" si="4"/>
        <v>0</v>
      </c>
      <c r="AD55" s="34"/>
      <c r="AE55" s="1452">
        <f t="shared" si="26"/>
        <v>8.3731919215328521E-2</v>
      </c>
      <c r="AF55" s="102"/>
    </row>
    <row r="56" spans="1:32" x14ac:dyDescent="0.25">
      <c r="A56" s="102"/>
      <c r="B56" s="102"/>
      <c r="C56" s="102"/>
      <c r="D56" s="102"/>
      <c r="E56" s="102"/>
      <c r="F56" s="102"/>
      <c r="G56" s="102"/>
      <c r="H56" s="102"/>
      <c r="I56" s="147"/>
      <c r="J56" s="147"/>
      <c r="K56" s="147"/>
      <c r="L56" s="147"/>
      <c r="M56" s="102"/>
      <c r="N56" s="348"/>
      <c r="O56" s="102"/>
      <c r="P56" s="349"/>
      <c r="Q56" s="349"/>
      <c r="R56" s="102"/>
      <c r="S56" s="102"/>
      <c r="T56" s="140" t="s">
        <v>26</v>
      </c>
      <c r="U56" s="286">
        <f>SUM(U35:U55)</f>
        <v>6823648270.3079481</v>
      </c>
      <c r="V56" s="286"/>
      <c r="W56" s="286"/>
      <c r="X56" s="286"/>
      <c r="Y56" s="286"/>
      <c r="Z56" s="286">
        <f>SUM(Z35:Z55)</f>
        <v>7710993599.6190033</v>
      </c>
      <c r="AA56" s="286"/>
      <c r="AB56" s="1702"/>
      <c r="AC56" s="1702"/>
      <c r="AD56" s="102"/>
      <c r="AE56" s="348">
        <f>U56/Z56-1</f>
        <v>-0.11507535544510095</v>
      </c>
      <c r="AF56" s="102"/>
    </row>
    <row r="57" spans="1:32" x14ac:dyDescent="0.25">
      <c r="A57" s="102"/>
      <c r="B57" s="180"/>
      <c r="C57" s="102"/>
      <c r="D57" s="102"/>
      <c r="E57" s="102"/>
      <c r="F57" s="102"/>
      <c r="G57" s="102"/>
      <c r="H57" s="102"/>
      <c r="I57" s="147"/>
      <c r="J57" s="147"/>
      <c r="K57" s="147"/>
      <c r="L57" s="147"/>
      <c r="M57" s="102"/>
      <c r="N57" s="1699"/>
      <c r="O57" s="102"/>
      <c r="P57" s="102"/>
      <c r="Q57" s="102"/>
      <c r="R57" s="102"/>
      <c r="S57" s="102"/>
      <c r="T57" s="180"/>
      <c r="U57" s="286"/>
      <c r="V57" s="177"/>
      <c r="W57" s="177"/>
      <c r="X57" s="177"/>
      <c r="Y57" s="177"/>
      <c r="Z57" s="177"/>
      <c r="AA57" s="1702"/>
      <c r="AB57" s="1702"/>
      <c r="AC57" s="1702"/>
      <c r="AD57" s="132"/>
      <c r="AE57" s="102"/>
      <c r="AF57" s="102"/>
    </row>
    <row r="58" spans="1:32" x14ac:dyDescent="0.25">
      <c r="A58" s="102"/>
      <c r="B58" s="71"/>
      <c r="C58" s="102"/>
      <c r="D58" s="102"/>
      <c r="E58" s="102"/>
      <c r="F58" s="102"/>
      <c r="G58" s="102"/>
      <c r="H58" s="102"/>
      <c r="I58" s="147"/>
      <c r="J58" s="147"/>
      <c r="K58" s="147"/>
      <c r="Q58" s="102"/>
      <c r="R58" s="102"/>
      <c r="S58" s="102"/>
      <c r="T58" s="205" t="s">
        <v>124</v>
      </c>
      <c r="U58" s="288">
        <f>SUM(U56,U32,U15)</f>
        <v>6826895998.0489826</v>
      </c>
      <c r="V58" s="288"/>
      <c r="W58" s="288"/>
      <c r="X58" s="288"/>
      <c r="Y58" s="288"/>
      <c r="Z58" s="288">
        <f>SUM(Z56,Z32,Z15)</f>
        <v>7714600340.8072996</v>
      </c>
      <c r="AA58" s="301"/>
      <c r="AB58" s="301"/>
      <c r="AC58" s="301"/>
      <c r="AD58" s="132"/>
      <c r="AE58" s="347">
        <f>U58/Z58-1</f>
        <v>-0.11506809212950397</v>
      </c>
      <c r="AF58" s="102"/>
    </row>
    <row r="59" spans="1:32" x14ac:dyDescent="0.25">
      <c r="I59" s="184"/>
      <c r="J59" s="184"/>
      <c r="K59" s="184"/>
      <c r="U59" s="46"/>
      <c r="AD59" s="223"/>
    </row>
    <row r="60" spans="1:32" x14ac:dyDescent="0.25">
      <c r="B60" s="3" t="s">
        <v>272</v>
      </c>
      <c r="I60" s="184"/>
      <c r="J60" s="184"/>
      <c r="K60" s="184"/>
      <c r="U60" s="46"/>
      <c r="AD60" s="223"/>
    </row>
    <row r="61" spans="1:32" x14ac:dyDescent="0.25">
      <c r="B61" s="3" t="s">
        <v>273</v>
      </c>
      <c r="I61" s="184"/>
      <c r="J61" s="184"/>
      <c r="K61" s="184"/>
      <c r="U61" s="46"/>
    </row>
    <row r="62" spans="1:32" x14ac:dyDescent="0.25">
      <c r="B62" s="3" t="s">
        <v>274</v>
      </c>
      <c r="U62" s="46"/>
    </row>
    <row r="63" spans="1:32" x14ac:dyDescent="0.25">
      <c r="B63" s="3" t="s">
        <v>695</v>
      </c>
      <c r="U63" s="46"/>
    </row>
    <row r="64" spans="1:32" x14ac:dyDescent="0.25">
      <c r="B64" s="3" t="s">
        <v>260</v>
      </c>
    </row>
  </sheetData>
  <mergeCells count="11">
    <mergeCell ref="AE5:AE7"/>
    <mergeCell ref="N5:N7"/>
    <mergeCell ref="P5:P7"/>
    <mergeCell ref="Q5:Q7"/>
    <mergeCell ref="T5:T7"/>
    <mergeCell ref="V5:X5"/>
    <mergeCell ref="J5:L5"/>
    <mergeCell ref="B5:B7"/>
    <mergeCell ref="C5:C7"/>
    <mergeCell ref="E5:G5"/>
    <mergeCell ref="AA5:AC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F69"/>
  <sheetViews>
    <sheetView showGridLines="0" zoomScale="85" zoomScaleNormal="85" workbookViewId="0">
      <selection activeCell="B21" sqref="B21"/>
    </sheetView>
  </sheetViews>
  <sheetFormatPr defaultColWidth="11.42578125" defaultRowHeight="15" x14ac:dyDescent="0.25"/>
  <cols>
    <col min="1" max="1" width="2.85546875" style="3" customWidth="1"/>
    <col min="2" max="2" width="45.85546875" style="3" customWidth="1"/>
    <col min="3" max="3" width="5.85546875" style="3" customWidth="1"/>
    <col min="4" max="5" width="21.85546875" style="3" bestFit="1" customWidth="1"/>
    <col min="6" max="6" width="20.140625" style="3" bestFit="1" customWidth="1"/>
    <col min="7" max="7" width="14.42578125" style="3" bestFit="1" customWidth="1"/>
    <col min="8" max="8" width="2.85546875" style="3" customWidth="1"/>
    <col min="9" max="10" width="21.85546875" style="3" customWidth="1"/>
    <col min="11" max="11" width="20.140625" style="3" customWidth="1"/>
    <col min="12" max="12" width="14.42578125" style="3" customWidth="1"/>
    <col min="13" max="13" width="2.85546875" style="3" customWidth="1"/>
    <col min="14" max="14" width="10.85546875" style="3" customWidth="1"/>
    <col min="15" max="15" width="2.85546875" style="3" customWidth="1"/>
    <col min="16" max="17" width="15.7109375" style="3" customWidth="1"/>
    <col min="18" max="19" width="2.85546875" style="3" customWidth="1"/>
    <col min="20" max="20" width="45.85546875" style="3" customWidth="1"/>
    <col min="21" max="24" width="15.7109375" style="3" customWidth="1"/>
    <col min="25" max="25" width="2.85546875" style="3" customWidth="1"/>
    <col min="26" max="29" width="15.7109375" style="3" customWidth="1"/>
    <col min="30" max="30" width="6" style="3" customWidth="1"/>
    <col min="31" max="31" width="10.85546875" style="3" customWidth="1"/>
    <col min="32" max="254" width="11.42578125" style="2"/>
    <col min="255" max="255" width="2.85546875" style="2" customWidth="1"/>
    <col min="256" max="256" width="45.85546875" style="2" customWidth="1"/>
    <col min="257" max="257" width="5.85546875" style="2" customWidth="1"/>
    <col min="258" max="261" width="15.7109375" style="2" customWidth="1"/>
    <col min="262" max="262" width="2.85546875" style="2" customWidth="1"/>
    <col min="263" max="266" width="15.7109375" style="2" customWidth="1"/>
    <col min="267" max="268" width="2.85546875" style="2" customWidth="1"/>
    <col min="269" max="269" width="10.85546875" style="2" customWidth="1"/>
    <col min="270" max="270" width="2.85546875" style="2" customWidth="1"/>
    <col min="271" max="272" width="15.7109375" style="2" customWidth="1"/>
    <col min="273" max="274" width="2.85546875" style="2" customWidth="1"/>
    <col min="275" max="275" width="45.85546875" style="2" customWidth="1"/>
    <col min="276" max="279" width="15.7109375" style="2" customWidth="1"/>
    <col min="280" max="280" width="2.85546875" style="2" customWidth="1"/>
    <col min="281" max="284" width="15.7109375" style="2" customWidth="1"/>
    <col min="285" max="286" width="2.85546875" style="2" customWidth="1"/>
    <col min="287" max="287" width="10.85546875" style="2" customWidth="1"/>
    <col min="288" max="510" width="11.42578125" style="2"/>
    <col min="511" max="511" width="2.85546875" style="2" customWidth="1"/>
    <col min="512" max="512" width="45.85546875" style="2" customWidth="1"/>
    <col min="513" max="513" width="5.85546875" style="2" customWidth="1"/>
    <col min="514" max="517" width="15.7109375" style="2" customWidth="1"/>
    <col min="518" max="518" width="2.85546875" style="2" customWidth="1"/>
    <col min="519" max="522" width="15.7109375" style="2" customWidth="1"/>
    <col min="523" max="524" width="2.85546875" style="2" customWidth="1"/>
    <col min="525" max="525" width="10.85546875" style="2" customWidth="1"/>
    <col min="526" max="526" width="2.85546875" style="2" customWidth="1"/>
    <col min="527" max="528" width="15.7109375" style="2" customWidth="1"/>
    <col min="529" max="530" width="2.85546875" style="2" customWidth="1"/>
    <col min="531" max="531" width="45.85546875" style="2" customWidth="1"/>
    <col min="532" max="535" width="15.7109375" style="2" customWidth="1"/>
    <col min="536" max="536" width="2.85546875" style="2" customWidth="1"/>
    <col min="537" max="540" width="15.7109375" style="2" customWidth="1"/>
    <col min="541" max="542" width="2.85546875" style="2" customWidth="1"/>
    <col min="543" max="543" width="10.85546875" style="2" customWidth="1"/>
    <col min="544" max="766" width="11.42578125" style="2"/>
    <col min="767" max="767" width="2.85546875" style="2" customWidth="1"/>
    <col min="768" max="768" width="45.85546875" style="2" customWidth="1"/>
    <col min="769" max="769" width="5.85546875" style="2" customWidth="1"/>
    <col min="770" max="773" width="15.7109375" style="2" customWidth="1"/>
    <col min="774" max="774" width="2.85546875" style="2" customWidth="1"/>
    <col min="775" max="778" width="15.7109375" style="2" customWidth="1"/>
    <col min="779" max="780" width="2.85546875" style="2" customWidth="1"/>
    <col min="781" max="781" width="10.85546875" style="2" customWidth="1"/>
    <col min="782" max="782" width="2.85546875" style="2" customWidth="1"/>
    <col min="783" max="784" width="15.7109375" style="2" customWidth="1"/>
    <col min="785" max="786" width="2.85546875" style="2" customWidth="1"/>
    <col min="787" max="787" width="45.85546875" style="2" customWidth="1"/>
    <col min="788" max="791" width="15.7109375" style="2" customWidth="1"/>
    <col min="792" max="792" width="2.85546875" style="2" customWidth="1"/>
    <col min="793" max="796" width="15.7109375" style="2" customWidth="1"/>
    <col min="797" max="798" width="2.85546875" style="2" customWidth="1"/>
    <col min="799" max="799" width="10.85546875" style="2" customWidth="1"/>
    <col min="800" max="1022" width="11.42578125" style="2"/>
    <col min="1023" max="1023" width="2.85546875" style="2" customWidth="1"/>
    <col min="1024" max="1024" width="45.85546875" style="2" customWidth="1"/>
    <col min="1025" max="1025" width="5.85546875" style="2" customWidth="1"/>
    <col min="1026" max="1029" width="15.7109375" style="2" customWidth="1"/>
    <col min="1030" max="1030" width="2.85546875" style="2" customWidth="1"/>
    <col min="1031" max="1034" width="15.7109375" style="2" customWidth="1"/>
    <col min="1035" max="1036" width="2.85546875" style="2" customWidth="1"/>
    <col min="1037" max="1037" width="10.85546875" style="2" customWidth="1"/>
    <col min="1038" max="1038" width="2.85546875" style="2" customWidth="1"/>
    <col min="1039" max="1040" width="15.7109375" style="2" customWidth="1"/>
    <col min="1041" max="1042" width="2.85546875" style="2" customWidth="1"/>
    <col min="1043" max="1043" width="45.85546875" style="2" customWidth="1"/>
    <col min="1044" max="1047" width="15.7109375" style="2" customWidth="1"/>
    <col min="1048" max="1048" width="2.85546875" style="2" customWidth="1"/>
    <col min="1049" max="1052" width="15.7109375" style="2" customWidth="1"/>
    <col min="1053" max="1054" width="2.85546875" style="2" customWidth="1"/>
    <col min="1055" max="1055" width="10.85546875" style="2" customWidth="1"/>
    <col min="1056" max="1278" width="11.42578125" style="2"/>
    <col min="1279" max="1279" width="2.85546875" style="2" customWidth="1"/>
    <col min="1280" max="1280" width="45.85546875" style="2" customWidth="1"/>
    <col min="1281" max="1281" width="5.85546875" style="2" customWidth="1"/>
    <col min="1282" max="1285" width="15.7109375" style="2" customWidth="1"/>
    <col min="1286" max="1286" width="2.85546875" style="2" customWidth="1"/>
    <col min="1287" max="1290" width="15.7109375" style="2" customWidth="1"/>
    <col min="1291" max="1292" width="2.85546875" style="2" customWidth="1"/>
    <col min="1293" max="1293" width="10.85546875" style="2" customWidth="1"/>
    <col min="1294" max="1294" width="2.85546875" style="2" customWidth="1"/>
    <col min="1295" max="1296" width="15.7109375" style="2" customWidth="1"/>
    <col min="1297" max="1298" width="2.85546875" style="2" customWidth="1"/>
    <col min="1299" max="1299" width="45.85546875" style="2" customWidth="1"/>
    <col min="1300" max="1303" width="15.7109375" style="2" customWidth="1"/>
    <col min="1304" max="1304" width="2.85546875" style="2" customWidth="1"/>
    <col min="1305" max="1308" width="15.7109375" style="2" customWidth="1"/>
    <col min="1309" max="1310" width="2.85546875" style="2" customWidth="1"/>
    <col min="1311" max="1311" width="10.85546875" style="2" customWidth="1"/>
    <col min="1312" max="1534" width="11.42578125" style="2"/>
    <col min="1535" max="1535" width="2.85546875" style="2" customWidth="1"/>
    <col min="1536" max="1536" width="45.85546875" style="2" customWidth="1"/>
    <col min="1537" max="1537" width="5.85546875" style="2" customWidth="1"/>
    <col min="1538" max="1541" width="15.7109375" style="2" customWidth="1"/>
    <col min="1542" max="1542" width="2.85546875" style="2" customWidth="1"/>
    <col min="1543" max="1546" width="15.7109375" style="2" customWidth="1"/>
    <col min="1547" max="1548" width="2.85546875" style="2" customWidth="1"/>
    <col min="1549" max="1549" width="10.85546875" style="2" customWidth="1"/>
    <col min="1550" max="1550" width="2.85546875" style="2" customWidth="1"/>
    <col min="1551" max="1552" width="15.7109375" style="2" customWidth="1"/>
    <col min="1553" max="1554" width="2.85546875" style="2" customWidth="1"/>
    <col min="1555" max="1555" width="45.85546875" style="2" customWidth="1"/>
    <col min="1556" max="1559" width="15.7109375" style="2" customWidth="1"/>
    <col min="1560" max="1560" width="2.85546875" style="2" customWidth="1"/>
    <col min="1561" max="1564" width="15.7109375" style="2" customWidth="1"/>
    <col min="1565" max="1566" width="2.85546875" style="2" customWidth="1"/>
    <col min="1567" max="1567" width="10.85546875" style="2" customWidth="1"/>
    <col min="1568" max="1790" width="11.42578125" style="2"/>
    <col min="1791" max="1791" width="2.85546875" style="2" customWidth="1"/>
    <col min="1792" max="1792" width="45.85546875" style="2" customWidth="1"/>
    <col min="1793" max="1793" width="5.85546875" style="2" customWidth="1"/>
    <col min="1794" max="1797" width="15.7109375" style="2" customWidth="1"/>
    <col min="1798" max="1798" width="2.85546875" style="2" customWidth="1"/>
    <col min="1799" max="1802" width="15.7109375" style="2" customWidth="1"/>
    <col min="1803" max="1804" width="2.85546875" style="2" customWidth="1"/>
    <col min="1805" max="1805" width="10.85546875" style="2" customWidth="1"/>
    <col min="1806" max="1806" width="2.85546875" style="2" customWidth="1"/>
    <col min="1807" max="1808" width="15.7109375" style="2" customWidth="1"/>
    <col min="1809" max="1810" width="2.85546875" style="2" customWidth="1"/>
    <col min="1811" max="1811" width="45.85546875" style="2" customWidth="1"/>
    <col min="1812" max="1815" width="15.7109375" style="2" customWidth="1"/>
    <col min="1816" max="1816" width="2.85546875" style="2" customWidth="1"/>
    <col min="1817" max="1820" width="15.7109375" style="2" customWidth="1"/>
    <col min="1821" max="1822" width="2.85546875" style="2" customWidth="1"/>
    <col min="1823" max="1823" width="10.85546875" style="2" customWidth="1"/>
    <col min="1824" max="2046" width="11.42578125" style="2"/>
    <col min="2047" max="2047" width="2.85546875" style="2" customWidth="1"/>
    <col min="2048" max="2048" width="45.85546875" style="2" customWidth="1"/>
    <col min="2049" max="2049" width="5.85546875" style="2" customWidth="1"/>
    <col min="2050" max="2053" width="15.7109375" style="2" customWidth="1"/>
    <col min="2054" max="2054" width="2.85546875" style="2" customWidth="1"/>
    <col min="2055" max="2058" width="15.7109375" style="2" customWidth="1"/>
    <col min="2059" max="2060" width="2.85546875" style="2" customWidth="1"/>
    <col min="2061" max="2061" width="10.85546875" style="2" customWidth="1"/>
    <col min="2062" max="2062" width="2.85546875" style="2" customWidth="1"/>
    <col min="2063" max="2064" width="15.7109375" style="2" customWidth="1"/>
    <col min="2065" max="2066" width="2.85546875" style="2" customWidth="1"/>
    <col min="2067" max="2067" width="45.85546875" style="2" customWidth="1"/>
    <col min="2068" max="2071" width="15.7109375" style="2" customWidth="1"/>
    <col min="2072" max="2072" width="2.85546875" style="2" customWidth="1"/>
    <col min="2073" max="2076" width="15.7109375" style="2" customWidth="1"/>
    <col min="2077" max="2078" width="2.85546875" style="2" customWidth="1"/>
    <col min="2079" max="2079" width="10.85546875" style="2" customWidth="1"/>
    <col min="2080" max="2302" width="11.42578125" style="2"/>
    <col min="2303" max="2303" width="2.85546875" style="2" customWidth="1"/>
    <col min="2304" max="2304" width="45.85546875" style="2" customWidth="1"/>
    <col min="2305" max="2305" width="5.85546875" style="2" customWidth="1"/>
    <col min="2306" max="2309" width="15.7109375" style="2" customWidth="1"/>
    <col min="2310" max="2310" width="2.85546875" style="2" customWidth="1"/>
    <col min="2311" max="2314" width="15.7109375" style="2" customWidth="1"/>
    <col min="2315" max="2316" width="2.85546875" style="2" customWidth="1"/>
    <col min="2317" max="2317" width="10.85546875" style="2" customWidth="1"/>
    <col min="2318" max="2318" width="2.85546875" style="2" customWidth="1"/>
    <col min="2319" max="2320" width="15.7109375" style="2" customWidth="1"/>
    <col min="2321" max="2322" width="2.85546875" style="2" customWidth="1"/>
    <col min="2323" max="2323" width="45.85546875" style="2" customWidth="1"/>
    <col min="2324" max="2327" width="15.7109375" style="2" customWidth="1"/>
    <col min="2328" max="2328" width="2.85546875" style="2" customWidth="1"/>
    <col min="2329" max="2332" width="15.7109375" style="2" customWidth="1"/>
    <col min="2333" max="2334" width="2.85546875" style="2" customWidth="1"/>
    <col min="2335" max="2335" width="10.85546875" style="2" customWidth="1"/>
    <col min="2336" max="2558" width="11.42578125" style="2"/>
    <col min="2559" max="2559" width="2.85546875" style="2" customWidth="1"/>
    <col min="2560" max="2560" width="45.85546875" style="2" customWidth="1"/>
    <col min="2561" max="2561" width="5.85546875" style="2" customWidth="1"/>
    <col min="2562" max="2565" width="15.7109375" style="2" customWidth="1"/>
    <col min="2566" max="2566" width="2.85546875" style="2" customWidth="1"/>
    <col min="2567" max="2570" width="15.7109375" style="2" customWidth="1"/>
    <col min="2571" max="2572" width="2.85546875" style="2" customWidth="1"/>
    <col min="2573" max="2573" width="10.85546875" style="2" customWidth="1"/>
    <col min="2574" max="2574" width="2.85546875" style="2" customWidth="1"/>
    <col min="2575" max="2576" width="15.7109375" style="2" customWidth="1"/>
    <col min="2577" max="2578" width="2.85546875" style="2" customWidth="1"/>
    <col min="2579" max="2579" width="45.85546875" style="2" customWidth="1"/>
    <col min="2580" max="2583" width="15.7109375" style="2" customWidth="1"/>
    <col min="2584" max="2584" width="2.85546875" style="2" customWidth="1"/>
    <col min="2585" max="2588" width="15.7109375" style="2" customWidth="1"/>
    <col min="2589" max="2590" width="2.85546875" style="2" customWidth="1"/>
    <col min="2591" max="2591" width="10.85546875" style="2" customWidth="1"/>
    <col min="2592" max="2814" width="11.42578125" style="2"/>
    <col min="2815" max="2815" width="2.85546875" style="2" customWidth="1"/>
    <col min="2816" max="2816" width="45.85546875" style="2" customWidth="1"/>
    <col min="2817" max="2817" width="5.85546875" style="2" customWidth="1"/>
    <col min="2818" max="2821" width="15.7109375" style="2" customWidth="1"/>
    <col min="2822" max="2822" width="2.85546875" style="2" customWidth="1"/>
    <col min="2823" max="2826" width="15.7109375" style="2" customWidth="1"/>
    <col min="2827" max="2828" width="2.85546875" style="2" customWidth="1"/>
    <col min="2829" max="2829" width="10.85546875" style="2" customWidth="1"/>
    <col min="2830" max="2830" width="2.85546875" style="2" customWidth="1"/>
    <col min="2831" max="2832" width="15.7109375" style="2" customWidth="1"/>
    <col min="2833" max="2834" width="2.85546875" style="2" customWidth="1"/>
    <col min="2835" max="2835" width="45.85546875" style="2" customWidth="1"/>
    <col min="2836" max="2839" width="15.7109375" style="2" customWidth="1"/>
    <col min="2840" max="2840" width="2.85546875" style="2" customWidth="1"/>
    <col min="2841" max="2844" width="15.7109375" style="2" customWidth="1"/>
    <col min="2845" max="2846" width="2.85546875" style="2" customWidth="1"/>
    <col min="2847" max="2847" width="10.85546875" style="2" customWidth="1"/>
    <col min="2848" max="3070" width="11.42578125" style="2"/>
    <col min="3071" max="3071" width="2.85546875" style="2" customWidth="1"/>
    <col min="3072" max="3072" width="45.85546875" style="2" customWidth="1"/>
    <col min="3073" max="3073" width="5.85546875" style="2" customWidth="1"/>
    <col min="3074" max="3077" width="15.7109375" style="2" customWidth="1"/>
    <col min="3078" max="3078" width="2.85546875" style="2" customWidth="1"/>
    <col min="3079" max="3082" width="15.7109375" style="2" customWidth="1"/>
    <col min="3083" max="3084" width="2.85546875" style="2" customWidth="1"/>
    <col min="3085" max="3085" width="10.85546875" style="2" customWidth="1"/>
    <col min="3086" max="3086" width="2.85546875" style="2" customWidth="1"/>
    <col min="3087" max="3088" width="15.7109375" style="2" customWidth="1"/>
    <col min="3089" max="3090" width="2.85546875" style="2" customWidth="1"/>
    <col min="3091" max="3091" width="45.85546875" style="2" customWidth="1"/>
    <col min="3092" max="3095" width="15.7109375" style="2" customWidth="1"/>
    <col min="3096" max="3096" width="2.85546875" style="2" customWidth="1"/>
    <col min="3097" max="3100" width="15.7109375" style="2" customWidth="1"/>
    <col min="3101" max="3102" width="2.85546875" style="2" customWidth="1"/>
    <col min="3103" max="3103" width="10.85546875" style="2" customWidth="1"/>
    <col min="3104" max="3326" width="11.42578125" style="2"/>
    <col min="3327" max="3327" width="2.85546875" style="2" customWidth="1"/>
    <col min="3328" max="3328" width="45.85546875" style="2" customWidth="1"/>
    <col min="3329" max="3329" width="5.85546875" style="2" customWidth="1"/>
    <col min="3330" max="3333" width="15.7109375" style="2" customWidth="1"/>
    <col min="3334" max="3334" width="2.85546875" style="2" customWidth="1"/>
    <col min="3335" max="3338" width="15.7109375" style="2" customWidth="1"/>
    <col min="3339" max="3340" width="2.85546875" style="2" customWidth="1"/>
    <col min="3341" max="3341" width="10.85546875" style="2" customWidth="1"/>
    <col min="3342" max="3342" width="2.85546875" style="2" customWidth="1"/>
    <col min="3343" max="3344" width="15.7109375" style="2" customWidth="1"/>
    <col min="3345" max="3346" width="2.85546875" style="2" customWidth="1"/>
    <col min="3347" max="3347" width="45.85546875" style="2" customWidth="1"/>
    <col min="3348" max="3351" width="15.7109375" style="2" customWidth="1"/>
    <col min="3352" max="3352" width="2.85546875" style="2" customWidth="1"/>
    <col min="3353" max="3356" width="15.7109375" style="2" customWidth="1"/>
    <col min="3357" max="3358" width="2.85546875" style="2" customWidth="1"/>
    <col min="3359" max="3359" width="10.85546875" style="2" customWidth="1"/>
    <col min="3360" max="3582" width="11.42578125" style="2"/>
    <col min="3583" max="3583" width="2.85546875" style="2" customWidth="1"/>
    <col min="3584" max="3584" width="45.85546875" style="2" customWidth="1"/>
    <col min="3585" max="3585" width="5.85546875" style="2" customWidth="1"/>
    <col min="3586" max="3589" width="15.7109375" style="2" customWidth="1"/>
    <col min="3590" max="3590" width="2.85546875" style="2" customWidth="1"/>
    <col min="3591" max="3594" width="15.7109375" style="2" customWidth="1"/>
    <col min="3595" max="3596" width="2.85546875" style="2" customWidth="1"/>
    <col min="3597" max="3597" width="10.85546875" style="2" customWidth="1"/>
    <col min="3598" max="3598" width="2.85546875" style="2" customWidth="1"/>
    <col min="3599" max="3600" width="15.7109375" style="2" customWidth="1"/>
    <col min="3601" max="3602" width="2.85546875" style="2" customWidth="1"/>
    <col min="3603" max="3603" width="45.85546875" style="2" customWidth="1"/>
    <col min="3604" max="3607" width="15.7109375" style="2" customWidth="1"/>
    <col min="3608" max="3608" width="2.85546875" style="2" customWidth="1"/>
    <col min="3609" max="3612" width="15.7109375" style="2" customWidth="1"/>
    <col min="3613" max="3614" width="2.85546875" style="2" customWidth="1"/>
    <col min="3615" max="3615" width="10.85546875" style="2" customWidth="1"/>
    <col min="3616" max="3838" width="11.42578125" style="2"/>
    <col min="3839" max="3839" width="2.85546875" style="2" customWidth="1"/>
    <col min="3840" max="3840" width="45.85546875" style="2" customWidth="1"/>
    <col min="3841" max="3841" width="5.85546875" style="2" customWidth="1"/>
    <col min="3842" max="3845" width="15.7109375" style="2" customWidth="1"/>
    <col min="3846" max="3846" width="2.85546875" style="2" customWidth="1"/>
    <col min="3847" max="3850" width="15.7109375" style="2" customWidth="1"/>
    <col min="3851" max="3852" width="2.85546875" style="2" customWidth="1"/>
    <col min="3853" max="3853" width="10.85546875" style="2" customWidth="1"/>
    <col min="3854" max="3854" width="2.85546875" style="2" customWidth="1"/>
    <col min="3855" max="3856" width="15.7109375" style="2" customWidth="1"/>
    <col min="3857" max="3858" width="2.85546875" style="2" customWidth="1"/>
    <col min="3859" max="3859" width="45.85546875" style="2" customWidth="1"/>
    <col min="3860" max="3863" width="15.7109375" style="2" customWidth="1"/>
    <col min="3864" max="3864" width="2.85546875" style="2" customWidth="1"/>
    <col min="3865" max="3868" width="15.7109375" style="2" customWidth="1"/>
    <col min="3869" max="3870" width="2.85546875" style="2" customWidth="1"/>
    <col min="3871" max="3871" width="10.85546875" style="2" customWidth="1"/>
    <col min="3872" max="4094" width="11.42578125" style="2"/>
    <col min="4095" max="4095" width="2.85546875" style="2" customWidth="1"/>
    <col min="4096" max="4096" width="45.85546875" style="2" customWidth="1"/>
    <col min="4097" max="4097" width="5.85546875" style="2" customWidth="1"/>
    <col min="4098" max="4101" width="15.7109375" style="2" customWidth="1"/>
    <col min="4102" max="4102" width="2.85546875" style="2" customWidth="1"/>
    <col min="4103" max="4106" width="15.7109375" style="2" customWidth="1"/>
    <col min="4107" max="4108" width="2.85546875" style="2" customWidth="1"/>
    <col min="4109" max="4109" width="10.85546875" style="2" customWidth="1"/>
    <col min="4110" max="4110" width="2.85546875" style="2" customWidth="1"/>
    <col min="4111" max="4112" width="15.7109375" style="2" customWidth="1"/>
    <col min="4113" max="4114" width="2.85546875" style="2" customWidth="1"/>
    <col min="4115" max="4115" width="45.85546875" style="2" customWidth="1"/>
    <col min="4116" max="4119" width="15.7109375" style="2" customWidth="1"/>
    <col min="4120" max="4120" width="2.85546875" style="2" customWidth="1"/>
    <col min="4121" max="4124" width="15.7109375" style="2" customWidth="1"/>
    <col min="4125" max="4126" width="2.85546875" style="2" customWidth="1"/>
    <col min="4127" max="4127" width="10.85546875" style="2" customWidth="1"/>
    <col min="4128" max="4350" width="11.42578125" style="2"/>
    <col min="4351" max="4351" width="2.85546875" style="2" customWidth="1"/>
    <col min="4352" max="4352" width="45.85546875" style="2" customWidth="1"/>
    <col min="4353" max="4353" width="5.85546875" style="2" customWidth="1"/>
    <col min="4354" max="4357" width="15.7109375" style="2" customWidth="1"/>
    <col min="4358" max="4358" width="2.85546875" style="2" customWidth="1"/>
    <col min="4359" max="4362" width="15.7109375" style="2" customWidth="1"/>
    <col min="4363" max="4364" width="2.85546875" style="2" customWidth="1"/>
    <col min="4365" max="4365" width="10.85546875" style="2" customWidth="1"/>
    <col min="4366" max="4366" width="2.85546875" style="2" customWidth="1"/>
    <col min="4367" max="4368" width="15.7109375" style="2" customWidth="1"/>
    <col min="4369" max="4370" width="2.85546875" style="2" customWidth="1"/>
    <col min="4371" max="4371" width="45.85546875" style="2" customWidth="1"/>
    <col min="4372" max="4375" width="15.7109375" style="2" customWidth="1"/>
    <col min="4376" max="4376" width="2.85546875" style="2" customWidth="1"/>
    <col min="4377" max="4380" width="15.7109375" style="2" customWidth="1"/>
    <col min="4381" max="4382" width="2.85546875" style="2" customWidth="1"/>
    <col min="4383" max="4383" width="10.85546875" style="2" customWidth="1"/>
    <col min="4384" max="4606" width="11.42578125" style="2"/>
    <col min="4607" max="4607" width="2.85546875" style="2" customWidth="1"/>
    <col min="4608" max="4608" width="45.85546875" style="2" customWidth="1"/>
    <col min="4609" max="4609" width="5.85546875" style="2" customWidth="1"/>
    <col min="4610" max="4613" width="15.7109375" style="2" customWidth="1"/>
    <col min="4614" max="4614" width="2.85546875" style="2" customWidth="1"/>
    <col min="4615" max="4618" width="15.7109375" style="2" customWidth="1"/>
    <col min="4619" max="4620" width="2.85546875" style="2" customWidth="1"/>
    <col min="4621" max="4621" width="10.85546875" style="2" customWidth="1"/>
    <col min="4622" max="4622" width="2.85546875" style="2" customWidth="1"/>
    <col min="4623" max="4624" width="15.7109375" style="2" customWidth="1"/>
    <col min="4625" max="4626" width="2.85546875" style="2" customWidth="1"/>
    <col min="4627" max="4627" width="45.85546875" style="2" customWidth="1"/>
    <col min="4628" max="4631" width="15.7109375" style="2" customWidth="1"/>
    <col min="4632" max="4632" width="2.85546875" style="2" customWidth="1"/>
    <col min="4633" max="4636" width="15.7109375" style="2" customWidth="1"/>
    <col min="4637" max="4638" width="2.85546875" style="2" customWidth="1"/>
    <col min="4639" max="4639" width="10.85546875" style="2" customWidth="1"/>
    <col min="4640" max="4862" width="11.42578125" style="2"/>
    <col min="4863" max="4863" width="2.85546875" style="2" customWidth="1"/>
    <col min="4864" max="4864" width="45.85546875" style="2" customWidth="1"/>
    <col min="4865" max="4865" width="5.85546875" style="2" customWidth="1"/>
    <col min="4866" max="4869" width="15.7109375" style="2" customWidth="1"/>
    <col min="4870" max="4870" width="2.85546875" style="2" customWidth="1"/>
    <col min="4871" max="4874" width="15.7109375" style="2" customWidth="1"/>
    <col min="4875" max="4876" width="2.85546875" style="2" customWidth="1"/>
    <col min="4877" max="4877" width="10.85546875" style="2" customWidth="1"/>
    <col min="4878" max="4878" width="2.85546875" style="2" customWidth="1"/>
    <col min="4879" max="4880" width="15.7109375" style="2" customWidth="1"/>
    <col min="4881" max="4882" width="2.85546875" style="2" customWidth="1"/>
    <col min="4883" max="4883" width="45.85546875" style="2" customWidth="1"/>
    <col min="4884" max="4887" width="15.7109375" style="2" customWidth="1"/>
    <col min="4888" max="4888" width="2.85546875" style="2" customWidth="1"/>
    <col min="4889" max="4892" width="15.7109375" style="2" customWidth="1"/>
    <col min="4893" max="4894" width="2.85546875" style="2" customWidth="1"/>
    <col min="4895" max="4895" width="10.85546875" style="2" customWidth="1"/>
    <col min="4896" max="5118" width="11.42578125" style="2"/>
    <col min="5119" max="5119" width="2.85546875" style="2" customWidth="1"/>
    <col min="5120" max="5120" width="45.85546875" style="2" customWidth="1"/>
    <col min="5121" max="5121" width="5.85546875" style="2" customWidth="1"/>
    <col min="5122" max="5125" width="15.7109375" style="2" customWidth="1"/>
    <col min="5126" max="5126" width="2.85546875" style="2" customWidth="1"/>
    <col min="5127" max="5130" width="15.7109375" style="2" customWidth="1"/>
    <col min="5131" max="5132" width="2.85546875" style="2" customWidth="1"/>
    <col min="5133" max="5133" width="10.85546875" style="2" customWidth="1"/>
    <col min="5134" max="5134" width="2.85546875" style="2" customWidth="1"/>
    <col min="5135" max="5136" width="15.7109375" style="2" customWidth="1"/>
    <col min="5137" max="5138" width="2.85546875" style="2" customWidth="1"/>
    <col min="5139" max="5139" width="45.85546875" style="2" customWidth="1"/>
    <col min="5140" max="5143" width="15.7109375" style="2" customWidth="1"/>
    <col min="5144" max="5144" width="2.85546875" style="2" customWidth="1"/>
    <col min="5145" max="5148" width="15.7109375" style="2" customWidth="1"/>
    <col min="5149" max="5150" width="2.85546875" style="2" customWidth="1"/>
    <col min="5151" max="5151" width="10.85546875" style="2" customWidth="1"/>
    <col min="5152" max="5374" width="11.42578125" style="2"/>
    <col min="5375" max="5375" width="2.85546875" style="2" customWidth="1"/>
    <col min="5376" max="5376" width="45.85546875" style="2" customWidth="1"/>
    <col min="5377" max="5377" width="5.85546875" style="2" customWidth="1"/>
    <col min="5378" max="5381" width="15.7109375" style="2" customWidth="1"/>
    <col min="5382" max="5382" width="2.85546875" style="2" customWidth="1"/>
    <col min="5383" max="5386" width="15.7109375" style="2" customWidth="1"/>
    <col min="5387" max="5388" width="2.85546875" style="2" customWidth="1"/>
    <col min="5389" max="5389" width="10.85546875" style="2" customWidth="1"/>
    <col min="5390" max="5390" width="2.85546875" style="2" customWidth="1"/>
    <col min="5391" max="5392" width="15.7109375" style="2" customWidth="1"/>
    <col min="5393" max="5394" width="2.85546875" style="2" customWidth="1"/>
    <col min="5395" max="5395" width="45.85546875" style="2" customWidth="1"/>
    <col min="5396" max="5399" width="15.7109375" style="2" customWidth="1"/>
    <col min="5400" max="5400" width="2.85546875" style="2" customWidth="1"/>
    <col min="5401" max="5404" width="15.7109375" style="2" customWidth="1"/>
    <col min="5405" max="5406" width="2.85546875" style="2" customWidth="1"/>
    <col min="5407" max="5407" width="10.85546875" style="2" customWidth="1"/>
    <col min="5408" max="5630" width="11.42578125" style="2"/>
    <col min="5631" max="5631" width="2.85546875" style="2" customWidth="1"/>
    <col min="5632" max="5632" width="45.85546875" style="2" customWidth="1"/>
    <col min="5633" max="5633" width="5.85546875" style="2" customWidth="1"/>
    <col min="5634" max="5637" width="15.7109375" style="2" customWidth="1"/>
    <col min="5638" max="5638" width="2.85546875" style="2" customWidth="1"/>
    <col min="5639" max="5642" width="15.7109375" style="2" customWidth="1"/>
    <col min="5643" max="5644" width="2.85546875" style="2" customWidth="1"/>
    <col min="5645" max="5645" width="10.85546875" style="2" customWidth="1"/>
    <col min="5646" max="5646" width="2.85546875" style="2" customWidth="1"/>
    <col min="5647" max="5648" width="15.7109375" style="2" customWidth="1"/>
    <col min="5649" max="5650" width="2.85546875" style="2" customWidth="1"/>
    <col min="5651" max="5651" width="45.85546875" style="2" customWidth="1"/>
    <col min="5652" max="5655" width="15.7109375" style="2" customWidth="1"/>
    <col min="5656" max="5656" width="2.85546875" style="2" customWidth="1"/>
    <col min="5657" max="5660" width="15.7109375" style="2" customWidth="1"/>
    <col min="5661" max="5662" width="2.85546875" style="2" customWidth="1"/>
    <col min="5663" max="5663" width="10.85546875" style="2" customWidth="1"/>
    <col min="5664" max="5886" width="11.42578125" style="2"/>
    <col min="5887" max="5887" width="2.85546875" style="2" customWidth="1"/>
    <col min="5888" max="5888" width="45.85546875" style="2" customWidth="1"/>
    <col min="5889" max="5889" width="5.85546875" style="2" customWidth="1"/>
    <col min="5890" max="5893" width="15.7109375" style="2" customWidth="1"/>
    <col min="5894" max="5894" width="2.85546875" style="2" customWidth="1"/>
    <col min="5895" max="5898" width="15.7109375" style="2" customWidth="1"/>
    <col min="5899" max="5900" width="2.85546875" style="2" customWidth="1"/>
    <col min="5901" max="5901" width="10.85546875" style="2" customWidth="1"/>
    <col min="5902" max="5902" width="2.85546875" style="2" customWidth="1"/>
    <col min="5903" max="5904" width="15.7109375" style="2" customWidth="1"/>
    <col min="5905" max="5906" width="2.85546875" style="2" customWidth="1"/>
    <col min="5907" max="5907" width="45.85546875" style="2" customWidth="1"/>
    <col min="5908" max="5911" width="15.7109375" style="2" customWidth="1"/>
    <col min="5912" max="5912" width="2.85546875" style="2" customWidth="1"/>
    <col min="5913" max="5916" width="15.7109375" style="2" customWidth="1"/>
    <col min="5917" max="5918" width="2.85546875" style="2" customWidth="1"/>
    <col min="5919" max="5919" width="10.85546875" style="2" customWidth="1"/>
    <col min="5920" max="6142" width="11.42578125" style="2"/>
    <col min="6143" max="6143" width="2.85546875" style="2" customWidth="1"/>
    <col min="6144" max="6144" width="45.85546875" style="2" customWidth="1"/>
    <col min="6145" max="6145" width="5.85546875" style="2" customWidth="1"/>
    <col min="6146" max="6149" width="15.7109375" style="2" customWidth="1"/>
    <col min="6150" max="6150" width="2.85546875" style="2" customWidth="1"/>
    <col min="6151" max="6154" width="15.7109375" style="2" customWidth="1"/>
    <col min="6155" max="6156" width="2.85546875" style="2" customWidth="1"/>
    <col min="6157" max="6157" width="10.85546875" style="2" customWidth="1"/>
    <col min="6158" max="6158" width="2.85546875" style="2" customWidth="1"/>
    <col min="6159" max="6160" width="15.7109375" style="2" customWidth="1"/>
    <col min="6161" max="6162" width="2.85546875" style="2" customWidth="1"/>
    <col min="6163" max="6163" width="45.85546875" style="2" customWidth="1"/>
    <col min="6164" max="6167" width="15.7109375" style="2" customWidth="1"/>
    <col min="6168" max="6168" width="2.85546875" style="2" customWidth="1"/>
    <col min="6169" max="6172" width="15.7109375" style="2" customWidth="1"/>
    <col min="6173" max="6174" width="2.85546875" style="2" customWidth="1"/>
    <col min="6175" max="6175" width="10.85546875" style="2" customWidth="1"/>
    <col min="6176" max="6398" width="11.42578125" style="2"/>
    <col min="6399" max="6399" width="2.85546875" style="2" customWidth="1"/>
    <col min="6400" max="6400" width="45.85546875" style="2" customWidth="1"/>
    <col min="6401" max="6401" width="5.85546875" style="2" customWidth="1"/>
    <col min="6402" max="6405" width="15.7109375" style="2" customWidth="1"/>
    <col min="6406" max="6406" width="2.85546875" style="2" customWidth="1"/>
    <col min="6407" max="6410" width="15.7109375" style="2" customWidth="1"/>
    <col min="6411" max="6412" width="2.85546875" style="2" customWidth="1"/>
    <col min="6413" max="6413" width="10.85546875" style="2" customWidth="1"/>
    <col min="6414" max="6414" width="2.85546875" style="2" customWidth="1"/>
    <col min="6415" max="6416" width="15.7109375" style="2" customWidth="1"/>
    <col min="6417" max="6418" width="2.85546875" style="2" customWidth="1"/>
    <col min="6419" max="6419" width="45.85546875" style="2" customWidth="1"/>
    <col min="6420" max="6423" width="15.7109375" style="2" customWidth="1"/>
    <col min="6424" max="6424" width="2.85546875" style="2" customWidth="1"/>
    <col min="6425" max="6428" width="15.7109375" style="2" customWidth="1"/>
    <col min="6429" max="6430" width="2.85546875" style="2" customWidth="1"/>
    <col min="6431" max="6431" width="10.85546875" style="2" customWidth="1"/>
    <col min="6432" max="6654" width="11.42578125" style="2"/>
    <col min="6655" max="6655" width="2.85546875" style="2" customWidth="1"/>
    <col min="6656" max="6656" width="45.85546875" style="2" customWidth="1"/>
    <col min="6657" max="6657" width="5.85546875" style="2" customWidth="1"/>
    <col min="6658" max="6661" width="15.7109375" style="2" customWidth="1"/>
    <col min="6662" max="6662" width="2.85546875" style="2" customWidth="1"/>
    <col min="6663" max="6666" width="15.7109375" style="2" customWidth="1"/>
    <col min="6667" max="6668" width="2.85546875" style="2" customWidth="1"/>
    <col min="6669" max="6669" width="10.85546875" style="2" customWidth="1"/>
    <col min="6670" max="6670" width="2.85546875" style="2" customWidth="1"/>
    <col min="6671" max="6672" width="15.7109375" style="2" customWidth="1"/>
    <col min="6673" max="6674" width="2.85546875" style="2" customWidth="1"/>
    <col min="6675" max="6675" width="45.85546875" style="2" customWidth="1"/>
    <col min="6676" max="6679" width="15.7109375" style="2" customWidth="1"/>
    <col min="6680" max="6680" width="2.85546875" style="2" customWidth="1"/>
    <col min="6681" max="6684" width="15.7109375" style="2" customWidth="1"/>
    <col min="6685" max="6686" width="2.85546875" style="2" customWidth="1"/>
    <col min="6687" max="6687" width="10.85546875" style="2" customWidth="1"/>
    <col min="6688" max="6910" width="11.42578125" style="2"/>
    <col min="6911" max="6911" width="2.85546875" style="2" customWidth="1"/>
    <col min="6912" max="6912" width="45.85546875" style="2" customWidth="1"/>
    <col min="6913" max="6913" width="5.85546875" style="2" customWidth="1"/>
    <col min="6914" max="6917" width="15.7109375" style="2" customWidth="1"/>
    <col min="6918" max="6918" width="2.85546875" style="2" customWidth="1"/>
    <col min="6919" max="6922" width="15.7109375" style="2" customWidth="1"/>
    <col min="6923" max="6924" width="2.85546875" style="2" customWidth="1"/>
    <col min="6925" max="6925" width="10.85546875" style="2" customWidth="1"/>
    <col min="6926" max="6926" width="2.85546875" style="2" customWidth="1"/>
    <col min="6927" max="6928" width="15.7109375" style="2" customWidth="1"/>
    <col min="6929" max="6930" width="2.85546875" style="2" customWidth="1"/>
    <col min="6931" max="6931" width="45.85546875" style="2" customWidth="1"/>
    <col min="6932" max="6935" width="15.7109375" style="2" customWidth="1"/>
    <col min="6936" max="6936" width="2.85546875" style="2" customWidth="1"/>
    <col min="6937" max="6940" width="15.7109375" style="2" customWidth="1"/>
    <col min="6941" max="6942" width="2.85546875" style="2" customWidth="1"/>
    <col min="6943" max="6943" width="10.85546875" style="2" customWidth="1"/>
    <col min="6944" max="7166" width="11.42578125" style="2"/>
    <col min="7167" max="7167" width="2.85546875" style="2" customWidth="1"/>
    <col min="7168" max="7168" width="45.85546875" style="2" customWidth="1"/>
    <col min="7169" max="7169" width="5.85546875" style="2" customWidth="1"/>
    <col min="7170" max="7173" width="15.7109375" style="2" customWidth="1"/>
    <col min="7174" max="7174" width="2.85546875" style="2" customWidth="1"/>
    <col min="7175" max="7178" width="15.7109375" style="2" customWidth="1"/>
    <col min="7179" max="7180" width="2.85546875" style="2" customWidth="1"/>
    <col min="7181" max="7181" width="10.85546875" style="2" customWidth="1"/>
    <col min="7182" max="7182" width="2.85546875" style="2" customWidth="1"/>
    <col min="7183" max="7184" width="15.7109375" style="2" customWidth="1"/>
    <col min="7185" max="7186" width="2.85546875" style="2" customWidth="1"/>
    <col min="7187" max="7187" width="45.85546875" style="2" customWidth="1"/>
    <col min="7188" max="7191" width="15.7109375" style="2" customWidth="1"/>
    <col min="7192" max="7192" width="2.85546875" style="2" customWidth="1"/>
    <col min="7193" max="7196" width="15.7109375" style="2" customWidth="1"/>
    <col min="7197" max="7198" width="2.85546875" style="2" customWidth="1"/>
    <col min="7199" max="7199" width="10.85546875" style="2" customWidth="1"/>
    <col min="7200" max="7422" width="11.42578125" style="2"/>
    <col min="7423" max="7423" width="2.85546875" style="2" customWidth="1"/>
    <col min="7424" max="7424" width="45.85546875" style="2" customWidth="1"/>
    <col min="7425" max="7425" width="5.85546875" style="2" customWidth="1"/>
    <col min="7426" max="7429" width="15.7109375" style="2" customWidth="1"/>
    <col min="7430" max="7430" width="2.85546875" style="2" customWidth="1"/>
    <col min="7431" max="7434" width="15.7109375" style="2" customWidth="1"/>
    <col min="7435" max="7436" width="2.85546875" style="2" customWidth="1"/>
    <col min="7437" max="7437" width="10.85546875" style="2" customWidth="1"/>
    <col min="7438" max="7438" width="2.85546875" style="2" customWidth="1"/>
    <col min="7439" max="7440" width="15.7109375" style="2" customWidth="1"/>
    <col min="7441" max="7442" width="2.85546875" style="2" customWidth="1"/>
    <col min="7443" max="7443" width="45.85546875" style="2" customWidth="1"/>
    <col min="7444" max="7447" width="15.7109375" style="2" customWidth="1"/>
    <col min="7448" max="7448" width="2.85546875" style="2" customWidth="1"/>
    <col min="7449" max="7452" width="15.7109375" style="2" customWidth="1"/>
    <col min="7453" max="7454" width="2.85546875" style="2" customWidth="1"/>
    <col min="7455" max="7455" width="10.85546875" style="2" customWidth="1"/>
    <col min="7456" max="7678" width="11.42578125" style="2"/>
    <col min="7679" max="7679" width="2.85546875" style="2" customWidth="1"/>
    <col min="7680" max="7680" width="45.85546875" style="2" customWidth="1"/>
    <col min="7681" max="7681" width="5.85546875" style="2" customWidth="1"/>
    <col min="7682" max="7685" width="15.7109375" style="2" customWidth="1"/>
    <col min="7686" max="7686" width="2.85546875" style="2" customWidth="1"/>
    <col min="7687" max="7690" width="15.7109375" style="2" customWidth="1"/>
    <col min="7691" max="7692" width="2.85546875" style="2" customWidth="1"/>
    <col min="7693" max="7693" width="10.85546875" style="2" customWidth="1"/>
    <col min="7694" max="7694" width="2.85546875" style="2" customWidth="1"/>
    <col min="7695" max="7696" width="15.7109375" style="2" customWidth="1"/>
    <col min="7697" max="7698" width="2.85546875" style="2" customWidth="1"/>
    <col min="7699" max="7699" width="45.85546875" style="2" customWidth="1"/>
    <col min="7700" max="7703" width="15.7109375" style="2" customWidth="1"/>
    <col min="7704" max="7704" width="2.85546875" style="2" customWidth="1"/>
    <col min="7705" max="7708" width="15.7109375" style="2" customWidth="1"/>
    <col min="7709" max="7710" width="2.85546875" style="2" customWidth="1"/>
    <col min="7711" max="7711" width="10.85546875" style="2" customWidth="1"/>
    <col min="7712" max="7934" width="11.42578125" style="2"/>
    <col min="7935" max="7935" width="2.85546875" style="2" customWidth="1"/>
    <col min="7936" max="7936" width="45.85546875" style="2" customWidth="1"/>
    <col min="7937" max="7937" width="5.85546875" style="2" customWidth="1"/>
    <col min="7938" max="7941" width="15.7109375" style="2" customWidth="1"/>
    <col min="7942" max="7942" width="2.85546875" style="2" customWidth="1"/>
    <col min="7943" max="7946" width="15.7109375" style="2" customWidth="1"/>
    <col min="7947" max="7948" width="2.85546875" style="2" customWidth="1"/>
    <col min="7949" max="7949" width="10.85546875" style="2" customWidth="1"/>
    <col min="7950" max="7950" width="2.85546875" style="2" customWidth="1"/>
    <col min="7951" max="7952" width="15.7109375" style="2" customWidth="1"/>
    <col min="7953" max="7954" width="2.85546875" style="2" customWidth="1"/>
    <col min="7955" max="7955" width="45.85546875" style="2" customWidth="1"/>
    <col min="7956" max="7959" width="15.7109375" style="2" customWidth="1"/>
    <col min="7960" max="7960" width="2.85546875" style="2" customWidth="1"/>
    <col min="7961" max="7964" width="15.7109375" style="2" customWidth="1"/>
    <col min="7965" max="7966" width="2.85546875" style="2" customWidth="1"/>
    <col min="7967" max="7967" width="10.85546875" style="2" customWidth="1"/>
    <col min="7968" max="8190" width="11.42578125" style="2"/>
    <col min="8191" max="8191" width="2.85546875" style="2" customWidth="1"/>
    <col min="8192" max="8192" width="45.85546875" style="2" customWidth="1"/>
    <col min="8193" max="8193" width="5.85546875" style="2" customWidth="1"/>
    <col min="8194" max="8197" width="15.7109375" style="2" customWidth="1"/>
    <col min="8198" max="8198" width="2.85546875" style="2" customWidth="1"/>
    <col min="8199" max="8202" width="15.7109375" style="2" customWidth="1"/>
    <col min="8203" max="8204" width="2.85546875" style="2" customWidth="1"/>
    <col min="8205" max="8205" width="10.85546875" style="2" customWidth="1"/>
    <col min="8206" max="8206" width="2.85546875" style="2" customWidth="1"/>
    <col min="8207" max="8208" width="15.7109375" style="2" customWidth="1"/>
    <col min="8209" max="8210" width="2.85546875" style="2" customWidth="1"/>
    <col min="8211" max="8211" width="45.85546875" style="2" customWidth="1"/>
    <col min="8212" max="8215" width="15.7109375" style="2" customWidth="1"/>
    <col min="8216" max="8216" width="2.85546875" style="2" customWidth="1"/>
    <col min="8217" max="8220" width="15.7109375" style="2" customWidth="1"/>
    <col min="8221" max="8222" width="2.85546875" style="2" customWidth="1"/>
    <col min="8223" max="8223" width="10.85546875" style="2" customWidth="1"/>
    <col min="8224" max="8446" width="11.42578125" style="2"/>
    <col min="8447" max="8447" width="2.85546875" style="2" customWidth="1"/>
    <col min="8448" max="8448" width="45.85546875" style="2" customWidth="1"/>
    <col min="8449" max="8449" width="5.85546875" style="2" customWidth="1"/>
    <col min="8450" max="8453" width="15.7109375" style="2" customWidth="1"/>
    <col min="8454" max="8454" width="2.85546875" style="2" customWidth="1"/>
    <col min="8455" max="8458" width="15.7109375" style="2" customWidth="1"/>
    <col min="8459" max="8460" width="2.85546875" style="2" customWidth="1"/>
    <col min="8461" max="8461" width="10.85546875" style="2" customWidth="1"/>
    <col min="8462" max="8462" width="2.85546875" style="2" customWidth="1"/>
    <col min="8463" max="8464" width="15.7109375" style="2" customWidth="1"/>
    <col min="8465" max="8466" width="2.85546875" style="2" customWidth="1"/>
    <col min="8467" max="8467" width="45.85546875" style="2" customWidth="1"/>
    <col min="8468" max="8471" width="15.7109375" style="2" customWidth="1"/>
    <col min="8472" max="8472" width="2.85546875" style="2" customWidth="1"/>
    <col min="8473" max="8476" width="15.7109375" style="2" customWidth="1"/>
    <col min="8477" max="8478" width="2.85546875" style="2" customWidth="1"/>
    <col min="8479" max="8479" width="10.85546875" style="2" customWidth="1"/>
    <col min="8480" max="8702" width="11.42578125" style="2"/>
    <col min="8703" max="8703" width="2.85546875" style="2" customWidth="1"/>
    <col min="8704" max="8704" width="45.85546875" style="2" customWidth="1"/>
    <col min="8705" max="8705" width="5.85546875" style="2" customWidth="1"/>
    <col min="8706" max="8709" width="15.7109375" style="2" customWidth="1"/>
    <col min="8710" max="8710" width="2.85546875" style="2" customWidth="1"/>
    <col min="8711" max="8714" width="15.7109375" style="2" customWidth="1"/>
    <col min="8715" max="8716" width="2.85546875" style="2" customWidth="1"/>
    <col min="8717" max="8717" width="10.85546875" style="2" customWidth="1"/>
    <col min="8718" max="8718" width="2.85546875" style="2" customWidth="1"/>
    <col min="8719" max="8720" width="15.7109375" style="2" customWidth="1"/>
    <col min="8721" max="8722" width="2.85546875" style="2" customWidth="1"/>
    <col min="8723" max="8723" width="45.85546875" style="2" customWidth="1"/>
    <col min="8724" max="8727" width="15.7109375" style="2" customWidth="1"/>
    <col min="8728" max="8728" width="2.85546875" style="2" customWidth="1"/>
    <col min="8729" max="8732" width="15.7109375" style="2" customWidth="1"/>
    <col min="8733" max="8734" width="2.85546875" style="2" customWidth="1"/>
    <col min="8735" max="8735" width="10.85546875" style="2" customWidth="1"/>
    <col min="8736" max="8958" width="11.42578125" style="2"/>
    <col min="8959" max="8959" width="2.85546875" style="2" customWidth="1"/>
    <col min="8960" max="8960" width="45.85546875" style="2" customWidth="1"/>
    <col min="8961" max="8961" width="5.85546875" style="2" customWidth="1"/>
    <col min="8962" max="8965" width="15.7109375" style="2" customWidth="1"/>
    <col min="8966" max="8966" width="2.85546875" style="2" customWidth="1"/>
    <col min="8967" max="8970" width="15.7109375" style="2" customWidth="1"/>
    <col min="8971" max="8972" width="2.85546875" style="2" customWidth="1"/>
    <col min="8973" max="8973" width="10.85546875" style="2" customWidth="1"/>
    <col min="8974" max="8974" width="2.85546875" style="2" customWidth="1"/>
    <col min="8975" max="8976" width="15.7109375" style="2" customWidth="1"/>
    <col min="8977" max="8978" width="2.85546875" style="2" customWidth="1"/>
    <col min="8979" max="8979" width="45.85546875" style="2" customWidth="1"/>
    <col min="8980" max="8983" width="15.7109375" style="2" customWidth="1"/>
    <col min="8984" max="8984" width="2.85546875" style="2" customWidth="1"/>
    <col min="8985" max="8988" width="15.7109375" style="2" customWidth="1"/>
    <col min="8989" max="8990" width="2.85546875" style="2" customWidth="1"/>
    <col min="8991" max="8991" width="10.85546875" style="2" customWidth="1"/>
    <col min="8992" max="9214" width="11.42578125" style="2"/>
    <col min="9215" max="9215" width="2.85546875" style="2" customWidth="1"/>
    <col min="9216" max="9216" width="45.85546875" style="2" customWidth="1"/>
    <col min="9217" max="9217" width="5.85546875" style="2" customWidth="1"/>
    <col min="9218" max="9221" width="15.7109375" style="2" customWidth="1"/>
    <col min="9222" max="9222" width="2.85546875" style="2" customWidth="1"/>
    <col min="9223" max="9226" width="15.7109375" style="2" customWidth="1"/>
    <col min="9227" max="9228" width="2.85546875" style="2" customWidth="1"/>
    <col min="9229" max="9229" width="10.85546875" style="2" customWidth="1"/>
    <col min="9230" max="9230" width="2.85546875" style="2" customWidth="1"/>
    <col min="9231" max="9232" width="15.7109375" style="2" customWidth="1"/>
    <col min="9233" max="9234" width="2.85546875" style="2" customWidth="1"/>
    <col min="9235" max="9235" width="45.85546875" style="2" customWidth="1"/>
    <col min="9236" max="9239" width="15.7109375" style="2" customWidth="1"/>
    <col min="9240" max="9240" width="2.85546875" style="2" customWidth="1"/>
    <col min="9241" max="9244" width="15.7109375" style="2" customWidth="1"/>
    <col min="9245" max="9246" width="2.85546875" style="2" customWidth="1"/>
    <col min="9247" max="9247" width="10.85546875" style="2" customWidth="1"/>
    <col min="9248" max="9470" width="11.42578125" style="2"/>
    <col min="9471" max="9471" width="2.85546875" style="2" customWidth="1"/>
    <col min="9472" max="9472" width="45.85546875" style="2" customWidth="1"/>
    <col min="9473" max="9473" width="5.85546875" style="2" customWidth="1"/>
    <col min="9474" max="9477" width="15.7109375" style="2" customWidth="1"/>
    <col min="9478" max="9478" width="2.85546875" style="2" customWidth="1"/>
    <col min="9479" max="9482" width="15.7109375" style="2" customWidth="1"/>
    <col min="9483" max="9484" width="2.85546875" style="2" customWidth="1"/>
    <col min="9485" max="9485" width="10.85546875" style="2" customWidth="1"/>
    <col min="9486" max="9486" width="2.85546875" style="2" customWidth="1"/>
    <col min="9487" max="9488" width="15.7109375" style="2" customWidth="1"/>
    <col min="9489" max="9490" width="2.85546875" style="2" customWidth="1"/>
    <col min="9491" max="9491" width="45.85546875" style="2" customWidth="1"/>
    <col min="9492" max="9495" width="15.7109375" style="2" customWidth="1"/>
    <col min="9496" max="9496" width="2.85546875" style="2" customWidth="1"/>
    <col min="9497" max="9500" width="15.7109375" style="2" customWidth="1"/>
    <col min="9501" max="9502" width="2.85546875" style="2" customWidth="1"/>
    <col min="9503" max="9503" width="10.85546875" style="2" customWidth="1"/>
    <col min="9504" max="9726" width="11.42578125" style="2"/>
    <col min="9727" max="9727" width="2.85546875" style="2" customWidth="1"/>
    <col min="9728" max="9728" width="45.85546875" style="2" customWidth="1"/>
    <col min="9729" max="9729" width="5.85546875" style="2" customWidth="1"/>
    <col min="9730" max="9733" width="15.7109375" style="2" customWidth="1"/>
    <col min="9734" max="9734" width="2.85546875" style="2" customWidth="1"/>
    <col min="9735" max="9738" width="15.7109375" style="2" customWidth="1"/>
    <col min="9739" max="9740" width="2.85546875" style="2" customWidth="1"/>
    <col min="9741" max="9741" width="10.85546875" style="2" customWidth="1"/>
    <col min="9742" max="9742" width="2.85546875" style="2" customWidth="1"/>
    <col min="9743" max="9744" width="15.7109375" style="2" customWidth="1"/>
    <col min="9745" max="9746" width="2.85546875" style="2" customWidth="1"/>
    <col min="9747" max="9747" width="45.85546875" style="2" customWidth="1"/>
    <col min="9748" max="9751" width="15.7109375" style="2" customWidth="1"/>
    <col min="9752" max="9752" width="2.85546875" style="2" customWidth="1"/>
    <col min="9753" max="9756" width="15.7109375" style="2" customWidth="1"/>
    <col min="9757" max="9758" width="2.85546875" style="2" customWidth="1"/>
    <col min="9759" max="9759" width="10.85546875" style="2" customWidth="1"/>
    <col min="9760" max="9982" width="11.42578125" style="2"/>
    <col min="9983" max="9983" width="2.85546875" style="2" customWidth="1"/>
    <col min="9984" max="9984" width="45.85546875" style="2" customWidth="1"/>
    <col min="9985" max="9985" width="5.85546875" style="2" customWidth="1"/>
    <col min="9986" max="9989" width="15.7109375" style="2" customWidth="1"/>
    <col min="9990" max="9990" width="2.85546875" style="2" customWidth="1"/>
    <col min="9991" max="9994" width="15.7109375" style="2" customWidth="1"/>
    <col min="9995" max="9996" width="2.85546875" style="2" customWidth="1"/>
    <col min="9997" max="9997" width="10.85546875" style="2" customWidth="1"/>
    <col min="9998" max="9998" width="2.85546875" style="2" customWidth="1"/>
    <col min="9999" max="10000" width="15.7109375" style="2" customWidth="1"/>
    <col min="10001" max="10002" width="2.85546875" style="2" customWidth="1"/>
    <col min="10003" max="10003" width="45.85546875" style="2" customWidth="1"/>
    <col min="10004" max="10007" width="15.7109375" style="2" customWidth="1"/>
    <col min="10008" max="10008" width="2.85546875" style="2" customWidth="1"/>
    <col min="10009" max="10012" width="15.7109375" style="2" customWidth="1"/>
    <col min="10013" max="10014" width="2.85546875" style="2" customWidth="1"/>
    <col min="10015" max="10015" width="10.85546875" style="2" customWidth="1"/>
    <col min="10016" max="10238" width="11.42578125" style="2"/>
    <col min="10239" max="10239" width="2.85546875" style="2" customWidth="1"/>
    <col min="10240" max="10240" width="45.85546875" style="2" customWidth="1"/>
    <col min="10241" max="10241" width="5.85546875" style="2" customWidth="1"/>
    <col min="10242" max="10245" width="15.7109375" style="2" customWidth="1"/>
    <col min="10246" max="10246" width="2.85546875" style="2" customWidth="1"/>
    <col min="10247" max="10250" width="15.7109375" style="2" customWidth="1"/>
    <col min="10251" max="10252" width="2.85546875" style="2" customWidth="1"/>
    <col min="10253" max="10253" width="10.85546875" style="2" customWidth="1"/>
    <col min="10254" max="10254" width="2.85546875" style="2" customWidth="1"/>
    <col min="10255" max="10256" width="15.7109375" style="2" customWidth="1"/>
    <col min="10257" max="10258" width="2.85546875" style="2" customWidth="1"/>
    <col min="10259" max="10259" width="45.85546875" style="2" customWidth="1"/>
    <col min="10260" max="10263" width="15.7109375" style="2" customWidth="1"/>
    <col min="10264" max="10264" width="2.85546875" style="2" customWidth="1"/>
    <col min="10265" max="10268" width="15.7109375" style="2" customWidth="1"/>
    <col min="10269" max="10270" width="2.85546875" style="2" customWidth="1"/>
    <col min="10271" max="10271" width="10.85546875" style="2" customWidth="1"/>
    <col min="10272" max="10494" width="11.42578125" style="2"/>
    <col min="10495" max="10495" width="2.85546875" style="2" customWidth="1"/>
    <col min="10496" max="10496" width="45.85546875" style="2" customWidth="1"/>
    <col min="10497" max="10497" width="5.85546875" style="2" customWidth="1"/>
    <col min="10498" max="10501" width="15.7109375" style="2" customWidth="1"/>
    <col min="10502" max="10502" width="2.85546875" style="2" customWidth="1"/>
    <col min="10503" max="10506" width="15.7109375" style="2" customWidth="1"/>
    <col min="10507" max="10508" width="2.85546875" style="2" customWidth="1"/>
    <col min="10509" max="10509" width="10.85546875" style="2" customWidth="1"/>
    <col min="10510" max="10510" width="2.85546875" style="2" customWidth="1"/>
    <col min="10511" max="10512" width="15.7109375" style="2" customWidth="1"/>
    <col min="10513" max="10514" width="2.85546875" style="2" customWidth="1"/>
    <col min="10515" max="10515" width="45.85546875" style="2" customWidth="1"/>
    <col min="10516" max="10519" width="15.7109375" style="2" customWidth="1"/>
    <col min="10520" max="10520" width="2.85546875" style="2" customWidth="1"/>
    <col min="10521" max="10524" width="15.7109375" style="2" customWidth="1"/>
    <col min="10525" max="10526" width="2.85546875" style="2" customWidth="1"/>
    <col min="10527" max="10527" width="10.85546875" style="2" customWidth="1"/>
    <col min="10528" max="10750" width="11.42578125" style="2"/>
    <col min="10751" max="10751" width="2.85546875" style="2" customWidth="1"/>
    <col min="10752" max="10752" width="45.85546875" style="2" customWidth="1"/>
    <col min="10753" max="10753" width="5.85546875" style="2" customWidth="1"/>
    <col min="10754" max="10757" width="15.7109375" style="2" customWidth="1"/>
    <col min="10758" max="10758" width="2.85546875" style="2" customWidth="1"/>
    <col min="10759" max="10762" width="15.7109375" style="2" customWidth="1"/>
    <col min="10763" max="10764" width="2.85546875" style="2" customWidth="1"/>
    <col min="10765" max="10765" width="10.85546875" style="2" customWidth="1"/>
    <col min="10766" max="10766" width="2.85546875" style="2" customWidth="1"/>
    <col min="10767" max="10768" width="15.7109375" style="2" customWidth="1"/>
    <col min="10769" max="10770" width="2.85546875" style="2" customWidth="1"/>
    <col min="10771" max="10771" width="45.85546875" style="2" customWidth="1"/>
    <col min="10772" max="10775" width="15.7109375" style="2" customWidth="1"/>
    <col min="10776" max="10776" width="2.85546875" style="2" customWidth="1"/>
    <col min="10777" max="10780" width="15.7109375" style="2" customWidth="1"/>
    <col min="10781" max="10782" width="2.85546875" style="2" customWidth="1"/>
    <col min="10783" max="10783" width="10.85546875" style="2" customWidth="1"/>
    <col min="10784" max="11006" width="11.42578125" style="2"/>
    <col min="11007" max="11007" width="2.85546875" style="2" customWidth="1"/>
    <col min="11008" max="11008" width="45.85546875" style="2" customWidth="1"/>
    <col min="11009" max="11009" width="5.85546875" style="2" customWidth="1"/>
    <col min="11010" max="11013" width="15.7109375" style="2" customWidth="1"/>
    <col min="11014" max="11014" width="2.85546875" style="2" customWidth="1"/>
    <col min="11015" max="11018" width="15.7109375" style="2" customWidth="1"/>
    <col min="11019" max="11020" width="2.85546875" style="2" customWidth="1"/>
    <col min="11021" max="11021" width="10.85546875" style="2" customWidth="1"/>
    <col min="11022" max="11022" width="2.85546875" style="2" customWidth="1"/>
    <col min="11023" max="11024" width="15.7109375" style="2" customWidth="1"/>
    <col min="11025" max="11026" width="2.85546875" style="2" customWidth="1"/>
    <col min="11027" max="11027" width="45.85546875" style="2" customWidth="1"/>
    <col min="11028" max="11031" width="15.7109375" style="2" customWidth="1"/>
    <col min="11032" max="11032" width="2.85546875" style="2" customWidth="1"/>
    <col min="11033" max="11036" width="15.7109375" style="2" customWidth="1"/>
    <col min="11037" max="11038" width="2.85546875" style="2" customWidth="1"/>
    <col min="11039" max="11039" width="10.85546875" style="2" customWidth="1"/>
    <col min="11040" max="11262" width="11.42578125" style="2"/>
    <col min="11263" max="11263" width="2.85546875" style="2" customWidth="1"/>
    <col min="11264" max="11264" width="45.85546875" style="2" customWidth="1"/>
    <col min="11265" max="11265" width="5.85546875" style="2" customWidth="1"/>
    <col min="11266" max="11269" width="15.7109375" style="2" customWidth="1"/>
    <col min="11270" max="11270" width="2.85546875" style="2" customWidth="1"/>
    <col min="11271" max="11274" width="15.7109375" style="2" customWidth="1"/>
    <col min="11275" max="11276" width="2.85546875" style="2" customWidth="1"/>
    <col min="11277" max="11277" width="10.85546875" style="2" customWidth="1"/>
    <col min="11278" max="11278" width="2.85546875" style="2" customWidth="1"/>
    <col min="11279" max="11280" width="15.7109375" style="2" customWidth="1"/>
    <col min="11281" max="11282" width="2.85546875" style="2" customWidth="1"/>
    <col min="11283" max="11283" width="45.85546875" style="2" customWidth="1"/>
    <col min="11284" max="11287" width="15.7109375" style="2" customWidth="1"/>
    <col min="11288" max="11288" width="2.85546875" style="2" customWidth="1"/>
    <col min="11289" max="11292" width="15.7109375" style="2" customWidth="1"/>
    <col min="11293" max="11294" width="2.85546875" style="2" customWidth="1"/>
    <col min="11295" max="11295" width="10.85546875" style="2" customWidth="1"/>
    <col min="11296" max="11518" width="11.42578125" style="2"/>
    <col min="11519" max="11519" width="2.85546875" style="2" customWidth="1"/>
    <col min="11520" max="11520" width="45.85546875" style="2" customWidth="1"/>
    <col min="11521" max="11521" width="5.85546875" style="2" customWidth="1"/>
    <col min="11522" max="11525" width="15.7109375" style="2" customWidth="1"/>
    <col min="11526" max="11526" width="2.85546875" style="2" customWidth="1"/>
    <col min="11527" max="11530" width="15.7109375" style="2" customWidth="1"/>
    <col min="11531" max="11532" width="2.85546875" style="2" customWidth="1"/>
    <col min="11533" max="11533" width="10.85546875" style="2" customWidth="1"/>
    <col min="11534" max="11534" width="2.85546875" style="2" customWidth="1"/>
    <col min="11535" max="11536" width="15.7109375" style="2" customWidth="1"/>
    <col min="11537" max="11538" width="2.85546875" style="2" customWidth="1"/>
    <col min="11539" max="11539" width="45.85546875" style="2" customWidth="1"/>
    <col min="11540" max="11543" width="15.7109375" style="2" customWidth="1"/>
    <col min="11544" max="11544" width="2.85546875" style="2" customWidth="1"/>
    <col min="11545" max="11548" width="15.7109375" style="2" customWidth="1"/>
    <col min="11549" max="11550" width="2.85546875" style="2" customWidth="1"/>
    <col min="11551" max="11551" width="10.85546875" style="2" customWidth="1"/>
    <col min="11552" max="11774" width="11.42578125" style="2"/>
    <col min="11775" max="11775" width="2.85546875" style="2" customWidth="1"/>
    <col min="11776" max="11776" width="45.85546875" style="2" customWidth="1"/>
    <col min="11777" max="11777" width="5.85546875" style="2" customWidth="1"/>
    <col min="11778" max="11781" width="15.7109375" style="2" customWidth="1"/>
    <col min="11782" max="11782" width="2.85546875" style="2" customWidth="1"/>
    <col min="11783" max="11786" width="15.7109375" style="2" customWidth="1"/>
    <col min="11787" max="11788" width="2.85546875" style="2" customWidth="1"/>
    <col min="11789" max="11789" width="10.85546875" style="2" customWidth="1"/>
    <col min="11790" max="11790" width="2.85546875" style="2" customWidth="1"/>
    <col min="11791" max="11792" width="15.7109375" style="2" customWidth="1"/>
    <col min="11793" max="11794" width="2.85546875" style="2" customWidth="1"/>
    <col min="11795" max="11795" width="45.85546875" style="2" customWidth="1"/>
    <col min="11796" max="11799" width="15.7109375" style="2" customWidth="1"/>
    <col min="11800" max="11800" width="2.85546875" style="2" customWidth="1"/>
    <col min="11801" max="11804" width="15.7109375" style="2" customWidth="1"/>
    <col min="11805" max="11806" width="2.85546875" style="2" customWidth="1"/>
    <col min="11807" max="11807" width="10.85546875" style="2" customWidth="1"/>
    <col min="11808" max="12030" width="11.42578125" style="2"/>
    <col min="12031" max="12031" width="2.85546875" style="2" customWidth="1"/>
    <col min="12032" max="12032" width="45.85546875" style="2" customWidth="1"/>
    <col min="12033" max="12033" width="5.85546875" style="2" customWidth="1"/>
    <col min="12034" max="12037" width="15.7109375" style="2" customWidth="1"/>
    <col min="12038" max="12038" width="2.85546875" style="2" customWidth="1"/>
    <col min="12039" max="12042" width="15.7109375" style="2" customWidth="1"/>
    <col min="12043" max="12044" width="2.85546875" style="2" customWidth="1"/>
    <col min="12045" max="12045" width="10.85546875" style="2" customWidth="1"/>
    <col min="12046" max="12046" width="2.85546875" style="2" customWidth="1"/>
    <col min="12047" max="12048" width="15.7109375" style="2" customWidth="1"/>
    <col min="12049" max="12050" width="2.85546875" style="2" customWidth="1"/>
    <col min="12051" max="12051" width="45.85546875" style="2" customWidth="1"/>
    <col min="12052" max="12055" width="15.7109375" style="2" customWidth="1"/>
    <col min="12056" max="12056" width="2.85546875" style="2" customWidth="1"/>
    <col min="12057" max="12060" width="15.7109375" style="2" customWidth="1"/>
    <col min="12061" max="12062" width="2.85546875" style="2" customWidth="1"/>
    <col min="12063" max="12063" width="10.85546875" style="2" customWidth="1"/>
    <col min="12064" max="12286" width="11.42578125" style="2"/>
    <col min="12287" max="12287" width="2.85546875" style="2" customWidth="1"/>
    <col min="12288" max="12288" width="45.85546875" style="2" customWidth="1"/>
    <col min="12289" max="12289" width="5.85546875" style="2" customWidth="1"/>
    <col min="12290" max="12293" width="15.7109375" style="2" customWidth="1"/>
    <col min="12294" max="12294" width="2.85546875" style="2" customWidth="1"/>
    <col min="12295" max="12298" width="15.7109375" style="2" customWidth="1"/>
    <col min="12299" max="12300" width="2.85546875" style="2" customWidth="1"/>
    <col min="12301" max="12301" width="10.85546875" style="2" customWidth="1"/>
    <col min="12302" max="12302" width="2.85546875" style="2" customWidth="1"/>
    <col min="12303" max="12304" width="15.7109375" style="2" customWidth="1"/>
    <col min="12305" max="12306" width="2.85546875" style="2" customWidth="1"/>
    <col min="12307" max="12307" width="45.85546875" style="2" customWidth="1"/>
    <col min="12308" max="12311" width="15.7109375" style="2" customWidth="1"/>
    <col min="12312" max="12312" width="2.85546875" style="2" customWidth="1"/>
    <col min="12313" max="12316" width="15.7109375" style="2" customWidth="1"/>
    <col min="12317" max="12318" width="2.85546875" style="2" customWidth="1"/>
    <col min="12319" max="12319" width="10.85546875" style="2" customWidth="1"/>
    <col min="12320" max="12542" width="11.42578125" style="2"/>
    <col min="12543" max="12543" width="2.85546875" style="2" customWidth="1"/>
    <col min="12544" max="12544" width="45.85546875" style="2" customWidth="1"/>
    <col min="12545" max="12545" width="5.85546875" style="2" customWidth="1"/>
    <col min="12546" max="12549" width="15.7109375" style="2" customWidth="1"/>
    <col min="12550" max="12550" width="2.85546875" style="2" customWidth="1"/>
    <col min="12551" max="12554" width="15.7109375" style="2" customWidth="1"/>
    <col min="12555" max="12556" width="2.85546875" style="2" customWidth="1"/>
    <col min="12557" max="12557" width="10.85546875" style="2" customWidth="1"/>
    <col min="12558" max="12558" width="2.85546875" style="2" customWidth="1"/>
    <col min="12559" max="12560" width="15.7109375" style="2" customWidth="1"/>
    <col min="12561" max="12562" width="2.85546875" style="2" customWidth="1"/>
    <col min="12563" max="12563" width="45.85546875" style="2" customWidth="1"/>
    <col min="12564" max="12567" width="15.7109375" style="2" customWidth="1"/>
    <col min="12568" max="12568" width="2.85546875" style="2" customWidth="1"/>
    <col min="12569" max="12572" width="15.7109375" style="2" customWidth="1"/>
    <col min="12573" max="12574" width="2.85546875" style="2" customWidth="1"/>
    <col min="12575" max="12575" width="10.85546875" style="2" customWidth="1"/>
    <col min="12576" max="12798" width="11.42578125" style="2"/>
    <col min="12799" max="12799" width="2.85546875" style="2" customWidth="1"/>
    <col min="12800" max="12800" width="45.85546875" style="2" customWidth="1"/>
    <col min="12801" max="12801" width="5.85546875" style="2" customWidth="1"/>
    <col min="12802" max="12805" width="15.7109375" style="2" customWidth="1"/>
    <col min="12806" max="12806" width="2.85546875" style="2" customWidth="1"/>
    <col min="12807" max="12810" width="15.7109375" style="2" customWidth="1"/>
    <col min="12811" max="12812" width="2.85546875" style="2" customWidth="1"/>
    <col min="12813" max="12813" width="10.85546875" style="2" customWidth="1"/>
    <col min="12814" max="12814" width="2.85546875" style="2" customWidth="1"/>
    <col min="12815" max="12816" width="15.7109375" style="2" customWidth="1"/>
    <col min="12817" max="12818" width="2.85546875" style="2" customWidth="1"/>
    <col min="12819" max="12819" width="45.85546875" style="2" customWidth="1"/>
    <col min="12820" max="12823" width="15.7109375" style="2" customWidth="1"/>
    <col min="12824" max="12824" width="2.85546875" style="2" customWidth="1"/>
    <col min="12825" max="12828" width="15.7109375" style="2" customWidth="1"/>
    <col min="12829" max="12830" width="2.85546875" style="2" customWidth="1"/>
    <col min="12831" max="12831" width="10.85546875" style="2" customWidth="1"/>
    <col min="12832" max="13054" width="11.42578125" style="2"/>
    <col min="13055" max="13055" width="2.85546875" style="2" customWidth="1"/>
    <col min="13056" max="13056" width="45.85546875" style="2" customWidth="1"/>
    <col min="13057" max="13057" width="5.85546875" style="2" customWidth="1"/>
    <col min="13058" max="13061" width="15.7109375" style="2" customWidth="1"/>
    <col min="13062" max="13062" width="2.85546875" style="2" customWidth="1"/>
    <col min="13063" max="13066" width="15.7109375" style="2" customWidth="1"/>
    <col min="13067" max="13068" width="2.85546875" style="2" customWidth="1"/>
    <col min="13069" max="13069" width="10.85546875" style="2" customWidth="1"/>
    <col min="13070" max="13070" width="2.85546875" style="2" customWidth="1"/>
    <col min="13071" max="13072" width="15.7109375" style="2" customWidth="1"/>
    <col min="13073" max="13074" width="2.85546875" style="2" customWidth="1"/>
    <col min="13075" max="13075" width="45.85546875" style="2" customWidth="1"/>
    <col min="13076" max="13079" width="15.7109375" style="2" customWidth="1"/>
    <col min="13080" max="13080" width="2.85546875" style="2" customWidth="1"/>
    <col min="13081" max="13084" width="15.7109375" style="2" customWidth="1"/>
    <col min="13085" max="13086" width="2.85546875" style="2" customWidth="1"/>
    <col min="13087" max="13087" width="10.85546875" style="2" customWidth="1"/>
    <col min="13088" max="13310" width="11.42578125" style="2"/>
    <col min="13311" max="13311" width="2.85546875" style="2" customWidth="1"/>
    <col min="13312" max="13312" width="45.85546875" style="2" customWidth="1"/>
    <col min="13313" max="13313" width="5.85546875" style="2" customWidth="1"/>
    <col min="13314" max="13317" width="15.7109375" style="2" customWidth="1"/>
    <col min="13318" max="13318" width="2.85546875" style="2" customWidth="1"/>
    <col min="13319" max="13322" width="15.7109375" style="2" customWidth="1"/>
    <col min="13323" max="13324" width="2.85546875" style="2" customWidth="1"/>
    <col min="13325" max="13325" width="10.85546875" style="2" customWidth="1"/>
    <col min="13326" max="13326" width="2.85546875" style="2" customWidth="1"/>
    <col min="13327" max="13328" width="15.7109375" style="2" customWidth="1"/>
    <col min="13329" max="13330" width="2.85546875" style="2" customWidth="1"/>
    <col min="13331" max="13331" width="45.85546875" style="2" customWidth="1"/>
    <col min="13332" max="13335" width="15.7109375" style="2" customWidth="1"/>
    <col min="13336" max="13336" width="2.85546875" style="2" customWidth="1"/>
    <col min="13337" max="13340" width="15.7109375" style="2" customWidth="1"/>
    <col min="13341" max="13342" width="2.85546875" style="2" customWidth="1"/>
    <col min="13343" max="13343" width="10.85546875" style="2" customWidth="1"/>
    <col min="13344" max="13566" width="11.42578125" style="2"/>
    <col min="13567" max="13567" width="2.85546875" style="2" customWidth="1"/>
    <col min="13568" max="13568" width="45.85546875" style="2" customWidth="1"/>
    <col min="13569" max="13569" width="5.85546875" style="2" customWidth="1"/>
    <col min="13570" max="13573" width="15.7109375" style="2" customWidth="1"/>
    <col min="13574" max="13574" width="2.85546875" style="2" customWidth="1"/>
    <col min="13575" max="13578" width="15.7109375" style="2" customWidth="1"/>
    <col min="13579" max="13580" width="2.85546875" style="2" customWidth="1"/>
    <col min="13581" max="13581" width="10.85546875" style="2" customWidth="1"/>
    <col min="13582" max="13582" width="2.85546875" style="2" customWidth="1"/>
    <col min="13583" max="13584" width="15.7109375" style="2" customWidth="1"/>
    <col min="13585" max="13586" width="2.85546875" style="2" customWidth="1"/>
    <col min="13587" max="13587" width="45.85546875" style="2" customWidth="1"/>
    <col min="13588" max="13591" width="15.7109375" style="2" customWidth="1"/>
    <col min="13592" max="13592" width="2.85546875" style="2" customWidth="1"/>
    <col min="13593" max="13596" width="15.7109375" style="2" customWidth="1"/>
    <col min="13597" max="13598" width="2.85546875" style="2" customWidth="1"/>
    <col min="13599" max="13599" width="10.85546875" style="2" customWidth="1"/>
    <col min="13600" max="13822" width="11.42578125" style="2"/>
    <col min="13823" max="13823" width="2.85546875" style="2" customWidth="1"/>
    <col min="13824" max="13824" width="45.85546875" style="2" customWidth="1"/>
    <col min="13825" max="13825" width="5.85546875" style="2" customWidth="1"/>
    <col min="13826" max="13829" width="15.7109375" style="2" customWidth="1"/>
    <col min="13830" max="13830" width="2.85546875" style="2" customWidth="1"/>
    <col min="13831" max="13834" width="15.7109375" style="2" customWidth="1"/>
    <col min="13835" max="13836" width="2.85546875" style="2" customWidth="1"/>
    <col min="13837" max="13837" width="10.85546875" style="2" customWidth="1"/>
    <col min="13838" max="13838" width="2.85546875" style="2" customWidth="1"/>
    <col min="13839" max="13840" width="15.7109375" style="2" customWidth="1"/>
    <col min="13841" max="13842" width="2.85546875" style="2" customWidth="1"/>
    <col min="13843" max="13843" width="45.85546875" style="2" customWidth="1"/>
    <col min="13844" max="13847" width="15.7109375" style="2" customWidth="1"/>
    <col min="13848" max="13848" width="2.85546875" style="2" customWidth="1"/>
    <col min="13849" max="13852" width="15.7109375" style="2" customWidth="1"/>
    <col min="13853" max="13854" width="2.85546875" style="2" customWidth="1"/>
    <col min="13855" max="13855" width="10.85546875" style="2" customWidth="1"/>
    <col min="13856" max="14078" width="11.42578125" style="2"/>
    <col min="14079" max="14079" width="2.85546875" style="2" customWidth="1"/>
    <col min="14080" max="14080" width="45.85546875" style="2" customWidth="1"/>
    <col min="14081" max="14081" width="5.85546875" style="2" customWidth="1"/>
    <col min="14082" max="14085" width="15.7109375" style="2" customWidth="1"/>
    <col min="14086" max="14086" width="2.85546875" style="2" customWidth="1"/>
    <col min="14087" max="14090" width="15.7109375" style="2" customWidth="1"/>
    <col min="14091" max="14092" width="2.85546875" style="2" customWidth="1"/>
    <col min="14093" max="14093" width="10.85546875" style="2" customWidth="1"/>
    <col min="14094" max="14094" width="2.85546875" style="2" customWidth="1"/>
    <col min="14095" max="14096" width="15.7109375" style="2" customWidth="1"/>
    <col min="14097" max="14098" width="2.85546875" style="2" customWidth="1"/>
    <col min="14099" max="14099" width="45.85546875" style="2" customWidth="1"/>
    <col min="14100" max="14103" width="15.7109375" style="2" customWidth="1"/>
    <col min="14104" max="14104" width="2.85546875" style="2" customWidth="1"/>
    <col min="14105" max="14108" width="15.7109375" style="2" customWidth="1"/>
    <col min="14109" max="14110" width="2.85546875" style="2" customWidth="1"/>
    <col min="14111" max="14111" width="10.85546875" style="2" customWidth="1"/>
    <col min="14112" max="14334" width="11.42578125" style="2"/>
    <col min="14335" max="14335" width="2.85546875" style="2" customWidth="1"/>
    <col min="14336" max="14336" width="45.85546875" style="2" customWidth="1"/>
    <col min="14337" max="14337" width="5.85546875" style="2" customWidth="1"/>
    <col min="14338" max="14341" width="15.7109375" style="2" customWidth="1"/>
    <col min="14342" max="14342" width="2.85546875" style="2" customWidth="1"/>
    <col min="14343" max="14346" width="15.7109375" style="2" customWidth="1"/>
    <col min="14347" max="14348" width="2.85546875" style="2" customWidth="1"/>
    <col min="14349" max="14349" width="10.85546875" style="2" customWidth="1"/>
    <col min="14350" max="14350" width="2.85546875" style="2" customWidth="1"/>
    <col min="14351" max="14352" width="15.7109375" style="2" customWidth="1"/>
    <col min="14353" max="14354" width="2.85546875" style="2" customWidth="1"/>
    <col min="14355" max="14355" width="45.85546875" style="2" customWidth="1"/>
    <col min="14356" max="14359" width="15.7109375" style="2" customWidth="1"/>
    <col min="14360" max="14360" width="2.85546875" style="2" customWidth="1"/>
    <col min="14361" max="14364" width="15.7109375" style="2" customWidth="1"/>
    <col min="14365" max="14366" width="2.85546875" style="2" customWidth="1"/>
    <col min="14367" max="14367" width="10.85546875" style="2" customWidth="1"/>
    <col min="14368" max="14590" width="11.42578125" style="2"/>
    <col min="14591" max="14591" width="2.85546875" style="2" customWidth="1"/>
    <col min="14592" max="14592" width="45.85546875" style="2" customWidth="1"/>
    <col min="14593" max="14593" width="5.85546875" style="2" customWidth="1"/>
    <col min="14594" max="14597" width="15.7109375" style="2" customWidth="1"/>
    <col min="14598" max="14598" width="2.85546875" style="2" customWidth="1"/>
    <col min="14599" max="14602" width="15.7109375" style="2" customWidth="1"/>
    <col min="14603" max="14604" width="2.85546875" style="2" customWidth="1"/>
    <col min="14605" max="14605" width="10.85546875" style="2" customWidth="1"/>
    <col min="14606" max="14606" width="2.85546875" style="2" customWidth="1"/>
    <col min="14607" max="14608" width="15.7109375" style="2" customWidth="1"/>
    <col min="14609" max="14610" width="2.85546875" style="2" customWidth="1"/>
    <col min="14611" max="14611" width="45.85546875" style="2" customWidth="1"/>
    <col min="14612" max="14615" width="15.7109375" style="2" customWidth="1"/>
    <col min="14616" max="14616" width="2.85546875" style="2" customWidth="1"/>
    <col min="14617" max="14620" width="15.7109375" style="2" customWidth="1"/>
    <col min="14621" max="14622" width="2.85546875" style="2" customWidth="1"/>
    <col min="14623" max="14623" width="10.85546875" style="2" customWidth="1"/>
    <col min="14624" max="14846" width="11.42578125" style="2"/>
    <col min="14847" max="14847" width="2.85546875" style="2" customWidth="1"/>
    <col min="14848" max="14848" width="45.85546875" style="2" customWidth="1"/>
    <col min="14849" max="14849" width="5.85546875" style="2" customWidth="1"/>
    <col min="14850" max="14853" width="15.7109375" style="2" customWidth="1"/>
    <col min="14854" max="14854" width="2.85546875" style="2" customWidth="1"/>
    <col min="14855" max="14858" width="15.7109375" style="2" customWidth="1"/>
    <col min="14859" max="14860" width="2.85546875" style="2" customWidth="1"/>
    <col min="14861" max="14861" width="10.85546875" style="2" customWidth="1"/>
    <col min="14862" max="14862" width="2.85546875" style="2" customWidth="1"/>
    <col min="14863" max="14864" width="15.7109375" style="2" customWidth="1"/>
    <col min="14865" max="14866" width="2.85546875" style="2" customWidth="1"/>
    <col min="14867" max="14867" width="45.85546875" style="2" customWidth="1"/>
    <col min="14868" max="14871" width="15.7109375" style="2" customWidth="1"/>
    <col min="14872" max="14872" width="2.85546875" style="2" customWidth="1"/>
    <col min="14873" max="14876" width="15.7109375" style="2" customWidth="1"/>
    <col min="14877" max="14878" width="2.85546875" style="2" customWidth="1"/>
    <col min="14879" max="14879" width="10.85546875" style="2" customWidth="1"/>
    <col min="14880" max="15102" width="11.42578125" style="2"/>
    <col min="15103" max="15103" width="2.85546875" style="2" customWidth="1"/>
    <col min="15104" max="15104" width="45.85546875" style="2" customWidth="1"/>
    <col min="15105" max="15105" width="5.85546875" style="2" customWidth="1"/>
    <col min="15106" max="15109" width="15.7109375" style="2" customWidth="1"/>
    <col min="15110" max="15110" width="2.85546875" style="2" customWidth="1"/>
    <col min="15111" max="15114" width="15.7109375" style="2" customWidth="1"/>
    <col min="15115" max="15116" width="2.85546875" style="2" customWidth="1"/>
    <col min="15117" max="15117" width="10.85546875" style="2" customWidth="1"/>
    <col min="15118" max="15118" width="2.85546875" style="2" customWidth="1"/>
    <col min="15119" max="15120" width="15.7109375" style="2" customWidth="1"/>
    <col min="15121" max="15122" width="2.85546875" style="2" customWidth="1"/>
    <col min="15123" max="15123" width="45.85546875" style="2" customWidth="1"/>
    <col min="15124" max="15127" width="15.7109375" style="2" customWidth="1"/>
    <col min="15128" max="15128" width="2.85546875" style="2" customWidth="1"/>
    <col min="15129" max="15132" width="15.7109375" style="2" customWidth="1"/>
    <col min="15133" max="15134" width="2.85546875" style="2" customWidth="1"/>
    <col min="15135" max="15135" width="10.85546875" style="2" customWidth="1"/>
    <col min="15136" max="15358" width="11.42578125" style="2"/>
    <col min="15359" max="15359" width="2.85546875" style="2" customWidth="1"/>
    <col min="15360" max="15360" width="45.85546875" style="2" customWidth="1"/>
    <col min="15361" max="15361" width="5.85546875" style="2" customWidth="1"/>
    <col min="15362" max="15365" width="15.7109375" style="2" customWidth="1"/>
    <col min="15366" max="15366" width="2.85546875" style="2" customWidth="1"/>
    <col min="15367" max="15370" width="15.7109375" style="2" customWidth="1"/>
    <col min="15371" max="15372" width="2.85546875" style="2" customWidth="1"/>
    <col min="15373" max="15373" width="10.85546875" style="2" customWidth="1"/>
    <col min="15374" max="15374" width="2.85546875" style="2" customWidth="1"/>
    <col min="15375" max="15376" width="15.7109375" style="2" customWidth="1"/>
    <col min="15377" max="15378" width="2.85546875" style="2" customWidth="1"/>
    <col min="15379" max="15379" width="45.85546875" style="2" customWidth="1"/>
    <col min="15380" max="15383" width="15.7109375" style="2" customWidth="1"/>
    <col min="15384" max="15384" width="2.85546875" style="2" customWidth="1"/>
    <col min="15385" max="15388" width="15.7109375" style="2" customWidth="1"/>
    <col min="15389" max="15390" width="2.85546875" style="2" customWidth="1"/>
    <col min="15391" max="15391" width="10.85546875" style="2" customWidth="1"/>
    <col min="15392" max="15614" width="11.42578125" style="2"/>
    <col min="15615" max="15615" width="2.85546875" style="2" customWidth="1"/>
    <col min="15616" max="15616" width="45.85546875" style="2" customWidth="1"/>
    <col min="15617" max="15617" width="5.85546875" style="2" customWidth="1"/>
    <col min="15618" max="15621" width="15.7109375" style="2" customWidth="1"/>
    <col min="15622" max="15622" width="2.85546875" style="2" customWidth="1"/>
    <col min="15623" max="15626" width="15.7109375" style="2" customWidth="1"/>
    <col min="15627" max="15628" width="2.85546875" style="2" customWidth="1"/>
    <col min="15629" max="15629" width="10.85546875" style="2" customWidth="1"/>
    <col min="15630" max="15630" width="2.85546875" style="2" customWidth="1"/>
    <col min="15631" max="15632" width="15.7109375" style="2" customWidth="1"/>
    <col min="15633" max="15634" width="2.85546875" style="2" customWidth="1"/>
    <col min="15635" max="15635" width="45.85546875" style="2" customWidth="1"/>
    <col min="15636" max="15639" width="15.7109375" style="2" customWidth="1"/>
    <col min="15640" max="15640" width="2.85546875" style="2" customWidth="1"/>
    <col min="15641" max="15644" width="15.7109375" style="2" customWidth="1"/>
    <col min="15645" max="15646" width="2.85546875" style="2" customWidth="1"/>
    <col min="15647" max="15647" width="10.85546875" style="2" customWidth="1"/>
    <col min="15648" max="15870" width="11.42578125" style="2"/>
    <col min="15871" max="15871" width="2.85546875" style="2" customWidth="1"/>
    <col min="15872" max="15872" width="45.85546875" style="2" customWidth="1"/>
    <col min="15873" max="15873" width="5.85546875" style="2" customWidth="1"/>
    <col min="15874" max="15877" width="15.7109375" style="2" customWidth="1"/>
    <col min="15878" max="15878" width="2.85546875" style="2" customWidth="1"/>
    <col min="15879" max="15882" width="15.7109375" style="2" customWidth="1"/>
    <col min="15883" max="15884" width="2.85546875" style="2" customWidth="1"/>
    <col min="15885" max="15885" width="10.85546875" style="2" customWidth="1"/>
    <col min="15886" max="15886" width="2.85546875" style="2" customWidth="1"/>
    <col min="15887" max="15888" width="15.7109375" style="2" customWidth="1"/>
    <col min="15889" max="15890" width="2.85546875" style="2" customWidth="1"/>
    <col min="15891" max="15891" width="45.85546875" style="2" customWidth="1"/>
    <col min="15892" max="15895" width="15.7109375" style="2" customWidth="1"/>
    <col min="15896" max="15896" width="2.85546875" style="2" customWidth="1"/>
    <col min="15897" max="15900" width="15.7109375" style="2" customWidth="1"/>
    <col min="15901" max="15902" width="2.85546875" style="2" customWidth="1"/>
    <col min="15903" max="15903" width="10.85546875" style="2" customWidth="1"/>
    <col min="15904" max="16126" width="11.42578125" style="2"/>
    <col min="16127" max="16127" width="2.85546875" style="2" customWidth="1"/>
    <col min="16128" max="16128" width="45.85546875" style="2" customWidth="1"/>
    <col min="16129" max="16129" width="5.85546875" style="2" customWidth="1"/>
    <col min="16130" max="16133" width="15.7109375" style="2" customWidth="1"/>
    <col min="16134" max="16134" width="2.85546875" style="2" customWidth="1"/>
    <col min="16135" max="16138" width="15.7109375" style="2" customWidth="1"/>
    <col min="16139" max="16140" width="2.85546875" style="2" customWidth="1"/>
    <col min="16141" max="16141" width="10.85546875" style="2" customWidth="1"/>
    <col min="16142" max="16142" width="2.85546875" style="2" customWidth="1"/>
    <col min="16143" max="16144" width="15.7109375" style="2" customWidth="1"/>
    <col min="16145" max="16146" width="2.85546875" style="2" customWidth="1"/>
    <col min="16147" max="16147" width="45.85546875" style="2" customWidth="1"/>
    <col min="16148" max="16151" width="15.7109375" style="2" customWidth="1"/>
    <col min="16152" max="16152" width="2.85546875" style="2" customWidth="1"/>
    <col min="16153" max="16156" width="15.7109375" style="2" customWidth="1"/>
    <col min="16157" max="16158" width="2.85546875" style="2" customWidth="1"/>
    <col min="16159" max="16159" width="10.85546875" style="2" customWidth="1"/>
    <col min="16160" max="16384" width="11.42578125" style="2"/>
  </cols>
  <sheetData>
    <row r="1" spans="1:31" x14ac:dyDescent="0.25">
      <c r="A1" s="102"/>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row>
    <row r="2" spans="1:31" x14ac:dyDescent="0.25">
      <c r="A2" s="102"/>
      <c r="B2" s="103" t="s">
        <v>277</v>
      </c>
      <c r="C2" s="102"/>
      <c r="D2" s="102"/>
      <c r="E2" s="102"/>
      <c r="F2" s="102"/>
      <c r="G2" s="102"/>
      <c r="H2" s="102"/>
      <c r="I2" s="102"/>
      <c r="J2" s="102"/>
      <c r="K2" s="102"/>
      <c r="L2" s="102"/>
      <c r="M2" s="102"/>
      <c r="N2" s="102"/>
      <c r="O2" s="102"/>
      <c r="P2" s="102"/>
      <c r="Q2" s="102"/>
      <c r="R2" s="102"/>
      <c r="S2" s="102"/>
      <c r="T2" s="103"/>
      <c r="U2" s="102"/>
      <c r="V2" s="102"/>
      <c r="W2" s="102"/>
      <c r="X2" s="102"/>
      <c r="Y2" s="102"/>
      <c r="Z2" s="102"/>
      <c r="AA2" s="102"/>
      <c r="AB2" s="102"/>
      <c r="AC2" s="102"/>
      <c r="AD2" s="102"/>
      <c r="AE2" s="102"/>
    </row>
    <row r="3" spans="1:31" x14ac:dyDescent="0.25">
      <c r="A3" s="102"/>
      <c r="B3" s="103" t="s">
        <v>278</v>
      </c>
      <c r="C3" s="102"/>
      <c r="D3" s="102"/>
      <c r="E3" s="102"/>
      <c r="F3" s="102"/>
      <c r="G3" s="102"/>
      <c r="H3" s="102"/>
      <c r="I3" s="102"/>
      <c r="J3" s="102"/>
      <c r="K3" s="102"/>
      <c r="L3" s="102"/>
      <c r="M3" s="102"/>
      <c r="N3" s="102"/>
      <c r="O3" s="102"/>
      <c r="P3" s="102"/>
      <c r="Q3" s="102"/>
      <c r="R3" s="102"/>
      <c r="S3" s="102"/>
      <c r="T3" s="103" t="s">
        <v>278</v>
      </c>
      <c r="U3" s="102"/>
      <c r="V3" s="102"/>
      <c r="W3" s="102"/>
      <c r="X3" s="102"/>
      <c r="Y3" s="102"/>
      <c r="Z3" s="102"/>
      <c r="AA3" s="102"/>
      <c r="AB3" s="102"/>
      <c r="AC3" s="102"/>
      <c r="AD3" s="102"/>
      <c r="AE3" s="102"/>
    </row>
    <row r="4" spans="1:31" x14ac:dyDescent="0.25">
      <c r="A4" s="102"/>
      <c r="B4" s="106" t="s">
        <v>2</v>
      </c>
      <c r="C4" s="102"/>
      <c r="D4" s="102"/>
      <c r="E4" s="102"/>
      <c r="F4" s="102"/>
      <c r="G4" s="102"/>
      <c r="H4" s="102"/>
      <c r="I4" s="102"/>
      <c r="J4" s="102"/>
      <c r="K4" s="102"/>
      <c r="L4" s="102"/>
      <c r="M4" s="102"/>
      <c r="N4" s="102"/>
      <c r="O4" s="102"/>
      <c r="P4" s="102"/>
      <c r="Q4" s="102"/>
      <c r="R4" s="102"/>
      <c r="S4" s="102"/>
      <c r="T4" s="106" t="s">
        <v>3</v>
      </c>
      <c r="U4" s="102"/>
      <c r="V4" s="102"/>
      <c r="W4" s="102"/>
      <c r="X4" s="102"/>
      <c r="Y4" s="102"/>
      <c r="Z4" s="102"/>
      <c r="AA4" s="102"/>
      <c r="AB4" s="102"/>
      <c r="AC4" s="102"/>
      <c r="AD4" s="102"/>
      <c r="AE4" s="102"/>
    </row>
    <row r="5" spans="1:31" ht="15" customHeight="1" x14ac:dyDescent="0.25">
      <c r="A5" s="12"/>
      <c r="B5" s="2288" t="s">
        <v>4</v>
      </c>
      <c r="C5" s="2288" t="s">
        <v>5</v>
      </c>
      <c r="D5" s="1756"/>
      <c r="E5" s="2298">
        <v>2017</v>
      </c>
      <c r="F5" s="2299"/>
      <c r="G5" s="2300"/>
      <c r="H5" s="12"/>
      <c r="I5" s="1756"/>
      <c r="J5" s="2298">
        <v>2016</v>
      </c>
      <c r="K5" s="2299"/>
      <c r="L5" s="2300"/>
      <c r="M5" s="12"/>
      <c r="N5" s="2285" t="s">
        <v>591</v>
      </c>
      <c r="O5" s="12"/>
      <c r="P5" s="2285" t="s">
        <v>588</v>
      </c>
      <c r="Q5" s="2285" t="s">
        <v>7</v>
      </c>
      <c r="R5" s="12"/>
      <c r="S5" s="12"/>
      <c r="T5" s="2288" t="s">
        <v>4</v>
      </c>
      <c r="U5" s="1756"/>
      <c r="V5" s="2298">
        <v>2017</v>
      </c>
      <c r="W5" s="2299"/>
      <c r="X5" s="2300"/>
      <c r="Y5" s="12"/>
      <c r="Z5" s="1756"/>
      <c r="AA5" s="2309">
        <v>2016</v>
      </c>
      <c r="AB5" s="2309"/>
      <c r="AC5" s="2309"/>
      <c r="AD5" s="12"/>
      <c r="AE5" s="2285" t="s">
        <v>591</v>
      </c>
    </row>
    <row r="6" spans="1:31" x14ac:dyDescent="0.25">
      <c r="A6" s="12"/>
      <c r="B6" s="2289"/>
      <c r="C6" s="2289"/>
      <c r="D6" s="1757" t="s">
        <v>184</v>
      </c>
      <c r="E6" s="1757" t="s">
        <v>251</v>
      </c>
      <c r="F6" s="1757" t="s">
        <v>251</v>
      </c>
      <c r="G6" s="1757" t="s">
        <v>186</v>
      </c>
      <c r="H6" s="12"/>
      <c r="I6" s="1757" t="s">
        <v>184</v>
      </c>
      <c r="J6" s="1757" t="s">
        <v>251</v>
      </c>
      <c r="K6" s="1757" t="s">
        <v>251</v>
      </c>
      <c r="L6" s="1757" t="s">
        <v>186</v>
      </c>
      <c r="M6" s="12"/>
      <c r="N6" s="2286"/>
      <c r="O6" s="12"/>
      <c r="P6" s="2286"/>
      <c r="Q6" s="2286"/>
      <c r="R6" s="12"/>
      <c r="S6" s="12"/>
      <c r="T6" s="2289"/>
      <c r="U6" s="1757" t="s">
        <v>184</v>
      </c>
      <c r="V6" s="1757" t="s">
        <v>251</v>
      </c>
      <c r="W6" s="1757" t="s">
        <v>251</v>
      </c>
      <c r="X6" s="1757" t="s">
        <v>186</v>
      </c>
      <c r="Y6" s="12"/>
      <c r="Z6" s="1757" t="s">
        <v>184</v>
      </c>
      <c r="AA6" s="1756" t="s">
        <v>251</v>
      </c>
      <c r="AB6" s="1756" t="s">
        <v>251</v>
      </c>
      <c r="AC6" s="1756" t="s">
        <v>186</v>
      </c>
      <c r="AD6" s="12"/>
      <c r="AE6" s="2286"/>
    </row>
    <row r="7" spans="1:31" x14ac:dyDescent="0.25">
      <c r="A7" s="12"/>
      <c r="B7" s="2290"/>
      <c r="C7" s="2290"/>
      <c r="D7" s="1758"/>
      <c r="E7" s="1758" t="s">
        <v>252</v>
      </c>
      <c r="F7" s="1758" t="s">
        <v>253</v>
      </c>
      <c r="G7" s="1758" t="s">
        <v>263</v>
      </c>
      <c r="H7" s="12"/>
      <c r="I7" s="1758"/>
      <c r="J7" s="1758" t="s">
        <v>252</v>
      </c>
      <c r="K7" s="1758" t="s">
        <v>253</v>
      </c>
      <c r="L7" s="1758" t="s">
        <v>263</v>
      </c>
      <c r="M7" s="12"/>
      <c r="N7" s="2287"/>
      <c r="O7" s="12"/>
      <c r="P7" s="2287"/>
      <c r="Q7" s="2287"/>
      <c r="R7" s="12"/>
      <c r="S7" s="12"/>
      <c r="T7" s="2290"/>
      <c r="U7" s="1758"/>
      <c r="V7" s="1758" t="s">
        <v>252</v>
      </c>
      <c r="W7" s="1758" t="s">
        <v>253</v>
      </c>
      <c r="X7" s="1758" t="s">
        <v>263</v>
      </c>
      <c r="Y7" s="12"/>
      <c r="Z7" s="1758"/>
      <c r="AA7" s="1758" t="s">
        <v>252</v>
      </c>
      <c r="AB7" s="1758" t="s">
        <v>253</v>
      </c>
      <c r="AC7" s="1758" t="s">
        <v>263</v>
      </c>
      <c r="AD7" s="12"/>
      <c r="AE7" s="2287"/>
    </row>
    <row r="8" spans="1:31" x14ac:dyDescent="0.25">
      <c r="A8" s="16"/>
      <c r="B8" s="16"/>
      <c r="C8" s="16"/>
      <c r="D8" s="16"/>
      <c r="E8" s="16"/>
      <c r="F8" s="16"/>
      <c r="G8" s="16"/>
      <c r="H8" s="16"/>
      <c r="I8" s="16"/>
      <c r="J8" s="16"/>
      <c r="K8" s="16"/>
      <c r="L8" s="16"/>
      <c r="M8" s="16"/>
      <c r="N8" s="19"/>
      <c r="O8" s="16"/>
      <c r="P8" s="19"/>
      <c r="Q8" s="16"/>
      <c r="R8" s="16"/>
      <c r="S8" s="16"/>
      <c r="T8" s="16"/>
      <c r="U8" s="16"/>
      <c r="V8" s="16"/>
      <c r="W8" s="16"/>
      <c r="X8" s="16"/>
      <c r="Y8" s="16"/>
      <c r="Z8" s="16"/>
      <c r="AA8" s="16"/>
      <c r="AB8" s="16"/>
      <c r="AC8" s="16"/>
      <c r="AD8" s="16"/>
      <c r="AE8" s="19"/>
    </row>
    <row r="9" spans="1:31" x14ac:dyDescent="0.25">
      <c r="A9" s="102"/>
      <c r="B9" s="20" t="s">
        <v>8</v>
      </c>
      <c r="C9" s="21"/>
      <c r="D9" s="21"/>
      <c r="E9" s="21"/>
      <c r="F9" s="21"/>
      <c r="G9" s="21"/>
      <c r="H9" s="102"/>
      <c r="I9" s="169"/>
      <c r="J9" s="21"/>
      <c r="K9" s="21"/>
      <c r="L9" s="21"/>
      <c r="M9" s="102"/>
      <c r="N9" s="23"/>
      <c r="O9" s="102"/>
      <c r="P9" s="23"/>
      <c r="Q9" s="2"/>
      <c r="R9" s="102"/>
      <c r="S9" s="102"/>
      <c r="T9" s="20" t="s">
        <v>8</v>
      </c>
      <c r="U9" s="1691"/>
      <c r="V9" s="21"/>
      <c r="W9" s="21"/>
      <c r="X9" s="21"/>
      <c r="Y9" s="102"/>
      <c r="Z9" s="21"/>
      <c r="AA9" s="21"/>
      <c r="AB9" s="21"/>
      <c r="AC9" s="21"/>
      <c r="AD9" s="1688"/>
      <c r="AE9" s="23"/>
    </row>
    <row r="10" spans="1:31" x14ac:dyDescent="0.25">
      <c r="A10" s="103"/>
      <c r="B10" s="26" t="s">
        <v>12</v>
      </c>
      <c r="C10" s="148" t="s">
        <v>13</v>
      </c>
      <c r="D10" s="152">
        <v>1268358.6399999999</v>
      </c>
      <c r="E10" s="172">
        <v>60117.8</v>
      </c>
      <c r="F10" s="172">
        <v>1208240</v>
      </c>
      <c r="G10" s="172">
        <v>0</v>
      </c>
      <c r="H10" s="286"/>
      <c r="I10" s="152">
        <v>470248.62</v>
      </c>
      <c r="J10" s="172">
        <v>21537</v>
      </c>
      <c r="K10" s="172">
        <v>448712</v>
      </c>
      <c r="L10" s="172">
        <v>0</v>
      </c>
      <c r="M10" s="28"/>
      <c r="N10" s="1020">
        <f>(D10-I10)/I10</f>
        <v>1.6972086382730904</v>
      </c>
      <c r="O10" s="103"/>
      <c r="P10" s="863">
        <f>VLOOKUP(B10,'FX rates'!$B$9:$K$114,4,FALSE)</f>
        <v>18.953030999999999</v>
      </c>
      <c r="Q10" s="891">
        <f>VLOOKUP(B10,'FX rates'!$B$9:$K$114,5,FALSE)</f>
        <v>15.890700000000001</v>
      </c>
      <c r="R10" s="103"/>
      <c r="S10" s="103"/>
      <c r="T10" s="26" t="s">
        <v>12</v>
      </c>
      <c r="U10" s="243">
        <f>D10/P10</f>
        <v>66921.150500940974</v>
      </c>
      <c r="V10" s="150">
        <f t="shared" ref="V10:X11" si="0">E10/$P10</f>
        <v>3171.9359294035876</v>
      </c>
      <c r="W10" s="150">
        <f t="shared" si="0"/>
        <v>63749.17025144949</v>
      </c>
      <c r="X10" s="150">
        <f t="shared" si="0"/>
        <v>0</v>
      </c>
      <c r="Y10" s="728"/>
      <c r="Z10" s="551">
        <f>D10/Q10</f>
        <v>79817.669454460774</v>
      </c>
      <c r="AA10" s="1324">
        <f t="shared" ref="AA10:AA11" si="1">J10/$Q10</f>
        <v>1355.3210368328644</v>
      </c>
      <c r="AB10" s="1324">
        <f t="shared" ref="AB10:AB11" si="2">K10/$Q10</f>
        <v>28237.396716318348</v>
      </c>
      <c r="AC10" s="553">
        <f t="shared" ref="AC10:AC11" si="3">L10/$Q10</f>
        <v>0</v>
      </c>
      <c r="AD10" s="1688"/>
      <c r="AE10" s="312">
        <f>U10/Z10-1</f>
        <v>-0.16157473704337844</v>
      </c>
    </row>
    <row r="11" spans="1:31" x14ac:dyDescent="0.25">
      <c r="A11" s="102"/>
      <c r="B11" s="31" t="s">
        <v>14</v>
      </c>
      <c r="C11" s="155" t="s">
        <v>15</v>
      </c>
      <c r="D11" s="156">
        <v>55820138</v>
      </c>
      <c r="E11" s="157">
        <v>19297600</v>
      </c>
      <c r="F11" s="157">
        <v>36522500</v>
      </c>
      <c r="G11" s="157">
        <v>0</v>
      </c>
      <c r="H11" s="177"/>
      <c r="I11" s="156">
        <v>54605071</v>
      </c>
      <c r="J11" s="157">
        <v>32077500</v>
      </c>
      <c r="K11" s="157">
        <v>22527600</v>
      </c>
      <c r="L11" s="157">
        <v>0</v>
      </c>
      <c r="M11" s="34"/>
      <c r="N11" s="1021">
        <f>(D11-I11)/I11</f>
        <v>2.2251907702857853E-2</v>
      </c>
      <c r="O11" s="102"/>
      <c r="P11" s="864">
        <f>VLOOKUP(B11,'FX rates'!$B$9:$K$114,4,FALSE)</f>
        <v>614.49178900000004</v>
      </c>
      <c r="Q11" s="893">
        <f>VLOOKUP(B11,'FX rates'!$B$9:$K$114,5,FALSE)</f>
        <v>659.05399999999997</v>
      </c>
      <c r="R11" s="102"/>
      <c r="S11" s="102"/>
      <c r="T11" s="31" t="s">
        <v>14</v>
      </c>
      <c r="U11" s="1708">
        <f t="shared" ref="U11:U46" si="4">D11/P11</f>
        <v>90839.518117629385</v>
      </c>
      <c r="V11" s="157">
        <f t="shared" si="0"/>
        <v>31404.162505416323</v>
      </c>
      <c r="W11" s="157">
        <f t="shared" si="0"/>
        <v>59435.293772493351</v>
      </c>
      <c r="X11" s="157">
        <f t="shared" si="0"/>
        <v>0</v>
      </c>
      <c r="Y11" s="1718"/>
      <c r="Z11" s="1219">
        <f t="shared" ref="Z11:Z46" si="5">D11/Q11</f>
        <v>84697.366224922385</v>
      </c>
      <c r="AA11" s="157">
        <f t="shared" si="1"/>
        <v>48672.035978842403</v>
      </c>
      <c r="AB11" s="157">
        <f t="shared" si="2"/>
        <v>34181.72107293181</v>
      </c>
      <c r="AC11" s="554">
        <f t="shared" si="3"/>
        <v>0</v>
      </c>
      <c r="AD11" s="1688"/>
      <c r="AE11" s="314">
        <f>U11/Z11-1</f>
        <v>7.2518806268377922E-2</v>
      </c>
    </row>
    <row r="12" spans="1:31" x14ac:dyDescent="0.25">
      <c r="A12" s="102"/>
      <c r="B12" s="31" t="s">
        <v>16</v>
      </c>
      <c r="C12" s="155" t="s">
        <v>17</v>
      </c>
      <c r="D12" s="156">
        <v>601572434.16999996</v>
      </c>
      <c r="E12" s="157">
        <v>97471200</v>
      </c>
      <c r="F12" s="157">
        <v>504057000</v>
      </c>
      <c r="G12" s="157">
        <v>43811.4</v>
      </c>
      <c r="H12" s="177"/>
      <c r="I12" s="156">
        <v>854680930.11000001</v>
      </c>
      <c r="J12" s="157">
        <v>144619000</v>
      </c>
      <c r="K12" s="157">
        <v>710042000</v>
      </c>
      <c r="L12" s="157">
        <v>20698</v>
      </c>
      <c r="M12" s="34"/>
      <c r="N12" s="1021">
        <f>(D12-I12)/I12</f>
        <v>-0.29614384388736065</v>
      </c>
      <c r="O12" s="102"/>
      <c r="P12" s="864">
        <f>VLOOKUP(B12,'FX rates'!$B$9:$K$114,4,FALSE)</f>
        <v>2972.9821440000001</v>
      </c>
      <c r="Q12" s="893">
        <f>VLOOKUP(B12,'FX rates'!$B$9:$K$114,5,FALSE)</f>
        <v>2974.03</v>
      </c>
      <c r="R12" s="102"/>
      <c r="S12" s="102"/>
      <c r="T12" s="31" t="s">
        <v>16</v>
      </c>
      <c r="U12" s="1708">
        <f t="shared" si="4"/>
        <v>202346.46729516314</v>
      </c>
      <c r="V12" s="157">
        <f t="shared" ref="V12:V46" si="6">E12/$P12</f>
        <v>32785.666135504376</v>
      </c>
      <c r="W12" s="157">
        <f t="shared" ref="W12:W46" si="7">F12/$P12</f>
        <v>169545.92243928392</v>
      </c>
      <c r="X12" s="157">
        <f t="shared" ref="X12:X46" si="8">G12/$P12</f>
        <v>14.736516358976154</v>
      </c>
      <c r="Y12" s="1718"/>
      <c r="Z12" s="1219">
        <f t="shared" si="5"/>
        <v>202275.17347504897</v>
      </c>
      <c r="AA12" s="157">
        <f t="shared" ref="AA12:AA46" si="9">J12/$Q12</f>
        <v>48627.283517651129</v>
      </c>
      <c r="AB12" s="157">
        <f t="shared" ref="AB12:AB46" si="10">K12/$Q12</f>
        <v>238747.42352968865</v>
      </c>
      <c r="AC12" s="554">
        <f t="shared" ref="AC12:AC46" si="11">L12/$Q12</f>
        <v>6.9595800983850191</v>
      </c>
      <c r="AD12" s="1688"/>
      <c r="AE12" s="314">
        <f>U12/Z12-1</f>
        <v>3.5245956727836258E-4</v>
      </c>
    </row>
    <row r="13" spans="1:31" x14ac:dyDescent="0.25">
      <c r="A13" s="102"/>
      <c r="B13" s="37" t="s">
        <v>18</v>
      </c>
      <c r="C13" s="160" t="s">
        <v>19</v>
      </c>
      <c r="D13" s="791">
        <v>1088.18</v>
      </c>
      <c r="E13" s="792">
        <v>981.04</v>
      </c>
      <c r="F13" s="792">
        <v>107.09</v>
      </c>
      <c r="G13" s="792">
        <v>0.05</v>
      </c>
      <c r="H13" s="177"/>
      <c r="I13" s="791">
        <v>1154.81</v>
      </c>
      <c r="J13" s="792">
        <v>968.71</v>
      </c>
      <c r="K13" s="792">
        <v>185.31</v>
      </c>
      <c r="L13" s="792">
        <v>0.79</v>
      </c>
      <c r="M13" s="34"/>
      <c r="N13" s="1022">
        <f>(D13-I13)/I13</f>
        <v>-5.7697803101808859E-2</v>
      </c>
      <c r="O13" s="102"/>
      <c r="P13" s="865">
        <f>VLOOKUP(B13,'FX rates'!$B$9:$K$114,4,FALSE)</f>
        <v>3.2284790000000001</v>
      </c>
      <c r="Q13" s="895">
        <f>VLOOKUP(B13,'FX rates'!$B$9:$K$114,5,FALSE)</f>
        <v>3.2938999999999998</v>
      </c>
      <c r="R13" s="102"/>
      <c r="S13" s="102"/>
      <c r="T13" s="37" t="s">
        <v>18</v>
      </c>
      <c r="U13" s="246">
        <f t="shared" si="4"/>
        <v>337.05655201721925</v>
      </c>
      <c r="V13" s="719">
        <f t="shared" si="6"/>
        <v>303.87064620832285</v>
      </c>
      <c r="W13" s="719">
        <f t="shared" si="7"/>
        <v>33.170418639861062</v>
      </c>
      <c r="X13" s="719">
        <f t="shared" si="8"/>
        <v>1.5487169035325923E-2</v>
      </c>
      <c r="Y13" s="1718"/>
      <c r="Z13" s="552">
        <f t="shared" si="5"/>
        <v>330.36218464434262</v>
      </c>
      <c r="AA13" s="555">
        <f t="shared" ref="AA13" si="12">J13/$Q13</f>
        <v>294.09210965724526</v>
      </c>
      <c r="AB13" s="555">
        <f t="shared" ref="AB13" si="13">K13/$Q13</f>
        <v>56.258538510580166</v>
      </c>
      <c r="AC13" s="556">
        <f t="shared" ref="AC13" si="14">L13/$Q13</f>
        <v>0.23983727496281007</v>
      </c>
      <c r="AD13" s="1688"/>
      <c r="AE13" s="320">
        <f>U13/Z13-1</f>
        <v>2.0263721709200988E-2</v>
      </c>
    </row>
    <row r="14" spans="1:31" x14ac:dyDescent="0.25">
      <c r="A14" s="102"/>
      <c r="B14" s="40"/>
      <c r="C14" s="162"/>
      <c r="D14" s="790" t="s">
        <v>598</v>
      </c>
      <c r="E14" s="790" t="s">
        <v>598</v>
      </c>
      <c r="F14" s="790" t="s">
        <v>598</v>
      </c>
      <c r="G14" s="790" t="s">
        <v>598</v>
      </c>
      <c r="H14" s="177"/>
      <c r="I14" s="790" t="s">
        <v>598</v>
      </c>
      <c r="J14" s="790" t="s">
        <v>598</v>
      </c>
      <c r="K14" s="790" t="s">
        <v>598</v>
      </c>
      <c r="L14" s="790" t="s">
        <v>598</v>
      </c>
      <c r="M14" s="102"/>
      <c r="N14" s="163"/>
      <c r="O14" s="102"/>
      <c r="P14" s="790"/>
      <c r="Q14" s="790"/>
      <c r="R14" s="102"/>
      <c r="S14" s="102"/>
      <c r="T14" s="140" t="s">
        <v>26</v>
      </c>
      <c r="U14" s="1704">
        <f>SUM(U10:U13)</f>
        <v>360444.19246575073</v>
      </c>
      <c r="V14" s="720"/>
      <c r="W14" s="720"/>
      <c r="X14" s="720"/>
      <c r="Y14" s="1718"/>
      <c r="Z14" s="1704">
        <f>SUM(Z10:Z13)</f>
        <v>367120.57133907644</v>
      </c>
      <c r="AA14" s="720"/>
      <c r="AB14" s="720"/>
      <c r="AC14" s="720"/>
      <c r="AD14" s="1688"/>
      <c r="AE14" s="348">
        <f>U14/Z14-1</f>
        <v>-1.8185793427411445E-2</v>
      </c>
    </row>
    <row r="15" spans="1:31" x14ac:dyDescent="0.25">
      <c r="A15" s="166"/>
      <c r="B15" s="49"/>
      <c r="C15" s="162"/>
      <c r="D15" s="790" t="s">
        <v>598</v>
      </c>
      <c r="E15" s="790" t="s">
        <v>598</v>
      </c>
      <c r="F15" s="790" t="s">
        <v>598</v>
      </c>
      <c r="G15" s="790" t="s">
        <v>598</v>
      </c>
      <c r="H15" s="715"/>
      <c r="I15" s="790" t="s">
        <v>598</v>
      </c>
      <c r="J15" s="790" t="s">
        <v>598</v>
      </c>
      <c r="K15" s="790" t="s">
        <v>598</v>
      </c>
      <c r="L15" s="790" t="s">
        <v>598</v>
      </c>
      <c r="M15" s="166"/>
      <c r="N15" s="163"/>
      <c r="O15" s="166"/>
      <c r="P15" s="790"/>
      <c r="Q15" s="790"/>
      <c r="R15" s="166"/>
      <c r="S15" s="166"/>
      <c r="T15" s="49"/>
      <c r="U15" s="1704"/>
      <c r="V15" s="720"/>
      <c r="W15" s="720"/>
      <c r="X15" s="720"/>
      <c r="Y15" s="609"/>
      <c r="Z15" s="720"/>
      <c r="AA15" s="720"/>
      <c r="AB15" s="720"/>
      <c r="AC15" s="720"/>
      <c r="AD15" s="1688"/>
      <c r="AE15" s="318"/>
    </row>
    <row r="16" spans="1:31" x14ac:dyDescent="0.25">
      <c r="A16" s="166"/>
      <c r="B16" s="20" t="s">
        <v>27</v>
      </c>
      <c r="C16" s="108"/>
      <c r="D16" s="41"/>
      <c r="E16" s="34"/>
      <c r="F16" s="34"/>
      <c r="G16" s="34"/>
      <c r="H16" s="715"/>
      <c r="I16" s="41"/>
      <c r="J16" s="34"/>
      <c r="K16" s="34"/>
      <c r="L16" s="34"/>
      <c r="M16" s="166"/>
      <c r="N16" s="170"/>
      <c r="O16" s="166"/>
      <c r="P16" s="790"/>
      <c r="Q16" s="790"/>
      <c r="R16" s="166"/>
      <c r="S16" s="166"/>
      <c r="T16" s="20" t="s">
        <v>27</v>
      </c>
      <c r="U16" s="1704"/>
      <c r="V16" s="1693"/>
      <c r="W16" s="1693"/>
      <c r="X16" s="1693"/>
      <c r="Y16" s="609"/>
      <c r="Z16" s="1704"/>
      <c r="AA16" s="1693"/>
      <c r="AB16" s="1693"/>
      <c r="AC16" s="1693"/>
      <c r="AD16" s="1688"/>
      <c r="AE16" s="219"/>
    </row>
    <row r="17" spans="1:32" x14ac:dyDescent="0.25">
      <c r="A17" s="103"/>
      <c r="B17" s="26" t="s">
        <v>537</v>
      </c>
      <c r="C17" s="311" t="s">
        <v>30</v>
      </c>
      <c r="D17" s="908">
        <v>4709445.96</v>
      </c>
      <c r="E17" s="801">
        <v>747036</v>
      </c>
      <c r="F17" s="801">
        <v>3962410</v>
      </c>
      <c r="G17" s="1576">
        <v>0</v>
      </c>
      <c r="H17" s="286"/>
      <c r="I17" s="149">
        <v>2625119.7999999998</v>
      </c>
      <c r="J17" s="150">
        <v>0</v>
      </c>
      <c r="K17" s="150">
        <v>2625120</v>
      </c>
      <c r="L17" s="150">
        <v>0</v>
      </c>
      <c r="M17" s="28"/>
      <c r="N17" s="1020">
        <f>(D17-I17)/I17</f>
        <v>0.79399277701535764</v>
      </c>
      <c r="O17" s="103"/>
      <c r="P17" s="863">
        <f>VLOOKUP(B17,'FX rates'!$B$9:$K$114,4,FALSE)</f>
        <v>63.714761000000003</v>
      </c>
      <c r="Q17" s="891">
        <f>VLOOKUP(B17,'FX rates'!$B$9:$K$114,5,FALSE)</f>
        <v>67.808000000000007</v>
      </c>
      <c r="R17" s="103"/>
      <c r="S17" s="103"/>
      <c r="T17" s="26" t="s">
        <v>537</v>
      </c>
      <c r="U17" s="1014">
        <f t="shared" si="4"/>
        <v>73914.519745275349</v>
      </c>
      <c r="V17" s="1324">
        <f t="shared" si="6"/>
        <v>11724.692807056123</v>
      </c>
      <c r="W17" s="1324">
        <f t="shared" si="7"/>
        <v>62189.827566017237</v>
      </c>
      <c r="X17" s="553">
        <f t="shared" si="8"/>
        <v>0</v>
      </c>
      <c r="Y17" s="728"/>
      <c r="Z17" s="1081">
        <f t="shared" si="5"/>
        <v>69452.659863142981</v>
      </c>
      <c r="AA17" s="659">
        <f t="shared" si="9"/>
        <v>0</v>
      </c>
      <c r="AB17" s="1324">
        <f t="shared" si="10"/>
        <v>38714.016045304386</v>
      </c>
      <c r="AC17" s="553">
        <f t="shared" si="11"/>
        <v>0</v>
      </c>
      <c r="AD17" s="1688"/>
      <c r="AE17" s="1450">
        <f t="shared" ref="AE17:AE28" si="15">U17/Z17-1</f>
        <v>6.4243182203885363E-2</v>
      </c>
    </row>
    <row r="18" spans="1:32" ht="12" customHeight="1" x14ac:dyDescent="0.25">
      <c r="A18" s="102"/>
      <c r="B18" s="31" t="s">
        <v>31</v>
      </c>
      <c r="C18" s="313" t="s">
        <v>32</v>
      </c>
      <c r="D18" s="909">
        <v>24.8</v>
      </c>
      <c r="E18" s="802">
        <v>24.8</v>
      </c>
      <c r="F18" s="802">
        <v>0.03</v>
      </c>
      <c r="G18" s="1168">
        <v>0</v>
      </c>
      <c r="H18" s="177"/>
      <c r="I18" s="156">
        <v>10.36</v>
      </c>
      <c r="J18" s="157">
        <v>10.36</v>
      </c>
      <c r="K18" s="157">
        <v>0</v>
      </c>
      <c r="L18" s="157">
        <v>0</v>
      </c>
      <c r="M18" s="34"/>
      <c r="N18" s="1021">
        <f>(D18-I18)/I18</f>
        <v>1.3938223938223939</v>
      </c>
      <c r="O18" s="102"/>
      <c r="P18" s="864">
        <f>VLOOKUP(B18,'FX rates'!$B$9:$K$114,4,FALSE)</f>
        <v>4.0572790000000003</v>
      </c>
      <c r="Q18" s="893">
        <f>VLOOKUP(B18,'FX rates'!$B$9:$K$114,5,FALSE)</f>
        <v>4.4835000000000003</v>
      </c>
      <c r="R18" s="102"/>
      <c r="S18" s="102"/>
      <c r="T18" s="1694" t="s">
        <v>31</v>
      </c>
      <c r="U18" s="1015">
        <f t="shared" si="4"/>
        <v>6.1124709441968372</v>
      </c>
      <c r="V18" s="157">
        <f t="shared" si="6"/>
        <v>6.1124709441968372</v>
      </c>
      <c r="W18" s="157">
        <f t="shared" si="7"/>
        <v>7.3941180776574637E-3</v>
      </c>
      <c r="X18" s="554">
        <f t="shared" si="8"/>
        <v>0</v>
      </c>
      <c r="Y18" s="1718"/>
      <c r="Z18" s="1082">
        <f t="shared" si="5"/>
        <v>5.5313928850228615</v>
      </c>
      <c r="AA18" s="667">
        <f t="shared" si="9"/>
        <v>2.3106947697111631</v>
      </c>
      <c r="AB18" s="157">
        <f t="shared" si="10"/>
        <v>0</v>
      </c>
      <c r="AC18" s="554">
        <f t="shared" si="11"/>
        <v>0</v>
      </c>
      <c r="AD18" s="1688"/>
      <c r="AE18" s="1451">
        <f t="shared" si="15"/>
        <v>0.10505094670590798</v>
      </c>
    </row>
    <row r="19" spans="1:32" x14ac:dyDescent="0.25">
      <c r="A19" s="102"/>
      <c r="B19" s="31" t="s">
        <v>35</v>
      </c>
      <c r="C19" s="313" t="s">
        <v>36</v>
      </c>
      <c r="D19" s="909">
        <v>17211668.760000002</v>
      </c>
      <c r="E19" s="802">
        <v>17211700</v>
      </c>
      <c r="F19" s="802">
        <v>0</v>
      </c>
      <c r="G19" s="1168">
        <v>0</v>
      </c>
      <c r="H19" s="177"/>
      <c r="I19" s="156">
        <v>10471213.060000001</v>
      </c>
      <c r="J19" s="157">
        <v>10471200</v>
      </c>
      <c r="K19" s="157">
        <v>0</v>
      </c>
      <c r="L19" s="157">
        <v>0</v>
      </c>
      <c r="M19" s="34"/>
      <c r="N19" s="1021">
        <f>(D19-I19)/I19</f>
        <v>0.64371297397705718</v>
      </c>
      <c r="O19" s="102"/>
      <c r="P19" s="864">
        <f>VLOOKUP(B19,'FX rates'!$B$9:$K$114,4,FALSE)</f>
        <v>22640.28932</v>
      </c>
      <c r="Q19" s="893">
        <f>VLOOKUP(B19,'FX rates'!$B$9:$K$114,5,FALSE)</f>
        <v>22468</v>
      </c>
      <c r="R19" s="102"/>
      <c r="S19" s="102"/>
      <c r="T19" s="1694" t="s">
        <v>35</v>
      </c>
      <c r="U19" s="1015">
        <f t="shared" si="4"/>
        <v>760.22300407599221</v>
      </c>
      <c r="V19" s="157">
        <f t="shared" si="6"/>
        <v>760.2243839170161</v>
      </c>
      <c r="W19" s="157">
        <f t="shared" si="7"/>
        <v>0</v>
      </c>
      <c r="X19" s="554">
        <f t="shared" si="8"/>
        <v>0</v>
      </c>
      <c r="Y19" s="1718"/>
      <c r="Z19" s="1082">
        <f t="shared" si="5"/>
        <v>766.05255296421581</v>
      </c>
      <c r="AA19" s="667">
        <f t="shared" ref="AA19:AA27" si="16">J19/$Q19</f>
        <v>466.04949261171441</v>
      </c>
      <c r="AB19" s="157">
        <f t="shared" ref="AB19:AB27" si="17">K19/$Q19</f>
        <v>0</v>
      </c>
      <c r="AC19" s="554">
        <f t="shared" ref="AC19:AC27" si="18">L19/$Q19</f>
        <v>0</v>
      </c>
      <c r="AD19" s="1688"/>
      <c r="AE19" s="1451">
        <f t="shared" si="15"/>
        <v>-7.6098550493257644E-3</v>
      </c>
    </row>
    <row r="20" spans="1:32" x14ac:dyDescent="0.25">
      <c r="A20" s="2"/>
      <c r="B20" s="31" t="s">
        <v>37</v>
      </c>
      <c r="C20" s="313" t="s">
        <v>38</v>
      </c>
      <c r="D20" s="1082">
        <v>318.23425804999999</v>
      </c>
      <c r="E20" s="803">
        <v>18.790285000000001</v>
      </c>
      <c r="F20" s="803">
        <v>299.44397305000001</v>
      </c>
      <c r="G20" s="982">
        <v>0</v>
      </c>
      <c r="H20" s="196"/>
      <c r="I20" s="156">
        <v>578.33000000000004</v>
      </c>
      <c r="J20" s="157">
        <v>20.46</v>
      </c>
      <c r="K20" s="157">
        <v>557.87</v>
      </c>
      <c r="L20" s="157">
        <v>0</v>
      </c>
      <c r="M20" s="34"/>
      <c r="N20" s="1021">
        <f>(D20-I20)/I20</f>
        <v>-0.44973586352082728</v>
      </c>
      <c r="O20" s="2"/>
      <c r="P20" s="864">
        <f>VLOOKUP(B20,'FX rates'!$B$9:$K$114,4,FALSE)</f>
        <v>7.8149249999999997</v>
      </c>
      <c r="Q20" s="893">
        <f>VLOOKUP(B20,'FX rates'!$B$9:$K$114,5,FALSE)</f>
        <v>7.7542999999999997</v>
      </c>
      <c r="R20" s="2"/>
      <c r="S20" s="2"/>
      <c r="T20" s="1694" t="s">
        <v>37</v>
      </c>
      <c r="U20" s="1015">
        <f t="shared" si="4"/>
        <v>40.721345124873238</v>
      </c>
      <c r="V20" s="157">
        <f t="shared" si="6"/>
        <v>2.4044101510891021</v>
      </c>
      <c r="W20" s="157">
        <f t="shared" si="7"/>
        <v>38.316934973784143</v>
      </c>
      <c r="X20" s="554">
        <f t="shared" si="8"/>
        <v>0</v>
      </c>
      <c r="Y20" s="244"/>
      <c r="Z20" s="1082">
        <f t="shared" si="5"/>
        <v>41.039714487445679</v>
      </c>
      <c r="AA20" s="667">
        <f t="shared" si="16"/>
        <v>2.6385360380692005</v>
      </c>
      <c r="AB20" s="157">
        <f t="shared" si="17"/>
        <v>71.943308873786165</v>
      </c>
      <c r="AC20" s="554">
        <f t="shared" si="18"/>
        <v>0</v>
      </c>
      <c r="AD20" s="1688"/>
      <c r="AE20" s="1451">
        <f t="shared" si="15"/>
        <v>-7.7575920434298506E-3</v>
      </c>
    </row>
    <row r="21" spans="1:32" x14ac:dyDescent="0.25">
      <c r="A21" s="2"/>
      <c r="B21" s="31" t="s">
        <v>39</v>
      </c>
      <c r="C21" s="313" t="s">
        <v>40</v>
      </c>
      <c r="D21" s="1082">
        <v>4167552378.5064201</v>
      </c>
      <c r="E21" s="803">
        <v>3842398788.0714998</v>
      </c>
      <c r="F21" s="803">
        <v>325153590.43492198</v>
      </c>
      <c r="G21" s="982">
        <v>0</v>
      </c>
      <c r="H21" s="196"/>
      <c r="I21" s="156">
        <v>3879634221.4198298</v>
      </c>
      <c r="J21" s="157">
        <v>3655209069.1766901</v>
      </c>
      <c r="K21" s="157">
        <v>224425152.24313599</v>
      </c>
      <c r="L21" s="157">
        <v>0</v>
      </c>
      <c r="M21" s="34"/>
      <c r="N21" s="1021">
        <f t="shared" ref="N21:N25" si="19">(D21-I21)/I21</f>
        <v>7.4212706831217931E-2</v>
      </c>
      <c r="O21" s="2"/>
      <c r="P21" s="864">
        <f>VLOOKUP(B21,'FX rates'!$B$9:$K$114,4,FALSE)</f>
        <v>13544.438488</v>
      </c>
      <c r="Q21" s="893">
        <f>VLOOKUP(B21,'FX rates'!$B$9:$K$114,5,FALSE)</f>
        <v>13513.5</v>
      </c>
      <c r="R21" s="2"/>
      <c r="S21" s="2"/>
      <c r="T21" s="1694" t="s">
        <v>39</v>
      </c>
      <c r="U21" s="1015">
        <f t="shared" si="4"/>
        <v>307694.73257963092</v>
      </c>
      <c r="V21" s="157">
        <f t="shared" si="6"/>
        <v>283688.30435279832</v>
      </c>
      <c r="W21" s="157">
        <f t="shared" si="7"/>
        <v>24006.428226832668</v>
      </c>
      <c r="X21" s="554">
        <f t="shared" si="8"/>
        <v>0</v>
      </c>
      <c r="Y21" s="244"/>
      <c r="Z21" s="1082">
        <f t="shared" si="5"/>
        <v>308399.18440865952</v>
      </c>
      <c r="AA21" s="667">
        <f t="shared" si="16"/>
        <v>270485.74160481669</v>
      </c>
      <c r="AB21" s="157">
        <f t="shared" si="17"/>
        <v>16607.477873469936</v>
      </c>
      <c r="AC21" s="554">
        <f t="shared" si="18"/>
        <v>0</v>
      </c>
      <c r="AD21" s="1688"/>
      <c r="AE21" s="1451">
        <f t="shared" si="15"/>
        <v>-2.284220791242908E-3</v>
      </c>
    </row>
    <row r="22" spans="1:32" x14ac:dyDescent="0.25">
      <c r="A22" s="102"/>
      <c r="B22" s="31" t="s">
        <v>41</v>
      </c>
      <c r="C22" s="313" t="s">
        <v>42</v>
      </c>
      <c r="D22" s="1082">
        <v>2095.8000000000002</v>
      </c>
      <c r="E22" s="803">
        <v>2095.8000000000002</v>
      </c>
      <c r="F22" s="803">
        <v>0</v>
      </c>
      <c r="G22" s="982">
        <v>0</v>
      </c>
      <c r="H22" s="177"/>
      <c r="I22" s="156">
        <v>2550.04</v>
      </c>
      <c r="J22" s="157">
        <v>2550.04</v>
      </c>
      <c r="K22" s="157">
        <v>0</v>
      </c>
      <c r="L22" s="157">
        <v>0</v>
      </c>
      <c r="M22" s="34"/>
      <c r="N22" s="1021">
        <f t="shared" si="19"/>
        <v>-0.17813053912879789</v>
      </c>
      <c r="O22" s="102"/>
      <c r="P22" s="864">
        <f>VLOOKUP(B22,'FX rates'!$B$9:$K$114,4,FALSE)</f>
        <v>112.646828</v>
      </c>
      <c r="Q22" s="893">
        <f>VLOOKUP(B22,'FX rates'!$B$9:$K$114,5,FALSE)</f>
        <v>116.965</v>
      </c>
      <c r="R22" s="102"/>
      <c r="S22" s="102"/>
      <c r="T22" s="1694" t="s">
        <v>41</v>
      </c>
      <c r="U22" s="1015">
        <f t="shared" si="4"/>
        <v>18.605051178183199</v>
      </c>
      <c r="V22" s="157">
        <f t="shared" si="6"/>
        <v>18.605051178183199</v>
      </c>
      <c r="W22" s="157">
        <f t="shared" si="7"/>
        <v>0</v>
      </c>
      <c r="X22" s="554">
        <f t="shared" si="8"/>
        <v>0</v>
      </c>
      <c r="Y22" s="1718"/>
      <c r="Z22" s="1082">
        <f t="shared" si="5"/>
        <v>17.918180652331895</v>
      </c>
      <c r="AA22" s="667">
        <f t="shared" si="16"/>
        <v>21.801735561920232</v>
      </c>
      <c r="AB22" s="157">
        <f t="shared" si="17"/>
        <v>0</v>
      </c>
      <c r="AC22" s="554">
        <f t="shared" si="18"/>
        <v>0</v>
      </c>
      <c r="AD22" s="1688"/>
      <c r="AE22" s="1451">
        <f t="shared" si="15"/>
        <v>3.8333720324552845E-2</v>
      </c>
    </row>
    <row r="23" spans="1:32" x14ac:dyDescent="0.25">
      <c r="A23" s="102"/>
      <c r="B23" s="31" t="s">
        <v>43</v>
      </c>
      <c r="C23" s="313" t="s">
        <v>44</v>
      </c>
      <c r="D23" s="1082">
        <v>21807064</v>
      </c>
      <c r="E23" s="803">
        <v>7290</v>
      </c>
      <c r="F23" s="803">
        <v>21799774</v>
      </c>
      <c r="G23" s="982">
        <v>0</v>
      </c>
      <c r="H23" s="177"/>
      <c r="I23" s="156">
        <v>28843465</v>
      </c>
      <c r="J23" s="157">
        <v>15162</v>
      </c>
      <c r="K23" s="157">
        <v>28828303</v>
      </c>
      <c r="L23" s="157">
        <v>0</v>
      </c>
      <c r="M23" s="34"/>
      <c r="N23" s="1021">
        <f t="shared" si="19"/>
        <v>-0.24395130751454447</v>
      </c>
      <c r="O23" s="102"/>
      <c r="P23" s="864">
        <f>VLOOKUP(B23,'FX rates'!$B$9:$K$114,4,FALSE)</f>
        <v>1066.235158</v>
      </c>
      <c r="Q23" s="893">
        <f>VLOOKUP(B23,'FX rates'!$B$9:$K$114,5,FALSE)</f>
        <v>1203.51</v>
      </c>
      <c r="R23" s="102"/>
      <c r="S23" s="102"/>
      <c r="T23" s="1694" t="s">
        <v>43</v>
      </c>
      <c r="U23" s="1015">
        <f t="shared" si="4"/>
        <v>20452.396299616299</v>
      </c>
      <c r="V23" s="157">
        <f t="shared" si="6"/>
        <v>6.8371408927035215</v>
      </c>
      <c r="W23" s="157">
        <f t="shared" si="7"/>
        <v>20445.559158723598</v>
      </c>
      <c r="X23" s="554">
        <f t="shared" si="8"/>
        <v>0</v>
      </c>
      <c r="Y23" s="1718"/>
      <c r="Z23" s="1082">
        <f t="shared" si="5"/>
        <v>18119.553638939436</v>
      </c>
      <c r="AA23" s="667">
        <f t="shared" si="16"/>
        <v>12.598150410050602</v>
      </c>
      <c r="AB23" s="157">
        <f t="shared" si="17"/>
        <v>23953.521782120632</v>
      </c>
      <c r="AC23" s="554">
        <f t="shared" si="18"/>
        <v>0</v>
      </c>
      <c r="AD23" s="1688"/>
      <c r="AE23" s="1451">
        <f t="shared" si="15"/>
        <v>0.12874724770612</v>
      </c>
    </row>
    <row r="24" spans="1:32" x14ac:dyDescent="0.25">
      <c r="A24" s="102"/>
      <c r="B24" s="31" t="s">
        <v>45</v>
      </c>
      <c r="C24" s="313" t="s">
        <v>46</v>
      </c>
      <c r="D24" s="1082">
        <v>1190.8499999999999</v>
      </c>
      <c r="E24" s="803">
        <v>1102.8699999999999</v>
      </c>
      <c r="F24" s="803">
        <v>71.55</v>
      </c>
      <c r="G24" s="982">
        <v>16.43</v>
      </c>
      <c r="H24" s="177"/>
      <c r="I24" s="156">
        <v>1114.8800000000001</v>
      </c>
      <c r="J24" s="157">
        <v>930.23</v>
      </c>
      <c r="K24" s="157">
        <v>181.36</v>
      </c>
      <c r="L24" s="157">
        <v>3.29</v>
      </c>
      <c r="M24" s="28"/>
      <c r="N24" s="1021">
        <f t="shared" si="19"/>
        <v>6.8141862801377545E-2</v>
      </c>
      <c r="O24" s="102"/>
      <c r="P24" s="864">
        <f>VLOOKUP(B24,'FX rates'!$B$9:$K$114,4,FALSE)</f>
        <v>1.4076569999999999</v>
      </c>
      <c r="Q24" s="893">
        <f>VLOOKUP(B24,'FX rates'!$B$9:$K$114,5,FALSE)</f>
        <v>1.4371</v>
      </c>
      <c r="R24" s="102"/>
      <c r="S24" s="102"/>
      <c r="T24" s="1694" t="s">
        <v>45</v>
      </c>
      <c r="U24" s="1015">
        <f t="shared" si="4"/>
        <v>845.98023524196583</v>
      </c>
      <c r="V24" s="157">
        <f t="shared" si="6"/>
        <v>783.47921404148872</v>
      </c>
      <c r="W24" s="157">
        <f t="shared" si="7"/>
        <v>50.829143747375959</v>
      </c>
      <c r="X24" s="554">
        <f t="shared" si="8"/>
        <v>11.671877453101146</v>
      </c>
      <c r="Y24" s="1718"/>
      <c r="Z24" s="1082">
        <f t="shared" si="5"/>
        <v>828.64797160949126</v>
      </c>
      <c r="AA24" s="667">
        <f t="shared" si="16"/>
        <v>647.29663906478322</v>
      </c>
      <c r="AB24" s="157">
        <f t="shared" si="17"/>
        <v>126.19859439148286</v>
      </c>
      <c r="AC24" s="554">
        <f t="shared" si="18"/>
        <v>2.289332683877253</v>
      </c>
      <c r="AD24" s="1688"/>
      <c r="AE24" s="1451">
        <f t="shared" si="15"/>
        <v>2.0916316972103388E-2</v>
      </c>
    </row>
    <row r="25" spans="1:32" x14ac:dyDescent="0.25">
      <c r="A25" s="102"/>
      <c r="B25" s="31" t="s">
        <v>48</v>
      </c>
      <c r="C25" s="313" t="s">
        <v>49</v>
      </c>
      <c r="D25" s="1082">
        <v>44060416918</v>
      </c>
      <c r="E25" s="803">
        <v>26361552285</v>
      </c>
      <c r="F25" s="803">
        <v>17698864633</v>
      </c>
      <c r="G25" s="982">
        <v>0</v>
      </c>
      <c r="H25" s="177"/>
      <c r="I25" s="156">
        <v>92030699774</v>
      </c>
      <c r="J25" s="157">
        <v>40380182099</v>
      </c>
      <c r="K25" s="157">
        <v>51650517675</v>
      </c>
      <c r="L25" s="157">
        <v>0</v>
      </c>
      <c r="M25" s="34"/>
      <c r="N25" s="1021">
        <f t="shared" si="19"/>
        <v>-0.52124218303023595</v>
      </c>
      <c r="O25" s="102"/>
      <c r="P25" s="864">
        <f>VLOOKUP(B25,'FX rates'!$B$9:$K$114,4,FALSE)</f>
        <v>6.5165519999999999</v>
      </c>
      <c r="Q25" s="893">
        <f>VLOOKUP(B25,'FX rates'!$B$9:$K$114,5,FALSE)</f>
        <v>6.9436999999999998</v>
      </c>
      <c r="R25" s="102"/>
      <c r="S25" s="102"/>
      <c r="T25" s="1694" t="s">
        <v>48</v>
      </c>
      <c r="U25" s="1015">
        <f t="shared" si="4"/>
        <v>6761308268.2375593</v>
      </c>
      <c r="V25" s="157">
        <f t="shared" si="6"/>
        <v>4045322171.1420398</v>
      </c>
      <c r="W25" s="157">
        <f t="shared" si="7"/>
        <v>2715986097.0955191</v>
      </c>
      <c r="X25" s="554">
        <f t="shared" si="8"/>
        <v>0</v>
      </c>
      <c r="Y25" s="1718"/>
      <c r="Z25" s="1082">
        <f t="shared" si="5"/>
        <v>6345380260.9559746</v>
      </c>
      <c r="AA25" s="667">
        <f t="shared" si="16"/>
        <v>5815369629.8803234</v>
      </c>
      <c r="AB25" s="157">
        <f t="shared" si="17"/>
        <v>7438471949.3929749</v>
      </c>
      <c r="AC25" s="554">
        <f t="shared" si="18"/>
        <v>0</v>
      </c>
      <c r="AD25" s="1688"/>
      <c r="AE25" s="1451">
        <f t="shared" si="15"/>
        <v>6.5548161052041198E-2</v>
      </c>
    </row>
    <row r="26" spans="1:32" x14ac:dyDescent="0.25">
      <c r="A26" s="102"/>
      <c r="B26" s="31" t="s">
        <v>50</v>
      </c>
      <c r="C26" s="313" t="s">
        <v>49</v>
      </c>
      <c r="D26" s="1082">
        <v>289994.62</v>
      </c>
      <c r="E26" s="803">
        <v>288259</v>
      </c>
      <c r="F26" s="803">
        <v>1735.54</v>
      </c>
      <c r="G26" s="982">
        <v>0</v>
      </c>
      <c r="H26" s="177"/>
      <c r="I26" s="156">
        <v>228148.47</v>
      </c>
      <c r="J26" s="157">
        <v>225306</v>
      </c>
      <c r="K26" s="157">
        <v>2842.03</v>
      </c>
      <c r="L26" s="157">
        <v>0</v>
      </c>
      <c r="M26" s="34"/>
      <c r="N26" s="1021">
        <f>(D26-I26)/I26</f>
        <v>0.27107852180643593</v>
      </c>
      <c r="O26" s="102"/>
      <c r="P26" s="864">
        <f>VLOOKUP(B26,'FX rates'!$B$9:$K$114,4,FALSE)</f>
        <v>6.5165519999999999</v>
      </c>
      <c r="Q26" s="893">
        <f>VLOOKUP(B26,'FX rates'!$B$9:$K$114,5,FALSE)</f>
        <v>6.9436999999999998</v>
      </c>
      <c r="R26" s="102"/>
      <c r="S26" s="102"/>
      <c r="T26" s="1694" t="s">
        <v>50</v>
      </c>
      <c r="U26" s="1015">
        <f t="shared" si="4"/>
        <v>44501.236236586468</v>
      </c>
      <c r="V26" s="157">
        <f t="shared" si="6"/>
        <v>44234.896000216067</v>
      </c>
      <c r="W26" s="157">
        <f t="shared" si="7"/>
        <v>266.32795993955085</v>
      </c>
      <c r="X26" s="554">
        <f t="shared" si="8"/>
        <v>0</v>
      </c>
      <c r="Y26" s="1718"/>
      <c r="Z26" s="1082">
        <f t="shared" si="5"/>
        <v>41763.702348891798</v>
      </c>
      <c r="AA26" s="667">
        <f t="shared" si="16"/>
        <v>32447.542376542766</v>
      </c>
      <c r="AB26" s="157">
        <f t="shared" si="17"/>
        <v>409.29619655227043</v>
      </c>
      <c r="AC26" s="554">
        <f t="shared" si="18"/>
        <v>0</v>
      </c>
      <c r="AD26" s="1688"/>
      <c r="AE26" s="1451">
        <f t="shared" si="15"/>
        <v>6.5548161052041198E-2</v>
      </c>
    </row>
    <row r="27" spans="1:32" x14ac:dyDescent="0.25">
      <c r="A27" s="102"/>
      <c r="B27" s="37" t="s">
        <v>55</v>
      </c>
      <c r="C27" s="316" t="s">
        <v>56</v>
      </c>
      <c r="D27" s="1083">
        <v>7098050.209999999</v>
      </c>
      <c r="E27" s="981">
        <v>877032.34</v>
      </c>
      <c r="F27" s="981">
        <v>5269075.0599999996</v>
      </c>
      <c r="G27" s="984">
        <v>951942.81</v>
      </c>
      <c r="H27" s="177"/>
      <c r="I27" s="718">
        <v>8513703.1500000004</v>
      </c>
      <c r="J27" s="719">
        <v>849968</v>
      </c>
      <c r="K27" s="719">
        <v>6312610</v>
      </c>
      <c r="L27" s="719">
        <v>1351130</v>
      </c>
      <c r="M27" s="34"/>
      <c r="N27" s="1022">
        <f>(D27-I27)/I27</f>
        <v>-0.16627933991332564</v>
      </c>
      <c r="O27" s="102"/>
      <c r="P27" s="865">
        <f>VLOOKUP(B27,'FX rates'!$B$9:$K$114,4,FALSE)</f>
        <v>29.664079999999998</v>
      </c>
      <c r="Q27" s="895">
        <f>VLOOKUP(B27,'FX rates'!$B$9:$K$114,5,FALSE)</f>
        <v>32.283099999999997</v>
      </c>
      <c r="R27" s="102"/>
      <c r="S27" s="102"/>
      <c r="T27" s="1695" t="s">
        <v>55</v>
      </c>
      <c r="U27" s="1016">
        <f t="shared" si="4"/>
        <v>239280.98258904371</v>
      </c>
      <c r="V27" s="555">
        <f t="shared" si="6"/>
        <v>29565.465708021286</v>
      </c>
      <c r="W27" s="555">
        <f t="shared" si="7"/>
        <v>177624.7589677482</v>
      </c>
      <c r="X27" s="556">
        <f t="shared" si="8"/>
        <v>32090.757913274239</v>
      </c>
      <c r="Y27" s="1718"/>
      <c r="Z27" s="1083">
        <f t="shared" si="5"/>
        <v>219868.91624410293</v>
      </c>
      <c r="AA27" s="669">
        <f t="shared" si="16"/>
        <v>26328.574393413273</v>
      </c>
      <c r="AB27" s="555">
        <f t="shared" si="17"/>
        <v>195539.15206408309</v>
      </c>
      <c r="AC27" s="556">
        <f t="shared" si="18"/>
        <v>41852.548237313022</v>
      </c>
      <c r="AD27" s="1688"/>
      <c r="AE27" s="1452">
        <f t="shared" si="15"/>
        <v>8.8289271064533326E-2</v>
      </c>
    </row>
    <row r="28" spans="1:32" x14ac:dyDescent="0.25">
      <c r="A28" s="102"/>
      <c r="B28" s="63"/>
      <c r="C28" s="162"/>
      <c r="D28" s="793" t="s">
        <v>598</v>
      </c>
      <c r="E28" s="793" t="s">
        <v>598</v>
      </c>
      <c r="F28" s="793" t="s">
        <v>598</v>
      </c>
      <c r="G28" s="793" t="s">
        <v>598</v>
      </c>
      <c r="H28" s="177"/>
      <c r="I28" s="793" t="s">
        <v>598</v>
      </c>
      <c r="J28" s="793" t="s">
        <v>598</v>
      </c>
      <c r="K28" s="793" t="s">
        <v>598</v>
      </c>
      <c r="L28" s="793" t="s">
        <v>598</v>
      </c>
      <c r="M28" s="102"/>
      <c r="N28" s="170"/>
      <c r="O28" s="102"/>
      <c r="P28" s="793"/>
      <c r="Q28" s="793"/>
      <c r="R28" s="102"/>
      <c r="S28" s="102"/>
      <c r="T28" s="140" t="s">
        <v>26</v>
      </c>
      <c r="U28" s="1704">
        <f>SUM(U17:U27)</f>
        <v>6761995783.7471161</v>
      </c>
      <c r="V28" s="720"/>
      <c r="W28" s="720"/>
      <c r="X28" s="720"/>
      <c r="Y28" s="1718"/>
      <c r="Z28" s="1704">
        <f>SUM(Z17:Z27)</f>
        <v>6346039524.1622915</v>
      </c>
      <c r="AA28" s="720"/>
      <c r="AB28" s="720"/>
      <c r="AC28" s="720"/>
      <c r="AD28" s="1688"/>
      <c r="AE28" s="464">
        <f t="shared" si="15"/>
        <v>6.5545803489103438E-2</v>
      </c>
    </row>
    <row r="29" spans="1:32" x14ac:dyDescent="0.25">
      <c r="A29" s="166"/>
      <c r="B29" s="40"/>
      <c r="C29" s="162"/>
      <c r="D29" s="790" t="s">
        <v>598</v>
      </c>
      <c r="E29" s="790" t="s">
        <v>598</v>
      </c>
      <c r="F29" s="790" t="s">
        <v>598</v>
      </c>
      <c r="G29" s="790" t="s">
        <v>598</v>
      </c>
      <c r="H29" s="170"/>
      <c r="I29" s="170" t="s">
        <v>598</v>
      </c>
      <c r="J29" s="170" t="s">
        <v>598</v>
      </c>
      <c r="K29" s="170" t="s">
        <v>598</v>
      </c>
      <c r="L29" s="170" t="s">
        <v>598</v>
      </c>
      <c r="M29" s="170"/>
      <c r="N29" s="170"/>
      <c r="O29" s="166"/>
      <c r="P29" s="793"/>
      <c r="Q29" s="793"/>
      <c r="R29" s="166"/>
      <c r="S29" s="166"/>
      <c r="T29" s="40"/>
      <c r="U29" s="1704"/>
      <c r="V29" s="720"/>
      <c r="W29" s="720"/>
      <c r="X29" s="720"/>
      <c r="Y29" s="609"/>
      <c r="Z29" s="720"/>
      <c r="AA29" s="720"/>
      <c r="AB29" s="720"/>
      <c r="AC29" s="720"/>
      <c r="AD29" s="1688"/>
      <c r="AE29" s="1688"/>
      <c r="AF29" s="1688"/>
    </row>
    <row r="30" spans="1:32" x14ac:dyDescent="0.25">
      <c r="A30" s="166"/>
      <c r="B30" s="20" t="s">
        <v>59</v>
      </c>
      <c r="C30" s="108"/>
      <c r="D30" s="41"/>
      <c r="E30" s="34"/>
      <c r="F30" s="34"/>
      <c r="G30" s="34"/>
      <c r="H30" s="715"/>
      <c r="I30" s="41"/>
      <c r="J30" s="34"/>
      <c r="K30" s="34"/>
      <c r="L30" s="34"/>
      <c r="M30" s="166"/>
      <c r="N30" s="163"/>
      <c r="O30" s="166"/>
      <c r="P30" s="793"/>
      <c r="Q30" s="793"/>
      <c r="R30" s="166"/>
      <c r="S30" s="166"/>
      <c r="T30" s="20" t="s">
        <v>59</v>
      </c>
      <c r="U30" s="1704"/>
      <c r="V30" s="1693"/>
      <c r="W30" s="1693"/>
      <c r="X30" s="1693"/>
      <c r="Y30" s="609"/>
      <c r="Z30" s="1704"/>
      <c r="AA30" s="1693"/>
      <c r="AB30" s="1693"/>
      <c r="AC30" s="1693"/>
      <c r="AD30" s="1688"/>
      <c r="AE30" s="1688"/>
      <c r="AF30" s="1688"/>
    </row>
    <row r="31" spans="1:32" s="1860" customFormat="1" x14ac:dyDescent="0.25">
      <c r="A31" s="166"/>
      <c r="B31" s="684" t="s">
        <v>151</v>
      </c>
      <c r="C31" s="148" t="s">
        <v>64</v>
      </c>
      <c r="D31" s="152">
        <v>22.7</v>
      </c>
      <c r="E31" s="172">
        <v>22.7</v>
      </c>
      <c r="F31" s="172">
        <v>0</v>
      </c>
      <c r="G31" s="172">
        <v>0</v>
      </c>
      <c r="H31" s="286"/>
      <c r="I31" s="152">
        <v>0</v>
      </c>
      <c r="J31" s="172">
        <v>0</v>
      </c>
      <c r="K31" s="172">
        <v>0</v>
      </c>
      <c r="L31" s="172">
        <v>0</v>
      </c>
      <c r="M31" s="1693"/>
      <c r="N31" s="1020" t="s">
        <v>123</v>
      </c>
      <c r="O31" s="103"/>
      <c r="P31" s="863">
        <v>0.83469599999999999</v>
      </c>
      <c r="Q31" s="891">
        <v>0.95010099999999997</v>
      </c>
      <c r="R31" s="166"/>
      <c r="S31" s="166"/>
      <c r="T31" s="684" t="s">
        <v>151</v>
      </c>
      <c r="U31" s="1740">
        <f t="shared" ref="U31:U32" si="20">D31/P31</f>
        <v>27.195529869557298</v>
      </c>
      <c r="V31" s="1324">
        <f t="shared" ref="V31:V32" si="21">E31/$P31</f>
        <v>27.195529869557298</v>
      </c>
      <c r="W31" s="1324">
        <f t="shared" ref="W31:W32" si="22">F31/$P31</f>
        <v>0</v>
      </c>
      <c r="X31" s="1864">
        <f t="shared" ref="X31:X32" si="23">G31/$P31</f>
        <v>0</v>
      </c>
      <c r="Y31" s="728"/>
      <c r="Z31" s="551">
        <f t="shared" ref="Z31" si="24">D31/Q31</f>
        <v>23.892196724348253</v>
      </c>
      <c r="AA31" s="1324">
        <f t="shared" ref="AA31" si="25">J31/$Q31</f>
        <v>0</v>
      </c>
      <c r="AB31" s="1324">
        <f t="shared" ref="AB31" si="26">K31/$Q31</f>
        <v>0</v>
      </c>
      <c r="AC31" s="1864">
        <f t="shared" ref="AC31" si="27">L31/$Q31</f>
        <v>0</v>
      </c>
      <c r="AE31" s="1450">
        <f>U31/Z31-1</f>
        <v>0.13825991738309518</v>
      </c>
    </row>
    <row r="32" spans="1:32" x14ac:dyDescent="0.25">
      <c r="A32" s="103"/>
      <c r="B32" s="1694" t="s">
        <v>154</v>
      </c>
      <c r="C32" s="155" t="s">
        <v>64</v>
      </c>
      <c r="D32" s="173">
        <v>5902219</v>
      </c>
      <c r="E32" s="174">
        <v>75895</v>
      </c>
      <c r="F32" s="174">
        <v>5826324</v>
      </c>
      <c r="G32" s="174">
        <v>0</v>
      </c>
      <c r="H32" s="1702"/>
      <c r="I32" s="173">
        <v>5820531</v>
      </c>
      <c r="J32" s="174">
        <v>172814</v>
      </c>
      <c r="K32" s="174">
        <v>5647717</v>
      </c>
      <c r="L32" s="174">
        <v>0</v>
      </c>
      <c r="M32" s="34"/>
      <c r="N32" s="1021">
        <f>D32/I32-1</f>
        <v>1.4034458368145541E-2</v>
      </c>
      <c r="O32" s="1839"/>
      <c r="P32" s="864">
        <f>VLOOKUP(B32,'FX rates'!$B$9:$K$114,4,FALSE)</f>
        <v>0.83469599999999999</v>
      </c>
      <c r="Q32" s="893">
        <f>VLOOKUP(B32,'FX rates'!$B$9:$K$114,5,FALSE)</f>
        <v>0.95010099999999997</v>
      </c>
      <c r="R32" s="103"/>
      <c r="S32" s="103"/>
      <c r="T32" s="1861" t="s">
        <v>154</v>
      </c>
      <c r="U32" s="1741">
        <f t="shared" si="20"/>
        <v>7071100.137055886</v>
      </c>
      <c r="V32" s="157">
        <f t="shared" si="21"/>
        <v>90925.318918504461</v>
      </c>
      <c r="W32" s="157">
        <f t="shared" si="22"/>
        <v>6980174.8181373822</v>
      </c>
      <c r="X32" s="1865">
        <f t="shared" si="23"/>
        <v>0</v>
      </c>
      <c r="Y32" s="1718"/>
      <c r="Z32" s="1219">
        <f t="shared" si="5"/>
        <v>6212201.6501403535</v>
      </c>
      <c r="AA32" s="157">
        <f t="shared" si="9"/>
        <v>181890.13589081581</v>
      </c>
      <c r="AB32" s="157">
        <f t="shared" si="10"/>
        <v>5944333.2866716273</v>
      </c>
      <c r="AC32" s="1865">
        <f t="shared" si="11"/>
        <v>0</v>
      </c>
      <c r="AD32" s="1860"/>
      <c r="AE32" s="1451">
        <f t="shared" ref="AE32:AE47" si="28">U32/Z32-1</f>
        <v>0.13825991738309518</v>
      </c>
    </row>
    <row r="33" spans="1:32" x14ac:dyDescent="0.25">
      <c r="A33" s="177"/>
      <c r="B33" s="1694" t="s">
        <v>68</v>
      </c>
      <c r="C33" s="155" t="s">
        <v>69</v>
      </c>
      <c r="D33" s="173">
        <v>265858.13668391423</v>
      </c>
      <c r="E33" s="174">
        <v>9065.6581524746889</v>
      </c>
      <c r="F33" s="174">
        <v>235329.53107561704</v>
      </c>
      <c r="G33" s="174">
        <v>21462.947455822497</v>
      </c>
      <c r="H33" s="1702"/>
      <c r="I33" s="173">
        <v>307577.44669618335</v>
      </c>
      <c r="J33" s="174">
        <v>8814.89496532044</v>
      </c>
      <c r="K33" s="174">
        <v>268720.67390169721</v>
      </c>
      <c r="L33" s="174">
        <v>30041.8778291657</v>
      </c>
      <c r="M33" s="34"/>
      <c r="N33" s="1021" t="s">
        <v>123</v>
      </c>
      <c r="O33" s="1839"/>
      <c r="P33" s="864">
        <f>VLOOKUP(B33,'FX rates'!$B$9:$K$114,4,FALSE)</f>
        <v>3.7825220000000002</v>
      </c>
      <c r="Q33" s="893">
        <f>VLOOKUP(B33,'FX rates'!$B$9:$K$114,5,FALSE)</f>
        <v>3.5133999999999999</v>
      </c>
      <c r="R33" s="177"/>
      <c r="S33" s="177"/>
      <c r="T33" s="1861" t="s">
        <v>68</v>
      </c>
      <c r="U33" s="1741">
        <f t="shared" si="4"/>
        <v>70285.945906967419</v>
      </c>
      <c r="V33" s="157">
        <f t="shared" si="6"/>
        <v>2396.7231789992729</v>
      </c>
      <c r="W33" s="157">
        <f t="shared" si="7"/>
        <v>62214.980131144519</v>
      </c>
      <c r="X33" s="1865">
        <f t="shared" si="8"/>
        <v>5674.2425968236266</v>
      </c>
      <c r="Y33" s="1718"/>
      <c r="Z33" s="1219">
        <f t="shared" si="5"/>
        <v>75669.76054076229</v>
      </c>
      <c r="AA33" s="157">
        <f t="shared" si="9"/>
        <v>2508.9357788240563</v>
      </c>
      <c r="AB33" s="157">
        <f t="shared" si="10"/>
        <v>76484.508994619799</v>
      </c>
      <c r="AC33" s="1865">
        <f t="shared" si="11"/>
        <v>8550.6568649074125</v>
      </c>
      <c r="AD33" s="1860"/>
      <c r="AE33" s="1451">
        <f t="shared" si="28"/>
        <v>-7.1148826100681073E-2</v>
      </c>
    </row>
    <row r="34" spans="1:32" x14ac:dyDescent="0.25">
      <c r="A34" s="102"/>
      <c r="B34" s="31" t="s">
        <v>70</v>
      </c>
      <c r="C34" s="155" t="s">
        <v>71</v>
      </c>
      <c r="D34" s="173">
        <v>1684.4</v>
      </c>
      <c r="E34" s="174">
        <v>1391.85</v>
      </c>
      <c r="F34" s="174">
        <v>292.55</v>
      </c>
      <c r="G34" s="174">
        <v>0</v>
      </c>
      <c r="H34" s="177"/>
      <c r="I34" s="173">
        <v>1484.14</v>
      </c>
      <c r="J34" s="174">
        <v>1021.51</v>
      </c>
      <c r="K34" s="174">
        <v>462.63</v>
      </c>
      <c r="L34" s="174">
        <v>0</v>
      </c>
      <c r="M34" s="34"/>
      <c r="N34" s="1021">
        <f t="shared" ref="N34:N43" si="29">D34/I34-1</f>
        <v>0.13493336208174433</v>
      </c>
      <c r="O34" s="102"/>
      <c r="P34" s="864">
        <f>VLOOKUP(B34,'FX rates'!$B$9:$K$114,4,FALSE)</f>
        <v>9.3288390000000003</v>
      </c>
      <c r="Q34" s="893">
        <f>VLOOKUP(B34,'FX rates'!$B$9:$K$114,5,FALSE)</f>
        <v>10.102</v>
      </c>
      <c r="R34" s="102"/>
      <c r="S34" s="102"/>
      <c r="T34" s="1861" t="s">
        <v>70</v>
      </c>
      <c r="U34" s="1741">
        <f t="shared" si="4"/>
        <v>180.55837387696369</v>
      </c>
      <c r="V34" s="157">
        <f t="shared" si="6"/>
        <v>149.19863018324145</v>
      </c>
      <c r="W34" s="157">
        <f t="shared" si="7"/>
        <v>31.35974369372223</v>
      </c>
      <c r="X34" s="1865">
        <f t="shared" si="8"/>
        <v>0</v>
      </c>
      <c r="Y34" s="1718"/>
      <c r="Z34" s="1219">
        <f t="shared" si="5"/>
        <v>166.73925955256385</v>
      </c>
      <c r="AA34" s="157">
        <f t="shared" ref="AA34:AA39" si="30">J34/$Q34</f>
        <v>101.11958028113244</v>
      </c>
      <c r="AB34" s="157">
        <f t="shared" ref="AB34:AB39" si="31">K34/$Q34</f>
        <v>45.795882003563648</v>
      </c>
      <c r="AC34" s="1865">
        <f t="shared" ref="AC34:AC39" si="32">L34/$Q34</f>
        <v>0</v>
      </c>
      <c r="AD34" s="1860"/>
      <c r="AE34" s="1451">
        <f t="shared" si="28"/>
        <v>8.2878587571293627E-2</v>
      </c>
    </row>
    <row r="35" spans="1:32" x14ac:dyDescent="0.25">
      <c r="A35" s="102"/>
      <c r="B35" s="31" t="s">
        <v>72</v>
      </c>
      <c r="C35" s="155" t="s">
        <v>64</v>
      </c>
      <c r="D35" s="173">
        <v>3.2</v>
      </c>
      <c r="E35" s="174">
        <v>3.2</v>
      </c>
      <c r="F35" s="174">
        <v>0</v>
      </c>
      <c r="G35" s="174">
        <v>0</v>
      </c>
      <c r="H35" s="177"/>
      <c r="I35" s="173">
        <v>210.29</v>
      </c>
      <c r="J35" s="174">
        <v>1.9</v>
      </c>
      <c r="K35" s="174">
        <v>208.39</v>
      </c>
      <c r="L35" s="174">
        <v>0</v>
      </c>
      <c r="M35" s="34"/>
      <c r="N35" s="1021">
        <f t="shared" si="29"/>
        <v>-0.98478291882638258</v>
      </c>
      <c r="O35" s="102"/>
      <c r="P35" s="864">
        <f>VLOOKUP(B35,'FX rates'!$B$9:$K$114,4,FALSE)</f>
        <v>0.83469599999999999</v>
      </c>
      <c r="Q35" s="893">
        <f>VLOOKUP(B35,'FX rates'!$B$9:$K$114,5,FALSE)</f>
        <v>0.95010099999999997</v>
      </c>
      <c r="R35" s="102"/>
      <c r="S35" s="102"/>
      <c r="T35" s="36" t="s">
        <v>72</v>
      </c>
      <c r="U35" s="1741">
        <f t="shared" si="4"/>
        <v>3.8337310829331881</v>
      </c>
      <c r="V35" s="157">
        <f t="shared" si="6"/>
        <v>3.8337310829331881</v>
      </c>
      <c r="W35" s="157">
        <f t="shared" si="7"/>
        <v>0</v>
      </c>
      <c r="X35" s="1865">
        <f t="shared" si="8"/>
        <v>0</v>
      </c>
      <c r="Y35" s="1718"/>
      <c r="Z35" s="1219">
        <f t="shared" si="5"/>
        <v>3.3680629743574633</v>
      </c>
      <c r="AA35" s="157">
        <f t="shared" si="30"/>
        <v>1.9997873910247437</v>
      </c>
      <c r="AB35" s="157">
        <f t="shared" si="31"/>
        <v>219.3345760082349</v>
      </c>
      <c r="AC35" s="1865">
        <f t="shared" si="32"/>
        <v>0</v>
      </c>
      <c r="AD35" s="1688"/>
      <c r="AE35" s="1451">
        <f t="shared" si="28"/>
        <v>0.13825991738309518</v>
      </c>
    </row>
    <row r="36" spans="1:32" x14ac:dyDescent="0.25">
      <c r="A36" s="102"/>
      <c r="B36" s="1027" t="s">
        <v>73</v>
      </c>
      <c r="C36" s="155" t="s">
        <v>64</v>
      </c>
      <c r="D36" s="173">
        <v>3961365848.0149999</v>
      </c>
      <c r="E36" s="174">
        <v>1364266794.3699999</v>
      </c>
      <c r="F36" s="174">
        <v>328481931.01999998</v>
      </c>
      <c r="G36" s="174">
        <v>2268617122.625</v>
      </c>
      <c r="H36" s="177"/>
      <c r="I36" s="173">
        <v>4452026204.1599998</v>
      </c>
      <c r="J36" s="174">
        <v>1224793353.9749999</v>
      </c>
      <c r="K36" s="174">
        <v>790239266.80499995</v>
      </c>
      <c r="L36" s="174">
        <v>2436993583.3800001</v>
      </c>
      <c r="M36" s="34"/>
      <c r="N36" s="1021">
        <f t="shared" si="29"/>
        <v>-0.11021057236512311</v>
      </c>
      <c r="O36" s="102"/>
      <c r="P36" s="864">
        <f>VLOOKUP(B36,'FX rates'!$B$9:$K$114,4,FALSE)</f>
        <v>0.83469599999999999</v>
      </c>
      <c r="Q36" s="893">
        <f>VLOOKUP(B36,'FX rates'!$B$9:$K$114,5,FALSE)</f>
        <v>0.95010099999999997</v>
      </c>
      <c r="R36" s="102"/>
      <c r="S36" s="102"/>
      <c r="T36" s="1027" t="s">
        <v>73</v>
      </c>
      <c r="U36" s="1741">
        <f t="shared" si="4"/>
        <v>4745878557.0015907</v>
      </c>
      <c r="V36" s="157">
        <f t="shared" si="6"/>
        <v>1634447504.68434</v>
      </c>
      <c r="W36" s="157">
        <f t="shared" si="7"/>
        <v>393534809.10415286</v>
      </c>
      <c r="X36" s="1865">
        <f t="shared" si="8"/>
        <v>2717896243.213098</v>
      </c>
      <c r="Y36" s="1718"/>
      <c r="Z36" s="1219">
        <f t="shared" si="5"/>
        <v>4169415512.6823359</v>
      </c>
      <c r="AA36" s="157">
        <f t="shared" si="30"/>
        <v>1289119108.3632162</v>
      </c>
      <c r="AB36" s="157">
        <f t="shared" si="31"/>
        <v>831742379.81540906</v>
      </c>
      <c r="AC36" s="1865">
        <f t="shared" si="32"/>
        <v>2564983705.2902799</v>
      </c>
      <c r="AD36" s="1688"/>
      <c r="AE36" s="1451">
        <f t="shared" si="28"/>
        <v>0.13825991738309518</v>
      </c>
    </row>
    <row r="37" spans="1:32" x14ac:dyDescent="0.25">
      <c r="A37" s="102"/>
      <c r="B37" s="31" t="s">
        <v>76</v>
      </c>
      <c r="C37" s="155" t="s">
        <v>64</v>
      </c>
      <c r="D37" s="173">
        <v>73</v>
      </c>
      <c r="E37" s="174">
        <v>0</v>
      </c>
      <c r="F37" s="174">
        <v>0</v>
      </c>
      <c r="G37" s="174">
        <v>73</v>
      </c>
      <c r="H37" s="177"/>
      <c r="I37" s="173">
        <v>5</v>
      </c>
      <c r="J37" s="174">
        <v>0</v>
      </c>
      <c r="K37" s="174">
        <v>0</v>
      </c>
      <c r="L37" s="174">
        <v>5</v>
      </c>
      <c r="M37" s="34"/>
      <c r="N37" s="1021">
        <f t="shared" si="29"/>
        <v>13.6</v>
      </c>
      <c r="O37" s="102"/>
      <c r="P37" s="864">
        <f>VLOOKUP(B37,'FX rates'!$B$9:$K$114,4,FALSE)</f>
        <v>0.83469599999999999</v>
      </c>
      <c r="Q37" s="893">
        <f>VLOOKUP(B37,'FX rates'!$B$9:$K$114,5,FALSE)</f>
        <v>0.95010099999999997</v>
      </c>
      <c r="R37" s="102"/>
      <c r="S37" s="102"/>
      <c r="T37" s="36" t="s">
        <v>76</v>
      </c>
      <c r="U37" s="1741">
        <f t="shared" si="4"/>
        <v>87.456990329413344</v>
      </c>
      <c r="V37" s="157">
        <f t="shared" si="6"/>
        <v>0</v>
      </c>
      <c r="W37" s="157">
        <f t="shared" si="7"/>
        <v>0</v>
      </c>
      <c r="X37" s="1865">
        <f t="shared" si="8"/>
        <v>87.456990329413344</v>
      </c>
      <c r="Y37" s="1718"/>
      <c r="Z37" s="1219">
        <f t="shared" si="5"/>
        <v>76.833936602529633</v>
      </c>
      <c r="AA37" s="157">
        <f t="shared" si="30"/>
        <v>0</v>
      </c>
      <c r="AB37" s="157">
        <f t="shared" si="31"/>
        <v>0</v>
      </c>
      <c r="AC37" s="1865">
        <f t="shared" si="32"/>
        <v>5.2625983974335364</v>
      </c>
      <c r="AD37" s="1688"/>
      <c r="AE37" s="1451">
        <f t="shared" si="28"/>
        <v>0.13825991738309518</v>
      </c>
    </row>
    <row r="38" spans="1:32" x14ac:dyDescent="0.25">
      <c r="A38" s="102"/>
      <c r="B38" s="31" t="s">
        <v>77</v>
      </c>
      <c r="C38" s="155" t="s">
        <v>64</v>
      </c>
      <c r="D38" s="173">
        <v>85807.07</v>
      </c>
      <c r="E38" s="174">
        <v>0</v>
      </c>
      <c r="F38" s="174">
        <v>85807.1</v>
      </c>
      <c r="G38" s="174">
        <v>0</v>
      </c>
      <c r="H38" s="177"/>
      <c r="I38" s="173">
        <v>102599.98</v>
      </c>
      <c r="J38" s="174">
        <v>0</v>
      </c>
      <c r="K38" s="174">
        <v>102600</v>
      </c>
      <c r="L38" s="174">
        <v>0</v>
      </c>
      <c r="M38" s="34"/>
      <c r="N38" s="1021">
        <f t="shared" si="29"/>
        <v>-0.1636736186498281</v>
      </c>
      <c r="O38" s="102"/>
      <c r="P38" s="864">
        <f>VLOOKUP(B38,'FX rates'!$B$9:$K$114,4,FALSE)</f>
        <v>0.83469599999999999</v>
      </c>
      <c r="Q38" s="893">
        <f>VLOOKUP(B38,'FX rates'!$B$9:$K$114,5,FALSE)</f>
        <v>0.95010099999999997</v>
      </c>
      <c r="R38" s="102"/>
      <c r="S38" s="102"/>
      <c r="T38" s="36" t="s">
        <v>77</v>
      </c>
      <c r="U38" s="1741">
        <f t="shared" si="4"/>
        <v>102800.38481075746</v>
      </c>
      <c r="V38" s="157">
        <f t="shared" si="6"/>
        <v>0</v>
      </c>
      <c r="W38" s="157">
        <f t="shared" si="7"/>
        <v>102800.42075198636</v>
      </c>
      <c r="X38" s="1865">
        <f t="shared" si="8"/>
        <v>0</v>
      </c>
      <c r="Y38" s="1718"/>
      <c r="Z38" s="1219">
        <f t="shared" si="5"/>
        <v>90313.629814093452</v>
      </c>
      <c r="AA38" s="157">
        <f t="shared" si="30"/>
        <v>0</v>
      </c>
      <c r="AB38" s="157">
        <f t="shared" si="31"/>
        <v>107988.51911533617</v>
      </c>
      <c r="AC38" s="1865">
        <f t="shared" si="32"/>
        <v>0</v>
      </c>
      <c r="AD38" s="1688"/>
      <c r="AE38" s="1451">
        <f t="shared" si="28"/>
        <v>0.13825991738309518</v>
      </c>
    </row>
    <row r="39" spans="1:32" x14ac:dyDescent="0.25">
      <c r="A39" s="102"/>
      <c r="B39" s="31" t="s">
        <v>80</v>
      </c>
      <c r="C39" s="155" t="s">
        <v>81</v>
      </c>
      <c r="D39" s="173">
        <v>13342.725990559999</v>
      </c>
      <c r="E39" s="174">
        <v>13267.786497429999</v>
      </c>
      <c r="F39" s="174">
        <v>0</v>
      </c>
      <c r="G39" s="174">
        <v>74.939493129999988</v>
      </c>
      <c r="H39" s="177"/>
      <c r="I39" s="173">
        <v>4587.4213551100011</v>
      </c>
      <c r="J39" s="174">
        <v>0</v>
      </c>
      <c r="K39" s="174">
        <v>0</v>
      </c>
      <c r="L39" s="174">
        <v>4587.4213551100011</v>
      </c>
      <c r="M39" s="34"/>
      <c r="N39" s="1021">
        <f t="shared" si="29"/>
        <v>1.9085459908097007</v>
      </c>
      <c r="O39" s="102"/>
      <c r="P39" s="864">
        <f>VLOOKUP(B39,'FX rates'!$B$9:$K$114,4,FALSE)</f>
        <v>331.60391099999998</v>
      </c>
      <c r="Q39" s="893">
        <f>VLOOKUP(B39,'FX rates'!$B$9:$K$114,5,FALSE)</f>
        <v>330.57100000000003</v>
      </c>
      <c r="R39" s="102"/>
      <c r="S39" s="102"/>
      <c r="T39" s="36" t="s">
        <v>80</v>
      </c>
      <c r="U39" s="1741">
        <f t="shared" si="4"/>
        <v>40.236937949021957</v>
      </c>
      <c r="V39" s="157">
        <f t="shared" si="6"/>
        <v>40.010946968083253</v>
      </c>
      <c r="W39" s="157">
        <f t="shared" si="7"/>
        <v>0</v>
      </c>
      <c r="X39" s="1865">
        <f t="shared" si="8"/>
        <v>0.22599098093870187</v>
      </c>
      <c r="Y39" s="1718"/>
      <c r="Z39" s="1219">
        <f t="shared" si="5"/>
        <v>40.362663362968917</v>
      </c>
      <c r="AA39" s="157">
        <f t="shared" si="30"/>
        <v>0</v>
      </c>
      <c r="AB39" s="157">
        <f t="shared" si="31"/>
        <v>0</v>
      </c>
      <c r="AC39" s="1865">
        <f t="shared" si="32"/>
        <v>13.877264960053969</v>
      </c>
      <c r="AD39" s="1688"/>
      <c r="AE39" s="1451">
        <f t="shared" si="28"/>
        <v>-3.1148939012360932E-3</v>
      </c>
    </row>
    <row r="40" spans="1:32" x14ac:dyDescent="0.25">
      <c r="A40" s="102"/>
      <c r="B40" s="31" t="s">
        <v>84</v>
      </c>
      <c r="C40" s="155" t="s">
        <v>85</v>
      </c>
      <c r="D40" s="173">
        <v>6568182.9500000002</v>
      </c>
      <c r="E40" s="174">
        <v>2576610</v>
      </c>
      <c r="F40" s="174">
        <v>3915870</v>
      </c>
      <c r="G40" s="174">
        <v>75706.899999999994</v>
      </c>
      <c r="H40" s="177"/>
      <c r="I40" s="173">
        <v>6351037.5499999998</v>
      </c>
      <c r="J40" s="174">
        <v>2817480</v>
      </c>
      <c r="K40" s="174">
        <v>3469990</v>
      </c>
      <c r="L40" s="174">
        <v>63576.1</v>
      </c>
      <c r="M40" s="34"/>
      <c r="N40" s="1021">
        <f t="shared" si="29"/>
        <v>3.4190539465476899E-2</v>
      </c>
      <c r="O40" s="102"/>
      <c r="P40" s="864">
        <f>VLOOKUP(B40,'FX rates'!$B$9:$K$114,4,FALSE)</f>
        <v>57.607197999999997</v>
      </c>
      <c r="Q40" s="893">
        <f>VLOOKUP(B40,'FX rates'!$B$9:$K$114,5,FALSE)</f>
        <v>60.803400000000003</v>
      </c>
      <c r="R40" s="102"/>
      <c r="S40" s="102"/>
      <c r="T40" s="36" t="s">
        <v>84</v>
      </c>
      <c r="U40" s="1741">
        <f t="shared" si="4"/>
        <v>114016.705863736</v>
      </c>
      <c r="V40" s="157">
        <f t="shared" si="6"/>
        <v>44727.223150134814</v>
      </c>
      <c r="W40" s="157">
        <f t="shared" si="7"/>
        <v>67975.359606971339</v>
      </c>
      <c r="X40" s="1865">
        <f t="shared" si="8"/>
        <v>1314.1916744501268</v>
      </c>
      <c r="Y40" s="1718"/>
      <c r="Z40" s="1219">
        <f t="shared" si="5"/>
        <v>108023.28405977297</v>
      </c>
      <c r="AA40" s="157">
        <f t="shared" si="9"/>
        <v>46337.54033491548</v>
      </c>
      <c r="AB40" s="157">
        <f t="shared" si="10"/>
        <v>57069.012588111844</v>
      </c>
      <c r="AC40" s="1865">
        <f t="shared" si="11"/>
        <v>1045.6010683613088</v>
      </c>
      <c r="AD40" s="1688"/>
      <c r="AE40" s="1451">
        <f t="shared" si="28"/>
        <v>5.5482684646457114E-2</v>
      </c>
    </row>
    <row r="41" spans="1:32" x14ac:dyDescent="0.25">
      <c r="A41" s="102"/>
      <c r="B41" s="31" t="s">
        <v>88</v>
      </c>
      <c r="C41" s="155" t="s">
        <v>64</v>
      </c>
      <c r="D41" s="173">
        <v>118.9</v>
      </c>
      <c r="E41" s="174">
        <v>0</v>
      </c>
      <c r="F41" s="174">
        <v>0.1</v>
      </c>
      <c r="G41" s="174">
        <v>118.8</v>
      </c>
      <c r="H41" s="177"/>
      <c r="I41" s="173">
        <v>108.39999999999999</v>
      </c>
      <c r="J41" s="174">
        <v>0</v>
      </c>
      <c r="K41" s="174">
        <v>0.1</v>
      </c>
      <c r="L41" s="174">
        <v>108.3</v>
      </c>
      <c r="M41" s="34"/>
      <c r="N41" s="1021">
        <f t="shared" si="29"/>
        <v>9.6863468634686534E-2</v>
      </c>
      <c r="O41" s="102"/>
      <c r="P41" s="864">
        <f>VLOOKUP(B41,'FX rates'!$B$9:$K$114,4,FALSE)</f>
        <v>0.83469599999999999</v>
      </c>
      <c r="Q41" s="893">
        <f>VLOOKUP(B41,'FX rates'!$B$9:$K$114,5,FALSE)</f>
        <v>0.95010099999999997</v>
      </c>
      <c r="R41" s="102"/>
      <c r="S41" s="102"/>
      <c r="T41" s="36" t="s">
        <v>88</v>
      </c>
      <c r="U41" s="1741">
        <f t="shared" si="4"/>
        <v>142.44707055023625</v>
      </c>
      <c r="V41" s="157">
        <f t="shared" si="6"/>
        <v>0</v>
      </c>
      <c r="W41" s="157">
        <f t="shared" si="7"/>
        <v>0.11980409634166213</v>
      </c>
      <c r="X41" s="1865">
        <f t="shared" si="8"/>
        <v>142.32726645389459</v>
      </c>
      <c r="Y41" s="1718"/>
      <c r="Z41" s="1219">
        <f t="shared" si="5"/>
        <v>125.1445898909695</v>
      </c>
      <c r="AA41" s="157">
        <f t="shared" si="9"/>
        <v>0</v>
      </c>
      <c r="AB41" s="157">
        <f t="shared" si="10"/>
        <v>0.10525196794867073</v>
      </c>
      <c r="AC41" s="1865">
        <f t="shared" si="11"/>
        <v>113.98788128841039</v>
      </c>
      <c r="AD41" s="1688"/>
      <c r="AE41" s="1451">
        <f t="shared" si="28"/>
        <v>0.13825991738309495</v>
      </c>
    </row>
    <row r="42" spans="1:32" x14ac:dyDescent="0.25">
      <c r="A42" s="102"/>
      <c r="B42" s="31" t="s">
        <v>89</v>
      </c>
      <c r="C42" s="155" t="s">
        <v>90</v>
      </c>
      <c r="D42" s="173">
        <v>356.56475023000007</v>
      </c>
      <c r="E42" s="174">
        <v>0</v>
      </c>
      <c r="F42" s="174">
        <v>356.56475023000007</v>
      </c>
      <c r="G42" s="174">
        <v>0</v>
      </c>
      <c r="H42" s="177"/>
      <c r="I42" s="173">
        <v>336.38</v>
      </c>
      <c r="J42" s="174">
        <v>188.04</v>
      </c>
      <c r="K42" s="174">
        <v>148.34</v>
      </c>
      <c r="L42" s="174">
        <v>0</v>
      </c>
      <c r="M42" s="34"/>
      <c r="N42" s="1021">
        <f t="shared" si="29"/>
        <v>6.0005797699031138E-2</v>
      </c>
      <c r="O42" s="102"/>
      <c r="P42" s="864">
        <f>VLOOKUP(B42,'FX rates'!$B$9:$K$114,4,FALSE)</f>
        <v>356.39702899999997</v>
      </c>
      <c r="Q42" s="893">
        <f>VLOOKUP(B42,'FX rates'!$B$9:$K$114,5,FALSE)</f>
        <v>302.88</v>
      </c>
      <c r="R42" s="102"/>
      <c r="S42" s="102"/>
      <c r="T42" s="36" t="s">
        <v>89</v>
      </c>
      <c r="U42" s="1741">
        <f t="shared" si="4"/>
        <v>1.0004706022114458</v>
      </c>
      <c r="V42" s="157">
        <f t="shared" si="6"/>
        <v>0</v>
      </c>
      <c r="W42" s="157">
        <f t="shared" si="7"/>
        <v>1.0004706022114458</v>
      </c>
      <c r="X42" s="1865">
        <f t="shared" si="8"/>
        <v>0</v>
      </c>
      <c r="Y42" s="1718"/>
      <c r="Z42" s="1219">
        <f t="shared" si="5"/>
        <v>1.1772475905639199</v>
      </c>
      <c r="AA42" s="157">
        <f t="shared" si="9"/>
        <v>0.62083993660855785</v>
      </c>
      <c r="AB42" s="157">
        <f t="shared" si="10"/>
        <v>0.48976492340200739</v>
      </c>
      <c r="AC42" s="1865">
        <f t="shared" si="11"/>
        <v>0</v>
      </c>
      <c r="AD42" s="1688"/>
      <c r="AE42" s="1451">
        <f t="shared" si="28"/>
        <v>-0.15016126579439015</v>
      </c>
    </row>
    <row r="43" spans="1:32" x14ac:dyDescent="0.25">
      <c r="A43" s="102"/>
      <c r="B43" s="31" t="s">
        <v>91</v>
      </c>
      <c r="C43" s="155" t="s">
        <v>92</v>
      </c>
      <c r="D43" s="794">
        <v>8444006.2200000007</v>
      </c>
      <c r="E43" s="174">
        <v>2810210</v>
      </c>
      <c r="F43" s="174">
        <v>5632420</v>
      </c>
      <c r="G43" s="174">
        <v>1377.61</v>
      </c>
      <c r="H43" s="177"/>
      <c r="I43" s="794">
        <v>5808082.0999999996</v>
      </c>
      <c r="J43" s="174">
        <v>2189630</v>
      </c>
      <c r="K43" s="174">
        <v>3617560</v>
      </c>
      <c r="L43" s="174">
        <v>888.34</v>
      </c>
      <c r="M43" s="34"/>
      <c r="N43" s="1021">
        <f t="shared" si="29"/>
        <v>0.45383726927689283</v>
      </c>
      <c r="O43" s="102"/>
      <c r="P43" s="864">
        <f>VLOOKUP(B43,'FX rates'!$B$9:$K$114,4,FALSE)</f>
        <v>8.2112510000000007</v>
      </c>
      <c r="Q43" s="893">
        <f>VLOOKUP(B43,'FX rates'!$B$9:$K$114,5,FALSE)</f>
        <v>8.6234999999999999</v>
      </c>
      <c r="R43" s="102"/>
      <c r="S43" s="102"/>
      <c r="T43" s="36" t="s">
        <v>91</v>
      </c>
      <c r="U43" s="1787">
        <f t="shared" si="4"/>
        <v>1028345.8902912601</v>
      </c>
      <c r="V43" s="157">
        <f t="shared" si="6"/>
        <v>342238.95969079493</v>
      </c>
      <c r="W43" s="157">
        <f t="shared" si="7"/>
        <v>685939.32885500637</v>
      </c>
      <c r="X43" s="1865">
        <f t="shared" si="8"/>
        <v>167.77102538943211</v>
      </c>
      <c r="Y43" s="1718"/>
      <c r="Z43" s="1386">
        <f t="shared" si="5"/>
        <v>979185.50704470347</v>
      </c>
      <c r="AA43" s="157">
        <f t="shared" si="9"/>
        <v>253914.30393691658</v>
      </c>
      <c r="AB43" s="157">
        <f t="shared" si="10"/>
        <v>419500.2029338436</v>
      </c>
      <c r="AC43" s="1865">
        <f t="shared" si="11"/>
        <v>103.01385748246072</v>
      </c>
      <c r="AD43" s="1688"/>
      <c r="AE43" s="1451">
        <f t="shared" si="28"/>
        <v>5.0205382833870216E-2</v>
      </c>
    </row>
    <row r="44" spans="1:32" x14ac:dyDescent="0.25">
      <c r="A44" s="102"/>
      <c r="B44" s="126" t="s">
        <v>172</v>
      </c>
      <c r="C44" s="155" t="s">
        <v>96</v>
      </c>
      <c r="D44" s="173">
        <v>18</v>
      </c>
      <c r="E44" s="174">
        <v>18</v>
      </c>
      <c r="F44" s="174">
        <v>0</v>
      </c>
      <c r="G44" s="174">
        <v>0</v>
      </c>
      <c r="H44" s="177"/>
      <c r="I44" s="173">
        <v>399.11</v>
      </c>
      <c r="J44" s="174">
        <v>399.11</v>
      </c>
      <c r="K44" s="174">
        <v>0</v>
      </c>
      <c r="L44" s="174">
        <v>0</v>
      </c>
      <c r="M44" s="34"/>
      <c r="N44" s="1021" t="s">
        <v>123</v>
      </c>
      <c r="O44" s="102"/>
      <c r="P44" s="864">
        <f>VLOOKUP(B44,'FX rates'!$B$9:$K$114,4,FALSE)</f>
        <v>3.7481800000000001</v>
      </c>
      <c r="Q44" s="893">
        <f>VLOOKUP(B44,'FX rates'!$B$9:$K$114,5,FALSE)</f>
        <v>3.7473999999999998</v>
      </c>
      <c r="R44" s="102"/>
      <c r="S44" s="102"/>
      <c r="T44" s="684" t="s">
        <v>172</v>
      </c>
      <c r="U44" s="1741">
        <f t="shared" si="4"/>
        <v>4.8023307311815335</v>
      </c>
      <c r="V44" s="157">
        <f t="shared" si="6"/>
        <v>4.8023307311815335</v>
      </c>
      <c r="W44" s="157">
        <f t="shared" si="7"/>
        <v>0</v>
      </c>
      <c r="X44" s="1865">
        <f t="shared" si="8"/>
        <v>0</v>
      </c>
      <c r="Y44" s="1718"/>
      <c r="Z44" s="1219">
        <f t="shared" si="5"/>
        <v>4.8033303090142505</v>
      </c>
      <c r="AA44" s="157">
        <f t="shared" si="9"/>
        <v>106.50317553503763</v>
      </c>
      <c r="AB44" s="157">
        <f t="shared" si="10"/>
        <v>0</v>
      </c>
      <c r="AC44" s="1865">
        <f t="shared" si="11"/>
        <v>0</v>
      </c>
      <c r="AD44" s="1688"/>
      <c r="AE44" s="1451">
        <f t="shared" si="28"/>
        <v>-2.0810099835133489E-4</v>
      </c>
    </row>
    <row r="45" spans="1:32" x14ac:dyDescent="0.25">
      <c r="A45" s="102"/>
      <c r="B45" s="31" t="s">
        <v>97</v>
      </c>
      <c r="C45" s="155" t="s">
        <v>98</v>
      </c>
      <c r="D45" s="173">
        <v>137108.48000000001</v>
      </c>
      <c r="E45" s="174">
        <v>42239.4</v>
      </c>
      <c r="F45" s="174">
        <v>24783</v>
      </c>
      <c r="G45" s="174">
        <v>70086</v>
      </c>
      <c r="H45" s="177"/>
      <c r="I45" s="173">
        <v>133544.17000000001</v>
      </c>
      <c r="J45" s="174">
        <v>40777.699999999997</v>
      </c>
      <c r="K45" s="174">
        <v>30935.200000000001</v>
      </c>
      <c r="L45" s="174">
        <v>61831.199999999997</v>
      </c>
      <c r="M45" s="34"/>
      <c r="N45" s="1021">
        <f>D45/I45-1</f>
        <v>2.6690120579580423E-2</v>
      </c>
      <c r="O45" s="102"/>
      <c r="P45" s="864">
        <f>VLOOKUP(B45,'FX rates'!$B$9:$K$114,4,FALSE)</f>
        <v>0.976047</v>
      </c>
      <c r="Q45" s="893">
        <f>VLOOKUP(B45,'FX rates'!$B$9:$K$114,5,FALSE)</f>
        <v>1.0185</v>
      </c>
      <c r="R45" s="102"/>
      <c r="S45" s="102"/>
      <c r="T45" s="36" t="s">
        <v>97</v>
      </c>
      <c r="U45" s="1741">
        <f t="shared" si="4"/>
        <v>140473.23540772116</v>
      </c>
      <c r="V45" s="157">
        <f t="shared" si="6"/>
        <v>43275.989783278877</v>
      </c>
      <c r="W45" s="157">
        <f t="shared" si="7"/>
        <v>25391.195301045955</v>
      </c>
      <c r="X45" s="1865">
        <f t="shared" si="8"/>
        <v>71805.968360130195</v>
      </c>
      <c r="Y45" s="1718"/>
      <c r="Z45" s="1219">
        <f t="shared" si="5"/>
        <v>134618.04614629358</v>
      </c>
      <c r="AA45" s="157">
        <f t="shared" si="9"/>
        <v>40037.015218458517</v>
      </c>
      <c r="AB45" s="157">
        <f t="shared" si="10"/>
        <v>30373.294059891999</v>
      </c>
      <c r="AC45" s="1865">
        <f t="shared" si="11"/>
        <v>60708.100147275407</v>
      </c>
      <c r="AD45" s="1688"/>
      <c r="AE45" s="1451">
        <f t="shared" si="28"/>
        <v>4.3494831703801307E-2</v>
      </c>
    </row>
    <row r="46" spans="1:32" x14ac:dyDescent="0.25">
      <c r="A46" s="102"/>
      <c r="B46" s="37" t="s">
        <v>101</v>
      </c>
      <c r="C46" s="160" t="s">
        <v>102</v>
      </c>
      <c r="D46" s="791">
        <v>125386</v>
      </c>
      <c r="E46" s="792">
        <v>12356</v>
      </c>
      <c r="F46" s="792">
        <v>113030</v>
      </c>
      <c r="G46" s="792">
        <v>0</v>
      </c>
      <c r="H46" s="177"/>
      <c r="I46" s="791">
        <v>122000</v>
      </c>
      <c r="J46" s="792">
        <v>9487</v>
      </c>
      <c r="K46" s="792">
        <v>112513</v>
      </c>
      <c r="L46" s="792">
        <v>0</v>
      </c>
      <c r="M46" s="34"/>
      <c r="N46" s="1022">
        <f>D46/I46-1</f>
        <v>2.7754098360655677E-2</v>
      </c>
      <c r="O46" s="102"/>
      <c r="P46" s="865">
        <f>VLOOKUP(B46,'FX rates'!$B$9:$K$114,4,FALSE)</f>
        <v>3.4659589999999998</v>
      </c>
      <c r="Q46" s="895">
        <f>VLOOKUP(B46,'FX rates'!$B$9:$K$114,5,FALSE)</f>
        <v>3.8435000000000001</v>
      </c>
      <c r="R46" s="102"/>
      <c r="S46" s="102"/>
      <c r="T46" s="39" t="s">
        <v>101</v>
      </c>
      <c r="U46" s="1742">
        <f t="shared" si="4"/>
        <v>36176.423321799251</v>
      </c>
      <c r="V46" s="555">
        <f t="shared" si="6"/>
        <v>3564.9585006631646</v>
      </c>
      <c r="W46" s="555">
        <f t="shared" si="7"/>
        <v>32611.464821136087</v>
      </c>
      <c r="X46" s="556">
        <f t="shared" si="8"/>
        <v>0</v>
      </c>
      <c r="Y46" s="1718"/>
      <c r="Z46" s="552">
        <f t="shared" si="5"/>
        <v>32622.869780148299</v>
      </c>
      <c r="AA46" s="555">
        <f t="shared" si="9"/>
        <v>2468.3231429686484</v>
      </c>
      <c r="AB46" s="555">
        <f t="shared" si="10"/>
        <v>29273.57876935085</v>
      </c>
      <c r="AC46" s="556">
        <f t="shared" si="11"/>
        <v>0</v>
      </c>
      <c r="AD46" s="1688"/>
      <c r="AE46" s="1452">
        <f t="shared" si="28"/>
        <v>0.10892829372765256</v>
      </c>
    </row>
    <row r="47" spans="1:32" x14ac:dyDescent="0.25">
      <c r="A47" s="102"/>
      <c r="B47" s="102"/>
      <c r="C47" s="5"/>
      <c r="D47" s="102" t="s">
        <v>598</v>
      </c>
      <c r="E47" s="102" t="s">
        <v>598</v>
      </c>
      <c r="F47" s="102" t="s">
        <v>598</v>
      </c>
      <c r="G47" s="102" t="s">
        <v>598</v>
      </c>
      <c r="H47" s="102"/>
      <c r="I47" s="102" t="s">
        <v>598</v>
      </c>
      <c r="J47" s="102" t="s">
        <v>598</v>
      </c>
      <c r="K47" s="102" t="s">
        <v>598</v>
      </c>
      <c r="L47" s="102" t="s">
        <v>598</v>
      </c>
      <c r="M47" s="102"/>
      <c r="N47" s="102"/>
      <c r="O47" s="102"/>
      <c r="P47" s="102"/>
      <c r="Q47" s="102"/>
      <c r="R47" s="102"/>
      <c r="S47" s="102"/>
      <c r="T47" s="140" t="s">
        <v>26</v>
      </c>
      <c r="U47" s="728">
        <f>SUM(U32:U46)</f>
        <v>4754442216.060153</v>
      </c>
      <c r="V47" s="1718"/>
      <c r="W47" s="1718"/>
      <c r="X47" s="1718"/>
      <c r="Y47" s="1718"/>
      <c r="Z47" s="728">
        <f>SUM(Z32:Z46)</f>
        <v>4177048565.8589525</v>
      </c>
      <c r="AA47" s="1718"/>
      <c r="AB47" s="1718"/>
      <c r="AC47" s="1718"/>
      <c r="AD47" s="231"/>
      <c r="AE47" s="1788">
        <f t="shared" si="28"/>
        <v>0.13823005433083058</v>
      </c>
      <c r="AF47" s="231"/>
    </row>
    <row r="48" spans="1:32" x14ac:dyDescent="0.25">
      <c r="A48" s="102"/>
      <c r="B48" s="180"/>
      <c r="C48" s="102"/>
      <c r="D48" s="102" t="s">
        <v>598</v>
      </c>
      <c r="E48" s="102" t="s">
        <v>598</v>
      </c>
      <c r="F48" s="102" t="s">
        <v>598</v>
      </c>
      <c r="G48" s="102" t="s">
        <v>598</v>
      </c>
      <c r="H48" s="102"/>
      <c r="I48" s="102" t="s">
        <v>598</v>
      </c>
      <c r="J48" s="102" t="s">
        <v>598</v>
      </c>
      <c r="K48" s="102" t="s">
        <v>598</v>
      </c>
      <c r="L48" s="102" t="s">
        <v>598</v>
      </c>
      <c r="M48" s="102"/>
      <c r="N48" s="102"/>
      <c r="O48" s="102"/>
      <c r="P48" s="102"/>
      <c r="Q48" s="102"/>
      <c r="R48" s="102"/>
      <c r="S48" s="102"/>
      <c r="T48" s="180"/>
      <c r="U48" s="1718"/>
      <c r="V48" s="1718"/>
      <c r="W48" s="1718"/>
      <c r="X48" s="1718"/>
      <c r="Y48" s="1718"/>
      <c r="Z48" s="1718"/>
      <c r="AA48" s="1718"/>
      <c r="AB48" s="1718"/>
      <c r="AC48" s="1718"/>
      <c r="AE48" s="102"/>
    </row>
    <row r="49" spans="1:31" x14ac:dyDescent="0.25">
      <c r="A49" s="102"/>
      <c r="B49" s="71"/>
      <c r="C49" s="102"/>
      <c r="D49" s="102" t="s">
        <v>598</v>
      </c>
      <c r="E49" s="102" t="s">
        <v>598</v>
      </c>
      <c r="F49" s="102" t="s">
        <v>598</v>
      </c>
      <c r="G49" s="102" t="s">
        <v>598</v>
      </c>
      <c r="H49" s="102"/>
      <c r="I49" s="102" t="s">
        <v>598</v>
      </c>
      <c r="J49" s="102" t="s">
        <v>598</v>
      </c>
      <c r="K49" s="102" t="s">
        <v>598</v>
      </c>
      <c r="L49" s="102" t="s">
        <v>598</v>
      </c>
      <c r="M49" s="102"/>
      <c r="N49" s="102"/>
      <c r="O49" s="102"/>
      <c r="P49" s="102"/>
      <c r="Q49" s="102"/>
      <c r="R49" s="102"/>
      <c r="S49" s="102"/>
      <c r="T49" s="205" t="s">
        <v>124</v>
      </c>
      <c r="U49" s="206">
        <f>SUM(U14,U28,U47)</f>
        <v>11516798443.999735</v>
      </c>
      <c r="V49" s="726"/>
      <c r="W49" s="726"/>
      <c r="X49" s="726"/>
      <c r="Y49" s="726"/>
      <c r="Z49" s="206">
        <f>SUM(Z14,Z28,Z47)</f>
        <v>10523455210.592583</v>
      </c>
      <c r="AA49" s="726"/>
      <c r="AB49" s="726"/>
      <c r="AC49" s="726"/>
      <c r="AE49" s="347">
        <f>(U49-Z49)/Z49</f>
        <v>9.4393259013188346E-2</v>
      </c>
    </row>
    <row r="50" spans="1:31" x14ac:dyDescent="0.25">
      <c r="D50" s="3" t="s">
        <v>598</v>
      </c>
      <c r="E50" s="3" t="s">
        <v>598</v>
      </c>
      <c r="F50" s="3" t="s">
        <v>598</v>
      </c>
      <c r="G50" s="3" t="s">
        <v>598</v>
      </c>
      <c r="I50" s="3" t="s">
        <v>598</v>
      </c>
      <c r="J50" s="3" t="s">
        <v>598</v>
      </c>
      <c r="K50" s="3" t="s">
        <v>598</v>
      </c>
      <c r="L50" s="3" t="s">
        <v>598</v>
      </c>
      <c r="U50" s="244"/>
      <c r="V50" s="244"/>
      <c r="W50" s="244"/>
      <c r="X50" s="244"/>
      <c r="Y50" s="244"/>
      <c r="Z50" s="244"/>
      <c r="AA50" s="244"/>
      <c r="AB50" s="244"/>
      <c r="AC50" s="244"/>
    </row>
    <row r="51" spans="1:31" x14ac:dyDescent="0.25">
      <c r="B51" s="3" t="s">
        <v>272</v>
      </c>
      <c r="U51" s="184"/>
      <c r="V51" s="184"/>
      <c r="W51" s="244"/>
      <c r="X51" s="244"/>
      <c r="Y51" s="244"/>
      <c r="Z51" s="231"/>
      <c r="AA51" s="244"/>
      <c r="AB51" s="244"/>
      <c r="AC51" s="244"/>
    </row>
    <row r="52" spans="1:31" x14ac:dyDescent="0.25">
      <c r="B52" s="3" t="s">
        <v>273</v>
      </c>
      <c r="W52" s="81"/>
      <c r="X52" s="81"/>
      <c r="Y52" s="81"/>
      <c r="Z52" s="81"/>
      <c r="AA52" s="81"/>
      <c r="AB52" s="81"/>
      <c r="AC52" s="81"/>
    </row>
    <row r="53" spans="1:31" x14ac:dyDescent="0.25">
      <c r="B53" s="3" t="s">
        <v>274</v>
      </c>
    </row>
    <row r="54" spans="1:31" x14ac:dyDescent="0.25">
      <c r="B54" s="3" t="s">
        <v>695</v>
      </c>
    </row>
    <row r="55" spans="1:31" x14ac:dyDescent="0.25">
      <c r="B55" s="3" t="s">
        <v>260</v>
      </c>
    </row>
    <row r="57" spans="1:31" x14ac:dyDescent="0.25">
      <c r="D57" s="3" t="s">
        <v>598</v>
      </c>
      <c r="E57" s="3" t="s">
        <v>598</v>
      </c>
      <c r="F57" s="3" t="s">
        <v>598</v>
      </c>
      <c r="G57" s="3" t="s">
        <v>598</v>
      </c>
      <c r="I57" s="3" t="s">
        <v>598</v>
      </c>
      <c r="J57" s="3" t="s">
        <v>598</v>
      </c>
      <c r="K57" s="3" t="s">
        <v>598</v>
      </c>
      <c r="L57" s="3" t="s">
        <v>598</v>
      </c>
    </row>
    <row r="58" spans="1:31" x14ac:dyDescent="0.25">
      <c r="D58" s="3" t="s">
        <v>598</v>
      </c>
      <c r="E58" s="3" t="s">
        <v>598</v>
      </c>
      <c r="F58" s="3" t="s">
        <v>598</v>
      </c>
      <c r="G58" s="3" t="s">
        <v>598</v>
      </c>
      <c r="I58" s="3" t="s">
        <v>598</v>
      </c>
      <c r="J58" s="3" t="s">
        <v>598</v>
      </c>
      <c r="K58" s="3" t="s">
        <v>598</v>
      </c>
      <c r="L58" s="3" t="s">
        <v>598</v>
      </c>
    </row>
    <row r="59" spans="1:31" x14ac:dyDescent="0.25">
      <c r="D59" s="3" t="s">
        <v>598</v>
      </c>
      <c r="E59" s="3" t="s">
        <v>598</v>
      </c>
      <c r="F59" s="3" t="s">
        <v>598</v>
      </c>
      <c r="G59" s="3" t="s">
        <v>598</v>
      </c>
      <c r="I59" s="3" t="s">
        <v>598</v>
      </c>
      <c r="J59" s="3" t="s">
        <v>598</v>
      </c>
      <c r="K59" s="3" t="s">
        <v>598</v>
      </c>
      <c r="L59" s="3" t="s">
        <v>598</v>
      </c>
    </row>
    <row r="60" spans="1:31" x14ac:dyDescent="0.25">
      <c r="D60" s="3" t="s">
        <v>598</v>
      </c>
      <c r="E60" s="3" t="s">
        <v>598</v>
      </c>
      <c r="F60" s="3" t="s">
        <v>598</v>
      </c>
      <c r="G60" s="3" t="s">
        <v>598</v>
      </c>
      <c r="I60" s="3" t="s">
        <v>598</v>
      </c>
      <c r="J60" s="3" t="s">
        <v>598</v>
      </c>
      <c r="K60" s="3" t="s">
        <v>598</v>
      </c>
      <c r="L60" s="3" t="s">
        <v>598</v>
      </c>
    </row>
    <row r="61" spans="1:31" x14ac:dyDescent="0.25">
      <c r="D61" s="3" t="s">
        <v>598</v>
      </c>
      <c r="E61" s="3" t="s">
        <v>598</v>
      </c>
      <c r="F61" s="3" t="s">
        <v>598</v>
      </c>
      <c r="G61" s="3" t="s">
        <v>598</v>
      </c>
      <c r="I61" s="3" t="s">
        <v>598</v>
      </c>
      <c r="J61" s="3" t="s">
        <v>598</v>
      </c>
      <c r="K61" s="3" t="s">
        <v>598</v>
      </c>
      <c r="L61" s="3" t="s">
        <v>598</v>
      </c>
    </row>
    <row r="62" spans="1:31" x14ac:dyDescent="0.25">
      <c r="D62" s="3" t="s">
        <v>598</v>
      </c>
      <c r="E62" s="3" t="s">
        <v>598</v>
      </c>
      <c r="F62" s="3" t="s">
        <v>598</v>
      </c>
      <c r="G62" s="3" t="s">
        <v>598</v>
      </c>
      <c r="I62" s="3" t="s">
        <v>598</v>
      </c>
      <c r="J62" s="3" t="s">
        <v>598</v>
      </c>
      <c r="K62" s="3" t="s">
        <v>598</v>
      </c>
      <c r="L62" s="3" t="s">
        <v>598</v>
      </c>
    </row>
    <row r="63" spans="1:31" x14ac:dyDescent="0.25">
      <c r="D63" s="3" t="s">
        <v>598</v>
      </c>
      <c r="E63" s="3" t="s">
        <v>598</v>
      </c>
      <c r="F63" s="3" t="s">
        <v>598</v>
      </c>
      <c r="G63" s="3" t="s">
        <v>598</v>
      </c>
      <c r="I63" s="3" t="s">
        <v>598</v>
      </c>
      <c r="J63" s="3" t="s">
        <v>598</v>
      </c>
      <c r="K63" s="3" t="s">
        <v>598</v>
      </c>
      <c r="L63" s="3" t="s">
        <v>598</v>
      </c>
    </row>
    <row r="64" spans="1:31" x14ac:dyDescent="0.25">
      <c r="D64" s="3" t="s">
        <v>598</v>
      </c>
      <c r="E64" s="3" t="s">
        <v>598</v>
      </c>
      <c r="F64" s="3" t="s">
        <v>598</v>
      </c>
      <c r="G64" s="3" t="s">
        <v>598</v>
      </c>
      <c r="I64" s="3" t="s">
        <v>598</v>
      </c>
      <c r="J64" s="3" t="s">
        <v>598</v>
      </c>
      <c r="K64" s="3" t="s">
        <v>598</v>
      </c>
      <c r="L64" s="3" t="s">
        <v>598</v>
      </c>
    </row>
    <row r="65" spans="4:12" x14ac:dyDescent="0.25">
      <c r="D65" s="3" t="s">
        <v>598</v>
      </c>
      <c r="E65" s="3" t="s">
        <v>598</v>
      </c>
      <c r="F65" s="3" t="s">
        <v>598</v>
      </c>
      <c r="G65" s="3" t="s">
        <v>598</v>
      </c>
      <c r="I65" s="3" t="s">
        <v>598</v>
      </c>
      <c r="J65" s="3" t="s">
        <v>598</v>
      </c>
      <c r="K65" s="3" t="s">
        <v>598</v>
      </c>
      <c r="L65" s="3" t="s">
        <v>598</v>
      </c>
    </row>
    <row r="66" spans="4:12" x14ac:dyDescent="0.25">
      <c r="D66" s="3" t="s">
        <v>598</v>
      </c>
      <c r="E66" s="3" t="s">
        <v>598</v>
      </c>
      <c r="F66" s="3" t="s">
        <v>598</v>
      </c>
      <c r="G66" s="3" t="s">
        <v>598</v>
      </c>
      <c r="I66" s="3" t="s">
        <v>598</v>
      </c>
      <c r="J66" s="3" t="s">
        <v>598</v>
      </c>
      <c r="K66" s="3" t="s">
        <v>598</v>
      </c>
      <c r="L66" s="3" t="s">
        <v>598</v>
      </c>
    </row>
    <row r="67" spans="4:12" x14ac:dyDescent="0.25">
      <c r="D67" s="3" t="s">
        <v>598</v>
      </c>
      <c r="E67" s="3" t="s">
        <v>598</v>
      </c>
      <c r="F67" s="3" t="s">
        <v>598</v>
      </c>
      <c r="G67" s="3" t="s">
        <v>598</v>
      </c>
      <c r="I67" s="3" t="s">
        <v>598</v>
      </c>
      <c r="J67" s="3" t="s">
        <v>598</v>
      </c>
      <c r="K67" s="3" t="s">
        <v>598</v>
      </c>
      <c r="L67" s="3" t="s">
        <v>598</v>
      </c>
    </row>
    <row r="68" spans="4:12" x14ac:dyDescent="0.25">
      <c r="D68" s="3" t="s">
        <v>598</v>
      </c>
      <c r="E68" s="3" t="s">
        <v>598</v>
      </c>
      <c r="F68" s="3" t="s">
        <v>598</v>
      </c>
      <c r="G68" s="3" t="s">
        <v>598</v>
      </c>
      <c r="I68" s="3" t="s">
        <v>598</v>
      </c>
      <c r="J68" s="3" t="s">
        <v>598</v>
      </c>
      <c r="K68" s="3" t="s">
        <v>598</v>
      </c>
      <c r="L68" s="3" t="s">
        <v>598</v>
      </c>
    </row>
    <row r="69" spans="4:12" x14ac:dyDescent="0.25">
      <c r="D69" s="3" t="s">
        <v>598</v>
      </c>
      <c r="E69" s="3" t="s">
        <v>598</v>
      </c>
      <c r="F69" s="3" t="s">
        <v>598</v>
      </c>
      <c r="G69" s="3" t="s">
        <v>598</v>
      </c>
      <c r="I69" s="3" t="s">
        <v>598</v>
      </c>
      <c r="J69" s="3" t="s">
        <v>598</v>
      </c>
      <c r="K69" s="3" t="s">
        <v>598</v>
      </c>
      <c r="L69" s="3" t="s">
        <v>598</v>
      </c>
    </row>
  </sheetData>
  <mergeCells count="11">
    <mergeCell ref="AE5:AE7"/>
    <mergeCell ref="N5:N7"/>
    <mergeCell ref="P5:P7"/>
    <mergeCell ref="Q5:Q7"/>
    <mergeCell ref="T5:T7"/>
    <mergeCell ref="V5:X5"/>
    <mergeCell ref="J5:L5"/>
    <mergeCell ref="B5:B7"/>
    <mergeCell ref="C5:C7"/>
    <mergeCell ref="E5:G5"/>
    <mergeCell ref="AA5:AC5"/>
  </mergeCells>
  <dataValidations count="1">
    <dataValidation type="decimal" operator="greaterThanOrEqual" allowBlank="1" showInputMessage="1" showErrorMessage="1" prompt="Please enter number in millions of local currency" sqref="I29:L29" xr:uid="{3CFDDA61-8E97-423D-9DBC-0E22618823A6}">
      <formula1>0</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M62"/>
  <sheetViews>
    <sheetView showGridLines="0" view="pageBreakPreview" topLeftCell="A16" zoomScale="85" zoomScaleNormal="85" zoomScaleSheetLayoutView="85" workbookViewId="0"/>
  </sheetViews>
  <sheetFormatPr defaultColWidth="11.42578125" defaultRowHeight="15" x14ac:dyDescent="0.25"/>
  <cols>
    <col min="1" max="1" width="2.85546875" style="3" customWidth="1"/>
    <col min="2" max="2" width="45.85546875" style="3" customWidth="1"/>
    <col min="3" max="3" width="2.85546875" style="2" customWidth="1"/>
    <col min="4" max="5" width="15.7109375" style="3" customWidth="1"/>
    <col min="6" max="6" width="13" style="2" bestFit="1" customWidth="1"/>
    <col min="7" max="8" width="15.7109375" style="3" customWidth="1"/>
    <col min="9" max="9" width="13" style="2" bestFit="1" customWidth="1"/>
    <col min="10" max="11" width="15.7109375" style="3" customWidth="1"/>
    <col min="12" max="12" width="9.28515625" style="2" bestFit="1" customWidth="1"/>
    <col min="13" max="256" width="11.42578125" style="2"/>
    <col min="257" max="257" width="2.85546875" style="2" customWidth="1"/>
    <col min="258" max="258" width="45.85546875" style="2" customWidth="1"/>
    <col min="259" max="259" width="2.85546875" style="2" customWidth="1"/>
    <col min="260" max="261" width="15.7109375" style="2" customWidth="1"/>
    <col min="262" max="262" width="2.85546875" style="2" customWidth="1"/>
    <col min="263" max="264" width="15.7109375" style="2" customWidth="1"/>
    <col min="265" max="265" width="2.85546875" style="2" customWidth="1"/>
    <col min="266" max="267" width="15.7109375" style="2" customWidth="1"/>
    <col min="268" max="268" width="2.85546875" style="2" customWidth="1"/>
    <col min="269" max="512" width="11.42578125" style="2"/>
    <col min="513" max="513" width="2.85546875" style="2" customWidth="1"/>
    <col min="514" max="514" width="45.85546875" style="2" customWidth="1"/>
    <col min="515" max="515" width="2.85546875" style="2" customWidth="1"/>
    <col min="516" max="517" width="15.7109375" style="2" customWidth="1"/>
    <col min="518" max="518" width="2.85546875" style="2" customWidth="1"/>
    <col min="519" max="520" width="15.7109375" style="2" customWidth="1"/>
    <col min="521" max="521" width="2.85546875" style="2" customWidth="1"/>
    <col min="522" max="523" width="15.7109375" style="2" customWidth="1"/>
    <col min="524" max="524" width="2.85546875" style="2" customWidth="1"/>
    <col min="525" max="768" width="11.42578125" style="2"/>
    <col min="769" max="769" width="2.85546875" style="2" customWidth="1"/>
    <col min="770" max="770" width="45.85546875" style="2" customWidth="1"/>
    <col min="771" max="771" width="2.85546875" style="2" customWidth="1"/>
    <col min="772" max="773" width="15.7109375" style="2" customWidth="1"/>
    <col min="774" max="774" width="2.85546875" style="2" customWidth="1"/>
    <col min="775" max="776" width="15.7109375" style="2" customWidth="1"/>
    <col min="777" max="777" width="2.85546875" style="2" customWidth="1"/>
    <col min="778" max="779" width="15.7109375" style="2" customWidth="1"/>
    <col min="780" max="780" width="2.85546875" style="2" customWidth="1"/>
    <col min="781" max="1024" width="11.42578125" style="2"/>
    <col min="1025" max="1025" width="2.85546875" style="2" customWidth="1"/>
    <col min="1026" max="1026" width="45.85546875" style="2" customWidth="1"/>
    <col min="1027" max="1027" width="2.85546875" style="2" customWidth="1"/>
    <col min="1028" max="1029" width="15.7109375" style="2" customWidth="1"/>
    <col min="1030" max="1030" width="2.85546875" style="2" customWidth="1"/>
    <col min="1031" max="1032" width="15.7109375" style="2" customWidth="1"/>
    <col min="1033" max="1033" width="2.85546875" style="2" customWidth="1"/>
    <col min="1034" max="1035" width="15.7109375" style="2" customWidth="1"/>
    <col min="1036" max="1036" width="2.85546875" style="2" customWidth="1"/>
    <col min="1037" max="1280" width="11.42578125" style="2"/>
    <col min="1281" max="1281" width="2.85546875" style="2" customWidth="1"/>
    <col min="1282" max="1282" width="45.85546875" style="2" customWidth="1"/>
    <col min="1283" max="1283" width="2.85546875" style="2" customWidth="1"/>
    <col min="1284" max="1285" width="15.7109375" style="2" customWidth="1"/>
    <col min="1286" max="1286" width="2.85546875" style="2" customWidth="1"/>
    <col min="1287" max="1288" width="15.7109375" style="2" customWidth="1"/>
    <col min="1289" max="1289" width="2.85546875" style="2" customWidth="1"/>
    <col min="1290" max="1291" width="15.7109375" style="2" customWidth="1"/>
    <col min="1292" max="1292" width="2.85546875" style="2" customWidth="1"/>
    <col min="1293" max="1536" width="11.42578125" style="2"/>
    <col min="1537" max="1537" width="2.85546875" style="2" customWidth="1"/>
    <col min="1538" max="1538" width="45.85546875" style="2" customWidth="1"/>
    <col min="1539" max="1539" width="2.85546875" style="2" customWidth="1"/>
    <col min="1540" max="1541" width="15.7109375" style="2" customWidth="1"/>
    <col min="1542" max="1542" width="2.85546875" style="2" customWidth="1"/>
    <col min="1543" max="1544" width="15.7109375" style="2" customWidth="1"/>
    <col min="1545" max="1545" width="2.85546875" style="2" customWidth="1"/>
    <col min="1546" max="1547" width="15.7109375" style="2" customWidth="1"/>
    <col min="1548" max="1548" width="2.85546875" style="2" customWidth="1"/>
    <col min="1549" max="1792" width="11.42578125" style="2"/>
    <col min="1793" max="1793" width="2.85546875" style="2" customWidth="1"/>
    <col min="1794" max="1794" width="45.85546875" style="2" customWidth="1"/>
    <col min="1795" max="1795" width="2.85546875" style="2" customWidth="1"/>
    <col min="1796" max="1797" width="15.7109375" style="2" customWidth="1"/>
    <col min="1798" max="1798" width="2.85546875" style="2" customWidth="1"/>
    <col min="1799" max="1800" width="15.7109375" style="2" customWidth="1"/>
    <col min="1801" max="1801" width="2.85546875" style="2" customWidth="1"/>
    <col min="1802" max="1803" width="15.7109375" style="2" customWidth="1"/>
    <col min="1804" max="1804" width="2.85546875" style="2" customWidth="1"/>
    <col min="1805" max="2048" width="11.42578125" style="2"/>
    <col min="2049" max="2049" width="2.85546875" style="2" customWidth="1"/>
    <col min="2050" max="2050" width="45.85546875" style="2" customWidth="1"/>
    <col min="2051" max="2051" width="2.85546875" style="2" customWidth="1"/>
    <col min="2052" max="2053" width="15.7109375" style="2" customWidth="1"/>
    <col min="2054" max="2054" width="2.85546875" style="2" customWidth="1"/>
    <col min="2055" max="2056" width="15.7109375" style="2" customWidth="1"/>
    <col min="2057" max="2057" width="2.85546875" style="2" customWidth="1"/>
    <col min="2058" max="2059" width="15.7109375" style="2" customWidth="1"/>
    <col min="2060" max="2060" width="2.85546875" style="2" customWidth="1"/>
    <col min="2061" max="2304" width="11.42578125" style="2"/>
    <col min="2305" max="2305" width="2.85546875" style="2" customWidth="1"/>
    <col min="2306" max="2306" width="45.85546875" style="2" customWidth="1"/>
    <col min="2307" max="2307" width="2.85546875" style="2" customWidth="1"/>
    <col min="2308" max="2309" width="15.7109375" style="2" customWidth="1"/>
    <col min="2310" max="2310" width="2.85546875" style="2" customWidth="1"/>
    <col min="2311" max="2312" width="15.7109375" style="2" customWidth="1"/>
    <col min="2313" max="2313" width="2.85546875" style="2" customWidth="1"/>
    <col min="2314" max="2315" width="15.7109375" style="2" customWidth="1"/>
    <col min="2316" max="2316" width="2.85546875" style="2" customWidth="1"/>
    <col min="2317" max="2560" width="11.42578125" style="2"/>
    <col min="2561" max="2561" width="2.85546875" style="2" customWidth="1"/>
    <col min="2562" max="2562" width="45.85546875" style="2" customWidth="1"/>
    <col min="2563" max="2563" width="2.85546875" style="2" customWidth="1"/>
    <col min="2564" max="2565" width="15.7109375" style="2" customWidth="1"/>
    <col min="2566" max="2566" width="2.85546875" style="2" customWidth="1"/>
    <col min="2567" max="2568" width="15.7109375" style="2" customWidth="1"/>
    <col min="2569" max="2569" width="2.85546875" style="2" customWidth="1"/>
    <col min="2570" max="2571" width="15.7109375" style="2" customWidth="1"/>
    <col min="2572" max="2572" width="2.85546875" style="2" customWidth="1"/>
    <col min="2573" max="2816" width="11.42578125" style="2"/>
    <col min="2817" max="2817" width="2.85546875" style="2" customWidth="1"/>
    <col min="2818" max="2818" width="45.85546875" style="2" customWidth="1"/>
    <col min="2819" max="2819" width="2.85546875" style="2" customWidth="1"/>
    <col min="2820" max="2821" width="15.7109375" style="2" customWidth="1"/>
    <col min="2822" max="2822" width="2.85546875" style="2" customWidth="1"/>
    <col min="2823" max="2824" width="15.7109375" style="2" customWidth="1"/>
    <col min="2825" max="2825" width="2.85546875" style="2" customWidth="1"/>
    <col min="2826" max="2827" width="15.7109375" style="2" customWidth="1"/>
    <col min="2828" max="2828" width="2.85546875" style="2" customWidth="1"/>
    <col min="2829" max="3072" width="11.42578125" style="2"/>
    <col min="3073" max="3073" width="2.85546875" style="2" customWidth="1"/>
    <col min="3074" max="3074" width="45.85546875" style="2" customWidth="1"/>
    <col min="3075" max="3075" width="2.85546875" style="2" customWidth="1"/>
    <col min="3076" max="3077" width="15.7109375" style="2" customWidth="1"/>
    <col min="3078" max="3078" width="2.85546875" style="2" customWidth="1"/>
    <col min="3079" max="3080" width="15.7109375" style="2" customWidth="1"/>
    <col min="3081" max="3081" width="2.85546875" style="2" customWidth="1"/>
    <col min="3082" max="3083" width="15.7109375" style="2" customWidth="1"/>
    <col min="3084" max="3084" width="2.85546875" style="2" customWidth="1"/>
    <col min="3085" max="3328" width="11.42578125" style="2"/>
    <col min="3329" max="3329" width="2.85546875" style="2" customWidth="1"/>
    <col min="3330" max="3330" width="45.85546875" style="2" customWidth="1"/>
    <col min="3331" max="3331" width="2.85546875" style="2" customWidth="1"/>
    <col min="3332" max="3333" width="15.7109375" style="2" customWidth="1"/>
    <col min="3334" max="3334" width="2.85546875" style="2" customWidth="1"/>
    <col min="3335" max="3336" width="15.7109375" style="2" customWidth="1"/>
    <col min="3337" max="3337" width="2.85546875" style="2" customWidth="1"/>
    <col min="3338" max="3339" width="15.7109375" style="2" customWidth="1"/>
    <col min="3340" max="3340" width="2.85546875" style="2" customWidth="1"/>
    <col min="3341" max="3584" width="11.42578125" style="2"/>
    <col min="3585" max="3585" width="2.85546875" style="2" customWidth="1"/>
    <col min="3586" max="3586" width="45.85546875" style="2" customWidth="1"/>
    <col min="3587" max="3587" width="2.85546875" style="2" customWidth="1"/>
    <col min="3588" max="3589" width="15.7109375" style="2" customWidth="1"/>
    <col min="3590" max="3590" width="2.85546875" style="2" customWidth="1"/>
    <col min="3591" max="3592" width="15.7109375" style="2" customWidth="1"/>
    <col min="3593" max="3593" width="2.85546875" style="2" customWidth="1"/>
    <col min="3594" max="3595" width="15.7109375" style="2" customWidth="1"/>
    <col min="3596" max="3596" width="2.85546875" style="2" customWidth="1"/>
    <col min="3597" max="3840" width="11.42578125" style="2"/>
    <col min="3841" max="3841" width="2.85546875" style="2" customWidth="1"/>
    <col min="3842" max="3842" width="45.85546875" style="2" customWidth="1"/>
    <col min="3843" max="3843" width="2.85546875" style="2" customWidth="1"/>
    <col min="3844" max="3845" width="15.7109375" style="2" customWidth="1"/>
    <col min="3846" max="3846" width="2.85546875" style="2" customWidth="1"/>
    <col min="3847" max="3848" width="15.7109375" style="2" customWidth="1"/>
    <col min="3849" max="3849" width="2.85546875" style="2" customWidth="1"/>
    <col min="3850" max="3851" width="15.7109375" style="2" customWidth="1"/>
    <col min="3852" max="3852" width="2.85546875" style="2" customWidth="1"/>
    <col min="3853" max="4096" width="11.42578125" style="2"/>
    <col min="4097" max="4097" width="2.85546875" style="2" customWidth="1"/>
    <col min="4098" max="4098" width="45.85546875" style="2" customWidth="1"/>
    <col min="4099" max="4099" width="2.85546875" style="2" customWidth="1"/>
    <col min="4100" max="4101" width="15.7109375" style="2" customWidth="1"/>
    <col min="4102" max="4102" width="2.85546875" style="2" customWidth="1"/>
    <col min="4103" max="4104" width="15.7109375" style="2" customWidth="1"/>
    <col min="4105" max="4105" width="2.85546875" style="2" customWidth="1"/>
    <col min="4106" max="4107" width="15.7109375" style="2" customWidth="1"/>
    <col min="4108" max="4108" width="2.85546875" style="2" customWidth="1"/>
    <col min="4109" max="4352" width="11.42578125" style="2"/>
    <col min="4353" max="4353" width="2.85546875" style="2" customWidth="1"/>
    <col min="4354" max="4354" width="45.85546875" style="2" customWidth="1"/>
    <col min="4355" max="4355" width="2.85546875" style="2" customWidth="1"/>
    <col min="4356" max="4357" width="15.7109375" style="2" customWidth="1"/>
    <col min="4358" max="4358" width="2.85546875" style="2" customWidth="1"/>
    <col min="4359" max="4360" width="15.7109375" style="2" customWidth="1"/>
    <col min="4361" max="4361" width="2.85546875" style="2" customWidth="1"/>
    <col min="4362" max="4363" width="15.7109375" style="2" customWidth="1"/>
    <col min="4364" max="4364" width="2.85546875" style="2" customWidth="1"/>
    <col min="4365" max="4608" width="11.42578125" style="2"/>
    <col min="4609" max="4609" width="2.85546875" style="2" customWidth="1"/>
    <col min="4610" max="4610" width="45.85546875" style="2" customWidth="1"/>
    <col min="4611" max="4611" width="2.85546875" style="2" customWidth="1"/>
    <col min="4612" max="4613" width="15.7109375" style="2" customWidth="1"/>
    <col min="4614" max="4614" width="2.85546875" style="2" customWidth="1"/>
    <col min="4615" max="4616" width="15.7109375" style="2" customWidth="1"/>
    <col min="4617" max="4617" width="2.85546875" style="2" customWidth="1"/>
    <col min="4618" max="4619" width="15.7109375" style="2" customWidth="1"/>
    <col min="4620" max="4620" width="2.85546875" style="2" customWidth="1"/>
    <col min="4621" max="4864" width="11.42578125" style="2"/>
    <col min="4865" max="4865" width="2.85546875" style="2" customWidth="1"/>
    <col min="4866" max="4866" width="45.85546875" style="2" customWidth="1"/>
    <col min="4867" max="4867" width="2.85546875" style="2" customWidth="1"/>
    <col min="4868" max="4869" width="15.7109375" style="2" customWidth="1"/>
    <col min="4870" max="4870" width="2.85546875" style="2" customWidth="1"/>
    <col min="4871" max="4872" width="15.7109375" style="2" customWidth="1"/>
    <col min="4873" max="4873" width="2.85546875" style="2" customWidth="1"/>
    <col min="4874" max="4875" width="15.7109375" style="2" customWidth="1"/>
    <col min="4876" max="4876" width="2.85546875" style="2" customWidth="1"/>
    <col min="4877" max="5120" width="11.42578125" style="2"/>
    <col min="5121" max="5121" width="2.85546875" style="2" customWidth="1"/>
    <col min="5122" max="5122" width="45.85546875" style="2" customWidth="1"/>
    <col min="5123" max="5123" width="2.85546875" style="2" customWidth="1"/>
    <col min="5124" max="5125" width="15.7109375" style="2" customWidth="1"/>
    <col min="5126" max="5126" width="2.85546875" style="2" customWidth="1"/>
    <col min="5127" max="5128" width="15.7109375" style="2" customWidth="1"/>
    <col min="5129" max="5129" width="2.85546875" style="2" customWidth="1"/>
    <col min="5130" max="5131" width="15.7109375" style="2" customWidth="1"/>
    <col min="5132" max="5132" width="2.85546875" style="2" customWidth="1"/>
    <col min="5133" max="5376" width="11.42578125" style="2"/>
    <col min="5377" max="5377" width="2.85546875" style="2" customWidth="1"/>
    <col min="5378" max="5378" width="45.85546875" style="2" customWidth="1"/>
    <col min="5379" max="5379" width="2.85546875" style="2" customWidth="1"/>
    <col min="5380" max="5381" width="15.7109375" style="2" customWidth="1"/>
    <col min="5382" max="5382" width="2.85546875" style="2" customWidth="1"/>
    <col min="5383" max="5384" width="15.7109375" style="2" customWidth="1"/>
    <col min="5385" max="5385" width="2.85546875" style="2" customWidth="1"/>
    <col min="5386" max="5387" width="15.7109375" style="2" customWidth="1"/>
    <col min="5388" max="5388" width="2.85546875" style="2" customWidth="1"/>
    <col min="5389" max="5632" width="11.42578125" style="2"/>
    <col min="5633" max="5633" width="2.85546875" style="2" customWidth="1"/>
    <col min="5634" max="5634" width="45.85546875" style="2" customWidth="1"/>
    <col min="5635" max="5635" width="2.85546875" style="2" customWidth="1"/>
    <col min="5636" max="5637" width="15.7109375" style="2" customWidth="1"/>
    <col min="5638" max="5638" width="2.85546875" style="2" customWidth="1"/>
    <col min="5639" max="5640" width="15.7109375" style="2" customWidth="1"/>
    <col min="5641" max="5641" width="2.85546875" style="2" customWidth="1"/>
    <col min="5642" max="5643" width="15.7109375" style="2" customWidth="1"/>
    <col min="5644" max="5644" width="2.85546875" style="2" customWidth="1"/>
    <col min="5645" max="5888" width="11.42578125" style="2"/>
    <col min="5889" max="5889" width="2.85546875" style="2" customWidth="1"/>
    <col min="5890" max="5890" width="45.85546875" style="2" customWidth="1"/>
    <col min="5891" max="5891" width="2.85546875" style="2" customWidth="1"/>
    <col min="5892" max="5893" width="15.7109375" style="2" customWidth="1"/>
    <col min="5894" max="5894" width="2.85546875" style="2" customWidth="1"/>
    <col min="5895" max="5896" width="15.7109375" style="2" customWidth="1"/>
    <col min="5897" max="5897" width="2.85546875" style="2" customWidth="1"/>
    <col min="5898" max="5899" width="15.7109375" style="2" customWidth="1"/>
    <col min="5900" max="5900" width="2.85546875" style="2" customWidth="1"/>
    <col min="5901" max="6144" width="11.42578125" style="2"/>
    <col min="6145" max="6145" width="2.85546875" style="2" customWidth="1"/>
    <col min="6146" max="6146" width="45.85546875" style="2" customWidth="1"/>
    <col min="6147" max="6147" width="2.85546875" style="2" customWidth="1"/>
    <col min="6148" max="6149" width="15.7109375" style="2" customWidth="1"/>
    <col min="6150" max="6150" width="2.85546875" style="2" customWidth="1"/>
    <col min="6151" max="6152" width="15.7109375" style="2" customWidth="1"/>
    <col min="6153" max="6153" width="2.85546875" style="2" customWidth="1"/>
    <col min="6154" max="6155" width="15.7109375" style="2" customWidth="1"/>
    <col min="6156" max="6156" width="2.85546875" style="2" customWidth="1"/>
    <col min="6157" max="6400" width="11.42578125" style="2"/>
    <col min="6401" max="6401" width="2.85546875" style="2" customWidth="1"/>
    <col min="6402" max="6402" width="45.85546875" style="2" customWidth="1"/>
    <col min="6403" max="6403" width="2.85546875" style="2" customWidth="1"/>
    <col min="6404" max="6405" width="15.7109375" style="2" customWidth="1"/>
    <col min="6406" max="6406" width="2.85546875" style="2" customWidth="1"/>
    <col min="6407" max="6408" width="15.7109375" style="2" customWidth="1"/>
    <col min="6409" max="6409" width="2.85546875" style="2" customWidth="1"/>
    <col min="6410" max="6411" width="15.7109375" style="2" customWidth="1"/>
    <col min="6412" max="6412" width="2.85546875" style="2" customWidth="1"/>
    <col min="6413" max="6656" width="11.42578125" style="2"/>
    <col min="6657" max="6657" width="2.85546875" style="2" customWidth="1"/>
    <col min="6658" max="6658" width="45.85546875" style="2" customWidth="1"/>
    <col min="6659" max="6659" width="2.85546875" style="2" customWidth="1"/>
    <col min="6660" max="6661" width="15.7109375" style="2" customWidth="1"/>
    <col min="6662" max="6662" width="2.85546875" style="2" customWidth="1"/>
    <col min="6663" max="6664" width="15.7109375" style="2" customWidth="1"/>
    <col min="6665" max="6665" width="2.85546875" style="2" customWidth="1"/>
    <col min="6666" max="6667" width="15.7109375" style="2" customWidth="1"/>
    <col min="6668" max="6668" width="2.85546875" style="2" customWidth="1"/>
    <col min="6669" max="6912" width="11.42578125" style="2"/>
    <col min="6913" max="6913" width="2.85546875" style="2" customWidth="1"/>
    <col min="6914" max="6914" width="45.85546875" style="2" customWidth="1"/>
    <col min="6915" max="6915" width="2.85546875" style="2" customWidth="1"/>
    <col min="6916" max="6917" width="15.7109375" style="2" customWidth="1"/>
    <col min="6918" max="6918" width="2.85546875" style="2" customWidth="1"/>
    <col min="6919" max="6920" width="15.7109375" style="2" customWidth="1"/>
    <col min="6921" max="6921" width="2.85546875" style="2" customWidth="1"/>
    <col min="6922" max="6923" width="15.7109375" style="2" customWidth="1"/>
    <col min="6924" max="6924" width="2.85546875" style="2" customWidth="1"/>
    <col min="6925" max="7168" width="11.42578125" style="2"/>
    <col min="7169" max="7169" width="2.85546875" style="2" customWidth="1"/>
    <col min="7170" max="7170" width="45.85546875" style="2" customWidth="1"/>
    <col min="7171" max="7171" width="2.85546875" style="2" customWidth="1"/>
    <col min="7172" max="7173" width="15.7109375" style="2" customWidth="1"/>
    <col min="7174" max="7174" width="2.85546875" style="2" customWidth="1"/>
    <col min="7175" max="7176" width="15.7109375" style="2" customWidth="1"/>
    <col min="7177" max="7177" width="2.85546875" style="2" customWidth="1"/>
    <col min="7178" max="7179" width="15.7109375" style="2" customWidth="1"/>
    <col min="7180" max="7180" width="2.85546875" style="2" customWidth="1"/>
    <col min="7181" max="7424" width="11.42578125" style="2"/>
    <col min="7425" max="7425" width="2.85546875" style="2" customWidth="1"/>
    <col min="7426" max="7426" width="45.85546875" style="2" customWidth="1"/>
    <col min="7427" max="7427" width="2.85546875" style="2" customWidth="1"/>
    <col min="7428" max="7429" width="15.7109375" style="2" customWidth="1"/>
    <col min="7430" max="7430" width="2.85546875" style="2" customWidth="1"/>
    <col min="7431" max="7432" width="15.7109375" style="2" customWidth="1"/>
    <col min="7433" max="7433" width="2.85546875" style="2" customWidth="1"/>
    <col min="7434" max="7435" width="15.7109375" style="2" customWidth="1"/>
    <col min="7436" max="7436" width="2.85546875" style="2" customWidth="1"/>
    <col min="7437" max="7680" width="11.42578125" style="2"/>
    <col min="7681" max="7681" width="2.85546875" style="2" customWidth="1"/>
    <col min="7682" max="7682" width="45.85546875" style="2" customWidth="1"/>
    <col min="7683" max="7683" width="2.85546875" style="2" customWidth="1"/>
    <col min="7684" max="7685" width="15.7109375" style="2" customWidth="1"/>
    <col min="7686" max="7686" width="2.85546875" style="2" customWidth="1"/>
    <col min="7687" max="7688" width="15.7109375" style="2" customWidth="1"/>
    <col min="7689" max="7689" width="2.85546875" style="2" customWidth="1"/>
    <col min="7690" max="7691" width="15.7109375" style="2" customWidth="1"/>
    <col min="7692" max="7692" width="2.85546875" style="2" customWidth="1"/>
    <col min="7693" max="7936" width="11.42578125" style="2"/>
    <col min="7937" max="7937" width="2.85546875" style="2" customWidth="1"/>
    <col min="7938" max="7938" width="45.85546875" style="2" customWidth="1"/>
    <col min="7939" max="7939" width="2.85546875" style="2" customWidth="1"/>
    <col min="7940" max="7941" width="15.7109375" style="2" customWidth="1"/>
    <col min="7942" max="7942" width="2.85546875" style="2" customWidth="1"/>
    <col min="7943" max="7944" width="15.7109375" style="2" customWidth="1"/>
    <col min="7945" max="7945" width="2.85546875" style="2" customWidth="1"/>
    <col min="7946" max="7947" width="15.7109375" style="2" customWidth="1"/>
    <col min="7948" max="7948" width="2.85546875" style="2" customWidth="1"/>
    <col min="7949" max="8192" width="11.42578125" style="2"/>
    <col min="8193" max="8193" width="2.85546875" style="2" customWidth="1"/>
    <col min="8194" max="8194" width="45.85546875" style="2" customWidth="1"/>
    <col min="8195" max="8195" width="2.85546875" style="2" customWidth="1"/>
    <col min="8196" max="8197" width="15.7109375" style="2" customWidth="1"/>
    <col min="8198" max="8198" width="2.85546875" style="2" customWidth="1"/>
    <col min="8199" max="8200" width="15.7109375" style="2" customWidth="1"/>
    <col min="8201" max="8201" width="2.85546875" style="2" customWidth="1"/>
    <col min="8202" max="8203" width="15.7109375" style="2" customWidth="1"/>
    <col min="8204" max="8204" width="2.85546875" style="2" customWidth="1"/>
    <col min="8205" max="8448" width="11.42578125" style="2"/>
    <col min="8449" max="8449" width="2.85546875" style="2" customWidth="1"/>
    <col min="8450" max="8450" width="45.85546875" style="2" customWidth="1"/>
    <col min="8451" max="8451" width="2.85546875" style="2" customWidth="1"/>
    <col min="8452" max="8453" width="15.7109375" style="2" customWidth="1"/>
    <col min="8454" max="8454" width="2.85546875" style="2" customWidth="1"/>
    <col min="8455" max="8456" width="15.7109375" style="2" customWidth="1"/>
    <col min="8457" max="8457" width="2.85546875" style="2" customWidth="1"/>
    <col min="8458" max="8459" width="15.7109375" style="2" customWidth="1"/>
    <col min="8460" max="8460" width="2.85546875" style="2" customWidth="1"/>
    <col min="8461" max="8704" width="11.42578125" style="2"/>
    <col min="8705" max="8705" width="2.85546875" style="2" customWidth="1"/>
    <col min="8706" max="8706" width="45.85546875" style="2" customWidth="1"/>
    <col min="8707" max="8707" width="2.85546875" style="2" customWidth="1"/>
    <col min="8708" max="8709" width="15.7109375" style="2" customWidth="1"/>
    <col min="8710" max="8710" width="2.85546875" style="2" customWidth="1"/>
    <col min="8711" max="8712" width="15.7109375" style="2" customWidth="1"/>
    <col min="8713" max="8713" width="2.85546875" style="2" customWidth="1"/>
    <col min="8714" max="8715" width="15.7109375" style="2" customWidth="1"/>
    <col min="8716" max="8716" width="2.85546875" style="2" customWidth="1"/>
    <col min="8717" max="8960" width="11.42578125" style="2"/>
    <col min="8961" max="8961" width="2.85546875" style="2" customWidth="1"/>
    <col min="8962" max="8962" width="45.85546875" style="2" customWidth="1"/>
    <col min="8963" max="8963" width="2.85546875" style="2" customWidth="1"/>
    <col min="8964" max="8965" width="15.7109375" style="2" customWidth="1"/>
    <col min="8966" max="8966" width="2.85546875" style="2" customWidth="1"/>
    <col min="8967" max="8968" width="15.7109375" style="2" customWidth="1"/>
    <col min="8969" max="8969" width="2.85546875" style="2" customWidth="1"/>
    <col min="8970" max="8971" width="15.7109375" style="2" customWidth="1"/>
    <col min="8972" max="8972" width="2.85546875" style="2" customWidth="1"/>
    <col min="8973" max="9216" width="11.42578125" style="2"/>
    <col min="9217" max="9217" width="2.85546875" style="2" customWidth="1"/>
    <col min="9218" max="9218" width="45.85546875" style="2" customWidth="1"/>
    <col min="9219" max="9219" width="2.85546875" style="2" customWidth="1"/>
    <col min="9220" max="9221" width="15.7109375" style="2" customWidth="1"/>
    <col min="9222" max="9222" width="2.85546875" style="2" customWidth="1"/>
    <col min="9223" max="9224" width="15.7109375" style="2" customWidth="1"/>
    <col min="9225" max="9225" width="2.85546875" style="2" customWidth="1"/>
    <col min="9226" max="9227" width="15.7109375" style="2" customWidth="1"/>
    <col min="9228" max="9228" width="2.85546875" style="2" customWidth="1"/>
    <col min="9229" max="9472" width="11.42578125" style="2"/>
    <col min="9473" max="9473" width="2.85546875" style="2" customWidth="1"/>
    <col min="9474" max="9474" width="45.85546875" style="2" customWidth="1"/>
    <col min="9475" max="9475" width="2.85546875" style="2" customWidth="1"/>
    <col min="9476" max="9477" width="15.7109375" style="2" customWidth="1"/>
    <col min="9478" max="9478" width="2.85546875" style="2" customWidth="1"/>
    <col min="9479" max="9480" width="15.7109375" style="2" customWidth="1"/>
    <col min="9481" max="9481" width="2.85546875" style="2" customWidth="1"/>
    <col min="9482" max="9483" width="15.7109375" style="2" customWidth="1"/>
    <col min="9484" max="9484" width="2.85546875" style="2" customWidth="1"/>
    <col min="9485" max="9728" width="11.42578125" style="2"/>
    <col min="9729" max="9729" width="2.85546875" style="2" customWidth="1"/>
    <col min="9730" max="9730" width="45.85546875" style="2" customWidth="1"/>
    <col min="9731" max="9731" width="2.85546875" style="2" customWidth="1"/>
    <col min="9732" max="9733" width="15.7109375" style="2" customWidth="1"/>
    <col min="9734" max="9734" width="2.85546875" style="2" customWidth="1"/>
    <col min="9735" max="9736" width="15.7109375" style="2" customWidth="1"/>
    <col min="9737" max="9737" width="2.85546875" style="2" customWidth="1"/>
    <col min="9738" max="9739" width="15.7109375" style="2" customWidth="1"/>
    <col min="9740" max="9740" width="2.85546875" style="2" customWidth="1"/>
    <col min="9741" max="9984" width="11.42578125" style="2"/>
    <col min="9985" max="9985" width="2.85546875" style="2" customWidth="1"/>
    <col min="9986" max="9986" width="45.85546875" style="2" customWidth="1"/>
    <col min="9987" max="9987" width="2.85546875" style="2" customWidth="1"/>
    <col min="9988" max="9989" width="15.7109375" style="2" customWidth="1"/>
    <col min="9990" max="9990" width="2.85546875" style="2" customWidth="1"/>
    <col min="9991" max="9992" width="15.7109375" style="2" customWidth="1"/>
    <col min="9993" max="9993" width="2.85546875" style="2" customWidth="1"/>
    <col min="9994" max="9995" width="15.7109375" style="2" customWidth="1"/>
    <col min="9996" max="9996" width="2.85546875" style="2" customWidth="1"/>
    <col min="9997" max="10240" width="11.42578125" style="2"/>
    <col min="10241" max="10241" width="2.85546875" style="2" customWidth="1"/>
    <col min="10242" max="10242" width="45.85546875" style="2" customWidth="1"/>
    <col min="10243" max="10243" width="2.85546875" style="2" customWidth="1"/>
    <col min="10244" max="10245" width="15.7109375" style="2" customWidth="1"/>
    <col min="10246" max="10246" width="2.85546875" style="2" customWidth="1"/>
    <col min="10247" max="10248" width="15.7109375" style="2" customWidth="1"/>
    <col min="10249" max="10249" width="2.85546875" style="2" customWidth="1"/>
    <col min="10250" max="10251" width="15.7109375" style="2" customWidth="1"/>
    <col min="10252" max="10252" width="2.85546875" style="2" customWidth="1"/>
    <col min="10253" max="10496" width="11.42578125" style="2"/>
    <col min="10497" max="10497" width="2.85546875" style="2" customWidth="1"/>
    <col min="10498" max="10498" width="45.85546875" style="2" customWidth="1"/>
    <col min="10499" max="10499" width="2.85546875" style="2" customWidth="1"/>
    <col min="10500" max="10501" width="15.7109375" style="2" customWidth="1"/>
    <col min="10502" max="10502" width="2.85546875" style="2" customWidth="1"/>
    <col min="10503" max="10504" width="15.7109375" style="2" customWidth="1"/>
    <col min="10505" max="10505" width="2.85546875" style="2" customWidth="1"/>
    <col min="10506" max="10507" width="15.7109375" style="2" customWidth="1"/>
    <col min="10508" max="10508" width="2.85546875" style="2" customWidth="1"/>
    <col min="10509" max="10752" width="11.42578125" style="2"/>
    <col min="10753" max="10753" width="2.85546875" style="2" customWidth="1"/>
    <col min="10754" max="10754" width="45.85546875" style="2" customWidth="1"/>
    <col min="10755" max="10755" width="2.85546875" style="2" customWidth="1"/>
    <col min="10756" max="10757" width="15.7109375" style="2" customWidth="1"/>
    <col min="10758" max="10758" width="2.85546875" style="2" customWidth="1"/>
    <col min="10759" max="10760" width="15.7109375" style="2" customWidth="1"/>
    <col min="10761" max="10761" width="2.85546875" style="2" customWidth="1"/>
    <col min="10762" max="10763" width="15.7109375" style="2" customWidth="1"/>
    <col min="10764" max="10764" width="2.85546875" style="2" customWidth="1"/>
    <col min="10765" max="11008" width="11.42578125" style="2"/>
    <col min="11009" max="11009" width="2.85546875" style="2" customWidth="1"/>
    <col min="11010" max="11010" width="45.85546875" style="2" customWidth="1"/>
    <col min="11011" max="11011" width="2.85546875" style="2" customWidth="1"/>
    <col min="11012" max="11013" width="15.7109375" style="2" customWidth="1"/>
    <col min="11014" max="11014" width="2.85546875" style="2" customWidth="1"/>
    <col min="11015" max="11016" width="15.7109375" style="2" customWidth="1"/>
    <col min="11017" max="11017" width="2.85546875" style="2" customWidth="1"/>
    <col min="11018" max="11019" width="15.7109375" style="2" customWidth="1"/>
    <col min="11020" max="11020" width="2.85546875" style="2" customWidth="1"/>
    <col min="11021" max="11264" width="11.42578125" style="2"/>
    <col min="11265" max="11265" width="2.85546875" style="2" customWidth="1"/>
    <col min="11266" max="11266" width="45.85546875" style="2" customWidth="1"/>
    <col min="11267" max="11267" width="2.85546875" style="2" customWidth="1"/>
    <col min="11268" max="11269" width="15.7109375" style="2" customWidth="1"/>
    <col min="11270" max="11270" width="2.85546875" style="2" customWidth="1"/>
    <col min="11271" max="11272" width="15.7109375" style="2" customWidth="1"/>
    <col min="11273" max="11273" width="2.85546875" style="2" customWidth="1"/>
    <col min="11274" max="11275" width="15.7109375" style="2" customWidth="1"/>
    <col min="11276" max="11276" width="2.85546875" style="2" customWidth="1"/>
    <col min="11277" max="11520" width="11.42578125" style="2"/>
    <col min="11521" max="11521" width="2.85546875" style="2" customWidth="1"/>
    <col min="11522" max="11522" width="45.85546875" style="2" customWidth="1"/>
    <col min="11523" max="11523" width="2.85546875" style="2" customWidth="1"/>
    <col min="11524" max="11525" width="15.7109375" style="2" customWidth="1"/>
    <col min="11526" max="11526" width="2.85546875" style="2" customWidth="1"/>
    <col min="11527" max="11528" width="15.7109375" style="2" customWidth="1"/>
    <col min="11529" max="11529" width="2.85546875" style="2" customWidth="1"/>
    <col min="11530" max="11531" width="15.7109375" style="2" customWidth="1"/>
    <col min="11532" max="11532" width="2.85546875" style="2" customWidth="1"/>
    <col min="11533" max="11776" width="11.42578125" style="2"/>
    <col min="11777" max="11777" width="2.85546875" style="2" customWidth="1"/>
    <col min="11778" max="11778" width="45.85546875" style="2" customWidth="1"/>
    <col min="11779" max="11779" width="2.85546875" style="2" customWidth="1"/>
    <col min="11780" max="11781" width="15.7109375" style="2" customWidth="1"/>
    <col min="11782" max="11782" width="2.85546875" style="2" customWidth="1"/>
    <col min="11783" max="11784" width="15.7109375" style="2" customWidth="1"/>
    <col min="11785" max="11785" width="2.85546875" style="2" customWidth="1"/>
    <col min="11786" max="11787" width="15.7109375" style="2" customWidth="1"/>
    <col min="11788" max="11788" width="2.85546875" style="2" customWidth="1"/>
    <col min="11789" max="12032" width="11.42578125" style="2"/>
    <col min="12033" max="12033" width="2.85546875" style="2" customWidth="1"/>
    <col min="12034" max="12034" width="45.85546875" style="2" customWidth="1"/>
    <col min="12035" max="12035" width="2.85546875" style="2" customWidth="1"/>
    <col min="12036" max="12037" width="15.7109375" style="2" customWidth="1"/>
    <col min="12038" max="12038" width="2.85546875" style="2" customWidth="1"/>
    <col min="12039" max="12040" width="15.7109375" style="2" customWidth="1"/>
    <col min="12041" max="12041" width="2.85546875" style="2" customWidth="1"/>
    <col min="12042" max="12043" width="15.7109375" style="2" customWidth="1"/>
    <col min="12044" max="12044" width="2.85546875" style="2" customWidth="1"/>
    <col min="12045" max="12288" width="11.42578125" style="2"/>
    <col min="12289" max="12289" width="2.85546875" style="2" customWidth="1"/>
    <col min="12290" max="12290" width="45.85546875" style="2" customWidth="1"/>
    <col min="12291" max="12291" width="2.85546875" style="2" customWidth="1"/>
    <col min="12292" max="12293" width="15.7109375" style="2" customWidth="1"/>
    <col min="12294" max="12294" width="2.85546875" style="2" customWidth="1"/>
    <col min="12295" max="12296" width="15.7109375" style="2" customWidth="1"/>
    <col min="12297" max="12297" width="2.85546875" style="2" customWidth="1"/>
    <col min="12298" max="12299" width="15.7109375" style="2" customWidth="1"/>
    <col min="12300" max="12300" width="2.85546875" style="2" customWidth="1"/>
    <col min="12301" max="12544" width="11.42578125" style="2"/>
    <col min="12545" max="12545" width="2.85546875" style="2" customWidth="1"/>
    <col min="12546" max="12546" width="45.85546875" style="2" customWidth="1"/>
    <col min="12547" max="12547" width="2.85546875" style="2" customWidth="1"/>
    <col min="12548" max="12549" width="15.7109375" style="2" customWidth="1"/>
    <col min="12550" max="12550" width="2.85546875" style="2" customWidth="1"/>
    <col min="12551" max="12552" width="15.7109375" style="2" customWidth="1"/>
    <col min="12553" max="12553" width="2.85546875" style="2" customWidth="1"/>
    <col min="12554" max="12555" width="15.7109375" style="2" customWidth="1"/>
    <col min="12556" max="12556" width="2.85546875" style="2" customWidth="1"/>
    <col min="12557" max="12800" width="11.42578125" style="2"/>
    <col min="12801" max="12801" width="2.85546875" style="2" customWidth="1"/>
    <col min="12802" max="12802" width="45.85546875" style="2" customWidth="1"/>
    <col min="12803" max="12803" width="2.85546875" style="2" customWidth="1"/>
    <col min="12804" max="12805" width="15.7109375" style="2" customWidth="1"/>
    <col min="12806" max="12806" width="2.85546875" style="2" customWidth="1"/>
    <col min="12807" max="12808" width="15.7109375" style="2" customWidth="1"/>
    <col min="12809" max="12809" width="2.85546875" style="2" customWidth="1"/>
    <col min="12810" max="12811" width="15.7109375" style="2" customWidth="1"/>
    <col min="12812" max="12812" width="2.85546875" style="2" customWidth="1"/>
    <col min="12813" max="13056" width="11.42578125" style="2"/>
    <col min="13057" max="13057" width="2.85546875" style="2" customWidth="1"/>
    <col min="13058" max="13058" width="45.85546875" style="2" customWidth="1"/>
    <col min="13059" max="13059" width="2.85546875" style="2" customWidth="1"/>
    <col min="13060" max="13061" width="15.7109375" style="2" customWidth="1"/>
    <col min="13062" max="13062" width="2.85546875" style="2" customWidth="1"/>
    <col min="13063" max="13064" width="15.7109375" style="2" customWidth="1"/>
    <col min="13065" max="13065" width="2.85546875" style="2" customWidth="1"/>
    <col min="13066" max="13067" width="15.7109375" style="2" customWidth="1"/>
    <col min="13068" max="13068" width="2.85546875" style="2" customWidth="1"/>
    <col min="13069" max="13312" width="11.42578125" style="2"/>
    <col min="13313" max="13313" width="2.85546875" style="2" customWidth="1"/>
    <col min="13314" max="13314" width="45.85546875" style="2" customWidth="1"/>
    <col min="13315" max="13315" width="2.85546875" style="2" customWidth="1"/>
    <col min="13316" max="13317" width="15.7109375" style="2" customWidth="1"/>
    <col min="13318" max="13318" width="2.85546875" style="2" customWidth="1"/>
    <col min="13319" max="13320" width="15.7109375" style="2" customWidth="1"/>
    <col min="13321" max="13321" width="2.85546875" style="2" customWidth="1"/>
    <col min="13322" max="13323" width="15.7109375" style="2" customWidth="1"/>
    <col min="13324" max="13324" width="2.85546875" style="2" customWidth="1"/>
    <col min="13325" max="13568" width="11.42578125" style="2"/>
    <col min="13569" max="13569" width="2.85546875" style="2" customWidth="1"/>
    <col min="13570" max="13570" width="45.85546875" style="2" customWidth="1"/>
    <col min="13571" max="13571" width="2.85546875" style="2" customWidth="1"/>
    <col min="13572" max="13573" width="15.7109375" style="2" customWidth="1"/>
    <col min="13574" max="13574" width="2.85546875" style="2" customWidth="1"/>
    <col min="13575" max="13576" width="15.7109375" style="2" customWidth="1"/>
    <col min="13577" max="13577" width="2.85546875" style="2" customWidth="1"/>
    <col min="13578" max="13579" width="15.7109375" style="2" customWidth="1"/>
    <col min="13580" max="13580" width="2.85546875" style="2" customWidth="1"/>
    <col min="13581" max="13824" width="11.42578125" style="2"/>
    <col min="13825" max="13825" width="2.85546875" style="2" customWidth="1"/>
    <col min="13826" max="13826" width="45.85546875" style="2" customWidth="1"/>
    <col min="13827" max="13827" width="2.85546875" style="2" customWidth="1"/>
    <col min="13828" max="13829" width="15.7109375" style="2" customWidth="1"/>
    <col min="13830" max="13830" width="2.85546875" style="2" customWidth="1"/>
    <col min="13831" max="13832" width="15.7109375" style="2" customWidth="1"/>
    <col min="13833" max="13833" width="2.85546875" style="2" customWidth="1"/>
    <col min="13834" max="13835" width="15.7109375" style="2" customWidth="1"/>
    <col min="13836" max="13836" width="2.85546875" style="2" customWidth="1"/>
    <col min="13837" max="14080" width="11.42578125" style="2"/>
    <col min="14081" max="14081" width="2.85546875" style="2" customWidth="1"/>
    <col min="14082" max="14082" width="45.85546875" style="2" customWidth="1"/>
    <col min="14083" max="14083" width="2.85546875" style="2" customWidth="1"/>
    <col min="14084" max="14085" width="15.7109375" style="2" customWidth="1"/>
    <col min="14086" max="14086" width="2.85546875" style="2" customWidth="1"/>
    <col min="14087" max="14088" width="15.7109375" style="2" customWidth="1"/>
    <col min="14089" max="14089" width="2.85546875" style="2" customWidth="1"/>
    <col min="14090" max="14091" width="15.7109375" style="2" customWidth="1"/>
    <col min="14092" max="14092" width="2.85546875" style="2" customWidth="1"/>
    <col min="14093" max="14336" width="11.42578125" style="2"/>
    <col min="14337" max="14337" width="2.85546875" style="2" customWidth="1"/>
    <col min="14338" max="14338" width="45.85546875" style="2" customWidth="1"/>
    <col min="14339" max="14339" width="2.85546875" style="2" customWidth="1"/>
    <col min="14340" max="14341" width="15.7109375" style="2" customWidth="1"/>
    <col min="14342" max="14342" width="2.85546875" style="2" customWidth="1"/>
    <col min="14343" max="14344" width="15.7109375" style="2" customWidth="1"/>
    <col min="14345" max="14345" width="2.85546875" style="2" customWidth="1"/>
    <col min="14346" max="14347" width="15.7109375" style="2" customWidth="1"/>
    <col min="14348" max="14348" width="2.85546875" style="2" customWidth="1"/>
    <col min="14349" max="14592" width="11.42578125" style="2"/>
    <col min="14593" max="14593" width="2.85546875" style="2" customWidth="1"/>
    <col min="14594" max="14594" width="45.85546875" style="2" customWidth="1"/>
    <col min="14595" max="14595" width="2.85546875" style="2" customWidth="1"/>
    <col min="14596" max="14597" width="15.7109375" style="2" customWidth="1"/>
    <col min="14598" max="14598" width="2.85546875" style="2" customWidth="1"/>
    <col min="14599" max="14600" width="15.7109375" style="2" customWidth="1"/>
    <col min="14601" max="14601" width="2.85546875" style="2" customWidth="1"/>
    <col min="14602" max="14603" width="15.7109375" style="2" customWidth="1"/>
    <col min="14604" max="14604" width="2.85546875" style="2" customWidth="1"/>
    <col min="14605" max="14848" width="11.42578125" style="2"/>
    <col min="14849" max="14849" width="2.85546875" style="2" customWidth="1"/>
    <col min="14850" max="14850" width="45.85546875" style="2" customWidth="1"/>
    <col min="14851" max="14851" width="2.85546875" style="2" customWidth="1"/>
    <col min="14852" max="14853" width="15.7109375" style="2" customWidth="1"/>
    <col min="14854" max="14854" width="2.85546875" style="2" customWidth="1"/>
    <col min="14855" max="14856" width="15.7109375" style="2" customWidth="1"/>
    <col min="14857" max="14857" width="2.85546875" style="2" customWidth="1"/>
    <col min="14858" max="14859" width="15.7109375" style="2" customWidth="1"/>
    <col min="14860" max="14860" width="2.85546875" style="2" customWidth="1"/>
    <col min="14861" max="15104" width="11.42578125" style="2"/>
    <col min="15105" max="15105" width="2.85546875" style="2" customWidth="1"/>
    <col min="15106" max="15106" width="45.85546875" style="2" customWidth="1"/>
    <col min="15107" max="15107" width="2.85546875" style="2" customWidth="1"/>
    <col min="15108" max="15109" width="15.7109375" style="2" customWidth="1"/>
    <col min="15110" max="15110" width="2.85546875" style="2" customWidth="1"/>
    <col min="15111" max="15112" width="15.7109375" style="2" customWidth="1"/>
    <col min="15113" max="15113" width="2.85546875" style="2" customWidth="1"/>
    <col min="15114" max="15115" width="15.7109375" style="2" customWidth="1"/>
    <col min="15116" max="15116" width="2.85546875" style="2" customWidth="1"/>
    <col min="15117" max="15360" width="11.42578125" style="2"/>
    <col min="15361" max="15361" width="2.85546875" style="2" customWidth="1"/>
    <col min="15362" max="15362" width="45.85546875" style="2" customWidth="1"/>
    <col min="15363" max="15363" width="2.85546875" style="2" customWidth="1"/>
    <col min="15364" max="15365" width="15.7109375" style="2" customWidth="1"/>
    <col min="15366" max="15366" width="2.85546875" style="2" customWidth="1"/>
    <col min="15367" max="15368" width="15.7109375" style="2" customWidth="1"/>
    <col min="15369" max="15369" width="2.85546875" style="2" customWidth="1"/>
    <col min="15370" max="15371" width="15.7109375" style="2" customWidth="1"/>
    <col min="15372" max="15372" width="2.85546875" style="2" customWidth="1"/>
    <col min="15373" max="15616" width="11.42578125" style="2"/>
    <col min="15617" max="15617" width="2.85546875" style="2" customWidth="1"/>
    <col min="15618" max="15618" width="45.85546875" style="2" customWidth="1"/>
    <col min="15619" max="15619" width="2.85546875" style="2" customWidth="1"/>
    <col min="15620" max="15621" width="15.7109375" style="2" customWidth="1"/>
    <col min="15622" max="15622" width="2.85546875" style="2" customWidth="1"/>
    <col min="15623" max="15624" width="15.7109375" style="2" customWidth="1"/>
    <col min="15625" max="15625" width="2.85546875" style="2" customWidth="1"/>
    <col min="15626" max="15627" width="15.7109375" style="2" customWidth="1"/>
    <col min="15628" max="15628" width="2.85546875" style="2" customWidth="1"/>
    <col min="15629" max="15872" width="11.42578125" style="2"/>
    <col min="15873" max="15873" width="2.85546875" style="2" customWidth="1"/>
    <col min="15874" max="15874" width="45.85546875" style="2" customWidth="1"/>
    <col min="15875" max="15875" width="2.85546875" style="2" customWidth="1"/>
    <col min="15876" max="15877" width="15.7109375" style="2" customWidth="1"/>
    <col min="15878" max="15878" width="2.85546875" style="2" customWidth="1"/>
    <col min="15879" max="15880" width="15.7109375" style="2" customWidth="1"/>
    <col min="15881" max="15881" width="2.85546875" style="2" customWidth="1"/>
    <col min="15882" max="15883" width="15.7109375" style="2" customWidth="1"/>
    <col min="15884" max="15884" width="2.85546875" style="2" customWidth="1"/>
    <col min="15885" max="16128" width="11.42578125" style="2"/>
    <col min="16129" max="16129" width="2.85546875" style="2" customWidth="1"/>
    <col min="16130" max="16130" width="45.85546875" style="2" customWidth="1"/>
    <col min="16131" max="16131" width="2.85546875" style="2" customWidth="1"/>
    <col min="16132" max="16133" width="15.7109375" style="2" customWidth="1"/>
    <col min="16134" max="16134" width="2.85546875" style="2" customWidth="1"/>
    <col min="16135" max="16136" width="15.7109375" style="2" customWidth="1"/>
    <col min="16137" max="16137" width="2.85546875" style="2" customWidth="1"/>
    <col min="16138" max="16139" width="15.7109375" style="2" customWidth="1"/>
    <col min="16140" max="16140" width="2.85546875" style="2" customWidth="1"/>
    <col min="16141" max="16384" width="11.42578125" style="2"/>
  </cols>
  <sheetData>
    <row r="1" spans="1:13" x14ac:dyDescent="0.25">
      <c r="A1" s="102"/>
      <c r="B1" s="102"/>
      <c r="C1" s="102"/>
      <c r="D1" s="102"/>
      <c r="E1" s="102"/>
      <c r="F1" s="102"/>
      <c r="G1" s="102"/>
      <c r="H1" s="102"/>
      <c r="I1" s="102"/>
      <c r="J1" s="102"/>
      <c r="K1" s="102"/>
      <c r="L1" s="102"/>
    </row>
    <row r="2" spans="1:13" x14ac:dyDescent="0.25">
      <c r="A2" s="102"/>
      <c r="B2" s="322" t="s">
        <v>279</v>
      </c>
      <c r="C2" s="102"/>
      <c r="D2" s="102"/>
      <c r="E2" s="102"/>
      <c r="F2" s="102"/>
      <c r="G2" s="102"/>
      <c r="H2" s="102"/>
      <c r="I2" s="102"/>
      <c r="J2" s="102"/>
      <c r="K2" s="102"/>
      <c r="L2" s="102"/>
    </row>
    <row r="3" spans="1:13" x14ac:dyDescent="0.25">
      <c r="A3" s="102"/>
      <c r="B3" s="6" t="s">
        <v>280</v>
      </c>
      <c r="C3" s="102"/>
      <c r="D3" s="82" t="s">
        <v>240</v>
      </c>
      <c r="E3" s="102"/>
      <c r="F3" s="102"/>
      <c r="G3" s="82" t="s">
        <v>281</v>
      </c>
      <c r="H3" s="102"/>
      <c r="I3" s="102"/>
      <c r="J3" s="82" t="s">
        <v>282</v>
      </c>
      <c r="K3" s="102"/>
      <c r="L3" s="102"/>
    </row>
    <row r="4" spans="1:13" x14ac:dyDescent="0.25">
      <c r="A4" s="102"/>
      <c r="B4" s="6"/>
      <c r="C4" s="102"/>
      <c r="D4" s="82" t="s">
        <v>241</v>
      </c>
      <c r="E4" s="102"/>
      <c r="F4" s="102"/>
      <c r="G4" s="82" t="s">
        <v>241</v>
      </c>
      <c r="H4" s="102"/>
      <c r="I4" s="102"/>
      <c r="J4" s="82" t="s">
        <v>241</v>
      </c>
      <c r="K4" s="102"/>
      <c r="L4" s="102"/>
    </row>
    <row r="5" spans="1:13" ht="12.75" customHeight="1" x14ac:dyDescent="0.25">
      <c r="A5" s="12"/>
      <c r="B5" s="2288" t="s">
        <v>4</v>
      </c>
      <c r="C5" s="102"/>
      <c r="D5" s="2288">
        <v>2017</v>
      </c>
      <c r="E5" s="2288">
        <v>2016</v>
      </c>
      <c r="F5" s="102"/>
      <c r="G5" s="2288">
        <v>2017</v>
      </c>
      <c r="H5" s="2288">
        <v>2016</v>
      </c>
      <c r="I5" s="102"/>
      <c r="J5" s="2288">
        <v>2017</v>
      </c>
      <c r="K5" s="2288">
        <v>2016</v>
      </c>
      <c r="L5" s="102"/>
    </row>
    <row r="6" spans="1:13" x14ac:dyDescent="0.25">
      <c r="A6" s="12"/>
      <c r="B6" s="2289"/>
      <c r="C6" s="102"/>
      <c r="D6" s="2289"/>
      <c r="E6" s="2289"/>
      <c r="F6" s="102"/>
      <c r="G6" s="2289"/>
      <c r="H6" s="2289"/>
      <c r="I6" s="102"/>
      <c r="J6" s="2289"/>
      <c r="K6" s="2289"/>
      <c r="L6" s="102"/>
    </row>
    <row r="7" spans="1:13" x14ac:dyDescent="0.25">
      <c r="A7" s="12"/>
      <c r="B7" s="2290"/>
      <c r="C7" s="82"/>
      <c r="D7" s="2290"/>
      <c r="E7" s="2290"/>
      <c r="F7" s="82"/>
      <c r="G7" s="2290"/>
      <c r="H7" s="2290"/>
      <c r="I7" s="82"/>
      <c r="J7" s="2290"/>
      <c r="K7" s="2290"/>
      <c r="L7" s="82"/>
    </row>
    <row r="8" spans="1:13" x14ac:dyDescent="0.25">
      <c r="A8" s="16"/>
      <c r="B8" s="16"/>
      <c r="C8" s="12"/>
      <c r="D8" s="16"/>
      <c r="E8" s="16"/>
      <c r="F8" s="12"/>
      <c r="G8" s="16"/>
      <c r="H8" s="16"/>
      <c r="I8" s="12"/>
      <c r="J8" s="16"/>
      <c r="K8" s="16"/>
      <c r="L8" s="12"/>
    </row>
    <row r="9" spans="1:13" x14ac:dyDescent="0.25">
      <c r="A9" s="102"/>
      <c r="B9" s="20" t="s">
        <v>8</v>
      </c>
      <c r="C9" s="12"/>
      <c r="D9" s="21"/>
      <c r="E9" s="21"/>
      <c r="F9" s="12"/>
      <c r="G9" s="21"/>
      <c r="H9" s="21"/>
      <c r="I9" s="12"/>
      <c r="J9" s="21"/>
      <c r="K9" s="21"/>
      <c r="L9" s="12"/>
    </row>
    <row r="10" spans="1:13" x14ac:dyDescent="0.25">
      <c r="A10" s="103"/>
      <c r="B10" s="26" t="s">
        <v>589</v>
      </c>
      <c r="C10" s="102"/>
      <c r="D10" s="150">
        <v>4.7699999999999996</v>
      </c>
      <c r="E10" s="150">
        <v>1.45</v>
      </c>
      <c r="F10" s="796"/>
      <c r="G10" s="150">
        <v>4.7699999999999996</v>
      </c>
      <c r="H10" s="150">
        <v>1.45</v>
      </c>
      <c r="I10" s="796"/>
      <c r="J10" s="150" t="s">
        <v>123</v>
      </c>
      <c r="K10" s="150">
        <v>0</v>
      </c>
      <c r="L10" s="796"/>
      <c r="M10" s="184"/>
    </row>
    <row r="11" spans="1:13" x14ac:dyDescent="0.25">
      <c r="A11" s="102"/>
      <c r="B11" s="31" t="s">
        <v>12</v>
      </c>
      <c r="C11" s="102"/>
      <c r="D11" s="157">
        <v>1333.54</v>
      </c>
      <c r="E11" s="157">
        <v>1088.21</v>
      </c>
      <c r="F11" s="796"/>
      <c r="G11" s="157">
        <v>1245.73</v>
      </c>
      <c r="H11" s="157">
        <v>1022.75</v>
      </c>
      <c r="I11" s="796"/>
      <c r="J11" s="157">
        <v>87.81</v>
      </c>
      <c r="K11" s="157">
        <v>65.459999999999994</v>
      </c>
      <c r="L11" s="796"/>
      <c r="M11" s="184"/>
    </row>
    <row r="12" spans="1:13" x14ac:dyDescent="0.25">
      <c r="A12" s="102"/>
      <c r="B12" s="31" t="s">
        <v>14</v>
      </c>
      <c r="C12" s="102"/>
      <c r="D12" s="157">
        <v>310.98</v>
      </c>
      <c r="E12" s="157">
        <v>361.91</v>
      </c>
      <c r="F12" s="796"/>
      <c r="G12" s="157">
        <v>216.48</v>
      </c>
      <c r="H12" s="157">
        <v>216.04</v>
      </c>
      <c r="I12" s="796"/>
      <c r="J12" s="157">
        <v>94.49</v>
      </c>
      <c r="K12" s="157">
        <v>145.87</v>
      </c>
      <c r="L12" s="796"/>
      <c r="M12" s="184"/>
    </row>
    <row r="13" spans="1:13" x14ac:dyDescent="0.25">
      <c r="A13" s="102"/>
      <c r="B13" s="31" t="s">
        <v>16</v>
      </c>
      <c r="C13" s="102"/>
      <c r="D13" s="157">
        <v>326.73</v>
      </c>
      <c r="E13" s="157">
        <v>453.83</v>
      </c>
      <c r="F13" s="796"/>
      <c r="G13" s="157">
        <v>190.88</v>
      </c>
      <c r="H13" s="157">
        <v>256.54000000000002</v>
      </c>
      <c r="I13" s="796"/>
      <c r="J13" s="157">
        <v>135.84</v>
      </c>
      <c r="K13" s="157">
        <v>197.29</v>
      </c>
      <c r="L13" s="796"/>
      <c r="M13" s="184"/>
    </row>
    <row r="14" spans="1:13" x14ac:dyDescent="0.25">
      <c r="A14" s="102"/>
      <c r="B14" s="31" t="s">
        <v>18</v>
      </c>
      <c r="C14" s="102"/>
      <c r="D14" s="157">
        <v>2.13</v>
      </c>
      <c r="E14" s="157">
        <v>2.36</v>
      </c>
      <c r="F14" s="796"/>
      <c r="G14" s="157">
        <v>0.17</v>
      </c>
      <c r="H14" s="157">
        <v>0.15</v>
      </c>
      <c r="I14" s="796"/>
      <c r="J14" s="157">
        <v>1.96</v>
      </c>
      <c r="K14" s="157">
        <v>2.21</v>
      </c>
      <c r="L14" s="796"/>
      <c r="M14" s="184"/>
    </row>
    <row r="15" spans="1:13" x14ac:dyDescent="0.25">
      <c r="A15" s="102"/>
      <c r="B15" s="31" t="s">
        <v>20</v>
      </c>
      <c r="C15" s="102"/>
      <c r="D15" s="157">
        <v>1319</v>
      </c>
      <c r="E15" s="157">
        <v>1457</v>
      </c>
      <c r="F15" s="796"/>
      <c r="G15" s="157" t="s">
        <v>123</v>
      </c>
      <c r="H15" s="157" t="s">
        <v>123</v>
      </c>
      <c r="I15" s="796"/>
      <c r="J15" s="157" t="s">
        <v>123</v>
      </c>
      <c r="K15" s="157" t="s">
        <v>123</v>
      </c>
      <c r="L15" s="796"/>
      <c r="M15" s="184"/>
    </row>
    <row r="16" spans="1:13" x14ac:dyDescent="0.25">
      <c r="A16" s="102"/>
      <c r="B16" s="37" t="s">
        <v>24</v>
      </c>
      <c r="C16" s="132"/>
      <c r="D16" s="719">
        <v>121.6</v>
      </c>
      <c r="E16" s="719">
        <v>177.8</v>
      </c>
      <c r="F16" s="796"/>
      <c r="G16" s="719" t="s">
        <v>123</v>
      </c>
      <c r="H16" s="719" t="s">
        <v>123</v>
      </c>
      <c r="I16" s="796"/>
      <c r="J16" s="719" t="s">
        <v>123</v>
      </c>
      <c r="K16" s="719" t="s">
        <v>123</v>
      </c>
      <c r="L16" s="796"/>
      <c r="M16" s="184"/>
    </row>
    <row r="17" spans="1:13" x14ac:dyDescent="0.25">
      <c r="A17" s="102"/>
      <c r="B17" s="140" t="s">
        <v>26</v>
      </c>
      <c r="C17" s="102"/>
      <c r="D17" s="165">
        <f>SUM(D10:D16)</f>
        <v>3418.75</v>
      </c>
      <c r="E17" s="165">
        <f t="shared" ref="E17:K17" si="0">SUM(E10:E16)</f>
        <v>3542.5600000000004</v>
      </c>
      <c r="F17" s="165"/>
      <c r="G17" s="165">
        <f t="shared" si="0"/>
        <v>1658.0300000000002</v>
      </c>
      <c r="H17" s="165">
        <f t="shared" si="0"/>
        <v>1496.93</v>
      </c>
      <c r="I17" s="165"/>
      <c r="J17" s="165">
        <f t="shared" si="0"/>
        <v>320.09999999999997</v>
      </c>
      <c r="K17" s="165">
        <f t="shared" si="0"/>
        <v>410.83</v>
      </c>
      <c r="L17" s="796"/>
      <c r="M17" s="184"/>
    </row>
    <row r="18" spans="1:13" x14ac:dyDescent="0.25">
      <c r="A18" s="166"/>
      <c r="B18" s="49"/>
      <c r="C18" s="102"/>
      <c r="D18" s="720"/>
      <c r="E18" s="720"/>
      <c r="F18" s="796"/>
      <c r="G18" s="720"/>
      <c r="H18" s="720"/>
      <c r="I18" s="796"/>
      <c r="J18" s="720"/>
      <c r="K18" s="720"/>
      <c r="L18" s="184"/>
      <c r="M18" s="184"/>
    </row>
    <row r="19" spans="1:13" x14ac:dyDescent="0.25">
      <c r="A19" s="166"/>
      <c r="B19" s="20" t="s">
        <v>27</v>
      </c>
      <c r="C19" s="102"/>
      <c r="D19" s="1693"/>
      <c r="E19" s="1693"/>
      <c r="F19" s="796"/>
      <c r="G19" s="1693"/>
      <c r="H19" s="1693"/>
      <c r="I19" s="796"/>
      <c r="J19" s="1693"/>
      <c r="K19" s="1693"/>
      <c r="L19" s="796"/>
      <c r="M19" s="184"/>
    </row>
    <row r="20" spans="1:13" x14ac:dyDescent="0.25">
      <c r="A20" s="102"/>
      <c r="B20" s="31" t="s">
        <v>31</v>
      </c>
      <c r="C20" s="102"/>
      <c r="D20" s="659">
        <v>78.3</v>
      </c>
      <c r="E20" s="553">
        <v>24.2</v>
      </c>
      <c r="F20" s="796"/>
      <c r="G20" s="1792">
        <v>78.3</v>
      </c>
      <c r="H20" s="553">
        <v>24.2</v>
      </c>
      <c r="I20" s="796"/>
      <c r="J20" s="659">
        <v>0.01</v>
      </c>
      <c r="K20" s="553">
        <v>0.04</v>
      </c>
      <c r="L20" s="796"/>
      <c r="M20" s="184"/>
    </row>
    <row r="21" spans="1:13" x14ac:dyDescent="0.25">
      <c r="A21" s="102"/>
      <c r="B21" s="31" t="s">
        <v>33</v>
      </c>
      <c r="C21" s="102"/>
      <c r="D21" s="667">
        <v>0.53</v>
      </c>
      <c r="E21" s="554">
        <v>0.28999999999999998</v>
      </c>
      <c r="F21" s="796"/>
      <c r="G21" s="667">
        <v>0.53</v>
      </c>
      <c r="H21" s="554">
        <v>0.28999999999999998</v>
      </c>
      <c r="I21" s="796"/>
      <c r="J21" s="667" t="s">
        <v>123</v>
      </c>
      <c r="K21" s="554" t="s">
        <v>123</v>
      </c>
      <c r="L21" s="796"/>
      <c r="M21" s="184"/>
    </row>
    <row r="22" spans="1:13" s="1860" customFormat="1" x14ac:dyDescent="0.25">
      <c r="A22" s="1839"/>
      <c r="B22" s="1694" t="s">
        <v>143</v>
      </c>
      <c r="C22" s="1839"/>
      <c r="D22" s="1875">
        <v>5.13</v>
      </c>
      <c r="E22" s="1865">
        <v>3.9</v>
      </c>
      <c r="F22" s="796"/>
      <c r="G22" s="1875">
        <v>5.13</v>
      </c>
      <c r="H22" s="1865">
        <v>3.9</v>
      </c>
      <c r="I22" s="796"/>
      <c r="J22" s="1875">
        <v>0</v>
      </c>
      <c r="K22" s="1865">
        <v>0</v>
      </c>
      <c r="L22" s="796"/>
      <c r="M22" s="184"/>
    </row>
    <row r="23" spans="1:13" x14ac:dyDescent="0.25">
      <c r="A23" s="102"/>
      <c r="B23" s="31" t="s">
        <v>39</v>
      </c>
      <c r="C23" s="102"/>
      <c r="D23" s="667">
        <v>245.096</v>
      </c>
      <c r="E23" s="554">
        <v>237.89599999999999</v>
      </c>
      <c r="F23" s="796"/>
      <c r="G23" s="667">
        <v>0</v>
      </c>
      <c r="H23" s="554">
        <v>0</v>
      </c>
      <c r="I23" s="796"/>
      <c r="J23" s="667">
        <v>245.096</v>
      </c>
      <c r="K23" s="554">
        <v>237.89599999999999</v>
      </c>
      <c r="L23" s="796"/>
      <c r="M23" s="184"/>
    </row>
    <row r="24" spans="1:13" x14ac:dyDescent="0.25">
      <c r="A24" s="102"/>
      <c r="B24" s="31" t="s">
        <v>35</v>
      </c>
      <c r="C24" s="102"/>
      <c r="D24" s="667">
        <v>9221</v>
      </c>
      <c r="E24" s="554">
        <v>3455</v>
      </c>
      <c r="F24" s="796"/>
      <c r="G24" s="667" t="s">
        <v>123</v>
      </c>
      <c r="H24" s="554" t="s">
        <v>123</v>
      </c>
      <c r="I24" s="796"/>
      <c r="J24" s="667">
        <v>9221</v>
      </c>
      <c r="K24" s="554">
        <v>3455</v>
      </c>
      <c r="L24" s="796"/>
      <c r="M24" s="184"/>
    </row>
    <row r="25" spans="1:13" x14ac:dyDescent="0.25">
      <c r="A25" s="2"/>
      <c r="B25" s="31" t="s">
        <v>37</v>
      </c>
      <c r="C25" s="102"/>
      <c r="D25" s="667">
        <v>38.799999999999997</v>
      </c>
      <c r="E25" s="554">
        <v>126.23</v>
      </c>
      <c r="F25" s="796"/>
      <c r="G25" s="667">
        <v>38.340000000000003</v>
      </c>
      <c r="H25" s="554">
        <v>125.76</v>
      </c>
      <c r="I25" s="796"/>
      <c r="J25" s="667">
        <v>0.48</v>
      </c>
      <c r="K25" s="554">
        <v>0.47</v>
      </c>
      <c r="L25" s="796"/>
      <c r="M25" s="184"/>
    </row>
    <row r="26" spans="1:13" x14ac:dyDescent="0.25">
      <c r="A26" s="102"/>
      <c r="B26" s="31" t="s">
        <v>43</v>
      </c>
      <c r="C26" s="102"/>
      <c r="D26" s="667">
        <v>8753.32</v>
      </c>
      <c r="E26" s="554">
        <v>8177.42</v>
      </c>
      <c r="F26" s="796"/>
      <c r="G26" s="667">
        <v>8753.32</v>
      </c>
      <c r="H26" s="554">
        <v>8177.42</v>
      </c>
      <c r="I26" s="796"/>
      <c r="J26" s="667">
        <v>0</v>
      </c>
      <c r="K26" s="554" t="s">
        <v>123</v>
      </c>
      <c r="L26" s="796"/>
      <c r="M26" s="184"/>
    </row>
    <row r="27" spans="1:13" x14ac:dyDescent="0.25">
      <c r="A27" s="102"/>
      <c r="B27" s="31" t="s">
        <v>612</v>
      </c>
      <c r="C27" s="132"/>
      <c r="D27" s="667">
        <v>277.60000000000002</v>
      </c>
      <c r="E27" s="554">
        <v>340.47</v>
      </c>
      <c r="F27" s="796"/>
      <c r="G27" s="667">
        <v>264.55</v>
      </c>
      <c r="H27" s="554">
        <v>323.45</v>
      </c>
      <c r="I27" s="796"/>
      <c r="J27" s="667">
        <v>13.04</v>
      </c>
      <c r="K27" s="554">
        <v>17.03</v>
      </c>
      <c r="L27" s="796"/>
      <c r="M27" s="184"/>
    </row>
    <row r="28" spans="1:13" x14ac:dyDescent="0.25">
      <c r="A28" s="102"/>
      <c r="B28" s="31" t="s">
        <v>45</v>
      </c>
      <c r="C28" s="132"/>
      <c r="D28" s="667">
        <v>38.06</v>
      </c>
      <c r="E28" s="554">
        <v>39.53</v>
      </c>
      <c r="F28" s="796"/>
      <c r="G28" s="667">
        <v>22.89</v>
      </c>
      <c r="H28" s="554">
        <v>25.42</v>
      </c>
      <c r="I28" s="796"/>
      <c r="J28" s="667">
        <v>15.17</v>
      </c>
      <c r="K28" s="554">
        <v>14.11</v>
      </c>
      <c r="L28" s="796"/>
      <c r="M28" s="184"/>
    </row>
    <row r="29" spans="1:13" x14ac:dyDescent="0.25">
      <c r="A29" s="102"/>
      <c r="B29" s="31" t="s">
        <v>48</v>
      </c>
      <c r="C29" s="102"/>
      <c r="D29" s="667">
        <v>149275.22399999999</v>
      </c>
      <c r="E29" s="554">
        <v>97402.758000000002</v>
      </c>
      <c r="F29" s="796"/>
      <c r="G29" s="667">
        <v>5723.43</v>
      </c>
      <c r="H29" s="554">
        <v>2581.61</v>
      </c>
      <c r="I29" s="796"/>
      <c r="J29" s="667">
        <v>89.93</v>
      </c>
      <c r="K29" s="554">
        <v>66.61</v>
      </c>
      <c r="L29" s="796"/>
      <c r="M29" s="184"/>
    </row>
    <row r="30" spans="1:13" x14ac:dyDescent="0.25">
      <c r="A30" s="102"/>
      <c r="B30" s="31" t="s">
        <v>50</v>
      </c>
      <c r="C30" s="102"/>
      <c r="D30" s="669">
        <v>3397.01</v>
      </c>
      <c r="E30" s="556">
        <v>973.19</v>
      </c>
      <c r="F30" s="796"/>
      <c r="G30" s="669">
        <v>3385.26</v>
      </c>
      <c r="H30" s="556">
        <v>965.81</v>
      </c>
      <c r="I30" s="796"/>
      <c r="J30" s="669">
        <v>11.74</v>
      </c>
      <c r="K30" s="556">
        <v>7.4</v>
      </c>
      <c r="L30" s="796"/>
      <c r="M30" s="184"/>
    </row>
    <row r="31" spans="1:13" x14ac:dyDescent="0.25">
      <c r="A31" s="102"/>
      <c r="B31" s="140" t="s">
        <v>26</v>
      </c>
      <c r="C31" s="102"/>
      <c r="D31" s="165">
        <f>SUM(D20:D30)</f>
        <v>171330.07</v>
      </c>
      <c r="E31" s="165">
        <f t="shared" ref="E31:K31" si="1">SUM(E20:E30)</f>
        <v>110780.88400000001</v>
      </c>
      <c r="F31" s="165"/>
      <c r="G31" s="165">
        <f t="shared" si="1"/>
        <v>18271.75</v>
      </c>
      <c r="H31" s="165">
        <f t="shared" si="1"/>
        <v>12227.86</v>
      </c>
      <c r="I31" s="165"/>
      <c r="J31" s="165">
        <f t="shared" si="1"/>
        <v>9596.4660000000003</v>
      </c>
      <c r="K31" s="165">
        <f t="shared" si="1"/>
        <v>3798.5560000000005</v>
      </c>
      <c r="L31" s="796"/>
      <c r="M31" s="184"/>
    </row>
    <row r="32" spans="1:13" x14ac:dyDescent="0.25">
      <c r="A32" s="166"/>
      <c r="B32" s="40"/>
      <c r="C32" s="102"/>
      <c r="D32" s="720"/>
      <c r="E32" s="720"/>
      <c r="F32" s="796"/>
      <c r="G32" s="720"/>
      <c r="H32" s="720"/>
      <c r="I32" s="796"/>
      <c r="J32" s="720"/>
      <c r="K32" s="720"/>
      <c r="L32" s="796"/>
      <c r="M32" s="184"/>
    </row>
    <row r="33" spans="1:13" x14ac:dyDescent="0.25">
      <c r="A33" s="166"/>
      <c r="B33" s="20" t="s">
        <v>59</v>
      </c>
      <c r="D33" s="1693"/>
      <c r="E33" s="1693"/>
      <c r="F33" s="796"/>
      <c r="G33" s="1693"/>
      <c r="H33" s="1693"/>
      <c r="I33" s="796"/>
      <c r="J33" s="1693"/>
      <c r="K33" s="1693"/>
      <c r="L33" s="796"/>
      <c r="M33" s="184"/>
    </row>
    <row r="34" spans="1:13" x14ac:dyDescent="0.25">
      <c r="A34" s="102"/>
      <c r="B34" s="31" t="s">
        <v>65</v>
      </c>
      <c r="C34" s="102"/>
      <c r="D34" s="659">
        <v>18</v>
      </c>
      <c r="E34" s="553">
        <v>28.01</v>
      </c>
      <c r="F34" s="796"/>
      <c r="G34" s="659">
        <v>18</v>
      </c>
      <c r="H34" s="553">
        <v>28.01</v>
      </c>
      <c r="I34" s="796"/>
      <c r="J34" s="659" t="s">
        <v>123</v>
      </c>
      <c r="K34" s="553" t="s">
        <v>123</v>
      </c>
      <c r="L34" s="796"/>
      <c r="M34" s="184"/>
    </row>
    <row r="35" spans="1:13" x14ac:dyDescent="0.25">
      <c r="A35" s="102"/>
      <c r="B35" s="31" t="s">
        <v>154</v>
      </c>
      <c r="C35" s="102"/>
      <c r="D35" s="667">
        <v>542.70000000000005</v>
      </c>
      <c r="E35" s="554">
        <v>609.20000000000005</v>
      </c>
      <c r="F35" s="796"/>
      <c r="G35" s="667">
        <v>13.7</v>
      </c>
      <c r="H35" s="554">
        <v>15.8</v>
      </c>
      <c r="I35" s="796"/>
      <c r="J35" s="667">
        <v>528.9</v>
      </c>
      <c r="K35" s="554">
        <v>593.4</v>
      </c>
      <c r="L35" s="796"/>
      <c r="M35" s="184"/>
    </row>
    <row r="36" spans="1:13" x14ac:dyDescent="0.25">
      <c r="A36" s="177"/>
      <c r="B36" s="31" t="s">
        <v>68</v>
      </c>
      <c r="C36" s="102"/>
      <c r="D36" s="667">
        <v>386.7</v>
      </c>
      <c r="E36" s="554">
        <v>267.06</v>
      </c>
      <c r="F36" s="796"/>
      <c r="G36" s="667">
        <v>238.3</v>
      </c>
      <c r="H36" s="554">
        <v>266.58999999999997</v>
      </c>
      <c r="I36" s="796"/>
      <c r="J36" s="667" t="s">
        <v>123</v>
      </c>
      <c r="K36" s="554" t="s">
        <v>123</v>
      </c>
      <c r="L36" s="796"/>
      <c r="M36" s="147"/>
    </row>
    <row r="37" spans="1:13" x14ac:dyDescent="0.25">
      <c r="A37" s="102"/>
      <c r="B37" s="31" t="s">
        <v>70</v>
      </c>
      <c r="C37" s="102"/>
      <c r="D37" s="667">
        <v>2.8999999999999998E-2</v>
      </c>
      <c r="E37" s="554">
        <v>0.05</v>
      </c>
      <c r="F37" s="796"/>
      <c r="G37" s="667">
        <v>7.0000000000000001E-3</v>
      </c>
      <c r="H37" s="554">
        <v>0.02</v>
      </c>
      <c r="I37" s="796"/>
      <c r="J37" s="667">
        <v>2.1999999999999999E-2</v>
      </c>
      <c r="K37" s="554">
        <v>0.01</v>
      </c>
      <c r="L37" s="796"/>
      <c r="M37" s="147"/>
    </row>
    <row r="38" spans="1:13" x14ac:dyDescent="0.25">
      <c r="A38" s="102"/>
      <c r="B38" s="31" t="s">
        <v>72</v>
      </c>
      <c r="C38" s="102"/>
      <c r="D38" s="667">
        <v>0.23</v>
      </c>
      <c r="E38" s="554">
        <v>0.26</v>
      </c>
      <c r="F38" s="796"/>
      <c r="G38" s="667">
        <v>0.23</v>
      </c>
      <c r="H38" s="554">
        <v>0.25</v>
      </c>
      <c r="I38" s="796"/>
      <c r="J38" s="667">
        <v>0</v>
      </c>
      <c r="K38" s="554">
        <v>0.01</v>
      </c>
      <c r="L38" s="796"/>
      <c r="M38" s="147"/>
    </row>
    <row r="39" spans="1:13" x14ac:dyDescent="0.25">
      <c r="A39" s="102"/>
      <c r="B39" s="31" t="s">
        <v>73</v>
      </c>
      <c r="C39" s="102"/>
      <c r="D39" s="667">
        <v>146.41</v>
      </c>
      <c r="E39" s="554" t="s">
        <v>123</v>
      </c>
      <c r="F39" s="796"/>
      <c r="G39" s="667">
        <v>132.88999999999999</v>
      </c>
      <c r="H39" s="554" t="s">
        <v>123</v>
      </c>
      <c r="I39" s="796"/>
      <c r="J39" s="667">
        <v>13.52</v>
      </c>
      <c r="K39" s="554" t="s">
        <v>123</v>
      </c>
      <c r="L39" s="796"/>
      <c r="M39" s="147"/>
    </row>
    <row r="40" spans="1:13" x14ac:dyDescent="0.25">
      <c r="A40" s="102"/>
      <c r="B40" s="31" t="s">
        <v>456</v>
      </c>
      <c r="C40" s="102"/>
      <c r="D40" s="667">
        <v>0.7</v>
      </c>
      <c r="E40" s="554">
        <v>1.42</v>
      </c>
      <c r="F40" s="796"/>
      <c r="G40" s="667" t="s">
        <v>123</v>
      </c>
      <c r="H40" s="554" t="s">
        <v>123</v>
      </c>
      <c r="I40" s="796"/>
      <c r="J40" s="667" t="s">
        <v>123</v>
      </c>
      <c r="K40" s="554" t="s">
        <v>123</v>
      </c>
      <c r="L40" s="796"/>
      <c r="M40" s="147"/>
    </row>
    <row r="41" spans="1:13" x14ac:dyDescent="0.25">
      <c r="A41" s="102"/>
      <c r="B41" s="31" t="s">
        <v>76</v>
      </c>
      <c r="C41" s="102"/>
      <c r="D41" s="667">
        <v>374.43</v>
      </c>
      <c r="E41" s="554">
        <v>376.19</v>
      </c>
      <c r="F41" s="796"/>
      <c r="G41" s="667">
        <v>374.4</v>
      </c>
      <c r="H41" s="554">
        <v>376.17</v>
      </c>
      <c r="I41" s="796"/>
      <c r="J41" s="667">
        <v>0.02</v>
      </c>
      <c r="K41" s="554">
        <v>0.01</v>
      </c>
      <c r="L41" s="796"/>
      <c r="M41" s="184"/>
    </row>
    <row r="42" spans="1:13" x14ac:dyDescent="0.25">
      <c r="A42" s="102"/>
      <c r="B42" s="31" t="s">
        <v>77</v>
      </c>
      <c r="C42" s="102"/>
      <c r="D42" s="667">
        <v>47.41</v>
      </c>
      <c r="E42" s="554">
        <v>53.47</v>
      </c>
      <c r="F42" s="796"/>
      <c r="G42" s="667">
        <v>0</v>
      </c>
      <c r="H42" s="554">
        <v>0</v>
      </c>
      <c r="I42" s="796"/>
      <c r="J42" s="667">
        <v>47.41</v>
      </c>
      <c r="K42" s="554">
        <v>53.47</v>
      </c>
      <c r="L42" s="796"/>
      <c r="M42" s="184"/>
    </row>
    <row r="43" spans="1:13" x14ac:dyDescent="0.25">
      <c r="A43" s="102"/>
      <c r="B43" s="31" t="s">
        <v>78</v>
      </c>
      <c r="C43" s="102"/>
      <c r="D43" s="667">
        <v>453.42</v>
      </c>
      <c r="E43" s="554">
        <v>453.28</v>
      </c>
      <c r="F43" s="796"/>
      <c r="G43" s="667" t="s">
        <v>123</v>
      </c>
      <c r="H43" s="554" t="s">
        <v>123</v>
      </c>
      <c r="I43" s="1789"/>
      <c r="J43" s="667">
        <v>453.42</v>
      </c>
      <c r="K43" s="554">
        <v>453.28</v>
      </c>
      <c r="L43" s="796"/>
      <c r="M43" s="184"/>
    </row>
    <row r="44" spans="1:13" x14ac:dyDescent="0.25">
      <c r="A44" s="102"/>
      <c r="B44" s="31" t="s">
        <v>80</v>
      </c>
      <c r="C44" s="132"/>
      <c r="D44" s="667">
        <v>2.4949999999999997</v>
      </c>
      <c r="E44" s="554">
        <v>1.6910000000000001</v>
      </c>
      <c r="F44" s="796"/>
      <c r="G44" s="667">
        <v>2.4089999999999998</v>
      </c>
      <c r="H44" s="554">
        <v>1.5960000000000001</v>
      </c>
      <c r="I44" s="796"/>
      <c r="J44" s="667">
        <v>8.5999999999999993E-2</v>
      </c>
      <c r="K44" s="554">
        <v>9.5000000000000001E-2</v>
      </c>
      <c r="L44" s="796"/>
      <c r="M44" s="184"/>
    </row>
    <row r="45" spans="1:13" x14ac:dyDescent="0.25">
      <c r="A45" s="102"/>
      <c r="B45" s="1694" t="s">
        <v>82</v>
      </c>
      <c r="C45" s="82"/>
      <c r="D45" s="667">
        <v>5.73</v>
      </c>
      <c r="E45" s="554">
        <v>5.58</v>
      </c>
      <c r="F45" s="796"/>
      <c r="G45" s="667">
        <v>5.73</v>
      </c>
      <c r="H45" s="554">
        <v>5.58</v>
      </c>
      <c r="I45" s="796"/>
      <c r="J45" s="667">
        <v>0</v>
      </c>
      <c r="K45" s="1790" t="s">
        <v>123</v>
      </c>
      <c r="L45" s="796"/>
      <c r="M45" s="184"/>
    </row>
    <row r="46" spans="1:13" x14ac:dyDescent="0.25">
      <c r="A46" s="102"/>
      <c r="B46" s="1694" t="s">
        <v>83</v>
      </c>
      <c r="C46" s="82"/>
      <c r="D46" s="667">
        <v>7.6</v>
      </c>
      <c r="E46" s="1791">
        <v>6.1</v>
      </c>
      <c r="F46" s="796"/>
      <c r="G46" s="667">
        <v>7.6</v>
      </c>
      <c r="H46" s="554">
        <v>6.1</v>
      </c>
      <c r="I46" s="796"/>
      <c r="J46" s="667">
        <v>0</v>
      </c>
      <c r="K46" s="554" t="s">
        <v>123</v>
      </c>
      <c r="L46" s="796"/>
      <c r="M46" s="184"/>
    </row>
    <row r="47" spans="1:13" x14ac:dyDescent="0.25">
      <c r="A47" s="102"/>
      <c r="B47" s="1694" t="s">
        <v>84</v>
      </c>
      <c r="C47" s="82"/>
      <c r="D47" s="667">
        <v>1665.23</v>
      </c>
      <c r="E47" s="1791">
        <v>1091.3900000000001</v>
      </c>
      <c r="F47" s="796"/>
      <c r="G47" s="667">
        <v>1619.07</v>
      </c>
      <c r="H47" s="554">
        <v>1048.21</v>
      </c>
      <c r="I47" s="796"/>
      <c r="J47" s="667">
        <v>46.14</v>
      </c>
      <c r="K47" s="554">
        <v>43.16</v>
      </c>
      <c r="L47" s="796"/>
      <c r="M47" s="184"/>
    </row>
    <row r="48" spans="1:13" x14ac:dyDescent="0.25">
      <c r="A48" s="102"/>
      <c r="B48" s="1694" t="s">
        <v>86</v>
      </c>
      <c r="C48" s="1699"/>
      <c r="D48" s="667">
        <v>0.49</v>
      </c>
      <c r="E48" s="1791">
        <v>0.78</v>
      </c>
      <c r="F48" s="796"/>
      <c r="G48" s="667">
        <v>0.49</v>
      </c>
      <c r="H48" s="554">
        <v>0.78</v>
      </c>
      <c r="I48" s="796"/>
      <c r="J48" s="667" t="s">
        <v>123</v>
      </c>
      <c r="K48" s="554" t="s">
        <v>123</v>
      </c>
      <c r="L48" s="796"/>
      <c r="M48" s="184"/>
    </row>
    <row r="49" spans="1:13" x14ac:dyDescent="0.25">
      <c r="A49" s="102"/>
      <c r="B49" s="1694" t="s">
        <v>88</v>
      </c>
      <c r="C49" s="1699"/>
      <c r="D49" s="667">
        <v>99.55</v>
      </c>
      <c r="E49" s="554">
        <v>95.79</v>
      </c>
      <c r="F49" s="796"/>
      <c r="G49" s="667">
        <v>99.55</v>
      </c>
      <c r="H49" s="554">
        <v>95.79</v>
      </c>
      <c r="I49" s="796"/>
      <c r="J49" s="667">
        <v>0</v>
      </c>
      <c r="K49" s="554" t="s">
        <v>123</v>
      </c>
      <c r="L49" s="796"/>
      <c r="M49" s="184"/>
    </row>
    <row r="50" spans="1:13" ht="13.9" customHeight="1" x14ac:dyDescent="0.25">
      <c r="A50" s="102"/>
      <c r="B50" s="1694" t="s">
        <v>89</v>
      </c>
      <c r="C50" s="1699"/>
      <c r="D50" s="667">
        <v>0.48</v>
      </c>
      <c r="E50" s="554">
        <v>0.24</v>
      </c>
      <c r="F50" s="796"/>
      <c r="G50" s="667">
        <v>0.3</v>
      </c>
      <c r="H50" s="554">
        <v>0.21</v>
      </c>
      <c r="I50" s="796"/>
      <c r="J50" s="667">
        <v>0.16</v>
      </c>
      <c r="K50" s="554">
        <v>0.03</v>
      </c>
      <c r="L50" s="796"/>
      <c r="M50" s="184"/>
    </row>
    <row r="51" spans="1:13" x14ac:dyDescent="0.25">
      <c r="A51" s="102"/>
      <c r="B51" s="1694" t="s">
        <v>91</v>
      </c>
      <c r="C51" s="1699"/>
      <c r="D51" s="667">
        <v>52.63</v>
      </c>
      <c r="E51" s="554">
        <v>47.65</v>
      </c>
      <c r="F51" s="796"/>
      <c r="G51" s="667">
        <v>1.19</v>
      </c>
      <c r="H51" s="554">
        <v>1.52</v>
      </c>
      <c r="I51" s="796"/>
      <c r="J51" s="667">
        <v>51.44</v>
      </c>
      <c r="K51" s="554">
        <v>46.14</v>
      </c>
      <c r="L51" s="796"/>
      <c r="M51" s="184"/>
    </row>
    <row r="52" spans="1:13" x14ac:dyDescent="0.25">
      <c r="A52" s="102"/>
      <c r="B52" s="1694" t="s">
        <v>97</v>
      </c>
      <c r="C52" s="1699"/>
      <c r="D52" s="667">
        <v>374.85</v>
      </c>
      <c r="E52" s="554">
        <v>401.75</v>
      </c>
      <c r="F52" s="796"/>
      <c r="G52" s="667">
        <v>281.20999999999998</v>
      </c>
      <c r="H52" s="554">
        <v>314.77999999999997</v>
      </c>
      <c r="I52" s="796"/>
      <c r="J52" s="667">
        <v>93.64</v>
      </c>
      <c r="K52" s="554">
        <v>86.97</v>
      </c>
      <c r="L52" s="796"/>
      <c r="M52" s="184"/>
    </row>
    <row r="53" spans="1:13" x14ac:dyDescent="0.25">
      <c r="A53" s="102"/>
      <c r="B53" s="1694" t="s">
        <v>99</v>
      </c>
      <c r="C53" s="1699"/>
      <c r="D53" s="667">
        <v>0.8</v>
      </c>
      <c r="E53" s="554">
        <v>0.64</v>
      </c>
      <c r="F53" s="796"/>
      <c r="G53" s="667">
        <v>0.8</v>
      </c>
      <c r="H53" s="554">
        <v>0.64</v>
      </c>
      <c r="I53" s="796"/>
      <c r="J53" s="667">
        <v>0</v>
      </c>
      <c r="K53" s="554">
        <v>0</v>
      </c>
      <c r="L53" s="796"/>
      <c r="M53" s="184"/>
    </row>
    <row r="54" spans="1:13" x14ac:dyDescent="0.25">
      <c r="A54" s="102"/>
      <c r="B54" s="1695" t="s">
        <v>101</v>
      </c>
      <c r="C54" s="1699"/>
      <c r="D54" s="669">
        <v>10049.65</v>
      </c>
      <c r="E54" s="556">
        <v>9382.94</v>
      </c>
      <c r="F54" s="796"/>
      <c r="G54" s="669">
        <v>10028.200000000001</v>
      </c>
      <c r="H54" s="556">
        <v>9365.84</v>
      </c>
      <c r="I54" s="796"/>
      <c r="J54" s="669">
        <v>21.46</v>
      </c>
      <c r="K54" s="556">
        <v>17.100000000000001</v>
      </c>
      <c r="L54" s="796"/>
      <c r="M54" s="184"/>
    </row>
    <row r="55" spans="1:13" x14ac:dyDescent="0.25">
      <c r="A55" s="102"/>
      <c r="B55" s="140" t="s">
        <v>26</v>
      </c>
      <c r="D55" s="1651">
        <f>SUM(D34:D54)</f>
        <v>14229.534</v>
      </c>
      <c r="E55" s="1651">
        <f>SUM(E34:E54)</f>
        <v>12823.491</v>
      </c>
      <c r="F55" s="244"/>
      <c r="G55" s="728">
        <f>SUM(G34:G54)</f>
        <v>12824.076000000001</v>
      </c>
      <c r="H55" s="728">
        <f>SUM(H34:H54)</f>
        <v>11527.886</v>
      </c>
      <c r="I55" s="1860"/>
      <c r="J55" s="728">
        <f>SUM(J34:J54)</f>
        <v>1256.2180000000003</v>
      </c>
      <c r="K55" s="728">
        <f>SUM(K34:K54)</f>
        <v>1293.675</v>
      </c>
      <c r="L55" s="244"/>
      <c r="M55" s="184"/>
    </row>
    <row r="56" spans="1:13" x14ac:dyDescent="0.25">
      <c r="A56" s="102"/>
      <c r="B56" s="180"/>
      <c r="D56" s="1718"/>
      <c r="E56" s="1718"/>
      <c r="F56" s="1860"/>
      <c r="G56" s="1718"/>
      <c r="H56" s="1718"/>
      <c r="I56" s="1860"/>
      <c r="J56" s="1718"/>
      <c r="K56" s="1718"/>
      <c r="L56" s="244"/>
      <c r="M56" s="184"/>
    </row>
    <row r="57" spans="1:13" x14ac:dyDescent="0.25">
      <c r="A57" s="102"/>
      <c r="B57" s="205" t="s">
        <v>124</v>
      </c>
      <c r="C57" s="241"/>
      <c r="D57" s="206">
        <f>SUM(D17,D31,D55)</f>
        <v>188978.35399999999</v>
      </c>
      <c r="E57" s="206">
        <f>SUM(E17,E31,E55)</f>
        <v>127146.935</v>
      </c>
      <c r="F57" s="1860"/>
      <c r="G57" s="206">
        <f>SUM(G17,G31,G55)</f>
        <v>32753.856</v>
      </c>
      <c r="H57" s="206">
        <f>SUM(H17,H31,H55)</f>
        <v>25252.675999999999</v>
      </c>
      <c r="I57" s="1860"/>
      <c r="J57" s="206">
        <f>SUM(J17,J31,J55)</f>
        <v>11172.784000000001</v>
      </c>
      <c r="K57" s="206">
        <f>SUM(K17,K31,K55)</f>
        <v>5503.0610000000006</v>
      </c>
      <c r="L57" s="90"/>
      <c r="M57" s="184"/>
    </row>
    <row r="58" spans="1:13" x14ac:dyDescent="0.25">
      <c r="D58" s="244"/>
      <c r="E58" s="244"/>
      <c r="F58" s="1860"/>
      <c r="G58" s="244"/>
      <c r="H58" s="244"/>
      <c r="I58" s="1860"/>
      <c r="J58" s="244"/>
      <c r="K58" s="244"/>
      <c r="L58" s="90"/>
      <c r="M58" s="184"/>
    </row>
    <row r="59" spans="1:13" x14ac:dyDescent="0.25">
      <c r="B59" s="3" t="s">
        <v>272</v>
      </c>
      <c r="D59" s="81"/>
      <c r="E59" s="81"/>
      <c r="F59" s="196"/>
      <c r="G59" s="81"/>
      <c r="H59" s="81"/>
      <c r="I59" s="1860"/>
      <c r="J59" s="81"/>
      <c r="K59" s="81"/>
      <c r="L59" s="196"/>
    </row>
    <row r="60" spans="1:13" x14ac:dyDescent="0.25">
      <c r="B60" s="3" t="s">
        <v>273</v>
      </c>
      <c r="I60" s="1860"/>
    </row>
    <row r="61" spans="1:13" x14ac:dyDescent="0.25">
      <c r="B61" s="3" t="s">
        <v>695</v>
      </c>
    </row>
    <row r="62" spans="1:13" x14ac:dyDescent="0.25">
      <c r="B62" s="3" t="s">
        <v>260</v>
      </c>
    </row>
  </sheetData>
  <mergeCells count="7">
    <mergeCell ref="K5:K7"/>
    <mergeCell ref="B5:B7"/>
    <mergeCell ref="D5:D7"/>
    <mergeCell ref="E5:E7"/>
    <mergeCell ref="G5:G7"/>
    <mergeCell ref="H5:H7"/>
    <mergeCell ref="J5:J7"/>
  </mergeCells>
  <dataValidations count="1">
    <dataValidation type="decimal" operator="greaterThanOrEqual" allowBlank="1" showInputMessage="1" showErrorMessage="1" prompt="Please enter number in thousands" sqref="G53:H53" xr:uid="{92C62A4C-6E66-4A52-9A0F-D5FE610029B8}">
      <formula1>0</formula1>
    </dataValidation>
  </dataValidations>
  <pageMargins left="0.7" right="0.7" top="0.75" bottom="0.75" header="0.3" footer="0.3"/>
  <pageSetup paperSize="9" scale="42" orientation="portrait" horizontalDpi="4294967295" verticalDpi="4294967295" r:id="rId1"/>
  <colBreaks count="1" manualBreakCount="1">
    <brk id="14" max="7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H53"/>
  <sheetViews>
    <sheetView showGridLines="0" topLeftCell="A16" zoomScale="85" zoomScaleNormal="85" workbookViewId="0"/>
  </sheetViews>
  <sheetFormatPr defaultColWidth="11.42578125" defaultRowHeight="15" x14ac:dyDescent="0.25"/>
  <cols>
    <col min="1" max="1" width="2.85546875" style="3" customWidth="1"/>
    <col min="2" max="2" width="45.85546875" style="3" customWidth="1"/>
    <col min="3" max="3" width="5.85546875" style="3" customWidth="1"/>
    <col min="4" max="4" width="18.5703125" style="3" customWidth="1"/>
    <col min="5" max="6" width="15.7109375" style="3" customWidth="1"/>
    <col min="7" max="7" width="16" style="3" customWidth="1"/>
    <col min="8" max="8" width="2.85546875" style="3" customWidth="1"/>
    <col min="9" max="9" width="18.5703125" style="3" customWidth="1"/>
    <col min="10" max="12" width="15.7109375" style="3" customWidth="1"/>
    <col min="13" max="13" width="2.85546875" style="101" customWidth="1"/>
    <col min="14" max="14" width="2.85546875" style="3" customWidth="1"/>
    <col min="15" max="15" width="10.85546875" style="1322" customWidth="1"/>
    <col min="16" max="16" width="2.85546875" style="3" customWidth="1"/>
    <col min="17" max="18" width="15.7109375" style="3" customWidth="1"/>
    <col min="19" max="20" width="2.85546875" style="3" customWidth="1"/>
    <col min="21" max="21" width="45.85546875" style="3" customWidth="1"/>
    <col min="22" max="25" width="15.7109375" style="3" customWidth="1"/>
    <col min="26" max="26" width="2.85546875" style="3" customWidth="1"/>
    <col min="27" max="30" width="15.7109375" style="3" customWidth="1"/>
    <col min="31" max="31" width="2.85546875" style="101" customWidth="1"/>
    <col min="32" max="32" width="2.85546875" style="3" customWidth="1"/>
    <col min="33" max="33" width="10.85546875" style="3" customWidth="1"/>
    <col min="34" max="256" width="11.42578125" style="2"/>
    <col min="257" max="257" width="2.85546875" style="2" customWidth="1"/>
    <col min="258" max="258" width="45.85546875" style="2" customWidth="1"/>
    <col min="259" max="259" width="5.85546875" style="2" customWidth="1"/>
    <col min="260" max="260" width="18.5703125" style="2" customWidth="1"/>
    <col min="261" max="263" width="15.7109375" style="2" customWidth="1"/>
    <col min="264" max="264" width="2.85546875" style="2" customWidth="1"/>
    <col min="265" max="265" width="18.5703125" style="2" customWidth="1"/>
    <col min="266" max="268" width="15.7109375" style="2" customWidth="1"/>
    <col min="269" max="270" width="2.85546875" style="2" customWidth="1"/>
    <col min="271" max="271" width="10.85546875" style="2" customWidth="1"/>
    <col min="272" max="272" width="2.85546875" style="2" customWidth="1"/>
    <col min="273" max="274" width="15.7109375" style="2" customWidth="1"/>
    <col min="275" max="276" width="2.85546875" style="2" customWidth="1"/>
    <col min="277" max="277" width="45.85546875" style="2" customWidth="1"/>
    <col min="278" max="281" width="15.7109375" style="2" customWidth="1"/>
    <col min="282" max="282" width="2.85546875" style="2" customWidth="1"/>
    <col min="283" max="286" width="15.7109375" style="2" customWidth="1"/>
    <col min="287" max="288" width="2.85546875" style="2" customWidth="1"/>
    <col min="289" max="289" width="10.85546875" style="2" customWidth="1"/>
    <col min="290" max="512" width="11.42578125" style="2"/>
    <col min="513" max="513" width="2.85546875" style="2" customWidth="1"/>
    <col min="514" max="514" width="45.85546875" style="2" customWidth="1"/>
    <col min="515" max="515" width="5.85546875" style="2" customWidth="1"/>
    <col min="516" max="516" width="18.5703125" style="2" customWidth="1"/>
    <col min="517" max="519" width="15.7109375" style="2" customWidth="1"/>
    <col min="520" max="520" width="2.85546875" style="2" customWidth="1"/>
    <col min="521" max="521" width="18.5703125" style="2" customWidth="1"/>
    <col min="522" max="524" width="15.7109375" style="2" customWidth="1"/>
    <col min="525" max="526" width="2.85546875" style="2" customWidth="1"/>
    <col min="527" max="527" width="10.85546875" style="2" customWidth="1"/>
    <col min="528" max="528" width="2.85546875" style="2" customWidth="1"/>
    <col min="529" max="530" width="15.7109375" style="2" customWidth="1"/>
    <col min="531" max="532" width="2.85546875" style="2" customWidth="1"/>
    <col min="533" max="533" width="45.85546875" style="2" customWidth="1"/>
    <col min="534" max="537" width="15.7109375" style="2" customWidth="1"/>
    <col min="538" max="538" width="2.85546875" style="2" customWidth="1"/>
    <col min="539" max="542" width="15.7109375" style="2" customWidth="1"/>
    <col min="543" max="544" width="2.85546875" style="2" customWidth="1"/>
    <col min="545" max="545" width="10.85546875" style="2" customWidth="1"/>
    <col min="546" max="768" width="11.42578125" style="2"/>
    <col min="769" max="769" width="2.85546875" style="2" customWidth="1"/>
    <col min="770" max="770" width="45.85546875" style="2" customWidth="1"/>
    <col min="771" max="771" width="5.85546875" style="2" customWidth="1"/>
    <col min="772" max="772" width="18.5703125" style="2" customWidth="1"/>
    <col min="773" max="775" width="15.7109375" style="2" customWidth="1"/>
    <col min="776" max="776" width="2.85546875" style="2" customWidth="1"/>
    <col min="777" max="777" width="18.5703125" style="2" customWidth="1"/>
    <col min="778" max="780" width="15.7109375" style="2" customWidth="1"/>
    <col min="781" max="782" width="2.85546875" style="2" customWidth="1"/>
    <col min="783" max="783" width="10.85546875" style="2" customWidth="1"/>
    <col min="784" max="784" width="2.85546875" style="2" customWidth="1"/>
    <col min="785" max="786" width="15.7109375" style="2" customWidth="1"/>
    <col min="787" max="788" width="2.85546875" style="2" customWidth="1"/>
    <col min="789" max="789" width="45.85546875" style="2" customWidth="1"/>
    <col min="790" max="793" width="15.7109375" style="2" customWidth="1"/>
    <col min="794" max="794" width="2.85546875" style="2" customWidth="1"/>
    <col min="795" max="798" width="15.7109375" style="2" customWidth="1"/>
    <col min="799" max="800" width="2.85546875" style="2" customWidth="1"/>
    <col min="801" max="801" width="10.85546875" style="2" customWidth="1"/>
    <col min="802" max="1024" width="11.42578125" style="2"/>
    <col min="1025" max="1025" width="2.85546875" style="2" customWidth="1"/>
    <col min="1026" max="1026" width="45.85546875" style="2" customWidth="1"/>
    <col min="1027" max="1027" width="5.85546875" style="2" customWidth="1"/>
    <col min="1028" max="1028" width="18.5703125" style="2" customWidth="1"/>
    <col min="1029" max="1031" width="15.7109375" style="2" customWidth="1"/>
    <col min="1032" max="1032" width="2.85546875" style="2" customWidth="1"/>
    <col min="1033" max="1033" width="18.5703125" style="2" customWidth="1"/>
    <col min="1034" max="1036" width="15.7109375" style="2" customWidth="1"/>
    <col min="1037" max="1038" width="2.85546875" style="2" customWidth="1"/>
    <col min="1039" max="1039" width="10.85546875" style="2" customWidth="1"/>
    <col min="1040" max="1040" width="2.85546875" style="2" customWidth="1"/>
    <col min="1041" max="1042" width="15.7109375" style="2" customWidth="1"/>
    <col min="1043" max="1044" width="2.85546875" style="2" customWidth="1"/>
    <col min="1045" max="1045" width="45.85546875" style="2" customWidth="1"/>
    <col min="1046" max="1049" width="15.7109375" style="2" customWidth="1"/>
    <col min="1050" max="1050" width="2.85546875" style="2" customWidth="1"/>
    <col min="1051" max="1054" width="15.7109375" style="2" customWidth="1"/>
    <col min="1055" max="1056" width="2.85546875" style="2" customWidth="1"/>
    <col min="1057" max="1057" width="10.85546875" style="2" customWidth="1"/>
    <col min="1058" max="1280" width="11.42578125" style="2"/>
    <col min="1281" max="1281" width="2.85546875" style="2" customWidth="1"/>
    <col min="1282" max="1282" width="45.85546875" style="2" customWidth="1"/>
    <col min="1283" max="1283" width="5.85546875" style="2" customWidth="1"/>
    <col min="1284" max="1284" width="18.5703125" style="2" customWidth="1"/>
    <col min="1285" max="1287" width="15.7109375" style="2" customWidth="1"/>
    <col min="1288" max="1288" width="2.85546875" style="2" customWidth="1"/>
    <col min="1289" max="1289" width="18.5703125" style="2" customWidth="1"/>
    <col min="1290" max="1292" width="15.7109375" style="2" customWidth="1"/>
    <col min="1293" max="1294" width="2.85546875" style="2" customWidth="1"/>
    <col min="1295" max="1295" width="10.85546875" style="2" customWidth="1"/>
    <col min="1296" max="1296" width="2.85546875" style="2" customWidth="1"/>
    <col min="1297" max="1298" width="15.7109375" style="2" customWidth="1"/>
    <col min="1299" max="1300" width="2.85546875" style="2" customWidth="1"/>
    <col min="1301" max="1301" width="45.85546875" style="2" customWidth="1"/>
    <col min="1302" max="1305" width="15.7109375" style="2" customWidth="1"/>
    <col min="1306" max="1306" width="2.85546875" style="2" customWidth="1"/>
    <col min="1307" max="1310" width="15.7109375" style="2" customWidth="1"/>
    <col min="1311" max="1312" width="2.85546875" style="2" customWidth="1"/>
    <col min="1313" max="1313" width="10.85546875" style="2" customWidth="1"/>
    <col min="1314" max="1536" width="11.42578125" style="2"/>
    <col min="1537" max="1537" width="2.85546875" style="2" customWidth="1"/>
    <col min="1538" max="1538" width="45.85546875" style="2" customWidth="1"/>
    <col min="1539" max="1539" width="5.85546875" style="2" customWidth="1"/>
    <col min="1540" max="1540" width="18.5703125" style="2" customWidth="1"/>
    <col min="1541" max="1543" width="15.7109375" style="2" customWidth="1"/>
    <col min="1544" max="1544" width="2.85546875" style="2" customWidth="1"/>
    <col min="1545" max="1545" width="18.5703125" style="2" customWidth="1"/>
    <col min="1546" max="1548" width="15.7109375" style="2" customWidth="1"/>
    <col min="1549" max="1550" width="2.85546875" style="2" customWidth="1"/>
    <col min="1551" max="1551" width="10.85546875" style="2" customWidth="1"/>
    <col min="1552" max="1552" width="2.85546875" style="2" customWidth="1"/>
    <col min="1553" max="1554" width="15.7109375" style="2" customWidth="1"/>
    <col min="1555" max="1556" width="2.85546875" style="2" customWidth="1"/>
    <col min="1557" max="1557" width="45.85546875" style="2" customWidth="1"/>
    <col min="1558" max="1561" width="15.7109375" style="2" customWidth="1"/>
    <col min="1562" max="1562" width="2.85546875" style="2" customWidth="1"/>
    <col min="1563" max="1566" width="15.7109375" style="2" customWidth="1"/>
    <col min="1567" max="1568" width="2.85546875" style="2" customWidth="1"/>
    <col min="1569" max="1569" width="10.85546875" style="2" customWidth="1"/>
    <col min="1570" max="1792" width="11.42578125" style="2"/>
    <col min="1793" max="1793" width="2.85546875" style="2" customWidth="1"/>
    <col min="1794" max="1794" width="45.85546875" style="2" customWidth="1"/>
    <col min="1795" max="1795" width="5.85546875" style="2" customWidth="1"/>
    <col min="1796" max="1796" width="18.5703125" style="2" customWidth="1"/>
    <col min="1797" max="1799" width="15.7109375" style="2" customWidth="1"/>
    <col min="1800" max="1800" width="2.85546875" style="2" customWidth="1"/>
    <col min="1801" max="1801" width="18.5703125" style="2" customWidth="1"/>
    <col min="1802" max="1804" width="15.7109375" style="2" customWidth="1"/>
    <col min="1805" max="1806" width="2.85546875" style="2" customWidth="1"/>
    <col min="1807" max="1807" width="10.85546875" style="2" customWidth="1"/>
    <col min="1808" max="1808" width="2.85546875" style="2" customWidth="1"/>
    <col min="1809" max="1810" width="15.7109375" style="2" customWidth="1"/>
    <col min="1811" max="1812" width="2.85546875" style="2" customWidth="1"/>
    <col min="1813" max="1813" width="45.85546875" style="2" customWidth="1"/>
    <col min="1814" max="1817" width="15.7109375" style="2" customWidth="1"/>
    <col min="1818" max="1818" width="2.85546875" style="2" customWidth="1"/>
    <col min="1819" max="1822" width="15.7109375" style="2" customWidth="1"/>
    <col min="1823" max="1824" width="2.85546875" style="2" customWidth="1"/>
    <col min="1825" max="1825" width="10.85546875" style="2" customWidth="1"/>
    <col min="1826" max="2048" width="11.42578125" style="2"/>
    <col min="2049" max="2049" width="2.85546875" style="2" customWidth="1"/>
    <col min="2050" max="2050" width="45.85546875" style="2" customWidth="1"/>
    <col min="2051" max="2051" width="5.85546875" style="2" customWidth="1"/>
    <col min="2052" max="2052" width="18.5703125" style="2" customWidth="1"/>
    <col min="2053" max="2055" width="15.7109375" style="2" customWidth="1"/>
    <col min="2056" max="2056" width="2.85546875" style="2" customWidth="1"/>
    <col min="2057" max="2057" width="18.5703125" style="2" customWidth="1"/>
    <col min="2058" max="2060" width="15.7109375" style="2" customWidth="1"/>
    <col min="2061" max="2062" width="2.85546875" style="2" customWidth="1"/>
    <col min="2063" max="2063" width="10.85546875" style="2" customWidth="1"/>
    <col min="2064" max="2064" width="2.85546875" style="2" customWidth="1"/>
    <col min="2065" max="2066" width="15.7109375" style="2" customWidth="1"/>
    <col min="2067" max="2068" width="2.85546875" style="2" customWidth="1"/>
    <col min="2069" max="2069" width="45.85546875" style="2" customWidth="1"/>
    <col min="2070" max="2073" width="15.7109375" style="2" customWidth="1"/>
    <col min="2074" max="2074" width="2.85546875" style="2" customWidth="1"/>
    <col min="2075" max="2078" width="15.7109375" style="2" customWidth="1"/>
    <col min="2079" max="2080" width="2.85546875" style="2" customWidth="1"/>
    <col min="2081" max="2081" width="10.85546875" style="2" customWidth="1"/>
    <col min="2082" max="2304" width="11.42578125" style="2"/>
    <col min="2305" max="2305" width="2.85546875" style="2" customWidth="1"/>
    <col min="2306" max="2306" width="45.85546875" style="2" customWidth="1"/>
    <col min="2307" max="2307" width="5.85546875" style="2" customWidth="1"/>
    <col min="2308" max="2308" width="18.5703125" style="2" customWidth="1"/>
    <col min="2309" max="2311" width="15.7109375" style="2" customWidth="1"/>
    <col min="2312" max="2312" width="2.85546875" style="2" customWidth="1"/>
    <col min="2313" max="2313" width="18.5703125" style="2" customWidth="1"/>
    <col min="2314" max="2316" width="15.7109375" style="2" customWidth="1"/>
    <col min="2317" max="2318" width="2.85546875" style="2" customWidth="1"/>
    <col min="2319" max="2319" width="10.85546875" style="2" customWidth="1"/>
    <col min="2320" max="2320" width="2.85546875" style="2" customWidth="1"/>
    <col min="2321" max="2322" width="15.7109375" style="2" customWidth="1"/>
    <col min="2323" max="2324" width="2.85546875" style="2" customWidth="1"/>
    <col min="2325" max="2325" width="45.85546875" style="2" customWidth="1"/>
    <col min="2326" max="2329" width="15.7109375" style="2" customWidth="1"/>
    <col min="2330" max="2330" width="2.85546875" style="2" customWidth="1"/>
    <col min="2331" max="2334" width="15.7109375" style="2" customWidth="1"/>
    <col min="2335" max="2336" width="2.85546875" style="2" customWidth="1"/>
    <col min="2337" max="2337" width="10.85546875" style="2" customWidth="1"/>
    <col min="2338" max="2560" width="11.42578125" style="2"/>
    <col min="2561" max="2561" width="2.85546875" style="2" customWidth="1"/>
    <col min="2562" max="2562" width="45.85546875" style="2" customWidth="1"/>
    <col min="2563" max="2563" width="5.85546875" style="2" customWidth="1"/>
    <col min="2564" max="2564" width="18.5703125" style="2" customWidth="1"/>
    <col min="2565" max="2567" width="15.7109375" style="2" customWidth="1"/>
    <col min="2568" max="2568" width="2.85546875" style="2" customWidth="1"/>
    <col min="2569" max="2569" width="18.5703125" style="2" customWidth="1"/>
    <col min="2570" max="2572" width="15.7109375" style="2" customWidth="1"/>
    <col min="2573" max="2574" width="2.85546875" style="2" customWidth="1"/>
    <col min="2575" max="2575" width="10.85546875" style="2" customWidth="1"/>
    <col min="2576" max="2576" width="2.85546875" style="2" customWidth="1"/>
    <col min="2577" max="2578" width="15.7109375" style="2" customWidth="1"/>
    <col min="2579" max="2580" width="2.85546875" style="2" customWidth="1"/>
    <col min="2581" max="2581" width="45.85546875" style="2" customWidth="1"/>
    <col min="2582" max="2585" width="15.7109375" style="2" customWidth="1"/>
    <col min="2586" max="2586" width="2.85546875" style="2" customWidth="1"/>
    <col min="2587" max="2590" width="15.7109375" style="2" customWidth="1"/>
    <col min="2591" max="2592" width="2.85546875" style="2" customWidth="1"/>
    <col min="2593" max="2593" width="10.85546875" style="2" customWidth="1"/>
    <col min="2594" max="2816" width="11.42578125" style="2"/>
    <col min="2817" max="2817" width="2.85546875" style="2" customWidth="1"/>
    <col min="2818" max="2818" width="45.85546875" style="2" customWidth="1"/>
    <col min="2819" max="2819" width="5.85546875" style="2" customWidth="1"/>
    <col min="2820" max="2820" width="18.5703125" style="2" customWidth="1"/>
    <col min="2821" max="2823" width="15.7109375" style="2" customWidth="1"/>
    <col min="2824" max="2824" width="2.85546875" style="2" customWidth="1"/>
    <col min="2825" max="2825" width="18.5703125" style="2" customWidth="1"/>
    <col min="2826" max="2828" width="15.7109375" style="2" customWidth="1"/>
    <col min="2829" max="2830" width="2.85546875" style="2" customWidth="1"/>
    <col min="2831" max="2831" width="10.85546875" style="2" customWidth="1"/>
    <col min="2832" max="2832" width="2.85546875" style="2" customWidth="1"/>
    <col min="2833" max="2834" width="15.7109375" style="2" customWidth="1"/>
    <col min="2835" max="2836" width="2.85546875" style="2" customWidth="1"/>
    <col min="2837" max="2837" width="45.85546875" style="2" customWidth="1"/>
    <col min="2838" max="2841" width="15.7109375" style="2" customWidth="1"/>
    <col min="2842" max="2842" width="2.85546875" style="2" customWidth="1"/>
    <col min="2843" max="2846" width="15.7109375" style="2" customWidth="1"/>
    <col min="2847" max="2848" width="2.85546875" style="2" customWidth="1"/>
    <col min="2849" max="2849" width="10.85546875" style="2" customWidth="1"/>
    <col min="2850" max="3072" width="11.42578125" style="2"/>
    <col min="3073" max="3073" width="2.85546875" style="2" customWidth="1"/>
    <col min="3074" max="3074" width="45.85546875" style="2" customWidth="1"/>
    <col min="3075" max="3075" width="5.85546875" style="2" customWidth="1"/>
    <col min="3076" max="3076" width="18.5703125" style="2" customWidth="1"/>
    <col min="3077" max="3079" width="15.7109375" style="2" customWidth="1"/>
    <col min="3080" max="3080" width="2.85546875" style="2" customWidth="1"/>
    <col min="3081" max="3081" width="18.5703125" style="2" customWidth="1"/>
    <col min="3082" max="3084" width="15.7109375" style="2" customWidth="1"/>
    <col min="3085" max="3086" width="2.85546875" style="2" customWidth="1"/>
    <col min="3087" max="3087" width="10.85546875" style="2" customWidth="1"/>
    <col min="3088" max="3088" width="2.85546875" style="2" customWidth="1"/>
    <col min="3089" max="3090" width="15.7109375" style="2" customWidth="1"/>
    <col min="3091" max="3092" width="2.85546875" style="2" customWidth="1"/>
    <col min="3093" max="3093" width="45.85546875" style="2" customWidth="1"/>
    <col min="3094" max="3097" width="15.7109375" style="2" customWidth="1"/>
    <col min="3098" max="3098" width="2.85546875" style="2" customWidth="1"/>
    <col min="3099" max="3102" width="15.7109375" style="2" customWidth="1"/>
    <col min="3103" max="3104" width="2.85546875" style="2" customWidth="1"/>
    <col min="3105" max="3105" width="10.85546875" style="2" customWidth="1"/>
    <col min="3106" max="3328" width="11.42578125" style="2"/>
    <col min="3329" max="3329" width="2.85546875" style="2" customWidth="1"/>
    <col min="3330" max="3330" width="45.85546875" style="2" customWidth="1"/>
    <col min="3331" max="3331" width="5.85546875" style="2" customWidth="1"/>
    <col min="3332" max="3332" width="18.5703125" style="2" customWidth="1"/>
    <col min="3333" max="3335" width="15.7109375" style="2" customWidth="1"/>
    <col min="3336" max="3336" width="2.85546875" style="2" customWidth="1"/>
    <col min="3337" max="3337" width="18.5703125" style="2" customWidth="1"/>
    <col min="3338" max="3340" width="15.7109375" style="2" customWidth="1"/>
    <col min="3341" max="3342" width="2.85546875" style="2" customWidth="1"/>
    <col min="3343" max="3343" width="10.85546875" style="2" customWidth="1"/>
    <col min="3344" max="3344" width="2.85546875" style="2" customWidth="1"/>
    <col min="3345" max="3346" width="15.7109375" style="2" customWidth="1"/>
    <col min="3347" max="3348" width="2.85546875" style="2" customWidth="1"/>
    <col min="3349" max="3349" width="45.85546875" style="2" customWidth="1"/>
    <col min="3350" max="3353" width="15.7109375" style="2" customWidth="1"/>
    <col min="3354" max="3354" width="2.85546875" style="2" customWidth="1"/>
    <col min="3355" max="3358" width="15.7109375" style="2" customWidth="1"/>
    <col min="3359" max="3360" width="2.85546875" style="2" customWidth="1"/>
    <col min="3361" max="3361" width="10.85546875" style="2" customWidth="1"/>
    <col min="3362" max="3584" width="11.42578125" style="2"/>
    <col min="3585" max="3585" width="2.85546875" style="2" customWidth="1"/>
    <col min="3586" max="3586" width="45.85546875" style="2" customWidth="1"/>
    <col min="3587" max="3587" width="5.85546875" style="2" customWidth="1"/>
    <col min="3588" max="3588" width="18.5703125" style="2" customWidth="1"/>
    <col min="3589" max="3591" width="15.7109375" style="2" customWidth="1"/>
    <col min="3592" max="3592" width="2.85546875" style="2" customWidth="1"/>
    <col min="3593" max="3593" width="18.5703125" style="2" customWidth="1"/>
    <col min="3594" max="3596" width="15.7109375" style="2" customWidth="1"/>
    <col min="3597" max="3598" width="2.85546875" style="2" customWidth="1"/>
    <col min="3599" max="3599" width="10.85546875" style="2" customWidth="1"/>
    <col min="3600" max="3600" width="2.85546875" style="2" customWidth="1"/>
    <col min="3601" max="3602" width="15.7109375" style="2" customWidth="1"/>
    <col min="3603" max="3604" width="2.85546875" style="2" customWidth="1"/>
    <col min="3605" max="3605" width="45.85546875" style="2" customWidth="1"/>
    <col min="3606" max="3609" width="15.7109375" style="2" customWidth="1"/>
    <col min="3610" max="3610" width="2.85546875" style="2" customWidth="1"/>
    <col min="3611" max="3614" width="15.7109375" style="2" customWidth="1"/>
    <col min="3615" max="3616" width="2.85546875" style="2" customWidth="1"/>
    <col min="3617" max="3617" width="10.85546875" style="2" customWidth="1"/>
    <col min="3618" max="3840" width="11.42578125" style="2"/>
    <col min="3841" max="3841" width="2.85546875" style="2" customWidth="1"/>
    <col min="3842" max="3842" width="45.85546875" style="2" customWidth="1"/>
    <col min="3843" max="3843" width="5.85546875" style="2" customWidth="1"/>
    <col min="3844" max="3844" width="18.5703125" style="2" customWidth="1"/>
    <col min="3845" max="3847" width="15.7109375" style="2" customWidth="1"/>
    <col min="3848" max="3848" width="2.85546875" style="2" customWidth="1"/>
    <col min="3849" max="3849" width="18.5703125" style="2" customWidth="1"/>
    <col min="3850" max="3852" width="15.7109375" style="2" customWidth="1"/>
    <col min="3853" max="3854" width="2.85546875" style="2" customWidth="1"/>
    <col min="3855" max="3855" width="10.85546875" style="2" customWidth="1"/>
    <col min="3856" max="3856" width="2.85546875" style="2" customWidth="1"/>
    <col min="3857" max="3858" width="15.7109375" style="2" customWidth="1"/>
    <col min="3859" max="3860" width="2.85546875" style="2" customWidth="1"/>
    <col min="3861" max="3861" width="45.85546875" style="2" customWidth="1"/>
    <col min="3862" max="3865" width="15.7109375" style="2" customWidth="1"/>
    <col min="3866" max="3866" width="2.85546875" style="2" customWidth="1"/>
    <col min="3867" max="3870" width="15.7109375" style="2" customWidth="1"/>
    <col min="3871" max="3872" width="2.85546875" style="2" customWidth="1"/>
    <col min="3873" max="3873" width="10.85546875" style="2" customWidth="1"/>
    <col min="3874" max="4096" width="11.42578125" style="2"/>
    <col min="4097" max="4097" width="2.85546875" style="2" customWidth="1"/>
    <col min="4098" max="4098" width="45.85546875" style="2" customWidth="1"/>
    <col min="4099" max="4099" width="5.85546875" style="2" customWidth="1"/>
    <col min="4100" max="4100" width="18.5703125" style="2" customWidth="1"/>
    <col min="4101" max="4103" width="15.7109375" style="2" customWidth="1"/>
    <col min="4104" max="4104" width="2.85546875" style="2" customWidth="1"/>
    <col min="4105" max="4105" width="18.5703125" style="2" customWidth="1"/>
    <col min="4106" max="4108" width="15.7109375" style="2" customWidth="1"/>
    <col min="4109" max="4110" width="2.85546875" style="2" customWidth="1"/>
    <col min="4111" max="4111" width="10.85546875" style="2" customWidth="1"/>
    <col min="4112" max="4112" width="2.85546875" style="2" customWidth="1"/>
    <col min="4113" max="4114" width="15.7109375" style="2" customWidth="1"/>
    <col min="4115" max="4116" width="2.85546875" style="2" customWidth="1"/>
    <col min="4117" max="4117" width="45.85546875" style="2" customWidth="1"/>
    <col min="4118" max="4121" width="15.7109375" style="2" customWidth="1"/>
    <col min="4122" max="4122" width="2.85546875" style="2" customWidth="1"/>
    <col min="4123" max="4126" width="15.7109375" style="2" customWidth="1"/>
    <col min="4127" max="4128" width="2.85546875" style="2" customWidth="1"/>
    <col min="4129" max="4129" width="10.85546875" style="2" customWidth="1"/>
    <col min="4130" max="4352" width="11.42578125" style="2"/>
    <col min="4353" max="4353" width="2.85546875" style="2" customWidth="1"/>
    <col min="4354" max="4354" width="45.85546875" style="2" customWidth="1"/>
    <col min="4355" max="4355" width="5.85546875" style="2" customWidth="1"/>
    <col min="4356" max="4356" width="18.5703125" style="2" customWidth="1"/>
    <col min="4357" max="4359" width="15.7109375" style="2" customWidth="1"/>
    <col min="4360" max="4360" width="2.85546875" style="2" customWidth="1"/>
    <col min="4361" max="4361" width="18.5703125" style="2" customWidth="1"/>
    <col min="4362" max="4364" width="15.7109375" style="2" customWidth="1"/>
    <col min="4365" max="4366" width="2.85546875" style="2" customWidth="1"/>
    <col min="4367" max="4367" width="10.85546875" style="2" customWidth="1"/>
    <col min="4368" max="4368" width="2.85546875" style="2" customWidth="1"/>
    <col min="4369" max="4370" width="15.7109375" style="2" customWidth="1"/>
    <col min="4371" max="4372" width="2.85546875" style="2" customWidth="1"/>
    <col min="4373" max="4373" width="45.85546875" style="2" customWidth="1"/>
    <col min="4374" max="4377" width="15.7109375" style="2" customWidth="1"/>
    <col min="4378" max="4378" width="2.85546875" style="2" customWidth="1"/>
    <col min="4379" max="4382" width="15.7109375" style="2" customWidth="1"/>
    <col min="4383" max="4384" width="2.85546875" style="2" customWidth="1"/>
    <col min="4385" max="4385" width="10.85546875" style="2" customWidth="1"/>
    <col min="4386" max="4608" width="11.42578125" style="2"/>
    <col min="4609" max="4609" width="2.85546875" style="2" customWidth="1"/>
    <col min="4610" max="4610" width="45.85546875" style="2" customWidth="1"/>
    <col min="4611" max="4611" width="5.85546875" style="2" customWidth="1"/>
    <col min="4612" max="4612" width="18.5703125" style="2" customWidth="1"/>
    <col min="4613" max="4615" width="15.7109375" style="2" customWidth="1"/>
    <col min="4616" max="4616" width="2.85546875" style="2" customWidth="1"/>
    <col min="4617" max="4617" width="18.5703125" style="2" customWidth="1"/>
    <col min="4618" max="4620" width="15.7109375" style="2" customWidth="1"/>
    <col min="4621" max="4622" width="2.85546875" style="2" customWidth="1"/>
    <col min="4623" max="4623" width="10.85546875" style="2" customWidth="1"/>
    <col min="4624" max="4624" width="2.85546875" style="2" customWidth="1"/>
    <col min="4625" max="4626" width="15.7109375" style="2" customWidth="1"/>
    <col min="4627" max="4628" width="2.85546875" style="2" customWidth="1"/>
    <col min="4629" max="4629" width="45.85546875" style="2" customWidth="1"/>
    <col min="4630" max="4633" width="15.7109375" style="2" customWidth="1"/>
    <col min="4634" max="4634" width="2.85546875" style="2" customWidth="1"/>
    <col min="4635" max="4638" width="15.7109375" style="2" customWidth="1"/>
    <col min="4639" max="4640" width="2.85546875" style="2" customWidth="1"/>
    <col min="4641" max="4641" width="10.85546875" style="2" customWidth="1"/>
    <col min="4642" max="4864" width="11.42578125" style="2"/>
    <col min="4865" max="4865" width="2.85546875" style="2" customWidth="1"/>
    <col min="4866" max="4866" width="45.85546875" style="2" customWidth="1"/>
    <col min="4867" max="4867" width="5.85546875" style="2" customWidth="1"/>
    <col min="4868" max="4868" width="18.5703125" style="2" customWidth="1"/>
    <col min="4869" max="4871" width="15.7109375" style="2" customWidth="1"/>
    <col min="4872" max="4872" width="2.85546875" style="2" customWidth="1"/>
    <col min="4873" max="4873" width="18.5703125" style="2" customWidth="1"/>
    <col min="4874" max="4876" width="15.7109375" style="2" customWidth="1"/>
    <col min="4877" max="4878" width="2.85546875" style="2" customWidth="1"/>
    <col min="4879" max="4879" width="10.85546875" style="2" customWidth="1"/>
    <col min="4880" max="4880" width="2.85546875" style="2" customWidth="1"/>
    <col min="4881" max="4882" width="15.7109375" style="2" customWidth="1"/>
    <col min="4883" max="4884" width="2.85546875" style="2" customWidth="1"/>
    <col min="4885" max="4885" width="45.85546875" style="2" customWidth="1"/>
    <col min="4886" max="4889" width="15.7109375" style="2" customWidth="1"/>
    <col min="4890" max="4890" width="2.85546875" style="2" customWidth="1"/>
    <col min="4891" max="4894" width="15.7109375" style="2" customWidth="1"/>
    <col min="4895" max="4896" width="2.85546875" style="2" customWidth="1"/>
    <col min="4897" max="4897" width="10.85546875" style="2" customWidth="1"/>
    <col min="4898" max="5120" width="11.42578125" style="2"/>
    <col min="5121" max="5121" width="2.85546875" style="2" customWidth="1"/>
    <col min="5122" max="5122" width="45.85546875" style="2" customWidth="1"/>
    <col min="5123" max="5123" width="5.85546875" style="2" customWidth="1"/>
    <col min="5124" max="5124" width="18.5703125" style="2" customWidth="1"/>
    <col min="5125" max="5127" width="15.7109375" style="2" customWidth="1"/>
    <col min="5128" max="5128" width="2.85546875" style="2" customWidth="1"/>
    <col min="5129" max="5129" width="18.5703125" style="2" customWidth="1"/>
    <col min="5130" max="5132" width="15.7109375" style="2" customWidth="1"/>
    <col min="5133" max="5134" width="2.85546875" style="2" customWidth="1"/>
    <col min="5135" max="5135" width="10.85546875" style="2" customWidth="1"/>
    <col min="5136" max="5136" width="2.85546875" style="2" customWidth="1"/>
    <col min="5137" max="5138" width="15.7109375" style="2" customWidth="1"/>
    <col min="5139" max="5140" width="2.85546875" style="2" customWidth="1"/>
    <col min="5141" max="5141" width="45.85546875" style="2" customWidth="1"/>
    <col min="5142" max="5145" width="15.7109375" style="2" customWidth="1"/>
    <col min="5146" max="5146" width="2.85546875" style="2" customWidth="1"/>
    <col min="5147" max="5150" width="15.7109375" style="2" customWidth="1"/>
    <col min="5151" max="5152" width="2.85546875" style="2" customWidth="1"/>
    <col min="5153" max="5153" width="10.85546875" style="2" customWidth="1"/>
    <col min="5154" max="5376" width="11.42578125" style="2"/>
    <col min="5377" max="5377" width="2.85546875" style="2" customWidth="1"/>
    <col min="5378" max="5378" width="45.85546875" style="2" customWidth="1"/>
    <col min="5379" max="5379" width="5.85546875" style="2" customWidth="1"/>
    <col min="5380" max="5380" width="18.5703125" style="2" customWidth="1"/>
    <col min="5381" max="5383" width="15.7109375" style="2" customWidth="1"/>
    <col min="5384" max="5384" width="2.85546875" style="2" customWidth="1"/>
    <col min="5385" max="5385" width="18.5703125" style="2" customWidth="1"/>
    <col min="5386" max="5388" width="15.7109375" style="2" customWidth="1"/>
    <col min="5389" max="5390" width="2.85546875" style="2" customWidth="1"/>
    <col min="5391" max="5391" width="10.85546875" style="2" customWidth="1"/>
    <col min="5392" max="5392" width="2.85546875" style="2" customWidth="1"/>
    <col min="5393" max="5394" width="15.7109375" style="2" customWidth="1"/>
    <col min="5395" max="5396" width="2.85546875" style="2" customWidth="1"/>
    <col min="5397" max="5397" width="45.85546875" style="2" customWidth="1"/>
    <col min="5398" max="5401" width="15.7109375" style="2" customWidth="1"/>
    <col min="5402" max="5402" width="2.85546875" style="2" customWidth="1"/>
    <col min="5403" max="5406" width="15.7109375" style="2" customWidth="1"/>
    <col min="5407" max="5408" width="2.85546875" style="2" customWidth="1"/>
    <col min="5409" max="5409" width="10.85546875" style="2" customWidth="1"/>
    <col min="5410" max="5632" width="11.42578125" style="2"/>
    <col min="5633" max="5633" width="2.85546875" style="2" customWidth="1"/>
    <col min="5634" max="5634" width="45.85546875" style="2" customWidth="1"/>
    <col min="5635" max="5635" width="5.85546875" style="2" customWidth="1"/>
    <col min="5636" max="5636" width="18.5703125" style="2" customWidth="1"/>
    <col min="5637" max="5639" width="15.7109375" style="2" customWidth="1"/>
    <col min="5640" max="5640" width="2.85546875" style="2" customWidth="1"/>
    <col min="5641" max="5641" width="18.5703125" style="2" customWidth="1"/>
    <col min="5642" max="5644" width="15.7109375" style="2" customWidth="1"/>
    <col min="5645" max="5646" width="2.85546875" style="2" customWidth="1"/>
    <col min="5647" max="5647" width="10.85546875" style="2" customWidth="1"/>
    <col min="5648" max="5648" width="2.85546875" style="2" customWidth="1"/>
    <col min="5649" max="5650" width="15.7109375" style="2" customWidth="1"/>
    <col min="5651" max="5652" width="2.85546875" style="2" customWidth="1"/>
    <col min="5653" max="5653" width="45.85546875" style="2" customWidth="1"/>
    <col min="5654" max="5657" width="15.7109375" style="2" customWidth="1"/>
    <col min="5658" max="5658" width="2.85546875" style="2" customWidth="1"/>
    <col min="5659" max="5662" width="15.7109375" style="2" customWidth="1"/>
    <col min="5663" max="5664" width="2.85546875" style="2" customWidth="1"/>
    <col min="5665" max="5665" width="10.85546875" style="2" customWidth="1"/>
    <col min="5666" max="5888" width="11.42578125" style="2"/>
    <col min="5889" max="5889" width="2.85546875" style="2" customWidth="1"/>
    <col min="5890" max="5890" width="45.85546875" style="2" customWidth="1"/>
    <col min="5891" max="5891" width="5.85546875" style="2" customWidth="1"/>
    <col min="5892" max="5892" width="18.5703125" style="2" customWidth="1"/>
    <col min="5893" max="5895" width="15.7109375" style="2" customWidth="1"/>
    <col min="5896" max="5896" width="2.85546875" style="2" customWidth="1"/>
    <col min="5897" max="5897" width="18.5703125" style="2" customWidth="1"/>
    <col min="5898" max="5900" width="15.7109375" style="2" customWidth="1"/>
    <col min="5901" max="5902" width="2.85546875" style="2" customWidth="1"/>
    <col min="5903" max="5903" width="10.85546875" style="2" customWidth="1"/>
    <col min="5904" max="5904" width="2.85546875" style="2" customWidth="1"/>
    <col min="5905" max="5906" width="15.7109375" style="2" customWidth="1"/>
    <col min="5907" max="5908" width="2.85546875" style="2" customWidth="1"/>
    <col min="5909" max="5909" width="45.85546875" style="2" customWidth="1"/>
    <col min="5910" max="5913" width="15.7109375" style="2" customWidth="1"/>
    <col min="5914" max="5914" width="2.85546875" style="2" customWidth="1"/>
    <col min="5915" max="5918" width="15.7109375" style="2" customWidth="1"/>
    <col min="5919" max="5920" width="2.85546875" style="2" customWidth="1"/>
    <col min="5921" max="5921" width="10.85546875" style="2" customWidth="1"/>
    <col min="5922" max="6144" width="11.42578125" style="2"/>
    <col min="6145" max="6145" width="2.85546875" style="2" customWidth="1"/>
    <col min="6146" max="6146" width="45.85546875" style="2" customWidth="1"/>
    <col min="6147" max="6147" width="5.85546875" style="2" customWidth="1"/>
    <col min="6148" max="6148" width="18.5703125" style="2" customWidth="1"/>
    <col min="6149" max="6151" width="15.7109375" style="2" customWidth="1"/>
    <col min="6152" max="6152" width="2.85546875" style="2" customWidth="1"/>
    <col min="6153" max="6153" width="18.5703125" style="2" customWidth="1"/>
    <col min="6154" max="6156" width="15.7109375" style="2" customWidth="1"/>
    <col min="6157" max="6158" width="2.85546875" style="2" customWidth="1"/>
    <col min="6159" max="6159" width="10.85546875" style="2" customWidth="1"/>
    <col min="6160" max="6160" width="2.85546875" style="2" customWidth="1"/>
    <col min="6161" max="6162" width="15.7109375" style="2" customWidth="1"/>
    <col min="6163" max="6164" width="2.85546875" style="2" customWidth="1"/>
    <col min="6165" max="6165" width="45.85546875" style="2" customWidth="1"/>
    <col min="6166" max="6169" width="15.7109375" style="2" customWidth="1"/>
    <col min="6170" max="6170" width="2.85546875" style="2" customWidth="1"/>
    <col min="6171" max="6174" width="15.7109375" style="2" customWidth="1"/>
    <col min="6175" max="6176" width="2.85546875" style="2" customWidth="1"/>
    <col min="6177" max="6177" width="10.85546875" style="2" customWidth="1"/>
    <col min="6178" max="6400" width="11.42578125" style="2"/>
    <col min="6401" max="6401" width="2.85546875" style="2" customWidth="1"/>
    <col min="6402" max="6402" width="45.85546875" style="2" customWidth="1"/>
    <col min="6403" max="6403" width="5.85546875" style="2" customWidth="1"/>
    <col min="6404" max="6404" width="18.5703125" style="2" customWidth="1"/>
    <col min="6405" max="6407" width="15.7109375" style="2" customWidth="1"/>
    <col min="6408" max="6408" width="2.85546875" style="2" customWidth="1"/>
    <col min="6409" max="6409" width="18.5703125" style="2" customWidth="1"/>
    <col min="6410" max="6412" width="15.7109375" style="2" customWidth="1"/>
    <col min="6413" max="6414" width="2.85546875" style="2" customWidth="1"/>
    <col min="6415" max="6415" width="10.85546875" style="2" customWidth="1"/>
    <col min="6416" max="6416" width="2.85546875" style="2" customWidth="1"/>
    <col min="6417" max="6418" width="15.7109375" style="2" customWidth="1"/>
    <col min="6419" max="6420" width="2.85546875" style="2" customWidth="1"/>
    <col min="6421" max="6421" width="45.85546875" style="2" customWidth="1"/>
    <col min="6422" max="6425" width="15.7109375" style="2" customWidth="1"/>
    <col min="6426" max="6426" width="2.85546875" style="2" customWidth="1"/>
    <col min="6427" max="6430" width="15.7109375" style="2" customWidth="1"/>
    <col min="6431" max="6432" width="2.85546875" style="2" customWidth="1"/>
    <col min="6433" max="6433" width="10.85546875" style="2" customWidth="1"/>
    <col min="6434" max="6656" width="11.42578125" style="2"/>
    <col min="6657" max="6657" width="2.85546875" style="2" customWidth="1"/>
    <col min="6658" max="6658" width="45.85546875" style="2" customWidth="1"/>
    <col min="6659" max="6659" width="5.85546875" style="2" customWidth="1"/>
    <col min="6660" max="6660" width="18.5703125" style="2" customWidth="1"/>
    <col min="6661" max="6663" width="15.7109375" style="2" customWidth="1"/>
    <col min="6664" max="6664" width="2.85546875" style="2" customWidth="1"/>
    <col min="6665" max="6665" width="18.5703125" style="2" customWidth="1"/>
    <col min="6666" max="6668" width="15.7109375" style="2" customWidth="1"/>
    <col min="6669" max="6670" width="2.85546875" style="2" customWidth="1"/>
    <col min="6671" max="6671" width="10.85546875" style="2" customWidth="1"/>
    <col min="6672" max="6672" width="2.85546875" style="2" customWidth="1"/>
    <col min="6673" max="6674" width="15.7109375" style="2" customWidth="1"/>
    <col min="6675" max="6676" width="2.85546875" style="2" customWidth="1"/>
    <col min="6677" max="6677" width="45.85546875" style="2" customWidth="1"/>
    <col min="6678" max="6681" width="15.7109375" style="2" customWidth="1"/>
    <col min="6682" max="6682" width="2.85546875" style="2" customWidth="1"/>
    <col min="6683" max="6686" width="15.7109375" style="2" customWidth="1"/>
    <col min="6687" max="6688" width="2.85546875" style="2" customWidth="1"/>
    <col min="6689" max="6689" width="10.85546875" style="2" customWidth="1"/>
    <col min="6690" max="6912" width="11.42578125" style="2"/>
    <col min="6913" max="6913" width="2.85546875" style="2" customWidth="1"/>
    <col min="6914" max="6914" width="45.85546875" style="2" customWidth="1"/>
    <col min="6915" max="6915" width="5.85546875" style="2" customWidth="1"/>
    <col min="6916" max="6916" width="18.5703125" style="2" customWidth="1"/>
    <col min="6917" max="6919" width="15.7109375" style="2" customWidth="1"/>
    <col min="6920" max="6920" width="2.85546875" style="2" customWidth="1"/>
    <col min="6921" max="6921" width="18.5703125" style="2" customWidth="1"/>
    <col min="6922" max="6924" width="15.7109375" style="2" customWidth="1"/>
    <col min="6925" max="6926" width="2.85546875" style="2" customWidth="1"/>
    <col min="6927" max="6927" width="10.85546875" style="2" customWidth="1"/>
    <col min="6928" max="6928" width="2.85546875" style="2" customWidth="1"/>
    <col min="6929" max="6930" width="15.7109375" style="2" customWidth="1"/>
    <col min="6931" max="6932" width="2.85546875" style="2" customWidth="1"/>
    <col min="6933" max="6933" width="45.85546875" style="2" customWidth="1"/>
    <col min="6934" max="6937" width="15.7109375" style="2" customWidth="1"/>
    <col min="6938" max="6938" width="2.85546875" style="2" customWidth="1"/>
    <col min="6939" max="6942" width="15.7109375" style="2" customWidth="1"/>
    <col min="6943" max="6944" width="2.85546875" style="2" customWidth="1"/>
    <col min="6945" max="6945" width="10.85546875" style="2" customWidth="1"/>
    <col min="6946" max="7168" width="11.42578125" style="2"/>
    <col min="7169" max="7169" width="2.85546875" style="2" customWidth="1"/>
    <col min="7170" max="7170" width="45.85546875" style="2" customWidth="1"/>
    <col min="7171" max="7171" width="5.85546875" style="2" customWidth="1"/>
    <col min="7172" max="7172" width="18.5703125" style="2" customWidth="1"/>
    <col min="7173" max="7175" width="15.7109375" style="2" customWidth="1"/>
    <col min="7176" max="7176" width="2.85546875" style="2" customWidth="1"/>
    <col min="7177" max="7177" width="18.5703125" style="2" customWidth="1"/>
    <col min="7178" max="7180" width="15.7109375" style="2" customWidth="1"/>
    <col min="7181" max="7182" width="2.85546875" style="2" customWidth="1"/>
    <col min="7183" max="7183" width="10.85546875" style="2" customWidth="1"/>
    <col min="7184" max="7184" width="2.85546875" style="2" customWidth="1"/>
    <col min="7185" max="7186" width="15.7109375" style="2" customWidth="1"/>
    <col min="7187" max="7188" width="2.85546875" style="2" customWidth="1"/>
    <col min="7189" max="7189" width="45.85546875" style="2" customWidth="1"/>
    <col min="7190" max="7193" width="15.7109375" style="2" customWidth="1"/>
    <col min="7194" max="7194" width="2.85546875" style="2" customWidth="1"/>
    <col min="7195" max="7198" width="15.7109375" style="2" customWidth="1"/>
    <col min="7199" max="7200" width="2.85546875" style="2" customWidth="1"/>
    <col min="7201" max="7201" width="10.85546875" style="2" customWidth="1"/>
    <col min="7202" max="7424" width="11.42578125" style="2"/>
    <col min="7425" max="7425" width="2.85546875" style="2" customWidth="1"/>
    <col min="7426" max="7426" width="45.85546875" style="2" customWidth="1"/>
    <col min="7427" max="7427" width="5.85546875" style="2" customWidth="1"/>
    <col min="7428" max="7428" width="18.5703125" style="2" customWidth="1"/>
    <col min="7429" max="7431" width="15.7109375" style="2" customWidth="1"/>
    <col min="7432" max="7432" width="2.85546875" style="2" customWidth="1"/>
    <col min="7433" max="7433" width="18.5703125" style="2" customWidth="1"/>
    <col min="7434" max="7436" width="15.7109375" style="2" customWidth="1"/>
    <col min="7437" max="7438" width="2.85546875" style="2" customWidth="1"/>
    <col min="7439" max="7439" width="10.85546875" style="2" customWidth="1"/>
    <col min="7440" max="7440" width="2.85546875" style="2" customWidth="1"/>
    <col min="7441" max="7442" width="15.7109375" style="2" customWidth="1"/>
    <col min="7443" max="7444" width="2.85546875" style="2" customWidth="1"/>
    <col min="7445" max="7445" width="45.85546875" style="2" customWidth="1"/>
    <col min="7446" max="7449" width="15.7109375" style="2" customWidth="1"/>
    <col min="7450" max="7450" width="2.85546875" style="2" customWidth="1"/>
    <col min="7451" max="7454" width="15.7109375" style="2" customWidth="1"/>
    <col min="7455" max="7456" width="2.85546875" style="2" customWidth="1"/>
    <col min="7457" max="7457" width="10.85546875" style="2" customWidth="1"/>
    <col min="7458" max="7680" width="11.42578125" style="2"/>
    <col min="7681" max="7681" width="2.85546875" style="2" customWidth="1"/>
    <col min="7682" max="7682" width="45.85546875" style="2" customWidth="1"/>
    <col min="7683" max="7683" width="5.85546875" style="2" customWidth="1"/>
    <col min="7684" max="7684" width="18.5703125" style="2" customWidth="1"/>
    <col min="7685" max="7687" width="15.7109375" style="2" customWidth="1"/>
    <col min="7688" max="7688" width="2.85546875" style="2" customWidth="1"/>
    <col min="7689" max="7689" width="18.5703125" style="2" customWidth="1"/>
    <col min="7690" max="7692" width="15.7109375" style="2" customWidth="1"/>
    <col min="7693" max="7694" width="2.85546875" style="2" customWidth="1"/>
    <col min="7695" max="7695" width="10.85546875" style="2" customWidth="1"/>
    <col min="7696" max="7696" width="2.85546875" style="2" customWidth="1"/>
    <col min="7697" max="7698" width="15.7109375" style="2" customWidth="1"/>
    <col min="7699" max="7700" width="2.85546875" style="2" customWidth="1"/>
    <col min="7701" max="7701" width="45.85546875" style="2" customWidth="1"/>
    <col min="7702" max="7705" width="15.7109375" style="2" customWidth="1"/>
    <col min="7706" max="7706" width="2.85546875" style="2" customWidth="1"/>
    <col min="7707" max="7710" width="15.7109375" style="2" customWidth="1"/>
    <col min="7711" max="7712" width="2.85546875" style="2" customWidth="1"/>
    <col min="7713" max="7713" width="10.85546875" style="2" customWidth="1"/>
    <col min="7714" max="7936" width="11.42578125" style="2"/>
    <col min="7937" max="7937" width="2.85546875" style="2" customWidth="1"/>
    <col min="7938" max="7938" width="45.85546875" style="2" customWidth="1"/>
    <col min="7939" max="7939" width="5.85546875" style="2" customWidth="1"/>
    <col min="7940" max="7940" width="18.5703125" style="2" customWidth="1"/>
    <col min="7941" max="7943" width="15.7109375" style="2" customWidth="1"/>
    <col min="7944" max="7944" width="2.85546875" style="2" customWidth="1"/>
    <col min="7945" max="7945" width="18.5703125" style="2" customWidth="1"/>
    <col min="7946" max="7948" width="15.7109375" style="2" customWidth="1"/>
    <col min="7949" max="7950" width="2.85546875" style="2" customWidth="1"/>
    <col min="7951" max="7951" width="10.85546875" style="2" customWidth="1"/>
    <col min="7952" max="7952" width="2.85546875" style="2" customWidth="1"/>
    <col min="7953" max="7954" width="15.7109375" style="2" customWidth="1"/>
    <col min="7955" max="7956" width="2.85546875" style="2" customWidth="1"/>
    <col min="7957" max="7957" width="45.85546875" style="2" customWidth="1"/>
    <col min="7958" max="7961" width="15.7109375" style="2" customWidth="1"/>
    <col min="7962" max="7962" width="2.85546875" style="2" customWidth="1"/>
    <col min="7963" max="7966" width="15.7109375" style="2" customWidth="1"/>
    <col min="7967" max="7968" width="2.85546875" style="2" customWidth="1"/>
    <col min="7969" max="7969" width="10.85546875" style="2" customWidth="1"/>
    <col min="7970" max="8192" width="11.42578125" style="2"/>
    <col min="8193" max="8193" width="2.85546875" style="2" customWidth="1"/>
    <col min="8194" max="8194" width="45.85546875" style="2" customWidth="1"/>
    <col min="8195" max="8195" width="5.85546875" style="2" customWidth="1"/>
    <col min="8196" max="8196" width="18.5703125" style="2" customWidth="1"/>
    <col min="8197" max="8199" width="15.7109375" style="2" customWidth="1"/>
    <col min="8200" max="8200" width="2.85546875" style="2" customWidth="1"/>
    <col min="8201" max="8201" width="18.5703125" style="2" customWidth="1"/>
    <col min="8202" max="8204" width="15.7109375" style="2" customWidth="1"/>
    <col min="8205" max="8206" width="2.85546875" style="2" customWidth="1"/>
    <col min="8207" max="8207" width="10.85546875" style="2" customWidth="1"/>
    <col min="8208" max="8208" width="2.85546875" style="2" customWidth="1"/>
    <col min="8209" max="8210" width="15.7109375" style="2" customWidth="1"/>
    <col min="8211" max="8212" width="2.85546875" style="2" customWidth="1"/>
    <col min="8213" max="8213" width="45.85546875" style="2" customWidth="1"/>
    <col min="8214" max="8217" width="15.7109375" style="2" customWidth="1"/>
    <col min="8218" max="8218" width="2.85546875" style="2" customWidth="1"/>
    <col min="8219" max="8222" width="15.7109375" style="2" customWidth="1"/>
    <col min="8223" max="8224" width="2.85546875" style="2" customWidth="1"/>
    <col min="8225" max="8225" width="10.85546875" style="2" customWidth="1"/>
    <col min="8226" max="8448" width="11.42578125" style="2"/>
    <col min="8449" max="8449" width="2.85546875" style="2" customWidth="1"/>
    <col min="8450" max="8450" width="45.85546875" style="2" customWidth="1"/>
    <col min="8451" max="8451" width="5.85546875" style="2" customWidth="1"/>
    <col min="8452" max="8452" width="18.5703125" style="2" customWidth="1"/>
    <col min="8453" max="8455" width="15.7109375" style="2" customWidth="1"/>
    <col min="8456" max="8456" width="2.85546875" style="2" customWidth="1"/>
    <col min="8457" max="8457" width="18.5703125" style="2" customWidth="1"/>
    <col min="8458" max="8460" width="15.7109375" style="2" customWidth="1"/>
    <col min="8461" max="8462" width="2.85546875" style="2" customWidth="1"/>
    <col min="8463" max="8463" width="10.85546875" style="2" customWidth="1"/>
    <col min="8464" max="8464" width="2.85546875" style="2" customWidth="1"/>
    <col min="8465" max="8466" width="15.7109375" style="2" customWidth="1"/>
    <col min="8467" max="8468" width="2.85546875" style="2" customWidth="1"/>
    <col min="8469" max="8469" width="45.85546875" style="2" customWidth="1"/>
    <col min="8470" max="8473" width="15.7109375" style="2" customWidth="1"/>
    <col min="8474" max="8474" width="2.85546875" style="2" customWidth="1"/>
    <col min="8475" max="8478" width="15.7109375" style="2" customWidth="1"/>
    <col min="8479" max="8480" width="2.85546875" style="2" customWidth="1"/>
    <col min="8481" max="8481" width="10.85546875" style="2" customWidth="1"/>
    <col min="8482" max="8704" width="11.42578125" style="2"/>
    <col min="8705" max="8705" width="2.85546875" style="2" customWidth="1"/>
    <col min="8706" max="8706" width="45.85546875" style="2" customWidth="1"/>
    <col min="8707" max="8707" width="5.85546875" style="2" customWidth="1"/>
    <col min="8708" max="8708" width="18.5703125" style="2" customWidth="1"/>
    <col min="8709" max="8711" width="15.7109375" style="2" customWidth="1"/>
    <col min="8712" max="8712" width="2.85546875" style="2" customWidth="1"/>
    <col min="8713" max="8713" width="18.5703125" style="2" customWidth="1"/>
    <col min="8714" max="8716" width="15.7109375" style="2" customWidth="1"/>
    <col min="8717" max="8718" width="2.85546875" style="2" customWidth="1"/>
    <col min="8719" max="8719" width="10.85546875" style="2" customWidth="1"/>
    <col min="8720" max="8720" width="2.85546875" style="2" customWidth="1"/>
    <col min="8721" max="8722" width="15.7109375" style="2" customWidth="1"/>
    <col min="8723" max="8724" width="2.85546875" style="2" customWidth="1"/>
    <col min="8725" max="8725" width="45.85546875" style="2" customWidth="1"/>
    <col min="8726" max="8729" width="15.7109375" style="2" customWidth="1"/>
    <col min="8730" max="8730" width="2.85546875" style="2" customWidth="1"/>
    <col min="8731" max="8734" width="15.7109375" style="2" customWidth="1"/>
    <col min="8735" max="8736" width="2.85546875" style="2" customWidth="1"/>
    <col min="8737" max="8737" width="10.85546875" style="2" customWidth="1"/>
    <col min="8738" max="8960" width="11.42578125" style="2"/>
    <col min="8961" max="8961" width="2.85546875" style="2" customWidth="1"/>
    <col min="8962" max="8962" width="45.85546875" style="2" customWidth="1"/>
    <col min="8963" max="8963" width="5.85546875" style="2" customWidth="1"/>
    <col min="8964" max="8964" width="18.5703125" style="2" customWidth="1"/>
    <col min="8965" max="8967" width="15.7109375" style="2" customWidth="1"/>
    <col min="8968" max="8968" width="2.85546875" style="2" customWidth="1"/>
    <col min="8969" max="8969" width="18.5703125" style="2" customWidth="1"/>
    <col min="8970" max="8972" width="15.7109375" style="2" customWidth="1"/>
    <col min="8973" max="8974" width="2.85546875" style="2" customWidth="1"/>
    <col min="8975" max="8975" width="10.85546875" style="2" customWidth="1"/>
    <col min="8976" max="8976" width="2.85546875" style="2" customWidth="1"/>
    <col min="8977" max="8978" width="15.7109375" style="2" customWidth="1"/>
    <col min="8979" max="8980" width="2.85546875" style="2" customWidth="1"/>
    <col min="8981" max="8981" width="45.85546875" style="2" customWidth="1"/>
    <col min="8982" max="8985" width="15.7109375" style="2" customWidth="1"/>
    <col min="8986" max="8986" width="2.85546875" style="2" customWidth="1"/>
    <col min="8987" max="8990" width="15.7109375" style="2" customWidth="1"/>
    <col min="8991" max="8992" width="2.85546875" style="2" customWidth="1"/>
    <col min="8993" max="8993" width="10.85546875" style="2" customWidth="1"/>
    <col min="8994" max="9216" width="11.42578125" style="2"/>
    <col min="9217" max="9217" width="2.85546875" style="2" customWidth="1"/>
    <col min="9218" max="9218" width="45.85546875" style="2" customWidth="1"/>
    <col min="9219" max="9219" width="5.85546875" style="2" customWidth="1"/>
    <col min="9220" max="9220" width="18.5703125" style="2" customWidth="1"/>
    <col min="9221" max="9223" width="15.7109375" style="2" customWidth="1"/>
    <col min="9224" max="9224" width="2.85546875" style="2" customWidth="1"/>
    <col min="9225" max="9225" width="18.5703125" style="2" customWidth="1"/>
    <col min="9226" max="9228" width="15.7109375" style="2" customWidth="1"/>
    <col min="9229" max="9230" width="2.85546875" style="2" customWidth="1"/>
    <col min="9231" max="9231" width="10.85546875" style="2" customWidth="1"/>
    <col min="9232" max="9232" width="2.85546875" style="2" customWidth="1"/>
    <col min="9233" max="9234" width="15.7109375" style="2" customWidth="1"/>
    <col min="9235" max="9236" width="2.85546875" style="2" customWidth="1"/>
    <col min="9237" max="9237" width="45.85546875" style="2" customWidth="1"/>
    <col min="9238" max="9241" width="15.7109375" style="2" customWidth="1"/>
    <col min="9242" max="9242" width="2.85546875" style="2" customWidth="1"/>
    <col min="9243" max="9246" width="15.7109375" style="2" customWidth="1"/>
    <col min="9247" max="9248" width="2.85546875" style="2" customWidth="1"/>
    <col min="9249" max="9249" width="10.85546875" style="2" customWidth="1"/>
    <col min="9250" max="9472" width="11.42578125" style="2"/>
    <col min="9473" max="9473" width="2.85546875" style="2" customWidth="1"/>
    <col min="9474" max="9474" width="45.85546875" style="2" customWidth="1"/>
    <col min="9475" max="9475" width="5.85546875" style="2" customWidth="1"/>
    <col min="9476" max="9476" width="18.5703125" style="2" customWidth="1"/>
    <col min="9477" max="9479" width="15.7109375" style="2" customWidth="1"/>
    <col min="9480" max="9480" width="2.85546875" style="2" customWidth="1"/>
    <col min="9481" max="9481" width="18.5703125" style="2" customWidth="1"/>
    <col min="9482" max="9484" width="15.7109375" style="2" customWidth="1"/>
    <col min="9485" max="9486" width="2.85546875" style="2" customWidth="1"/>
    <col min="9487" max="9487" width="10.85546875" style="2" customWidth="1"/>
    <col min="9488" max="9488" width="2.85546875" style="2" customWidth="1"/>
    <col min="9489" max="9490" width="15.7109375" style="2" customWidth="1"/>
    <col min="9491" max="9492" width="2.85546875" style="2" customWidth="1"/>
    <col min="9493" max="9493" width="45.85546875" style="2" customWidth="1"/>
    <col min="9494" max="9497" width="15.7109375" style="2" customWidth="1"/>
    <col min="9498" max="9498" width="2.85546875" style="2" customWidth="1"/>
    <col min="9499" max="9502" width="15.7109375" style="2" customWidth="1"/>
    <col min="9503" max="9504" width="2.85546875" style="2" customWidth="1"/>
    <col min="9505" max="9505" width="10.85546875" style="2" customWidth="1"/>
    <col min="9506" max="9728" width="11.42578125" style="2"/>
    <col min="9729" max="9729" width="2.85546875" style="2" customWidth="1"/>
    <col min="9730" max="9730" width="45.85546875" style="2" customWidth="1"/>
    <col min="9731" max="9731" width="5.85546875" style="2" customWidth="1"/>
    <col min="9732" max="9732" width="18.5703125" style="2" customWidth="1"/>
    <col min="9733" max="9735" width="15.7109375" style="2" customWidth="1"/>
    <col min="9736" max="9736" width="2.85546875" style="2" customWidth="1"/>
    <col min="9737" max="9737" width="18.5703125" style="2" customWidth="1"/>
    <col min="9738" max="9740" width="15.7109375" style="2" customWidth="1"/>
    <col min="9741" max="9742" width="2.85546875" style="2" customWidth="1"/>
    <col min="9743" max="9743" width="10.85546875" style="2" customWidth="1"/>
    <col min="9744" max="9744" width="2.85546875" style="2" customWidth="1"/>
    <col min="9745" max="9746" width="15.7109375" style="2" customWidth="1"/>
    <col min="9747" max="9748" width="2.85546875" style="2" customWidth="1"/>
    <col min="9749" max="9749" width="45.85546875" style="2" customWidth="1"/>
    <col min="9750" max="9753" width="15.7109375" style="2" customWidth="1"/>
    <col min="9754" max="9754" width="2.85546875" style="2" customWidth="1"/>
    <col min="9755" max="9758" width="15.7109375" style="2" customWidth="1"/>
    <col min="9759" max="9760" width="2.85546875" style="2" customWidth="1"/>
    <col min="9761" max="9761" width="10.85546875" style="2" customWidth="1"/>
    <col min="9762" max="9984" width="11.42578125" style="2"/>
    <col min="9985" max="9985" width="2.85546875" style="2" customWidth="1"/>
    <col min="9986" max="9986" width="45.85546875" style="2" customWidth="1"/>
    <col min="9987" max="9987" width="5.85546875" style="2" customWidth="1"/>
    <col min="9988" max="9988" width="18.5703125" style="2" customWidth="1"/>
    <col min="9989" max="9991" width="15.7109375" style="2" customWidth="1"/>
    <col min="9992" max="9992" width="2.85546875" style="2" customWidth="1"/>
    <col min="9993" max="9993" width="18.5703125" style="2" customWidth="1"/>
    <col min="9994" max="9996" width="15.7109375" style="2" customWidth="1"/>
    <col min="9997" max="9998" width="2.85546875" style="2" customWidth="1"/>
    <col min="9999" max="9999" width="10.85546875" style="2" customWidth="1"/>
    <col min="10000" max="10000" width="2.85546875" style="2" customWidth="1"/>
    <col min="10001" max="10002" width="15.7109375" style="2" customWidth="1"/>
    <col min="10003" max="10004" width="2.85546875" style="2" customWidth="1"/>
    <col min="10005" max="10005" width="45.85546875" style="2" customWidth="1"/>
    <col min="10006" max="10009" width="15.7109375" style="2" customWidth="1"/>
    <col min="10010" max="10010" width="2.85546875" style="2" customWidth="1"/>
    <col min="10011" max="10014" width="15.7109375" style="2" customWidth="1"/>
    <col min="10015" max="10016" width="2.85546875" style="2" customWidth="1"/>
    <col min="10017" max="10017" width="10.85546875" style="2" customWidth="1"/>
    <col min="10018" max="10240" width="11.42578125" style="2"/>
    <col min="10241" max="10241" width="2.85546875" style="2" customWidth="1"/>
    <col min="10242" max="10242" width="45.85546875" style="2" customWidth="1"/>
    <col min="10243" max="10243" width="5.85546875" style="2" customWidth="1"/>
    <col min="10244" max="10244" width="18.5703125" style="2" customWidth="1"/>
    <col min="10245" max="10247" width="15.7109375" style="2" customWidth="1"/>
    <col min="10248" max="10248" width="2.85546875" style="2" customWidth="1"/>
    <col min="10249" max="10249" width="18.5703125" style="2" customWidth="1"/>
    <col min="10250" max="10252" width="15.7109375" style="2" customWidth="1"/>
    <col min="10253" max="10254" width="2.85546875" style="2" customWidth="1"/>
    <col min="10255" max="10255" width="10.85546875" style="2" customWidth="1"/>
    <col min="10256" max="10256" width="2.85546875" style="2" customWidth="1"/>
    <col min="10257" max="10258" width="15.7109375" style="2" customWidth="1"/>
    <col min="10259" max="10260" width="2.85546875" style="2" customWidth="1"/>
    <col min="10261" max="10261" width="45.85546875" style="2" customWidth="1"/>
    <col min="10262" max="10265" width="15.7109375" style="2" customWidth="1"/>
    <col min="10266" max="10266" width="2.85546875" style="2" customWidth="1"/>
    <col min="10267" max="10270" width="15.7109375" style="2" customWidth="1"/>
    <col min="10271" max="10272" width="2.85546875" style="2" customWidth="1"/>
    <col min="10273" max="10273" width="10.85546875" style="2" customWidth="1"/>
    <col min="10274" max="10496" width="11.42578125" style="2"/>
    <col min="10497" max="10497" width="2.85546875" style="2" customWidth="1"/>
    <col min="10498" max="10498" width="45.85546875" style="2" customWidth="1"/>
    <col min="10499" max="10499" width="5.85546875" style="2" customWidth="1"/>
    <col min="10500" max="10500" width="18.5703125" style="2" customWidth="1"/>
    <col min="10501" max="10503" width="15.7109375" style="2" customWidth="1"/>
    <col min="10504" max="10504" width="2.85546875" style="2" customWidth="1"/>
    <col min="10505" max="10505" width="18.5703125" style="2" customWidth="1"/>
    <col min="10506" max="10508" width="15.7109375" style="2" customWidth="1"/>
    <col min="10509" max="10510" width="2.85546875" style="2" customWidth="1"/>
    <col min="10511" max="10511" width="10.85546875" style="2" customWidth="1"/>
    <col min="10512" max="10512" width="2.85546875" style="2" customWidth="1"/>
    <col min="10513" max="10514" width="15.7109375" style="2" customWidth="1"/>
    <col min="10515" max="10516" width="2.85546875" style="2" customWidth="1"/>
    <col min="10517" max="10517" width="45.85546875" style="2" customWidth="1"/>
    <col min="10518" max="10521" width="15.7109375" style="2" customWidth="1"/>
    <col min="10522" max="10522" width="2.85546875" style="2" customWidth="1"/>
    <col min="10523" max="10526" width="15.7109375" style="2" customWidth="1"/>
    <col min="10527" max="10528" width="2.85546875" style="2" customWidth="1"/>
    <col min="10529" max="10529" width="10.85546875" style="2" customWidth="1"/>
    <col min="10530" max="10752" width="11.42578125" style="2"/>
    <col min="10753" max="10753" width="2.85546875" style="2" customWidth="1"/>
    <col min="10754" max="10754" width="45.85546875" style="2" customWidth="1"/>
    <col min="10755" max="10755" width="5.85546875" style="2" customWidth="1"/>
    <col min="10756" max="10756" width="18.5703125" style="2" customWidth="1"/>
    <col min="10757" max="10759" width="15.7109375" style="2" customWidth="1"/>
    <col min="10760" max="10760" width="2.85546875" style="2" customWidth="1"/>
    <col min="10761" max="10761" width="18.5703125" style="2" customWidth="1"/>
    <col min="10762" max="10764" width="15.7109375" style="2" customWidth="1"/>
    <col min="10765" max="10766" width="2.85546875" style="2" customWidth="1"/>
    <col min="10767" max="10767" width="10.85546875" style="2" customWidth="1"/>
    <col min="10768" max="10768" width="2.85546875" style="2" customWidth="1"/>
    <col min="10769" max="10770" width="15.7109375" style="2" customWidth="1"/>
    <col min="10771" max="10772" width="2.85546875" style="2" customWidth="1"/>
    <col min="10773" max="10773" width="45.85546875" style="2" customWidth="1"/>
    <col min="10774" max="10777" width="15.7109375" style="2" customWidth="1"/>
    <col min="10778" max="10778" width="2.85546875" style="2" customWidth="1"/>
    <col min="10779" max="10782" width="15.7109375" style="2" customWidth="1"/>
    <col min="10783" max="10784" width="2.85546875" style="2" customWidth="1"/>
    <col min="10785" max="10785" width="10.85546875" style="2" customWidth="1"/>
    <col min="10786" max="11008" width="11.42578125" style="2"/>
    <col min="11009" max="11009" width="2.85546875" style="2" customWidth="1"/>
    <col min="11010" max="11010" width="45.85546875" style="2" customWidth="1"/>
    <col min="11011" max="11011" width="5.85546875" style="2" customWidth="1"/>
    <col min="11012" max="11012" width="18.5703125" style="2" customWidth="1"/>
    <col min="11013" max="11015" width="15.7109375" style="2" customWidth="1"/>
    <col min="11016" max="11016" width="2.85546875" style="2" customWidth="1"/>
    <col min="11017" max="11017" width="18.5703125" style="2" customWidth="1"/>
    <col min="11018" max="11020" width="15.7109375" style="2" customWidth="1"/>
    <col min="11021" max="11022" width="2.85546875" style="2" customWidth="1"/>
    <col min="11023" max="11023" width="10.85546875" style="2" customWidth="1"/>
    <col min="11024" max="11024" width="2.85546875" style="2" customWidth="1"/>
    <col min="11025" max="11026" width="15.7109375" style="2" customWidth="1"/>
    <col min="11027" max="11028" width="2.85546875" style="2" customWidth="1"/>
    <col min="11029" max="11029" width="45.85546875" style="2" customWidth="1"/>
    <col min="11030" max="11033" width="15.7109375" style="2" customWidth="1"/>
    <col min="11034" max="11034" width="2.85546875" style="2" customWidth="1"/>
    <col min="11035" max="11038" width="15.7109375" style="2" customWidth="1"/>
    <col min="11039" max="11040" width="2.85546875" style="2" customWidth="1"/>
    <col min="11041" max="11041" width="10.85546875" style="2" customWidth="1"/>
    <col min="11042" max="11264" width="11.42578125" style="2"/>
    <col min="11265" max="11265" width="2.85546875" style="2" customWidth="1"/>
    <col min="11266" max="11266" width="45.85546875" style="2" customWidth="1"/>
    <col min="11267" max="11267" width="5.85546875" style="2" customWidth="1"/>
    <col min="11268" max="11268" width="18.5703125" style="2" customWidth="1"/>
    <col min="11269" max="11271" width="15.7109375" style="2" customWidth="1"/>
    <col min="11272" max="11272" width="2.85546875" style="2" customWidth="1"/>
    <col min="11273" max="11273" width="18.5703125" style="2" customWidth="1"/>
    <col min="11274" max="11276" width="15.7109375" style="2" customWidth="1"/>
    <col min="11277" max="11278" width="2.85546875" style="2" customWidth="1"/>
    <col min="11279" max="11279" width="10.85546875" style="2" customWidth="1"/>
    <col min="11280" max="11280" width="2.85546875" style="2" customWidth="1"/>
    <col min="11281" max="11282" width="15.7109375" style="2" customWidth="1"/>
    <col min="11283" max="11284" width="2.85546875" style="2" customWidth="1"/>
    <col min="11285" max="11285" width="45.85546875" style="2" customWidth="1"/>
    <col min="11286" max="11289" width="15.7109375" style="2" customWidth="1"/>
    <col min="11290" max="11290" width="2.85546875" style="2" customWidth="1"/>
    <col min="11291" max="11294" width="15.7109375" style="2" customWidth="1"/>
    <col min="11295" max="11296" width="2.85546875" style="2" customWidth="1"/>
    <col min="11297" max="11297" width="10.85546875" style="2" customWidth="1"/>
    <col min="11298" max="11520" width="11.42578125" style="2"/>
    <col min="11521" max="11521" width="2.85546875" style="2" customWidth="1"/>
    <col min="11522" max="11522" width="45.85546875" style="2" customWidth="1"/>
    <col min="11523" max="11523" width="5.85546875" style="2" customWidth="1"/>
    <col min="11524" max="11524" width="18.5703125" style="2" customWidth="1"/>
    <col min="11525" max="11527" width="15.7109375" style="2" customWidth="1"/>
    <col min="11528" max="11528" width="2.85546875" style="2" customWidth="1"/>
    <col min="11529" max="11529" width="18.5703125" style="2" customWidth="1"/>
    <col min="11530" max="11532" width="15.7109375" style="2" customWidth="1"/>
    <col min="11533" max="11534" width="2.85546875" style="2" customWidth="1"/>
    <col min="11535" max="11535" width="10.85546875" style="2" customWidth="1"/>
    <col min="11536" max="11536" width="2.85546875" style="2" customWidth="1"/>
    <col min="11537" max="11538" width="15.7109375" style="2" customWidth="1"/>
    <col min="11539" max="11540" width="2.85546875" style="2" customWidth="1"/>
    <col min="11541" max="11541" width="45.85546875" style="2" customWidth="1"/>
    <col min="11542" max="11545" width="15.7109375" style="2" customWidth="1"/>
    <col min="11546" max="11546" width="2.85546875" style="2" customWidth="1"/>
    <col min="11547" max="11550" width="15.7109375" style="2" customWidth="1"/>
    <col min="11551" max="11552" width="2.85546875" style="2" customWidth="1"/>
    <col min="11553" max="11553" width="10.85546875" style="2" customWidth="1"/>
    <col min="11554" max="11776" width="11.42578125" style="2"/>
    <col min="11777" max="11777" width="2.85546875" style="2" customWidth="1"/>
    <col min="11778" max="11778" width="45.85546875" style="2" customWidth="1"/>
    <col min="11779" max="11779" width="5.85546875" style="2" customWidth="1"/>
    <col min="11780" max="11780" width="18.5703125" style="2" customWidth="1"/>
    <col min="11781" max="11783" width="15.7109375" style="2" customWidth="1"/>
    <col min="11784" max="11784" width="2.85546875" style="2" customWidth="1"/>
    <col min="11785" max="11785" width="18.5703125" style="2" customWidth="1"/>
    <col min="11786" max="11788" width="15.7109375" style="2" customWidth="1"/>
    <col min="11789" max="11790" width="2.85546875" style="2" customWidth="1"/>
    <col min="11791" max="11791" width="10.85546875" style="2" customWidth="1"/>
    <col min="11792" max="11792" width="2.85546875" style="2" customWidth="1"/>
    <col min="11793" max="11794" width="15.7109375" style="2" customWidth="1"/>
    <col min="11795" max="11796" width="2.85546875" style="2" customWidth="1"/>
    <col min="11797" max="11797" width="45.85546875" style="2" customWidth="1"/>
    <col min="11798" max="11801" width="15.7109375" style="2" customWidth="1"/>
    <col min="11802" max="11802" width="2.85546875" style="2" customWidth="1"/>
    <col min="11803" max="11806" width="15.7109375" style="2" customWidth="1"/>
    <col min="11807" max="11808" width="2.85546875" style="2" customWidth="1"/>
    <col min="11809" max="11809" width="10.85546875" style="2" customWidth="1"/>
    <col min="11810" max="12032" width="11.42578125" style="2"/>
    <col min="12033" max="12033" width="2.85546875" style="2" customWidth="1"/>
    <col min="12034" max="12034" width="45.85546875" style="2" customWidth="1"/>
    <col min="12035" max="12035" width="5.85546875" style="2" customWidth="1"/>
    <col min="12036" max="12036" width="18.5703125" style="2" customWidth="1"/>
    <col min="12037" max="12039" width="15.7109375" style="2" customWidth="1"/>
    <col min="12040" max="12040" width="2.85546875" style="2" customWidth="1"/>
    <col min="12041" max="12041" width="18.5703125" style="2" customWidth="1"/>
    <col min="12042" max="12044" width="15.7109375" style="2" customWidth="1"/>
    <col min="12045" max="12046" width="2.85546875" style="2" customWidth="1"/>
    <col min="12047" max="12047" width="10.85546875" style="2" customWidth="1"/>
    <col min="12048" max="12048" width="2.85546875" style="2" customWidth="1"/>
    <col min="12049" max="12050" width="15.7109375" style="2" customWidth="1"/>
    <col min="12051" max="12052" width="2.85546875" style="2" customWidth="1"/>
    <col min="12053" max="12053" width="45.85546875" style="2" customWidth="1"/>
    <col min="12054" max="12057" width="15.7109375" style="2" customWidth="1"/>
    <col min="12058" max="12058" width="2.85546875" style="2" customWidth="1"/>
    <col min="12059" max="12062" width="15.7109375" style="2" customWidth="1"/>
    <col min="12063" max="12064" width="2.85546875" style="2" customWidth="1"/>
    <col min="12065" max="12065" width="10.85546875" style="2" customWidth="1"/>
    <col min="12066" max="12288" width="11.42578125" style="2"/>
    <col min="12289" max="12289" width="2.85546875" style="2" customWidth="1"/>
    <col min="12290" max="12290" width="45.85546875" style="2" customWidth="1"/>
    <col min="12291" max="12291" width="5.85546875" style="2" customWidth="1"/>
    <col min="12292" max="12292" width="18.5703125" style="2" customWidth="1"/>
    <col min="12293" max="12295" width="15.7109375" style="2" customWidth="1"/>
    <col min="12296" max="12296" width="2.85546875" style="2" customWidth="1"/>
    <col min="12297" max="12297" width="18.5703125" style="2" customWidth="1"/>
    <col min="12298" max="12300" width="15.7109375" style="2" customWidth="1"/>
    <col min="12301" max="12302" width="2.85546875" style="2" customWidth="1"/>
    <col min="12303" max="12303" width="10.85546875" style="2" customWidth="1"/>
    <col min="12304" max="12304" width="2.85546875" style="2" customWidth="1"/>
    <col min="12305" max="12306" width="15.7109375" style="2" customWidth="1"/>
    <col min="12307" max="12308" width="2.85546875" style="2" customWidth="1"/>
    <col min="12309" max="12309" width="45.85546875" style="2" customWidth="1"/>
    <col min="12310" max="12313" width="15.7109375" style="2" customWidth="1"/>
    <col min="12314" max="12314" width="2.85546875" style="2" customWidth="1"/>
    <col min="12315" max="12318" width="15.7109375" style="2" customWidth="1"/>
    <col min="12319" max="12320" width="2.85546875" style="2" customWidth="1"/>
    <col min="12321" max="12321" width="10.85546875" style="2" customWidth="1"/>
    <col min="12322" max="12544" width="11.42578125" style="2"/>
    <col min="12545" max="12545" width="2.85546875" style="2" customWidth="1"/>
    <col min="12546" max="12546" width="45.85546875" style="2" customWidth="1"/>
    <col min="12547" max="12547" width="5.85546875" style="2" customWidth="1"/>
    <col min="12548" max="12548" width="18.5703125" style="2" customWidth="1"/>
    <col min="12549" max="12551" width="15.7109375" style="2" customWidth="1"/>
    <col min="12552" max="12552" width="2.85546875" style="2" customWidth="1"/>
    <col min="12553" max="12553" width="18.5703125" style="2" customWidth="1"/>
    <col min="12554" max="12556" width="15.7109375" style="2" customWidth="1"/>
    <col min="12557" max="12558" width="2.85546875" style="2" customWidth="1"/>
    <col min="12559" max="12559" width="10.85546875" style="2" customWidth="1"/>
    <col min="12560" max="12560" width="2.85546875" style="2" customWidth="1"/>
    <col min="12561" max="12562" width="15.7109375" style="2" customWidth="1"/>
    <col min="12563" max="12564" width="2.85546875" style="2" customWidth="1"/>
    <col min="12565" max="12565" width="45.85546875" style="2" customWidth="1"/>
    <col min="12566" max="12569" width="15.7109375" style="2" customWidth="1"/>
    <col min="12570" max="12570" width="2.85546875" style="2" customWidth="1"/>
    <col min="12571" max="12574" width="15.7109375" style="2" customWidth="1"/>
    <col min="12575" max="12576" width="2.85546875" style="2" customWidth="1"/>
    <col min="12577" max="12577" width="10.85546875" style="2" customWidth="1"/>
    <col min="12578" max="12800" width="11.42578125" style="2"/>
    <col min="12801" max="12801" width="2.85546875" style="2" customWidth="1"/>
    <col min="12802" max="12802" width="45.85546875" style="2" customWidth="1"/>
    <col min="12803" max="12803" width="5.85546875" style="2" customWidth="1"/>
    <col min="12804" max="12804" width="18.5703125" style="2" customWidth="1"/>
    <col min="12805" max="12807" width="15.7109375" style="2" customWidth="1"/>
    <col min="12808" max="12808" width="2.85546875" style="2" customWidth="1"/>
    <col min="12809" max="12809" width="18.5703125" style="2" customWidth="1"/>
    <col min="12810" max="12812" width="15.7109375" style="2" customWidth="1"/>
    <col min="12813" max="12814" width="2.85546875" style="2" customWidth="1"/>
    <col min="12815" max="12815" width="10.85546875" style="2" customWidth="1"/>
    <col min="12816" max="12816" width="2.85546875" style="2" customWidth="1"/>
    <col min="12817" max="12818" width="15.7109375" style="2" customWidth="1"/>
    <col min="12819" max="12820" width="2.85546875" style="2" customWidth="1"/>
    <col min="12821" max="12821" width="45.85546875" style="2" customWidth="1"/>
    <col min="12822" max="12825" width="15.7109375" style="2" customWidth="1"/>
    <col min="12826" max="12826" width="2.85546875" style="2" customWidth="1"/>
    <col min="12827" max="12830" width="15.7109375" style="2" customWidth="1"/>
    <col min="12831" max="12832" width="2.85546875" style="2" customWidth="1"/>
    <col min="12833" max="12833" width="10.85546875" style="2" customWidth="1"/>
    <col min="12834" max="13056" width="11.42578125" style="2"/>
    <col min="13057" max="13057" width="2.85546875" style="2" customWidth="1"/>
    <col min="13058" max="13058" width="45.85546875" style="2" customWidth="1"/>
    <col min="13059" max="13059" width="5.85546875" style="2" customWidth="1"/>
    <col min="13060" max="13060" width="18.5703125" style="2" customWidth="1"/>
    <col min="13061" max="13063" width="15.7109375" style="2" customWidth="1"/>
    <col min="13064" max="13064" width="2.85546875" style="2" customWidth="1"/>
    <col min="13065" max="13065" width="18.5703125" style="2" customWidth="1"/>
    <col min="13066" max="13068" width="15.7109375" style="2" customWidth="1"/>
    <col min="13069" max="13070" width="2.85546875" style="2" customWidth="1"/>
    <col min="13071" max="13071" width="10.85546875" style="2" customWidth="1"/>
    <col min="13072" max="13072" width="2.85546875" style="2" customWidth="1"/>
    <col min="13073" max="13074" width="15.7109375" style="2" customWidth="1"/>
    <col min="13075" max="13076" width="2.85546875" style="2" customWidth="1"/>
    <col min="13077" max="13077" width="45.85546875" style="2" customWidth="1"/>
    <col min="13078" max="13081" width="15.7109375" style="2" customWidth="1"/>
    <col min="13082" max="13082" width="2.85546875" style="2" customWidth="1"/>
    <col min="13083" max="13086" width="15.7109375" style="2" customWidth="1"/>
    <col min="13087" max="13088" width="2.85546875" style="2" customWidth="1"/>
    <col min="13089" max="13089" width="10.85546875" style="2" customWidth="1"/>
    <col min="13090" max="13312" width="11.42578125" style="2"/>
    <col min="13313" max="13313" width="2.85546875" style="2" customWidth="1"/>
    <col min="13314" max="13314" width="45.85546875" style="2" customWidth="1"/>
    <col min="13315" max="13315" width="5.85546875" style="2" customWidth="1"/>
    <col min="13316" max="13316" width="18.5703125" style="2" customWidth="1"/>
    <col min="13317" max="13319" width="15.7109375" style="2" customWidth="1"/>
    <col min="13320" max="13320" width="2.85546875" style="2" customWidth="1"/>
    <col min="13321" max="13321" width="18.5703125" style="2" customWidth="1"/>
    <col min="13322" max="13324" width="15.7109375" style="2" customWidth="1"/>
    <col min="13325" max="13326" width="2.85546875" style="2" customWidth="1"/>
    <col min="13327" max="13327" width="10.85546875" style="2" customWidth="1"/>
    <col min="13328" max="13328" width="2.85546875" style="2" customWidth="1"/>
    <col min="13329" max="13330" width="15.7109375" style="2" customWidth="1"/>
    <col min="13331" max="13332" width="2.85546875" style="2" customWidth="1"/>
    <col min="13333" max="13333" width="45.85546875" style="2" customWidth="1"/>
    <col min="13334" max="13337" width="15.7109375" style="2" customWidth="1"/>
    <col min="13338" max="13338" width="2.85546875" style="2" customWidth="1"/>
    <col min="13339" max="13342" width="15.7109375" style="2" customWidth="1"/>
    <col min="13343" max="13344" width="2.85546875" style="2" customWidth="1"/>
    <col min="13345" max="13345" width="10.85546875" style="2" customWidth="1"/>
    <col min="13346" max="13568" width="11.42578125" style="2"/>
    <col min="13569" max="13569" width="2.85546875" style="2" customWidth="1"/>
    <col min="13570" max="13570" width="45.85546875" style="2" customWidth="1"/>
    <col min="13571" max="13571" width="5.85546875" style="2" customWidth="1"/>
    <col min="13572" max="13572" width="18.5703125" style="2" customWidth="1"/>
    <col min="13573" max="13575" width="15.7109375" style="2" customWidth="1"/>
    <col min="13576" max="13576" width="2.85546875" style="2" customWidth="1"/>
    <col min="13577" max="13577" width="18.5703125" style="2" customWidth="1"/>
    <col min="13578" max="13580" width="15.7109375" style="2" customWidth="1"/>
    <col min="13581" max="13582" width="2.85546875" style="2" customWidth="1"/>
    <col min="13583" max="13583" width="10.85546875" style="2" customWidth="1"/>
    <col min="13584" max="13584" width="2.85546875" style="2" customWidth="1"/>
    <col min="13585" max="13586" width="15.7109375" style="2" customWidth="1"/>
    <col min="13587" max="13588" width="2.85546875" style="2" customWidth="1"/>
    <col min="13589" max="13589" width="45.85546875" style="2" customWidth="1"/>
    <col min="13590" max="13593" width="15.7109375" style="2" customWidth="1"/>
    <col min="13594" max="13594" width="2.85546875" style="2" customWidth="1"/>
    <col min="13595" max="13598" width="15.7109375" style="2" customWidth="1"/>
    <col min="13599" max="13600" width="2.85546875" style="2" customWidth="1"/>
    <col min="13601" max="13601" width="10.85546875" style="2" customWidth="1"/>
    <col min="13602" max="13824" width="11.42578125" style="2"/>
    <col min="13825" max="13825" width="2.85546875" style="2" customWidth="1"/>
    <col min="13826" max="13826" width="45.85546875" style="2" customWidth="1"/>
    <col min="13827" max="13827" width="5.85546875" style="2" customWidth="1"/>
    <col min="13828" max="13828" width="18.5703125" style="2" customWidth="1"/>
    <col min="13829" max="13831" width="15.7109375" style="2" customWidth="1"/>
    <col min="13832" max="13832" width="2.85546875" style="2" customWidth="1"/>
    <col min="13833" max="13833" width="18.5703125" style="2" customWidth="1"/>
    <col min="13834" max="13836" width="15.7109375" style="2" customWidth="1"/>
    <col min="13837" max="13838" width="2.85546875" style="2" customWidth="1"/>
    <col min="13839" max="13839" width="10.85546875" style="2" customWidth="1"/>
    <col min="13840" max="13840" width="2.85546875" style="2" customWidth="1"/>
    <col min="13841" max="13842" width="15.7109375" style="2" customWidth="1"/>
    <col min="13843" max="13844" width="2.85546875" style="2" customWidth="1"/>
    <col min="13845" max="13845" width="45.85546875" style="2" customWidth="1"/>
    <col min="13846" max="13849" width="15.7109375" style="2" customWidth="1"/>
    <col min="13850" max="13850" width="2.85546875" style="2" customWidth="1"/>
    <col min="13851" max="13854" width="15.7109375" style="2" customWidth="1"/>
    <col min="13855" max="13856" width="2.85546875" style="2" customWidth="1"/>
    <col min="13857" max="13857" width="10.85546875" style="2" customWidth="1"/>
    <col min="13858" max="14080" width="11.42578125" style="2"/>
    <col min="14081" max="14081" width="2.85546875" style="2" customWidth="1"/>
    <col min="14082" max="14082" width="45.85546875" style="2" customWidth="1"/>
    <col min="14083" max="14083" width="5.85546875" style="2" customWidth="1"/>
    <col min="14084" max="14084" width="18.5703125" style="2" customWidth="1"/>
    <col min="14085" max="14087" width="15.7109375" style="2" customWidth="1"/>
    <col min="14088" max="14088" width="2.85546875" style="2" customWidth="1"/>
    <col min="14089" max="14089" width="18.5703125" style="2" customWidth="1"/>
    <col min="14090" max="14092" width="15.7109375" style="2" customWidth="1"/>
    <col min="14093" max="14094" width="2.85546875" style="2" customWidth="1"/>
    <col min="14095" max="14095" width="10.85546875" style="2" customWidth="1"/>
    <col min="14096" max="14096" width="2.85546875" style="2" customWidth="1"/>
    <col min="14097" max="14098" width="15.7109375" style="2" customWidth="1"/>
    <col min="14099" max="14100" width="2.85546875" style="2" customWidth="1"/>
    <col min="14101" max="14101" width="45.85546875" style="2" customWidth="1"/>
    <col min="14102" max="14105" width="15.7109375" style="2" customWidth="1"/>
    <col min="14106" max="14106" width="2.85546875" style="2" customWidth="1"/>
    <col min="14107" max="14110" width="15.7109375" style="2" customWidth="1"/>
    <col min="14111" max="14112" width="2.85546875" style="2" customWidth="1"/>
    <col min="14113" max="14113" width="10.85546875" style="2" customWidth="1"/>
    <col min="14114" max="14336" width="11.42578125" style="2"/>
    <col min="14337" max="14337" width="2.85546875" style="2" customWidth="1"/>
    <col min="14338" max="14338" width="45.85546875" style="2" customWidth="1"/>
    <col min="14339" max="14339" width="5.85546875" style="2" customWidth="1"/>
    <col min="14340" max="14340" width="18.5703125" style="2" customWidth="1"/>
    <col min="14341" max="14343" width="15.7109375" style="2" customWidth="1"/>
    <col min="14344" max="14344" width="2.85546875" style="2" customWidth="1"/>
    <col min="14345" max="14345" width="18.5703125" style="2" customWidth="1"/>
    <col min="14346" max="14348" width="15.7109375" style="2" customWidth="1"/>
    <col min="14349" max="14350" width="2.85546875" style="2" customWidth="1"/>
    <col min="14351" max="14351" width="10.85546875" style="2" customWidth="1"/>
    <col min="14352" max="14352" width="2.85546875" style="2" customWidth="1"/>
    <col min="14353" max="14354" width="15.7109375" style="2" customWidth="1"/>
    <col min="14355" max="14356" width="2.85546875" style="2" customWidth="1"/>
    <col min="14357" max="14357" width="45.85546875" style="2" customWidth="1"/>
    <col min="14358" max="14361" width="15.7109375" style="2" customWidth="1"/>
    <col min="14362" max="14362" width="2.85546875" style="2" customWidth="1"/>
    <col min="14363" max="14366" width="15.7109375" style="2" customWidth="1"/>
    <col min="14367" max="14368" width="2.85546875" style="2" customWidth="1"/>
    <col min="14369" max="14369" width="10.85546875" style="2" customWidth="1"/>
    <col min="14370" max="14592" width="11.42578125" style="2"/>
    <col min="14593" max="14593" width="2.85546875" style="2" customWidth="1"/>
    <col min="14594" max="14594" width="45.85546875" style="2" customWidth="1"/>
    <col min="14595" max="14595" width="5.85546875" style="2" customWidth="1"/>
    <col min="14596" max="14596" width="18.5703125" style="2" customWidth="1"/>
    <col min="14597" max="14599" width="15.7109375" style="2" customWidth="1"/>
    <col min="14600" max="14600" width="2.85546875" style="2" customWidth="1"/>
    <col min="14601" max="14601" width="18.5703125" style="2" customWidth="1"/>
    <col min="14602" max="14604" width="15.7109375" style="2" customWidth="1"/>
    <col min="14605" max="14606" width="2.85546875" style="2" customWidth="1"/>
    <col min="14607" max="14607" width="10.85546875" style="2" customWidth="1"/>
    <col min="14608" max="14608" width="2.85546875" style="2" customWidth="1"/>
    <col min="14609" max="14610" width="15.7109375" style="2" customWidth="1"/>
    <col min="14611" max="14612" width="2.85546875" style="2" customWidth="1"/>
    <col min="14613" max="14613" width="45.85546875" style="2" customWidth="1"/>
    <col min="14614" max="14617" width="15.7109375" style="2" customWidth="1"/>
    <col min="14618" max="14618" width="2.85546875" style="2" customWidth="1"/>
    <col min="14619" max="14622" width="15.7109375" style="2" customWidth="1"/>
    <col min="14623" max="14624" width="2.85546875" style="2" customWidth="1"/>
    <col min="14625" max="14625" width="10.85546875" style="2" customWidth="1"/>
    <col min="14626" max="14848" width="11.42578125" style="2"/>
    <col min="14849" max="14849" width="2.85546875" style="2" customWidth="1"/>
    <col min="14850" max="14850" width="45.85546875" style="2" customWidth="1"/>
    <col min="14851" max="14851" width="5.85546875" style="2" customWidth="1"/>
    <col min="14852" max="14852" width="18.5703125" style="2" customWidth="1"/>
    <col min="14853" max="14855" width="15.7109375" style="2" customWidth="1"/>
    <col min="14856" max="14856" width="2.85546875" style="2" customWidth="1"/>
    <col min="14857" max="14857" width="18.5703125" style="2" customWidth="1"/>
    <col min="14858" max="14860" width="15.7109375" style="2" customWidth="1"/>
    <col min="14861" max="14862" width="2.85546875" style="2" customWidth="1"/>
    <col min="14863" max="14863" width="10.85546875" style="2" customWidth="1"/>
    <col min="14864" max="14864" width="2.85546875" style="2" customWidth="1"/>
    <col min="14865" max="14866" width="15.7109375" style="2" customWidth="1"/>
    <col min="14867" max="14868" width="2.85546875" style="2" customWidth="1"/>
    <col min="14869" max="14869" width="45.85546875" style="2" customWidth="1"/>
    <col min="14870" max="14873" width="15.7109375" style="2" customWidth="1"/>
    <col min="14874" max="14874" width="2.85546875" style="2" customWidth="1"/>
    <col min="14875" max="14878" width="15.7109375" style="2" customWidth="1"/>
    <col min="14879" max="14880" width="2.85546875" style="2" customWidth="1"/>
    <col min="14881" max="14881" width="10.85546875" style="2" customWidth="1"/>
    <col min="14882" max="15104" width="11.42578125" style="2"/>
    <col min="15105" max="15105" width="2.85546875" style="2" customWidth="1"/>
    <col min="15106" max="15106" width="45.85546875" style="2" customWidth="1"/>
    <col min="15107" max="15107" width="5.85546875" style="2" customWidth="1"/>
    <col min="15108" max="15108" width="18.5703125" style="2" customWidth="1"/>
    <col min="15109" max="15111" width="15.7109375" style="2" customWidth="1"/>
    <col min="15112" max="15112" width="2.85546875" style="2" customWidth="1"/>
    <col min="15113" max="15113" width="18.5703125" style="2" customWidth="1"/>
    <col min="15114" max="15116" width="15.7109375" style="2" customWidth="1"/>
    <col min="15117" max="15118" width="2.85546875" style="2" customWidth="1"/>
    <col min="15119" max="15119" width="10.85546875" style="2" customWidth="1"/>
    <col min="15120" max="15120" width="2.85546875" style="2" customWidth="1"/>
    <col min="15121" max="15122" width="15.7109375" style="2" customWidth="1"/>
    <col min="15123" max="15124" width="2.85546875" style="2" customWidth="1"/>
    <col min="15125" max="15125" width="45.85546875" style="2" customWidth="1"/>
    <col min="15126" max="15129" width="15.7109375" style="2" customWidth="1"/>
    <col min="15130" max="15130" width="2.85546875" style="2" customWidth="1"/>
    <col min="15131" max="15134" width="15.7109375" style="2" customWidth="1"/>
    <col min="15135" max="15136" width="2.85546875" style="2" customWidth="1"/>
    <col min="15137" max="15137" width="10.85546875" style="2" customWidth="1"/>
    <col min="15138" max="15360" width="11.42578125" style="2"/>
    <col min="15361" max="15361" width="2.85546875" style="2" customWidth="1"/>
    <col min="15362" max="15362" width="45.85546875" style="2" customWidth="1"/>
    <col min="15363" max="15363" width="5.85546875" style="2" customWidth="1"/>
    <col min="15364" max="15364" width="18.5703125" style="2" customWidth="1"/>
    <col min="15365" max="15367" width="15.7109375" style="2" customWidth="1"/>
    <col min="15368" max="15368" width="2.85546875" style="2" customWidth="1"/>
    <col min="15369" max="15369" width="18.5703125" style="2" customWidth="1"/>
    <col min="15370" max="15372" width="15.7109375" style="2" customWidth="1"/>
    <col min="15373" max="15374" width="2.85546875" style="2" customWidth="1"/>
    <col min="15375" max="15375" width="10.85546875" style="2" customWidth="1"/>
    <col min="15376" max="15376" width="2.85546875" style="2" customWidth="1"/>
    <col min="15377" max="15378" width="15.7109375" style="2" customWidth="1"/>
    <col min="15379" max="15380" width="2.85546875" style="2" customWidth="1"/>
    <col min="15381" max="15381" width="45.85546875" style="2" customWidth="1"/>
    <col min="15382" max="15385" width="15.7109375" style="2" customWidth="1"/>
    <col min="15386" max="15386" width="2.85546875" style="2" customWidth="1"/>
    <col min="15387" max="15390" width="15.7109375" style="2" customWidth="1"/>
    <col min="15391" max="15392" width="2.85546875" style="2" customWidth="1"/>
    <col min="15393" max="15393" width="10.85546875" style="2" customWidth="1"/>
    <col min="15394" max="15616" width="11.42578125" style="2"/>
    <col min="15617" max="15617" width="2.85546875" style="2" customWidth="1"/>
    <col min="15618" max="15618" width="45.85546875" style="2" customWidth="1"/>
    <col min="15619" max="15619" width="5.85546875" style="2" customWidth="1"/>
    <col min="15620" max="15620" width="18.5703125" style="2" customWidth="1"/>
    <col min="15621" max="15623" width="15.7109375" style="2" customWidth="1"/>
    <col min="15624" max="15624" width="2.85546875" style="2" customWidth="1"/>
    <col min="15625" max="15625" width="18.5703125" style="2" customWidth="1"/>
    <col min="15626" max="15628" width="15.7109375" style="2" customWidth="1"/>
    <col min="15629" max="15630" width="2.85546875" style="2" customWidth="1"/>
    <col min="15631" max="15631" width="10.85546875" style="2" customWidth="1"/>
    <col min="15632" max="15632" width="2.85546875" style="2" customWidth="1"/>
    <col min="15633" max="15634" width="15.7109375" style="2" customWidth="1"/>
    <col min="15635" max="15636" width="2.85546875" style="2" customWidth="1"/>
    <col min="15637" max="15637" width="45.85546875" style="2" customWidth="1"/>
    <col min="15638" max="15641" width="15.7109375" style="2" customWidth="1"/>
    <col min="15642" max="15642" width="2.85546875" style="2" customWidth="1"/>
    <col min="15643" max="15646" width="15.7109375" style="2" customWidth="1"/>
    <col min="15647" max="15648" width="2.85546875" style="2" customWidth="1"/>
    <col min="15649" max="15649" width="10.85546875" style="2" customWidth="1"/>
    <col min="15650" max="15872" width="11.42578125" style="2"/>
    <col min="15873" max="15873" width="2.85546875" style="2" customWidth="1"/>
    <col min="15874" max="15874" width="45.85546875" style="2" customWidth="1"/>
    <col min="15875" max="15875" width="5.85546875" style="2" customWidth="1"/>
    <col min="15876" max="15876" width="18.5703125" style="2" customWidth="1"/>
    <col min="15877" max="15879" width="15.7109375" style="2" customWidth="1"/>
    <col min="15880" max="15880" width="2.85546875" style="2" customWidth="1"/>
    <col min="15881" max="15881" width="18.5703125" style="2" customWidth="1"/>
    <col min="15882" max="15884" width="15.7109375" style="2" customWidth="1"/>
    <col min="15885" max="15886" width="2.85546875" style="2" customWidth="1"/>
    <col min="15887" max="15887" width="10.85546875" style="2" customWidth="1"/>
    <col min="15888" max="15888" width="2.85546875" style="2" customWidth="1"/>
    <col min="15889" max="15890" width="15.7109375" style="2" customWidth="1"/>
    <col min="15891" max="15892" width="2.85546875" style="2" customWidth="1"/>
    <col min="15893" max="15893" width="45.85546875" style="2" customWidth="1"/>
    <col min="15894" max="15897" width="15.7109375" style="2" customWidth="1"/>
    <col min="15898" max="15898" width="2.85546875" style="2" customWidth="1"/>
    <col min="15899" max="15902" width="15.7109375" style="2" customWidth="1"/>
    <col min="15903" max="15904" width="2.85546875" style="2" customWidth="1"/>
    <col min="15905" max="15905" width="10.85546875" style="2" customWidth="1"/>
    <col min="15906" max="16128" width="11.42578125" style="2"/>
    <col min="16129" max="16129" width="2.85546875" style="2" customWidth="1"/>
    <col min="16130" max="16130" width="45.85546875" style="2" customWidth="1"/>
    <col min="16131" max="16131" width="5.85546875" style="2" customWidth="1"/>
    <col min="16132" max="16132" width="18.5703125" style="2" customWidth="1"/>
    <col min="16133" max="16135" width="15.7109375" style="2" customWidth="1"/>
    <col min="16136" max="16136" width="2.85546875" style="2" customWidth="1"/>
    <col min="16137" max="16137" width="18.5703125" style="2" customWidth="1"/>
    <col min="16138" max="16140" width="15.7109375" style="2" customWidth="1"/>
    <col min="16141" max="16142" width="2.85546875" style="2" customWidth="1"/>
    <col min="16143" max="16143" width="10.85546875" style="2" customWidth="1"/>
    <col min="16144" max="16144" width="2.85546875" style="2" customWidth="1"/>
    <col min="16145" max="16146" width="15.7109375" style="2" customWidth="1"/>
    <col min="16147" max="16148" width="2.85546875" style="2" customWidth="1"/>
    <col min="16149" max="16149" width="45.85546875" style="2" customWidth="1"/>
    <col min="16150" max="16153" width="15.7109375" style="2" customWidth="1"/>
    <col min="16154" max="16154" width="2.85546875" style="2" customWidth="1"/>
    <col min="16155" max="16158" width="15.7109375" style="2" customWidth="1"/>
    <col min="16159" max="16160" width="2.85546875" style="2" customWidth="1"/>
    <col min="16161" max="16161" width="10.85546875" style="2" customWidth="1"/>
    <col min="16162" max="16384" width="11.42578125" style="2"/>
  </cols>
  <sheetData>
    <row r="1" spans="1:34" x14ac:dyDescent="0.25">
      <c r="A1" s="102"/>
      <c r="B1" s="102"/>
      <c r="C1" s="102"/>
      <c r="D1" s="102"/>
      <c r="E1" s="102"/>
      <c r="F1" s="102"/>
      <c r="G1" s="102"/>
      <c r="H1" s="102"/>
      <c r="I1" s="102"/>
      <c r="J1" s="102"/>
      <c r="K1" s="102"/>
      <c r="L1" s="102"/>
      <c r="M1" s="5"/>
      <c r="N1" s="102"/>
      <c r="O1" s="1316"/>
      <c r="P1" s="102"/>
      <c r="Q1" s="102"/>
      <c r="R1" s="102"/>
      <c r="S1" s="102"/>
      <c r="T1" s="102"/>
      <c r="U1" s="102"/>
      <c r="V1" s="102"/>
      <c r="W1" s="102"/>
      <c r="X1" s="102"/>
      <c r="Y1" s="102"/>
      <c r="Z1" s="102"/>
      <c r="AA1" s="102"/>
      <c r="AB1" s="102"/>
      <c r="AC1" s="102"/>
      <c r="AD1" s="102"/>
      <c r="AE1" s="5"/>
      <c r="AF1" s="102"/>
      <c r="AG1" s="102"/>
    </row>
    <row r="2" spans="1:34" x14ac:dyDescent="0.25">
      <c r="A2" s="102"/>
      <c r="B2" s="103" t="s">
        <v>283</v>
      </c>
      <c r="C2" s="102"/>
      <c r="D2" s="102"/>
      <c r="E2" s="102"/>
      <c r="F2" s="102"/>
      <c r="G2" s="102"/>
      <c r="H2" s="102"/>
      <c r="I2" s="102"/>
      <c r="J2" s="102"/>
      <c r="K2" s="102"/>
      <c r="L2" s="102"/>
      <c r="M2" s="5"/>
      <c r="N2" s="102"/>
      <c r="O2" s="1316"/>
      <c r="P2" s="102"/>
      <c r="Q2" s="102"/>
      <c r="R2" s="102"/>
      <c r="S2" s="102"/>
      <c r="T2" s="102"/>
      <c r="U2" s="103"/>
      <c r="V2" s="102"/>
      <c r="W2" s="102"/>
      <c r="X2" s="102"/>
      <c r="Y2" s="102"/>
      <c r="Z2" s="102"/>
      <c r="AA2" s="102"/>
      <c r="AB2" s="102"/>
      <c r="AC2" s="102"/>
      <c r="AD2" s="102"/>
      <c r="AE2" s="5"/>
      <c r="AF2" s="102"/>
      <c r="AG2" s="102"/>
    </row>
    <row r="3" spans="1:34" x14ac:dyDescent="0.25">
      <c r="A3" s="102"/>
      <c r="B3" s="103" t="s">
        <v>284</v>
      </c>
      <c r="C3" s="102"/>
      <c r="D3" s="102"/>
      <c r="E3" s="102"/>
      <c r="F3" s="102"/>
      <c r="G3" s="102"/>
      <c r="H3" s="102"/>
      <c r="I3" s="102"/>
      <c r="J3" s="102"/>
      <c r="K3" s="102"/>
      <c r="L3" s="102"/>
      <c r="M3" s="5"/>
      <c r="N3" s="102"/>
      <c r="O3" s="1316"/>
      <c r="P3" s="102"/>
      <c r="Q3" s="102"/>
      <c r="R3" s="102"/>
      <c r="S3" s="102"/>
      <c r="T3" s="102"/>
      <c r="U3" s="103" t="s">
        <v>284</v>
      </c>
      <c r="V3" s="102"/>
      <c r="W3" s="102"/>
      <c r="X3" s="102"/>
      <c r="Y3" s="102"/>
      <c r="Z3" s="102"/>
      <c r="AA3" s="102"/>
      <c r="AB3" s="102"/>
      <c r="AC3" s="102"/>
      <c r="AD3" s="102"/>
      <c r="AE3" s="5"/>
      <c r="AF3" s="102"/>
      <c r="AG3" s="102"/>
    </row>
    <row r="4" spans="1:34" x14ac:dyDescent="0.25">
      <c r="A4" s="102"/>
      <c r="B4" s="106" t="s">
        <v>2</v>
      </c>
      <c r="C4" s="102"/>
      <c r="D4" s="102"/>
      <c r="E4" s="102"/>
      <c r="F4" s="102"/>
      <c r="G4" s="102"/>
      <c r="H4" s="102"/>
      <c r="I4" s="102"/>
      <c r="J4" s="102"/>
      <c r="K4" s="102"/>
      <c r="L4" s="102"/>
      <c r="M4" s="5"/>
      <c r="N4" s="102"/>
      <c r="O4" s="1316"/>
      <c r="P4" s="102"/>
      <c r="Q4" s="102"/>
      <c r="R4" s="102"/>
      <c r="S4" s="102"/>
      <c r="T4" s="102"/>
      <c r="U4" s="106" t="s">
        <v>3</v>
      </c>
      <c r="V4" s="102"/>
      <c r="W4" s="102"/>
      <c r="X4" s="102"/>
      <c r="Y4" s="102"/>
      <c r="Z4" s="102"/>
      <c r="AA4" s="102"/>
      <c r="AB4" s="102"/>
      <c r="AC4" s="102"/>
      <c r="AD4" s="102"/>
      <c r="AE4" s="5"/>
      <c r="AF4" s="102"/>
      <c r="AG4" s="102"/>
    </row>
    <row r="5" spans="1:34" ht="12.75" customHeight="1" x14ac:dyDescent="0.25">
      <c r="A5" s="12"/>
      <c r="B5" s="2288" t="s">
        <v>4</v>
      </c>
      <c r="C5" s="2288" t="s">
        <v>5</v>
      </c>
      <c r="D5" s="2288" t="s">
        <v>184</v>
      </c>
      <c r="E5" s="2309">
        <v>2017</v>
      </c>
      <c r="F5" s="2309"/>
      <c r="G5" s="2309"/>
      <c r="H5" s="12"/>
      <c r="I5" s="2288" t="s">
        <v>184</v>
      </c>
      <c r="J5" s="2309">
        <v>2016</v>
      </c>
      <c r="K5" s="2309"/>
      <c r="L5" s="2309"/>
      <c r="M5" s="12"/>
      <c r="N5" s="12"/>
      <c r="O5" s="2310" t="s">
        <v>591</v>
      </c>
      <c r="P5" s="12"/>
      <c r="Q5" s="2285" t="s">
        <v>588</v>
      </c>
      <c r="R5" s="2285" t="s">
        <v>7</v>
      </c>
      <c r="S5" s="12"/>
      <c r="T5" s="12"/>
      <c r="U5" s="2288" t="s">
        <v>4</v>
      </c>
      <c r="V5" s="2288" t="s">
        <v>184</v>
      </c>
      <c r="W5" s="2309">
        <v>2017</v>
      </c>
      <c r="X5" s="2309"/>
      <c r="Y5" s="2309"/>
      <c r="Z5" s="12"/>
      <c r="AA5" s="2288" t="s">
        <v>184</v>
      </c>
      <c r="AB5" s="2309">
        <v>2016</v>
      </c>
      <c r="AC5" s="2309"/>
      <c r="AD5" s="2309"/>
      <c r="AE5" s="12"/>
      <c r="AF5" s="12"/>
      <c r="AG5" s="2285" t="s">
        <v>591</v>
      </c>
    </row>
    <row r="6" spans="1:34" x14ac:dyDescent="0.25">
      <c r="A6" s="12"/>
      <c r="B6" s="2289"/>
      <c r="C6" s="2289"/>
      <c r="D6" s="2289"/>
      <c r="E6" s="188" t="s">
        <v>251</v>
      </c>
      <c r="F6" s="188" t="s">
        <v>251</v>
      </c>
      <c r="G6" s="188" t="s">
        <v>186</v>
      </c>
      <c r="H6" s="12"/>
      <c r="I6" s="2289"/>
      <c r="J6" s="188" t="s">
        <v>251</v>
      </c>
      <c r="K6" s="188" t="s">
        <v>251</v>
      </c>
      <c r="L6" s="188" t="s">
        <v>186</v>
      </c>
      <c r="M6" s="12"/>
      <c r="N6" s="12"/>
      <c r="O6" s="2311"/>
      <c r="P6" s="12"/>
      <c r="Q6" s="2286"/>
      <c r="R6" s="2286"/>
      <c r="S6" s="12"/>
      <c r="T6" s="12"/>
      <c r="U6" s="2289"/>
      <c r="V6" s="2289"/>
      <c r="W6" s="188" t="s">
        <v>251</v>
      </c>
      <c r="X6" s="188" t="s">
        <v>251</v>
      </c>
      <c r="Y6" s="188" t="s">
        <v>186</v>
      </c>
      <c r="Z6" s="12"/>
      <c r="AA6" s="2289"/>
      <c r="AB6" s="188" t="s">
        <v>251</v>
      </c>
      <c r="AC6" s="188" t="s">
        <v>251</v>
      </c>
      <c r="AD6" s="188" t="s">
        <v>186</v>
      </c>
      <c r="AE6" s="12"/>
      <c r="AF6" s="12"/>
      <c r="AG6" s="2286"/>
    </row>
    <row r="7" spans="1:34" x14ac:dyDescent="0.25">
      <c r="A7" s="12"/>
      <c r="B7" s="2290"/>
      <c r="C7" s="2290"/>
      <c r="D7" s="2290"/>
      <c r="E7" s="134" t="s">
        <v>252</v>
      </c>
      <c r="F7" s="134" t="s">
        <v>253</v>
      </c>
      <c r="G7" s="134" t="s">
        <v>263</v>
      </c>
      <c r="H7" s="12"/>
      <c r="I7" s="2290"/>
      <c r="J7" s="134" t="s">
        <v>252</v>
      </c>
      <c r="K7" s="134" t="s">
        <v>253</v>
      </c>
      <c r="L7" s="134" t="s">
        <v>263</v>
      </c>
      <c r="M7" s="12"/>
      <c r="N7" s="12"/>
      <c r="O7" s="2312"/>
      <c r="P7" s="12"/>
      <c r="Q7" s="2287"/>
      <c r="R7" s="2287"/>
      <c r="S7" s="12"/>
      <c r="T7" s="12"/>
      <c r="U7" s="2290"/>
      <c r="V7" s="2290"/>
      <c r="W7" s="134" t="s">
        <v>252</v>
      </c>
      <c r="X7" s="134" t="s">
        <v>253</v>
      </c>
      <c r="Y7" s="134" t="s">
        <v>263</v>
      </c>
      <c r="Z7" s="12"/>
      <c r="AA7" s="2290"/>
      <c r="AB7" s="134" t="s">
        <v>252</v>
      </c>
      <c r="AC7" s="134" t="s">
        <v>253</v>
      </c>
      <c r="AD7" s="134" t="s">
        <v>263</v>
      </c>
      <c r="AE7" s="12"/>
      <c r="AF7" s="12"/>
      <c r="AG7" s="2287"/>
    </row>
    <row r="8" spans="1:34" ht="12.75" customHeight="1" x14ac:dyDescent="0.25">
      <c r="A8" s="16"/>
      <c r="B8" s="16"/>
      <c r="C8" s="16"/>
      <c r="D8" s="16"/>
      <c r="E8" s="16"/>
      <c r="F8" s="16"/>
      <c r="G8" s="16"/>
      <c r="H8" s="16"/>
      <c r="I8" s="16"/>
      <c r="J8" s="16"/>
      <c r="K8" s="16"/>
      <c r="L8" s="16"/>
      <c r="M8" s="5"/>
      <c r="N8" s="16"/>
      <c r="O8" s="1317"/>
      <c r="P8" s="16"/>
      <c r="Q8" s="19"/>
      <c r="R8" s="16"/>
      <c r="S8" s="16"/>
      <c r="T8" s="16"/>
      <c r="U8" s="16"/>
      <c r="V8" s="16"/>
      <c r="W8" s="16"/>
      <c r="X8" s="16"/>
      <c r="Y8" s="16"/>
      <c r="Z8" s="16"/>
      <c r="AA8" s="16"/>
      <c r="AB8" s="16"/>
      <c r="AC8" s="16"/>
      <c r="AD8" s="16"/>
      <c r="AE8" s="16"/>
      <c r="AF8" s="16"/>
      <c r="AG8" s="19"/>
    </row>
    <row r="9" spans="1:34" x14ac:dyDescent="0.25">
      <c r="A9" s="102"/>
      <c r="B9" s="20" t="s">
        <v>8</v>
      </c>
      <c r="C9" s="21"/>
      <c r="D9" s="21"/>
      <c r="E9" s="21"/>
      <c r="F9" s="21"/>
      <c r="G9" s="21"/>
      <c r="H9" s="102"/>
      <c r="I9" s="169"/>
      <c r="J9" s="21"/>
      <c r="K9" s="21"/>
      <c r="L9" s="21"/>
      <c r="M9" s="5"/>
      <c r="N9" s="102"/>
      <c r="O9" s="1318"/>
      <c r="P9" s="102"/>
      <c r="Q9" s="23"/>
      <c r="R9" s="2"/>
      <c r="S9" s="102"/>
      <c r="T9" s="102"/>
      <c r="U9" s="352" t="s">
        <v>8</v>
      </c>
      <c r="V9" s="21"/>
      <c r="W9" s="21"/>
      <c r="X9" s="21"/>
      <c r="Y9" s="21"/>
      <c r="Z9" s="102"/>
      <c r="AA9" s="21"/>
      <c r="AB9" s="21"/>
      <c r="AC9" s="21"/>
      <c r="AD9" s="21"/>
      <c r="AE9" s="5"/>
      <c r="AF9" s="102"/>
      <c r="AG9" s="23"/>
      <c r="AH9" s="131"/>
    </row>
    <row r="10" spans="1:34" x14ac:dyDescent="0.25">
      <c r="A10" s="103"/>
      <c r="B10" s="1023" t="s">
        <v>9</v>
      </c>
      <c r="C10" s="1793" t="s">
        <v>10</v>
      </c>
      <c r="D10" s="1098">
        <v>13558.9</v>
      </c>
      <c r="E10" s="659">
        <v>0</v>
      </c>
      <c r="F10" s="659">
        <v>0</v>
      </c>
      <c r="G10" s="1046">
        <v>13558.9</v>
      </c>
      <c r="H10" s="286"/>
      <c r="I10" s="1795">
        <v>8031</v>
      </c>
      <c r="J10" s="1078">
        <v>0</v>
      </c>
      <c r="K10" s="1324">
        <v>665</v>
      </c>
      <c r="L10" s="553">
        <v>7366</v>
      </c>
      <c r="M10" s="5"/>
      <c r="N10" s="28"/>
      <c r="O10" s="1319">
        <f>(D10-I10)/I10</f>
        <v>0.68832025899638893</v>
      </c>
      <c r="P10" s="103"/>
      <c r="Q10" s="863">
        <f>VLOOKUP(B10,'FX rates'!$B$9:$K$114,4,FALSE)</f>
        <v>1</v>
      </c>
      <c r="R10" s="897">
        <f>VLOOKUP(B10,'FX rates'!$B$9:$K$114,5,FALSE)</f>
        <v>1</v>
      </c>
      <c r="S10" s="103"/>
      <c r="T10" s="103"/>
      <c r="U10" s="30" t="s">
        <v>9</v>
      </c>
      <c r="V10" s="1795">
        <f>D10/Q10</f>
        <v>13558.9</v>
      </c>
      <c r="W10" s="553">
        <f>E10/Q10</f>
        <v>0</v>
      </c>
      <c r="X10" s="553">
        <f>F10/Q10</f>
        <v>0</v>
      </c>
      <c r="Y10" s="553">
        <f>G10/Q10</f>
        <v>13558.9</v>
      </c>
      <c r="Z10" s="286"/>
      <c r="AA10" s="1795">
        <f>I10/R10</f>
        <v>8031</v>
      </c>
      <c r="AB10" s="553">
        <f t="shared" ref="AB10:AD10" si="0">J10/$R10</f>
        <v>0</v>
      </c>
      <c r="AC10" s="553">
        <f t="shared" si="0"/>
        <v>665</v>
      </c>
      <c r="AD10" s="553">
        <f t="shared" si="0"/>
        <v>7366</v>
      </c>
      <c r="AE10" s="109"/>
      <c r="AF10" s="28"/>
      <c r="AG10" s="1319">
        <f>(V10-AA10)/AA10</f>
        <v>0.68832025899638893</v>
      </c>
      <c r="AH10" s="131"/>
    </row>
    <row r="11" spans="1:34" x14ac:dyDescent="0.25">
      <c r="A11" s="102"/>
      <c r="B11" s="1024" t="s">
        <v>12</v>
      </c>
      <c r="C11" s="313" t="s">
        <v>13</v>
      </c>
      <c r="D11" s="1099">
        <v>1247939.01</v>
      </c>
      <c r="E11" s="667">
        <v>115717.70000000001</v>
      </c>
      <c r="F11" s="667">
        <v>1132221.31</v>
      </c>
      <c r="G11" s="803">
        <v>0</v>
      </c>
      <c r="H11" s="177"/>
      <c r="I11" s="1796">
        <v>904336.56</v>
      </c>
      <c r="J11" s="789">
        <v>86469.91</v>
      </c>
      <c r="K11" s="789">
        <v>817866.65</v>
      </c>
      <c r="L11" s="982">
        <v>0</v>
      </c>
      <c r="M11" s="5"/>
      <c r="N11" s="34"/>
      <c r="O11" s="1320">
        <f t="shared" ref="O11:O12" si="1">(D11-I11)/I11</f>
        <v>0.37994975012400245</v>
      </c>
      <c r="P11" s="102"/>
      <c r="Q11" s="864">
        <f>VLOOKUP(B11,'FX rates'!$B$9:$K$114,4,FALSE)</f>
        <v>18.953030999999999</v>
      </c>
      <c r="R11" s="898">
        <f>VLOOKUP(B11,'FX rates'!$B$9:$K$114,5,FALSE)</f>
        <v>15.890700000000001</v>
      </c>
      <c r="S11" s="102"/>
      <c r="T11" s="102"/>
      <c r="U11" s="36" t="s">
        <v>12</v>
      </c>
      <c r="V11" s="1796">
        <f t="shared" ref="V11:V44" si="2">D11/Q11</f>
        <v>65843.769790699967</v>
      </c>
      <c r="W11" s="554">
        <f t="shared" ref="W11:W44" si="3">E11/Q11</f>
        <v>6105.4983764865901</v>
      </c>
      <c r="X11" s="554">
        <f t="shared" ref="X11:X44" si="4">F11/Q11</f>
        <v>59738.271414213385</v>
      </c>
      <c r="Y11" s="554">
        <f t="shared" ref="Y11:Y44" si="5">G11/Q11</f>
        <v>0</v>
      </c>
      <c r="Z11" s="177"/>
      <c r="AA11" s="1796">
        <f t="shared" ref="AA11:AA44" si="6">I11/R11</f>
        <v>56909.800071740072</v>
      </c>
      <c r="AB11" s="554">
        <f t="shared" ref="AB11:AB44" si="7">J11/$R11</f>
        <v>5441.5419081601185</v>
      </c>
      <c r="AC11" s="554">
        <f t="shared" ref="AC11:AC44" si="8">K11/$R11</f>
        <v>51468.258163579958</v>
      </c>
      <c r="AD11" s="554">
        <f t="shared" ref="AD11:AD44" si="9">L11/$R11</f>
        <v>0</v>
      </c>
      <c r="AE11" s="111"/>
      <c r="AF11" s="34"/>
      <c r="AG11" s="1320">
        <f t="shared" ref="AG11:AG44" si="10">(V11-AA11)/AA11</f>
        <v>0.15698473211464106</v>
      </c>
      <c r="AH11" s="131"/>
    </row>
    <row r="12" spans="1:34" x14ac:dyDescent="0.25">
      <c r="A12" s="102"/>
      <c r="B12" s="1025" t="s">
        <v>16</v>
      </c>
      <c r="C12" s="1794" t="s">
        <v>17</v>
      </c>
      <c r="D12" s="918">
        <v>83981763.962790802</v>
      </c>
      <c r="E12" s="669">
        <v>78387789.242740795</v>
      </c>
      <c r="F12" s="555">
        <v>5593974.7200499997</v>
      </c>
      <c r="G12" s="556">
        <v>0</v>
      </c>
      <c r="H12" s="177"/>
      <c r="I12" s="1797">
        <v>94487149.531984001</v>
      </c>
      <c r="J12" s="1079">
        <v>90755920.294673994</v>
      </c>
      <c r="K12" s="1079">
        <v>3731229.2373100002</v>
      </c>
      <c r="L12" s="984">
        <v>0</v>
      </c>
      <c r="M12" s="5"/>
      <c r="N12" s="34"/>
      <c r="O12" s="1321">
        <f t="shared" si="1"/>
        <v>-0.1111832203768314</v>
      </c>
      <c r="P12" s="102"/>
      <c r="Q12" s="865">
        <f>VLOOKUP(B12,'FX rates'!$B$9:$K$114,4,FALSE)</f>
        <v>2972.9821440000001</v>
      </c>
      <c r="R12" s="899">
        <f>VLOOKUP(B12,'FX rates'!$B$9:$K$114,5,FALSE)</f>
        <v>2974.03</v>
      </c>
      <c r="S12" s="102"/>
      <c r="T12" s="102"/>
      <c r="U12" s="36" t="s">
        <v>16</v>
      </c>
      <c r="V12" s="1797">
        <f t="shared" si="2"/>
        <v>28248.324374325875</v>
      </c>
      <c r="W12" s="556">
        <f t="shared" si="3"/>
        <v>26366.72050013523</v>
      </c>
      <c r="X12" s="556">
        <f t="shared" si="4"/>
        <v>1881.6038741906414</v>
      </c>
      <c r="Y12" s="556">
        <f t="shared" si="5"/>
        <v>0</v>
      </c>
      <c r="Z12" s="177"/>
      <c r="AA12" s="1797">
        <f t="shared" si="6"/>
        <v>31770.74526214732</v>
      </c>
      <c r="AB12" s="556">
        <f t="shared" si="7"/>
        <v>30516.141496445558</v>
      </c>
      <c r="AC12" s="556">
        <f t="shared" si="8"/>
        <v>1254.6037657017582</v>
      </c>
      <c r="AD12" s="556">
        <f t="shared" si="9"/>
        <v>0</v>
      </c>
      <c r="AE12" s="111"/>
      <c r="AF12" s="34"/>
      <c r="AG12" s="1321">
        <f t="shared" si="10"/>
        <v>-0.1108699483992958</v>
      </c>
      <c r="AH12" s="131"/>
    </row>
    <row r="13" spans="1:34" x14ac:dyDescent="0.25">
      <c r="A13" s="102"/>
      <c r="B13" s="40"/>
      <c r="C13" s="44"/>
      <c r="D13" s="1390"/>
      <c r="E13" s="1390"/>
      <c r="F13" s="1390"/>
      <c r="G13" s="1390"/>
      <c r="H13" s="177"/>
      <c r="I13" s="790"/>
      <c r="J13" s="720"/>
      <c r="K13" s="720"/>
      <c r="L13" s="720"/>
      <c r="M13" s="5"/>
      <c r="O13" s="3"/>
      <c r="S13" s="102"/>
      <c r="T13" s="102"/>
      <c r="U13" s="140"/>
      <c r="V13" s="790"/>
      <c r="W13" s="1693"/>
      <c r="X13" s="1693"/>
      <c r="Y13" s="1693"/>
      <c r="Z13" s="177"/>
      <c r="AA13" s="790"/>
      <c r="AB13" s="1693"/>
      <c r="AC13" s="1693"/>
      <c r="AD13" s="1693"/>
      <c r="AE13" s="5"/>
      <c r="AF13" s="102"/>
      <c r="AH13" s="131"/>
    </row>
    <row r="14" spans="1:34" x14ac:dyDescent="0.25">
      <c r="A14" s="166"/>
      <c r="B14" s="49"/>
      <c r="C14" s="44"/>
      <c r="D14" s="1390"/>
      <c r="E14" s="1390"/>
      <c r="F14" s="1390"/>
      <c r="G14" s="1390"/>
      <c r="H14" s="715"/>
      <c r="I14" s="790"/>
      <c r="J14" s="720"/>
      <c r="K14" s="720"/>
      <c r="L14" s="720"/>
      <c r="M14" s="5"/>
      <c r="O14" s="3"/>
      <c r="S14" s="166"/>
      <c r="T14" s="166"/>
      <c r="U14" s="49"/>
      <c r="V14" s="790"/>
      <c r="W14" s="1693"/>
      <c r="X14" s="1693"/>
      <c r="Y14" s="1693"/>
      <c r="Z14" s="715"/>
      <c r="AA14" s="790"/>
      <c r="AB14" s="1693"/>
      <c r="AC14" s="1693"/>
      <c r="AD14" s="1693"/>
      <c r="AE14" s="8"/>
      <c r="AF14" s="166"/>
      <c r="AH14" s="131"/>
    </row>
    <row r="15" spans="1:34" x14ac:dyDescent="0.25">
      <c r="A15" s="166"/>
      <c r="B15" s="20" t="s">
        <v>27</v>
      </c>
      <c r="C15" s="108"/>
      <c r="D15" s="798"/>
      <c r="E15" s="479"/>
      <c r="F15" s="479"/>
      <c r="G15" s="479"/>
      <c r="H15" s="715"/>
      <c r="I15" s="41"/>
      <c r="J15" s="28"/>
      <c r="K15" s="28"/>
      <c r="L15" s="28"/>
      <c r="M15" s="5"/>
      <c r="O15" s="3"/>
      <c r="S15" s="166"/>
      <c r="T15" s="166"/>
      <c r="U15" s="352" t="s">
        <v>27</v>
      </c>
      <c r="V15" s="41"/>
      <c r="W15" s="1693"/>
      <c r="X15" s="1693"/>
      <c r="Y15" s="1693"/>
      <c r="Z15" s="715"/>
      <c r="AA15" s="41"/>
      <c r="AB15" s="1693"/>
      <c r="AC15" s="1693"/>
      <c r="AD15" s="1693"/>
      <c r="AE15" s="8"/>
      <c r="AF15" s="166"/>
      <c r="AH15" s="131"/>
    </row>
    <row r="16" spans="1:34" x14ac:dyDescent="0.25">
      <c r="A16" s="103"/>
      <c r="B16" s="26" t="s">
        <v>537</v>
      </c>
      <c r="C16" s="1059" t="s">
        <v>30</v>
      </c>
      <c r="D16" s="551" t="s">
        <v>123</v>
      </c>
      <c r="E16" s="1324" t="s">
        <v>123</v>
      </c>
      <c r="F16" s="1324" t="s">
        <v>123</v>
      </c>
      <c r="G16" s="553" t="s">
        <v>123</v>
      </c>
      <c r="H16" s="286"/>
      <c r="I16" s="1218">
        <v>3599377.3878000001</v>
      </c>
      <c r="J16" s="1324">
        <v>144764.3328</v>
      </c>
      <c r="K16" s="1324">
        <v>3454613.0550000002</v>
      </c>
      <c r="L16" s="553">
        <v>0</v>
      </c>
      <c r="M16" s="5"/>
      <c r="N16" s="28"/>
      <c r="O16" s="1319" t="s">
        <v>123</v>
      </c>
      <c r="P16" s="103"/>
      <c r="Q16" s="863">
        <f>VLOOKUP(B16,'FX rates'!$B$9:$K$114,4,FALSE)</f>
        <v>63.714761000000003</v>
      </c>
      <c r="R16" s="897">
        <f>VLOOKUP(B16,'FX rates'!$B$9:$K$114,5,FALSE)</f>
        <v>67.808000000000007</v>
      </c>
      <c r="S16" s="103"/>
      <c r="T16" s="103"/>
      <c r="U16" s="30" t="s">
        <v>537</v>
      </c>
      <c r="V16" s="551" t="s">
        <v>123</v>
      </c>
      <c r="W16" s="1324" t="s">
        <v>123</v>
      </c>
      <c r="X16" s="1324" t="s">
        <v>123</v>
      </c>
      <c r="Y16" s="553" t="s">
        <v>123</v>
      </c>
      <c r="Z16" s="286"/>
      <c r="AA16" s="1218">
        <f t="shared" si="6"/>
        <v>53081.89871106654</v>
      </c>
      <c r="AB16" s="150">
        <f t="shared" si="7"/>
        <v>2134.9152430391691</v>
      </c>
      <c r="AC16" s="150">
        <f t="shared" si="8"/>
        <v>50946.983468027371</v>
      </c>
      <c r="AD16" s="150">
        <f t="shared" si="9"/>
        <v>0</v>
      </c>
      <c r="AE16" s="109"/>
      <c r="AF16" s="28"/>
      <c r="AG16" s="1319" t="s">
        <v>123</v>
      </c>
      <c r="AH16" s="131"/>
    </row>
    <row r="17" spans="1:34" x14ac:dyDescent="0.25">
      <c r="A17" s="102"/>
      <c r="B17" s="31" t="s">
        <v>31</v>
      </c>
      <c r="C17" s="313" t="s">
        <v>32</v>
      </c>
      <c r="D17" s="1219">
        <v>704.7</v>
      </c>
      <c r="E17" s="157">
        <v>704.7</v>
      </c>
      <c r="F17" s="157">
        <v>0</v>
      </c>
      <c r="G17" s="554">
        <v>0</v>
      </c>
      <c r="H17" s="177"/>
      <c r="I17" s="906">
        <v>538.5</v>
      </c>
      <c r="J17" s="157">
        <v>538.5</v>
      </c>
      <c r="K17" s="157">
        <v>0</v>
      </c>
      <c r="L17" s="554">
        <v>0</v>
      </c>
      <c r="M17" s="5"/>
      <c r="N17" s="34"/>
      <c r="O17" s="1320">
        <f>(D17-I17)/I17</f>
        <v>0.3086350974930363</v>
      </c>
      <c r="P17" s="102"/>
      <c r="Q17" s="864">
        <f>VLOOKUP(B17,'FX rates'!$B$9:$K$114,4,FALSE)</f>
        <v>4.0572790000000003</v>
      </c>
      <c r="R17" s="898">
        <f>VLOOKUP(B17,'FX rates'!$B$9:$K$114,5,FALSE)</f>
        <v>4.4835000000000003</v>
      </c>
      <c r="S17" s="102"/>
      <c r="T17" s="102"/>
      <c r="U17" s="36" t="s">
        <v>31</v>
      </c>
      <c r="V17" s="906">
        <f t="shared" si="2"/>
        <v>173.68783364417385</v>
      </c>
      <c r="W17" s="157">
        <f t="shared" si="3"/>
        <v>173.68783364417385</v>
      </c>
      <c r="X17" s="157">
        <f t="shared" si="4"/>
        <v>0</v>
      </c>
      <c r="Y17" s="157">
        <f t="shared" si="5"/>
        <v>0</v>
      </c>
      <c r="Z17" s="177"/>
      <c r="AA17" s="906">
        <f t="shared" si="6"/>
        <v>120.10705921712946</v>
      </c>
      <c r="AB17" s="157">
        <f t="shared" si="7"/>
        <v>120.10705921712946</v>
      </c>
      <c r="AC17" s="157">
        <f t="shared" si="8"/>
        <v>0</v>
      </c>
      <c r="AD17" s="157">
        <f t="shared" si="9"/>
        <v>0</v>
      </c>
      <c r="AE17" s="111"/>
      <c r="AF17" s="34"/>
      <c r="AG17" s="1320">
        <f t="shared" si="10"/>
        <v>0.44610845337725819</v>
      </c>
      <c r="AH17" s="131"/>
    </row>
    <row r="18" spans="1:34" x14ac:dyDescent="0.25">
      <c r="A18" s="2"/>
      <c r="B18" s="31" t="s">
        <v>37</v>
      </c>
      <c r="C18" s="313" t="s">
        <v>38</v>
      </c>
      <c r="D18" s="1219">
        <v>1190673.7002999997</v>
      </c>
      <c r="E18" s="157">
        <v>309699.359</v>
      </c>
      <c r="F18" s="157">
        <v>855538.69129999971</v>
      </c>
      <c r="G18" s="554">
        <v>25435.65</v>
      </c>
      <c r="H18" s="177"/>
      <c r="I18" s="906">
        <v>774608.03076999984</v>
      </c>
      <c r="J18" s="157">
        <v>197578.95249999998</v>
      </c>
      <c r="K18" s="157">
        <v>564159.07826999982</v>
      </c>
      <c r="L18" s="554">
        <v>12870</v>
      </c>
      <c r="M18" s="5"/>
      <c r="N18" s="34"/>
      <c r="O18" s="1320">
        <f t="shared" ref="O18:O27" si="11">(D18-I18)/I18</f>
        <v>0.53713059121838613</v>
      </c>
      <c r="P18" s="2"/>
      <c r="Q18" s="864">
        <f>VLOOKUP(B18,'FX rates'!$B$9:$K$114,4,FALSE)</f>
        <v>7.8149249999999997</v>
      </c>
      <c r="R18" s="898">
        <f>VLOOKUP(B18,'FX rates'!$B$9:$K$114,5,FALSE)</f>
        <v>7.7542999999999997</v>
      </c>
      <c r="S18" s="2"/>
      <c r="T18" s="2"/>
      <c r="U18" s="36" t="s">
        <v>37</v>
      </c>
      <c r="V18" s="906">
        <f t="shared" si="2"/>
        <v>152358.94142298226</v>
      </c>
      <c r="W18" s="157">
        <f t="shared" si="3"/>
        <v>39629.217043029843</v>
      </c>
      <c r="X18" s="157">
        <f t="shared" si="4"/>
        <v>109474.97145526025</v>
      </c>
      <c r="Y18" s="157">
        <f t="shared" si="5"/>
        <v>3254.7529246921758</v>
      </c>
      <c r="Z18" s="196"/>
      <c r="AA18" s="906">
        <f t="shared" si="6"/>
        <v>99893.998268057709</v>
      </c>
      <c r="AB18" s="157">
        <f t="shared" si="7"/>
        <v>25479.92114052848</v>
      </c>
      <c r="AC18" s="157">
        <f t="shared" si="8"/>
        <v>72754.352845517948</v>
      </c>
      <c r="AD18" s="157">
        <f t="shared" si="9"/>
        <v>1659.7242820112713</v>
      </c>
      <c r="AE18" s="111"/>
      <c r="AF18" s="34"/>
      <c r="AG18" s="1320">
        <f t="shared" si="10"/>
        <v>0.52520615917423774</v>
      </c>
      <c r="AH18" s="131"/>
    </row>
    <row r="19" spans="1:34" x14ac:dyDescent="0.25">
      <c r="A19" s="102"/>
      <c r="B19" s="31" t="s">
        <v>39</v>
      </c>
      <c r="C19" s="313" t="s">
        <v>40</v>
      </c>
      <c r="D19" s="1219">
        <v>719568297</v>
      </c>
      <c r="E19" s="157">
        <v>154921370</v>
      </c>
      <c r="F19" s="157">
        <v>564646927</v>
      </c>
      <c r="G19" s="554" t="s">
        <v>123</v>
      </c>
      <c r="H19" s="177"/>
      <c r="I19" s="906">
        <v>599290000</v>
      </c>
      <c r="J19" s="157">
        <v>114660000</v>
      </c>
      <c r="K19" s="157">
        <v>484630000</v>
      </c>
      <c r="L19" s="554" t="s">
        <v>123</v>
      </c>
      <c r="M19" s="5"/>
      <c r="N19" s="34"/>
      <c r="O19" s="1320">
        <f t="shared" si="11"/>
        <v>0.20070132490113302</v>
      </c>
      <c r="P19" s="102"/>
      <c r="Q19" s="864">
        <f>VLOOKUP(B19,'FX rates'!$B$9:$K$114,4,FALSE)</f>
        <v>13544.438488</v>
      </c>
      <c r="R19" s="898">
        <f>VLOOKUP(B19,'FX rates'!$B$9:$K$114,5,FALSE)</f>
        <v>13513.5</v>
      </c>
      <c r="S19" s="102"/>
      <c r="T19" s="102"/>
      <c r="U19" s="36" t="s">
        <v>39</v>
      </c>
      <c r="V19" s="906">
        <f t="shared" si="2"/>
        <v>53126.476792487025</v>
      </c>
      <c r="W19" s="157">
        <f t="shared" si="3"/>
        <v>11438.00609654332</v>
      </c>
      <c r="X19" s="157">
        <f t="shared" si="4"/>
        <v>41688.470695943703</v>
      </c>
      <c r="Y19" s="157" t="s">
        <v>123</v>
      </c>
      <c r="Z19" s="177"/>
      <c r="AA19" s="906">
        <f t="shared" si="6"/>
        <v>44347.504347504349</v>
      </c>
      <c r="AB19" s="157">
        <f t="shared" si="7"/>
        <v>8484.8484848484841</v>
      </c>
      <c r="AC19" s="157">
        <f t="shared" si="8"/>
        <v>35862.655862655862</v>
      </c>
      <c r="AD19" s="157" t="s">
        <v>123</v>
      </c>
      <c r="AE19" s="111"/>
      <c r="AF19" s="34"/>
      <c r="AG19" s="1320">
        <f t="shared" si="10"/>
        <v>0.19795865797072099</v>
      </c>
      <c r="AH19" s="131"/>
    </row>
    <row r="20" spans="1:34" x14ac:dyDescent="0.25">
      <c r="A20" s="102"/>
      <c r="B20" s="31" t="s">
        <v>41</v>
      </c>
      <c r="C20" s="313" t="s">
        <v>42</v>
      </c>
      <c r="D20" s="1219">
        <v>9878715.0099999998</v>
      </c>
      <c r="E20" s="157">
        <v>9878715.0099999998</v>
      </c>
      <c r="F20" s="157">
        <v>0</v>
      </c>
      <c r="G20" s="554">
        <v>0</v>
      </c>
      <c r="H20" s="177"/>
      <c r="I20" s="906">
        <v>9327356.4100000001</v>
      </c>
      <c r="J20" s="157">
        <v>9327356.4100000001</v>
      </c>
      <c r="K20" s="157" t="s">
        <v>123</v>
      </c>
      <c r="L20" s="157" t="s">
        <v>123</v>
      </c>
      <c r="M20" s="5"/>
      <c r="N20" s="34"/>
      <c r="O20" s="1320">
        <f t="shared" si="11"/>
        <v>5.9111990124970426E-2</v>
      </c>
      <c r="P20" s="102"/>
      <c r="Q20" s="864">
        <f>VLOOKUP(B20,'FX rates'!$B$9:$K$114,4,FALSE)</f>
        <v>112.646828</v>
      </c>
      <c r="R20" s="898">
        <f>VLOOKUP(B20,'FX rates'!$B$9:$K$114,5,FALSE)</f>
        <v>116.965</v>
      </c>
      <c r="S20" s="102"/>
      <c r="T20" s="102"/>
      <c r="U20" s="36" t="s">
        <v>41</v>
      </c>
      <c r="V20" s="906">
        <f t="shared" si="2"/>
        <v>87696.344276999967</v>
      </c>
      <c r="W20" s="157">
        <f t="shared" si="3"/>
        <v>87696.344276999967</v>
      </c>
      <c r="X20" s="157">
        <f t="shared" si="4"/>
        <v>0</v>
      </c>
      <c r="Y20" s="157">
        <f t="shared" si="5"/>
        <v>0</v>
      </c>
      <c r="Z20" s="177"/>
      <c r="AA20" s="906">
        <f t="shared" si="6"/>
        <v>79744.850254349585</v>
      </c>
      <c r="AB20" s="157">
        <f t="shared" si="7"/>
        <v>79744.850254349585</v>
      </c>
      <c r="AC20" s="157" t="e">
        <f t="shared" si="8"/>
        <v>#VALUE!</v>
      </c>
      <c r="AD20" s="157" t="s">
        <v>123</v>
      </c>
      <c r="AE20" s="111"/>
      <c r="AF20" s="34"/>
      <c r="AG20" s="1320">
        <f t="shared" si="10"/>
        <v>9.9711692946801642E-2</v>
      </c>
      <c r="AH20" s="131"/>
    </row>
    <row r="21" spans="1:34" x14ac:dyDescent="0.25">
      <c r="A21" s="102"/>
      <c r="B21" s="31" t="s">
        <v>43</v>
      </c>
      <c r="C21" s="313" t="s">
        <v>44</v>
      </c>
      <c r="D21" s="1219">
        <v>557307462</v>
      </c>
      <c r="E21" s="157">
        <v>124737770</v>
      </c>
      <c r="F21" s="157">
        <v>432525693</v>
      </c>
      <c r="G21" s="554">
        <v>50000</v>
      </c>
      <c r="H21" s="177"/>
      <c r="I21" s="906">
        <v>540837259</v>
      </c>
      <c r="J21" s="157">
        <v>99929097</v>
      </c>
      <c r="K21" s="157">
        <v>440788162</v>
      </c>
      <c r="L21" s="157">
        <v>120000</v>
      </c>
      <c r="M21" s="5"/>
      <c r="N21" s="34"/>
      <c r="O21" s="1320">
        <f t="shared" si="11"/>
        <v>3.0453158923357388E-2</v>
      </c>
      <c r="P21" s="102"/>
      <c r="Q21" s="864">
        <f>VLOOKUP(B21,'FX rates'!$B$9:$K$114,4,FALSE)</f>
        <v>1066.235158</v>
      </c>
      <c r="R21" s="898">
        <f>VLOOKUP(B21,'FX rates'!$B$9:$K$114,5,FALSE)</f>
        <v>1203.51</v>
      </c>
      <c r="S21" s="102"/>
      <c r="T21" s="102"/>
      <c r="U21" s="36" t="s">
        <v>43</v>
      </c>
      <c r="V21" s="906">
        <f t="shared" si="2"/>
        <v>522687.1931754477</v>
      </c>
      <c r="W21" s="157">
        <f t="shared" si="3"/>
        <v>116988.98602628897</v>
      </c>
      <c r="X21" s="157">
        <f t="shared" si="4"/>
        <v>405656.94139303558</v>
      </c>
      <c r="Y21" s="157">
        <f t="shared" si="5"/>
        <v>46.893970457500146</v>
      </c>
      <c r="Z21" s="177"/>
      <c r="AA21" s="906">
        <f t="shared" si="6"/>
        <v>449383.26976925827</v>
      </c>
      <c r="AB21" s="157">
        <f t="shared" si="7"/>
        <v>83031.3807114191</v>
      </c>
      <c r="AC21" s="157">
        <f t="shared" si="8"/>
        <v>366252.18070477189</v>
      </c>
      <c r="AD21" s="157">
        <f t="shared" si="9"/>
        <v>99.70835306727821</v>
      </c>
      <c r="AE21" s="111"/>
      <c r="AF21" s="34"/>
      <c r="AG21" s="1320">
        <f t="shared" si="10"/>
        <v>0.16312116702481666</v>
      </c>
      <c r="AH21" s="131"/>
    </row>
    <row r="22" spans="1:34" x14ac:dyDescent="0.25">
      <c r="A22" s="102"/>
      <c r="B22" s="31" t="s">
        <v>612</v>
      </c>
      <c r="C22" s="313" t="s">
        <v>30</v>
      </c>
      <c r="D22" s="1219" t="s">
        <v>123</v>
      </c>
      <c r="E22" s="157" t="s">
        <v>123</v>
      </c>
      <c r="F22" s="157" t="s">
        <v>123</v>
      </c>
      <c r="G22" s="554" t="s">
        <v>123</v>
      </c>
      <c r="H22" s="177"/>
      <c r="I22" s="906">
        <v>21774209</v>
      </c>
      <c r="J22" s="157">
        <v>2158728</v>
      </c>
      <c r="K22" s="157">
        <v>19615481</v>
      </c>
      <c r="L22" s="157">
        <v>0</v>
      </c>
      <c r="M22" s="5"/>
      <c r="N22" s="34"/>
      <c r="O22" s="1320" t="s">
        <v>123</v>
      </c>
      <c r="P22" s="102"/>
      <c r="Q22" s="864">
        <f>VLOOKUP(B22,'FX rates'!$B$9:$K$114,4,FALSE)</f>
        <v>63.714761000000003</v>
      </c>
      <c r="R22" s="898">
        <f>VLOOKUP(B22,'FX rates'!$B$9:$K$114,5,FALSE)</f>
        <v>67.808000000000007</v>
      </c>
      <c r="S22" s="102"/>
      <c r="T22" s="102"/>
      <c r="U22" s="36" t="s">
        <v>612</v>
      </c>
      <c r="V22" s="1219" t="s">
        <v>123</v>
      </c>
      <c r="W22" s="157" t="s">
        <v>123</v>
      </c>
      <c r="X22" s="157" t="s">
        <v>123</v>
      </c>
      <c r="Y22" s="157" t="s">
        <v>123</v>
      </c>
      <c r="Z22" s="177"/>
      <c r="AA22" s="906">
        <f t="shared" si="6"/>
        <v>321115.63532326568</v>
      </c>
      <c r="AB22" s="157">
        <f t="shared" si="7"/>
        <v>31835.889570552143</v>
      </c>
      <c r="AC22" s="157">
        <f t="shared" si="8"/>
        <v>289279.74575271353</v>
      </c>
      <c r="AD22" s="157">
        <f t="shared" si="9"/>
        <v>0</v>
      </c>
      <c r="AE22" s="111"/>
      <c r="AF22" s="34"/>
      <c r="AG22" s="1320" t="s">
        <v>123</v>
      </c>
      <c r="AH22" s="131"/>
    </row>
    <row r="23" spans="1:34" x14ac:dyDescent="0.25">
      <c r="A23" s="102"/>
      <c r="B23" s="31" t="s">
        <v>48</v>
      </c>
      <c r="C23" s="313" t="s">
        <v>49</v>
      </c>
      <c r="D23" s="1219">
        <v>7929510.2300000004</v>
      </c>
      <c r="E23" s="157">
        <v>1599600.4</v>
      </c>
      <c r="F23" s="157">
        <v>6329909.8300000001</v>
      </c>
      <c r="G23" s="554" t="s">
        <v>123</v>
      </c>
      <c r="H23" s="177"/>
      <c r="I23" s="906">
        <v>10095286.059999999</v>
      </c>
      <c r="J23" s="157">
        <v>2850480</v>
      </c>
      <c r="K23" s="157">
        <v>7244806.0599999996</v>
      </c>
      <c r="L23" s="157" t="s">
        <v>123</v>
      </c>
      <c r="M23" s="5"/>
      <c r="N23" s="34"/>
      <c r="O23" s="1320">
        <f t="shared" si="11"/>
        <v>-0.21453337895805979</v>
      </c>
      <c r="P23" s="102"/>
      <c r="Q23" s="864">
        <f>VLOOKUP(B23,'FX rates'!$B$9:$K$114,4,FALSE)</f>
        <v>6.5165519999999999</v>
      </c>
      <c r="R23" s="898">
        <f>VLOOKUP(B23,'FX rates'!$B$9:$K$114,5,FALSE)</f>
        <v>6.9436999999999998</v>
      </c>
      <c r="S23" s="102"/>
      <c r="T23" s="102"/>
      <c r="U23" s="36" t="s">
        <v>48</v>
      </c>
      <c r="V23" s="906">
        <f t="shared" si="2"/>
        <v>1216826.0500338217</v>
      </c>
      <c r="W23" s="157">
        <f t="shared" si="3"/>
        <v>245467.29620204057</v>
      </c>
      <c r="X23" s="157">
        <f t="shared" si="4"/>
        <v>971358.75383178098</v>
      </c>
      <c r="Y23" s="157" t="s">
        <v>123</v>
      </c>
      <c r="Z23" s="177"/>
      <c r="AA23" s="906">
        <f t="shared" si="6"/>
        <v>1453877.0482595733</v>
      </c>
      <c r="AB23" s="157">
        <f t="shared" si="7"/>
        <v>410513.12700721517</v>
      </c>
      <c r="AC23" s="157">
        <f t="shared" si="8"/>
        <v>1043363.9212523582</v>
      </c>
      <c r="AD23" s="157" t="s">
        <v>123</v>
      </c>
      <c r="AE23" s="111"/>
      <c r="AF23" s="34"/>
      <c r="AG23" s="1320">
        <f t="shared" si="10"/>
        <v>-0.16304748638100022</v>
      </c>
      <c r="AH23" s="131"/>
    </row>
    <row r="24" spans="1:34" x14ac:dyDescent="0.25">
      <c r="A24" s="102"/>
      <c r="B24" s="31" t="s">
        <v>51</v>
      </c>
      <c r="C24" s="313" t="s">
        <v>52</v>
      </c>
      <c r="D24" s="1219">
        <v>496049</v>
      </c>
      <c r="E24" s="157" t="s">
        <v>123</v>
      </c>
      <c r="F24" s="157" t="s">
        <v>123</v>
      </c>
      <c r="G24" s="554" t="s">
        <v>123</v>
      </c>
      <c r="H24" s="177"/>
      <c r="I24" s="906">
        <v>242157</v>
      </c>
      <c r="J24" s="157" t="s">
        <v>123</v>
      </c>
      <c r="K24" s="157" t="s">
        <v>123</v>
      </c>
      <c r="L24" s="157" t="s">
        <v>123</v>
      </c>
      <c r="M24" s="5"/>
      <c r="N24" s="34"/>
      <c r="O24" s="1320">
        <f t="shared" si="11"/>
        <v>1.0484602964192651</v>
      </c>
      <c r="P24" s="102"/>
      <c r="Q24" s="864">
        <f>VLOOKUP(B24,'FX rates'!$B$9:$K$114,4,FALSE)</f>
        <v>1.3364590000000001</v>
      </c>
      <c r="R24" s="898">
        <f>VLOOKUP(B24,'FX rates'!$B$9:$K$114,5,FALSE)</f>
        <v>1.4459</v>
      </c>
      <c r="S24" s="102"/>
      <c r="T24" s="102"/>
      <c r="U24" s="36" t="s">
        <v>51</v>
      </c>
      <c r="V24" s="906">
        <f t="shared" si="2"/>
        <v>371166.64259808941</v>
      </c>
      <c r="W24" s="157" t="s">
        <v>123</v>
      </c>
      <c r="X24" s="157" t="s">
        <v>123</v>
      </c>
      <c r="Y24" s="157" t="s">
        <v>123</v>
      </c>
      <c r="Z24" s="177"/>
      <c r="AA24" s="906">
        <f t="shared" si="6"/>
        <v>167478.38716370426</v>
      </c>
      <c r="AB24" s="157" t="s">
        <v>123</v>
      </c>
      <c r="AC24" s="157" t="s">
        <v>123</v>
      </c>
      <c r="AD24" s="157" t="s">
        <v>123</v>
      </c>
      <c r="AE24" s="111"/>
      <c r="AF24" s="34"/>
      <c r="AG24" s="1320">
        <f t="shared" si="10"/>
        <v>1.2162062155237201</v>
      </c>
      <c r="AH24" s="131"/>
    </row>
    <row r="25" spans="1:34" ht="16.149999999999999" customHeight="1" x14ac:dyDescent="0.25">
      <c r="A25" s="102"/>
      <c r="B25" s="126" t="s">
        <v>474</v>
      </c>
      <c r="C25" s="313" t="s">
        <v>54</v>
      </c>
      <c r="D25" s="1219">
        <v>267279.66000000003</v>
      </c>
      <c r="E25" s="157">
        <v>50000</v>
      </c>
      <c r="F25" s="157">
        <v>217279.66</v>
      </c>
      <c r="G25" s="554">
        <v>0</v>
      </c>
      <c r="H25" s="177"/>
      <c r="I25" s="906">
        <v>331270</v>
      </c>
      <c r="J25" s="157">
        <v>50000</v>
      </c>
      <c r="K25" s="157">
        <v>281270</v>
      </c>
      <c r="L25" s="157">
        <v>0</v>
      </c>
      <c r="M25" s="5"/>
      <c r="N25" s="34"/>
      <c r="O25" s="1320">
        <f t="shared" si="11"/>
        <v>-0.19316672200923707</v>
      </c>
      <c r="P25" s="102"/>
      <c r="Q25" s="864">
        <f>VLOOKUP(B25,'FX rates'!$B$9:$K$114,4,FALSE)</f>
        <v>32.551189999999998</v>
      </c>
      <c r="R25" s="898">
        <f>VLOOKUP(B25,'FX rates'!$B$9:$K$114,5,FALSE)</f>
        <v>35.666600000000003</v>
      </c>
      <c r="S25" s="102"/>
      <c r="T25" s="102"/>
      <c r="U25" s="36" t="s">
        <v>53</v>
      </c>
      <c r="V25" s="906">
        <f t="shared" si="2"/>
        <v>8211.0564928655458</v>
      </c>
      <c r="W25" s="157">
        <f t="shared" si="3"/>
        <v>1536.0421539120384</v>
      </c>
      <c r="X25" s="157">
        <f t="shared" si="4"/>
        <v>6675.0143389535069</v>
      </c>
      <c r="Y25" s="157">
        <f t="shared" si="5"/>
        <v>0</v>
      </c>
      <c r="Z25" s="177"/>
      <c r="AA25" s="906">
        <f t="shared" si="6"/>
        <v>9287.9612859089448</v>
      </c>
      <c r="AB25" s="157">
        <f t="shared" si="7"/>
        <v>1401.8717791995871</v>
      </c>
      <c r="AC25" s="157">
        <f t="shared" si="8"/>
        <v>7886.0895067093579</v>
      </c>
      <c r="AD25" s="157">
        <f t="shared" si="9"/>
        <v>0</v>
      </c>
      <c r="AE25" s="111"/>
      <c r="AF25" s="34"/>
      <c r="AG25" s="1320">
        <f t="shared" si="10"/>
        <v>-0.11594630510327436</v>
      </c>
      <c r="AH25" s="131"/>
    </row>
    <row r="26" spans="1:34" x14ac:dyDescent="0.25">
      <c r="A26" s="2"/>
      <c r="B26" s="31" t="s">
        <v>55</v>
      </c>
      <c r="C26" s="313" t="s">
        <v>56</v>
      </c>
      <c r="D26" s="1219">
        <v>2084449.71</v>
      </c>
      <c r="E26" s="157">
        <v>558873.25</v>
      </c>
      <c r="F26" s="157">
        <v>400000</v>
      </c>
      <c r="G26" s="554">
        <v>1146876.45</v>
      </c>
      <c r="H26" s="177"/>
      <c r="I26" s="906">
        <v>2517610.5499999998</v>
      </c>
      <c r="J26" s="157">
        <v>396604.7</v>
      </c>
      <c r="K26" s="157">
        <v>593503.30000000005</v>
      </c>
      <c r="L26" s="554">
        <v>1527502.55</v>
      </c>
      <c r="M26" s="5"/>
      <c r="N26" s="34"/>
      <c r="O26" s="1320">
        <f t="shared" si="11"/>
        <v>-0.17205236131537496</v>
      </c>
      <c r="P26" s="2"/>
      <c r="Q26" s="864">
        <f>VLOOKUP(B26,'FX rates'!$B$9:$K$114,4,FALSE)</f>
        <v>29.664079999999998</v>
      </c>
      <c r="R26" s="898">
        <f>VLOOKUP(B26,'FX rates'!$B$9:$K$114,5,FALSE)</f>
        <v>32.283099999999997</v>
      </c>
      <c r="S26" s="2"/>
      <c r="T26" s="2"/>
      <c r="U26" s="36" t="s">
        <v>55</v>
      </c>
      <c r="V26" s="906">
        <f t="shared" si="2"/>
        <v>70268.47655480972</v>
      </c>
      <c r="W26" s="157">
        <f t="shared" si="3"/>
        <v>18840.06684178306</v>
      </c>
      <c r="X26" s="157">
        <f t="shared" si="4"/>
        <v>13484.321779067479</v>
      </c>
      <c r="Y26" s="157">
        <f t="shared" si="5"/>
        <v>38662.127731586486</v>
      </c>
      <c r="Z26" s="196"/>
      <c r="AA26" s="906">
        <f t="shared" si="6"/>
        <v>77985.402579058398</v>
      </c>
      <c r="AB26" s="157">
        <f t="shared" si="7"/>
        <v>12285.211147628326</v>
      </c>
      <c r="AC26" s="157">
        <f t="shared" si="8"/>
        <v>18384.334218213247</v>
      </c>
      <c r="AD26" s="157">
        <f t="shared" si="9"/>
        <v>47315.857213216826</v>
      </c>
      <c r="AE26" s="111"/>
      <c r="AF26" s="34"/>
      <c r="AG26" s="1320">
        <f t="shared" si="10"/>
        <v>-9.8953467816307997E-2</v>
      </c>
      <c r="AH26" s="131"/>
    </row>
    <row r="27" spans="1:34" x14ac:dyDescent="0.25">
      <c r="A27" s="102"/>
      <c r="B27" s="37" t="s">
        <v>57</v>
      </c>
      <c r="C27" s="1798" t="s">
        <v>56</v>
      </c>
      <c r="D27" s="552">
        <v>400000</v>
      </c>
      <c r="E27" s="555">
        <v>0</v>
      </c>
      <c r="F27" s="555">
        <v>400000</v>
      </c>
      <c r="G27" s="556">
        <v>0</v>
      </c>
      <c r="H27" s="177"/>
      <c r="I27" s="907">
        <v>570000</v>
      </c>
      <c r="J27" s="555">
        <v>0</v>
      </c>
      <c r="K27" s="555">
        <v>570000</v>
      </c>
      <c r="L27" s="556">
        <v>0</v>
      </c>
      <c r="M27" s="5"/>
      <c r="N27" s="34"/>
      <c r="O27" s="1321">
        <f t="shared" si="11"/>
        <v>-0.2982456140350877</v>
      </c>
      <c r="P27" s="102"/>
      <c r="Q27" s="865">
        <f>VLOOKUP(B27,'FX rates'!$B$9:$K$114,4,FALSE)</f>
        <v>29.664079999999998</v>
      </c>
      <c r="R27" s="899">
        <f>VLOOKUP(B27,'FX rates'!$B$9:$K$114,5,FALSE)</f>
        <v>32.283099999999997</v>
      </c>
      <c r="S27" s="102"/>
      <c r="T27" s="102"/>
      <c r="U27" s="39" t="s">
        <v>57</v>
      </c>
      <c r="V27" s="907">
        <f t="shared" si="2"/>
        <v>13484.321779067479</v>
      </c>
      <c r="W27" s="719">
        <f t="shared" si="3"/>
        <v>0</v>
      </c>
      <c r="X27" s="719">
        <f t="shared" si="4"/>
        <v>13484.321779067479</v>
      </c>
      <c r="Y27" s="719">
        <f t="shared" si="5"/>
        <v>0</v>
      </c>
      <c r="Z27" s="177"/>
      <c r="AA27" s="907">
        <f t="shared" si="6"/>
        <v>17656.296947938707</v>
      </c>
      <c r="AB27" s="719">
        <f t="shared" si="7"/>
        <v>0</v>
      </c>
      <c r="AC27" s="719">
        <f t="shared" si="8"/>
        <v>17656.296947938707</v>
      </c>
      <c r="AD27" s="719">
        <f t="shared" si="9"/>
        <v>0</v>
      </c>
      <c r="AE27" s="113"/>
      <c r="AF27" s="34"/>
      <c r="AG27" s="1321">
        <f t="shared" si="10"/>
        <v>-0.23628823083190653</v>
      </c>
      <c r="AH27" s="131"/>
    </row>
    <row r="28" spans="1:34" x14ac:dyDescent="0.25">
      <c r="A28" s="102"/>
      <c r="B28" s="63"/>
      <c r="C28" s="162"/>
      <c r="D28" s="177"/>
      <c r="E28" s="177"/>
      <c r="F28" s="177"/>
      <c r="G28" s="177"/>
      <c r="H28" s="177"/>
      <c r="I28" s="793"/>
      <c r="J28" s="720"/>
      <c r="K28" s="720"/>
      <c r="L28" s="81"/>
      <c r="M28" s="5"/>
      <c r="O28" s="3"/>
      <c r="S28" s="102"/>
      <c r="T28" s="102"/>
      <c r="U28" s="140"/>
      <c r="V28" s="793"/>
      <c r="W28" s="1693"/>
      <c r="X28" s="1693"/>
      <c r="Y28" s="1693"/>
      <c r="Z28" s="177"/>
      <c r="AA28" s="793"/>
      <c r="AB28" s="1693"/>
      <c r="AC28" s="1693"/>
      <c r="AD28" s="1693"/>
      <c r="AE28" s="5"/>
      <c r="AF28" s="102"/>
      <c r="AG28" s="1510"/>
      <c r="AH28" s="131"/>
    </row>
    <row r="29" spans="1:34" x14ac:dyDescent="0.25">
      <c r="A29" s="166"/>
      <c r="B29" s="40"/>
      <c r="C29" s="162"/>
      <c r="D29" s="177"/>
      <c r="E29" s="177"/>
      <c r="F29" s="177"/>
      <c r="G29" s="177"/>
      <c r="H29" s="81"/>
      <c r="I29" s="81"/>
      <c r="J29" s="81"/>
      <c r="K29" s="81"/>
      <c r="L29" s="81"/>
      <c r="M29" s="5"/>
      <c r="O29" s="3"/>
      <c r="S29" s="166"/>
      <c r="T29" s="166"/>
      <c r="U29" s="40"/>
      <c r="V29" s="81"/>
      <c r="W29" s="1693"/>
      <c r="X29" s="1693"/>
      <c r="Y29" s="1693"/>
      <c r="Z29" s="715"/>
      <c r="AA29" s="81"/>
      <c r="AB29" s="1693"/>
      <c r="AC29" s="1693"/>
      <c r="AD29" s="1693"/>
      <c r="AE29" s="8"/>
      <c r="AF29" s="166"/>
      <c r="AH29" s="131"/>
    </row>
    <row r="30" spans="1:34" x14ac:dyDescent="0.25">
      <c r="A30" s="166"/>
      <c r="B30" s="352" t="s">
        <v>59</v>
      </c>
      <c r="C30" s="108"/>
      <c r="D30" s="177"/>
      <c r="E30" s="177"/>
      <c r="F30" s="177"/>
      <c r="G30" s="177"/>
      <c r="H30" s="81"/>
      <c r="I30" s="81"/>
      <c r="J30" s="81"/>
      <c r="K30" s="81"/>
      <c r="L30" s="81"/>
      <c r="M30" s="5"/>
      <c r="O30" s="3"/>
      <c r="S30" s="166"/>
      <c r="T30" s="166"/>
      <c r="U30" s="352" t="s">
        <v>59</v>
      </c>
      <c r="V30" s="81"/>
      <c r="W30" s="1693"/>
      <c r="X30" s="1693"/>
      <c r="Y30" s="1693"/>
      <c r="Z30" s="715"/>
      <c r="AA30" s="81"/>
      <c r="AB30" s="1693"/>
      <c r="AC30" s="1693"/>
      <c r="AD30" s="1693"/>
      <c r="AE30" s="8"/>
      <c r="AF30" s="166"/>
      <c r="AH30" s="131"/>
    </row>
    <row r="31" spans="1:34" x14ac:dyDescent="0.25">
      <c r="A31" s="103"/>
      <c r="B31" s="126" t="s">
        <v>62</v>
      </c>
      <c r="C31" s="313" t="s">
        <v>63</v>
      </c>
      <c r="D31" s="551">
        <v>4008.971</v>
      </c>
      <c r="E31" s="1324">
        <v>10</v>
      </c>
      <c r="F31" s="1324">
        <v>3998.971</v>
      </c>
      <c r="G31" s="553">
        <v>0</v>
      </c>
      <c r="H31" s="286"/>
      <c r="I31" s="1218">
        <v>6005</v>
      </c>
      <c r="J31" s="1324">
        <v>0</v>
      </c>
      <c r="K31" s="1324">
        <v>6005</v>
      </c>
      <c r="L31" s="553" t="s">
        <v>123</v>
      </c>
      <c r="M31" s="5"/>
      <c r="N31" s="28"/>
      <c r="O31" s="1319">
        <f t="shared" ref="O31:O44" si="12">(D31-I31)/I31</f>
        <v>-0.33239450457951708</v>
      </c>
      <c r="P31" s="103"/>
      <c r="Q31" s="863">
        <f>VLOOKUP(B31,'FX rates'!$B$9:$K$114,4,FALSE)</f>
        <v>0.70768699999999995</v>
      </c>
      <c r="R31" s="897">
        <f>VLOOKUP(B31,'FX rates'!$B$9:$K$114,5,FALSE)</f>
        <v>0.7056</v>
      </c>
      <c r="S31" s="103"/>
      <c r="T31" s="103"/>
      <c r="U31" s="1700" t="s">
        <v>62</v>
      </c>
      <c r="V31" s="1218">
        <f t="shared" si="2"/>
        <v>5664.8928127830532</v>
      </c>
      <c r="W31" s="1324">
        <f t="shared" si="3"/>
        <v>14.13054076166441</v>
      </c>
      <c r="X31" s="1324">
        <f t="shared" si="4"/>
        <v>5650.7622720213885</v>
      </c>
      <c r="Y31" s="553">
        <f t="shared" si="5"/>
        <v>0</v>
      </c>
      <c r="Z31" s="286"/>
      <c r="AA31" s="1218">
        <f t="shared" si="6"/>
        <v>8510.4875283446709</v>
      </c>
      <c r="AB31" s="1324">
        <f t="shared" si="7"/>
        <v>0</v>
      </c>
      <c r="AC31" s="1324">
        <f t="shared" si="8"/>
        <v>8510.4875283446709</v>
      </c>
      <c r="AD31" s="1324" t="s">
        <v>123</v>
      </c>
      <c r="AE31" s="1482"/>
      <c r="AF31" s="28"/>
      <c r="AG31" s="1319">
        <f t="shared" si="10"/>
        <v>-0.33436330246465906</v>
      </c>
      <c r="AH31" s="131"/>
    </row>
    <row r="32" spans="1:34" s="102" customFormat="1" x14ac:dyDescent="0.25">
      <c r="B32" s="31" t="s">
        <v>151</v>
      </c>
      <c r="C32" s="313" t="s">
        <v>64</v>
      </c>
      <c r="D32" s="1219">
        <v>3623</v>
      </c>
      <c r="E32" s="157">
        <v>656</v>
      </c>
      <c r="F32" s="157">
        <v>2967</v>
      </c>
      <c r="G32" s="554">
        <v>0</v>
      </c>
      <c r="H32" s="177"/>
      <c r="I32" s="906">
        <v>44</v>
      </c>
      <c r="J32" s="157">
        <v>44</v>
      </c>
      <c r="K32" s="157">
        <v>0</v>
      </c>
      <c r="L32" s="554">
        <v>0</v>
      </c>
      <c r="M32" s="5"/>
      <c r="N32" s="34"/>
      <c r="O32" s="1320">
        <f t="shared" si="12"/>
        <v>81.340909090909093</v>
      </c>
      <c r="Q32" s="864">
        <f>VLOOKUP(B32,'FX rates'!$B$9:$K$114,4,FALSE)</f>
        <v>0.83469599999999999</v>
      </c>
      <c r="R32" s="898">
        <f>VLOOKUP(B32,'FX rates'!$B$9:$K$114,5,FALSE)</f>
        <v>0.95010099999999997</v>
      </c>
      <c r="U32" s="1694" t="s">
        <v>151</v>
      </c>
      <c r="V32" s="906">
        <f t="shared" si="2"/>
        <v>4340.5024104584181</v>
      </c>
      <c r="W32" s="157">
        <f t="shared" si="3"/>
        <v>785.91487200130348</v>
      </c>
      <c r="X32" s="157">
        <f t="shared" si="4"/>
        <v>3554.587538457115</v>
      </c>
      <c r="Y32" s="554">
        <f t="shared" si="5"/>
        <v>0</v>
      </c>
      <c r="Z32" s="177"/>
      <c r="AA32" s="906">
        <f t="shared" si="6"/>
        <v>46.31086589741512</v>
      </c>
      <c r="AB32" s="157">
        <f t="shared" si="7"/>
        <v>46.31086589741512</v>
      </c>
      <c r="AC32" s="157">
        <f t="shared" si="8"/>
        <v>0</v>
      </c>
      <c r="AD32" s="157">
        <f t="shared" si="9"/>
        <v>0</v>
      </c>
      <c r="AE32" s="1483"/>
      <c r="AF32" s="34"/>
      <c r="AG32" s="1320">
        <f t="shared" si="10"/>
        <v>92.725356379067122</v>
      </c>
      <c r="AH32" s="132"/>
    </row>
    <row r="33" spans="1:34" x14ac:dyDescent="0.25">
      <c r="A33" s="102"/>
      <c r="B33" s="31" t="s">
        <v>154</v>
      </c>
      <c r="C33" s="313" t="s">
        <v>64</v>
      </c>
      <c r="D33" s="1219">
        <f>SUM(E33:G33)</f>
        <v>355166</v>
      </c>
      <c r="E33" s="157">
        <v>121557</v>
      </c>
      <c r="F33" s="157">
        <v>233609</v>
      </c>
      <c r="G33" s="554">
        <v>0</v>
      </c>
      <c r="H33" s="177"/>
      <c r="I33" s="906">
        <f>SUM(J33:K33)</f>
        <v>350893</v>
      </c>
      <c r="J33" s="157">
        <v>130138</v>
      </c>
      <c r="K33" s="157">
        <v>220755</v>
      </c>
      <c r="L33" s="554">
        <v>0</v>
      </c>
      <c r="M33" s="5"/>
      <c r="N33" s="34"/>
      <c r="O33" s="1320">
        <f t="shared" si="12"/>
        <v>1.2177501403561769E-2</v>
      </c>
      <c r="P33" s="102"/>
      <c r="Q33" s="864">
        <f>VLOOKUP(B33,'FX rates'!$B$9:$K$114,4,FALSE)</f>
        <v>0.83469599999999999</v>
      </c>
      <c r="R33" s="898">
        <f>VLOOKUP(B33,'FX rates'!$B$9:$K$114,5,FALSE)</f>
        <v>0.95010099999999997</v>
      </c>
      <c r="S33" s="102"/>
      <c r="T33" s="102"/>
      <c r="U33" s="1694" t="s">
        <v>154</v>
      </c>
      <c r="V33" s="906">
        <f t="shared" si="2"/>
        <v>425503.41681282769</v>
      </c>
      <c r="W33" s="157">
        <f t="shared" si="3"/>
        <v>145630.26539003421</v>
      </c>
      <c r="X33" s="157">
        <f t="shared" si="4"/>
        <v>279873.15142279345</v>
      </c>
      <c r="Y33" s="554">
        <f t="shared" si="5"/>
        <v>0</v>
      </c>
      <c r="Z33" s="177"/>
      <c r="AA33" s="906">
        <f t="shared" si="6"/>
        <v>369321.78789412917</v>
      </c>
      <c r="AB33" s="157">
        <f t="shared" si="7"/>
        <v>136972.8060490411</v>
      </c>
      <c r="AC33" s="157">
        <f t="shared" si="8"/>
        <v>232348.98184508804</v>
      </c>
      <c r="AD33" s="157">
        <f t="shared" si="9"/>
        <v>0</v>
      </c>
      <c r="AE33" s="1483"/>
      <c r="AF33" s="34"/>
      <c r="AG33" s="1320">
        <f t="shared" si="10"/>
        <v>0.15212107912464592</v>
      </c>
      <c r="AH33" s="131"/>
    </row>
    <row r="34" spans="1:34" s="102" customFormat="1" x14ac:dyDescent="0.25">
      <c r="A34" s="177"/>
      <c r="B34" s="31" t="s">
        <v>68</v>
      </c>
      <c r="C34" s="313" t="s">
        <v>69</v>
      </c>
      <c r="D34" s="1219">
        <v>275164.01890221948</v>
      </c>
      <c r="E34" s="157">
        <v>124488.94386648612</v>
      </c>
      <c r="F34" s="157">
        <v>125555.18184598337</v>
      </c>
      <c r="G34" s="554">
        <v>25119.893189750001</v>
      </c>
      <c r="H34" s="177"/>
      <c r="I34" s="906">
        <v>183695.19342807139</v>
      </c>
      <c r="J34" s="157">
        <v>87251.1</v>
      </c>
      <c r="K34" s="157">
        <v>82605.543428071382</v>
      </c>
      <c r="L34" s="554">
        <v>13838.55</v>
      </c>
      <c r="M34" s="5"/>
      <c r="N34" s="34"/>
      <c r="O34" s="1320">
        <f t="shared" si="12"/>
        <v>0.4979380449056991</v>
      </c>
      <c r="P34" s="177"/>
      <c r="Q34" s="864">
        <f>VLOOKUP(B34,'FX rates'!$B$9:$K$114,4,FALSE)</f>
        <v>3.7825220000000002</v>
      </c>
      <c r="R34" s="898">
        <f>VLOOKUP(B34,'FX rates'!$B$9:$K$114,5,FALSE)</f>
        <v>3.5133999999999999</v>
      </c>
      <c r="S34" s="177"/>
      <c r="T34" s="177"/>
      <c r="U34" s="1694" t="s">
        <v>68</v>
      </c>
      <c r="V34" s="906">
        <f t="shared" si="2"/>
        <v>72746.178053219381</v>
      </c>
      <c r="W34" s="157">
        <f t="shared" si="3"/>
        <v>32911.624536879397</v>
      </c>
      <c r="X34" s="157">
        <f t="shared" si="4"/>
        <v>33193.510003638672</v>
      </c>
      <c r="Y34" s="554">
        <f t="shared" si="5"/>
        <v>6641.0435127013143</v>
      </c>
      <c r="Z34" s="177"/>
      <c r="AA34" s="906">
        <f t="shared" si="6"/>
        <v>52284.167310318036</v>
      </c>
      <c r="AB34" s="157">
        <f t="shared" si="7"/>
        <v>24833.807707633634</v>
      </c>
      <c r="AC34" s="157">
        <f t="shared" si="8"/>
        <v>23511.568118651841</v>
      </c>
      <c r="AD34" s="157">
        <f t="shared" si="9"/>
        <v>3938.7914840325611</v>
      </c>
      <c r="AE34" s="1483"/>
      <c r="AF34" s="34"/>
      <c r="AG34" s="1320">
        <f t="shared" si="10"/>
        <v>0.39136151143910947</v>
      </c>
      <c r="AH34" s="132"/>
    </row>
    <row r="35" spans="1:34" x14ac:dyDescent="0.25">
      <c r="A35" s="102"/>
      <c r="B35" s="31" t="s">
        <v>72</v>
      </c>
      <c r="C35" s="313" t="s">
        <v>64</v>
      </c>
      <c r="D35" s="1219">
        <v>1500</v>
      </c>
      <c r="E35" s="157">
        <v>0</v>
      </c>
      <c r="F35" s="157">
        <v>1500</v>
      </c>
      <c r="G35" s="554">
        <v>0</v>
      </c>
      <c r="H35" s="177"/>
      <c r="I35" s="906">
        <v>1714</v>
      </c>
      <c r="J35" s="157">
        <v>0</v>
      </c>
      <c r="K35" s="157">
        <v>1714</v>
      </c>
      <c r="L35" s="554">
        <v>0</v>
      </c>
      <c r="M35" s="5"/>
      <c r="N35" s="34"/>
      <c r="O35" s="1320">
        <f t="shared" si="12"/>
        <v>-0.12485414235705951</v>
      </c>
      <c r="P35" s="102"/>
      <c r="Q35" s="864">
        <f>VLOOKUP(B35,'FX rates'!$B$9:$K$114,4,FALSE)</f>
        <v>0.83469599999999999</v>
      </c>
      <c r="R35" s="898">
        <f>VLOOKUP(B35,'FX rates'!$B$9:$K$114,5,FALSE)</f>
        <v>0.95010099999999997</v>
      </c>
      <c r="S35" s="102"/>
      <c r="T35" s="102"/>
      <c r="U35" s="1694" t="s">
        <v>72</v>
      </c>
      <c r="V35" s="906">
        <f t="shared" si="2"/>
        <v>1797.0614451249317</v>
      </c>
      <c r="W35" s="157">
        <f t="shared" si="3"/>
        <v>0</v>
      </c>
      <c r="X35" s="157">
        <f t="shared" si="4"/>
        <v>1797.0614451249317</v>
      </c>
      <c r="Y35" s="554">
        <f t="shared" si="5"/>
        <v>0</v>
      </c>
      <c r="Z35" s="177"/>
      <c r="AA35" s="906">
        <f t="shared" si="6"/>
        <v>1804.0187306402163</v>
      </c>
      <c r="AB35" s="157">
        <f t="shared" si="7"/>
        <v>0</v>
      </c>
      <c r="AC35" s="157">
        <f t="shared" si="8"/>
        <v>1804.0187306402163</v>
      </c>
      <c r="AD35" s="157">
        <f t="shared" si="9"/>
        <v>0</v>
      </c>
      <c r="AE35" s="1483"/>
      <c r="AF35" s="34"/>
      <c r="AG35" s="1320">
        <f t="shared" si="10"/>
        <v>-3.8565483811887108E-3</v>
      </c>
      <c r="AH35" s="131"/>
    </row>
    <row r="36" spans="1:34" x14ac:dyDescent="0.25">
      <c r="A36" s="102"/>
      <c r="B36" s="31" t="s">
        <v>73</v>
      </c>
      <c r="C36" s="313" t="s">
        <v>670</v>
      </c>
      <c r="D36" s="1219">
        <v>462555.06805013999</v>
      </c>
      <c r="E36" s="157" t="s">
        <v>123</v>
      </c>
      <c r="F36" s="157" t="s">
        <v>123</v>
      </c>
      <c r="G36" s="554" t="s">
        <v>123</v>
      </c>
      <c r="H36" s="177"/>
      <c r="I36" s="906">
        <v>347347.54154269001</v>
      </c>
      <c r="J36" s="157" t="s">
        <v>123</v>
      </c>
      <c r="K36" s="157" t="s">
        <v>123</v>
      </c>
      <c r="L36" s="554" t="s">
        <v>123</v>
      </c>
      <c r="M36" s="5"/>
      <c r="N36" s="34"/>
      <c r="O36" s="1320">
        <f t="shared" si="12"/>
        <v>0.33167796724794335</v>
      </c>
      <c r="P36" s="102"/>
      <c r="Q36" s="864">
        <f>VLOOKUP(B36,'FX rates'!$B$9:$K$114,4,FALSE)</f>
        <v>0.83469599999999999</v>
      </c>
      <c r="R36" s="898">
        <f>VLOOKUP(B36,'FX rates'!$B$9:$K$114,5,FALSE)</f>
        <v>0.95010099999999997</v>
      </c>
      <c r="S36" s="102"/>
      <c r="T36" s="102"/>
      <c r="U36" s="1694" t="s">
        <v>73</v>
      </c>
      <c r="V36" s="906">
        <f t="shared" si="2"/>
        <v>554159.91936003044</v>
      </c>
      <c r="W36" s="157" t="s">
        <v>123</v>
      </c>
      <c r="X36" s="157" t="s">
        <v>123</v>
      </c>
      <c r="Y36" s="554" t="s">
        <v>123</v>
      </c>
      <c r="Z36" s="177"/>
      <c r="AA36" s="906">
        <f t="shared" si="6"/>
        <v>365590.12309500785</v>
      </c>
      <c r="AB36" s="157" t="s">
        <v>123</v>
      </c>
      <c r="AC36" s="157" t="s">
        <v>123</v>
      </c>
      <c r="AD36" s="157" t="s">
        <v>123</v>
      </c>
      <c r="AE36" s="1483"/>
      <c r="AF36" s="34"/>
      <c r="AG36" s="1320">
        <f t="shared" si="10"/>
        <v>0.51579565298053187</v>
      </c>
      <c r="AH36" s="131"/>
    </row>
    <row r="37" spans="1:34" x14ac:dyDescent="0.25">
      <c r="A37" s="102"/>
      <c r="B37" s="31" t="s">
        <v>37</v>
      </c>
      <c r="C37" s="313" t="s">
        <v>38</v>
      </c>
      <c r="D37" s="1219">
        <v>1190673.7002999997</v>
      </c>
      <c r="E37" s="157">
        <v>309699.359</v>
      </c>
      <c r="F37" s="157">
        <v>855538.69129999971</v>
      </c>
      <c r="G37" s="554">
        <v>25435.65</v>
      </c>
      <c r="H37" s="177"/>
      <c r="I37" s="906">
        <v>774608.03076999984</v>
      </c>
      <c r="J37" s="157">
        <v>197578.95249999998</v>
      </c>
      <c r="K37" s="157">
        <v>564159.07826999982</v>
      </c>
      <c r="L37" s="554">
        <v>12870</v>
      </c>
      <c r="M37" s="5"/>
      <c r="N37" s="34"/>
      <c r="O37" s="1320">
        <f t="shared" si="12"/>
        <v>0.53713059121838613</v>
      </c>
      <c r="P37" s="102"/>
      <c r="Q37" s="864">
        <f>VLOOKUP(B37,'FX rates'!$B$9:$K$114,4,FALSE)</f>
        <v>7.8149249999999997</v>
      </c>
      <c r="R37" s="898">
        <f>VLOOKUP(B37,'FX rates'!$B$9:$K$114,5,FALSE)</f>
        <v>7.7542999999999997</v>
      </c>
      <c r="S37" s="102"/>
      <c r="T37" s="102"/>
      <c r="U37" s="1694" t="s">
        <v>37</v>
      </c>
      <c r="V37" s="906">
        <f t="shared" si="2"/>
        <v>152358.94142298226</v>
      </c>
      <c r="W37" s="157">
        <f t="shared" si="3"/>
        <v>39629.217043029843</v>
      </c>
      <c r="X37" s="157">
        <f t="shared" si="4"/>
        <v>109474.97145526025</v>
      </c>
      <c r="Y37" s="554">
        <f t="shared" si="5"/>
        <v>3254.7529246921758</v>
      </c>
      <c r="Z37" s="177"/>
      <c r="AA37" s="906">
        <f t="shared" si="6"/>
        <v>99893.998268057709</v>
      </c>
      <c r="AB37" s="157">
        <f t="shared" si="7"/>
        <v>25479.92114052848</v>
      </c>
      <c r="AC37" s="157">
        <f t="shared" si="8"/>
        <v>72754.352845517948</v>
      </c>
      <c r="AD37" s="157">
        <f t="shared" si="9"/>
        <v>1659.7242820112713</v>
      </c>
      <c r="AE37" s="1483"/>
      <c r="AF37" s="34"/>
      <c r="AG37" s="1320">
        <f t="shared" si="10"/>
        <v>0.52520615917423774</v>
      </c>
      <c r="AH37" s="131"/>
    </row>
    <row r="38" spans="1:34" x14ac:dyDescent="0.25">
      <c r="A38" s="102"/>
      <c r="B38" s="31" t="s">
        <v>456</v>
      </c>
      <c r="C38" s="313" t="s">
        <v>75</v>
      </c>
      <c r="D38" s="1219">
        <v>99569.66446</v>
      </c>
      <c r="E38" s="157">
        <v>0</v>
      </c>
      <c r="F38" s="157">
        <v>99569.66446</v>
      </c>
      <c r="G38" s="554">
        <v>0</v>
      </c>
      <c r="H38" s="177"/>
      <c r="I38" s="906">
        <v>189211.39193390001</v>
      </c>
      <c r="J38" s="157">
        <v>2675.8408239</v>
      </c>
      <c r="K38" s="157">
        <v>186535.55111</v>
      </c>
      <c r="L38" s="554">
        <v>0</v>
      </c>
      <c r="M38" s="5"/>
      <c r="N38" s="34"/>
      <c r="O38" s="1320">
        <f t="shared" si="12"/>
        <v>-0.47376495969764798</v>
      </c>
      <c r="P38" s="102"/>
      <c r="Q38" s="864">
        <f>VLOOKUP(B38,'FX rates'!$B$9:$K$114,4,FALSE)</f>
        <v>17.748843999999998</v>
      </c>
      <c r="R38" s="898">
        <f>VLOOKUP(B38,'FX rates'!$B$9:$K$114,5,FALSE)</f>
        <v>18.096299999999999</v>
      </c>
      <c r="S38" s="102"/>
      <c r="T38" s="102"/>
      <c r="U38" s="1694" t="s">
        <v>456</v>
      </c>
      <c r="V38" s="906">
        <f t="shared" si="2"/>
        <v>5609.9239172985017</v>
      </c>
      <c r="W38" s="157">
        <f t="shared" si="3"/>
        <v>0</v>
      </c>
      <c r="X38" s="157">
        <f t="shared" si="4"/>
        <v>5609.9239172985017</v>
      </c>
      <c r="Y38" s="554">
        <f t="shared" si="5"/>
        <v>0</v>
      </c>
      <c r="Z38" s="177"/>
      <c r="AA38" s="906">
        <f t="shared" si="6"/>
        <v>10455.805437238552</v>
      </c>
      <c r="AB38" s="157">
        <f t="shared" si="7"/>
        <v>147.86673650967325</v>
      </c>
      <c r="AC38" s="157">
        <f t="shared" si="8"/>
        <v>10307.938700728879</v>
      </c>
      <c r="AD38" s="157">
        <f t="shared" si="9"/>
        <v>0</v>
      </c>
      <c r="AE38" s="1483"/>
      <c r="AF38" s="34"/>
      <c r="AG38" s="1320">
        <f t="shared" si="10"/>
        <v>-0.46346324527820215</v>
      </c>
      <c r="AH38" s="131"/>
    </row>
    <row r="39" spans="1:34" x14ac:dyDescent="0.25">
      <c r="A39" s="102"/>
      <c r="B39" s="31" t="s">
        <v>80</v>
      </c>
      <c r="C39" s="313" t="s">
        <v>81</v>
      </c>
      <c r="D39" s="1219">
        <v>2632569.5068221791</v>
      </c>
      <c r="E39" s="157">
        <v>1733072.6641155591</v>
      </c>
      <c r="F39" s="157">
        <v>864496.84270662011</v>
      </c>
      <c r="G39" s="554">
        <v>35000</v>
      </c>
      <c r="H39" s="177"/>
      <c r="I39" s="906">
        <v>642656.10791085009</v>
      </c>
      <c r="J39" s="157">
        <v>424442.63291085005</v>
      </c>
      <c r="K39" s="157">
        <v>218213.47500000001</v>
      </c>
      <c r="L39" s="554">
        <v>0</v>
      </c>
      <c r="M39" s="5"/>
      <c r="N39" s="34"/>
      <c r="O39" s="1320">
        <f t="shared" si="12"/>
        <v>3.0963891487472983</v>
      </c>
      <c r="P39" s="102"/>
      <c r="Q39" s="864">
        <f>VLOOKUP(B39,'FX rates'!$B$9:$K$114,4,FALSE)</f>
        <v>331.60391099999998</v>
      </c>
      <c r="R39" s="898">
        <f>VLOOKUP(B39,'FX rates'!$B$9:$K$114,5,FALSE)</f>
        <v>330.57100000000003</v>
      </c>
      <c r="S39" s="102"/>
      <c r="T39" s="102"/>
      <c r="U39" s="1694" t="s">
        <v>80</v>
      </c>
      <c r="V39" s="906">
        <f t="shared" si="2"/>
        <v>7938.8976411143085</v>
      </c>
      <c r="W39" s="157">
        <f t="shared" si="3"/>
        <v>5226.3336065284202</v>
      </c>
      <c r="X39" s="157">
        <f t="shared" si="4"/>
        <v>2607.0164254082642</v>
      </c>
      <c r="Y39" s="554">
        <f t="shared" si="5"/>
        <v>105.54760917762518</v>
      </c>
      <c r="Z39" s="177"/>
      <c r="AA39" s="906">
        <f t="shared" si="6"/>
        <v>1944.0789056234516</v>
      </c>
      <c r="AB39" s="157">
        <f t="shared" si="7"/>
        <v>1283.9681427313649</v>
      </c>
      <c r="AC39" s="157">
        <f t="shared" si="8"/>
        <v>660.11076289208665</v>
      </c>
      <c r="AD39" s="157">
        <f t="shared" si="9"/>
        <v>0</v>
      </c>
      <c r="AE39" s="1483"/>
      <c r="AF39" s="34"/>
      <c r="AG39" s="1320">
        <f t="shared" si="10"/>
        <v>3.0836293311707754</v>
      </c>
      <c r="AH39" s="131"/>
    </row>
    <row r="40" spans="1:34" x14ac:dyDescent="0.25">
      <c r="A40" s="102"/>
      <c r="B40" s="31" t="s">
        <v>82</v>
      </c>
      <c r="C40" s="313" t="s">
        <v>64</v>
      </c>
      <c r="D40" s="1219">
        <v>1028148.9</v>
      </c>
      <c r="E40" s="157" t="s">
        <v>123</v>
      </c>
      <c r="F40" s="157" t="s">
        <v>123</v>
      </c>
      <c r="G40" s="554" t="s">
        <v>123</v>
      </c>
      <c r="H40" s="177"/>
      <c r="I40" s="906">
        <v>1069373</v>
      </c>
      <c r="J40" s="157" t="s">
        <v>123</v>
      </c>
      <c r="K40" s="157" t="s">
        <v>123</v>
      </c>
      <c r="L40" s="157" t="s">
        <v>123</v>
      </c>
      <c r="M40" s="5"/>
      <c r="N40" s="34"/>
      <c r="O40" s="1320">
        <f t="shared" si="12"/>
        <v>-3.8549785715554792E-2</v>
      </c>
      <c r="P40" s="102"/>
      <c r="Q40" s="864">
        <f>VLOOKUP(B40,'FX rates'!$B$9:$K$114,4,FALSE)</f>
        <v>0.83469599999999999</v>
      </c>
      <c r="R40" s="898">
        <f>VLOOKUP(B40,'FX rates'!$B$9:$K$114,5,FALSE)</f>
        <v>0.95010099999999997</v>
      </c>
      <c r="S40" s="102"/>
      <c r="T40" s="102"/>
      <c r="U40" s="1694" t="s">
        <v>82</v>
      </c>
      <c r="V40" s="906">
        <f t="shared" si="2"/>
        <v>1231764.4986917393</v>
      </c>
      <c r="W40" s="157" t="s">
        <v>123</v>
      </c>
      <c r="X40" s="157" t="s">
        <v>123</v>
      </c>
      <c r="Y40" s="554" t="s">
        <v>123</v>
      </c>
      <c r="Z40" s="177"/>
      <c r="AA40" s="906">
        <f t="shared" si="6"/>
        <v>1125536.1272117386</v>
      </c>
      <c r="AB40" s="157" t="s">
        <v>123</v>
      </c>
      <c r="AC40" s="157" t="s">
        <v>123</v>
      </c>
      <c r="AD40" s="157" t="s">
        <v>123</v>
      </c>
      <c r="AE40" s="1483"/>
      <c r="AF40" s="34"/>
      <c r="AG40" s="1320">
        <f t="shared" si="10"/>
        <v>9.4380241479371657E-2</v>
      </c>
      <c r="AH40" s="131"/>
    </row>
    <row r="41" spans="1:34" x14ac:dyDescent="0.25">
      <c r="A41" s="102"/>
      <c r="B41" s="31" t="s">
        <v>84</v>
      </c>
      <c r="C41" s="313" t="s">
        <v>85</v>
      </c>
      <c r="D41" s="1219">
        <v>14905337.418297753</v>
      </c>
      <c r="E41" s="157">
        <v>12475195.469292302</v>
      </c>
      <c r="F41" s="157">
        <v>2430141.9490054501</v>
      </c>
      <c r="G41" s="554">
        <v>0</v>
      </c>
      <c r="H41" s="177"/>
      <c r="I41" s="906">
        <v>4961855.78</v>
      </c>
      <c r="J41" s="157">
        <v>3733655.81</v>
      </c>
      <c r="K41" s="157">
        <v>1226199.97</v>
      </c>
      <c r="L41" s="157">
        <v>2000</v>
      </c>
      <c r="M41" s="5"/>
      <c r="N41" s="34"/>
      <c r="O41" s="1320">
        <f t="shared" si="12"/>
        <v>2.0039844121180304</v>
      </c>
      <c r="P41" s="102"/>
      <c r="Q41" s="864">
        <f>VLOOKUP(B41,'FX rates'!$B$9:$K$114,4,FALSE)</f>
        <v>57.607197999999997</v>
      </c>
      <c r="R41" s="898">
        <f>VLOOKUP(B41,'FX rates'!$B$9:$K$114,5,FALSE)</f>
        <v>60.803400000000003</v>
      </c>
      <c r="S41" s="102"/>
      <c r="T41" s="102"/>
      <c r="U41" s="1694" t="s">
        <v>84</v>
      </c>
      <c r="V41" s="906">
        <f t="shared" si="2"/>
        <v>258740.88544104772</v>
      </c>
      <c r="W41" s="157">
        <f t="shared" si="3"/>
        <v>216556.19267044202</v>
      </c>
      <c r="X41" s="157">
        <f t="shared" si="4"/>
        <v>42184.692770605681</v>
      </c>
      <c r="Y41" s="554">
        <f t="shared" si="5"/>
        <v>0</v>
      </c>
      <c r="Z41" s="177"/>
      <c r="AA41" s="906">
        <f t="shared" si="6"/>
        <v>81604.906633510633</v>
      </c>
      <c r="AB41" s="157">
        <f t="shared" si="7"/>
        <v>61405.378811053328</v>
      </c>
      <c r="AC41" s="157">
        <f t="shared" si="8"/>
        <v>20166.63492502064</v>
      </c>
      <c r="AD41" s="157">
        <f t="shared" si="9"/>
        <v>32.892897436656504</v>
      </c>
      <c r="AE41" s="1483"/>
      <c r="AF41" s="34"/>
      <c r="AG41" s="1320">
        <f t="shared" si="10"/>
        <v>2.1706535319384472</v>
      </c>
      <c r="AH41" s="131"/>
    </row>
    <row r="42" spans="1:34" ht="15" customHeight="1" x14ac:dyDescent="0.25">
      <c r="A42" s="102"/>
      <c r="B42" s="31" t="s">
        <v>89</v>
      </c>
      <c r="C42" s="313" t="s">
        <v>90</v>
      </c>
      <c r="D42" s="1219">
        <v>3506458.7570000002</v>
      </c>
      <c r="E42" s="157">
        <v>21465</v>
      </c>
      <c r="F42" s="157">
        <v>3484993.7570000002</v>
      </c>
      <c r="G42" s="554">
        <v>0</v>
      </c>
      <c r="H42" s="177"/>
      <c r="I42" s="906">
        <v>784859.66599999997</v>
      </c>
      <c r="J42" s="157">
        <v>86053</v>
      </c>
      <c r="K42" s="157">
        <v>698806.66599999997</v>
      </c>
      <c r="L42" s="157">
        <v>0</v>
      </c>
      <c r="M42" s="5"/>
      <c r="N42" s="34"/>
      <c r="O42" s="1320">
        <f t="shared" si="12"/>
        <v>3.4676251168192915</v>
      </c>
      <c r="P42" s="102"/>
      <c r="Q42" s="864">
        <f>VLOOKUP(B42,'FX rates'!$B$9:$K$114,4,FALSE)</f>
        <v>356.39702899999997</v>
      </c>
      <c r="R42" s="898">
        <f>VLOOKUP(B42,'FX rates'!$B$9:$K$114,5,FALSE)</f>
        <v>302.88</v>
      </c>
      <c r="S42" s="102"/>
      <c r="T42" s="102"/>
      <c r="U42" s="1694" t="s">
        <v>89</v>
      </c>
      <c r="V42" s="906">
        <f t="shared" si="2"/>
        <v>9838.630717092763</v>
      </c>
      <c r="W42" s="157">
        <f t="shared" si="3"/>
        <v>60.227774794385283</v>
      </c>
      <c r="X42" s="157">
        <f t="shared" si="4"/>
        <v>9778.4029422983785</v>
      </c>
      <c r="Y42" s="554">
        <f t="shared" si="5"/>
        <v>0</v>
      </c>
      <c r="Z42" s="177"/>
      <c r="AA42" s="906">
        <f t="shared" si="6"/>
        <v>2591.3221936080295</v>
      </c>
      <c r="AB42" s="157">
        <f t="shared" si="7"/>
        <v>284.11582144743795</v>
      </c>
      <c r="AC42" s="157">
        <f t="shared" si="8"/>
        <v>2307.2063721605914</v>
      </c>
      <c r="AD42" s="157">
        <f t="shared" si="9"/>
        <v>0</v>
      </c>
      <c r="AE42" s="1483"/>
      <c r="AF42" s="34"/>
      <c r="AG42" s="1320">
        <f t="shared" si="10"/>
        <v>2.7967608741828962</v>
      </c>
      <c r="AH42" s="131"/>
    </row>
    <row r="43" spans="1:34" x14ac:dyDescent="0.25">
      <c r="A43" s="102"/>
      <c r="B43" s="31" t="s">
        <v>91</v>
      </c>
      <c r="C43" s="313" t="s">
        <v>92</v>
      </c>
      <c r="D43" s="1219">
        <v>505338</v>
      </c>
      <c r="E43" s="157">
        <v>322054</v>
      </c>
      <c r="F43" s="157">
        <v>183284</v>
      </c>
      <c r="G43" s="554">
        <v>0</v>
      </c>
      <c r="H43" s="177"/>
      <c r="I43" s="906">
        <v>384260</v>
      </c>
      <c r="J43" s="157">
        <v>347558</v>
      </c>
      <c r="K43" s="157">
        <v>36702</v>
      </c>
      <c r="L43" s="157">
        <v>0</v>
      </c>
      <c r="M43" s="5"/>
      <c r="N43" s="34"/>
      <c r="O43" s="1320">
        <f t="shared" si="12"/>
        <v>0.31509394680684955</v>
      </c>
      <c r="P43" s="102"/>
      <c r="Q43" s="864">
        <f>VLOOKUP(B43,'FX rates'!$B$9:$K$114,4,FALSE)</f>
        <v>8.2112510000000007</v>
      </c>
      <c r="R43" s="898">
        <f>VLOOKUP(B43,'FX rates'!$B$9:$K$114,5,FALSE)</f>
        <v>8.6234999999999999</v>
      </c>
      <c r="S43" s="102"/>
      <c r="T43" s="102"/>
      <c r="U43" s="1694" t="s">
        <v>91</v>
      </c>
      <c r="V43" s="906">
        <f t="shared" si="2"/>
        <v>61542.1450397753</v>
      </c>
      <c r="W43" s="157">
        <f t="shared" si="3"/>
        <v>39221.063879304136</v>
      </c>
      <c r="X43" s="157">
        <f t="shared" si="4"/>
        <v>22321.08116047116</v>
      </c>
      <c r="Y43" s="554">
        <f t="shared" si="5"/>
        <v>0</v>
      </c>
      <c r="Z43" s="177"/>
      <c r="AA43" s="906">
        <f t="shared" si="6"/>
        <v>44559.633559459617</v>
      </c>
      <c r="AB43" s="157">
        <f t="shared" si="7"/>
        <v>40303.589029976225</v>
      </c>
      <c r="AC43" s="157">
        <f t="shared" si="8"/>
        <v>4256.044529483388</v>
      </c>
      <c r="AD43" s="157">
        <f t="shared" si="9"/>
        <v>0</v>
      </c>
      <c r="AE43" s="1483"/>
      <c r="AF43" s="34"/>
      <c r="AG43" s="1320">
        <f t="shared" si="10"/>
        <v>0.38111874186879274</v>
      </c>
      <c r="AH43" s="131"/>
    </row>
    <row r="44" spans="1:34" x14ac:dyDescent="0.25">
      <c r="A44" s="102"/>
      <c r="B44" s="37" t="s">
        <v>101</v>
      </c>
      <c r="C44" s="316" t="s">
        <v>102</v>
      </c>
      <c r="D44" s="552">
        <v>110530.7</v>
      </c>
      <c r="E44" s="555">
        <v>54929</v>
      </c>
      <c r="F44" s="555">
        <v>46279</v>
      </c>
      <c r="G44" s="556">
        <v>9322.7000000000007</v>
      </c>
      <c r="H44" s="177"/>
      <c r="I44" s="907">
        <v>108912.8</v>
      </c>
      <c r="J44" s="555">
        <v>57625.8</v>
      </c>
      <c r="K44" s="555">
        <v>47511</v>
      </c>
      <c r="L44" s="556">
        <v>3776</v>
      </c>
      <c r="M44" s="5"/>
      <c r="N44" s="34"/>
      <c r="O44" s="1321">
        <f t="shared" si="12"/>
        <v>1.4855003268669929E-2</v>
      </c>
      <c r="P44" s="102"/>
      <c r="Q44" s="865">
        <f>VLOOKUP(B44,'FX rates'!$B$9:$K$114,4,FALSE)</f>
        <v>3.4659589999999998</v>
      </c>
      <c r="R44" s="899">
        <f>VLOOKUP(B44,'FX rates'!$B$9:$K$114,5,FALSE)</f>
        <v>3.8435000000000001</v>
      </c>
      <c r="S44" s="102"/>
      <c r="T44" s="102"/>
      <c r="U44" s="1695" t="s">
        <v>101</v>
      </c>
      <c r="V44" s="907">
        <f t="shared" si="2"/>
        <v>31890.365696766756</v>
      </c>
      <c r="W44" s="555">
        <f t="shared" si="3"/>
        <v>15848.138999913157</v>
      </c>
      <c r="X44" s="555">
        <f t="shared" si="4"/>
        <v>13352.437233100565</v>
      </c>
      <c r="Y44" s="556">
        <f t="shared" si="5"/>
        <v>2689.7894637530339</v>
      </c>
      <c r="Z44" s="177"/>
      <c r="AA44" s="907">
        <f t="shared" si="6"/>
        <v>28336.880447508782</v>
      </c>
      <c r="AB44" s="555">
        <f t="shared" si="7"/>
        <v>14993.053206712631</v>
      </c>
      <c r="AC44" s="555">
        <f t="shared" si="8"/>
        <v>12361.389358657474</v>
      </c>
      <c r="AD44" s="555">
        <f t="shared" si="9"/>
        <v>982.4378821386756</v>
      </c>
      <c r="AE44" s="1484"/>
      <c r="AF44" s="102"/>
      <c r="AG44" s="1321">
        <f t="shared" si="10"/>
        <v>0.12540142715569724</v>
      </c>
      <c r="AH44" s="131"/>
    </row>
    <row r="45" spans="1:34" x14ac:dyDescent="0.25">
      <c r="A45" s="102"/>
      <c r="B45" s="102"/>
      <c r="C45" s="102"/>
      <c r="D45" s="102"/>
      <c r="E45" s="102"/>
      <c r="F45" s="102"/>
      <c r="G45" s="102"/>
      <c r="H45" s="102"/>
      <c r="I45" s="102"/>
      <c r="J45" s="102"/>
      <c r="K45" s="102"/>
      <c r="L45" s="102"/>
      <c r="M45" s="5"/>
      <c r="N45" s="102"/>
      <c r="O45" s="1316"/>
      <c r="P45" s="102"/>
      <c r="Q45" s="102"/>
      <c r="R45" s="102"/>
      <c r="AE45" s="3"/>
      <c r="AH45" s="131"/>
    </row>
    <row r="46" spans="1:34" x14ac:dyDescent="0.25">
      <c r="A46" s="102"/>
      <c r="B46" s="180"/>
      <c r="C46" s="102"/>
      <c r="D46" s="102"/>
      <c r="E46" s="102"/>
      <c r="F46" s="102"/>
      <c r="G46" s="102"/>
      <c r="H46" s="102"/>
      <c r="I46" s="102"/>
      <c r="J46" s="102"/>
      <c r="K46" s="102"/>
      <c r="L46" s="102"/>
      <c r="M46" s="5"/>
      <c r="N46" s="102"/>
      <c r="O46" s="1316"/>
      <c r="P46" s="102"/>
      <c r="Q46" s="102"/>
      <c r="R46" s="102"/>
      <c r="AE46" s="3"/>
      <c r="AH46" s="131"/>
    </row>
    <row r="47" spans="1:34" x14ac:dyDescent="0.25">
      <c r="A47" s="102"/>
      <c r="B47" s="71"/>
      <c r="C47" s="102"/>
      <c r="D47" s="102"/>
      <c r="E47" s="102"/>
      <c r="F47" s="102"/>
      <c r="G47" s="102"/>
      <c r="H47" s="102"/>
      <c r="I47" s="102"/>
      <c r="J47" s="102"/>
      <c r="K47" s="102"/>
      <c r="L47" s="102"/>
      <c r="M47" s="5"/>
      <c r="N47" s="102"/>
      <c r="O47" s="1316"/>
      <c r="P47" s="102"/>
      <c r="Q47" s="102"/>
      <c r="R47" s="102"/>
      <c r="AE47" s="3"/>
    </row>
    <row r="48" spans="1:34" x14ac:dyDescent="0.25">
      <c r="AE48" s="3"/>
    </row>
    <row r="49" spans="1:33" x14ac:dyDescent="0.25">
      <c r="B49" s="3" t="s">
        <v>272</v>
      </c>
      <c r="AE49" s="3"/>
    </row>
    <row r="50" spans="1:33" x14ac:dyDescent="0.25">
      <c r="B50" s="3" t="s">
        <v>273</v>
      </c>
      <c r="J50" s="399"/>
      <c r="AE50" s="3"/>
    </row>
    <row r="51" spans="1:33" x14ac:dyDescent="0.25">
      <c r="B51" s="3" t="s">
        <v>695</v>
      </c>
      <c r="AE51" s="3"/>
    </row>
    <row r="52" spans="1:33" s="131" customFormat="1" x14ac:dyDescent="0.25">
      <c r="A52" s="223"/>
      <c r="B52" s="223" t="s">
        <v>259</v>
      </c>
      <c r="C52" s="223"/>
      <c r="D52" s="223"/>
      <c r="E52" s="223"/>
      <c r="F52" s="223"/>
      <c r="G52" s="223"/>
      <c r="H52" s="223"/>
      <c r="I52" s="315"/>
      <c r="J52" s="223"/>
      <c r="K52" s="223"/>
      <c r="L52" s="223"/>
      <c r="M52" s="350"/>
      <c r="N52" s="223"/>
      <c r="O52" s="1323"/>
      <c r="P52" s="223"/>
      <c r="Q52" s="223"/>
      <c r="R52" s="223"/>
      <c r="S52" s="3"/>
      <c r="T52" s="3"/>
      <c r="U52" s="3"/>
      <c r="V52" s="3"/>
      <c r="W52" s="3"/>
      <c r="X52" s="3"/>
      <c r="Y52" s="3"/>
      <c r="Z52" s="3"/>
      <c r="AA52" s="3"/>
      <c r="AB52" s="3"/>
      <c r="AC52" s="3"/>
      <c r="AD52" s="3"/>
      <c r="AE52" s="3"/>
      <c r="AF52" s="3"/>
      <c r="AG52" s="3"/>
    </row>
    <row r="53" spans="1:33" s="131" customFormat="1" x14ac:dyDescent="0.25">
      <c r="A53" s="223"/>
      <c r="B53" s="223" t="s">
        <v>260</v>
      </c>
      <c r="C53" s="223"/>
      <c r="D53" s="223"/>
      <c r="E53" s="223"/>
      <c r="F53" s="223"/>
      <c r="G53" s="223"/>
      <c r="H53" s="223"/>
      <c r="I53" s="223"/>
      <c r="J53" s="223"/>
      <c r="K53" s="223"/>
      <c r="L53" s="223"/>
      <c r="M53" s="350"/>
      <c r="N53" s="223"/>
      <c r="O53" s="1323"/>
      <c r="P53" s="223"/>
      <c r="Q53" s="223"/>
      <c r="R53" s="223"/>
      <c r="S53" s="223"/>
      <c r="T53" s="223"/>
      <c r="U53" s="3"/>
      <c r="V53" s="3"/>
      <c r="W53" s="3"/>
      <c r="X53" s="3"/>
      <c r="Y53" s="3"/>
      <c r="Z53" s="3"/>
      <c r="AA53" s="3"/>
      <c r="AB53" s="3"/>
      <c r="AC53" s="3"/>
      <c r="AD53" s="3"/>
      <c r="AE53" s="101"/>
      <c r="AF53" s="3"/>
      <c r="AG53" s="3"/>
    </row>
  </sheetData>
  <mergeCells count="15">
    <mergeCell ref="AA5:AA7"/>
    <mergeCell ref="AB5:AD5"/>
    <mergeCell ref="AG5:AG7"/>
    <mergeCell ref="O5:O7"/>
    <mergeCell ref="Q5:Q7"/>
    <mergeCell ref="R5:R7"/>
    <mergeCell ref="U5:U7"/>
    <mergeCell ref="V5:V7"/>
    <mergeCell ref="W5:Y5"/>
    <mergeCell ref="J5:L5"/>
    <mergeCell ref="B5:B7"/>
    <mergeCell ref="C5:C7"/>
    <mergeCell ref="D5:D7"/>
    <mergeCell ref="E5:G5"/>
    <mergeCell ref="I5:I7"/>
  </mergeCells>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C154"/>
  <sheetViews>
    <sheetView showGridLines="0" topLeftCell="A31" zoomScale="85" zoomScaleNormal="85" workbookViewId="0"/>
  </sheetViews>
  <sheetFormatPr defaultColWidth="11.42578125" defaultRowHeight="15" x14ac:dyDescent="0.25"/>
  <cols>
    <col min="1" max="1" width="2.85546875" style="102" customWidth="1"/>
    <col min="2" max="2" width="37.5703125" style="102" customWidth="1"/>
    <col min="3" max="3" width="5.28515625" style="102" customWidth="1"/>
    <col min="4" max="4" width="15.7109375" style="102" customWidth="1"/>
    <col min="5" max="5" width="16" style="102" customWidth="1"/>
    <col min="6" max="6" width="2.85546875" style="5" customWidth="1"/>
    <col min="7" max="7" width="2.85546875" style="102" customWidth="1"/>
    <col min="8" max="9" width="15.7109375" style="102" customWidth="1"/>
    <col min="10" max="10" width="2.85546875" style="5" customWidth="1"/>
    <col min="11" max="11" width="2.85546875" style="102" customWidth="1"/>
    <col min="12" max="13" width="12.28515625" style="102" customWidth="1"/>
    <col min="14" max="14" width="2.85546875" style="102" customWidth="1"/>
    <col min="15" max="15" width="37.5703125" style="102" customWidth="1"/>
    <col min="16" max="17" width="15.7109375" style="102" customWidth="1"/>
    <col min="18" max="18" width="2.85546875" style="5" customWidth="1"/>
    <col min="19" max="19" width="2.85546875" style="102" customWidth="1"/>
    <col min="20" max="21" width="15.7109375" style="102" customWidth="1"/>
    <col min="22" max="22" width="2.85546875" style="5" customWidth="1"/>
    <col min="23" max="25" width="9.140625" style="102" customWidth="1"/>
    <col min="26" max="27" width="11.42578125" style="2"/>
    <col min="28" max="256" width="11.42578125" style="102"/>
    <col min="257" max="257" width="2.85546875" style="102" customWidth="1"/>
    <col min="258" max="258" width="37.5703125" style="102" customWidth="1"/>
    <col min="259" max="259" width="5.28515625" style="102" customWidth="1"/>
    <col min="260" max="261" width="15.7109375" style="102" customWidth="1"/>
    <col min="262" max="263" width="2.85546875" style="102" customWidth="1"/>
    <col min="264" max="265" width="15.7109375" style="102" customWidth="1"/>
    <col min="266" max="267" width="2.85546875" style="102" customWidth="1"/>
    <col min="268" max="269" width="12.28515625" style="102" customWidth="1"/>
    <col min="270" max="270" width="2.85546875" style="102" customWidth="1"/>
    <col min="271" max="271" width="37.5703125" style="102" customWidth="1"/>
    <col min="272" max="273" width="15.7109375" style="102" customWidth="1"/>
    <col min="274" max="275" width="2.85546875" style="102" customWidth="1"/>
    <col min="276" max="277" width="15.7109375" style="102" customWidth="1"/>
    <col min="278" max="278" width="2.85546875" style="102" customWidth="1"/>
    <col min="279" max="281" width="9.140625" style="102" customWidth="1"/>
    <col min="282" max="512" width="11.42578125" style="102"/>
    <col min="513" max="513" width="2.85546875" style="102" customWidth="1"/>
    <col min="514" max="514" width="37.5703125" style="102" customWidth="1"/>
    <col min="515" max="515" width="5.28515625" style="102" customWidth="1"/>
    <col min="516" max="517" width="15.7109375" style="102" customWidth="1"/>
    <col min="518" max="519" width="2.85546875" style="102" customWidth="1"/>
    <col min="520" max="521" width="15.7109375" style="102" customWidth="1"/>
    <col min="522" max="523" width="2.85546875" style="102" customWidth="1"/>
    <col min="524" max="525" width="12.28515625" style="102" customWidth="1"/>
    <col min="526" max="526" width="2.85546875" style="102" customWidth="1"/>
    <col min="527" max="527" width="37.5703125" style="102" customWidth="1"/>
    <col min="528" max="529" width="15.7109375" style="102" customWidth="1"/>
    <col min="530" max="531" width="2.85546875" style="102" customWidth="1"/>
    <col min="532" max="533" width="15.7109375" style="102" customWidth="1"/>
    <col min="534" max="534" width="2.85546875" style="102" customWidth="1"/>
    <col min="535" max="537" width="9.140625" style="102" customWidth="1"/>
    <col min="538" max="768" width="11.42578125" style="102"/>
    <col min="769" max="769" width="2.85546875" style="102" customWidth="1"/>
    <col min="770" max="770" width="37.5703125" style="102" customWidth="1"/>
    <col min="771" max="771" width="5.28515625" style="102" customWidth="1"/>
    <col min="772" max="773" width="15.7109375" style="102" customWidth="1"/>
    <col min="774" max="775" width="2.85546875" style="102" customWidth="1"/>
    <col min="776" max="777" width="15.7109375" style="102" customWidth="1"/>
    <col min="778" max="779" width="2.85546875" style="102" customWidth="1"/>
    <col min="780" max="781" width="12.28515625" style="102" customWidth="1"/>
    <col min="782" max="782" width="2.85546875" style="102" customWidth="1"/>
    <col min="783" max="783" width="37.5703125" style="102" customWidth="1"/>
    <col min="784" max="785" width="15.7109375" style="102" customWidth="1"/>
    <col min="786" max="787" width="2.85546875" style="102" customWidth="1"/>
    <col min="788" max="789" width="15.7109375" style="102" customWidth="1"/>
    <col min="790" max="790" width="2.85546875" style="102" customWidth="1"/>
    <col min="791" max="793" width="9.140625" style="102" customWidth="1"/>
    <col min="794" max="1024" width="11.42578125" style="102"/>
    <col min="1025" max="1025" width="2.85546875" style="102" customWidth="1"/>
    <col min="1026" max="1026" width="37.5703125" style="102" customWidth="1"/>
    <col min="1027" max="1027" width="5.28515625" style="102" customWidth="1"/>
    <col min="1028" max="1029" width="15.7109375" style="102" customWidth="1"/>
    <col min="1030" max="1031" width="2.85546875" style="102" customWidth="1"/>
    <col min="1032" max="1033" width="15.7109375" style="102" customWidth="1"/>
    <col min="1034" max="1035" width="2.85546875" style="102" customWidth="1"/>
    <col min="1036" max="1037" width="12.28515625" style="102" customWidth="1"/>
    <col min="1038" max="1038" width="2.85546875" style="102" customWidth="1"/>
    <col min="1039" max="1039" width="37.5703125" style="102" customWidth="1"/>
    <col min="1040" max="1041" width="15.7109375" style="102" customWidth="1"/>
    <col min="1042" max="1043" width="2.85546875" style="102" customWidth="1"/>
    <col min="1044" max="1045" width="15.7109375" style="102" customWidth="1"/>
    <col min="1046" max="1046" width="2.85546875" style="102" customWidth="1"/>
    <col min="1047" max="1049" width="9.140625" style="102" customWidth="1"/>
    <col min="1050" max="1280" width="11.42578125" style="102"/>
    <col min="1281" max="1281" width="2.85546875" style="102" customWidth="1"/>
    <col min="1282" max="1282" width="37.5703125" style="102" customWidth="1"/>
    <col min="1283" max="1283" width="5.28515625" style="102" customWidth="1"/>
    <col min="1284" max="1285" width="15.7109375" style="102" customWidth="1"/>
    <col min="1286" max="1287" width="2.85546875" style="102" customWidth="1"/>
    <col min="1288" max="1289" width="15.7109375" style="102" customWidth="1"/>
    <col min="1290" max="1291" width="2.85546875" style="102" customWidth="1"/>
    <col min="1292" max="1293" width="12.28515625" style="102" customWidth="1"/>
    <col min="1294" max="1294" width="2.85546875" style="102" customWidth="1"/>
    <col min="1295" max="1295" width="37.5703125" style="102" customWidth="1"/>
    <col min="1296" max="1297" width="15.7109375" style="102" customWidth="1"/>
    <col min="1298" max="1299" width="2.85546875" style="102" customWidth="1"/>
    <col min="1300" max="1301" width="15.7109375" style="102" customWidth="1"/>
    <col min="1302" max="1302" width="2.85546875" style="102" customWidth="1"/>
    <col min="1303" max="1305" width="9.140625" style="102" customWidth="1"/>
    <col min="1306" max="1536" width="11.42578125" style="102"/>
    <col min="1537" max="1537" width="2.85546875" style="102" customWidth="1"/>
    <col min="1538" max="1538" width="37.5703125" style="102" customWidth="1"/>
    <col min="1539" max="1539" width="5.28515625" style="102" customWidth="1"/>
    <col min="1540" max="1541" width="15.7109375" style="102" customWidth="1"/>
    <col min="1542" max="1543" width="2.85546875" style="102" customWidth="1"/>
    <col min="1544" max="1545" width="15.7109375" style="102" customWidth="1"/>
    <col min="1546" max="1547" width="2.85546875" style="102" customWidth="1"/>
    <col min="1548" max="1549" width="12.28515625" style="102" customWidth="1"/>
    <col min="1550" max="1550" width="2.85546875" style="102" customWidth="1"/>
    <col min="1551" max="1551" width="37.5703125" style="102" customWidth="1"/>
    <col min="1552" max="1553" width="15.7109375" style="102" customWidth="1"/>
    <col min="1554" max="1555" width="2.85546875" style="102" customWidth="1"/>
    <col min="1556" max="1557" width="15.7109375" style="102" customWidth="1"/>
    <col min="1558" max="1558" width="2.85546875" style="102" customWidth="1"/>
    <col min="1559" max="1561" width="9.140625" style="102" customWidth="1"/>
    <col min="1562" max="1792" width="11.42578125" style="102"/>
    <col min="1793" max="1793" width="2.85546875" style="102" customWidth="1"/>
    <col min="1794" max="1794" width="37.5703125" style="102" customWidth="1"/>
    <col min="1795" max="1795" width="5.28515625" style="102" customWidth="1"/>
    <col min="1796" max="1797" width="15.7109375" style="102" customWidth="1"/>
    <col min="1798" max="1799" width="2.85546875" style="102" customWidth="1"/>
    <col min="1800" max="1801" width="15.7109375" style="102" customWidth="1"/>
    <col min="1802" max="1803" width="2.85546875" style="102" customWidth="1"/>
    <col min="1804" max="1805" width="12.28515625" style="102" customWidth="1"/>
    <col min="1806" max="1806" width="2.85546875" style="102" customWidth="1"/>
    <col min="1807" max="1807" width="37.5703125" style="102" customWidth="1"/>
    <col min="1808" max="1809" width="15.7109375" style="102" customWidth="1"/>
    <col min="1810" max="1811" width="2.85546875" style="102" customWidth="1"/>
    <col min="1812" max="1813" width="15.7109375" style="102" customWidth="1"/>
    <col min="1814" max="1814" width="2.85546875" style="102" customWidth="1"/>
    <col min="1815" max="1817" width="9.140625" style="102" customWidth="1"/>
    <col min="1818" max="2048" width="11.42578125" style="102"/>
    <col min="2049" max="2049" width="2.85546875" style="102" customWidth="1"/>
    <col min="2050" max="2050" width="37.5703125" style="102" customWidth="1"/>
    <col min="2051" max="2051" width="5.28515625" style="102" customWidth="1"/>
    <col min="2052" max="2053" width="15.7109375" style="102" customWidth="1"/>
    <col min="2054" max="2055" width="2.85546875" style="102" customWidth="1"/>
    <col min="2056" max="2057" width="15.7109375" style="102" customWidth="1"/>
    <col min="2058" max="2059" width="2.85546875" style="102" customWidth="1"/>
    <col min="2060" max="2061" width="12.28515625" style="102" customWidth="1"/>
    <col min="2062" max="2062" width="2.85546875" style="102" customWidth="1"/>
    <col min="2063" max="2063" width="37.5703125" style="102" customWidth="1"/>
    <col min="2064" max="2065" width="15.7109375" style="102" customWidth="1"/>
    <col min="2066" max="2067" width="2.85546875" style="102" customWidth="1"/>
    <col min="2068" max="2069" width="15.7109375" style="102" customWidth="1"/>
    <col min="2070" max="2070" width="2.85546875" style="102" customWidth="1"/>
    <col min="2071" max="2073" width="9.140625" style="102" customWidth="1"/>
    <col min="2074" max="2304" width="11.42578125" style="102"/>
    <col min="2305" max="2305" width="2.85546875" style="102" customWidth="1"/>
    <col min="2306" max="2306" width="37.5703125" style="102" customWidth="1"/>
    <col min="2307" max="2307" width="5.28515625" style="102" customWidth="1"/>
    <col min="2308" max="2309" width="15.7109375" style="102" customWidth="1"/>
    <col min="2310" max="2311" width="2.85546875" style="102" customWidth="1"/>
    <col min="2312" max="2313" width="15.7109375" style="102" customWidth="1"/>
    <col min="2314" max="2315" width="2.85546875" style="102" customWidth="1"/>
    <col min="2316" max="2317" width="12.28515625" style="102" customWidth="1"/>
    <col min="2318" max="2318" width="2.85546875" style="102" customWidth="1"/>
    <col min="2319" max="2319" width="37.5703125" style="102" customWidth="1"/>
    <col min="2320" max="2321" width="15.7109375" style="102" customWidth="1"/>
    <col min="2322" max="2323" width="2.85546875" style="102" customWidth="1"/>
    <col min="2324" max="2325" width="15.7109375" style="102" customWidth="1"/>
    <col min="2326" max="2326" width="2.85546875" style="102" customWidth="1"/>
    <col min="2327" max="2329" width="9.140625" style="102" customWidth="1"/>
    <col min="2330" max="2560" width="11.42578125" style="102"/>
    <col min="2561" max="2561" width="2.85546875" style="102" customWidth="1"/>
    <col min="2562" max="2562" width="37.5703125" style="102" customWidth="1"/>
    <col min="2563" max="2563" width="5.28515625" style="102" customWidth="1"/>
    <col min="2564" max="2565" width="15.7109375" style="102" customWidth="1"/>
    <col min="2566" max="2567" width="2.85546875" style="102" customWidth="1"/>
    <col min="2568" max="2569" width="15.7109375" style="102" customWidth="1"/>
    <col min="2570" max="2571" width="2.85546875" style="102" customWidth="1"/>
    <col min="2572" max="2573" width="12.28515625" style="102" customWidth="1"/>
    <col min="2574" max="2574" width="2.85546875" style="102" customWidth="1"/>
    <col min="2575" max="2575" width="37.5703125" style="102" customWidth="1"/>
    <col min="2576" max="2577" width="15.7109375" style="102" customWidth="1"/>
    <col min="2578" max="2579" width="2.85546875" style="102" customWidth="1"/>
    <col min="2580" max="2581" width="15.7109375" style="102" customWidth="1"/>
    <col min="2582" max="2582" width="2.85546875" style="102" customWidth="1"/>
    <col min="2583" max="2585" width="9.140625" style="102" customWidth="1"/>
    <col min="2586" max="2816" width="11.42578125" style="102"/>
    <col min="2817" max="2817" width="2.85546875" style="102" customWidth="1"/>
    <col min="2818" max="2818" width="37.5703125" style="102" customWidth="1"/>
    <col min="2819" max="2819" width="5.28515625" style="102" customWidth="1"/>
    <col min="2820" max="2821" width="15.7109375" style="102" customWidth="1"/>
    <col min="2822" max="2823" width="2.85546875" style="102" customWidth="1"/>
    <col min="2824" max="2825" width="15.7109375" style="102" customWidth="1"/>
    <col min="2826" max="2827" width="2.85546875" style="102" customWidth="1"/>
    <col min="2828" max="2829" width="12.28515625" style="102" customWidth="1"/>
    <col min="2830" max="2830" width="2.85546875" style="102" customWidth="1"/>
    <col min="2831" max="2831" width="37.5703125" style="102" customWidth="1"/>
    <col min="2832" max="2833" width="15.7109375" style="102" customWidth="1"/>
    <col min="2834" max="2835" width="2.85546875" style="102" customWidth="1"/>
    <col min="2836" max="2837" width="15.7109375" style="102" customWidth="1"/>
    <col min="2838" max="2838" width="2.85546875" style="102" customWidth="1"/>
    <col min="2839" max="2841" width="9.140625" style="102" customWidth="1"/>
    <col min="2842" max="3072" width="11.42578125" style="102"/>
    <col min="3073" max="3073" width="2.85546875" style="102" customWidth="1"/>
    <col min="3074" max="3074" width="37.5703125" style="102" customWidth="1"/>
    <col min="3075" max="3075" width="5.28515625" style="102" customWidth="1"/>
    <col min="3076" max="3077" width="15.7109375" style="102" customWidth="1"/>
    <col min="3078" max="3079" width="2.85546875" style="102" customWidth="1"/>
    <col min="3080" max="3081" width="15.7109375" style="102" customWidth="1"/>
    <col min="3082" max="3083" width="2.85546875" style="102" customWidth="1"/>
    <col min="3084" max="3085" width="12.28515625" style="102" customWidth="1"/>
    <col min="3086" max="3086" width="2.85546875" style="102" customWidth="1"/>
    <col min="3087" max="3087" width="37.5703125" style="102" customWidth="1"/>
    <col min="3088" max="3089" width="15.7109375" style="102" customWidth="1"/>
    <col min="3090" max="3091" width="2.85546875" style="102" customWidth="1"/>
    <col min="3092" max="3093" width="15.7109375" style="102" customWidth="1"/>
    <col min="3094" max="3094" width="2.85546875" style="102" customWidth="1"/>
    <col min="3095" max="3097" width="9.140625" style="102" customWidth="1"/>
    <col min="3098" max="3328" width="11.42578125" style="102"/>
    <col min="3329" max="3329" width="2.85546875" style="102" customWidth="1"/>
    <col min="3330" max="3330" width="37.5703125" style="102" customWidth="1"/>
    <col min="3331" max="3331" width="5.28515625" style="102" customWidth="1"/>
    <col min="3332" max="3333" width="15.7109375" style="102" customWidth="1"/>
    <col min="3334" max="3335" width="2.85546875" style="102" customWidth="1"/>
    <col min="3336" max="3337" width="15.7109375" style="102" customWidth="1"/>
    <col min="3338" max="3339" width="2.85546875" style="102" customWidth="1"/>
    <col min="3340" max="3341" width="12.28515625" style="102" customWidth="1"/>
    <col min="3342" max="3342" width="2.85546875" style="102" customWidth="1"/>
    <col min="3343" max="3343" width="37.5703125" style="102" customWidth="1"/>
    <col min="3344" max="3345" width="15.7109375" style="102" customWidth="1"/>
    <col min="3346" max="3347" width="2.85546875" style="102" customWidth="1"/>
    <col min="3348" max="3349" width="15.7109375" style="102" customWidth="1"/>
    <col min="3350" max="3350" width="2.85546875" style="102" customWidth="1"/>
    <col min="3351" max="3353" width="9.140625" style="102" customWidth="1"/>
    <col min="3354" max="3584" width="11.42578125" style="102"/>
    <col min="3585" max="3585" width="2.85546875" style="102" customWidth="1"/>
    <col min="3586" max="3586" width="37.5703125" style="102" customWidth="1"/>
    <col min="3587" max="3587" width="5.28515625" style="102" customWidth="1"/>
    <col min="3588" max="3589" width="15.7109375" style="102" customWidth="1"/>
    <col min="3590" max="3591" width="2.85546875" style="102" customWidth="1"/>
    <col min="3592" max="3593" width="15.7109375" style="102" customWidth="1"/>
    <col min="3594" max="3595" width="2.85546875" style="102" customWidth="1"/>
    <col min="3596" max="3597" width="12.28515625" style="102" customWidth="1"/>
    <col min="3598" max="3598" width="2.85546875" style="102" customWidth="1"/>
    <col min="3599" max="3599" width="37.5703125" style="102" customWidth="1"/>
    <col min="3600" max="3601" width="15.7109375" style="102" customWidth="1"/>
    <col min="3602" max="3603" width="2.85546875" style="102" customWidth="1"/>
    <col min="3604" max="3605" width="15.7109375" style="102" customWidth="1"/>
    <col min="3606" max="3606" width="2.85546875" style="102" customWidth="1"/>
    <col min="3607" max="3609" width="9.140625" style="102" customWidth="1"/>
    <col min="3610" max="3840" width="11.42578125" style="102"/>
    <col min="3841" max="3841" width="2.85546875" style="102" customWidth="1"/>
    <col min="3842" max="3842" width="37.5703125" style="102" customWidth="1"/>
    <col min="3843" max="3843" width="5.28515625" style="102" customWidth="1"/>
    <col min="3844" max="3845" width="15.7109375" style="102" customWidth="1"/>
    <col min="3846" max="3847" width="2.85546875" style="102" customWidth="1"/>
    <col min="3848" max="3849" width="15.7109375" style="102" customWidth="1"/>
    <col min="3850" max="3851" width="2.85546875" style="102" customWidth="1"/>
    <col min="3852" max="3853" width="12.28515625" style="102" customWidth="1"/>
    <col min="3854" max="3854" width="2.85546875" style="102" customWidth="1"/>
    <col min="3855" max="3855" width="37.5703125" style="102" customWidth="1"/>
    <col min="3856" max="3857" width="15.7109375" style="102" customWidth="1"/>
    <col min="3858" max="3859" width="2.85546875" style="102" customWidth="1"/>
    <col min="3860" max="3861" width="15.7109375" style="102" customWidth="1"/>
    <col min="3862" max="3862" width="2.85546875" style="102" customWidth="1"/>
    <col min="3863" max="3865" width="9.140625" style="102" customWidth="1"/>
    <col min="3866" max="4096" width="11.42578125" style="102"/>
    <col min="4097" max="4097" width="2.85546875" style="102" customWidth="1"/>
    <col min="4098" max="4098" width="37.5703125" style="102" customWidth="1"/>
    <col min="4099" max="4099" width="5.28515625" style="102" customWidth="1"/>
    <col min="4100" max="4101" width="15.7109375" style="102" customWidth="1"/>
    <col min="4102" max="4103" width="2.85546875" style="102" customWidth="1"/>
    <col min="4104" max="4105" width="15.7109375" style="102" customWidth="1"/>
    <col min="4106" max="4107" width="2.85546875" style="102" customWidth="1"/>
    <col min="4108" max="4109" width="12.28515625" style="102" customWidth="1"/>
    <col min="4110" max="4110" width="2.85546875" style="102" customWidth="1"/>
    <col min="4111" max="4111" width="37.5703125" style="102" customWidth="1"/>
    <col min="4112" max="4113" width="15.7109375" style="102" customWidth="1"/>
    <col min="4114" max="4115" width="2.85546875" style="102" customWidth="1"/>
    <col min="4116" max="4117" width="15.7109375" style="102" customWidth="1"/>
    <col min="4118" max="4118" width="2.85546875" style="102" customWidth="1"/>
    <col min="4119" max="4121" width="9.140625" style="102" customWidth="1"/>
    <col min="4122" max="4352" width="11.42578125" style="102"/>
    <col min="4353" max="4353" width="2.85546875" style="102" customWidth="1"/>
    <col min="4354" max="4354" width="37.5703125" style="102" customWidth="1"/>
    <col min="4355" max="4355" width="5.28515625" style="102" customWidth="1"/>
    <col min="4356" max="4357" width="15.7109375" style="102" customWidth="1"/>
    <col min="4358" max="4359" width="2.85546875" style="102" customWidth="1"/>
    <col min="4360" max="4361" width="15.7109375" style="102" customWidth="1"/>
    <col min="4362" max="4363" width="2.85546875" style="102" customWidth="1"/>
    <col min="4364" max="4365" width="12.28515625" style="102" customWidth="1"/>
    <col min="4366" max="4366" width="2.85546875" style="102" customWidth="1"/>
    <col min="4367" max="4367" width="37.5703125" style="102" customWidth="1"/>
    <col min="4368" max="4369" width="15.7109375" style="102" customWidth="1"/>
    <col min="4370" max="4371" width="2.85546875" style="102" customWidth="1"/>
    <col min="4372" max="4373" width="15.7109375" style="102" customWidth="1"/>
    <col min="4374" max="4374" width="2.85546875" style="102" customWidth="1"/>
    <col min="4375" max="4377" width="9.140625" style="102" customWidth="1"/>
    <col min="4378" max="4608" width="11.42578125" style="102"/>
    <col min="4609" max="4609" width="2.85546875" style="102" customWidth="1"/>
    <col min="4610" max="4610" width="37.5703125" style="102" customWidth="1"/>
    <col min="4611" max="4611" width="5.28515625" style="102" customWidth="1"/>
    <col min="4612" max="4613" width="15.7109375" style="102" customWidth="1"/>
    <col min="4614" max="4615" width="2.85546875" style="102" customWidth="1"/>
    <col min="4616" max="4617" width="15.7109375" style="102" customWidth="1"/>
    <col min="4618" max="4619" width="2.85546875" style="102" customWidth="1"/>
    <col min="4620" max="4621" width="12.28515625" style="102" customWidth="1"/>
    <col min="4622" max="4622" width="2.85546875" style="102" customWidth="1"/>
    <col min="4623" max="4623" width="37.5703125" style="102" customWidth="1"/>
    <col min="4624" max="4625" width="15.7109375" style="102" customWidth="1"/>
    <col min="4626" max="4627" width="2.85546875" style="102" customWidth="1"/>
    <col min="4628" max="4629" width="15.7109375" style="102" customWidth="1"/>
    <col min="4630" max="4630" width="2.85546875" style="102" customWidth="1"/>
    <col min="4631" max="4633" width="9.140625" style="102" customWidth="1"/>
    <col min="4634" max="4864" width="11.42578125" style="102"/>
    <col min="4865" max="4865" width="2.85546875" style="102" customWidth="1"/>
    <col min="4866" max="4866" width="37.5703125" style="102" customWidth="1"/>
    <col min="4867" max="4867" width="5.28515625" style="102" customWidth="1"/>
    <col min="4868" max="4869" width="15.7109375" style="102" customWidth="1"/>
    <col min="4870" max="4871" width="2.85546875" style="102" customWidth="1"/>
    <col min="4872" max="4873" width="15.7109375" style="102" customWidth="1"/>
    <col min="4874" max="4875" width="2.85546875" style="102" customWidth="1"/>
    <col min="4876" max="4877" width="12.28515625" style="102" customWidth="1"/>
    <col min="4878" max="4878" width="2.85546875" style="102" customWidth="1"/>
    <col min="4879" max="4879" width="37.5703125" style="102" customWidth="1"/>
    <col min="4880" max="4881" width="15.7109375" style="102" customWidth="1"/>
    <col min="4882" max="4883" width="2.85546875" style="102" customWidth="1"/>
    <col min="4884" max="4885" width="15.7109375" style="102" customWidth="1"/>
    <col min="4886" max="4886" width="2.85546875" style="102" customWidth="1"/>
    <col min="4887" max="4889" width="9.140625" style="102" customWidth="1"/>
    <col min="4890" max="5120" width="11.42578125" style="102"/>
    <col min="5121" max="5121" width="2.85546875" style="102" customWidth="1"/>
    <col min="5122" max="5122" width="37.5703125" style="102" customWidth="1"/>
    <col min="5123" max="5123" width="5.28515625" style="102" customWidth="1"/>
    <col min="5124" max="5125" width="15.7109375" style="102" customWidth="1"/>
    <col min="5126" max="5127" width="2.85546875" style="102" customWidth="1"/>
    <col min="5128" max="5129" width="15.7109375" style="102" customWidth="1"/>
    <col min="5130" max="5131" width="2.85546875" style="102" customWidth="1"/>
    <col min="5132" max="5133" width="12.28515625" style="102" customWidth="1"/>
    <col min="5134" max="5134" width="2.85546875" style="102" customWidth="1"/>
    <col min="5135" max="5135" width="37.5703125" style="102" customWidth="1"/>
    <col min="5136" max="5137" width="15.7109375" style="102" customWidth="1"/>
    <col min="5138" max="5139" width="2.85546875" style="102" customWidth="1"/>
    <col min="5140" max="5141" width="15.7109375" style="102" customWidth="1"/>
    <col min="5142" max="5142" width="2.85546875" style="102" customWidth="1"/>
    <col min="5143" max="5145" width="9.140625" style="102" customWidth="1"/>
    <col min="5146" max="5376" width="11.42578125" style="102"/>
    <col min="5377" max="5377" width="2.85546875" style="102" customWidth="1"/>
    <col min="5378" max="5378" width="37.5703125" style="102" customWidth="1"/>
    <col min="5379" max="5379" width="5.28515625" style="102" customWidth="1"/>
    <col min="5380" max="5381" width="15.7109375" style="102" customWidth="1"/>
    <col min="5382" max="5383" width="2.85546875" style="102" customWidth="1"/>
    <col min="5384" max="5385" width="15.7109375" style="102" customWidth="1"/>
    <col min="5386" max="5387" width="2.85546875" style="102" customWidth="1"/>
    <col min="5388" max="5389" width="12.28515625" style="102" customWidth="1"/>
    <col min="5390" max="5390" width="2.85546875" style="102" customWidth="1"/>
    <col min="5391" max="5391" width="37.5703125" style="102" customWidth="1"/>
    <col min="5392" max="5393" width="15.7109375" style="102" customWidth="1"/>
    <col min="5394" max="5395" width="2.85546875" style="102" customWidth="1"/>
    <col min="5396" max="5397" width="15.7109375" style="102" customWidth="1"/>
    <col min="5398" max="5398" width="2.85546875" style="102" customWidth="1"/>
    <col min="5399" max="5401" width="9.140625" style="102" customWidth="1"/>
    <col min="5402" max="5632" width="11.42578125" style="102"/>
    <col min="5633" max="5633" width="2.85546875" style="102" customWidth="1"/>
    <col min="5634" max="5634" width="37.5703125" style="102" customWidth="1"/>
    <col min="5635" max="5635" width="5.28515625" style="102" customWidth="1"/>
    <col min="5636" max="5637" width="15.7109375" style="102" customWidth="1"/>
    <col min="5638" max="5639" width="2.85546875" style="102" customWidth="1"/>
    <col min="5640" max="5641" width="15.7109375" style="102" customWidth="1"/>
    <col min="5642" max="5643" width="2.85546875" style="102" customWidth="1"/>
    <col min="5644" max="5645" width="12.28515625" style="102" customWidth="1"/>
    <col min="5646" max="5646" width="2.85546875" style="102" customWidth="1"/>
    <col min="5647" max="5647" width="37.5703125" style="102" customWidth="1"/>
    <col min="5648" max="5649" width="15.7109375" style="102" customWidth="1"/>
    <col min="5650" max="5651" width="2.85546875" style="102" customWidth="1"/>
    <col min="5652" max="5653" width="15.7109375" style="102" customWidth="1"/>
    <col min="5654" max="5654" width="2.85546875" style="102" customWidth="1"/>
    <col min="5655" max="5657" width="9.140625" style="102" customWidth="1"/>
    <col min="5658" max="5888" width="11.42578125" style="102"/>
    <col min="5889" max="5889" width="2.85546875" style="102" customWidth="1"/>
    <col min="5890" max="5890" width="37.5703125" style="102" customWidth="1"/>
    <col min="5891" max="5891" width="5.28515625" style="102" customWidth="1"/>
    <col min="5892" max="5893" width="15.7109375" style="102" customWidth="1"/>
    <col min="5894" max="5895" width="2.85546875" style="102" customWidth="1"/>
    <col min="5896" max="5897" width="15.7109375" style="102" customWidth="1"/>
    <col min="5898" max="5899" width="2.85546875" style="102" customWidth="1"/>
    <col min="5900" max="5901" width="12.28515625" style="102" customWidth="1"/>
    <col min="5902" max="5902" width="2.85546875" style="102" customWidth="1"/>
    <col min="5903" max="5903" width="37.5703125" style="102" customWidth="1"/>
    <col min="5904" max="5905" width="15.7109375" style="102" customWidth="1"/>
    <col min="5906" max="5907" width="2.85546875" style="102" customWidth="1"/>
    <col min="5908" max="5909" width="15.7109375" style="102" customWidth="1"/>
    <col min="5910" max="5910" width="2.85546875" style="102" customWidth="1"/>
    <col min="5911" max="5913" width="9.140625" style="102" customWidth="1"/>
    <col min="5914" max="6144" width="11.42578125" style="102"/>
    <col min="6145" max="6145" width="2.85546875" style="102" customWidth="1"/>
    <col min="6146" max="6146" width="37.5703125" style="102" customWidth="1"/>
    <col min="6147" max="6147" width="5.28515625" style="102" customWidth="1"/>
    <col min="6148" max="6149" width="15.7109375" style="102" customWidth="1"/>
    <col min="6150" max="6151" width="2.85546875" style="102" customWidth="1"/>
    <col min="6152" max="6153" width="15.7109375" style="102" customWidth="1"/>
    <col min="6154" max="6155" width="2.85546875" style="102" customWidth="1"/>
    <col min="6156" max="6157" width="12.28515625" style="102" customWidth="1"/>
    <col min="6158" max="6158" width="2.85546875" style="102" customWidth="1"/>
    <col min="6159" max="6159" width="37.5703125" style="102" customWidth="1"/>
    <col min="6160" max="6161" width="15.7109375" style="102" customWidth="1"/>
    <col min="6162" max="6163" width="2.85546875" style="102" customWidth="1"/>
    <col min="6164" max="6165" width="15.7109375" style="102" customWidth="1"/>
    <col min="6166" max="6166" width="2.85546875" style="102" customWidth="1"/>
    <col min="6167" max="6169" width="9.140625" style="102" customWidth="1"/>
    <col min="6170" max="6400" width="11.42578125" style="102"/>
    <col min="6401" max="6401" width="2.85546875" style="102" customWidth="1"/>
    <col min="6402" max="6402" width="37.5703125" style="102" customWidth="1"/>
    <col min="6403" max="6403" width="5.28515625" style="102" customWidth="1"/>
    <col min="6404" max="6405" width="15.7109375" style="102" customWidth="1"/>
    <col min="6406" max="6407" width="2.85546875" style="102" customWidth="1"/>
    <col min="6408" max="6409" width="15.7109375" style="102" customWidth="1"/>
    <col min="6410" max="6411" width="2.85546875" style="102" customWidth="1"/>
    <col min="6412" max="6413" width="12.28515625" style="102" customWidth="1"/>
    <col min="6414" max="6414" width="2.85546875" style="102" customWidth="1"/>
    <col min="6415" max="6415" width="37.5703125" style="102" customWidth="1"/>
    <col min="6416" max="6417" width="15.7109375" style="102" customWidth="1"/>
    <col min="6418" max="6419" width="2.85546875" style="102" customWidth="1"/>
    <col min="6420" max="6421" width="15.7109375" style="102" customWidth="1"/>
    <col min="6422" max="6422" width="2.85546875" style="102" customWidth="1"/>
    <col min="6423" max="6425" width="9.140625" style="102" customWidth="1"/>
    <col min="6426" max="6656" width="11.42578125" style="102"/>
    <col min="6657" max="6657" width="2.85546875" style="102" customWidth="1"/>
    <col min="6658" max="6658" width="37.5703125" style="102" customWidth="1"/>
    <col min="6659" max="6659" width="5.28515625" style="102" customWidth="1"/>
    <col min="6660" max="6661" width="15.7109375" style="102" customWidth="1"/>
    <col min="6662" max="6663" width="2.85546875" style="102" customWidth="1"/>
    <col min="6664" max="6665" width="15.7109375" style="102" customWidth="1"/>
    <col min="6666" max="6667" width="2.85546875" style="102" customWidth="1"/>
    <col min="6668" max="6669" width="12.28515625" style="102" customWidth="1"/>
    <col min="6670" max="6670" width="2.85546875" style="102" customWidth="1"/>
    <col min="6671" max="6671" width="37.5703125" style="102" customWidth="1"/>
    <col min="6672" max="6673" width="15.7109375" style="102" customWidth="1"/>
    <col min="6674" max="6675" width="2.85546875" style="102" customWidth="1"/>
    <col min="6676" max="6677" width="15.7109375" style="102" customWidth="1"/>
    <col min="6678" max="6678" width="2.85546875" style="102" customWidth="1"/>
    <col min="6679" max="6681" width="9.140625" style="102" customWidth="1"/>
    <col min="6682" max="6912" width="11.42578125" style="102"/>
    <col min="6913" max="6913" width="2.85546875" style="102" customWidth="1"/>
    <col min="6914" max="6914" width="37.5703125" style="102" customWidth="1"/>
    <col min="6915" max="6915" width="5.28515625" style="102" customWidth="1"/>
    <col min="6916" max="6917" width="15.7109375" style="102" customWidth="1"/>
    <col min="6918" max="6919" width="2.85546875" style="102" customWidth="1"/>
    <col min="6920" max="6921" width="15.7109375" style="102" customWidth="1"/>
    <col min="6922" max="6923" width="2.85546875" style="102" customWidth="1"/>
    <col min="6924" max="6925" width="12.28515625" style="102" customWidth="1"/>
    <col min="6926" max="6926" width="2.85546875" style="102" customWidth="1"/>
    <col min="6927" max="6927" width="37.5703125" style="102" customWidth="1"/>
    <col min="6928" max="6929" width="15.7109375" style="102" customWidth="1"/>
    <col min="6930" max="6931" width="2.85546875" style="102" customWidth="1"/>
    <col min="6932" max="6933" width="15.7109375" style="102" customWidth="1"/>
    <col min="6934" max="6934" width="2.85546875" style="102" customWidth="1"/>
    <col min="6935" max="6937" width="9.140625" style="102" customWidth="1"/>
    <col min="6938" max="7168" width="11.42578125" style="102"/>
    <col min="7169" max="7169" width="2.85546875" style="102" customWidth="1"/>
    <col min="7170" max="7170" width="37.5703125" style="102" customWidth="1"/>
    <col min="7171" max="7171" width="5.28515625" style="102" customWidth="1"/>
    <col min="7172" max="7173" width="15.7109375" style="102" customWidth="1"/>
    <col min="7174" max="7175" width="2.85546875" style="102" customWidth="1"/>
    <col min="7176" max="7177" width="15.7109375" style="102" customWidth="1"/>
    <col min="7178" max="7179" width="2.85546875" style="102" customWidth="1"/>
    <col min="7180" max="7181" width="12.28515625" style="102" customWidth="1"/>
    <col min="7182" max="7182" width="2.85546875" style="102" customWidth="1"/>
    <col min="7183" max="7183" width="37.5703125" style="102" customWidth="1"/>
    <col min="7184" max="7185" width="15.7109375" style="102" customWidth="1"/>
    <col min="7186" max="7187" width="2.85546875" style="102" customWidth="1"/>
    <col min="7188" max="7189" width="15.7109375" style="102" customWidth="1"/>
    <col min="7190" max="7190" width="2.85546875" style="102" customWidth="1"/>
    <col min="7191" max="7193" width="9.140625" style="102" customWidth="1"/>
    <col min="7194" max="7424" width="11.42578125" style="102"/>
    <col min="7425" max="7425" width="2.85546875" style="102" customWidth="1"/>
    <col min="7426" max="7426" width="37.5703125" style="102" customWidth="1"/>
    <col min="7427" max="7427" width="5.28515625" style="102" customWidth="1"/>
    <col min="7428" max="7429" width="15.7109375" style="102" customWidth="1"/>
    <col min="7430" max="7431" width="2.85546875" style="102" customWidth="1"/>
    <col min="7432" max="7433" width="15.7109375" style="102" customWidth="1"/>
    <col min="7434" max="7435" width="2.85546875" style="102" customWidth="1"/>
    <col min="7436" max="7437" width="12.28515625" style="102" customWidth="1"/>
    <col min="7438" max="7438" width="2.85546875" style="102" customWidth="1"/>
    <col min="7439" max="7439" width="37.5703125" style="102" customWidth="1"/>
    <col min="7440" max="7441" width="15.7109375" style="102" customWidth="1"/>
    <col min="7442" max="7443" width="2.85546875" style="102" customWidth="1"/>
    <col min="7444" max="7445" width="15.7109375" style="102" customWidth="1"/>
    <col min="7446" max="7446" width="2.85546875" style="102" customWidth="1"/>
    <col min="7447" max="7449" width="9.140625" style="102" customWidth="1"/>
    <col min="7450" max="7680" width="11.42578125" style="102"/>
    <col min="7681" max="7681" width="2.85546875" style="102" customWidth="1"/>
    <col min="7682" max="7682" width="37.5703125" style="102" customWidth="1"/>
    <col min="7683" max="7683" width="5.28515625" style="102" customWidth="1"/>
    <col min="7684" max="7685" width="15.7109375" style="102" customWidth="1"/>
    <col min="7686" max="7687" width="2.85546875" style="102" customWidth="1"/>
    <col min="7688" max="7689" width="15.7109375" style="102" customWidth="1"/>
    <col min="7690" max="7691" width="2.85546875" style="102" customWidth="1"/>
    <col min="7692" max="7693" width="12.28515625" style="102" customWidth="1"/>
    <col min="7694" max="7694" width="2.85546875" style="102" customWidth="1"/>
    <col min="7695" max="7695" width="37.5703125" style="102" customWidth="1"/>
    <col min="7696" max="7697" width="15.7109375" style="102" customWidth="1"/>
    <col min="7698" max="7699" width="2.85546875" style="102" customWidth="1"/>
    <col min="7700" max="7701" width="15.7109375" style="102" customWidth="1"/>
    <col min="7702" max="7702" width="2.85546875" style="102" customWidth="1"/>
    <col min="7703" max="7705" width="9.140625" style="102" customWidth="1"/>
    <col min="7706" max="7936" width="11.42578125" style="102"/>
    <col min="7937" max="7937" width="2.85546875" style="102" customWidth="1"/>
    <col min="7938" max="7938" width="37.5703125" style="102" customWidth="1"/>
    <col min="7939" max="7939" width="5.28515625" style="102" customWidth="1"/>
    <col min="7940" max="7941" width="15.7109375" style="102" customWidth="1"/>
    <col min="7942" max="7943" width="2.85546875" style="102" customWidth="1"/>
    <col min="7944" max="7945" width="15.7109375" style="102" customWidth="1"/>
    <col min="7946" max="7947" width="2.85546875" style="102" customWidth="1"/>
    <col min="7948" max="7949" width="12.28515625" style="102" customWidth="1"/>
    <col min="7950" max="7950" width="2.85546875" style="102" customWidth="1"/>
    <col min="7951" max="7951" width="37.5703125" style="102" customWidth="1"/>
    <col min="7952" max="7953" width="15.7109375" style="102" customWidth="1"/>
    <col min="7954" max="7955" width="2.85546875" style="102" customWidth="1"/>
    <col min="7956" max="7957" width="15.7109375" style="102" customWidth="1"/>
    <col min="7958" max="7958" width="2.85546875" style="102" customWidth="1"/>
    <col min="7959" max="7961" width="9.140625" style="102" customWidth="1"/>
    <col min="7962" max="8192" width="11.42578125" style="102"/>
    <col min="8193" max="8193" width="2.85546875" style="102" customWidth="1"/>
    <col min="8194" max="8194" width="37.5703125" style="102" customWidth="1"/>
    <col min="8195" max="8195" width="5.28515625" style="102" customWidth="1"/>
    <col min="8196" max="8197" width="15.7109375" style="102" customWidth="1"/>
    <col min="8198" max="8199" width="2.85546875" style="102" customWidth="1"/>
    <col min="8200" max="8201" width="15.7109375" style="102" customWidth="1"/>
    <col min="8202" max="8203" width="2.85546875" style="102" customWidth="1"/>
    <col min="8204" max="8205" width="12.28515625" style="102" customWidth="1"/>
    <col min="8206" max="8206" width="2.85546875" style="102" customWidth="1"/>
    <col min="8207" max="8207" width="37.5703125" style="102" customWidth="1"/>
    <col min="8208" max="8209" width="15.7109375" style="102" customWidth="1"/>
    <col min="8210" max="8211" width="2.85546875" style="102" customWidth="1"/>
    <col min="8212" max="8213" width="15.7109375" style="102" customWidth="1"/>
    <col min="8214" max="8214" width="2.85546875" style="102" customWidth="1"/>
    <col min="8215" max="8217" width="9.140625" style="102" customWidth="1"/>
    <col min="8218" max="8448" width="11.42578125" style="102"/>
    <col min="8449" max="8449" width="2.85546875" style="102" customWidth="1"/>
    <col min="8450" max="8450" width="37.5703125" style="102" customWidth="1"/>
    <col min="8451" max="8451" width="5.28515625" style="102" customWidth="1"/>
    <col min="8452" max="8453" width="15.7109375" style="102" customWidth="1"/>
    <col min="8454" max="8455" width="2.85546875" style="102" customWidth="1"/>
    <col min="8456" max="8457" width="15.7109375" style="102" customWidth="1"/>
    <col min="8458" max="8459" width="2.85546875" style="102" customWidth="1"/>
    <col min="8460" max="8461" width="12.28515625" style="102" customWidth="1"/>
    <col min="8462" max="8462" width="2.85546875" style="102" customWidth="1"/>
    <col min="8463" max="8463" width="37.5703125" style="102" customWidth="1"/>
    <col min="8464" max="8465" width="15.7109375" style="102" customWidth="1"/>
    <col min="8466" max="8467" width="2.85546875" style="102" customWidth="1"/>
    <col min="8468" max="8469" width="15.7109375" style="102" customWidth="1"/>
    <col min="8470" max="8470" width="2.85546875" style="102" customWidth="1"/>
    <col min="8471" max="8473" width="9.140625" style="102" customWidth="1"/>
    <col min="8474" max="8704" width="11.42578125" style="102"/>
    <col min="8705" max="8705" width="2.85546875" style="102" customWidth="1"/>
    <col min="8706" max="8706" width="37.5703125" style="102" customWidth="1"/>
    <col min="8707" max="8707" width="5.28515625" style="102" customWidth="1"/>
    <col min="8708" max="8709" width="15.7109375" style="102" customWidth="1"/>
    <col min="8710" max="8711" width="2.85546875" style="102" customWidth="1"/>
    <col min="8712" max="8713" width="15.7109375" style="102" customWidth="1"/>
    <col min="8714" max="8715" width="2.85546875" style="102" customWidth="1"/>
    <col min="8716" max="8717" width="12.28515625" style="102" customWidth="1"/>
    <col min="8718" max="8718" width="2.85546875" style="102" customWidth="1"/>
    <col min="8719" max="8719" width="37.5703125" style="102" customWidth="1"/>
    <col min="8720" max="8721" width="15.7109375" style="102" customWidth="1"/>
    <col min="8722" max="8723" width="2.85546875" style="102" customWidth="1"/>
    <col min="8724" max="8725" width="15.7109375" style="102" customWidth="1"/>
    <col min="8726" max="8726" width="2.85546875" style="102" customWidth="1"/>
    <col min="8727" max="8729" width="9.140625" style="102" customWidth="1"/>
    <col min="8730" max="8960" width="11.42578125" style="102"/>
    <col min="8961" max="8961" width="2.85546875" style="102" customWidth="1"/>
    <col min="8962" max="8962" width="37.5703125" style="102" customWidth="1"/>
    <col min="8963" max="8963" width="5.28515625" style="102" customWidth="1"/>
    <col min="8964" max="8965" width="15.7109375" style="102" customWidth="1"/>
    <col min="8966" max="8967" width="2.85546875" style="102" customWidth="1"/>
    <col min="8968" max="8969" width="15.7109375" style="102" customWidth="1"/>
    <col min="8970" max="8971" width="2.85546875" style="102" customWidth="1"/>
    <col min="8972" max="8973" width="12.28515625" style="102" customWidth="1"/>
    <col min="8974" max="8974" width="2.85546875" style="102" customWidth="1"/>
    <col min="8975" max="8975" width="37.5703125" style="102" customWidth="1"/>
    <col min="8976" max="8977" width="15.7109375" style="102" customWidth="1"/>
    <col min="8978" max="8979" width="2.85546875" style="102" customWidth="1"/>
    <col min="8980" max="8981" width="15.7109375" style="102" customWidth="1"/>
    <col min="8982" max="8982" width="2.85546875" style="102" customWidth="1"/>
    <col min="8983" max="8985" width="9.140625" style="102" customWidth="1"/>
    <col min="8986" max="9216" width="11.42578125" style="102"/>
    <col min="9217" max="9217" width="2.85546875" style="102" customWidth="1"/>
    <col min="9218" max="9218" width="37.5703125" style="102" customWidth="1"/>
    <col min="9219" max="9219" width="5.28515625" style="102" customWidth="1"/>
    <col min="9220" max="9221" width="15.7109375" style="102" customWidth="1"/>
    <col min="9222" max="9223" width="2.85546875" style="102" customWidth="1"/>
    <col min="9224" max="9225" width="15.7109375" style="102" customWidth="1"/>
    <col min="9226" max="9227" width="2.85546875" style="102" customWidth="1"/>
    <col min="9228" max="9229" width="12.28515625" style="102" customWidth="1"/>
    <col min="9230" max="9230" width="2.85546875" style="102" customWidth="1"/>
    <col min="9231" max="9231" width="37.5703125" style="102" customWidth="1"/>
    <col min="9232" max="9233" width="15.7109375" style="102" customWidth="1"/>
    <col min="9234" max="9235" width="2.85546875" style="102" customWidth="1"/>
    <col min="9236" max="9237" width="15.7109375" style="102" customWidth="1"/>
    <col min="9238" max="9238" width="2.85546875" style="102" customWidth="1"/>
    <col min="9239" max="9241" width="9.140625" style="102" customWidth="1"/>
    <col min="9242" max="9472" width="11.42578125" style="102"/>
    <col min="9473" max="9473" width="2.85546875" style="102" customWidth="1"/>
    <col min="9474" max="9474" width="37.5703125" style="102" customWidth="1"/>
    <col min="9475" max="9475" width="5.28515625" style="102" customWidth="1"/>
    <col min="9476" max="9477" width="15.7109375" style="102" customWidth="1"/>
    <col min="9478" max="9479" width="2.85546875" style="102" customWidth="1"/>
    <col min="9480" max="9481" width="15.7109375" style="102" customWidth="1"/>
    <col min="9482" max="9483" width="2.85546875" style="102" customWidth="1"/>
    <col min="9484" max="9485" width="12.28515625" style="102" customWidth="1"/>
    <col min="9486" max="9486" width="2.85546875" style="102" customWidth="1"/>
    <col min="9487" max="9487" width="37.5703125" style="102" customWidth="1"/>
    <col min="9488" max="9489" width="15.7109375" style="102" customWidth="1"/>
    <col min="9490" max="9491" width="2.85546875" style="102" customWidth="1"/>
    <col min="9492" max="9493" width="15.7109375" style="102" customWidth="1"/>
    <col min="9494" max="9494" width="2.85546875" style="102" customWidth="1"/>
    <col min="9495" max="9497" width="9.140625" style="102" customWidth="1"/>
    <col min="9498" max="9728" width="11.42578125" style="102"/>
    <col min="9729" max="9729" width="2.85546875" style="102" customWidth="1"/>
    <col min="9730" max="9730" width="37.5703125" style="102" customWidth="1"/>
    <col min="9731" max="9731" width="5.28515625" style="102" customWidth="1"/>
    <col min="9732" max="9733" width="15.7109375" style="102" customWidth="1"/>
    <col min="9734" max="9735" width="2.85546875" style="102" customWidth="1"/>
    <col min="9736" max="9737" width="15.7109375" style="102" customWidth="1"/>
    <col min="9738" max="9739" width="2.85546875" style="102" customWidth="1"/>
    <col min="9740" max="9741" width="12.28515625" style="102" customWidth="1"/>
    <col min="9742" max="9742" width="2.85546875" style="102" customWidth="1"/>
    <col min="9743" max="9743" width="37.5703125" style="102" customWidth="1"/>
    <col min="9744" max="9745" width="15.7109375" style="102" customWidth="1"/>
    <col min="9746" max="9747" width="2.85546875" style="102" customWidth="1"/>
    <col min="9748" max="9749" width="15.7109375" style="102" customWidth="1"/>
    <col min="9750" max="9750" width="2.85546875" style="102" customWidth="1"/>
    <col min="9751" max="9753" width="9.140625" style="102" customWidth="1"/>
    <col min="9754" max="9984" width="11.42578125" style="102"/>
    <col min="9985" max="9985" width="2.85546875" style="102" customWidth="1"/>
    <col min="9986" max="9986" width="37.5703125" style="102" customWidth="1"/>
    <col min="9987" max="9987" width="5.28515625" style="102" customWidth="1"/>
    <col min="9988" max="9989" width="15.7109375" style="102" customWidth="1"/>
    <col min="9990" max="9991" width="2.85546875" style="102" customWidth="1"/>
    <col min="9992" max="9993" width="15.7109375" style="102" customWidth="1"/>
    <col min="9994" max="9995" width="2.85546875" style="102" customWidth="1"/>
    <col min="9996" max="9997" width="12.28515625" style="102" customWidth="1"/>
    <col min="9998" max="9998" width="2.85546875" style="102" customWidth="1"/>
    <col min="9999" max="9999" width="37.5703125" style="102" customWidth="1"/>
    <col min="10000" max="10001" width="15.7109375" style="102" customWidth="1"/>
    <col min="10002" max="10003" width="2.85546875" style="102" customWidth="1"/>
    <col min="10004" max="10005" width="15.7109375" style="102" customWidth="1"/>
    <col min="10006" max="10006" width="2.85546875" style="102" customWidth="1"/>
    <col min="10007" max="10009" width="9.140625" style="102" customWidth="1"/>
    <col min="10010" max="10240" width="11.42578125" style="102"/>
    <col min="10241" max="10241" width="2.85546875" style="102" customWidth="1"/>
    <col min="10242" max="10242" width="37.5703125" style="102" customWidth="1"/>
    <col min="10243" max="10243" width="5.28515625" style="102" customWidth="1"/>
    <col min="10244" max="10245" width="15.7109375" style="102" customWidth="1"/>
    <col min="10246" max="10247" width="2.85546875" style="102" customWidth="1"/>
    <col min="10248" max="10249" width="15.7109375" style="102" customWidth="1"/>
    <col min="10250" max="10251" width="2.85546875" style="102" customWidth="1"/>
    <col min="10252" max="10253" width="12.28515625" style="102" customWidth="1"/>
    <col min="10254" max="10254" width="2.85546875" style="102" customWidth="1"/>
    <col min="10255" max="10255" width="37.5703125" style="102" customWidth="1"/>
    <col min="10256" max="10257" width="15.7109375" style="102" customWidth="1"/>
    <col min="10258" max="10259" width="2.85546875" style="102" customWidth="1"/>
    <col min="10260" max="10261" width="15.7109375" style="102" customWidth="1"/>
    <col min="10262" max="10262" width="2.85546875" style="102" customWidth="1"/>
    <col min="10263" max="10265" width="9.140625" style="102" customWidth="1"/>
    <col min="10266" max="10496" width="11.42578125" style="102"/>
    <col min="10497" max="10497" width="2.85546875" style="102" customWidth="1"/>
    <col min="10498" max="10498" width="37.5703125" style="102" customWidth="1"/>
    <col min="10499" max="10499" width="5.28515625" style="102" customWidth="1"/>
    <col min="10500" max="10501" width="15.7109375" style="102" customWidth="1"/>
    <col min="10502" max="10503" width="2.85546875" style="102" customWidth="1"/>
    <col min="10504" max="10505" width="15.7109375" style="102" customWidth="1"/>
    <col min="10506" max="10507" width="2.85546875" style="102" customWidth="1"/>
    <col min="10508" max="10509" width="12.28515625" style="102" customWidth="1"/>
    <col min="10510" max="10510" width="2.85546875" style="102" customWidth="1"/>
    <col min="10511" max="10511" width="37.5703125" style="102" customWidth="1"/>
    <col min="10512" max="10513" width="15.7109375" style="102" customWidth="1"/>
    <col min="10514" max="10515" width="2.85546875" style="102" customWidth="1"/>
    <col min="10516" max="10517" width="15.7109375" style="102" customWidth="1"/>
    <col min="10518" max="10518" width="2.85546875" style="102" customWidth="1"/>
    <col min="10519" max="10521" width="9.140625" style="102" customWidth="1"/>
    <col min="10522" max="10752" width="11.42578125" style="102"/>
    <col min="10753" max="10753" width="2.85546875" style="102" customWidth="1"/>
    <col min="10754" max="10754" width="37.5703125" style="102" customWidth="1"/>
    <col min="10755" max="10755" width="5.28515625" style="102" customWidth="1"/>
    <col min="10756" max="10757" width="15.7109375" style="102" customWidth="1"/>
    <col min="10758" max="10759" width="2.85546875" style="102" customWidth="1"/>
    <col min="10760" max="10761" width="15.7109375" style="102" customWidth="1"/>
    <col min="10762" max="10763" width="2.85546875" style="102" customWidth="1"/>
    <col min="10764" max="10765" width="12.28515625" style="102" customWidth="1"/>
    <col min="10766" max="10766" width="2.85546875" style="102" customWidth="1"/>
    <col min="10767" max="10767" width="37.5703125" style="102" customWidth="1"/>
    <col min="10768" max="10769" width="15.7109375" style="102" customWidth="1"/>
    <col min="10770" max="10771" width="2.85546875" style="102" customWidth="1"/>
    <col min="10772" max="10773" width="15.7109375" style="102" customWidth="1"/>
    <col min="10774" max="10774" width="2.85546875" style="102" customWidth="1"/>
    <col min="10775" max="10777" width="9.140625" style="102" customWidth="1"/>
    <col min="10778" max="11008" width="11.42578125" style="102"/>
    <col min="11009" max="11009" width="2.85546875" style="102" customWidth="1"/>
    <col min="11010" max="11010" width="37.5703125" style="102" customWidth="1"/>
    <col min="11011" max="11011" width="5.28515625" style="102" customWidth="1"/>
    <col min="11012" max="11013" width="15.7109375" style="102" customWidth="1"/>
    <col min="11014" max="11015" width="2.85546875" style="102" customWidth="1"/>
    <col min="11016" max="11017" width="15.7109375" style="102" customWidth="1"/>
    <col min="11018" max="11019" width="2.85546875" style="102" customWidth="1"/>
    <col min="11020" max="11021" width="12.28515625" style="102" customWidth="1"/>
    <col min="11022" max="11022" width="2.85546875" style="102" customWidth="1"/>
    <col min="11023" max="11023" width="37.5703125" style="102" customWidth="1"/>
    <col min="11024" max="11025" width="15.7109375" style="102" customWidth="1"/>
    <col min="11026" max="11027" width="2.85546875" style="102" customWidth="1"/>
    <col min="11028" max="11029" width="15.7109375" style="102" customWidth="1"/>
    <col min="11030" max="11030" width="2.85546875" style="102" customWidth="1"/>
    <col min="11031" max="11033" width="9.140625" style="102" customWidth="1"/>
    <col min="11034" max="11264" width="11.42578125" style="102"/>
    <col min="11265" max="11265" width="2.85546875" style="102" customWidth="1"/>
    <col min="11266" max="11266" width="37.5703125" style="102" customWidth="1"/>
    <col min="11267" max="11267" width="5.28515625" style="102" customWidth="1"/>
    <col min="11268" max="11269" width="15.7109375" style="102" customWidth="1"/>
    <col min="11270" max="11271" width="2.85546875" style="102" customWidth="1"/>
    <col min="11272" max="11273" width="15.7109375" style="102" customWidth="1"/>
    <col min="11274" max="11275" width="2.85546875" style="102" customWidth="1"/>
    <col min="11276" max="11277" width="12.28515625" style="102" customWidth="1"/>
    <col min="11278" max="11278" width="2.85546875" style="102" customWidth="1"/>
    <col min="11279" max="11279" width="37.5703125" style="102" customWidth="1"/>
    <col min="11280" max="11281" width="15.7109375" style="102" customWidth="1"/>
    <col min="11282" max="11283" width="2.85546875" style="102" customWidth="1"/>
    <col min="11284" max="11285" width="15.7109375" style="102" customWidth="1"/>
    <col min="11286" max="11286" width="2.85546875" style="102" customWidth="1"/>
    <col min="11287" max="11289" width="9.140625" style="102" customWidth="1"/>
    <col min="11290" max="11520" width="11.42578125" style="102"/>
    <col min="11521" max="11521" width="2.85546875" style="102" customWidth="1"/>
    <col min="11522" max="11522" width="37.5703125" style="102" customWidth="1"/>
    <col min="11523" max="11523" width="5.28515625" style="102" customWidth="1"/>
    <col min="11524" max="11525" width="15.7109375" style="102" customWidth="1"/>
    <col min="11526" max="11527" width="2.85546875" style="102" customWidth="1"/>
    <col min="11528" max="11529" width="15.7109375" style="102" customWidth="1"/>
    <col min="11530" max="11531" width="2.85546875" style="102" customWidth="1"/>
    <col min="11532" max="11533" width="12.28515625" style="102" customWidth="1"/>
    <col min="11534" max="11534" width="2.85546875" style="102" customWidth="1"/>
    <col min="11535" max="11535" width="37.5703125" style="102" customWidth="1"/>
    <col min="11536" max="11537" width="15.7109375" style="102" customWidth="1"/>
    <col min="11538" max="11539" width="2.85546875" style="102" customWidth="1"/>
    <col min="11540" max="11541" width="15.7109375" style="102" customWidth="1"/>
    <col min="11542" max="11542" width="2.85546875" style="102" customWidth="1"/>
    <col min="11543" max="11545" width="9.140625" style="102" customWidth="1"/>
    <col min="11546" max="11776" width="11.42578125" style="102"/>
    <col min="11777" max="11777" width="2.85546875" style="102" customWidth="1"/>
    <col min="11778" max="11778" width="37.5703125" style="102" customWidth="1"/>
    <col min="11779" max="11779" width="5.28515625" style="102" customWidth="1"/>
    <col min="11780" max="11781" width="15.7109375" style="102" customWidth="1"/>
    <col min="11782" max="11783" width="2.85546875" style="102" customWidth="1"/>
    <col min="11784" max="11785" width="15.7109375" style="102" customWidth="1"/>
    <col min="11786" max="11787" width="2.85546875" style="102" customWidth="1"/>
    <col min="11788" max="11789" width="12.28515625" style="102" customWidth="1"/>
    <col min="11790" max="11790" width="2.85546875" style="102" customWidth="1"/>
    <col min="11791" max="11791" width="37.5703125" style="102" customWidth="1"/>
    <col min="11792" max="11793" width="15.7109375" style="102" customWidth="1"/>
    <col min="11794" max="11795" width="2.85546875" style="102" customWidth="1"/>
    <col min="11796" max="11797" width="15.7109375" style="102" customWidth="1"/>
    <col min="11798" max="11798" width="2.85546875" style="102" customWidth="1"/>
    <col min="11799" max="11801" width="9.140625" style="102" customWidth="1"/>
    <col min="11802" max="12032" width="11.42578125" style="102"/>
    <col min="12033" max="12033" width="2.85546875" style="102" customWidth="1"/>
    <col min="12034" max="12034" width="37.5703125" style="102" customWidth="1"/>
    <col min="12035" max="12035" width="5.28515625" style="102" customWidth="1"/>
    <col min="12036" max="12037" width="15.7109375" style="102" customWidth="1"/>
    <col min="12038" max="12039" width="2.85546875" style="102" customWidth="1"/>
    <col min="12040" max="12041" width="15.7109375" style="102" customWidth="1"/>
    <col min="12042" max="12043" width="2.85546875" style="102" customWidth="1"/>
    <col min="12044" max="12045" width="12.28515625" style="102" customWidth="1"/>
    <col min="12046" max="12046" width="2.85546875" style="102" customWidth="1"/>
    <col min="12047" max="12047" width="37.5703125" style="102" customWidth="1"/>
    <col min="12048" max="12049" width="15.7109375" style="102" customWidth="1"/>
    <col min="12050" max="12051" width="2.85546875" style="102" customWidth="1"/>
    <col min="12052" max="12053" width="15.7109375" style="102" customWidth="1"/>
    <col min="12054" max="12054" width="2.85546875" style="102" customWidth="1"/>
    <col min="12055" max="12057" width="9.140625" style="102" customWidth="1"/>
    <col min="12058" max="12288" width="11.42578125" style="102"/>
    <col min="12289" max="12289" width="2.85546875" style="102" customWidth="1"/>
    <col min="12290" max="12290" width="37.5703125" style="102" customWidth="1"/>
    <col min="12291" max="12291" width="5.28515625" style="102" customWidth="1"/>
    <col min="12292" max="12293" width="15.7109375" style="102" customWidth="1"/>
    <col min="12294" max="12295" width="2.85546875" style="102" customWidth="1"/>
    <col min="12296" max="12297" width="15.7109375" style="102" customWidth="1"/>
    <col min="12298" max="12299" width="2.85546875" style="102" customWidth="1"/>
    <col min="12300" max="12301" width="12.28515625" style="102" customWidth="1"/>
    <col min="12302" max="12302" width="2.85546875" style="102" customWidth="1"/>
    <col min="12303" max="12303" width="37.5703125" style="102" customWidth="1"/>
    <col min="12304" max="12305" width="15.7109375" style="102" customWidth="1"/>
    <col min="12306" max="12307" width="2.85546875" style="102" customWidth="1"/>
    <col min="12308" max="12309" width="15.7109375" style="102" customWidth="1"/>
    <col min="12310" max="12310" width="2.85546875" style="102" customWidth="1"/>
    <col min="12311" max="12313" width="9.140625" style="102" customWidth="1"/>
    <col min="12314" max="12544" width="11.42578125" style="102"/>
    <col min="12545" max="12545" width="2.85546875" style="102" customWidth="1"/>
    <col min="12546" max="12546" width="37.5703125" style="102" customWidth="1"/>
    <col min="12547" max="12547" width="5.28515625" style="102" customWidth="1"/>
    <col min="12548" max="12549" width="15.7109375" style="102" customWidth="1"/>
    <col min="12550" max="12551" width="2.85546875" style="102" customWidth="1"/>
    <col min="12552" max="12553" width="15.7109375" style="102" customWidth="1"/>
    <col min="12554" max="12555" width="2.85546875" style="102" customWidth="1"/>
    <col min="12556" max="12557" width="12.28515625" style="102" customWidth="1"/>
    <col min="12558" max="12558" width="2.85546875" style="102" customWidth="1"/>
    <col min="12559" max="12559" width="37.5703125" style="102" customWidth="1"/>
    <col min="12560" max="12561" width="15.7109375" style="102" customWidth="1"/>
    <col min="12562" max="12563" width="2.85546875" style="102" customWidth="1"/>
    <col min="12564" max="12565" width="15.7109375" style="102" customWidth="1"/>
    <col min="12566" max="12566" width="2.85546875" style="102" customWidth="1"/>
    <col min="12567" max="12569" width="9.140625" style="102" customWidth="1"/>
    <col min="12570" max="12800" width="11.42578125" style="102"/>
    <col min="12801" max="12801" width="2.85546875" style="102" customWidth="1"/>
    <col min="12802" max="12802" width="37.5703125" style="102" customWidth="1"/>
    <col min="12803" max="12803" width="5.28515625" style="102" customWidth="1"/>
    <col min="12804" max="12805" width="15.7109375" style="102" customWidth="1"/>
    <col min="12806" max="12807" width="2.85546875" style="102" customWidth="1"/>
    <col min="12808" max="12809" width="15.7109375" style="102" customWidth="1"/>
    <col min="12810" max="12811" width="2.85546875" style="102" customWidth="1"/>
    <col min="12812" max="12813" width="12.28515625" style="102" customWidth="1"/>
    <col min="12814" max="12814" width="2.85546875" style="102" customWidth="1"/>
    <col min="12815" max="12815" width="37.5703125" style="102" customWidth="1"/>
    <col min="12816" max="12817" width="15.7109375" style="102" customWidth="1"/>
    <col min="12818" max="12819" width="2.85546875" style="102" customWidth="1"/>
    <col min="12820" max="12821" width="15.7109375" style="102" customWidth="1"/>
    <col min="12822" max="12822" width="2.85546875" style="102" customWidth="1"/>
    <col min="12823" max="12825" width="9.140625" style="102" customWidth="1"/>
    <col min="12826" max="13056" width="11.42578125" style="102"/>
    <col min="13057" max="13057" width="2.85546875" style="102" customWidth="1"/>
    <col min="13058" max="13058" width="37.5703125" style="102" customWidth="1"/>
    <col min="13059" max="13059" width="5.28515625" style="102" customWidth="1"/>
    <col min="13060" max="13061" width="15.7109375" style="102" customWidth="1"/>
    <col min="13062" max="13063" width="2.85546875" style="102" customWidth="1"/>
    <col min="13064" max="13065" width="15.7109375" style="102" customWidth="1"/>
    <col min="13066" max="13067" width="2.85546875" style="102" customWidth="1"/>
    <col min="13068" max="13069" width="12.28515625" style="102" customWidth="1"/>
    <col min="13070" max="13070" width="2.85546875" style="102" customWidth="1"/>
    <col min="13071" max="13071" width="37.5703125" style="102" customWidth="1"/>
    <col min="13072" max="13073" width="15.7109375" style="102" customWidth="1"/>
    <col min="13074" max="13075" width="2.85546875" style="102" customWidth="1"/>
    <col min="13076" max="13077" width="15.7109375" style="102" customWidth="1"/>
    <col min="13078" max="13078" width="2.85546875" style="102" customWidth="1"/>
    <col min="13079" max="13081" width="9.140625" style="102" customWidth="1"/>
    <col min="13082" max="13312" width="11.42578125" style="102"/>
    <col min="13313" max="13313" width="2.85546875" style="102" customWidth="1"/>
    <col min="13314" max="13314" width="37.5703125" style="102" customWidth="1"/>
    <col min="13315" max="13315" width="5.28515625" style="102" customWidth="1"/>
    <col min="13316" max="13317" width="15.7109375" style="102" customWidth="1"/>
    <col min="13318" max="13319" width="2.85546875" style="102" customWidth="1"/>
    <col min="13320" max="13321" width="15.7109375" style="102" customWidth="1"/>
    <col min="13322" max="13323" width="2.85546875" style="102" customWidth="1"/>
    <col min="13324" max="13325" width="12.28515625" style="102" customWidth="1"/>
    <col min="13326" max="13326" width="2.85546875" style="102" customWidth="1"/>
    <col min="13327" max="13327" width="37.5703125" style="102" customWidth="1"/>
    <col min="13328" max="13329" width="15.7109375" style="102" customWidth="1"/>
    <col min="13330" max="13331" width="2.85546875" style="102" customWidth="1"/>
    <col min="13332" max="13333" width="15.7109375" style="102" customWidth="1"/>
    <col min="13334" max="13334" width="2.85546875" style="102" customWidth="1"/>
    <col min="13335" max="13337" width="9.140625" style="102" customWidth="1"/>
    <col min="13338" max="13568" width="11.42578125" style="102"/>
    <col min="13569" max="13569" width="2.85546875" style="102" customWidth="1"/>
    <col min="13570" max="13570" width="37.5703125" style="102" customWidth="1"/>
    <col min="13571" max="13571" width="5.28515625" style="102" customWidth="1"/>
    <col min="13572" max="13573" width="15.7109375" style="102" customWidth="1"/>
    <col min="13574" max="13575" width="2.85546875" style="102" customWidth="1"/>
    <col min="13576" max="13577" width="15.7109375" style="102" customWidth="1"/>
    <col min="13578" max="13579" width="2.85546875" style="102" customWidth="1"/>
    <col min="13580" max="13581" width="12.28515625" style="102" customWidth="1"/>
    <col min="13582" max="13582" width="2.85546875" style="102" customWidth="1"/>
    <col min="13583" max="13583" width="37.5703125" style="102" customWidth="1"/>
    <col min="13584" max="13585" width="15.7109375" style="102" customWidth="1"/>
    <col min="13586" max="13587" width="2.85546875" style="102" customWidth="1"/>
    <col min="13588" max="13589" width="15.7109375" style="102" customWidth="1"/>
    <col min="13590" max="13590" width="2.85546875" style="102" customWidth="1"/>
    <col min="13591" max="13593" width="9.140625" style="102" customWidth="1"/>
    <col min="13594" max="13824" width="11.42578125" style="102"/>
    <col min="13825" max="13825" width="2.85546875" style="102" customWidth="1"/>
    <col min="13826" max="13826" width="37.5703125" style="102" customWidth="1"/>
    <col min="13827" max="13827" width="5.28515625" style="102" customWidth="1"/>
    <col min="13828" max="13829" width="15.7109375" style="102" customWidth="1"/>
    <col min="13830" max="13831" width="2.85546875" style="102" customWidth="1"/>
    <col min="13832" max="13833" width="15.7109375" style="102" customWidth="1"/>
    <col min="13834" max="13835" width="2.85546875" style="102" customWidth="1"/>
    <col min="13836" max="13837" width="12.28515625" style="102" customWidth="1"/>
    <col min="13838" max="13838" width="2.85546875" style="102" customWidth="1"/>
    <col min="13839" max="13839" width="37.5703125" style="102" customWidth="1"/>
    <col min="13840" max="13841" width="15.7109375" style="102" customWidth="1"/>
    <col min="13842" max="13843" width="2.85546875" style="102" customWidth="1"/>
    <col min="13844" max="13845" width="15.7109375" style="102" customWidth="1"/>
    <col min="13846" max="13846" width="2.85546875" style="102" customWidth="1"/>
    <col min="13847" max="13849" width="9.140625" style="102" customWidth="1"/>
    <col min="13850" max="14080" width="11.42578125" style="102"/>
    <col min="14081" max="14081" width="2.85546875" style="102" customWidth="1"/>
    <col min="14082" max="14082" width="37.5703125" style="102" customWidth="1"/>
    <col min="14083" max="14083" width="5.28515625" style="102" customWidth="1"/>
    <col min="14084" max="14085" width="15.7109375" style="102" customWidth="1"/>
    <col min="14086" max="14087" width="2.85546875" style="102" customWidth="1"/>
    <col min="14088" max="14089" width="15.7109375" style="102" customWidth="1"/>
    <col min="14090" max="14091" width="2.85546875" style="102" customWidth="1"/>
    <col min="14092" max="14093" width="12.28515625" style="102" customWidth="1"/>
    <col min="14094" max="14094" width="2.85546875" style="102" customWidth="1"/>
    <col min="14095" max="14095" width="37.5703125" style="102" customWidth="1"/>
    <col min="14096" max="14097" width="15.7109375" style="102" customWidth="1"/>
    <col min="14098" max="14099" width="2.85546875" style="102" customWidth="1"/>
    <col min="14100" max="14101" width="15.7109375" style="102" customWidth="1"/>
    <col min="14102" max="14102" width="2.85546875" style="102" customWidth="1"/>
    <col min="14103" max="14105" width="9.140625" style="102" customWidth="1"/>
    <col min="14106" max="14336" width="11.42578125" style="102"/>
    <col min="14337" max="14337" width="2.85546875" style="102" customWidth="1"/>
    <col min="14338" max="14338" width="37.5703125" style="102" customWidth="1"/>
    <col min="14339" max="14339" width="5.28515625" style="102" customWidth="1"/>
    <col min="14340" max="14341" width="15.7109375" style="102" customWidth="1"/>
    <col min="14342" max="14343" width="2.85546875" style="102" customWidth="1"/>
    <col min="14344" max="14345" width="15.7109375" style="102" customWidth="1"/>
    <col min="14346" max="14347" width="2.85546875" style="102" customWidth="1"/>
    <col min="14348" max="14349" width="12.28515625" style="102" customWidth="1"/>
    <col min="14350" max="14350" width="2.85546875" style="102" customWidth="1"/>
    <col min="14351" max="14351" width="37.5703125" style="102" customWidth="1"/>
    <col min="14352" max="14353" width="15.7109375" style="102" customWidth="1"/>
    <col min="14354" max="14355" width="2.85546875" style="102" customWidth="1"/>
    <col min="14356" max="14357" width="15.7109375" style="102" customWidth="1"/>
    <col min="14358" max="14358" width="2.85546875" style="102" customWidth="1"/>
    <col min="14359" max="14361" width="9.140625" style="102" customWidth="1"/>
    <col min="14362" max="14592" width="11.42578125" style="102"/>
    <col min="14593" max="14593" width="2.85546875" style="102" customWidth="1"/>
    <col min="14594" max="14594" width="37.5703125" style="102" customWidth="1"/>
    <col min="14595" max="14595" width="5.28515625" style="102" customWidth="1"/>
    <col min="14596" max="14597" width="15.7109375" style="102" customWidth="1"/>
    <col min="14598" max="14599" width="2.85546875" style="102" customWidth="1"/>
    <col min="14600" max="14601" width="15.7109375" style="102" customWidth="1"/>
    <col min="14602" max="14603" width="2.85546875" style="102" customWidth="1"/>
    <col min="14604" max="14605" width="12.28515625" style="102" customWidth="1"/>
    <col min="14606" max="14606" width="2.85546875" style="102" customWidth="1"/>
    <col min="14607" max="14607" width="37.5703125" style="102" customWidth="1"/>
    <col min="14608" max="14609" width="15.7109375" style="102" customWidth="1"/>
    <col min="14610" max="14611" width="2.85546875" style="102" customWidth="1"/>
    <col min="14612" max="14613" width="15.7109375" style="102" customWidth="1"/>
    <col min="14614" max="14614" width="2.85546875" style="102" customWidth="1"/>
    <col min="14615" max="14617" width="9.140625" style="102" customWidth="1"/>
    <col min="14618" max="14848" width="11.42578125" style="102"/>
    <col min="14849" max="14849" width="2.85546875" style="102" customWidth="1"/>
    <col min="14850" max="14850" width="37.5703125" style="102" customWidth="1"/>
    <col min="14851" max="14851" width="5.28515625" style="102" customWidth="1"/>
    <col min="14852" max="14853" width="15.7109375" style="102" customWidth="1"/>
    <col min="14854" max="14855" width="2.85546875" style="102" customWidth="1"/>
    <col min="14856" max="14857" width="15.7109375" style="102" customWidth="1"/>
    <col min="14858" max="14859" width="2.85546875" style="102" customWidth="1"/>
    <col min="14860" max="14861" width="12.28515625" style="102" customWidth="1"/>
    <col min="14862" max="14862" width="2.85546875" style="102" customWidth="1"/>
    <col min="14863" max="14863" width="37.5703125" style="102" customWidth="1"/>
    <col min="14864" max="14865" width="15.7109375" style="102" customWidth="1"/>
    <col min="14866" max="14867" width="2.85546875" style="102" customWidth="1"/>
    <col min="14868" max="14869" width="15.7109375" style="102" customWidth="1"/>
    <col min="14870" max="14870" width="2.85546875" style="102" customWidth="1"/>
    <col min="14871" max="14873" width="9.140625" style="102" customWidth="1"/>
    <col min="14874" max="15104" width="11.42578125" style="102"/>
    <col min="15105" max="15105" width="2.85546875" style="102" customWidth="1"/>
    <col min="15106" max="15106" width="37.5703125" style="102" customWidth="1"/>
    <col min="15107" max="15107" width="5.28515625" style="102" customWidth="1"/>
    <col min="15108" max="15109" width="15.7109375" style="102" customWidth="1"/>
    <col min="15110" max="15111" width="2.85546875" style="102" customWidth="1"/>
    <col min="15112" max="15113" width="15.7109375" style="102" customWidth="1"/>
    <col min="15114" max="15115" width="2.85546875" style="102" customWidth="1"/>
    <col min="15116" max="15117" width="12.28515625" style="102" customWidth="1"/>
    <col min="15118" max="15118" width="2.85546875" style="102" customWidth="1"/>
    <col min="15119" max="15119" width="37.5703125" style="102" customWidth="1"/>
    <col min="15120" max="15121" width="15.7109375" style="102" customWidth="1"/>
    <col min="15122" max="15123" width="2.85546875" style="102" customWidth="1"/>
    <col min="15124" max="15125" width="15.7109375" style="102" customWidth="1"/>
    <col min="15126" max="15126" width="2.85546875" style="102" customWidth="1"/>
    <col min="15127" max="15129" width="9.140625" style="102" customWidth="1"/>
    <col min="15130" max="15360" width="11.42578125" style="102"/>
    <col min="15361" max="15361" width="2.85546875" style="102" customWidth="1"/>
    <col min="15362" max="15362" width="37.5703125" style="102" customWidth="1"/>
    <col min="15363" max="15363" width="5.28515625" style="102" customWidth="1"/>
    <col min="15364" max="15365" width="15.7109375" style="102" customWidth="1"/>
    <col min="15366" max="15367" width="2.85546875" style="102" customWidth="1"/>
    <col min="15368" max="15369" width="15.7109375" style="102" customWidth="1"/>
    <col min="15370" max="15371" width="2.85546875" style="102" customWidth="1"/>
    <col min="15372" max="15373" width="12.28515625" style="102" customWidth="1"/>
    <col min="15374" max="15374" width="2.85546875" style="102" customWidth="1"/>
    <col min="15375" max="15375" width="37.5703125" style="102" customWidth="1"/>
    <col min="15376" max="15377" width="15.7109375" style="102" customWidth="1"/>
    <col min="15378" max="15379" width="2.85546875" style="102" customWidth="1"/>
    <col min="15380" max="15381" width="15.7109375" style="102" customWidth="1"/>
    <col min="15382" max="15382" width="2.85546875" style="102" customWidth="1"/>
    <col min="15383" max="15385" width="9.140625" style="102" customWidth="1"/>
    <col min="15386" max="15616" width="11.42578125" style="102"/>
    <col min="15617" max="15617" width="2.85546875" style="102" customWidth="1"/>
    <col min="15618" max="15618" width="37.5703125" style="102" customWidth="1"/>
    <col min="15619" max="15619" width="5.28515625" style="102" customWidth="1"/>
    <col min="15620" max="15621" width="15.7109375" style="102" customWidth="1"/>
    <col min="15622" max="15623" width="2.85546875" style="102" customWidth="1"/>
    <col min="15624" max="15625" width="15.7109375" style="102" customWidth="1"/>
    <col min="15626" max="15627" width="2.85546875" style="102" customWidth="1"/>
    <col min="15628" max="15629" width="12.28515625" style="102" customWidth="1"/>
    <col min="15630" max="15630" width="2.85546875" style="102" customWidth="1"/>
    <col min="15631" max="15631" width="37.5703125" style="102" customWidth="1"/>
    <col min="15632" max="15633" width="15.7109375" style="102" customWidth="1"/>
    <col min="15634" max="15635" width="2.85546875" style="102" customWidth="1"/>
    <col min="15636" max="15637" width="15.7109375" style="102" customWidth="1"/>
    <col min="15638" max="15638" width="2.85546875" style="102" customWidth="1"/>
    <col min="15639" max="15641" width="9.140625" style="102" customWidth="1"/>
    <col min="15642" max="15872" width="11.42578125" style="102"/>
    <col min="15873" max="15873" width="2.85546875" style="102" customWidth="1"/>
    <col min="15874" max="15874" width="37.5703125" style="102" customWidth="1"/>
    <col min="15875" max="15875" width="5.28515625" style="102" customWidth="1"/>
    <col min="15876" max="15877" width="15.7109375" style="102" customWidth="1"/>
    <col min="15878" max="15879" width="2.85546875" style="102" customWidth="1"/>
    <col min="15880" max="15881" width="15.7109375" style="102" customWidth="1"/>
    <col min="15882" max="15883" width="2.85546875" style="102" customWidth="1"/>
    <col min="15884" max="15885" width="12.28515625" style="102" customWidth="1"/>
    <col min="15886" max="15886" width="2.85546875" style="102" customWidth="1"/>
    <col min="15887" max="15887" width="37.5703125" style="102" customWidth="1"/>
    <col min="15888" max="15889" width="15.7109375" style="102" customWidth="1"/>
    <col min="15890" max="15891" width="2.85546875" style="102" customWidth="1"/>
    <col min="15892" max="15893" width="15.7109375" style="102" customWidth="1"/>
    <col min="15894" max="15894" width="2.85546875" style="102" customWidth="1"/>
    <col min="15895" max="15897" width="9.140625" style="102" customWidth="1"/>
    <col min="15898" max="16128" width="11.42578125" style="102"/>
    <col min="16129" max="16129" width="2.85546875" style="102" customWidth="1"/>
    <col min="16130" max="16130" width="37.5703125" style="102" customWidth="1"/>
    <col min="16131" max="16131" width="5.28515625" style="102" customWidth="1"/>
    <col min="16132" max="16133" width="15.7109375" style="102" customWidth="1"/>
    <col min="16134" max="16135" width="2.85546875" style="102" customWidth="1"/>
    <col min="16136" max="16137" width="15.7109375" style="102" customWidth="1"/>
    <col min="16138" max="16139" width="2.85546875" style="102" customWidth="1"/>
    <col min="16140" max="16141" width="12.28515625" style="102" customWidth="1"/>
    <col min="16142" max="16142" width="2.85546875" style="102" customWidth="1"/>
    <col min="16143" max="16143" width="37.5703125" style="102" customWidth="1"/>
    <col min="16144" max="16145" width="15.7109375" style="102" customWidth="1"/>
    <col min="16146" max="16147" width="2.85546875" style="102" customWidth="1"/>
    <col min="16148" max="16149" width="15.7109375" style="102" customWidth="1"/>
    <col min="16150" max="16150" width="2.85546875" style="102" customWidth="1"/>
    <col min="16151" max="16153" width="9.140625" style="102" customWidth="1"/>
    <col min="16154" max="16384" width="11.42578125" style="102"/>
  </cols>
  <sheetData>
    <row r="1" spans="1:27" ht="12" customHeight="1" x14ac:dyDescent="0.25">
      <c r="A1" s="1"/>
      <c r="B1" s="1"/>
      <c r="C1" s="1"/>
      <c r="D1" s="1"/>
      <c r="E1" s="1"/>
      <c r="G1" s="1"/>
      <c r="H1" s="1"/>
      <c r="I1" s="1"/>
      <c r="K1" s="2"/>
      <c r="L1" s="2"/>
      <c r="M1" s="2"/>
      <c r="N1" s="1"/>
      <c r="O1" s="3"/>
      <c r="P1" s="3"/>
      <c r="Q1" s="3"/>
      <c r="R1" s="101"/>
      <c r="T1" s="1"/>
      <c r="U1" s="1"/>
    </row>
    <row r="2" spans="1:27" ht="12" customHeight="1" x14ac:dyDescent="0.25">
      <c r="A2" s="1"/>
      <c r="B2" s="103" t="s">
        <v>119</v>
      </c>
      <c r="C2" s="103"/>
      <c r="D2" s="5"/>
      <c r="E2" s="5"/>
      <c r="G2" s="5"/>
      <c r="H2" s="103"/>
      <c r="I2" s="5"/>
      <c r="K2" s="2"/>
      <c r="L2" s="2"/>
      <c r="M2" s="2"/>
      <c r="N2" s="1"/>
      <c r="O2" s="103"/>
      <c r="P2" s="5"/>
      <c r="Q2" s="5"/>
      <c r="T2" s="103"/>
      <c r="U2" s="5"/>
    </row>
    <row r="3" spans="1:27" ht="12" customHeight="1" x14ac:dyDescent="0.25">
      <c r="A3" s="1"/>
      <c r="B3" s="104" t="s">
        <v>120</v>
      </c>
      <c r="C3" s="104"/>
      <c r="D3" s="1"/>
      <c r="E3" s="1"/>
      <c r="G3" s="1"/>
      <c r="H3" s="2291" t="s">
        <v>121</v>
      </c>
      <c r="I3" s="2291"/>
      <c r="J3" s="105"/>
      <c r="K3" s="2"/>
      <c r="L3" s="2"/>
      <c r="M3" s="2"/>
      <c r="N3" s="1"/>
      <c r="O3" s="104" t="s">
        <v>120</v>
      </c>
      <c r="P3" s="3"/>
      <c r="Q3" s="3"/>
      <c r="R3" s="101"/>
      <c r="T3" s="2291" t="s">
        <v>121</v>
      </c>
      <c r="U3" s="2291"/>
      <c r="V3" s="105"/>
    </row>
    <row r="4" spans="1:27" ht="12" customHeight="1" x14ac:dyDescent="0.25">
      <c r="A4" s="1"/>
      <c r="B4" s="106" t="s">
        <v>2</v>
      </c>
      <c r="C4" s="106"/>
      <c r="E4" s="8"/>
      <c r="F4" s="8"/>
      <c r="G4" s="8"/>
      <c r="H4" s="106" t="s">
        <v>2</v>
      </c>
      <c r="I4" s="8"/>
      <c r="J4" s="8"/>
      <c r="K4" s="2"/>
      <c r="L4" s="2"/>
      <c r="M4" s="2"/>
      <c r="N4" s="1"/>
      <c r="O4" s="107" t="s">
        <v>3</v>
      </c>
      <c r="P4" s="3"/>
      <c r="R4" s="101"/>
      <c r="T4" s="107" t="s">
        <v>3</v>
      </c>
      <c r="U4" s="8"/>
      <c r="V4" s="8"/>
    </row>
    <row r="5" spans="1:27" ht="12" customHeight="1" x14ac:dyDescent="0.25">
      <c r="A5" s="12"/>
      <c r="B5" s="2288" t="s">
        <v>4</v>
      </c>
      <c r="C5" s="2288" t="s">
        <v>5</v>
      </c>
      <c r="D5" s="2288" t="s">
        <v>586</v>
      </c>
      <c r="E5" s="2288" t="s">
        <v>6</v>
      </c>
      <c r="G5" s="34"/>
      <c r="H5" s="2288" t="s">
        <v>586</v>
      </c>
      <c r="I5" s="2288" t="s">
        <v>6</v>
      </c>
      <c r="K5" s="14"/>
      <c r="L5" s="2285" t="s">
        <v>588</v>
      </c>
      <c r="M5" s="2285" t="s">
        <v>7</v>
      </c>
      <c r="N5" s="15"/>
      <c r="O5" s="2288" t="s">
        <v>4</v>
      </c>
      <c r="P5" s="2288" t="s">
        <v>586</v>
      </c>
      <c r="Q5" s="2288" t="s">
        <v>6</v>
      </c>
      <c r="T5" s="2288" t="s">
        <v>586</v>
      </c>
      <c r="U5" s="2288" t="s">
        <v>6</v>
      </c>
      <c r="V5" s="101"/>
    </row>
    <row r="6" spans="1:27" ht="12" customHeight="1" x14ac:dyDescent="0.25">
      <c r="A6" s="12"/>
      <c r="B6" s="2289"/>
      <c r="C6" s="2289"/>
      <c r="D6" s="2289"/>
      <c r="E6" s="2289"/>
      <c r="G6" s="34"/>
      <c r="H6" s="2289"/>
      <c r="I6" s="2289"/>
      <c r="K6" s="14"/>
      <c r="L6" s="2286"/>
      <c r="M6" s="2286"/>
      <c r="N6" s="15"/>
      <c r="O6" s="2289"/>
      <c r="P6" s="2289"/>
      <c r="Q6" s="2289"/>
      <c r="R6" s="101"/>
      <c r="S6" s="12"/>
      <c r="T6" s="2289"/>
      <c r="U6" s="2289"/>
      <c r="W6" s="12"/>
      <c r="X6" s="12"/>
      <c r="Y6" s="12"/>
      <c r="Z6" s="17"/>
    </row>
    <row r="7" spans="1:27" ht="12" customHeight="1" x14ac:dyDescent="0.25">
      <c r="A7" s="12"/>
      <c r="B7" s="2290"/>
      <c r="C7" s="2290"/>
      <c r="D7" s="2290"/>
      <c r="E7" s="2290"/>
      <c r="G7" s="34"/>
      <c r="H7" s="2290"/>
      <c r="I7" s="2290"/>
      <c r="K7" s="14"/>
      <c r="L7" s="2287"/>
      <c r="M7" s="2287"/>
      <c r="N7" s="15"/>
      <c r="O7" s="2290"/>
      <c r="P7" s="2290"/>
      <c r="Q7" s="2290"/>
      <c r="S7" s="12"/>
      <c r="T7" s="2290"/>
      <c r="U7" s="2290"/>
      <c r="V7" s="101"/>
      <c r="W7" s="12"/>
      <c r="X7" s="12"/>
      <c r="Y7" s="12"/>
      <c r="Z7" s="17"/>
    </row>
    <row r="8" spans="1:27" ht="12" customHeight="1" x14ac:dyDescent="0.25">
      <c r="A8" s="16"/>
      <c r="B8" s="16"/>
      <c r="C8" s="16"/>
      <c r="D8" s="16"/>
      <c r="E8" s="16"/>
      <c r="F8" s="16"/>
      <c r="G8" s="34"/>
      <c r="H8" s="16"/>
      <c r="I8" s="16"/>
      <c r="J8" s="16"/>
      <c r="K8" s="16"/>
      <c r="L8" s="19"/>
      <c r="M8" s="16"/>
      <c r="N8" s="18"/>
      <c r="O8" s="16"/>
      <c r="P8" s="24"/>
      <c r="Q8" s="16"/>
      <c r="R8" s="101"/>
      <c r="S8" s="12"/>
      <c r="T8" s="16"/>
      <c r="U8" s="16"/>
      <c r="V8" s="16"/>
      <c r="W8" s="12"/>
      <c r="X8" s="12"/>
      <c r="Y8" s="12"/>
      <c r="Z8" s="17"/>
    </row>
    <row r="9" spans="1:27" ht="12" customHeight="1" x14ac:dyDescent="0.25">
      <c r="A9" s="1"/>
      <c r="B9" s="20" t="s">
        <v>8</v>
      </c>
      <c r="C9" s="21"/>
      <c r="D9" s="21"/>
      <c r="E9" s="21"/>
      <c r="F9" s="34"/>
      <c r="G9" s="21"/>
      <c r="H9" s="21"/>
      <c r="I9" s="21"/>
      <c r="J9" s="1689"/>
      <c r="K9" s="2"/>
      <c r="L9" s="23"/>
      <c r="M9" s="23"/>
      <c r="N9" s="22"/>
      <c r="O9" s="20" t="s">
        <v>8</v>
      </c>
      <c r="Q9" s="22"/>
      <c r="R9" s="1839"/>
      <c r="S9" s="16"/>
      <c r="T9" s="34"/>
      <c r="U9" s="34"/>
      <c r="V9" s="12"/>
      <c r="W9" s="12"/>
      <c r="X9" s="16"/>
      <c r="Y9" s="16"/>
      <c r="Z9" s="16"/>
    </row>
    <row r="10" spans="1:27" ht="12" customHeight="1" x14ac:dyDescent="0.25">
      <c r="A10" s="25"/>
      <c r="B10" s="36" t="s">
        <v>12</v>
      </c>
      <c r="C10" s="1591" t="s">
        <v>13</v>
      </c>
      <c r="D10" s="1046">
        <v>122832.47</v>
      </c>
      <c r="E10" s="1046">
        <v>13434.17</v>
      </c>
      <c r="F10" s="34"/>
      <c r="G10" s="28"/>
      <c r="H10" s="1046">
        <v>148.69999999999999</v>
      </c>
      <c r="I10" s="854">
        <v>38.119999999999997</v>
      </c>
      <c r="J10" s="1689"/>
      <c r="K10" s="196"/>
      <c r="L10" s="863">
        <f>VLOOKUP(B10,'FX rates'!$B$9:$K$114,4,FALSE)</f>
        <v>18.953030999999999</v>
      </c>
      <c r="M10" s="863">
        <f>VLOOKUP(B10,'FX rates'!$B$9:$K$114,5,FALSE)</f>
        <v>15.890700000000001</v>
      </c>
      <c r="N10" s="29"/>
      <c r="O10" s="36" t="s">
        <v>12</v>
      </c>
      <c r="P10" s="1046">
        <f>IF(D10="NA","NA",D10/$L10)</f>
        <v>6480.8879381878287</v>
      </c>
      <c r="Q10" s="854">
        <f>IF(E10="NA","NA",E10/M10)</f>
        <v>845.41083778562302</v>
      </c>
      <c r="R10" s="1839"/>
      <c r="S10" s="147"/>
      <c r="T10" s="1064">
        <f>IF(H10="NA", "NA", H10/$L10)</f>
        <v>7.8457107995022008</v>
      </c>
      <c r="U10" s="1064">
        <f>IF(I10="NA", "NA", I10/$M10)</f>
        <v>2.3988873995481632</v>
      </c>
      <c r="V10" s="12"/>
      <c r="W10" s="12"/>
      <c r="Z10" s="110"/>
      <c r="AA10" s="110"/>
    </row>
    <row r="11" spans="1:27" ht="12" customHeight="1" x14ac:dyDescent="0.25">
      <c r="A11" s="25"/>
      <c r="B11" s="36" t="s">
        <v>16</v>
      </c>
      <c r="C11" s="1592" t="s">
        <v>17</v>
      </c>
      <c r="D11" s="803">
        <v>0</v>
      </c>
      <c r="E11" s="803">
        <v>0</v>
      </c>
      <c r="F11" s="34"/>
      <c r="G11" s="28"/>
      <c r="H11" s="803">
        <v>0</v>
      </c>
      <c r="I11" s="982">
        <v>621867.85091565002</v>
      </c>
      <c r="J11" s="1689"/>
      <c r="K11" s="196"/>
      <c r="L11" s="864">
        <f>VLOOKUP(B11,'FX rates'!$B$9:$K$114,4,FALSE)</f>
        <v>2972.9821440000001</v>
      </c>
      <c r="M11" s="864">
        <f>VLOOKUP(B11,'FX rates'!$B$9:$K$114,5,FALSE)</f>
        <v>2974.03</v>
      </c>
      <c r="N11" s="35"/>
      <c r="O11" s="36" t="s">
        <v>16</v>
      </c>
      <c r="P11" s="803">
        <f t="shared" ref="P11:P13" si="0">IF(D11="NA","NA",D11/$L11)</f>
        <v>0</v>
      </c>
      <c r="Q11" s="982">
        <f t="shared" ref="Q11:Q13" si="1">IF(E11="NA","NA",E11/M11)</f>
        <v>0</v>
      </c>
      <c r="R11" s="1839"/>
      <c r="S11" s="147"/>
      <c r="T11" s="1065">
        <f t="shared" ref="T11:T58" si="2">IF(H11="NA", "NA", H11/$L11)</f>
        <v>0</v>
      </c>
      <c r="U11" s="1065">
        <f t="shared" ref="U11:U58" si="3">IF(I11="NA", "NA", I11/$M11)</f>
        <v>209.09938733491256</v>
      </c>
      <c r="V11" s="12"/>
      <c r="W11" s="12"/>
      <c r="Z11" s="110"/>
      <c r="AA11" s="110"/>
    </row>
    <row r="12" spans="1:27" ht="12" customHeight="1" x14ac:dyDescent="0.25">
      <c r="A12" s="25"/>
      <c r="B12" s="36" t="s">
        <v>18</v>
      </c>
      <c r="C12" s="1592" t="s">
        <v>19</v>
      </c>
      <c r="D12" s="803">
        <v>687.5</v>
      </c>
      <c r="E12" s="803">
        <v>1128.28</v>
      </c>
      <c r="F12" s="34"/>
      <c r="G12" s="28"/>
      <c r="H12" s="803">
        <v>697.47</v>
      </c>
      <c r="I12" s="982">
        <v>928.14</v>
      </c>
      <c r="J12" s="1689"/>
      <c r="K12" s="196"/>
      <c r="L12" s="864">
        <f>VLOOKUP(B12,'FX rates'!$B$9:$K$114,4,FALSE)</f>
        <v>3.2284790000000001</v>
      </c>
      <c r="M12" s="864">
        <f>VLOOKUP(B12,'FX rates'!$B$9:$K$114,5,FALSE)</f>
        <v>3.2938999999999998</v>
      </c>
      <c r="N12" s="29"/>
      <c r="O12" s="36" t="s">
        <v>18</v>
      </c>
      <c r="P12" s="803">
        <f t="shared" si="0"/>
        <v>212.94857423573143</v>
      </c>
      <c r="Q12" s="982">
        <f t="shared" si="1"/>
        <v>342.53620328485988</v>
      </c>
      <c r="R12" s="1839"/>
      <c r="S12" s="147"/>
      <c r="T12" s="1065">
        <f t="shared" si="2"/>
        <v>216.03671574137542</v>
      </c>
      <c r="U12" s="1065">
        <f t="shared" si="3"/>
        <v>281.77540301769938</v>
      </c>
      <c r="V12" s="12"/>
      <c r="W12" s="12"/>
      <c r="Z12" s="110"/>
      <c r="AA12" s="110"/>
    </row>
    <row r="13" spans="1:27" ht="12" customHeight="1" x14ac:dyDescent="0.25">
      <c r="A13" s="25"/>
      <c r="B13" s="36" t="s">
        <v>20</v>
      </c>
      <c r="C13" s="1592" t="s">
        <v>21</v>
      </c>
      <c r="D13" s="803">
        <v>323026.44673015998</v>
      </c>
      <c r="E13" s="803">
        <v>23333.279999999999</v>
      </c>
      <c r="F13" s="34"/>
      <c r="G13" s="28"/>
      <c r="H13" s="803">
        <v>3860.7692499999998</v>
      </c>
      <c r="I13" s="983">
        <v>42641.8</v>
      </c>
      <c r="J13" s="1689"/>
      <c r="K13" s="196"/>
      <c r="L13" s="864">
        <f>VLOOKUP(B13,'FX rates'!$B$9:$K$114,4,FALSE)</f>
        <v>19.678550999999999</v>
      </c>
      <c r="M13" s="864">
        <f>VLOOKUP(B13,'FX rates'!$B$9:$K$114,5,FALSE)</f>
        <v>20.715699999999998</v>
      </c>
      <c r="N13" s="29"/>
      <c r="O13" s="36" t="s">
        <v>20</v>
      </c>
      <c r="P13" s="803">
        <f t="shared" si="0"/>
        <v>16415.154079696214</v>
      </c>
      <c r="Q13" s="983">
        <f t="shared" si="1"/>
        <v>1126.3573038806317</v>
      </c>
      <c r="R13" s="1839"/>
      <c r="S13" s="147"/>
      <c r="T13" s="1065">
        <f t="shared" si="2"/>
        <v>196.19174450395255</v>
      </c>
      <c r="U13" s="1065">
        <f t="shared" si="3"/>
        <v>2058.4291141501376</v>
      </c>
      <c r="V13" s="12"/>
      <c r="W13" s="12"/>
      <c r="Z13" s="110"/>
      <c r="AA13" s="110"/>
    </row>
    <row r="14" spans="1:27" ht="12" customHeight="1" x14ac:dyDescent="0.25">
      <c r="A14" s="25"/>
      <c r="B14" s="39" t="s">
        <v>24</v>
      </c>
      <c r="C14" s="1593" t="s">
        <v>25</v>
      </c>
      <c r="D14" s="855">
        <v>25427.5</v>
      </c>
      <c r="E14" s="981">
        <v>28214.5</v>
      </c>
      <c r="F14" s="34"/>
      <c r="G14" s="28"/>
      <c r="H14" s="981">
        <v>35767.4</v>
      </c>
      <c r="I14" s="984">
        <v>55405.3</v>
      </c>
      <c r="J14" s="1689"/>
      <c r="K14" s="196"/>
      <c r="L14" s="865">
        <f>VLOOKUP(B14,'FX rates'!$B$9:$K$114,4,FALSE)</f>
        <v>1.2550619999999999</v>
      </c>
      <c r="M14" s="865">
        <f>VLOOKUP(B14,'FX rates'!$B$9:$K$114,5,FALSE)</f>
        <v>1.3436999999999999</v>
      </c>
      <c r="N14" s="29"/>
      <c r="O14" s="39" t="s">
        <v>24</v>
      </c>
      <c r="P14" s="981">
        <f t="shared" ref="P14:P58" si="4">IF(D14="NA","NA",D14/$L14)</f>
        <v>20259.955285077551</v>
      </c>
      <c r="Q14" s="984">
        <f t="shared" ref="Q14:Q58" si="5">IF(E14="NA","NA",E14/M14)</f>
        <v>20997.618516037808</v>
      </c>
      <c r="R14" s="1839"/>
      <c r="S14" s="147"/>
      <c r="T14" s="1066">
        <f t="shared" si="2"/>
        <v>28498.512424087417</v>
      </c>
      <c r="U14" s="1066">
        <f t="shared" si="3"/>
        <v>41233.385428295012</v>
      </c>
      <c r="V14" s="12"/>
      <c r="W14" s="12"/>
      <c r="Z14" s="110"/>
      <c r="AA14" s="110"/>
    </row>
    <row r="15" spans="1:27" ht="12" customHeight="1" x14ac:dyDescent="0.25">
      <c r="A15" s="25"/>
      <c r="B15" s="40"/>
      <c r="C15" s="40"/>
      <c r="D15" s="187"/>
      <c r="E15" s="187"/>
      <c r="F15" s="34"/>
      <c r="G15" s="187"/>
      <c r="H15" s="187"/>
      <c r="I15" s="187"/>
      <c r="J15" s="1689"/>
      <c r="K15" s="282"/>
      <c r="L15" s="978"/>
      <c r="M15" s="979"/>
      <c r="N15" s="1"/>
      <c r="O15" s="28"/>
      <c r="P15" s="28"/>
      <c r="Q15" s="28"/>
      <c r="R15" s="1839"/>
      <c r="V15" s="12"/>
      <c r="W15" s="12"/>
      <c r="Z15" s="110"/>
      <c r="AA15" s="110"/>
    </row>
    <row r="16" spans="1:27" ht="12" customHeight="1" x14ac:dyDescent="0.25">
      <c r="A16" s="1"/>
      <c r="B16" s="49"/>
      <c r="C16" s="40"/>
      <c r="D16" s="28"/>
      <c r="E16" s="28"/>
      <c r="F16" s="34"/>
      <c r="G16" s="28"/>
      <c r="H16" s="28"/>
      <c r="I16" s="28"/>
      <c r="J16" s="1689"/>
      <c r="K16" s="282"/>
      <c r="L16" s="978"/>
      <c r="M16" s="979"/>
      <c r="N16" s="1"/>
      <c r="O16" s="28"/>
      <c r="P16" s="28"/>
      <c r="Q16" s="28"/>
      <c r="R16" s="1839"/>
      <c r="V16" s="12"/>
      <c r="W16" s="12"/>
      <c r="Z16" s="110"/>
      <c r="AA16" s="110"/>
    </row>
    <row r="17" spans="1:27" ht="12" customHeight="1" x14ac:dyDescent="0.25">
      <c r="A17" s="1"/>
      <c r="B17" s="20" t="s">
        <v>27</v>
      </c>
      <c r="C17" s="21"/>
      <c r="D17" s="28"/>
      <c r="E17" s="28"/>
      <c r="F17" s="34"/>
      <c r="G17" s="28"/>
      <c r="H17" s="28"/>
      <c r="I17" s="28"/>
      <c r="J17" s="1689"/>
      <c r="K17" s="282"/>
      <c r="L17" s="978"/>
      <c r="M17" s="979"/>
      <c r="N17" s="29"/>
      <c r="O17" s="352" t="s">
        <v>27</v>
      </c>
      <c r="P17" s="28"/>
      <c r="Q17" s="28"/>
      <c r="R17" s="1839"/>
      <c r="V17" s="12"/>
      <c r="W17" s="12"/>
      <c r="Z17" s="110"/>
      <c r="AA17" s="110"/>
    </row>
    <row r="18" spans="1:27" ht="12" customHeight="1" x14ac:dyDescent="0.25">
      <c r="A18" s="25"/>
      <c r="B18" s="1050" t="s">
        <v>28</v>
      </c>
      <c r="C18" s="1047" t="s">
        <v>29</v>
      </c>
      <c r="D18" s="580">
        <v>9454.9398371799998</v>
      </c>
      <c r="E18" s="854">
        <v>14408.073170560996</v>
      </c>
      <c r="F18" s="34"/>
      <c r="G18" s="28"/>
      <c r="H18" s="1046">
        <v>15360.212237</v>
      </c>
      <c r="I18" s="854">
        <v>17541.18</v>
      </c>
      <c r="J18" s="1689"/>
      <c r="K18" s="196"/>
      <c r="L18" s="863">
        <f>VLOOKUP(B18,'FX rates'!$B$9:$K$114,4,FALSE)</f>
        <v>1.280929</v>
      </c>
      <c r="M18" s="863">
        <f>VLOOKUP(B18,'FX rates'!$B$9:$K$114,5,FALSE)</f>
        <v>1.3875999999999999</v>
      </c>
      <c r="N18" s="29"/>
      <c r="O18" s="971" t="s">
        <v>28</v>
      </c>
      <c r="P18" s="1046">
        <f t="shared" si="4"/>
        <v>7381.3145281120187</v>
      </c>
      <c r="Q18" s="1080">
        <f t="shared" si="5"/>
        <v>10383.448523033292</v>
      </c>
      <c r="R18" s="1839"/>
      <c r="T18" s="1064">
        <f t="shared" si="2"/>
        <v>11991.462631418291</v>
      </c>
      <c r="U18" s="1064">
        <f t="shared" si="3"/>
        <v>12641.380801383684</v>
      </c>
      <c r="V18" s="12"/>
      <c r="W18" s="12"/>
      <c r="Z18" s="110"/>
      <c r="AA18" s="110"/>
    </row>
    <row r="19" spans="1:27" ht="12" customHeight="1" x14ac:dyDescent="0.25">
      <c r="A19" s="25"/>
      <c r="B19" s="1051" t="s">
        <v>537</v>
      </c>
      <c r="C19" s="1048" t="s">
        <v>30</v>
      </c>
      <c r="D19" s="576">
        <v>4718192.9332213001</v>
      </c>
      <c r="E19" s="846">
        <v>1670138.6429999999</v>
      </c>
      <c r="F19" s="34"/>
      <c r="G19" s="28"/>
      <c r="H19" s="803" t="s">
        <v>123</v>
      </c>
      <c r="I19" s="846" t="s">
        <v>123</v>
      </c>
      <c r="J19" s="1689"/>
      <c r="K19" s="196"/>
      <c r="L19" s="864">
        <f>VLOOKUP(B19,'FX rates'!$B$9:$K$114,4,FALSE)</f>
        <v>63.714761000000003</v>
      </c>
      <c r="M19" s="864">
        <f>VLOOKUP(B19,'FX rates'!$B$9:$K$114,5,FALSE)</f>
        <v>67.808000000000007</v>
      </c>
      <c r="N19" s="29"/>
      <c r="O19" s="36" t="s">
        <v>537</v>
      </c>
      <c r="P19" s="803">
        <f t="shared" si="4"/>
        <v>74051.803054260847</v>
      </c>
      <c r="Q19" s="982">
        <f t="shared" si="5"/>
        <v>24630.407075861251</v>
      </c>
      <c r="R19" s="1839"/>
      <c r="T19" s="1065" t="str">
        <f t="shared" si="2"/>
        <v>NA</v>
      </c>
      <c r="U19" s="1065" t="str">
        <f t="shared" si="3"/>
        <v>NA</v>
      </c>
      <c r="V19" s="12"/>
      <c r="W19" s="12"/>
      <c r="Z19" s="110"/>
      <c r="AA19" s="110"/>
    </row>
    <row r="20" spans="1:27" ht="12" customHeight="1" x14ac:dyDescent="0.25">
      <c r="A20" s="25"/>
      <c r="B20" s="1051" t="s">
        <v>31</v>
      </c>
      <c r="C20" s="1048" t="s">
        <v>32</v>
      </c>
      <c r="D20" s="576">
        <v>63416.7</v>
      </c>
      <c r="E20" s="846">
        <v>2559.5</v>
      </c>
      <c r="F20" s="34"/>
      <c r="G20" s="28"/>
      <c r="H20" s="803">
        <v>3515.1</v>
      </c>
      <c r="I20" s="846">
        <v>10610.844030714999</v>
      </c>
      <c r="J20" s="1689"/>
      <c r="K20" s="196"/>
      <c r="L20" s="864">
        <f>VLOOKUP(B20,'FX rates'!$B$9:$K$114,4,FALSE)</f>
        <v>4.0572790000000003</v>
      </c>
      <c r="M20" s="864">
        <f>VLOOKUP(B20,'FX rates'!$B$9:$K$114,5,FALSE)</f>
        <v>4.4835000000000003</v>
      </c>
      <c r="N20" s="29"/>
      <c r="O20" s="36" t="s">
        <v>31</v>
      </c>
      <c r="P20" s="803">
        <f t="shared" si="4"/>
        <v>15630.352263179337</v>
      </c>
      <c r="Q20" s="982">
        <f t="shared" si="5"/>
        <v>570.87097133935538</v>
      </c>
      <c r="R20" s="1839"/>
      <c r="T20" s="1065">
        <f t="shared" si="2"/>
        <v>866.36881515912501</v>
      </c>
      <c r="U20" s="1065">
        <f t="shared" si="3"/>
        <v>2366.6430312735583</v>
      </c>
      <c r="V20" s="12"/>
      <c r="W20" s="12"/>
      <c r="Z20" s="110"/>
      <c r="AA20" s="110"/>
    </row>
    <row r="21" spans="1:27" ht="12" customHeight="1" x14ac:dyDescent="0.25">
      <c r="A21" s="25"/>
      <c r="B21" s="1051" t="s">
        <v>33</v>
      </c>
      <c r="C21" s="1048" t="s">
        <v>34</v>
      </c>
      <c r="D21" s="576">
        <v>14084</v>
      </c>
      <c r="E21" s="846">
        <v>75252.727430600004</v>
      </c>
      <c r="F21" s="34"/>
      <c r="G21" s="28"/>
      <c r="H21" s="803">
        <v>1203.8492805999999</v>
      </c>
      <c r="I21" s="846">
        <v>11063.668250999999</v>
      </c>
      <c r="J21" s="1689"/>
      <c r="K21" s="196"/>
      <c r="L21" s="864">
        <f>VLOOKUP(B21,'FX rates'!$B$9:$K$114,4,FALSE)</f>
        <v>152.920412</v>
      </c>
      <c r="M21" s="864">
        <f>VLOOKUP(B21,'FX rates'!$B$9:$K$114,5,FALSE)</f>
        <v>146.97999999999999</v>
      </c>
      <c r="N21" s="29"/>
      <c r="O21" s="36" t="s">
        <v>33</v>
      </c>
      <c r="P21" s="803">
        <f t="shared" si="4"/>
        <v>92.100196538837466</v>
      </c>
      <c r="Q21" s="982">
        <f t="shared" si="5"/>
        <v>511.99297476255276</v>
      </c>
      <c r="R21" s="1839"/>
      <c r="T21" s="1065">
        <f t="shared" si="2"/>
        <v>7.8723910356715487</v>
      </c>
      <c r="U21" s="1065">
        <f t="shared" si="3"/>
        <v>75.273290590556542</v>
      </c>
      <c r="V21" s="12"/>
      <c r="W21" s="12"/>
      <c r="Z21" s="110"/>
      <c r="AA21" s="110"/>
    </row>
    <row r="22" spans="1:27" ht="12" customHeight="1" x14ac:dyDescent="0.25">
      <c r="A22" s="25"/>
      <c r="B22" s="1051" t="s">
        <v>35</v>
      </c>
      <c r="C22" s="1048" t="s">
        <v>36</v>
      </c>
      <c r="D22" s="576">
        <v>290197022.46775001</v>
      </c>
      <c r="E22" s="982" t="s">
        <v>123</v>
      </c>
      <c r="F22" s="34"/>
      <c r="G22" s="28"/>
      <c r="H22" s="803">
        <v>6959620.2716799993</v>
      </c>
      <c r="I22" s="982" t="s">
        <v>123</v>
      </c>
      <c r="J22" s="1689"/>
      <c r="K22" s="196"/>
      <c r="L22" s="864">
        <f>VLOOKUP(B22,'FX rates'!$B$9:$K$114,4,FALSE)</f>
        <v>22640.28932</v>
      </c>
      <c r="M22" s="864">
        <f>VLOOKUP(B22,'FX rates'!$B$9:$K$114,5,FALSE)</f>
        <v>22468</v>
      </c>
      <c r="N22" s="29"/>
      <c r="O22" s="36" t="s">
        <v>35</v>
      </c>
      <c r="P22" s="803">
        <f t="shared" si="4"/>
        <v>12817.725885304633</v>
      </c>
      <c r="Q22" s="982" t="str">
        <f t="shared" si="5"/>
        <v>NA</v>
      </c>
      <c r="R22" s="1839"/>
      <c r="T22" s="1065">
        <f t="shared" si="2"/>
        <v>307.39979393867566</v>
      </c>
      <c r="U22" s="1065" t="str">
        <f t="shared" si="3"/>
        <v>NA</v>
      </c>
      <c r="V22" s="12"/>
      <c r="W22" s="12"/>
      <c r="Z22" s="110"/>
      <c r="AA22" s="110"/>
    </row>
    <row r="23" spans="1:27" ht="12" customHeight="1" x14ac:dyDescent="0.25">
      <c r="A23" s="25"/>
      <c r="B23" s="1051" t="s">
        <v>37</v>
      </c>
      <c r="C23" s="1048" t="s">
        <v>38</v>
      </c>
      <c r="D23" s="576">
        <v>660377.18909500004</v>
      </c>
      <c r="E23" s="982">
        <v>518895.57</v>
      </c>
      <c r="F23" s="34"/>
      <c r="G23" s="28"/>
      <c r="H23" s="803">
        <v>180772.16053600001</v>
      </c>
      <c r="I23" s="982">
        <v>156289.34</v>
      </c>
      <c r="J23" s="1689"/>
      <c r="K23" s="196"/>
      <c r="L23" s="864">
        <f>VLOOKUP(B23,'FX rates'!$B$9:$K$114,4,FALSE)</f>
        <v>7.8149249999999997</v>
      </c>
      <c r="M23" s="864">
        <f>VLOOKUP(B23,'FX rates'!$B$9:$K$114,5,FALSE)</f>
        <v>7.7542999999999997</v>
      </c>
      <c r="N23" s="58"/>
      <c r="O23" s="36" t="s">
        <v>37</v>
      </c>
      <c r="P23" s="803">
        <f t="shared" si="4"/>
        <v>84502.050767601744</v>
      </c>
      <c r="Q23" s="982">
        <f t="shared" si="5"/>
        <v>66917.138877783946</v>
      </c>
      <c r="R23" s="1839"/>
      <c r="T23" s="1065">
        <f t="shared" si="2"/>
        <v>23131.656482435854</v>
      </c>
      <c r="U23" s="1065">
        <f t="shared" si="3"/>
        <v>20155.183575564526</v>
      </c>
      <c r="V23" s="12"/>
      <c r="W23" s="12"/>
      <c r="Z23" s="110"/>
      <c r="AA23" s="110"/>
    </row>
    <row r="24" spans="1:27" ht="12" customHeight="1" x14ac:dyDescent="0.25">
      <c r="A24" s="25"/>
      <c r="B24" s="1051" t="s">
        <v>39</v>
      </c>
      <c r="C24" s="1048" t="s">
        <v>40</v>
      </c>
      <c r="D24" s="576">
        <v>9557302.5389999989</v>
      </c>
      <c r="E24" s="982">
        <v>12106217.885</v>
      </c>
      <c r="F24" s="34"/>
      <c r="G24" s="28"/>
      <c r="H24" s="803">
        <v>17913465.262065001</v>
      </c>
      <c r="I24" s="982" t="s">
        <v>123</v>
      </c>
      <c r="J24" s="1689"/>
      <c r="K24" s="196"/>
      <c r="L24" s="864">
        <f>VLOOKUP(B24,'FX rates'!$B$9:$K$114,4,FALSE)</f>
        <v>13544.438488</v>
      </c>
      <c r="M24" s="864">
        <f>VLOOKUP(B24,'FX rates'!$B$9:$K$114,5,FALSE)</f>
        <v>13513.5</v>
      </c>
      <c r="N24" s="29"/>
      <c r="O24" s="36" t="s">
        <v>39</v>
      </c>
      <c r="P24" s="803">
        <f t="shared" si="4"/>
        <v>705.62560031318435</v>
      </c>
      <c r="Q24" s="982">
        <f t="shared" si="5"/>
        <v>895.86101935101931</v>
      </c>
      <c r="R24" s="1839"/>
      <c r="T24" s="1065">
        <f t="shared" si="2"/>
        <v>1322.5697970377907</v>
      </c>
      <c r="U24" s="1065" t="str">
        <f t="shared" si="3"/>
        <v>NA</v>
      </c>
      <c r="V24" s="12"/>
      <c r="W24" s="12"/>
      <c r="Z24" s="110"/>
      <c r="AA24" s="110"/>
    </row>
    <row r="25" spans="1:27" ht="12" customHeight="1" x14ac:dyDescent="0.25">
      <c r="A25" s="25"/>
      <c r="B25" s="1051" t="s">
        <v>41</v>
      </c>
      <c r="C25" s="1048" t="s">
        <v>42</v>
      </c>
      <c r="D25" s="576">
        <v>2638912.0299999998</v>
      </c>
      <c r="E25" s="982">
        <v>3759017</v>
      </c>
      <c r="F25" s="34"/>
      <c r="G25" s="28"/>
      <c r="H25" s="803">
        <v>2630417.84</v>
      </c>
      <c r="I25" s="982">
        <v>3231500.98</v>
      </c>
      <c r="J25" s="1689"/>
      <c r="K25" s="196"/>
      <c r="L25" s="864">
        <f>VLOOKUP(B25,'FX rates'!$B$9:$K$114,4,FALSE)</f>
        <v>112.646828</v>
      </c>
      <c r="M25" s="864">
        <f>VLOOKUP(B25,'FX rates'!$B$9:$K$114,5,FALSE)</f>
        <v>116.965</v>
      </c>
      <c r="N25" s="29"/>
      <c r="O25" s="36" t="s">
        <v>41</v>
      </c>
      <c r="P25" s="803">
        <f t="shared" si="4"/>
        <v>23426.421115026867</v>
      </c>
      <c r="Q25" s="982">
        <f t="shared" si="5"/>
        <v>32137.964348309324</v>
      </c>
      <c r="R25" s="1839"/>
      <c r="T25" s="1065">
        <f t="shared" si="2"/>
        <v>23351.015618477955</v>
      </c>
      <c r="U25" s="1065">
        <f t="shared" si="3"/>
        <v>27627.93126148848</v>
      </c>
      <c r="V25" s="12"/>
      <c r="W25" s="12"/>
      <c r="Z25" s="110"/>
      <c r="AA25" s="110"/>
    </row>
    <row r="26" spans="1:27" ht="12" customHeight="1" x14ac:dyDescent="0.25">
      <c r="A26" s="25"/>
      <c r="B26" s="1051" t="s">
        <v>43</v>
      </c>
      <c r="C26" s="1048" t="s">
        <v>44</v>
      </c>
      <c r="D26" s="576">
        <v>64371811.75</v>
      </c>
      <c r="E26" s="982">
        <v>35834820.689999998</v>
      </c>
      <c r="F26" s="34"/>
      <c r="G26" s="28"/>
      <c r="H26" s="803">
        <v>14145918</v>
      </c>
      <c r="I26" s="982">
        <v>32528821.16</v>
      </c>
      <c r="J26" s="1689"/>
      <c r="K26" s="196"/>
      <c r="L26" s="864">
        <f>VLOOKUP(B26,'FX rates'!$B$9:$K$114,4,FALSE)</f>
        <v>1066.235158</v>
      </c>
      <c r="M26" s="864">
        <f>VLOOKUP(B26,'FX rates'!$B$9:$K$114,5,FALSE)</f>
        <v>1203.51</v>
      </c>
      <c r="N26" s="29"/>
      <c r="O26" s="36" t="s">
        <v>43</v>
      </c>
      <c r="P26" s="803">
        <f t="shared" si="4"/>
        <v>60372.996770005215</v>
      </c>
      <c r="Q26" s="982">
        <f t="shared" si="5"/>
        <v>29775.257945509384</v>
      </c>
      <c r="R26" s="1839"/>
      <c r="T26" s="1065">
        <f t="shared" si="2"/>
        <v>13267.165215724392</v>
      </c>
      <c r="U26" s="1065">
        <f t="shared" si="3"/>
        <v>27028.293209030253</v>
      </c>
      <c r="V26" s="12"/>
      <c r="W26" s="12"/>
      <c r="Z26" s="110"/>
      <c r="AA26" s="110"/>
    </row>
    <row r="27" spans="1:27" ht="12" customHeight="1" x14ac:dyDescent="0.25">
      <c r="A27" s="25"/>
      <c r="B27" s="1051" t="s">
        <v>45</v>
      </c>
      <c r="C27" s="1048" t="s">
        <v>46</v>
      </c>
      <c r="D27" s="576">
        <v>482.1</v>
      </c>
      <c r="E27" s="846">
        <v>2145.59</v>
      </c>
      <c r="F27" s="34"/>
      <c r="G27" s="28"/>
      <c r="H27" s="803">
        <v>2328.2302881249998</v>
      </c>
      <c r="I27" s="846">
        <v>4297.7299999999996</v>
      </c>
      <c r="J27" s="1689"/>
      <c r="K27" s="196"/>
      <c r="L27" s="864">
        <f>VLOOKUP(B27,'FX rates'!$B$9:$K$114,4,FALSE)</f>
        <v>1.4076569999999999</v>
      </c>
      <c r="M27" s="864">
        <f>VLOOKUP(B27,'FX rates'!$B$9:$K$114,5,FALSE)</f>
        <v>1.4371</v>
      </c>
      <c r="N27" s="29"/>
      <c r="O27" s="36" t="s">
        <v>45</v>
      </c>
      <c r="P27" s="803">
        <f t="shared" si="4"/>
        <v>342.48400000852484</v>
      </c>
      <c r="Q27" s="982">
        <f t="shared" si="5"/>
        <v>1492.99979124626</v>
      </c>
      <c r="R27" s="1839"/>
      <c r="T27" s="1065">
        <f t="shared" si="2"/>
        <v>1653.9755694213859</v>
      </c>
      <c r="U27" s="1065">
        <f t="shared" si="3"/>
        <v>2990.5573724862566</v>
      </c>
      <c r="V27" s="12"/>
      <c r="W27" s="12"/>
      <c r="Z27" s="110"/>
      <c r="AA27" s="110"/>
    </row>
    <row r="28" spans="1:27" ht="12" customHeight="1" x14ac:dyDescent="0.25">
      <c r="A28" s="25"/>
      <c r="B28" s="1051" t="s">
        <v>553</v>
      </c>
      <c r="C28" s="1048" t="s">
        <v>47</v>
      </c>
      <c r="D28" s="576">
        <v>126435.85315267999</v>
      </c>
      <c r="E28" s="846">
        <v>192398.73645035998</v>
      </c>
      <c r="F28" s="34"/>
      <c r="G28" s="28"/>
      <c r="H28" s="803">
        <v>1510.0557985200001</v>
      </c>
      <c r="I28" s="846">
        <v>56378.925821769997</v>
      </c>
      <c r="J28" s="1689"/>
      <c r="K28" s="196"/>
      <c r="L28" s="864">
        <f>VLOOKUP(B28,'FX rates'!$B$9:$K$114,4,FALSE)</f>
        <v>49.899349000000001</v>
      </c>
      <c r="M28" s="864">
        <f>VLOOKUP(B28,'FX rates'!$B$9:$K$114,5,FALSE)</f>
        <v>49.525799999999997</v>
      </c>
      <c r="N28" s="29"/>
      <c r="O28" s="36" t="s">
        <v>553</v>
      </c>
      <c r="P28" s="803">
        <f t="shared" si="4"/>
        <v>2533.817688737382</v>
      </c>
      <c r="Q28" s="982">
        <f t="shared" si="5"/>
        <v>3884.8183462025854</v>
      </c>
      <c r="R28" s="1839"/>
      <c r="T28" s="1065">
        <f t="shared" si="2"/>
        <v>30.262034050183701</v>
      </c>
      <c r="U28" s="1065">
        <f t="shared" si="3"/>
        <v>1138.3748636421824</v>
      </c>
      <c r="V28" s="12"/>
      <c r="W28" s="12"/>
      <c r="Z28" s="110"/>
      <c r="AA28" s="110"/>
    </row>
    <row r="29" spans="1:27" ht="12" customHeight="1" x14ac:dyDescent="0.25">
      <c r="A29" s="25"/>
      <c r="B29" s="1051" t="s">
        <v>48</v>
      </c>
      <c r="C29" s="1048" t="s">
        <v>49</v>
      </c>
      <c r="D29" s="576">
        <v>810605</v>
      </c>
      <c r="E29" s="846">
        <v>645449</v>
      </c>
      <c r="F29" s="34"/>
      <c r="G29" s="28"/>
      <c r="H29" s="803">
        <v>37448</v>
      </c>
      <c r="I29" s="846">
        <v>855</v>
      </c>
      <c r="J29" s="1689"/>
      <c r="K29" s="196"/>
      <c r="L29" s="864">
        <f>VLOOKUP(B29,'FX rates'!$B$9:$K$114,4,FALSE)</f>
        <v>6.5165519999999999</v>
      </c>
      <c r="M29" s="864">
        <f>VLOOKUP(B29,'FX rates'!$B$9:$K$114,5,FALSE)</f>
        <v>6.9436999999999998</v>
      </c>
      <c r="N29" s="29"/>
      <c r="O29" s="36" t="s">
        <v>48</v>
      </c>
      <c r="P29" s="803">
        <f t="shared" si="4"/>
        <v>124391.70285144659</v>
      </c>
      <c r="Q29" s="982">
        <f t="shared" si="5"/>
        <v>92954.620735342833</v>
      </c>
      <c r="R29" s="1839"/>
      <c r="T29" s="1065">
        <f t="shared" si="2"/>
        <v>5746.5972802795095</v>
      </c>
      <c r="U29" s="1065">
        <f t="shared" si="3"/>
        <v>123.13319987902703</v>
      </c>
      <c r="V29" s="12"/>
      <c r="W29" s="12"/>
      <c r="Z29" s="110"/>
      <c r="AA29" s="110"/>
    </row>
    <row r="30" spans="1:27" ht="12" customHeight="1" x14ac:dyDescent="0.25">
      <c r="A30" s="25"/>
      <c r="B30" s="1051" t="s">
        <v>50</v>
      </c>
      <c r="C30" s="1048" t="s">
        <v>49</v>
      </c>
      <c r="D30" s="576">
        <v>588910.5</v>
      </c>
      <c r="E30" s="846">
        <v>341786.23387</v>
      </c>
      <c r="F30" s="34"/>
      <c r="G30" s="28"/>
      <c r="H30" s="803">
        <v>24568.5</v>
      </c>
      <c r="I30" s="846">
        <v>0</v>
      </c>
      <c r="J30" s="1689"/>
      <c r="K30" s="196"/>
      <c r="L30" s="864">
        <f>VLOOKUP(B30,'FX rates'!$B$9:$K$114,4,FALSE)</f>
        <v>6.5165519999999999</v>
      </c>
      <c r="M30" s="864">
        <f>VLOOKUP(B30,'FX rates'!$B$9:$K$114,5,FALSE)</f>
        <v>6.9436999999999998</v>
      </c>
      <c r="N30" s="29"/>
      <c r="O30" s="36" t="s">
        <v>50</v>
      </c>
      <c r="P30" s="803">
        <f t="shared" si="4"/>
        <v>90371.487866589567</v>
      </c>
      <c r="Q30" s="982">
        <f t="shared" si="5"/>
        <v>49222.494328672037</v>
      </c>
      <c r="R30" s="1839"/>
      <c r="T30" s="1065">
        <f t="shared" si="2"/>
        <v>3770.1686413305688</v>
      </c>
      <c r="U30" s="1065">
        <f t="shared" si="3"/>
        <v>0</v>
      </c>
      <c r="V30" s="12"/>
      <c r="W30" s="12"/>
      <c r="Z30" s="110"/>
      <c r="AA30" s="110"/>
    </row>
    <row r="31" spans="1:27" ht="12" customHeight="1" x14ac:dyDescent="0.25">
      <c r="A31" s="25"/>
      <c r="B31" s="1051" t="s">
        <v>51</v>
      </c>
      <c r="C31" s="1048" t="s">
        <v>52</v>
      </c>
      <c r="D31" s="576">
        <v>9249.119999999999</v>
      </c>
      <c r="E31" s="982">
        <v>6412.37</v>
      </c>
      <c r="F31" s="34"/>
      <c r="G31" s="28"/>
      <c r="H31" s="803" t="s">
        <v>123</v>
      </c>
      <c r="I31" s="982">
        <v>15913</v>
      </c>
      <c r="J31" s="1689"/>
      <c r="K31" s="196"/>
      <c r="L31" s="864">
        <f>VLOOKUP(B31,'FX rates'!$B$9:$K$114,4,FALSE)</f>
        <v>1.3364590000000001</v>
      </c>
      <c r="M31" s="864">
        <f>VLOOKUP(B31,'FX rates'!$B$9:$K$114,5,FALSE)</f>
        <v>1.4459</v>
      </c>
      <c r="N31" s="29"/>
      <c r="O31" s="36" t="s">
        <v>51</v>
      </c>
      <c r="P31" s="803">
        <f t="shared" si="4"/>
        <v>6920.6163451329212</v>
      </c>
      <c r="Q31" s="982">
        <f t="shared" si="5"/>
        <v>4434.8640984853728</v>
      </c>
      <c r="R31" s="1839"/>
      <c r="T31" s="1065" t="str">
        <f t="shared" si="2"/>
        <v>NA</v>
      </c>
      <c r="U31" s="1065">
        <f t="shared" si="3"/>
        <v>11005.602047167855</v>
      </c>
      <c r="V31" s="12"/>
      <c r="W31" s="12"/>
      <c r="Z31" s="110"/>
      <c r="AA31" s="110"/>
    </row>
    <row r="32" spans="1:27" ht="12" customHeight="1" x14ac:dyDescent="0.25">
      <c r="A32" s="25"/>
      <c r="B32" s="1052" t="s">
        <v>474</v>
      </c>
      <c r="C32" s="1048" t="s">
        <v>54</v>
      </c>
      <c r="D32" s="576">
        <v>412463.03</v>
      </c>
      <c r="E32" s="982">
        <v>135435.91</v>
      </c>
      <c r="F32" s="34"/>
      <c r="G32" s="28"/>
      <c r="H32" s="803">
        <v>205121.25616809999</v>
      </c>
      <c r="I32" s="982">
        <v>37245.506884670001</v>
      </c>
      <c r="J32" s="1689"/>
      <c r="K32" s="196"/>
      <c r="L32" s="864">
        <f>VLOOKUP(B32,'FX rates'!$B$9:$K$114,4,FALSE)</f>
        <v>32.551189999999998</v>
      </c>
      <c r="M32" s="864">
        <f>VLOOKUP(B32,'FX rates'!$B$9:$K$114,5,FALSE)</f>
        <v>35.666600000000003</v>
      </c>
      <c r="N32" s="29"/>
      <c r="O32" s="36" t="s">
        <v>474</v>
      </c>
      <c r="P32" s="803">
        <f t="shared" si="4"/>
        <v>12671.212020205714</v>
      </c>
      <c r="Q32" s="982">
        <f t="shared" si="5"/>
        <v>3797.2756023843035</v>
      </c>
      <c r="R32" s="1839"/>
      <c r="T32" s="1065">
        <f t="shared" si="2"/>
        <v>6301.4979227518261</v>
      </c>
      <c r="U32" s="1065">
        <f t="shared" si="3"/>
        <v>1044.2685000720562</v>
      </c>
      <c r="V32" s="12"/>
      <c r="W32" s="12"/>
      <c r="Z32" s="110"/>
      <c r="AA32" s="110"/>
    </row>
    <row r="33" spans="1:27" ht="12" customHeight="1" x14ac:dyDescent="0.25">
      <c r="A33" s="1"/>
      <c r="B33" s="1053" t="s">
        <v>57</v>
      </c>
      <c r="C33" s="1049" t="s">
        <v>56</v>
      </c>
      <c r="D33" s="577">
        <v>136277.92217999999</v>
      </c>
      <c r="E33" s="856">
        <v>208177.86</v>
      </c>
      <c r="F33" s="34"/>
      <c r="G33" s="28"/>
      <c r="H33" s="981">
        <v>14785.307510000001</v>
      </c>
      <c r="I33" s="856">
        <v>239113.06</v>
      </c>
      <c r="J33" s="1689"/>
      <c r="K33" s="196"/>
      <c r="L33" s="865">
        <f>VLOOKUP(B33,'FX rates'!$B$9:$K$114,4,FALSE)</f>
        <v>29.664079999999998</v>
      </c>
      <c r="M33" s="865">
        <f>VLOOKUP(B33,'FX rates'!$B$9:$K$114,5,FALSE)</f>
        <v>32.283099999999997</v>
      </c>
      <c r="N33" s="62"/>
      <c r="O33" s="39" t="s">
        <v>57</v>
      </c>
      <c r="P33" s="981">
        <f t="shared" si="4"/>
        <v>4594.0383851445922</v>
      </c>
      <c r="Q33" s="984">
        <f t="shared" si="5"/>
        <v>6448.5089721866862</v>
      </c>
      <c r="R33" s="1839"/>
      <c r="T33" s="1066">
        <f t="shared" si="2"/>
        <v>498.4246101682574</v>
      </c>
      <c r="U33" s="1066">
        <f t="shared" si="3"/>
        <v>7406.7564762987449</v>
      </c>
      <c r="V33" s="12"/>
      <c r="W33" s="12"/>
      <c r="Z33" s="110"/>
      <c r="AA33" s="110"/>
    </row>
    <row r="34" spans="1:27" ht="12" customHeight="1" x14ac:dyDescent="0.25">
      <c r="A34" s="1"/>
      <c r="B34" s="63"/>
      <c r="C34" s="63"/>
      <c r="D34" s="187"/>
      <c r="E34" s="187"/>
      <c r="F34" s="34"/>
      <c r="G34" s="187"/>
      <c r="H34" s="187"/>
      <c r="I34" s="187"/>
      <c r="J34" s="1689"/>
      <c r="K34" s="282"/>
      <c r="L34" s="978"/>
      <c r="M34" s="979"/>
      <c r="N34" s="29"/>
      <c r="O34" s="45"/>
      <c r="P34" s="483"/>
      <c r="Q34" s="483"/>
      <c r="R34" s="1839"/>
      <c r="S34" s="132"/>
      <c r="T34" s="132"/>
      <c r="U34" s="132"/>
      <c r="V34" s="12"/>
      <c r="W34" s="12"/>
      <c r="Z34" s="110"/>
      <c r="AA34" s="110"/>
    </row>
    <row r="35" spans="1:27" ht="12" customHeight="1" x14ac:dyDescent="0.25">
      <c r="A35" s="1"/>
      <c r="B35" s="40"/>
      <c r="C35" s="40"/>
      <c r="D35" s="28"/>
      <c r="E35" s="28"/>
      <c r="F35" s="34"/>
      <c r="G35" s="28"/>
      <c r="H35" s="28"/>
      <c r="I35" s="28"/>
      <c r="J35" s="1689"/>
      <c r="K35" s="282"/>
      <c r="L35" s="978"/>
      <c r="M35" s="979"/>
      <c r="N35" s="29"/>
      <c r="O35" s="50"/>
      <c r="P35" s="483"/>
      <c r="Q35" s="483"/>
      <c r="R35" s="1839"/>
      <c r="S35" s="132"/>
      <c r="T35" s="132"/>
      <c r="U35" s="132"/>
      <c r="V35" s="12"/>
      <c r="W35" s="12"/>
      <c r="Z35" s="120"/>
      <c r="AA35" s="120"/>
    </row>
    <row r="36" spans="1:27" ht="12" customHeight="1" x14ac:dyDescent="0.25">
      <c r="A36" s="25"/>
      <c r="B36" s="20" t="s">
        <v>59</v>
      </c>
      <c r="C36" s="21"/>
      <c r="D36" s="28"/>
      <c r="E36" s="28"/>
      <c r="F36" s="34"/>
      <c r="G36" s="28"/>
      <c r="H36" s="28"/>
      <c r="I36" s="28"/>
      <c r="J36" s="1689"/>
      <c r="K36" s="282"/>
      <c r="L36" s="978"/>
      <c r="M36" s="979"/>
      <c r="N36" s="1"/>
      <c r="O36" s="352" t="s">
        <v>59</v>
      </c>
      <c r="P36" s="483"/>
      <c r="Q36" s="483"/>
      <c r="R36" s="1839"/>
      <c r="S36" s="132"/>
      <c r="T36" s="132"/>
      <c r="U36" s="132"/>
      <c r="V36" s="12"/>
      <c r="W36" s="12"/>
      <c r="Z36" s="110"/>
      <c r="AA36" s="110"/>
    </row>
    <row r="37" spans="1:27" ht="12" customHeight="1" x14ac:dyDescent="0.25">
      <c r="A37" s="25"/>
      <c r="B37" s="1054" t="s">
        <v>62</v>
      </c>
      <c r="C37" s="1047" t="s">
        <v>63</v>
      </c>
      <c r="D37" s="1046">
        <v>101.96615479</v>
      </c>
      <c r="E37" s="854">
        <v>167.8</v>
      </c>
      <c r="F37" s="34"/>
      <c r="G37" s="28"/>
      <c r="H37" s="1046">
        <v>185.3</v>
      </c>
      <c r="I37" s="854">
        <v>13.845000000000001</v>
      </c>
      <c r="J37" s="1689"/>
      <c r="K37" s="196"/>
      <c r="L37" s="863">
        <f>VLOOKUP(B37,'FX rates'!$B$9:$K$114,4,FALSE)</f>
        <v>0.70768699999999995</v>
      </c>
      <c r="M37" s="863">
        <f>VLOOKUP(B37,'FX rates'!$B$9:$K$114,5,FALSE)</f>
        <v>0.7056</v>
      </c>
      <c r="N37" s="29"/>
      <c r="O37" s="971" t="s">
        <v>62</v>
      </c>
      <c r="P37" s="1046">
        <f t="shared" si="4"/>
        <v>144.08369065702777</v>
      </c>
      <c r="Q37" s="1080">
        <f t="shared" si="5"/>
        <v>237.81179138321997</v>
      </c>
      <c r="R37" s="1839"/>
      <c r="S37" s="147"/>
      <c r="T37" s="1064">
        <f t="shared" si="2"/>
        <v>261.83892031364149</v>
      </c>
      <c r="U37" s="1064">
        <f t="shared" si="3"/>
        <v>19.621598639455783</v>
      </c>
      <c r="V37" s="12"/>
      <c r="W37" s="12"/>
      <c r="Z37" s="110"/>
      <c r="AA37" s="110"/>
    </row>
    <row r="38" spans="1:27" ht="12" customHeight="1" x14ac:dyDescent="0.25">
      <c r="A38" s="25"/>
      <c r="B38" s="1052" t="s">
        <v>154</v>
      </c>
      <c r="C38" s="1048" t="s">
        <v>64</v>
      </c>
      <c r="D38" s="803">
        <v>15047.44</v>
      </c>
      <c r="E38" s="982">
        <v>21624.37</v>
      </c>
      <c r="F38" s="34"/>
      <c r="G38" s="28"/>
      <c r="H38" s="803">
        <v>5656.19</v>
      </c>
      <c r="I38" s="982">
        <v>12457.84</v>
      </c>
      <c r="J38" s="1689"/>
      <c r="K38" s="196"/>
      <c r="L38" s="864">
        <f>VLOOKUP(B38,'FX rates'!$B$9:$K$114,4,FALSE)</f>
        <v>0.83469599999999999</v>
      </c>
      <c r="M38" s="864">
        <f>VLOOKUP(B38,'FX rates'!$B$9:$K$114,5,FALSE)</f>
        <v>0.95010099999999997</v>
      </c>
      <c r="N38" s="67"/>
      <c r="O38" s="36" t="s">
        <v>67</v>
      </c>
      <c r="P38" s="803">
        <f t="shared" si="4"/>
        <v>18027.449514553802</v>
      </c>
      <c r="Q38" s="982">
        <f t="shared" si="5"/>
        <v>22760.074981501966</v>
      </c>
      <c r="R38" s="1839"/>
      <c r="S38" s="147"/>
      <c r="T38" s="1065">
        <f t="shared" si="2"/>
        <v>6776.3473168674582</v>
      </c>
      <c r="U38" s="1065">
        <f t="shared" si="3"/>
        <v>13112.121763896681</v>
      </c>
      <c r="V38" s="12"/>
      <c r="W38" s="12"/>
      <c r="Z38" s="110"/>
      <c r="AA38" s="110"/>
    </row>
    <row r="39" spans="1:27" ht="12" customHeight="1" x14ac:dyDescent="0.25">
      <c r="A39" s="25"/>
      <c r="B39" s="1051" t="s">
        <v>68</v>
      </c>
      <c r="C39" s="1048" t="s">
        <v>69</v>
      </c>
      <c r="D39" s="803">
        <v>1254.26305</v>
      </c>
      <c r="E39" s="982">
        <v>1357.95</v>
      </c>
      <c r="F39" s="34"/>
      <c r="G39" s="28"/>
      <c r="H39" s="803">
        <v>1869.0200609299998</v>
      </c>
      <c r="I39" s="982">
        <v>5418.5</v>
      </c>
      <c r="J39" s="1689"/>
      <c r="K39" s="196"/>
      <c r="L39" s="864">
        <f>VLOOKUP(B39,'FX rates'!$B$9:$K$114,4,FALSE)</f>
        <v>3.7825220000000002</v>
      </c>
      <c r="M39" s="864">
        <f>VLOOKUP(B39,'FX rates'!$B$9:$K$114,5,FALSE)</f>
        <v>3.5133999999999999</v>
      </c>
      <c r="N39" s="29"/>
      <c r="O39" s="36" t="s">
        <v>68</v>
      </c>
      <c r="P39" s="803">
        <f t="shared" si="4"/>
        <v>331.59438332414192</v>
      </c>
      <c r="Q39" s="982">
        <f t="shared" si="5"/>
        <v>386.50594865372574</v>
      </c>
      <c r="R39" s="1839"/>
      <c r="S39" s="147"/>
      <c r="T39" s="1065">
        <f t="shared" si="2"/>
        <v>494.12007674509221</v>
      </c>
      <c r="U39" s="1065">
        <f t="shared" si="3"/>
        <v>1542.2382876985257</v>
      </c>
      <c r="V39" s="12"/>
      <c r="W39" s="12"/>
      <c r="Z39" s="110"/>
      <c r="AA39" s="110"/>
    </row>
    <row r="40" spans="1:27" ht="12" customHeight="1" x14ac:dyDescent="0.25">
      <c r="A40" s="25"/>
      <c r="B40" s="1051" t="s">
        <v>70</v>
      </c>
      <c r="C40" s="1048" t="s">
        <v>71</v>
      </c>
      <c r="D40" s="803">
        <v>0</v>
      </c>
      <c r="E40" s="982">
        <v>4770.71</v>
      </c>
      <c r="F40" s="34"/>
      <c r="G40" s="28"/>
      <c r="H40" s="803">
        <v>186</v>
      </c>
      <c r="I40" s="982">
        <v>12093.61</v>
      </c>
      <c r="J40" s="1689"/>
      <c r="K40" s="196"/>
      <c r="L40" s="864">
        <f>VLOOKUP(B40,'FX rates'!$B$9:$K$114,4,FALSE)</f>
        <v>9.3288390000000003</v>
      </c>
      <c r="M40" s="864">
        <f>VLOOKUP(B40,'FX rates'!$B$9:$K$114,5,FALSE)</f>
        <v>10.102</v>
      </c>
      <c r="N40" s="29"/>
      <c r="O40" s="36" t="s">
        <v>70</v>
      </c>
      <c r="P40" s="803">
        <f t="shared" si="4"/>
        <v>0</v>
      </c>
      <c r="Q40" s="982">
        <f t="shared" si="5"/>
        <v>472.25400910710749</v>
      </c>
      <c r="R40" s="1839"/>
      <c r="T40" s="1065">
        <f t="shared" si="2"/>
        <v>19.938172370645479</v>
      </c>
      <c r="U40" s="1065">
        <f t="shared" si="3"/>
        <v>1197.1500692932093</v>
      </c>
      <c r="V40" s="12"/>
      <c r="W40" s="12"/>
      <c r="Z40" s="110"/>
      <c r="AA40" s="110"/>
    </row>
    <row r="41" spans="1:27" ht="12" customHeight="1" x14ac:dyDescent="0.25">
      <c r="A41" s="25"/>
      <c r="B41" s="1051" t="s">
        <v>72</v>
      </c>
      <c r="C41" s="1048" t="s">
        <v>64</v>
      </c>
      <c r="D41" s="803">
        <v>9.5</v>
      </c>
      <c r="E41" s="982">
        <v>279.05703196799999</v>
      </c>
      <c r="F41" s="34"/>
      <c r="G41" s="28"/>
      <c r="H41" s="803">
        <v>71.900000000000006</v>
      </c>
      <c r="I41" s="982">
        <v>17.741393240000001</v>
      </c>
      <c r="J41" s="1689"/>
      <c r="K41" s="196"/>
      <c r="L41" s="864">
        <f>VLOOKUP(B41,'FX rates'!$B$9:$K$114,4,FALSE)</f>
        <v>0.83469599999999999</v>
      </c>
      <c r="M41" s="864">
        <f>VLOOKUP(B41,'FX rates'!$B$9:$K$114,5,FALSE)</f>
        <v>0.95010099999999997</v>
      </c>
      <c r="N41" s="29"/>
      <c r="O41" s="36" t="s">
        <v>72</v>
      </c>
      <c r="P41" s="803">
        <f t="shared" si="4"/>
        <v>11.381389152457901</v>
      </c>
      <c r="Q41" s="982">
        <f t="shared" si="5"/>
        <v>293.71301784547114</v>
      </c>
      <c r="R41" s="1839"/>
      <c r="T41" s="1065">
        <f t="shared" si="2"/>
        <v>86.139145269655074</v>
      </c>
      <c r="U41" s="1065">
        <f t="shared" si="3"/>
        <v>18.673165526612436</v>
      </c>
      <c r="V41" s="12"/>
      <c r="W41" s="12"/>
      <c r="Z41" s="120"/>
      <c r="AA41" s="120"/>
    </row>
    <row r="42" spans="1:27" ht="12" customHeight="1" x14ac:dyDescent="0.25">
      <c r="A42" s="25"/>
      <c r="B42" s="1051" t="s">
        <v>73</v>
      </c>
      <c r="C42" s="1048" t="s">
        <v>64</v>
      </c>
      <c r="D42" s="803">
        <v>83618.650091209594</v>
      </c>
      <c r="E42" s="982">
        <v>78856.537637538306</v>
      </c>
      <c r="F42" s="34"/>
      <c r="G42" s="28"/>
      <c r="H42" s="803">
        <v>50834.501280053897</v>
      </c>
      <c r="I42" s="982">
        <v>13532.552218391</v>
      </c>
      <c r="J42" s="1689"/>
      <c r="K42" s="196"/>
      <c r="L42" s="864">
        <f>VLOOKUP(B42,'FX rates'!$B$9:$K$114,4,FALSE)</f>
        <v>0.83469599999999999</v>
      </c>
      <c r="M42" s="864">
        <f>VLOOKUP(B42,'FX rates'!$B$9:$K$114,5,FALSE)</f>
        <v>0.95010099999999997</v>
      </c>
      <c r="N42" s="67"/>
      <c r="O42" s="36" t="s">
        <v>73</v>
      </c>
      <c r="P42" s="803">
        <f t="shared" si="4"/>
        <v>100178.56811487008</v>
      </c>
      <c r="Q42" s="982">
        <f t="shared" si="5"/>
        <v>82998.057719693286</v>
      </c>
      <c r="R42" s="1839"/>
      <c r="T42" s="1065">
        <f t="shared" si="2"/>
        <v>60901.814888359229</v>
      </c>
      <c r="U42" s="1065">
        <f t="shared" si="3"/>
        <v>14243.277523538023</v>
      </c>
      <c r="V42" s="12"/>
      <c r="W42" s="12"/>
      <c r="Z42" s="110"/>
      <c r="AA42" s="110"/>
    </row>
    <row r="43" spans="1:27" ht="12" customHeight="1" x14ac:dyDescent="0.25">
      <c r="A43" s="25"/>
      <c r="B43" s="1051" t="s">
        <v>74</v>
      </c>
      <c r="C43" s="1048" t="s">
        <v>61</v>
      </c>
      <c r="D43" s="803">
        <v>0</v>
      </c>
      <c r="E43" s="982">
        <v>0</v>
      </c>
      <c r="F43" s="34"/>
      <c r="G43" s="28"/>
      <c r="H43" s="803">
        <v>0</v>
      </c>
      <c r="I43" s="982">
        <v>0</v>
      </c>
      <c r="J43" s="1689"/>
      <c r="K43" s="196"/>
      <c r="L43" s="864">
        <f>VLOOKUP(B43,'FX rates'!$B$9:$K$114,4,FALSE)</f>
        <v>3.672631</v>
      </c>
      <c r="M43" s="864">
        <f>VLOOKUP(B43,'FX rates'!$B$9:$K$114,5,FALSE)</f>
        <v>3.6718999999999999</v>
      </c>
      <c r="N43" s="67"/>
      <c r="O43" s="36" t="s">
        <v>74</v>
      </c>
      <c r="P43" s="803">
        <f t="shared" si="4"/>
        <v>0</v>
      </c>
      <c r="Q43" s="982">
        <f t="shared" si="5"/>
        <v>0</v>
      </c>
      <c r="R43" s="1839"/>
      <c r="T43" s="1065">
        <f t="shared" si="2"/>
        <v>0</v>
      </c>
      <c r="U43" s="1065">
        <f t="shared" si="3"/>
        <v>0</v>
      </c>
      <c r="V43" s="12"/>
      <c r="W43" s="12"/>
      <c r="Z43" s="110"/>
      <c r="AA43" s="110"/>
    </row>
    <row r="44" spans="1:27" ht="12" customHeight="1" x14ac:dyDescent="0.25">
      <c r="A44" s="25"/>
      <c r="B44" s="1052" t="s">
        <v>456</v>
      </c>
      <c r="C44" s="1048" t="s">
        <v>75</v>
      </c>
      <c r="D44" s="803">
        <v>1562.413425</v>
      </c>
      <c r="E44" s="982">
        <v>4294.7299999999996</v>
      </c>
      <c r="F44" s="34"/>
      <c r="G44" s="28"/>
      <c r="H44" s="803">
        <v>102.4372869</v>
      </c>
      <c r="I44" s="982">
        <v>45437.84</v>
      </c>
      <c r="J44" s="1689"/>
      <c r="K44" s="196"/>
      <c r="L44" s="864">
        <f>VLOOKUP(B44,'FX rates'!$B$9:$K$114,4,FALSE)</f>
        <v>17.748843999999998</v>
      </c>
      <c r="M44" s="864">
        <f>VLOOKUP(B44,'FX rates'!$B$9:$K$114,5,FALSE)</f>
        <v>18.096299999999999</v>
      </c>
      <c r="N44" s="29"/>
      <c r="O44" s="684" t="s">
        <v>456</v>
      </c>
      <c r="P44" s="803">
        <f t="shared" si="4"/>
        <v>88.02902459450317</v>
      </c>
      <c r="Q44" s="982">
        <f t="shared" si="5"/>
        <v>237.32641479197403</v>
      </c>
      <c r="R44" s="1839"/>
      <c r="T44" s="1065">
        <f t="shared" si="2"/>
        <v>5.7714906334181544</v>
      </c>
      <c r="U44" s="1065">
        <f t="shared" si="3"/>
        <v>2510.8911766493702</v>
      </c>
      <c r="V44" s="12"/>
      <c r="W44" s="12"/>
      <c r="Z44" s="110"/>
      <c r="AA44" s="110"/>
    </row>
    <row r="45" spans="1:27" ht="12" customHeight="1" x14ac:dyDescent="0.25">
      <c r="A45" s="25"/>
      <c r="B45" s="1051" t="s">
        <v>76</v>
      </c>
      <c r="C45" s="1048" t="s">
        <v>64</v>
      </c>
      <c r="D45" s="803">
        <v>30039.68597106</v>
      </c>
      <c r="E45" s="982">
        <v>10311.15</v>
      </c>
      <c r="F45" s="34"/>
      <c r="G45" s="28"/>
      <c r="H45" s="803">
        <v>172073.023414594</v>
      </c>
      <c r="I45" s="982">
        <v>101116.00731978301</v>
      </c>
      <c r="J45" s="1689"/>
      <c r="K45" s="196"/>
      <c r="L45" s="864">
        <f>VLOOKUP(B45,'FX rates'!$B$9:$K$114,4,FALSE)</f>
        <v>0.83469599999999999</v>
      </c>
      <c r="M45" s="864">
        <f>VLOOKUP(B45,'FX rates'!$B$9:$K$114,5,FALSE)</f>
        <v>0.95010099999999997</v>
      </c>
      <c r="N45" s="67"/>
      <c r="O45" s="36" t="s">
        <v>76</v>
      </c>
      <c r="P45" s="803">
        <f t="shared" si="4"/>
        <v>35988.774321501478</v>
      </c>
      <c r="Q45" s="982">
        <f t="shared" si="5"/>
        <v>10852.688293139361</v>
      </c>
      <c r="R45" s="1839"/>
      <c r="T45" s="1065">
        <f t="shared" si="2"/>
        <v>206150.530749631</v>
      </c>
      <c r="U45" s="1065">
        <f t="shared" si="3"/>
        <v>106426.58761519355</v>
      </c>
      <c r="V45" s="12"/>
      <c r="W45" s="12"/>
      <c r="Z45" s="110"/>
      <c r="AA45" s="110"/>
    </row>
    <row r="46" spans="1:27" ht="12" customHeight="1" x14ac:dyDescent="0.25">
      <c r="A46" s="25"/>
      <c r="B46" s="1051" t="s">
        <v>78</v>
      </c>
      <c r="C46" s="1048" t="s">
        <v>79</v>
      </c>
      <c r="D46" s="803">
        <v>206614.16159143997</v>
      </c>
      <c r="E46" s="983">
        <v>124312.62618841001</v>
      </c>
      <c r="F46" s="34"/>
      <c r="G46" s="28"/>
      <c r="H46" s="803">
        <v>113868.42666479696</v>
      </c>
      <c r="I46" s="982">
        <v>124541.084753697</v>
      </c>
      <c r="J46" s="1689"/>
      <c r="K46" s="196"/>
      <c r="L46" s="864">
        <f>VLOOKUP(B46,'FX rates'!$B$9:$K$114,4,FALSE)</f>
        <v>12.355112</v>
      </c>
      <c r="M46" s="864">
        <f>VLOOKUP(B46,'FX rates'!$B$9:$K$114,5,FALSE)</f>
        <v>13.7004</v>
      </c>
      <c r="N46" s="29"/>
      <c r="O46" s="36" t="s">
        <v>78</v>
      </c>
      <c r="P46" s="803">
        <f t="shared" si="4"/>
        <v>16722.969536127232</v>
      </c>
      <c r="Q46" s="982">
        <f t="shared" si="5"/>
        <v>9073.6493962519344</v>
      </c>
      <c r="R46" s="1839"/>
      <c r="T46" s="1065">
        <f t="shared" si="2"/>
        <v>9216.300642583974</v>
      </c>
      <c r="U46" s="1065">
        <f t="shared" si="3"/>
        <v>9090.3247170664363</v>
      </c>
      <c r="V46" s="12"/>
      <c r="W46" s="12"/>
      <c r="Z46" s="110"/>
      <c r="AA46" s="110"/>
    </row>
    <row r="47" spans="1:27" ht="12" customHeight="1" x14ac:dyDescent="0.25">
      <c r="A47" s="25"/>
      <c r="B47" s="1051" t="s">
        <v>80</v>
      </c>
      <c r="C47" s="1048" t="s">
        <v>81</v>
      </c>
      <c r="D47" s="803">
        <v>10382.842970559999</v>
      </c>
      <c r="E47" s="982">
        <v>45468.626858420001</v>
      </c>
      <c r="F47" s="34"/>
      <c r="G47" s="28"/>
      <c r="H47" s="803">
        <v>88446.548841059994</v>
      </c>
      <c r="I47" s="982">
        <v>65837.927583629993</v>
      </c>
      <c r="J47" s="1689"/>
      <c r="K47" s="196"/>
      <c r="L47" s="864">
        <f>VLOOKUP(B47,'FX rates'!$B$9:$K$114,4,FALSE)</f>
        <v>331.60391099999998</v>
      </c>
      <c r="M47" s="864">
        <f>VLOOKUP(B47,'FX rates'!$B$9:$K$114,5,FALSE)</f>
        <v>330.57100000000003</v>
      </c>
      <c r="N47" s="29"/>
      <c r="O47" s="36" t="s">
        <v>80</v>
      </c>
      <c r="P47" s="803">
        <f t="shared" si="4"/>
        <v>31.310978628837702</v>
      </c>
      <c r="Q47" s="982">
        <f t="shared" si="5"/>
        <v>137.54572197325234</v>
      </c>
      <c r="R47" s="1839"/>
      <c r="T47" s="1065">
        <f t="shared" si="2"/>
        <v>266.72347914816964</v>
      </c>
      <c r="U47" s="1065">
        <f t="shared" si="3"/>
        <v>199.16425694821987</v>
      </c>
      <c r="V47" s="12"/>
      <c r="W47" s="12"/>
      <c r="Z47" s="110"/>
      <c r="AA47" s="110"/>
    </row>
    <row r="48" spans="1:27" ht="12" customHeight="1" x14ac:dyDescent="0.25">
      <c r="A48" s="25"/>
      <c r="B48" s="1051" t="s">
        <v>82</v>
      </c>
      <c r="C48" s="1048" t="s">
        <v>64</v>
      </c>
      <c r="D48" s="803">
        <v>770.5</v>
      </c>
      <c r="E48" s="982">
        <v>1836.31</v>
      </c>
      <c r="F48" s="34"/>
      <c r="G48" s="28"/>
      <c r="H48" s="803">
        <v>595.9</v>
      </c>
      <c r="I48" s="982">
        <v>1150.53</v>
      </c>
      <c r="J48" s="1689"/>
      <c r="K48" s="196"/>
      <c r="L48" s="864">
        <f>VLOOKUP(B48,'FX rates'!$B$9:$K$114,4,FALSE)</f>
        <v>0.83469599999999999</v>
      </c>
      <c r="M48" s="864">
        <f>VLOOKUP(B48,'FX rates'!$B$9:$K$114,5,FALSE)</f>
        <v>0.95010099999999997</v>
      </c>
      <c r="N48" s="67"/>
      <c r="O48" s="36" t="s">
        <v>82</v>
      </c>
      <c r="P48" s="803">
        <f t="shared" si="4"/>
        <v>923.09056231250656</v>
      </c>
      <c r="Q48" s="982">
        <f t="shared" si="5"/>
        <v>1932.7524126382352</v>
      </c>
      <c r="R48" s="1839"/>
      <c r="T48" s="1065">
        <f t="shared" si="2"/>
        <v>713.91261009996447</v>
      </c>
      <c r="U48" s="1065">
        <f t="shared" si="3"/>
        <v>1210.9554668398412</v>
      </c>
      <c r="V48" s="12"/>
      <c r="W48" s="12"/>
      <c r="Z48" s="110"/>
      <c r="AA48" s="110"/>
    </row>
    <row r="49" spans="1:27" ht="12" customHeight="1" x14ac:dyDescent="0.25">
      <c r="A49" s="25"/>
      <c r="B49" s="1051" t="s">
        <v>83</v>
      </c>
      <c r="C49" s="1048" t="s">
        <v>64</v>
      </c>
      <c r="D49" s="803">
        <v>430.22650098297561</v>
      </c>
      <c r="E49" s="982">
        <v>132.86000000000001</v>
      </c>
      <c r="F49" s="34"/>
      <c r="G49" s="28"/>
      <c r="H49" s="803">
        <v>16.79</v>
      </c>
      <c r="I49" s="982">
        <v>0</v>
      </c>
      <c r="J49" s="1689"/>
      <c r="K49" s="196"/>
      <c r="L49" s="864">
        <f>VLOOKUP(B49,'FX rates'!$B$9:$K$114,4,FALSE)</f>
        <v>0.83469599999999999</v>
      </c>
      <c r="M49" s="864">
        <f>VLOOKUP(B49,'FX rates'!$B$9:$K$114,5,FALSE)</f>
        <v>0.95010099999999997</v>
      </c>
      <c r="N49" s="29"/>
      <c r="O49" s="36" t="s">
        <v>83</v>
      </c>
      <c r="P49" s="803">
        <f t="shared" si="4"/>
        <v>515.42897172500602</v>
      </c>
      <c r="Q49" s="982">
        <f t="shared" si="5"/>
        <v>139.83776461660395</v>
      </c>
      <c r="R49" s="1839"/>
      <c r="T49" s="1065">
        <f t="shared" si="2"/>
        <v>20.115107775765068</v>
      </c>
      <c r="U49" s="1065">
        <f t="shared" si="3"/>
        <v>0</v>
      </c>
      <c r="V49" s="12"/>
      <c r="W49" s="12"/>
      <c r="Z49" s="110"/>
      <c r="AA49" s="110"/>
    </row>
    <row r="50" spans="1:27" ht="12.75" customHeight="1" x14ac:dyDescent="0.25">
      <c r="A50" s="25"/>
      <c r="B50" s="1051" t="s">
        <v>84</v>
      </c>
      <c r="C50" s="1048" t="s">
        <v>85</v>
      </c>
      <c r="D50" s="803">
        <v>540591.51370000001</v>
      </c>
      <c r="E50" s="982">
        <v>224013.77180000002</v>
      </c>
      <c r="F50" s="34"/>
      <c r="G50" s="28"/>
      <c r="H50" s="803">
        <v>201211.37800000008</v>
      </c>
      <c r="I50" s="982">
        <v>106233.6309</v>
      </c>
      <c r="J50" s="1689"/>
      <c r="K50" s="196"/>
      <c r="L50" s="864">
        <f>VLOOKUP(B50,'FX rates'!$B$9:$K$114,4,FALSE)</f>
        <v>57.607197999999997</v>
      </c>
      <c r="M50" s="864">
        <f>VLOOKUP(B50,'FX rates'!$B$9:$K$114,5,FALSE)</f>
        <v>60.803400000000003</v>
      </c>
      <c r="N50" s="29"/>
      <c r="O50" s="36" t="s">
        <v>84</v>
      </c>
      <c r="P50" s="803">
        <f t="shared" si="4"/>
        <v>9384.0966488250306</v>
      </c>
      <c r="Q50" s="982">
        <f t="shared" si="5"/>
        <v>3684.2310101079875</v>
      </c>
      <c r="R50" s="1839"/>
      <c r="T50" s="1065">
        <f t="shared" si="2"/>
        <v>3492.816609479949</v>
      </c>
      <c r="U50" s="1065">
        <f t="shared" si="3"/>
        <v>1747.1659627586614</v>
      </c>
      <c r="V50" s="12"/>
      <c r="W50" s="12"/>
      <c r="Z50" s="110"/>
      <c r="AA50" s="110"/>
    </row>
    <row r="51" spans="1:27" x14ac:dyDescent="0.25">
      <c r="A51" s="25"/>
      <c r="B51" s="1051" t="s">
        <v>86</v>
      </c>
      <c r="C51" s="1048" t="s">
        <v>87</v>
      </c>
      <c r="D51" s="803">
        <v>147.69999999999999</v>
      </c>
      <c r="E51" s="982">
        <v>0</v>
      </c>
      <c r="F51" s="34"/>
      <c r="G51" s="28"/>
      <c r="H51" s="803">
        <v>90.31</v>
      </c>
      <c r="I51" s="982">
        <v>2.85</v>
      </c>
      <c r="J51" s="1689"/>
      <c r="K51" s="196"/>
      <c r="L51" s="864">
        <f>VLOOKUP(B51,'FX rates'!$B$9:$K$114,4,FALSE)</f>
        <v>0.38416400000000001</v>
      </c>
      <c r="M51" s="864">
        <f>VLOOKUP(B51,'FX rates'!$B$9:$K$114,5,FALSE)</f>
        <v>0.3841</v>
      </c>
      <c r="N51" s="29"/>
      <c r="O51" s="36" t="s">
        <v>86</v>
      </c>
      <c r="P51" s="803">
        <f t="shared" si="4"/>
        <v>384.471215418415</v>
      </c>
      <c r="Q51" s="982">
        <f t="shared" si="5"/>
        <v>0</v>
      </c>
      <c r="R51" s="1839"/>
      <c r="T51" s="1065">
        <f t="shared" si="2"/>
        <v>235.08189210857864</v>
      </c>
      <c r="U51" s="1065">
        <f t="shared" si="3"/>
        <v>7.4199427232491537</v>
      </c>
      <c r="V51" s="12"/>
      <c r="W51" s="12"/>
      <c r="Z51" s="120"/>
      <c r="AA51" s="120"/>
    </row>
    <row r="52" spans="1:27" ht="12" customHeight="1" x14ac:dyDescent="0.25">
      <c r="A52" s="25"/>
      <c r="B52" s="1051" t="s">
        <v>89</v>
      </c>
      <c r="C52" s="1048" t="s">
        <v>90</v>
      </c>
      <c r="D52" s="803">
        <v>503545</v>
      </c>
      <c r="E52" s="982">
        <v>15878.21</v>
      </c>
      <c r="F52" s="34"/>
      <c r="G52" s="28"/>
      <c r="H52" s="803">
        <v>68073.899999999994</v>
      </c>
      <c r="I52" s="985">
        <v>25541.388083869999</v>
      </c>
      <c r="J52" s="1689"/>
      <c r="K52" s="196"/>
      <c r="L52" s="864">
        <f>VLOOKUP(B52,'FX rates'!$B$9:$K$114,4,FALSE)</f>
        <v>356.39702899999997</v>
      </c>
      <c r="M52" s="864">
        <f>VLOOKUP(B52,'FX rates'!$B$9:$K$114,5,FALSE)</f>
        <v>302.88</v>
      </c>
      <c r="N52" s="29"/>
      <c r="O52" s="36" t="s">
        <v>89</v>
      </c>
      <c r="P52" s="803">
        <f t="shared" si="4"/>
        <v>1412.8765366335308</v>
      </c>
      <c r="Q52" s="982">
        <f t="shared" si="5"/>
        <v>52.424095351294241</v>
      </c>
      <c r="R52" s="1839"/>
      <c r="T52" s="1065">
        <f t="shared" si="2"/>
        <v>191.0058010051481</v>
      </c>
      <c r="U52" s="1065">
        <f t="shared" si="3"/>
        <v>84.328407566924199</v>
      </c>
      <c r="V52" s="12"/>
      <c r="W52" s="12"/>
      <c r="Z52" s="110"/>
      <c r="AA52" s="110"/>
    </row>
    <row r="53" spans="1:27" ht="12" customHeight="1" x14ac:dyDescent="0.25">
      <c r="A53" s="25"/>
      <c r="B53" s="1051" t="s">
        <v>91</v>
      </c>
      <c r="C53" s="1048" t="s">
        <v>92</v>
      </c>
      <c r="D53" s="803">
        <v>36331</v>
      </c>
      <c r="E53" s="982">
        <v>23.6</v>
      </c>
      <c r="F53" s="34"/>
      <c r="G53" s="28"/>
      <c r="H53" s="803">
        <v>26082</v>
      </c>
      <c r="I53" s="982">
        <v>156</v>
      </c>
      <c r="J53" s="1689"/>
      <c r="K53" s="196"/>
      <c r="L53" s="864">
        <f>VLOOKUP(B53,'FX rates'!$B$9:$K$114,4,FALSE)</f>
        <v>8.2112510000000007</v>
      </c>
      <c r="M53" s="864">
        <f>VLOOKUP(B53,'FX rates'!$B$9:$K$114,5,FALSE)</f>
        <v>8.6234999999999999</v>
      </c>
      <c r="N53" s="29"/>
      <c r="O53" s="36" t="s">
        <v>91</v>
      </c>
      <c r="P53" s="803">
        <f t="shared" si="4"/>
        <v>4424.5389648909768</v>
      </c>
      <c r="Q53" s="982">
        <f t="shared" si="5"/>
        <v>2.7367078332463617</v>
      </c>
      <c r="R53" s="1839"/>
      <c r="T53" s="1065">
        <f t="shared" si="2"/>
        <v>3176.3734904705748</v>
      </c>
      <c r="U53" s="1065">
        <f t="shared" si="3"/>
        <v>18.090102626543747</v>
      </c>
      <c r="V53" s="12"/>
      <c r="W53" s="12"/>
      <c r="Z53" s="110"/>
      <c r="AA53" s="110"/>
    </row>
    <row r="54" spans="1:27" ht="12" customHeight="1" x14ac:dyDescent="0.25">
      <c r="A54" s="25"/>
      <c r="B54" s="1051" t="s">
        <v>171</v>
      </c>
      <c r="C54" s="1048" t="s">
        <v>22</v>
      </c>
      <c r="D54" s="803">
        <v>163.68</v>
      </c>
      <c r="E54" s="982">
        <v>0</v>
      </c>
      <c r="F54" s="34"/>
      <c r="G54" s="28"/>
      <c r="H54" s="803">
        <v>13.53</v>
      </c>
      <c r="I54" s="982">
        <v>24.62</v>
      </c>
      <c r="J54" s="1689"/>
      <c r="K54" s="196"/>
      <c r="L54" s="864">
        <f>VLOOKUP(B54,'FX rates'!$B$9:$K$114,4,FALSE)</f>
        <v>1</v>
      </c>
      <c r="M54" s="864">
        <f>VLOOKUP(B54,'FX rates'!$B$9:$K$114,5,FALSE)</f>
        <v>1</v>
      </c>
      <c r="N54" s="29"/>
      <c r="O54" s="36" t="s">
        <v>171</v>
      </c>
      <c r="P54" s="803">
        <f t="shared" si="4"/>
        <v>163.68</v>
      </c>
      <c r="Q54" s="982">
        <f t="shared" si="5"/>
        <v>0</v>
      </c>
      <c r="R54" s="1839"/>
      <c r="T54" s="1065">
        <f t="shared" si="2"/>
        <v>13.53</v>
      </c>
      <c r="U54" s="1065">
        <f t="shared" si="3"/>
        <v>24.62</v>
      </c>
      <c r="V54" s="12"/>
      <c r="W54" s="12"/>
      <c r="Z54" s="110"/>
      <c r="AA54" s="110"/>
    </row>
    <row r="55" spans="1:27" ht="12" customHeight="1" x14ac:dyDescent="0.25">
      <c r="A55" s="25"/>
      <c r="B55" s="1052" t="s">
        <v>172</v>
      </c>
      <c r="C55" s="1048" t="s">
        <v>96</v>
      </c>
      <c r="D55" s="803">
        <v>7417.32</v>
      </c>
      <c r="E55" s="982">
        <v>8186.24</v>
      </c>
      <c r="F55" s="34"/>
      <c r="G55" s="28"/>
      <c r="H55" s="803">
        <v>2609.9</v>
      </c>
      <c r="I55" s="982" t="s">
        <v>123</v>
      </c>
      <c r="J55" s="1689"/>
      <c r="K55" s="196"/>
      <c r="L55" s="864">
        <f>VLOOKUP(B55,'FX rates'!$B$9:$K$114,4,FALSE)</f>
        <v>3.7481800000000001</v>
      </c>
      <c r="M55" s="864">
        <f>VLOOKUP(B55,'FX rates'!$B$9:$K$114,5,FALSE)</f>
        <v>3.7473999999999998</v>
      </c>
      <c r="N55" s="29"/>
      <c r="O55" s="684" t="s">
        <v>172</v>
      </c>
      <c r="P55" s="803">
        <f t="shared" si="4"/>
        <v>1978.9124321670784</v>
      </c>
      <c r="Q55" s="982">
        <f t="shared" si="5"/>
        <v>2184.5119282702676</v>
      </c>
      <c r="R55" s="1839"/>
      <c r="T55" s="1065">
        <f t="shared" si="2"/>
        <v>696.31127640614909</v>
      </c>
      <c r="U55" s="1065" t="str">
        <f t="shared" si="3"/>
        <v>NA</v>
      </c>
      <c r="V55" s="12"/>
      <c r="W55" s="12"/>
      <c r="Z55" s="110"/>
      <c r="AA55" s="110"/>
    </row>
    <row r="56" spans="1:27" ht="12" customHeight="1" x14ac:dyDescent="0.25">
      <c r="A56" s="25"/>
      <c r="B56" s="1051" t="s">
        <v>97</v>
      </c>
      <c r="C56" s="1048" t="s">
        <v>98</v>
      </c>
      <c r="D56" s="803">
        <v>5419.4889300000004</v>
      </c>
      <c r="E56" s="982">
        <v>2509.1</v>
      </c>
      <c r="F56" s="34"/>
      <c r="G56" s="28"/>
      <c r="H56" s="803">
        <v>32417.211145691901</v>
      </c>
      <c r="I56" s="982">
        <v>1757.09</v>
      </c>
      <c r="J56" s="1689"/>
      <c r="K56" s="196"/>
      <c r="L56" s="864">
        <f>VLOOKUP(B56,'FX rates'!$B$9:$K$114,4,FALSE)</f>
        <v>0.976047</v>
      </c>
      <c r="M56" s="864">
        <f>VLOOKUP(B56,'FX rates'!$B$9:$K$114,5,FALSE)</f>
        <v>1.0185</v>
      </c>
      <c r="N56" s="29"/>
      <c r="O56" s="36" t="s">
        <v>97</v>
      </c>
      <c r="P56" s="803">
        <f t="shared" si="4"/>
        <v>5552.4876670898029</v>
      </c>
      <c r="Q56" s="982">
        <f t="shared" si="5"/>
        <v>2463.5247913598428</v>
      </c>
      <c r="R56" s="1839"/>
      <c r="T56" s="1065">
        <f t="shared" si="2"/>
        <v>33212.756297280663</v>
      </c>
      <c r="U56" s="1065">
        <f t="shared" si="3"/>
        <v>1725.1742758959253</v>
      </c>
      <c r="V56" s="12"/>
      <c r="W56" s="12"/>
      <c r="Z56" s="110"/>
      <c r="AA56" s="110"/>
    </row>
    <row r="57" spans="1:27" ht="12" customHeight="1" x14ac:dyDescent="0.25">
      <c r="A57" s="25"/>
      <c r="B57" s="1051" t="s">
        <v>99</v>
      </c>
      <c r="C57" s="1048" t="s">
        <v>100</v>
      </c>
      <c r="D57" s="803">
        <v>15971.35</v>
      </c>
      <c r="E57" s="982">
        <v>18919.43</v>
      </c>
      <c r="F57" s="34"/>
      <c r="G57" s="28"/>
      <c r="H57" s="803">
        <v>1127.47</v>
      </c>
      <c r="I57" s="982">
        <v>10437.379999999999</v>
      </c>
      <c r="J57" s="1689"/>
      <c r="K57" s="196"/>
      <c r="L57" s="864">
        <f>VLOOKUP(B57,'FX rates'!$B$9:$K$114,4,FALSE)</f>
        <v>32.689737999999998</v>
      </c>
      <c r="M57" s="864">
        <f>VLOOKUP(B57,'FX rates'!$B$9:$K$114,5,FALSE)</f>
        <v>34.744999999999997</v>
      </c>
      <c r="N57" s="29"/>
      <c r="O57" s="36" t="s">
        <v>99</v>
      </c>
      <c r="P57" s="803">
        <f t="shared" si="4"/>
        <v>488.57381481613589</v>
      </c>
      <c r="Q57" s="982">
        <f t="shared" si="5"/>
        <v>544.52237732047786</v>
      </c>
      <c r="R57" s="1839"/>
      <c r="T57" s="1065">
        <f t="shared" si="2"/>
        <v>34.490028644463287</v>
      </c>
      <c r="U57" s="1065">
        <f t="shared" si="3"/>
        <v>300.39948193984748</v>
      </c>
      <c r="V57" s="12"/>
      <c r="W57" s="12"/>
      <c r="Z57" s="110"/>
      <c r="AA57" s="110"/>
    </row>
    <row r="58" spans="1:27" ht="12" customHeight="1" x14ac:dyDescent="0.25">
      <c r="A58" s="25"/>
      <c r="B58" s="1053" t="s">
        <v>101</v>
      </c>
      <c r="C58" s="1049" t="s">
        <v>102</v>
      </c>
      <c r="D58" s="981">
        <v>7789.5</v>
      </c>
      <c r="E58" s="984">
        <v>1884</v>
      </c>
      <c r="F58" s="34"/>
      <c r="G58" s="28"/>
      <c r="H58" s="981">
        <v>14182</v>
      </c>
      <c r="I58" s="984">
        <v>15254</v>
      </c>
      <c r="J58" s="1689"/>
      <c r="K58" s="196"/>
      <c r="L58" s="865">
        <f>VLOOKUP(B58,'FX rates'!$B$9:$K$114,4,FALSE)</f>
        <v>3.4659589999999998</v>
      </c>
      <c r="M58" s="865">
        <f>VLOOKUP(B58,'FX rates'!$B$9:$K$114,5,FALSE)</f>
        <v>3.8435000000000001</v>
      </c>
      <c r="N58" s="29"/>
      <c r="O58" s="39" t="s">
        <v>101</v>
      </c>
      <c r="P58" s="981">
        <f t="shared" si="4"/>
        <v>2247.4299320909454</v>
      </c>
      <c r="Q58" s="984">
        <f t="shared" si="5"/>
        <v>490.17822297385192</v>
      </c>
      <c r="R58" s="1839"/>
      <c r="T58" s="1066">
        <f t="shared" si="2"/>
        <v>4091.7968158307704</v>
      </c>
      <c r="U58" s="1066">
        <f t="shared" si="3"/>
        <v>3968.7784571354232</v>
      </c>
      <c r="V58" s="12"/>
      <c r="W58" s="12"/>
      <c r="Z58" s="110"/>
      <c r="AA58" s="110"/>
    </row>
    <row r="59" spans="1:27" ht="12" customHeight="1" x14ac:dyDescent="0.25">
      <c r="A59" s="1"/>
      <c r="B59" s="6"/>
      <c r="C59" s="6"/>
      <c r="D59" s="41"/>
      <c r="E59" s="41"/>
      <c r="F59" s="34"/>
      <c r="G59" s="41"/>
      <c r="H59" s="41"/>
      <c r="I59" s="41"/>
      <c r="J59" s="1689"/>
      <c r="K59" s="2"/>
      <c r="L59" s="131"/>
      <c r="M59" s="2"/>
      <c r="N59" s="29"/>
      <c r="O59" s="45"/>
      <c r="P59" s="286"/>
      <c r="Q59" s="41"/>
      <c r="R59" s="1839"/>
      <c r="T59" s="693"/>
      <c r="U59" s="693"/>
      <c r="V59" s="12"/>
      <c r="W59" s="12"/>
      <c r="Z59" s="110"/>
      <c r="AA59" s="110"/>
    </row>
    <row r="60" spans="1:27" ht="12" customHeight="1" x14ac:dyDescent="0.25">
      <c r="A60" s="1"/>
      <c r="B60" s="1"/>
      <c r="C60" s="1"/>
      <c r="D60" s="1"/>
      <c r="E60" s="1"/>
      <c r="F60" s="34"/>
      <c r="G60" s="1"/>
      <c r="H60" s="1"/>
      <c r="I60" s="1"/>
      <c r="J60" s="1689"/>
      <c r="K60" s="2"/>
      <c r="L60" s="131"/>
      <c r="M60" s="2"/>
      <c r="N60" s="3"/>
      <c r="O60" s="70"/>
      <c r="P60" s="81"/>
      <c r="Q60" s="81"/>
      <c r="R60" s="1839"/>
      <c r="S60" s="132"/>
      <c r="T60" s="132"/>
      <c r="U60" s="132"/>
      <c r="V60" s="12"/>
      <c r="W60" s="12"/>
      <c r="X60" s="132"/>
      <c r="Y60" s="132"/>
      <c r="Z60" s="110"/>
      <c r="AA60" s="110"/>
    </row>
    <row r="61" spans="1:27" ht="12" customHeight="1" x14ac:dyDescent="0.25">
      <c r="A61" s="1"/>
      <c r="B61" s="71"/>
      <c r="C61" s="71"/>
      <c r="D61" s="1"/>
      <c r="E61" s="1"/>
      <c r="F61" s="34"/>
      <c r="G61" s="1"/>
      <c r="H61" s="1"/>
      <c r="J61" s="1689"/>
      <c r="K61" s="2"/>
      <c r="L61" s="2"/>
      <c r="M61" s="2"/>
      <c r="N61" s="1"/>
      <c r="R61" s="1839"/>
      <c r="S61" s="132"/>
      <c r="T61" s="132"/>
      <c r="U61" s="132"/>
      <c r="V61" s="12"/>
      <c r="W61" s="12"/>
      <c r="X61" s="132"/>
      <c r="Y61" s="132"/>
    </row>
    <row r="62" spans="1:27" ht="12" customHeight="1" x14ac:dyDescent="0.25">
      <c r="A62" s="1"/>
      <c r="B62" s="1"/>
      <c r="C62" s="1"/>
      <c r="D62" s="1"/>
      <c r="E62" s="1"/>
      <c r="F62" s="34"/>
      <c r="G62" s="1"/>
      <c r="H62" s="1"/>
      <c r="I62" s="1"/>
      <c r="J62" s="1689"/>
      <c r="K62" s="2"/>
      <c r="L62" s="2"/>
      <c r="M62" s="2"/>
      <c r="N62" s="1"/>
      <c r="R62" s="1839"/>
      <c r="S62" s="132"/>
      <c r="T62" s="132"/>
      <c r="U62" s="132"/>
      <c r="V62" s="12"/>
      <c r="W62" s="12"/>
      <c r="X62" s="132"/>
      <c r="Y62" s="132"/>
    </row>
    <row r="63" spans="1:27" s="3" customFormat="1" ht="12" customHeight="1" x14ac:dyDescent="0.25">
      <c r="A63" s="1"/>
      <c r="B63" s="77" t="s">
        <v>104</v>
      </c>
      <c r="C63" s="70"/>
      <c r="D63" s="70"/>
      <c r="E63" s="70"/>
      <c r="F63" s="34"/>
      <c r="G63" s="70"/>
      <c r="H63" s="70"/>
      <c r="I63" s="72"/>
      <c r="J63" s="1689"/>
      <c r="K63" s="72"/>
      <c r="L63" s="77"/>
      <c r="N63" s="79"/>
      <c r="O63" s="102"/>
      <c r="P63" s="102"/>
      <c r="Q63" s="102"/>
      <c r="R63" s="1839"/>
      <c r="S63" s="132"/>
      <c r="T63" s="132"/>
      <c r="U63" s="132"/>
      <c r="V63" s="12"/>
      <c r="W63" s="12"/>
      <c r="X63" s="132"/>
      <c r="Y63" s="132"/>
    </row>
    <row r="64" spans="1:27" s="3" customFormat="1" ht="12" customHeight="1" x14ac:dyDescent="0.25">
      <c r="A64" s="1"/>
      <c r="B64" s="77" t="s">
        <v>105</v>
      </c>
      <c r="C64" s="70"/>
      <c r="D64" s="70"/>
      <c r="E64" s="70"/>
      <c r="F64" s="34"/>
      <c r="G64" s="70"/>
      <c r="H64" s="70"/>
      <c r="I64" s="72"/>
      <c r="J64" s="1689"/>
      <c r="K64" s="72"/>
      <c r="L64" s="77"/>
      <c r="N64" s="79"/>
      <c r="O64" s="77"/>
      <c r="P64" s="51"/>
      <c r="R64" s="1839"/>
      <c r="S64" s="132"/>
      <c r="T64" s="132"/>
      <c r="U64" s="132"/>
      <c r="V64" s="12"/>
      <c r="W64" s="12"/>
      <c r="X64" s="132"/>
      <c r="Y64" s="132"/>
    </row>
    <row r="65" spans="1:25" s="3" customFormat="1" ht="12" customHeight="1" x14ac:dyDescent="0.25">
      <c r="A65" s="1"/>
      <c r="B65" s="84" t="s">
        <v>106</v>
      </c>
      <c r="C65" s="70"/>
      <c r="D65" s="70"/>
      <c r="E65" s="70"/>
      <c r="F65" s="123"/>
      <c r="G65" s="70"/>
      <c r="H65" s="70"/>
      <c r="I65" s="72"/>
      <c r="J65" s="1689"/>
      <c r="K65" s="72"/>
      <c r="L65" s="77"/>
      <c r="N65" s="79"/>
      <c r="O65" s="84"/>
      <c r="P65" s="51"/>
      <c r="R65" s="101"/>
      <c r="S65" s="132"/>
      <c r="T65" s="132"/>
      <c r="U65" s="132"/>
      <c r="V65" s="12"/>
      <c r="W65" s="12"/>
      <c r="X65" s="132"/>
      <c r="Y65" s="132"/>
    </row>
    <row r="66" spans="1:25" s="3" customFormat="1" ht="12" customHeight="1" x14ac:dyDescent="0.25">
      <c r="A66" s="1"/>
      <c r="B66" s="77" t="s">
        <v>125</v>
      </c>
      <c r="C66" s="70"/>
      <c r="D66" s="70"/>
      <c r="E66" s="70"/>
      <c r="F66" s="123"/>
      <c r="G66" s="70"/>
      <c r="H66" s="70"/>
      <c r="I66" s="72"/>
      <c r="J66" s="1689"/>
      <c r="K66" s="72"/>
      <c r="L66" s="77"/>
      <c r="N66" s="79"/>
      <c r="O66" s="77"/>
      <c r="P66" s="86"/>
      <c r="R66" s="101"/>
      <c r="S66" s="132"/>
      <c r="T66" s="132"/>
      <c r="U66" s="132"/>
      <c r="V66" s="12"/>
      <c r="W66" s="12"/>
      <c r="X66" s="132"/>
      <c r="Y66" s="132"/>
    </row>
    <row r="67" spans="1:25" s="3" customFormat="1" ht="12" customHeight="1" x14ac:dyDescent="0.25">
      <c r="A67" s="1"/>
      <c r="B67" s="77" t="s">
        <v>126</v>
      </c>
      <c r="C67" s="70"/>
      <c r="D67" s="70"/>
      <c r="E67" s="70"/>
      <c r="F67" s="123"/>
      <c r="G67" s="70"/>
      <c r="H67" s="70"/>
      <c r="I67" s="72"/>
      <c r="J67" s="1689"/>
      <c r="K67" s="72"/>
      <c r="L67" s="77"/>
      <c r="N67" s="79"/>
      <c r="O67" s="77"/>
      <c r="P67" s="86"/>
      <c r="R67" s="101"/>
      <c r="S67" s="132"/>
      <c r="T67" s="132"/>
      <c r="U67" s="132"/>
      <c r="V67" s="12"/>
      <c r="W67" s="12"/>
      <c r="X67" s="132"/>
      <c r="Y67" s="132"/>
    </row>
    <row r="68" spans="1:25" s="3" customFormat="1" ht="12" customHeight="1" x14ac:dyDescent="0.25">
      <c r="A68" s="1"/>
      <c r="B68" s="77"/>
      <c r="C68" s="70"/>
      <c r="D68" s="70"/>
      <c r="E68" s="70"/>
      <c r="F68" s="123"/>
      <c r="G68" s="70"/>
      <c r="H68" s="70"/>
      <c r="I68" s="72"/>
      <c r="J68" s="1689"/>
      <c r="K68" s="72"/>
      <c r="L68" s="77"/>
      <c r="N68" s="79"/>
      <c r="O68" s="77"/>
      <c r="P68" s="86"/>
      <c r="R68" s="101"/>
      <c r="S68" s="132"/>
      <c r="T68" s="132"/>
      <c r="U68" s="132"/>
      <c r="V68" s="12"/>
      <c r="W68" s="12"/>
      <c r="X68" s="132"/>
      <c r="Y68" s="132"/>
    </row>
    <row r="69" spans="1:25" s="3" customFormat="1" ht="12" customHeight="1" x14ac:dyDescent="0.25">
      <c r="A69" s="1"/>
      <c r="B69" s="70" t="s">
        <v>109</v>
      </c>
      <c r="C69" s="70"/>
      <c r="D69" s="70"/>
      <c r="E69" s="70"/>
      <c r="F69" s="123"/>
      <c r="G69" s="70"/>
      <c r="H69" s="70"/>
      <c r="I69" s="72"/>
      <c r="J69" s="1689"/>
      <c r="K69" s="72"/>
      <c r="L69" s="77"/>
      <c r="N69" s="79"/>
      <c r="O69" s="70"/>
      <c r="P69" s="86"/>
      <c r="R69" s="101"/>
      <c r="V69" s="12"/>
      <c r="W69" s="12"/>
    </row>
    <row r="70" spans="1:25" s="3" customFormat="1" ht="12" customHeight="1" x14ac:dyDescent="0.25">
      <c r="A70" s="1"/>
      <c r="B70" s="70" t="s">
        <v>110</v>
      </c>
      <c r="C70" s="70"/>
      <c r="D70" s="70"/>
      <c r="E70" s="70"/>
      <c r="F70" s="123"/>
      <c r="G70" s="70"/>
      <c r="H70" s="70"/>
      <c r="I70" s="72"/>
      <c r="J70" s="1689"/>
      <c r="K70" s="72"/>
      <c r="L70" s="77"/>
      <c r="N70" s="79"/>
      <c r="O70" s="70"/>
      <c r="P70" s="86"/>
      <c r="R70" s="101"/>
      <c r="V70" s="12"/>
      <c r="W70" s="12"/>
    </row>
    <row r="71" spans="1:25" s="3" customFormat="1" ht="12" customHeight="1" x14ac:dyDescent="0.25">
      <c r="A71" s="1"/>
      <c r="B71" s="70" t="s">
        <v>114</v>
      </c>
      <c r="C71" s="70"/>
      <c r="D71" s="70"/>
      <c r="E71" s="70"/>
      <c r="F71" s="123"/>
      <c r="G71" s="70"/>
      <c r="H71" s="70"/>
      <c r="I71" s="72"/>
      <c r="J71" s="1689"/>
      <c r="K71" s="72"/>
      <c r="L71" s="77"/>
      <c r="N71" s="79"/>
      <c r="O71" s="70"/>
      <c r="P71" s="88"/>
      <c r="R71" s="101"/>
      <c r="V71" s="12"/>
      <c r="W71" s="12"/>
    </row>
    <row r="72" spans="1:25" s="3" customFormat="1" ht="12" customHeight="1" x14ac:dyDescent="0.25">
      <c r="A72" s="1"/>
      <c r="B72" s="70" t="s">
        <v>577</v>
      </c>
      <c r="C72" s="70"/>
      <c r="D72" s="70"/>
      <c r="E72" s="70"/>
      <c r="F72" s="123"/>
      <c r="G72" s="70"/>
      <c r="H72" s="70"/>
      <c r="I72" s="72"/>
      <c r="J72" s="1689"/>
      <c r="K72" s="72"/>
      <c r="L72" s="77"/>
      <c r="N72" s="79"/>
      <c r="O72" s="70"/>
      <c r="P72" s="88"/>
      <c r="R72" s="101"/>
      <c r="V72" s="12"/>
      <c r="W72" s="12"/>
    </row>
    <row r="73" spans="1:25" s="3" customFormat="1" ht="12" customHeight="1" x14ac:dyDescent="0.25">
      <c r="A73" s="1"/>
      <c r="B73" s="70" t="s">
        <v>111</v>
      </c>
      <c r="C73" s="70"/>
      <c r="D73" s="70"/>
      <c r="E73" s="70"/>
      <c r="F73" s="123"/>
      <c r="G73" s="70"/>
      <c r="H73" s="70"/>
      <c r="I73" s="72"/>
      <c r="J73" s="1689"/>
      <c r="K73" s="72"/>
      <c r="L73" s="77"/>
      <c r="N73" s="79"/>
      <c r="O73" s="70"/>
      <c r="P73" s="47"/>
      <c r="R73" s="124"/>
      <c r="V73" s="12"/>
      <c r="W73" s="12"/>
    </row>
    <row r="74" spans="1:25" s="3" customFormat="1" ht="12" customHeight="1" x14ac:dyDescent="0.25">
      <c r="A74" s="1"/>
      <c r="B74" s="70" t="s">
        <v>112</v>
      </c>
      <c r="C74" s="70"/>
      <c r="D74" s="70"/>
      <c r="E74" s="70"/>
      <c r="F74" s="123"/>
      <c r="G74" s="70"/>
      <c r="H74" s="70"/>
      <c r="I74" s="72"/>
      <c r="J74" s="1689"/>
      <c r="K74" s="72"/>
      <c r="L74" s="77"/>
      <c r="N74" s="79"/>
      <c r="O74" s="70"/>
      <c r="P74" s="47"/>
      <c r="R74" s="124"/>
      <c r="V74" s="12"/>
      <c r="W74" s="12"/>
    </row>
    <row r="75" spans="1:25" s="3" customFormat="1" ht="12" customHeight="1" x14ac:dyDescent="0.25">
      <c r="A75" s="1"/>
      <c r="B75" s="70" t="s">
        <v>113</v>
      </c>
      <c r="C75" s="70"/>
      <c r="D75" s="70"/>
      <c r="E75" s="70"/>
      <c r="F75" s="123"/>
      <c r="G75" s="70"/>
      <c r="H75" s="70"/>
      <c r="I75" s="72"/>
      <c r="J75" s="1689"/>
      <c r="K75" s="72"/>
      <c r="L75" s="77"/>
      <c r="N75" s="79"/>
      <c r="O75" s="70"/>
      <c r="P75" s="47"/>
      <c r="Q75" s="90"/>
      <c r="R75" s="117"/>
      <c r="V75" s="12"/>
      <c r="W75" s="12"/>
    </row>
    <row r="76" spans="1:25" s="3" customFormat="1" ht="12" customHeight="1" x14ac:dyDescent="0.25">
      <c r="A76" s="1"/>
      <c r="B76" s="70" t="s">
        <v>578</v>
      </c>
      <c r="C76" s="70"/>
      <c r="D76" s="70"/>
      <c r="E76" s="70"/>
      <c r="F76" s="123"/>
      <c r="G76" s="70"/>
      <c r="H76" s="70"/>
      <c r="I76" s="72"/>
      <c r="J76" s="1689"/>
      <c r="K76" s="72"/>
      <c r="L76" s="77"/>
      <c r="N76" s="83"/>
      <c r="O76" s="70"/>
      <c r="P76" s="92"/>
      <c r="Q76" s="47"/>
      <c r="R76" s="101"/>
      <c r="V76" s="12"/>
      <c r="W76" s="12"/>
    </row>
    <row r="77" spans="1:25" s="3" customFormat="1" ht="12" customHeight="1" x14ac:dyDescent="0.25">
      <c r="A77" s="1"/>
      <c r="B77" s="70" t="s">
        <v>116</v>
      </c>
      <c r="C77" s="70"/>
      <c r="D77" s="70"/>
      <c r="E77" s="70"/>
      <c r="F77" s="123"/>
      <c r="G77" s="70"/>
      <c r="H77" s="70"/>
      <c r="I77" s="72"/>
      <c r="J77" s="1689"/>
      <c r="K77" s="72"/>
      <c r="L77" s="77"/>
      <c r="N77" s="93"/>
      <c r="O77" s="70"/>
      <c r="P77" s="46"/>
      <c r="Q77" s="51"/>
      <c r="R77" s="101"/>
      <c r="V77" s="12"/>
      <c r="W77" s="12"/>
    </row>
    <row r="78" spans="1:25" s="3" customFormat="1" ht="12" customHeight="1" x14ac:dyDescent="0.25">
      <c r="A78" s="1"/>
      <c r="B78" s="70" t="s">
        <v>614</v>
      </c>
      <c r="C78" s="70"/>
      <c r="D78" s="70"/>
      <c r="E78" s="70"/>
      <c r="F78" s="123"/>
      <c r="G78" s="70"/>
      <c r="H78" s="70"/>
      <c r="I78" s="72"/>
      <c r="J78" s="1689"/>
      <c r="K78" s="72"/>
      <c r="L78" s="77"/>
      <c r="N78" s="93"/>
      <c r="O78" s="70"/>
      <c r="P78" s="95"/>
      <c r="Q78" s="47"/>
      <c r="R78" s="124"/>
      <c r="V78" s="12"/>
      <c r="W78" s="12"/>
    </row>
    <row r="79" spans="1:25" s="3" customFormat="1" ht="12" customHeight="1" x14ac:dyDescent="0.25">
      <c r="A79" s="1"/>
      <c r="B79" s="70" t="s">
        <v>667</v>
      </c>
      <c r="C79" s="70"/>
      <c r="D79" s="70"/>
      <c r="E79" s="70"/>
      <c r="F79" s="123"/>
      <c r="G79" s="70"/>
      <c r="H79" s="70"/>
      <c r="I79" s="72"/>
      <c r="J79" s="1689"/>
      <c r="K79" s="72"/>
      <c r="L79" s="77"/>
      <c r="N79" s="93"/>
      <c r="O79" s="70"/>
      <c r="P79" s="51"/>
      <c r="Q79" s="51"/>
      <c r="R79" s="125"/>
      <c r="V79" s="12"/>
      <c r="W79" s="12"/>
    </row>
    <row r="80" spans="1:25" s="3" customFormat="1" ht="12" customHeight="1" x14ac:dyDescent="0.25">
      <c r="A80" s="1"/>
      <c r="B80" s="70" t="s">
        <v>115</v>
      </c>
      <c r="C80" s="70"/>
      <c r="D80" s="70"/>
      <c r="E80" s="70"/>
      <c r="F80" s="123"/>
      <c r="G80" s="70"/>
      <c r="H80" s="70"/>
      <c r="I80" s="72"/>
      <c r="J80" s="1689"/>
      <c r="K80" s="72"/>
      <c r="L80" s="77"/>
      <c r="N80" s="93"/>
      <c r="P80" s="51"/>
      <c r="Q80" s="95"/>
      <c r="R80" s="124"/>
      <c r="V80" s="12"/>
      <c r="W80" s="12"/>
    </row>
    <row r="81" spans="1:237" ht="12" customHeight="1" x14ac:dyDescent="0.25">
      <c r="B81" s="70" t="s">
        <v>118</v>
      </c>
      <c r="C81" s="70"/>
      <c r="D81" s="70"/>
      <c r="E81" s="70"/>
      <c r="J81" s="1689"/>
    </row>
    <row r="82" spans="1:237" ht="12" customHeight="1" x14ac:dyDescent="0.25">
      <c r="J82" s="1689"/>
    </row>
    <row r="83" spans="1:237" ht="12" customHeight="1" x14ac:dyDescent="0.25">
      <c r="J83" s="1689"/>
    </row>
    <row r="84" spans="1:237" ht="12" customHeight="1" x14ac:dyDescent="0.25">
      <c r="B84" s="1589"/>
      <c r="C84" s="5"/>
      <c r="D84" s="5"/>
      <c r="E84" s="3"/>
      <c r="F84" s="3"/>
      <c r="G84" s="3"/>
      <c r="H84" s="3"/>
      <c r="I84" s="3"/>
      <c r="J84" s="1689"/>
    </row>
    <row r="85" spans="1:237" ht="12" customHeight="1" x14ac:dyDescent="0.25">
      <c r="B85" s="6"/>
      <c r="D85" s="1590"/>
      <c r="E85" s="3"/>
      <c r="F85" s="3"/>
      <c r="G85" s="3"/>
      <c r="H85" s="3"/>
      <c r="I85" s="3"/>
      <c r="J85" s="1689"/>
    </row>
    <row r="86" spans="1:237" ht="12" customHeight="1" x14ac:dyDescent="0.25">
      <c r="F86" s="102"/>
      <c r="J86" s="1689"/>
    </row>
    <row r="87" spans="1:237" ht="12" customHeight="1" x14ac:dyDescent="0.25">
      <c r="F87" s="102"/>
      <c r="J87" s="1689"/>
    </row>
    <row r="88" spans="1:237" ht="12" customHeight="1" x14ac:dyDescent="0.25">
      <c r="F88" s="102"/>
      <c r="J88" s="1689"/>
    </row>
    <row r="89" spans="1:237" ht="12" customHeight="1" x14ac:dyDescent="0.25">
      <c r="F89" s="102"/>
      <c r="J89" s="1689"/>
    </row>
    <row r="90" spans="1:237" ht="12" customHeight="1" x14ac:dyDescent="0.25">
      <c r="A90" s="82"/>
      <c r="F90" s="102"/>
      <c r="J90" s="1689"/>
      <c r="N90" s="82"/>
      <c r="O90" s="82"/>
      <c r="P90" s="82"/>
      <c r="Q90" s="82"/>
      <c r="R90" s="7"/>
      <c r="S90" s="82"/>
      <c r="T90" s="82"/>
      <c r="U90" s="82"/>
      <c r="V90" s="7"/>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row>
    <row r="91" spans="1:237" x14ac:dyDescent="0.25">
      <c r="F91" s="102"/>
      <c r="J91" s="102"/>
    </row>
    <row r="92" spans="1:237" x14ac:dyDescent="0.25">
      <c r="F92" s="102"/>
      <c r="J92" s="102"/>
    </row>
    <row r="93" spans="1:237" x14ac:dyDescent="0.25">
      <c r="F93" s="102"/>
      <c r="J93" s="102"/>
    </row>
    <row r="94" spans="1:237" x14ac:dyDescent="0.25">
      <c r="F94" s="102"/>
      <c r="J94" s="102"/>
    </row>
    <row r="95" spans="1:237" x14ac:dyDescent="0.25">
      <c r="F95" s="102"/>
      <c r="J95" s="102"/>
    </row>
    <row r="96" spans="1:237" x14ac:dyDescent="0.25">
      <c r="F96" s="102"/>
      <c r="J96" s="102"/>
    </row>
    <row r="97" spans="6:10" x14ac:dyDescent="0.25">
      <c r="F97" s="102"/>
      <c r="J97" s="102"/>
    </row>
    <row r="98" spans="6:10" x14ac:dyDescent="0.25">
      <c r="F98" s="102"/>
      <c r="J98" s="102"/>
    </row>
    <row r="99" spans="6:10" x14ac:dyDescent="0.25">
      <c r="F99" s="102"/>
      <c r="J99" s="102"/>
    </row>
    <row r="100" spans="6:10" x14ac:dyDescent="0.25">
      <c r="F100" s="102"/>
      <c r="J100" s="102"/>
    </row>
    <row r="101" spans="6:10" x14ac:dyDescent="0.25">
      <c r="F101" s="102"/>
      <c r="J101" s="102"/>
    </row>
    <row r="102" spans="6:10" x14ac:dyDescent="0.25">
      <c r="F102" s="102"/>
      <c r="J102" s="102"/>
    </row>
    <row r="103" spans="6:10" x14ac:dyDescent="0.25">
      <c r="F103" s="102"/>
      <c r="J103" s="102"/>
    </row>
    <row r="104" spans="6:10" x14ac:dyDescent="0.25">
      <c r="F104" s="102"/>
      <c r="J104" s="102"/>
    </row>
    <row r="105" spans="6:10" x14ac:dyDescent="0.25">
      <c r="F105" s="102"/>
      <c r="J105" s="102"/>
    </row>
    <row r="106" spans="6:10" x14ac:dyDescent="0.25">
      <c r="F106" s="102"/>
      <c r="J106" s="102"/>
    </row>
    <row r="107" spans="6:10" x14ac:dyDescent="0.25">
      <c r="F107" s="102"/>
      <c r="J107" s="102"/>
    </row>
    <row r="108" spans="6:10" x14ac:dyDescent="0.25">
      <c r="F108" s="102"/>
      <c r="J108" s="102"/>
    </row>
    <row r="109" spans="6:10" x14ac:dyDescent="0.25">
      <c r="F109" s="102"/>
      <c r="J109" s="102"/>
    </row>
    <row r="110" spans="6:10" x14ac:dyDescent="0.25">
      <c r="F110" s="102"/>
      <c r="J110" s="102"/>
    </row>
    <row r="111" spans="6:10" x14ac:dyDescent="0.25">
      <c r="F111" s="102"/>
      <c r="J111" s="102"/>
    </row>
    <row r="112" spans="6:10" x14ac:dyDescent="0.25">
      <c r="F112" s="102"/>
      <c r="J112" s="102"/>
    </row>
    <row r="113" spans="6:10" x14ac:dyDescent="0.25">
      <c r="F113" s="102"/>
      <c r="J113" s="102"/>
    </row>
    <row r="114" spans="6:10" x14ac:dyDescent="0.25">
      <c r="F114" s="102"/>
      <c r="J114" s="102"/>
    </row>
    <row r="115" spans="6:10" x14ac:dyDescent="0.25">
      <c r="F115" s="102"/>
      <c r="J115" s="102"/>
    </row>
    <row r="116" spans="6:10" x14ac:dyDescent="0.25">
      <c r="F116" s="102"/>
      <c r="J116" s="102"/>
    </row>
    <row r="117" spans="6:10" x14ac:dyDescent="0.25">
      <c r="F117" s="102"/>
      <c r="J117" s="102"/>
    </row>
    <row r="118" spans="6:10" x14ac:dyDescent="0.25">
      <c r="F118" s="102"/>
      <c r="J118" s="102"/>
    </row>
    <row r="119" spans="6:10" x14ac:dyDescent="0.25">
      <c r="F119" s="102"/>
      <c r="J119" s="102"/>
    </row>
    <row r="120" spans="6:10" x14ac:dyDescent="0.25">
      <c r="F120" s="102"/>
      <c r="J120" s="102"/>
    </row>
    <row r="121" spans="6:10" x14ac:dyDescent="0.25">
      <c r="F121" s="102"/>
      <c r="J121" s="102"/>
    </row>
    <row r="122" spans="6:10" x14ac:dyDescent="0.25">
      <c r="F122" s="102"/>
      <c r="J122" s="102"/>
    </row>
    <row r="123" spans="6:10" x14ac:dyDescent="0.25">
      <c r="F123" s="102"/>
      <c r="J123" s="102"/>
    </row>
    <row r="124" spans="6:10" x14ac:dyDescent="0.25">
      <c r="F124" s="102"/>
      <c r="J124" s="102"/>
    </row>
    <row r="125" spans="6:10" x14ac:dyDescent="0.25">
      <c r="F125" s="102"/>
      <c r="J125" s="102"/>
    </row>
    <row r="126" spans="6:10" x14ac:dyDescent="0.25">
      <c r="F126" s="102"/>
      <c r="J126" s="102"/>
    </row>
    <row r="127" spans="6:10" x14ac:dyDescent="0.25">
      <c r="F127" s="102"/>
      <c r="J127" s="102"/>
    </row>
    <row r="128" spans="6:10" x14ac:dyDescent="0.25">
      <c r="F128" s="102"/>
      <c r="J128" s="102"/>
    </row>
    <row r="129" spans="6:10" x14ac:dyDescent="0.25">
      <c r="F129" s="102"/>
      <c r="J129" s="102"/>
    </row>
    <row r="130" spans="6:10" x14ac:dyDescent="0.25">
      <c r="F130" s="102"/>
      <c r="J130" s="102"/>
    </row>
    <row r="131" spans="6:10" x14ac:dyDescent="0.25">
      <c r="F131" s="102"/>
      <c r="J131" s="102"/>
    </row>
    <row r="132" spans="6:10" x14ac:dyDescent="0.25">
      <c r="F132" s="102"/>
      <c r="J132" s="102"/>
    </row>
    <row r="133" spans="6:10" x14ac:dyDescent="0.25">
      <c r="F133" s="102"/>
      <c r="J133" s="102"/>
    </row>
    <row r="134" spans="6:10" x14ac:dyDescent="0.25">
      <c r="F134" s="102"/>
      <c r="J134" s="102"/>
    </row>
    <row r="135" spans="6:10" x14ac:dyDescent="0.25">
      <c r="F135" s="102"/>
      <c r="J135" s="102"/>
    </row>
    <row r="136" spans="6:10" x14ac:dyDescent="0.25">
      <c r="F136" s="102"/>
      <c r="J136" s="102"/>
    </row>
    <row r="137" spans="6:10" x14ac:dyDescent="0.25">
      <c r="F137" s="102"/>
      <c r="J137" s="102"/>
    </row>
    <row r="138" spans="6:10" x14ac:dyDescent="0.25">
      <c r="F138" s="102"/>
      <c r="J138" s="102"/>
    </row>
    <row r="139" spans="6:10" x14ac:dyDescent="0.25">
      <c r="F139" s="102"/>
      <c r="J139" s="102"/>
    </row>
    <row r="140" spans="6:10" x14ac:dyDescent="0.25">
      <c r="F140" s="102"/>
      <c r="J140" s="102"/>
    </row>
    <row r="141" spans="6:10" x14ac:dyDescent="0.25">
      <c r="F141" s="102"/>
      <c r="J141" s="102"/>
    </row>
    <row r="142" spans="6:10" x14ac:dyDescent="0.25">
      <c r="F142" s="102"/>
      <c r="J142" s="102"/>
    </row>
    <row r="143" spans="6:10" x14ac:dyDescent="0.25">
      <c r="F143" s="102"/>
      <c r="J143" s="102"/>
    </row>
    <row r="144" spans="6:10" x14ac:dyDescent="0.25">
      <c r="F144" s="102"/>
      <c r="J144" s="102"/>
    </row>
    <row r="145" spans="6:10" x14ac:dyDescent="0.25">
      <c r="F145" s="102"/>
      <c r="J145" s="102"/>
    </row>
    <row r="146" spans="6:10" x14ac:dyDescent="0.25">
      <c r="F146" s="102"/>
      <c r="J146" s="102"/>
    </row>
    <row r="147" spans="6:10" x14ac:dyDescent="0.25">
      <c r="F147" s="102"/>
      <c r="J147" s="102"/>
    </row>
    <row r="148" spans="6:10" x14ac:dyDescent="0.25">
      <c r="F148" s="102"/>
      <c r="J148" s="102"/>
    </row>
    <row r="149" spans="6:10" x14ac:dyDescent="0.25">
      <c r="F149" s="102"/>
      <c r="J149" s="102"/>
    </row>
    <row r="150" spans="6:10" x14ac:dyDescent="0.25">
      <c r="F150" s="102"/>
      <c r="J150" s="102"/>
    </row>
    <row r="151" spans="6:10" x14ac:dyDescent="0.25">
      <c r="F151" s="102"/>
      <c r="J151" s="102"/>
    </row>
    <row r="152" spans="6:10" x14ac:dyDescent="0.25">
      <c r="F152" s="102"/>
      <c r="J152" s="102"/>
    </row>
    <row r="153" spans="6:10" x14ac:dyDescent="0.25">
      <c r="F153" s="102"/>
      <c r="J153" s="102"/>
    </row>
    <row r="154" spans="6:10" x14ac:dyDescent="0.25">
      <c r="F154" s="102"/>
      <c r="J154" s="102"/>
    </row>
  </sheetData>
  <mergeCells count="15">
    <mergeCell ref="H3:I3"/>
    <mergeCell ref="T3:U3"/>
    <mergeCell ref="B5:B7"/>
    <mergeCell ref="C5:C7"/>
    <mergeCell ref="D5:D7"/>
    <mergeCell ref="E5:E7"/>
    <mergeCell ref="H5:H7"/>
    <mergeCell ref="I5:I7"/>
    <mergeCell ref="L5:L7"/>
    <mergeCell ref="M5:M7"/>
    <mergeCell ref="O5:O7"/>
    <mergeCell ref="P5:P7"/>
    <mergeCell ref="Q5:Q7"/>
    <mergeCell ref="T5:T7"/>
    <mergeCell ref="U5:U7"/>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B2:U113"/>
  <sheetViews>
    <sheetView showGridLines="0" topLeftCell="A13" zoomScale="85" zoomScaleNormal="85" workbookViewId="0"/>
  </sheetViews>
  <sheetFormatPr defaultRowHeight="15" x14ac:dyDescent="0.25"/>
  <cols>
    <col min="1" max="1" width="2.85546875" style="2" customWidth="1"/>
    <col min="2" max="2" width="45.85546875" style="2" customWidth="1"/>
    <col min="3" max="3" width="6.140625" style="2" customWidth="1"/>
    <col min="4" max="4" width="15.7109375" style="2" customWidth="1"/>
    <col min="5" max="5" width="12.7109375" style="2" customWidth="1"/>
    <col min="6" max="6" width="2.85546875" style="2" customWidth="1"/>
    <col min="7" max="8" width="15.7109375" style="2" customWidth="1"/>
    <col min="9" max="9" width="2.85546875" style="2" customWidth="1"/>
    <col min="10" max="11" width="15.7109375" style="2" customWidth="1"/>
    <col min="12" max="12" width="6" style="2" customWidth="1"/>
    <col min="13" max="13" width="14.5703125" style="2" customWidth="1"/>
    <col min="14" max="14" width="15.28515625" style="2" customWidth="1"/>
    <col min="15" max="15" width="8.7109375" style="2" customWidth="1"/>
    <col min="16" max="16" width="15.7109375" style="2" customWidth="1"/>
    <col min="17" max="17" width="16.42578125" style="2" customWidth="1"/>
    <col min="18" max="238" width="9.140625" style="2"/>
    <col min="239" max="239" width="2.85546875" style="2" customWidth="1"/>
    <col min="240" max="240" width="45.85546875" style="2" customWidth="1"/>
    <col min="241" max="241" width="2.85546875" style="2" customWidth="1"/>
    <col min="242" max="243" width="15.7109375" style="2" customWidth="1"/>
    <col min="244" max="244" width="2.85546875" style="2" customWidth="1"/>
    <col min="245" max="246" width="15.7109375" style="2" customWidth="1"/>
    <col min="247" max="247" width="2.85546875" style="2" customWidth="1"/>
    <col min="248" max="249" width="15.7109375" style="2" customWidth="1"/>
    <col min="250" max="250" width="2.85546875" style="2" customWidth="1"/>
    <col min="251" max="252" width="15.7109375" style="2" customWidth="1"/>
    <col min="253" max="253" width="2.85546875" style="2" customWidth="1"/>
    <col min="254" max="255" width="15.7109375" style="2" customWidth="1"/>
    <col min="256" max="256" width="2.85546875" style="2" customWidth="1"/>
    <col min="257" max="258" width="15.7109375" style="2" customWidth="1"/>
    <col min="259" max="259" width="2.85546875" style="2" customWidth="1"/>
    <col min="260" max="494" width="9.140625" style="2"/>
    <col min="495" max="495" width="2.85546875" style="2" customWidth="1"/>
    <col min="496" max="496" width="45.85546875" style="2" customWidth="1"/>
    <col min="497" max="497" width="2.85546875" style="2" customWidth="1"/>
    <col min="498" max="499" width="15.7109375" style="2" customWidth="1"/>
    <col min="500" max="500" width="2.85546875" style="2" customWidth="1"/>
    <col min="501" max="502" width="15.7109375" style="2" customWidth="1"/>
    <col min="503" max="503" width="2.85546875" style="2" customWidth="1"/>
    <col min="504" max="505" width="15.7109375" style="2" customWidth="1"/>
    <col min="506" max="506" width="2.85546875" style="2" customWidth="1"/>
    <col min="507" max="508" width="15.7109375" style="2" customWidth="1"/>
    <col min="509" max="509" width="2.85546875" style="2" customWidth="1"/>
    <col min="510" max="511" width="15.7109375" style="2" customWidth="1"/>
    <col min="512" max="512" width="2.85546875" style="2" customWidth="1"/>
    <col min="513" max="514" width="15.7109375" style="2" customWidth="1"/>
    <col min="515" max="515" width="2.85546875" style="2" customWidth="1"/>
    <col min="516" max="750" width="9.140625" style="2"/>
    <col min="751" max="751" width="2.85546875" style="2" customWidth="1"/>
    <col min="752" max="752" width="45.85546875" style="2" customWidth="1"/>
    <col min="753" max="753" width="2.85546875" style="2" customWidth="1"/>
    <col min="754" max="755" width="15.7109375" style="2" customWidth="1"/>
    <col min="756" max="756" width="2.85546875" style="2" customWidth="1"/>
    <col min="757" max="758" width="15.7109375" style="2" customWidth="1"/>
    <col min="759" max="759" width="2.85546875" style="2" customWidth="1"/>
    <col min="760" max="761" width="15.7109375" style="2" customWidth="1"/>
    <col min="762" max="762" width="2.85546875" style="2" customWidth="1"/>
    <col min="763" max="764" width="15.7109375" style="2" customWidth="1"/>
    <col min="765" max="765" width="2.85546875" style="2" customWidth="1"/>
    <col min="766" max="767" width="15.7109375" style="2" customWidth="1"/>
    <col min="768" max="768" width="2.85546875" style="2" customWidth="1"/>
    <col min="769" max="770" width="15.7109375" style="2" customWidth="1"/>
    <col min="771" max="771" width="2.85546875" style="2" customWidth="1"/>
    <col min="772" max="1006" width="9.140625" style="2"/>
    <col min="1007" max="1007" width="2.85546875" style="2" customWidth="1"/>
    <col min="1008" max="1008" width="45.85546875" style="2" customWidth="1"/>
    <col min="1009" max="1009" width="2.85546875" style="2" customWidth="1"/>
    <col min="1010" max="1011" width="15.7109375" style="2" customWidth="1"/>
    <col min="1012" max="1012" width="2.85546875" style="2" customWidth="1"/>
    <col min="1013" max="1014" width="15.7109375" style="2" customWidth="1"/>
    <col min="1015" max="1015" width="2.85546875" style="2" customWidth="1"/>
    <col min="1016" max="1017" width="15.7109375" style="2" customWidth="1"/>
    <col min="1018" max="1018" width="2.85546875" style="2" customWidth="1"/>
    <col min="1019" max="1020" width="15.7109375" style="2" customWidth="1"/>
    <col min="1021" max="1021" width="2.85546875" style="2" customWidth="1"/>
    <col min="1022" max="1023" width="15.7109375" style="2" customWidth="1"/>
    <col min="1024" max="1024" width="2.85546875" style="2" customWidth="1"/>
    <col min="1025" max="1026" width="15.7109375" style="2" customWidth="1"/>
    <col min="1027" max="1027" width="2.85546875" style="2" customWidth="1"/>
    <col min="1028" max="1262" width="9.140625" style="2"/>
    <col min="1263" max="1263" width="2.85546875" style="2" customWidth="1"/>
    <col min="1264" max="1264" width="45.85546875" style="2" customWidth="1"/>
    <col min="1265" max="1265" width="2.85546875" style="2" customWidth="1"/>
    <col min="1266" max="1267" width="15.7109375" style="2" customWidth="1"/>
    <col min="1268" max="1268" width="2.85546875" style="2" customWidth="1"/>
    <col min="1269" max="1270" width="15.7109375" style="2" customWidth="1"/>
    <col min="1271" max="1271" width="2.85546875" style="2" customWidth="1"/>
    <col min="1272" max="1273" width="15.7109375" style="2" customWidth="1"/>
    <col min="1274" max="1274" width="2.85546875" style="2" customWidth="1"/>
    <col min="1275" max="1276" width="15.7109375" style="2" customWidth="1"/>
    <col min="1277" max="1277" width="2.85546875" style="2" customWidth="1"/>
    <col min="1278" max="1279" width="15.7109375" style="2" customWidth="1"/>
    <col min="1280" max="1280" width="2.85546875" style="2" customWidth="1"/>
    <col min="1281" max="1282" width="15.7109375" style="2" customWidth="1"/>
    <col min="1283" max="1283" width="2.85546875" style="2" customWidth="1"/>
    <col min="1284" max="1518" width="9.140625" style="2"/>
    <col min="1519" max="1519" width="2.85546875" style="2" customWidth="1"/>
    <col min="1520" max="1520" width="45.85546875" style="2" customWidth="1"/>
    <col min="1521" max="1521" width="2.85546875" style="2" customWidth="1"/>
    <col min="1522" max="1523" width="15.7109375" style="2" customWidth="1"/>
    <col min="1524" max="1524" width="2.85546875" style="2" customWidth="1"/>
    <col min="1525" max="1526" width="15.7109375" style="2" customWidth="1"/>
    <col min="1527" max="1527" width="2.85546875" style="2" customWidth="1"/>
    <col min="1528" max="1529" width="15.7109375" style="2" customWidth="1"/>
    <col min="1530" max="1530" width="2.85546875" style="2" customWidth="1"/>
    <col min="1531" max="1532" width="15.7109375" style="2" customWidth="1"/>
    <col min="1533" max="1533" width="2.85546875" style="2" customWidth="1"/>
    <col min="1534" max="1535" width="15.7109375" style="2" customWidth="1"/>
    <col min="1536" max="1536" width="2.85546875" style="2" customWidth="1"/>
    <col min="1537" max="1538" width="15.7109375" style="2" customWidth="1"/>
    <col min="1539" max="1539" width="2.85546875" style="2" customWidth="1"/>
    <col min="1540" max="1774" width="9.140625" style="2"/>
    <col min="1775" max="1775" width="2.85546875" style="2" customWidth="1"/>
    <col min="1776" max="1776" width="45.85546875" style="2" customWidth="1"/>
    <col min="1777" max="1777" width="2.85546875" style="2" customWidth="1"/>
    <col min="1778" max="1779" width="15.7109375" style="2" customWidth="1"/>
    <col min="1780" max="1780" width="2.85546875" style="2" customWidth="1"/>
    <col min="1781" max="1782" width="15.7109375" style="2" customWidth="1"/>
    <col min="1783" max="1783" width="2.85546875" style="2" customWidth="1"/>
    <col min="1784" max="1785" width="15.7109375" style="2" customWidth="1"/>
    <col min="1786" max="1786" width="2.85546875" style="2" customWidth="1"/>
    <col min="1787" max="1788" width="15.7109375" style="2" customWidth="1"/>
    <col min="1789" max="1789" width="2.85546875" style="2" customWidth="1"/>
    <col min="1790" max="1791" width="15.7109375" style="2" customWidth="1"/>
    <col min="1792" max="1792" width="2.85546875" style="2" customWidth="1"/>
    <col min="1793" max="1794" width="15.7109375" style="2" customWidth="1"/>
    <col min="1795" max="1795" width="2.85546875" style="2" customWidth="1"/>
    <col min="1796" max="2030" width="9.140625" style="2"/>
    <col min="2031" max="2031" width="2.85546875" style="2" customWidth="1"/>
    <col min="2032" max="2032" width="45.85546875" style="2" customWidth="1"/>
    <col min="2033" max="2033" width="2.85546875" style="2" customWidth="1"/>
    <col min="2034" max="2035" width="15.7109375" style="2" customWidth="1"/>
    <col min="2036" max="2036" width="2.85546875" style="2" customWidth="1"/>
    <col min="2037" max="2038" width="15.7109375" style="2" customWidth="1"/>
    <col min="2039" max="2039" width="2.85546875" style="2" customWidth="1"/>
    <col min="2040" max="2041" width="15.7109375" style="2" customWidth="1"/>
    <col min="2042" max="2042" width="2.85546875" style="2" customWidth="1"/>
    <col min="2043" max="2044" width="15.7109375" style="2" customWidth="1"/>
    <col min="2045" max="2045" width="2.85546875" style="2" customWidth="1"/>
    <col min="2046" max="2047" width="15.7109375" style="2" customWidth="1"/>
    <col min="2048" max="2048" width="2.85546875" style="2" customWidth="1"/>
    <col min="2049" max="2050" width="15.7109375" style="2" customWidth="1"/>
    <col min="2051" max="2051" width="2.85546875" style="2" customWidth="1"/>
    <col min="2052" max="2286" width="9.140625" style="2"/>
    <col min="2287" max="2287" width="2.85546875" style="2" customWidth="1"/>
    <col min="2288" max="2288" width="45.85546875" style="2" customWidth="1"/>
    <col min="2289" max="2289" width="2.85546875" style="2" customWidth="1"/>
    <col min="2290" max="2291" width="15.7109375" style="2" customWidth="1"/>
    <col min="2292" max="2292" width="2.85546875" style="2" customWidth="1"/>
    <col min="2293" max="2294" width="15.7109375" style="2" customWidth="1"/>
    <col min="2295" max="2295" width="2.85546875" style="2" customWidth="1"/>
    <col min="2296" max="2297" width="15.7109375" style="2" customWidth="1"/>
    <col min="2298" max="2298" width="2.85546875" style="2" customWidth="1"/>
    <col min="2299" max="2300" width="15.7109375" style="2" customWidth="1"/>
    <col min="2301" max="2301" width="2.85546875" style="2" customWidth="1"/>
    <col min="2302" max="2303" width="15.7109375" style="2" customWidth="1"/>
    <col min="2304" max="2304" width="2.85546875" style="2" customWidth="1"/>
    <col min="2305" max="2306" width="15.7109375" style="2" customWidth="1"/>
    <col min="2307" max="2307" width="2.85546875" style="2" customWidth="1"/>
    <col min="2308" max="2542" width="9.140625" style="2"/>
    <col min="2543" max="2543" width="2.85546875" style="2" customWidth="1"/>
    <col min="2544" max="2544" width="45.85546875" style="2" customWidth="1"/>
    <col min="2545" max="2545" width="2.85546875" style="2" customWidth="1"/>
    <col min="2546" max="2547" width="15.7109375" style="2" customWidth="1"/>
    <col min="2548" max="2548" width="2.85546875" style="2" customWidth="1"/>
    <col min="2549" max="2550" width="15.7109375" style="2" customWidth="1"/>
    <col min="2551" max="2551" width="2.85546875" style="2" customWidth="1"/>
    <col min="2552" max="2553" width="15.7109375" style="2" customWidth="1"/>
    <col min="2554" max="2554" width="2.85546875" style="2" customWidth="1"/>
    <col min="2555" max="2556" width="15.7109375" style="2" customWidth="1"/>
    <col min="2557" max="2557" width="2.85546875" style="2" customWidth="1"/>
    <col min="2558" max="2559" width="15.7109375" style="2" customWidth="1"/>
    <col min="2560" max="2560" width="2.85546875" style="2" customWidth="1"/>
    <col min="2561" max="2562" width="15.7109375" style="2" customWidth="1"/>
    <col min="2563" max="2563" width="2.85546875" style="2" customWidth="1"/>
    <col min="2564" max="2798" width="9.140625" style="2"/>
    <col min="2799" max="2799" width="2.85546875" style="2" customWidth="1"/>
    <col min="2800" max="2800" width="45.85546875" style="2" customWidth="1"/>
    <col min="2801" max="2801" width="2.85546875" style="2" customWidth="1"/>
    <col min="2802" max="2803" width="15.7109375" style="2" customWidth="1"/>
    <col min="2804" max="2804" width="2.85546875" style="2" customWidth="1"/>
    <col min="2805" max="2806" width="15.7109375" style="2" customWidth="1"/>
    <col min="2807" max="2807" width="2.85546875" style="2" customWidth="1"/>
    <col min="2808" max="2809" width="15.7109375" style="2" customWidth="1"/>
    <col min="2810" max="2810" width="2.85546875" style="2" customWidth="1"/>
    <col min="2811" max="2812" width="15.7109375" style="2" customWidth="1"/>
    <col min="2813" max="2813" width="2.85546875" style="2" customWidth="1"/>
    <col min="2814" max="2815" width="15.7109375" style="2" customWidth="1"/>
    <col min="2816" max="2816" width="2.85546875" style="2" customWidth="1"/>
    <col min="2817" max="2818" width="15.7109375" style="2" customWidth="1"/>
    <col min="2819" max="2819" width="2.85546875" style="2" customWidth="1"/>
    <col min="2820" max="3054" width="9.140625" style="2"/>
    <col min="3055" max="3055" width="2.85546875" style="2" customWidth="1"/>
    <col min="3056" max="3056" width="45.85546875" style="2" customWidth="1"/>
    <col min="3057" max="3057" width="2.85546875" style="2" customWidth="1"/>
    <col min="3058" max="3059" width="15.7109375" style="2" customWidth="1"/>
    <col min="3060" max="3060" width="2.85546875" style="2" customWidth="1"/>
    <col min="3061" max="3062" width="15.7109375" style="2" customWidth="1"/>
    <col min="3063" max="3063" width="2.85546875" style="2" customWidth="1"/>
    <col min="3064" max="3065" width="15.7109375" style="2" customWidth="1"/>
    <col min="3066" max="3066" width="2.85546875" style="2" customWidth="1"/>
    <col min="3067" max="3068" width="15.7109375" style="2" customWidth="1"/>
    <col min="3069" max="3069" width="2.85546875" style="2" customWidth="1"/>
    <col min="3070" max="3071" width="15.7109375" style="2" customWidth="1"/>
    <col min="3072" max="3072" width="2.85546875" style="2" customWidth="1"/>
    <col min="3073" max="3074" width="15.7109375" style="2" customWidth="1"/>
    <col min="3075" max="3075" width="2.85546875" style="2" customWidth="1"/>
    <col min="3076" max="3310" width="9.140625" style="2"/>
    <col min="3311" max="3311" width="2.85546875" style="2" customWidth="1"/>
    <col min="3312" max="3312" width="45.85546875" style="2" customWidth="1"/>
    <col min="3313" max="3313" width="2.85546875" style="2" customWidth="1"/>
    <col min="3314" max="3315" width="15.7109375" style="2" customWidth="1"/>
    <col min="3316" max="3316" width="2.85546875" style="2" customWidth="1"/>
    <col min="3317" max="3318" width="15.7109375" style="2" customWidth="1"/>
    <col min="3319" max="3319" width="2.85546875" style="2" customWidth="1"/>
    <col min="3320" max="3321" width="15.7109375" style="2" customWidth="1"/>
    <col min="3322" max="3322" width="2.85546875" style="2" customWidth="1"/>
    <col min="3323" max="3324" width="15.7109375" style="2" customWidth="1"/>
    <col min="3325" max="3325" width="2.85546875" style="2" customWidth="1"/>
    <col min="3326" max="3327" width="15.7109375" style="2" customWidth="1"/>
    <col min="3328" max="3328" width="2.85546875" style="2" customWidth="1"/>
    <col min="3329" max="3330" width="15.7109375" style="2" customWidth="1"/>
    <col min="3331" max="3331" width="2.85546875" style="2" customWidth="1"/>
    <col min="3332" max="3566" width="9.140625" style="2"/>
    <col min="3567" max="3567" width="2.85546875" style="2" customWidth="1"/>
    <col min="3568" max="3568" width="45.85546875" style="2" customWidth="1"/>
    <col min="3569" max="3569" width="2.85546875" style="2" customWidth="1"/>
    <col min="3570" max="3571" width="15.7109375" style="2" customWidth="1"/>
    <col min="3572" max="3572" width="2.85546875" style="2" customWidth="1"/>
    <col min="3573" max="3574" width="15.7109375" style="2" customWidth="1"/>
    <col min="3575" max="3575" width="2.85546875" style="2" customWidth="1"/>
    <col min="3576" max="3577" width="15.7109375" style="2" customWidth="1"/>
    <col min="3578" max="3578" width="2.85546875" style="2" customWidth="1"/>
    <col min="3579" max="3580" width="15.7109375" style="2" customWidth="1"/>
    <col min="3581" max="3581" width="2.85546875" style="2" customWidth="1"/>
    <col min="3582" max="3583" width="15.7109375" style="2" customWidth="1"/>
    <col min="3584" max="3584" width="2.85546875" style="2" customWidth="1"/>
    <col min="3585" max="3586" width="15.7109375" style="2" customWidth="1"/>
    <col min="3587" max="3587" width="2.85546875" style="2" customWidth="1"/>
    <col min="3588" max="3822" width="9.140625" style="2"/>
    <col min="3823" max="3823" width="2.85546875" style="2" customWidth="1"/>
    <col min="3824" max="3824" width="45.85546875" style="2" customWidth="1"/>
    <col min="3825" max="3825" width="2.85546875" style="2" customWidth="1"/>
    <col min="3826" max="3827" width="15.7109375" style="2" customWidth="1"/>
    <col min="3828" max="3828" width="2.85546875" style="2" customWidth="1"/>
    <col min="3829" max="3830" width="15.7109375" style="2" customWidth="1"/>
    <col min="3831" max="3831" width="2.85546875" style="2" customWidth="1"/>
    <col min="3832" max="3833" width="15.7109375" style="2" customWidth="1"/>
    <col min="3834" max="3834" width="2.85546875" style="2" customWidth="1"/>
    <col min="3835" max="3836" width="15.7109375" style="2" customWidth="1"/>
    <col min="3837" max="3837" width="2.85546875" style="2" customWidth="1"/>
    <col min="3838" max="3839" width="15.7109375" style="2" customWidth="1"/>
    <col min="3840" max="3840" width="2.85546875" style="2" customWidth="1"/>
    <col min="3841" max="3842" width="15.7109375" style="2" customWidth="1"/>
    <col min="3843" max="3843" width="2.85546875" style="2" customWidth="1"/>
    <col min="3844" max="4078" width="9.140625" style="2"/>
    <col min="4079" max="4079" width="2.85546875" style="2" customWidth="1"/>
    <col min="4080" max="4080" width="45.85546875" style="2" customWidth="1"/>
    <col min="4081" max="4081" width="2.85546875" style="2" customWidth="1"/>
    <col min="4082" max="4083" width="15.7109375" style="2" customWidth="1"/>
    <col min="4084" max="4084" width="2.85546875" style="2" customWidth="1"/>
    <col min="4085" max="4086" width="15.7109375" style="2" customWidth="1"/>
    <col min="4087" max="4087" width="2.85546875" style="2" customWidth="1"/>
    <col min="4088" max="4089" width="15.7109375" style="2" customWidth="1"/>
    <col min="4090" max="4090" width="2.85546875" style="2" customWidth="1"/>
    <col min="4091" max="4092" width="15.7109375" style="2" customWidth="1"/>
    <col min="4093" max="4093" width="2.85546875" style="2" customWidth="1"/>
    <col min="4094" max="4095" width="15.7109375" style="2" customWidth="1"/>
    <col min="4096" max="4096" width="2.85546875" style="2" customWidth="1"/>
    <col min="4097" max="4098" width="15.7109375" style="2" customWidth="1"/>
    <col min="4099" max="4099" width="2.85546875" style="2" customWidth="1"/>
    <col min="4100" max="4334" width="9.140625" style="2"/>
    <col min="4335" max="4335" width="2.85546875" style="2" customWidth="1"/>
    <col min="4336" max="4336" width="45.85546875" style="2" customWidth="1"/>
    <col min="4337" max="4337" width="2.85546875" style="2" customWidth="1"/>
    <col min="4338" max="4339" width="15.7109375" style="2" customWidth="1"/>
    <col min="4340" max="4340" width="2.85546875" style="2" customWidth="1"/>
    <col min="4341" max="4342" width="15.7109375" style="2" customWidth="1"/>
    <col min="4343" max="4343" width="2.85546875" style="2" customWidth="1"/>
    <col min="4344" max="4345" width="15.7109375" style="2" customWidth="1"/>
    <col min="4346" max="4346" width="2.85546875" style="2" customWidth="1"/>
    <col min="4347" max="4348" width="15.7109375" style="2" customWidth="1"/>
    <col min="4349" max="4349" width="2.85546875" style="2" customWidth="1"/>
    <col min="4350" max="4351" width="15.7109375" style="2" customWidth="1"/>
    <col min="4352" max="4352" width="2.85546875" style="2" customWidth="1"/>
    <col min="4353" max="4354" width="15.7109375" style="2" customWidth="1"/>
    <col min="4355" max="4355" width="2.85546875" style="2" customWidth="1"/>
    <col min="4356" max="4590" width="9.140625" style="2"/>
    <col min="4591" max="4591" width="2.85546875" style="2" customWidth="1"/>
    <col min="4592" max="4592" width="45.85546875" style="2" customWidth="1"/>
    <col min="4593" max="4593" width="2.85546875" style="2" customWidth="1"/>
    <col min="4594" max="4595" width="15.7109375" style="2" customWidth="1"/>
    <col min="4596" max="4596" width="2.85546875" style="2" customWidth="1"/>
    <col min="4597" max="4598" width="15.7109375" style="2" customWidth="1"/>
    <col min="4599" max="4599" width="2.85546875" style="2" customWidth="1"/>
    <col min="4600" max="4601" width="15.7109375" style="2" customWidth="1"/>
    <col min="4602" max="4602" width="2.85546875" style="2" customWidth="1"/>
    <col min="4603" max="4604" width="15.7109375" style="2" customWidth="1"/>
    <col min="4605" max="4605" width="2.85546875" style="2" customWidth="1"/>
    <col min="4606" max="4607" width="15.7109375" style="2" customWidth="1"/>
    <col min="4608" max="4608" width="2.85546875" style="2" customWidth="1"/>
    <col min="4609" max="4610" width="15.7109375" style="2" customWidth="1"/>
    <col min="4611" max="4611" width="2.85546875" style="2" customWidth="1"/>
    <col min="4612" max="4846" width="9.140625" style="2"/>
    <col min="4847" max="4847" width="2.85546875" style="2" customWidth="1"/>
    <col min="4848" max="4848" width="45.85546875" style="2" customWidth="1"/>
    <col min="4849" max="4849" width="2.85546875" style="2" customWidth="1"/>
    <col min="4850" max="4851" width="15.7109375" style="2" customWidth="1"/>
    <col min="4852" max="4852" width="2.85546875" style="2" customWidth="1"/>
    <col min="4853" max="4854" width="15.7109375" style="2" customWidth="1"/>
    <col min="4855" max="4855" width="2.85546875" style="2" customWidth="1"/>
    <col min="4856" max="4857" width="15.7109375" style="2" customWidth="1"/>
    <col min="4858" max="4858" width="2.85546875" style="2" customWidth="1"/>
    <col min="4859" max="4860" width="15.7109375" style="2" customWidth="1"/>
    <col min="4861" max="4861" width="2.85546875" style="2" customWidth="1"/>
    <col min="4862" max="4863" width="15.7109375" style="2" customWidth="1"/>
    <col min="4864" max="4864" width="2.85546875" style="2" customWidth="1"/>
    <col min="4865" max="4866" width="15.7109375" style="2" customWidth="1"/>
    <col min="4867" max="4867" width="2.85546875" style="2" customWidth="1"/>
    <col min="4868" max="5102" width="9.140625" style="2"/>
    <col min="5103" max="5103" width="2.85546875" style="2" customWidth="1"/>
    <col min="5104" max="5104" width="45.85546875" style="2" customWidth="1"/>
    <col min="5105" max="5105" width="2.85546875" style="2" customWidth="1"/>
    <col min="5106" max="5107" width="15.7109375" style="2" customWidth="1"/>
    <col min="5108" max="5108" width="2.85546875" style="2" customWidth="1"/>
    <col min="5109" max="5110" width="15.7109375" style="2" customWidth="1"/>
    <col min="5111" max="5111" width="2.85546875" style="2" customWidth="1"/>
    <col min="5112" max="5113" width="15.7109375" style="2" customWidth="1"/>
    <col min="5114" max="5114" width="2.85546875" style="2" customWidth="1"/>
    <col min="5115" max="5116" width="15.7109375" style="2" customWidth="1"/>
    <col min="5117" max="5117" width="2.85546875" style="2" customWidth="1"/>
    <col min="5118" max="5119" width="15.7109375" style="2" customWidth="1"/>
    <col min="5120" max="5120" width="2.85546875" style="2" customWidth="1"/>
    <col min="5121" max="5122" width="15.7109375" style="2" customWidth="1"/>
    <col min="5123" max="5123" width="2.85546875" style="2" customWidth="1"/>
    <col min="5124" max="5358" width="9.140625" style="2"/>
    <col min="5359" max="5359" width="2.85546875" style="2" customWidth="1"/>
    <col min="5360" max="5360" width="45.85546875" style="2" customWidth="1"/>
    <col min="5361" max="5361" width="2.85546875" style="2" customWidth="1"/>
    <col min="5362" max="5363" width="15.7109375" style="2" customWidth="1"/>
    <col min="5364" max="5364" width="2.85546875" style="2" customWidth="1"/>
    <col min="5365" max="5366" width="15.7109375" style="2" customWidth="1"/>
    <col min="5367" max="5367" width="2.85546875" style="2" customWidth="1"/>
    <col min="5368" max="5369" width="15.7109375" style="2" customWidth="1"/>
    <col min="5370" max="5370" width="2.85546875" style="2" customWidth="1"/>
    <col min="5371" max="5372" width="15.7109375" style="2" customWidth="1"/>
    <col min="5373" max="5373" width="2.85546875" style="2" customWidth="1"/>
    <col min="5374" max="5375" width="15.7109375" style="2" customWidth="1"/>
    <col min="5376" max="5376" width="2.85546875" style="2" customWidth="1"/>
    <col min="5377" max="5378" width="15.7109375" style="2" customWidth="1"/>
    <col min="5379" max="5379" width="2.85546875" style="2" customWidth="1"/>
    <col min="5380" max="5614" width="9.140625" style="2"/>
    <col min="5615" max="5615" width="2.85546875" style="2" customWidth="1"/>
    <col min="5616" max="5616" width="45.85546875" style="2" customWidth="1"/>
    <col min="5617" max="5617" width="2.85546875" style="2" customWidth="1"/>
    <col min="5618" max="5619" width="15.7109375" style="2" customWidth="1"/>
    <col min="5620" max="5620" width="2.85546875" style="2" customWidth="1"/>
    <col min="5621" max="5622" width="15.7109375" style="2" customWidth="1"/>
    <col min="5623" max="5623" width="2.85546875" style="2" customWidth="1"/>
    <col min="5624" max="5625" width="15.7109375" style="2" customWidth="1"/>
    <col min="5626" max="5626" width="2.85546875" style="2" customWidth="1"/>
    <col min="5627" max="5628" width="15.7109375" style="2" customWidth="1"/>
    <col min="5629" max="5629" width="2.85546875" style="2" customWidth="1"/>
    <col min="5630" max="5631" width="15.7109375" style="2" customWidth="1"/>
    <col min="5632" max="5632" width="2.85546875" style="2" customWidth="1"/>
    <col min="5633" max="5634" width="15.7109375" style="2" customWidth="1"/>
    <col min="5635" max="5635" width="2.85546875" style="2" customWidth="1"/>
    <col min="5636" max="5870" width="9.140625" style="2"/>
    <col min="5871" max="5871" width="2.85546875" style="2" customWidth="1"/>
    <col min="5872" max="5872" width="45.85546875" style="2" customWidth="1"/>
    <col min="5873" max="5873" width="2.85546875" style="2" customWidth="1"/>
    <col min="5874" max="5875" width="15.7109375" style="2" customWidth="1"/>
    <col min="5876" max="5876" width="2.85546875" style="2" customWidth="1"/>
    <col min="5877" max="5878" width="15.7109375" style="2" customWidth="1"/>
    <col min="5879" max="5879" width="2.85546875" style="2" customWidth="1"/>
    <col min="5880" max="5881" width="15.7109375" style="2" customWidth="1"/>
    <col min="5882" max="5882" width="2.85546875" style="2" customWidth="1"/>
    <col min="5883" max="5884" width="15.7109375" style="2" customWidth="1"/>
    <col min="5885" max="5885" width="2.85546875" style="2" customWidth="1"/>
    <col min="5886" max="5887" width="15.7109375" style="2" customWidth="1"/>
    <col min="5888" max="5888" width="2.85546875" style="2" customWidth="1"/>
    <col min="5889" max="5890" width="15.7109375" style="2" customWidth="1"/>
    <col min="5891" max="5891" width="2.85546875" style="2" customWidth="1"/>
    <col min="5892" max="6126" width="9.140625" style="2"/>
    <col min="6127" max="6127" width="2.85546875" style="2" customWidth="1"/>
    <col min="6128" max="6128" width="45.85546875" style="2" customWidth="1"/>
    <col min="6129" max="6129" width="2.85546875" style="2" customWidth="1"/>
    <col min="6130" max="6131" width="15.7109375" style="2" customWidth="1"/>
    <col min="6132" max="6132" width="2.85546875" style="2" customWidth="1"/>
    <col min="6133" max="6134" width="15.7109375" style="2" customWidth="1"/>
    <col min="6135" max="6135" width="2.85546875" style="2" customWidth="1"/>
    <col min="6136" max="6137" width="15.7109375" style="2" customWidth="1"/>
    <col min="6138" max="6138" width="2.85546875" style="2" customWidth="1"/>
    <col min="6139" max="6140" width="15.7109375" style="2" customWidth="1"/>
    <col min="6141" max="6141" width="2.85546875" style="2" customWidth="1"/>
    <col min="6142" max="6143" width="15.7109375" style="2" customWidth="1"/>
    <col min="6144" max="6144" width="2.85546875" style="2" customWidth="1"/>
    <col min="6145" max="6146" width="15.7109375" style="2" customWidth="1"/>
    <col min="6147" max="6147" width="2.85546875" style="2" customWidth="1"/>
    <col min="6148" max="6382" width="9.140625" style="2"/>
    <col min="6383" max="6383" width="2.85546875" style="2" customWidth="1"/>
    <col min="6384" max="6384" width="45.85546875" style="2" customWidth="1"/>
    <col min="6385" max="6385" width="2.85546875" style="2" customWidth="1"/>
    <col min="6386" max="6387" width="15.7109375" style="2" customWidth="1"/>
    <col min="6388" max="6388" width="2.85546875" style="2" customWidth="1"/>
    <col min="6389" max="6390" width="15.7109375" style="2" customWidth="1"/>
    <col min="6391" max="6391" width="2.85546875" style="2" customWidth="1"/>
    <col min="6392" max="6393" width="15.7109375" style="2" customWidth="1"/>
    <col min="6394" max="6394" width="2.85546875" style="2" customWidth="1"/>
    <col min="6395" max="6396" width="15.7109375" style="2" customWidth="1"/>
    <col min="6397" max="6397" width="2.85546875" style="2" customWidth="1"/>
    <col min="6398" max="6399" width="15.7109375" style="2" customWidth="1"/>
    <col min="6400" max="6400" width="2.85546875" style="2" customWidth="1"/>
    <col min="6401" max="6402" width="15.7109375" style="2" customWidth="1"/>
    <col min="6403" max="6403" width="2.85546875" style="2" customWidth="1"/>
    <col min="6404" max="6638" width="9.140625" style="2"/>
    <col min="6639" max="6639" width="2.85546875" style="2" customWidth="1"/>
    <col min="6640" max="6640" width="45.85546875" style="2" customWidth="1"/>
    <col min="6641" max="6641" width="2.85546875" style="2" customWidth="1"/>
    <col min="6642" max="6643" width="15.7109375" style="2" customWidth="1"/>
    <col min="6644" max="6644" width="2.85546875" style="2" customWidth="1"/>
    <col min="6645" max="6646" width="15.7109375" style="2" customWidth="1"/>
    <col min="6647" max="6647" width="2.85546875" style="2" customWidth="1"/>
    <col min="6648" max="6649" width="15.7109375" style="2" customWidth="1"/>
    <col min="6650" max="6650" width="2.85546875" style="2" customWidth="1"/>
    <col min="6651" max="6652" width="15.7109375" style="2" customWidth="1"/>
    <col min="6653" max="6653" width="2.85546875" style="2" customWidth="1"/>
    <col min="6654" max="6655" width="15.7109375" style="2" customWidth="1"/>
    <col min="6656" max="6656" width="2.85546875" style="2" customWidth="1"/>
    <col min="6657" max="6658" width="15.7109375" style="2" customWidth="1"/>
    <col min="6659" max="6659" width="2.85546875" style="2" customWidth="1"/>
    <col min="6660" max="6894" width="9.140625" style="2"/>
    <col min="6895" max="6895" width="2.85546875" style="2" customWidth="1"/>
    <col min="6896" max="6896" width="45.85546875" style="2" customWidth="1"/>
    <col min="6897" max="6897" width="2.85546875" style="2" customWidth="1"/>
    <col min="6898" max="6899" width="15.7109375" style="2" customWidth="1"/>
    <col min="6900" max="6900" width="2.85546875" style="2" customWidth="1"/>
    <col min="6901" max="6902" width="15.7109375" style="2" customWidth="1"/>
    <col min="6903" max="6903" width="2.85546875" style="2" customWidth="1"/>
    <col min="6904" max="6905" width="15.7109375" style="2" customWidth="1"/>
    <col min="6906" max="6906" width="2.85546875" style="2" customWidth="1"/>
    <col min="6907" max="6908" width="15.7109375" style="2" customWidth="1"/>
    <col min="6909" max="6909" width="2.85546875" style="2" customWidth="1"/>
    <col min="6910" max="6911" width="15.7109375" style="2" customWidth="1"/>
    <col min="6912" max="6912" width="2.85546875" style="2" customWidth="1"/>
    <col min="6913" max="6914" width="15.7109375" style="2" customWidth="1"/>
    <col min="6915" max="6915" width="2.85546875" style="2" customWidth="1"/>
    <col min="6916" max="7150" width="9.140625" style="2"/>
    <col min="7151" max="7151" width="2.85546875" style="2" customWidth="1"/>
    <col min="7152" max="7152" width="45.85546875" style="2" customWidth="1"/>
    <col min="7153" max="7153" width="2.85546875" style="2" customWidth="1"/>
    <col min="7154" max="7155" width="15.7109375" style="2" customWidth="1"/>
    <col min="7156" max="7156" width="2.85546875" style="2" customWidth="1"/>
    <col min="7157" max="7158" width="15.7109375" style="2" customWidth="1"/>
    <col min="7159" max="7159" width="2.85546875" style="2" customWidth="1"/>
    <col min="7160" max="7161" width="15.7109375" style="2" customWidth="1"/>
    <col min="7162" max="7162" width="2.85546875" style="2" customWidth="1"/>
    <col min="7163" max="7164" width="15.7109375" style="2" customWidth="1"/>
    <col min="7165" max="7165" width="2.85546875" style="2" customWidth="1"/>
    <col min="7166" max="7167" width="15.7109375" style="2" customWidth="1"/>
    <col min="7168" max="7168" width="2.85546875" style="2" customWidth="1"/>
    <col min="7169" max="7170" width="15.7109375" style="2" customWidth="1"/>
    <col min="7171" max="7171" width="2.85546875" style="2" customWidth="1"/>
    <col min="7172" max="7406" width="9.140625" style="2"/>
    <col min="7407" max="7407" width="2.85546875" style="2" customWidth="1"/>
    <col min="7408" max="7408" width="45.85546875" style="2" customWidth="1"/>
    <col min="7409" max="7409" width="2.85546875" style="2" customWidth="1"/>
    <col min="7410" max="7411" width="15.7109375" style="2" customWidth="1"/>
    <col min="7412" max="7412" width="2.85546875" style="2" customWidth="1"/>
    <col min="7413" max="7414" width="15.7109375" style="2" customWidth="1"/>
    <col min="7415" max="7415" width="2.85546875" style="2" customWidth="1"/>
    <col min="7416" max="7417" width="15.7109375" style="2" customWidth="1"/>
    <col min="7418" max="7418" width="2.85546875" style="2" customWidth="1"/>
    <col min="7419" max="7420" width="15.7109375" style="2" customWidth="1"/>
    <col min="7421" max="7421" width="2.85546875" style="2" customWidth="1"/>
    <col min="7422" max="7423" width="15.7109375" style="2" customWidth="1"/>
    <col min="7424" max="7424" width="2.85546875" style="2" customWidth="1"/>
    <col min="7425" max="7426" width="15.7109375" style="2" customWidth="1"/>
    <col min="7427" max="7427" width="2.85546875" style="2" customWidth="1"/>
    <col min="7428" max="7662" width="9.140625" style="2"/>
    <col min="7663" max="7663" width="2.85546875" style="2" customWidth="1"/>
    <col min="7664" max="7664" width="45.85546875" style="2" customWidth="1"/>
    <col min="7665" max="7665" width="2.85546875" style="2" customWidth="1"/>
    <col min="7666" max="7667" width="15.7109375" style="2" customWidth="1"/>
    <col min="7668" max="7668" width="2.85546875" style="2" customWidth="1"/>
    <col min="7669" max="7670" width="15.7109375" style="2" customWidth="1"/>
    <col min="7671" max="7671" width="2.85546875" style="2" customWidth="1"/>
    <col min="7672" max="7673" width="15.7109375" style="2" customWidth="1"/>
    <col min="7674" max="7674" width="2.85546875" style="2" customWidth="1"/>
    <col min="7675" max="7676" width="15.7109375" style="2" customWidth="1"/>
    <col min="7677" max="7677" width="2.85546875" style="2" customWidth="1"/>
    <col min="7678" max="7679" width="15.7109375" style="2" customWidth="1"/>
    <col min="7680" max="7680" width="2.85546875" style="2" customWidth="1"/>
    <col min="7681" max="7682" width="15.7109375" style="2" customWidth="1"/>
    <col min="7683" max="7683" width="2.85546875" style="2" customWidth="1"/>
    <col min="7684" max="7918" width="9.140625" style="2"/>
    <col min="7919" max="7919" width="2.85546875" style="2" customWidth="1"/>
    <col min="7920" max="7920" width="45.85546875" style="2" customWidth="1"/>
    <col min="7921" max="7921" width="2.85546875" style="2" customWidth="1"/>
    <col min="7922" max="7923" width="15.7109375" style="2" customWidth="1"/>
    <col min="7924" max="7924" width="2.85546875" style="2" customWidth="1"/>
    <col min="7925" max="7926" width="15.7109375" style="2" customWidth="1"/>
    <col min="7927" max="7927" width="2.85546875" style="2" customWidth="1"/>
    <col min="7928" max="7929" width="15.7109375" style="2" customWidth="1"/>
    <col min="7930" max="7930" width="2.85546875" style="2" customWidth="1"/>
    <col min="7931" max="7932" width="15.7109375" style="2" customWidth="1"/>
    <col min="7933" max="7933" width="2.85546875" style="2" customWidth="1"/>
    <col min="7934" max="7935" width="15.7109375" style="2" customWidth="1"/>
    <col min="7936" max="7936" width="2.85546875" style="2" customWidth="1"/>
    <col min="7937" max="7938" width="15.7109375" style="2" customWidth="1"/>
    <col min="7939" max="7939" width="2.85546875" style="2" customWidth="1"/>
    <col min="7940" max="8174" width="9.140625" style="2"/>
    <col min="8175" max="8175" width="2.85546875" style="2" customWidth="1"/>
    <col min="8176" max="8176" width="45.85546875" style="2" customWidth="1"/>
    <col min="8177" max="8177" width="2.85546875" style="2" customWidth="1"/>
    <col min="8178" max="8179" width="15.7109375" style="2" customWidth="1"/>
    <col min="8180" max="8180" width="2.85546875" style="2" customWidth="1"/>
    <col min="8181" max="8182" width="15.7109375" style="2" customWidth="1"/>
    <col min="8183" max="8183" width="2.85546875" style="2" customWidth="1"/>
    <col min="8184" max="8185" width="15.7109375" style="2" customWidth="1"/>
    <col min="8186" max="8186" width="2.85546875" style="2" customWidth="1"/>
    <col min="8187" max="8188" width="15.7109375" style="2" customWidth="1"/>
    <col min="8189" max="8189" width="2.85546875" style="2" customWidth="1"/>
    <col min="8190" max="8191" width="15.7109375" style="2" customWidth="1"/>
    <col min="8192" max="8192" width="2.85546875" style="2" customWidth="1"/>
    <col min="8193" max="8194" width="15.7109375" style="2" customWidth="1"/>
    <col min="8195" max="8195" width="2.85546875" style="2" customWidth="1"/>
    <col min="8196" max="8430" width="9.140625" style="2"/>
    <col min="8431" max="8431" width="2.85546875" style="2" customWidth="1"/>
    <col min="8432" max="8432" width="45.85546875" style="2" customWidth="1"/>
    <col min="8433" max="8433" width="2.85546875" style="2" customWidth="1"/>
    <col min="8434" max="8435" width="15.7109375" style="2" customWidth="1"/>
    <col min="8436" max="8436" width="2.85546875" style="2" customWidth="1"/>
    <col min="8437" max="8438" width="15.7109375" style="2" customWidth="1"/>
    <col min="8439" max="8439" width="2.85546875" style="2" customWidth="1"/>
    <col min="8440" max="8441" width="15.7109375" style="2" customWidth="1"/>
    <col min="8442" max="8442" width="2.85546875" style="2" customWidth="1"/>
    <col min="8443" max="8444" width="15.7109375" style="2" customWidth="1"/>
    <col min="8445" max="8445" width="2.85546875" style="2" customWidth="1"/>
    <col min="8446" max="8447" width="15.7109375" style="2" customWidth="1"/>
    <col min="8448" max="8448" width="2.85546875" style="2" customWidth="1"/>
    <col min="8449" max="8450" width="15.7109375" style="2" customWidth="1"/>
    <col min="8451" max="8451" width="2.85546875" style="2" customWidth="1"/>
    <col min="8452" max="8686" width="9.140625" style="2"/>
    <col min="8687" max="8687" width="2.85546875" style="2" customWidth="1"/>
    <col min="8688" max="8688" width="45.85546875" style="2" customWidth="1"/>
    <col min="8689" max="8689" width="2.85546875" style="2" customWidth="1"/>
    <col min="8690" max="8691" width="15.7109375" style="2" customWidth="1"/>
    <col min="8692" max="8692" width="2.85546875" style="2" customWidth="1"/>
    <col min="8693" max="8694" width="15.7109375" style="2" customWidth="1"/>
    <col min="8695" max="8695" width="2.85546875" style="2" customWidth="1"/>
    <col min="8696" max="8697" width="15.7109375" style="2" customWidth="1"/>
    <col min="8698" max="8698" width="2.85546875" style="2" customWidth="1"/>
    <col min="8699" max="8700" width="15.7109375" style="2" customWidth="1"/>
    <col min="8701" max="8701" width="2.85546875" style="2" customWidth="1"/>
    <col min="8702" max="8703" width="15.7109375" style="2" customWidth="1"/>
    <col min="8704" max="8704" width="2.85546875" style="2" customWidth="1"/>
    <col min="8705" max="8706" width="15.7109375" style="2" customWidth="1"/>
    <col min="8707" max="8707" width="2.85546875" style="2" customWidth="1"/>
    <col min="8708" max="8942" width="9.140625" style="2"/>
    <col min="8943" max="8943" width="2.85546875" style="2" customWidth="1"/>
    <col min="8944" max="8944" width="45.85546875" style="2" customWidth="1"/>
    <col min="8945" max="8945" width="2.85546875" style="2" customWidth="1"/>
    <col min="8946" max="8947" width="15.7109375" style="2" customWidth="1"/>
    <col min="8948" max="8948" width="2.85546875" style="2" customWidth="1"/>
    <col min="8949" max="8950" width="15.7109375" style="2" customWidth="1"/>
    <col min="8951" max="8951" width="2.85546875" style="2" customWidth="1"/>
    <col min="8952" max="8953" width="15.7109375" style="2" customWidth="1"/>
    <col min="8954" max="8954" width="2.85546875" style="2" customWidth="1"/>
    <col min="8955" max="8956" width="15.7109375" style="2" customWidth="1"/>
    <col min="8957" max="8957" width="2.85546875" style="2" customWidth="1"/>
    <col min="8958" max="8959" width="15.7109375" style="2" customWidth="1"/>
    <col min="8960" max="8960" width="2.85546875" style="2" customWidth="1"/>
    <col min="8961" max="8962" width="15.7109375" style="2" customWidth="1"/>
    <col min="8963" max="8963" width="2.85546875" style="2" customWidth="1"/>
    <col min="8964" max="9198" width="9.140625" style="2"/>
    <col min="9199" max="9199" width="2.85546875" style="2" customWidth="1"/>
    <col min="9200" max="9200" width="45.85546875" style="2" customWidth="1"/>
    <col min="9201" max="9201" width="2.85546875" style="2" customWidth="1"/>
    <col min="9202" max="9203" width="15.7109375" style="2" customWidth="1"/>
    <col min="9204" max="9204" width="2.85546875" style="2" customWidth="1"/>
    <col min="9205" max="9206" width="15.7109375" style="2" customWidth="1"/>
    <col min="9207" max="9207" width="2.85546875" style="2" customWidth="1"/>
    <col min="9208" max="9209" width="15.7109375" style="2" customWidth="1"/>
    <col min="9210" max="9210" width="2.85546875" style="2" customWidth="1"/>
    <col min="9211" max="9212" width="15.7109375" style="2" customWidth="1"/>
    <col min="9213" max="9213" width="2.85546875" style="2" customWidth="1"/>
    <col min="9214" max="9215" width="15.7109375" style="2" customWidth="1"/>
    <col min="9216" max="9216" width="2.85546875" style="2" customWidth="1"/>
    <col min="9217" max="9218" width="15.7109375" style="2" customWidth="1"/>
    <col min="9219" max="9219" width="2.85546875" style="2" customWidth="1"/>
    <col min="9220" max="9454" width="9.140625" style="2"/>
    <col min="9455" max="9455" width="2.85546875" style="2" customWidth="1"/>
    <col min="9456" max="9456" width="45.85546875" style="2" customWidth="1"/>
    <col min="9457" max="9457" width="2.85546875" style="2" customWidth="1"/>
    <col min="9458" max="9459" width="15.7109375" style="2" customWidth="1"/>
    <col min="9460" max="9460" width="2.85546875" style="2" customWidth="1"/>
    <col min="9461" max="9462" width="15.7109375" style="2" customWidth="1"/>
    <col min="9463" max="9463" width="2.85546875" style="2" customWidth="1"/>
    <col min="9464" max="9465" width="15.7109375" style="2" customWidth="1"/>
    <col min="9466" max="9466" width="2.85546875" style="2" customWidth="1"/>
    <col min="9467" max="9468" width="15.7109375" style="2" customWidth="1"/>
    <col min="9469" max="9469" width="2.85546875" style="2" customWidth="1"/>
    <col min="9470" max="9471" width="15.7109375" style="2" customWidth="1"/>
    <col min="9472" max="9472" width="2.85546875" style="2" customWidth="1"/>
    <col min="9473" max="9474" width="15.7109375" style="2" customWidth="1"/>
    <col min="9475" max="9475" width="2.85546875" style="2" customWidth="1"/>
    <col min="9476" max="9710" width="9.140625" style="2"/>
    <col min="9711" max="9711" width="2.85546875" style="2" customWidth="1"/>
    <col min="9712" max="9712" width="45.85546875" style="2" customWidth="1"/>
    <col min="9713" max="9713" width="2.85546875" style="2" customWidth="1"/>
    <col min="9714" max="9715" width="15.7109375" style="2" customWidth="1"/>
    <col min="9716" max="9716" width="2.85546875" style="2" customWidth="1"/>
    <col min="9717" max="9718" width="15.7109375" style="2" customWidth="1"/>
    <col min="9719" max="9719" width="2.85546875" style="2" customWidth="1"/>
    <col min="9720" max="9721" width="15.7109375" style="2" customWidth="1"/>
    <col min="9722" max="9722" width="2.85546875" style="2" customWidth="1"/>
    <col min="9723" max="9724" width="15.7109375" style="2" customWidth="1"/>
    <col min="9725" max="9725" width="2.85546875" style="2" customWidth="1"/>
    <col min="9726" max="9727" width="15.7109375" style="2" customWidth="1"/>
    <col min="9728" max="9728" width="2.85546875" style="2" customWidth="1"/>
    <col min="9729" max="9730" width="15.7109375" style="2" customWidth="1"/>
    <col min="9731" max="9731" width="2.85546875" style="2" customWidth="1"/>
    <col min="9732" max="9966" width="9.140625" style="2"/>
    <col min="9967" max="9967" width="2.85546875" style="2" customWidth="1"/>
    <col min="9968" max="9968" width="45.85546875" style="2" customWidth="1"/>
    <col min="9969" max="9969" width="2.85546875" style="2" customWidth="1"/>
    <col min="9970" max="9971" width="15.7109375" style="2" customWidth="1"/>
    <col min="9972" max="9972" width="2.85546875" style="2" customWidth="1"/>
    <col min="9973" max="9974" width="15.7109375" style="2" customWidth="1"/>
    <col min="9975" max="9975" width="2.85546875" style="2" customWidth="1"/>
    <col min="9976" max="9977" width="15.7109375" style="2" customWidth="1"/>
    <col min="9978" max="9978" width="2.85546875" style="2" customWidth="1"/>
    <col min="9979" max="9980" width="15.7109375" style="2" customWidth="1"/>
    <col min="9981" max="9981" width="2.85546875" style="2" customWidth="1"/>
    <col min="9982" max="9983" width="15.7109375" style="2" customWidth="1"/>
    <col min="9984" max="9984" width="2.85546875" style="2" customWidth="1"/>
    <col min="9985" max="9986" width="15.7109375" style="2" customWidth="1"/>
    <col min="9987" max="9987" width="2.85546875" style="2" customWidth="1"/>
    <col min="9988" max="10222" width="9.140625" style="2"/>
    <col min="10223" max="10223" width="2.85546875" style="2" customWidth="1"/>
    <col min="10224" max="10224" width="45.85546875" style="2" customWidth="1"/>
    <col min="10225" max="10225" width="2.85546875" style="2" customWidth="1"/>
    <col min="10226" max="10227" width="15.7109375" style="2" customWidth="1"/>
    <col min="10228" max="10228" width="2.85546875" style="2" customWidth="1"/>
    <col min="10229" max="10230" width="15.7109375" style="2" customWidth="1"/>
    <col min="10231" max="10231" width="2.85546875" style="2" customWidth="1"/>
    <col min="10232" max="10233" width="15.7109375" style="2" customWidth="1"/>
    <col min="10234" max="10234" width="2.85546875" style="2" customWidth="1"/>
    <col min="10235" max="10236" width="15.7109375" style="2" customWidth="1"/>
    <col min="10237" max="10237" width="2.85546875" style="2" customWidth="1"/>
    <col min="10238" max="10239" width="15.7109375" style="2" customWidth="1"/>
    <col min="10240" max="10240" width="2.85546875" style="2" customWidth="1"/>
    <col min="10241" max="10242" width="15.7109375" style="2" customWidth="1"/>
    <col min="10243" max="10243" width="2.85546875" style="2" customWidth="1"/>
    <col min="10244" max="10478" width="9.140625" style="2"/>
    <col min="10479" max="10479" width="2.85546875" style="2" customWidth="1"/>
    <col min="10480" max="10480" width="45.85546875" style="2" customWidth="1"/>
    <col min="10481" max="10481" width="2.85546875" style="2" customWidth="1"/>
    <col min="10482" max="10483" width="15.7109375" style="2" customWidth="1"/>
    <col min="10484" max="10484" width="2.85546875" style="2" customWidth="1"/>
    <col min="10485" max="10486" width="15.7109375" style="2" customWidth="1"/>
    <col min="10487" max="10487" width="2.85546875" style="2" customWidth="1"/>
    <col min="10488" max="10489" width="15.7109375" style="2" customWidth="1"/>
    <col min="10490" max="10490" width="2.85546875" style="2" customWidth="1"/>
    <col min="10491" max="10492" width="15.7109375" style="2" customWidth="1"/>
    <col min="10493" max="10493" width="2.85546875" style="2" customWidth="1"/>
    <col min="10494" max="10495" width="15.7109375" style="2" customWidth="1"/>
    <col min="10496" max="10496" width="2.85546875" style="2" customWidth="1"/>
    <col min="10497" max="10498" width="15.7109375" style="2" customWidth="1"/>
    <col min="10499" max="10499" width="2.85546875" style="2" customWidth="1"/>
    <col min="10500" max="10734" width="9.140625" style="2"/>
    <col min="10735" max="10735" width="2.85546875" style="2" customWidth="1"/>
    <col min="10736" max="10736" width="45.85546875" style="2" customWidth="1"/>
    <col min="10737" max="10737" width="2.85546875" style="2" customWidth="1"/>
    <col min="10738" max="10739" width="15.7109375" style="2" customWidth="1"/>
    <col min="10740" max="10740" width="2.85546875" style="2" customWidth="1"/>
    <col min="10741" max="10742" width="15.7109375" style="2" customWidth="1"/>
    <col min="10743" max="10743" width="2.85546875" style="2" customWidth="1"/>
    <col min="10744" max="10745" width="15.7109375" style="2" customWidth="1"/>
    <col min="10746" max="10746" width="2.85546875" style="2" customWidth="1"/>
    <col min="10747" max="10748" width="15.7109375" style="2" customWidth="1"/>
    <col min="10749" max="10749" width="2.85546875" style="2" customWidth="1"/>
    <col min="10750" max="10751" width="15.7109375" style="2" customWidth="1"/>
    <col min="10752" max="10752" width="2.85546875" style="2" customWidth="1"/>
    <col min="10753" max="10754" width="15.7109375" style="2" customWidth="1"/>
    <col min="10755" max="10755" width="2.85546875" style="2" customWidth="1"/>
    <col min="10756" max="10990" width="9.140625" style="2"/>
    <col min="10991" max="10991" width="2.85546875" style="2" customWidth="1"/>
    <col min="10992" max="10992" width="45.85546875" style="2" customWidth="1"/>
    <col min="10993" max="10993" width="2.85546875" style="2" customWidth="1"/>
    <col min="10994" max="10995" width="15.7109375" style="2" customWidth="1"/>
    <col min="10996" max="10996" width="2.85546875" style="2" customWidth="1"/>
    <col min="10997" max="10998" width="15.7109375" style="2" customWidth="1"/>
    <col min="10999" max="10999" width="2.85546875" style="2" customWidth="1"/>
    <col min="11000" max="11001" width="15.7109375" style="2" customWidth="1"/>
    <col min="11002" max="11002" width="2.85546875" style="2" customWidth="1"/>
    <col min="11003" max="11004" width="15.7109375" style="2" customWidth="1"/>
    <col min="11005" max="11005" width="2.85546875" style="2" customWidth="1"/>
    <col min="11006" max="11007" width="15.7109375" style="2" customWidth="1"/>
    <col min="11008" max="11008" width="2.85546875" style="2" customWidth="1"/>
    <col min="11009" max="11010" width="15.7109375" style="2" customWidth="1"/>
    <col min="11011" max="11011" width="2.85546875" style="2" customWidth="1"/>
    <col min="11012" max="11246" width="9.140625" style="2"/>
    <col min="11247" max="11247" width="2.85546875" style="2" customWidth="1"/>
    <col min="11248" max="11248" width="45.85546875" style="2" customWidth="1"/>
    <col min="11249" max="11249" width="2.85546875" style="2" customWidth="1"/>
    <col min="11250" max="11251" width="15.7109375" style="2" customWidth="1"/>
    <col min="11252" max="11252" width="2.85546875" style="2" customWidth="1"/>
    <col min="11253" max="11254" width="15.7109375" style="2" customWidth="1"/>
    <col min="11255" max="11255" width="2.85546875" style="2" customWidth="1"/>
    <col min="11256" max="11257" width="15.7109375" style="2" customWidth="1"/>
    <col min="11258" max="11258" width="2.85546875" style="2" customWidth="1"/>
    <col min="11259" max="11260" width="15.7109375" style="2" customWidth="1"/>
    <col min="11261" max="11261" width="2.85546875" style="2" customWidth="1"/>
    <col min="11262" max="11263" width="15.7109375" style="2" customWidth="1"/>
    <col min="11264" max="11264" width="2.85546875" style="2" customWidth="1"/>
    <col min="11265" max="11266" width="15.7109375" style="2" customWidth="1"/>
    <col min="11267" max="11267" width="2.85546875" style="2" customWidth="1"/>
    <col min="11268" max="11502" width="9.140625" style="2"/>
    <col min="11503" max="11503" width="2.85546875" style="2" customWidth="1"/>
    <col min="11504" max="11504" width="45.85546875" style="2" customWidth="1"/>
    <col min="11505" max="11505" width="2.85546875" style="2" customWidth="1"/>
    <col min="11506" max="11507" width="15.7109375" style="2" customWidth="1"/>
    <col min="11508" max="11508" width="2.85546875" style="2" customWidth="1"/>
    <col min="11509" max="11510" width="15.7109375" style="2" customWidth="1"/>
    <col min="11511" max="11511" width="2.85546875" style="2" customWidth="1"/>
    <col min="11512" max="11513" width="15.7109375" style="2" customWidth="1"/>
    <col min="11514" max="11514" width="2.85546875" style="2" customWidth="1"/>
    <col min="11515" max="11516" width="15.7109375" style="2" customWidth="1"/>
    <col min="11517" max="11517" width="2.85546875" style="2" customWidth="1"/>
    <col min="11518" max="11519" width="15.7109375" style="2" customWidth="1"/>
    <col min="11520" max="11520" width="2.85546875" style="2" customWidth="1"/>
    <col min="11521" max="11522" width="15.7109375" style="2" customWidth="1"/>
    <col min="11523" max="11523" width="2.85546875" style="2" customWidth="1"/>
    <col min="11524" max="11758" width="9.140625" style="2"/>
    <col min="11759" max="11759" width="2.85546875" style="2" customWidth="1"/>
    <col min="11760" max="11760" width="45.85546875" style="2" customWidth="1"/>
    <col min="11761" max="11761" width="2.85546875" style="2" customWidth="1"/>
    <col min="11762" max="11763" width="15.7109375" style="2" customWidth="1"/>
    <col min="11764" max="11764" width="2.85546875" style="2" customWidth="1"/>
    <col min="11765" max="11766" width="15.7109375" style="2" customWidth="1"/>
    <col min="11767" max="11767" width="2.85546875" style="2" customWidth="1"/>
    <col min="11768" max="11769" width="15.7109375" style="2" customWidth="1"/>
    <col min="11770" max="11770" width="2.85546875" style="2" customWidth="1"/>
    <col min="11771" max="11772" width="15.7109375" style="2" customWidth="1"/>
    <col min="11773" max="11773" width="2.85546875" style="2" customWidth="1"/>
    <col min="11774" max="11775" width="15.7109375" style="2" customWidth="1"/>
    <col min="11776" max="11776" width="2.85546875" style="2" customWidth="1"/>
    <col min="11777" max="11778" width="15.7109375" style="2" customWidth="1"/>
    <col min="11779" max="11779" width="2.85546875" style="2" customWidth="1"/>
    <col min="11780" max="12014" width="9.140625" style="2"/>
    <col min="12015" max="12015" width="2.85546875" style="2" customWidth="1"/>
    <col min="12016" max="12016" width="45.85546875" style="2" customWidth="1"/>
    <col min="12017" max="12017" width="2.85546875" style="2" customWidth="1"/>
    <col min="12018" max="12019" width="15.7109375" style="2" customWidth="1"/>
    <col min="12020" max="12020" width="2.85546875" style="2" customWidth="1"/>
    <col min="12021" max="12022" width="15.7109375" style="2" customWidth="1"/>
    <col min="12023" max="12023" width="2.85546875" style="2" customWidth="1"/>
    <col min="12024" max="12025" width="15.7109375" style="2" customWidth="1"/>
    <col min="12026" max="12026" width="2.85546875" style="2" customWidth="1"/>
    <col min="12027" max="12028" width="15.7109375" style="2" customWidth="1"/>
    <col min="12029" max="12029" width="2.85546875" style="2" customWidth="1"/>
    <col min="12030" max="12031" width="15.7109375" style="2" customWidth="1"/>
    <col min="12032" max="12032" width="2.85546875" style="2" customWidth="1"/>
    <col min="12033" max="12034" width="15.7109375" style="2" customWidth="1"/>
    <col min="12035" max="12035" width="2.85546875" style="2" customWidth="1"/>
    <col min="12036" max="12270" width="9.140625" style="2"/>
    <col min="12271" max="12271" width="2.85546875" style="2" customWidth="1"/>
    <col min="12272" max="12272" width="45.85546875" style="2" customWidth="1"/>
    <col min="12273" max="12273" width="2.85546875" style="2" customWidth="1"/>
    <col min="12274" max="12275" width="15.7109375" style="2" customWidth="1"/>
    <col min="12276" max="12276" width="2.85546875" style="2" customWidth="1"/>
    <col min="12277" max="12278" width="15.7109375" style="2" customWidth="1"/>
    <col min="12279" max="12279" width="2.85546875" style="2" customWidth="1"/>
    <col min="12280" max="12281" width="15.7109375" style="2" customWidth="1"/>
    <col min="12282" max="12282" width="2.85546875" style="2" customWidth="1"/>
    <col min="12283" max="12284" width="15.7109375" style="2" customWidth="1"/>
    <col min="12285" max="12285" width="2.85546875" style="2" customWidth="1"/>
    <col min="12286" max="12287" width="15.7109375" style="2" customWidth="1"/>
    <col min="12288" max="12288" width="2.85546875" style="2" customWidth="1"/>
    <col min="12289" max="12290" width="15.7109375" style="2" customWidth="1"/>
    <col min="12291" max="12291" width="2.85546875" style="2" customWidth="1"/>
    <col min="12292" max="12526" width="9.140625" style="2"/>
    <col min="12527" max="12527" width="2.85546875" style="2" customWidth="1"/>
    <col min="12528" max="12528" width="45.85546875" style="2" customWidth="1"/>
    <col min="12529" max="12529" width="2.85546875" style="2" customWidth="1"/>
    <col min="12530" max="12531" width="15.7109375" style="2" customWidth="1"/>
    <col min="12532" max="12532" width="2.85546875" style="2" customWidth="1"/>
    <col min="12533" max="12534" width="15.7109375" style="2" customWidth="1"/>
    <col min="12535" max="12535" width="2.85546875" style="2" customWidth="1"/>
    <col min="12536" max="12537" width="15.7109375" style="2" customWidth="1"/>
    <col min="12538" max="12538" width="2.85546875" style="2" customWidth="1"/>
    <col min="12539" max="12540" width="15.7109375" style="2" customWidth="1"/>
    <col min="12541" max="12541" width="2.85546875" style="2" customWidth="1"/>
    <col min="12542" max="12543" width="15.7109375" style="2" customWidth="1"/>
    <col min="12544" max="12544" width="2.85546875" style="2" customWidth="1"/>
    <col min="12545" max="12546" width="15.7109375" style="2" customWidth="1"/>
    <col min="12547" max="12547" width="2.85546875" style="2" customWidth="1"/>
    <col min="12548" max="12782" width="9.140625" style="2"/>
    <col min="12783" max="12783" width="2.85546875" style="2" customWidth="1"/>
    <col min="12784" max="12784" width="45.85546875" style="2" customWidth="1"/>
    <col min="12785" max="12785" width="2.85546875" style="2" customWidth="1"/>
    <col min="12786" max="12787" width="15.7109375" style="2" customWidth="1"/>
    <col min="12788" max="12788" width="2.85546875" style="2" customWidth="1"/>
    <col min="12789" max="12790" width="15.7109375" style="2" customWidth="1"/>
    <col min="12791" max="12791" width="2.85546875" style="2" customWidth="1"/>
    <col min="12792" max="12793" width="15.7109375" style="2" customWidth="1"/>
    <col min="12794" max="12794" width="2.85546875" style="2" customWidth="1"/>
    <col min="12795" max="12796" width="15.7109375" style="2" customWidth="1"/>
    <col min="12797" max="12797" width="2.85546875" style="2" customWidth="1"/>
    <col min="12798" max="12799" width="15.7109375" style="2" customWidth="1"/>
    <col min="12800" max="12800" width="2.85546875" style="2" customWidth="1"/>
    <col min="12801" max="12802" width="15.7109375" style="2" customWidth="1"/>
    <col min="12803" max="12803" width="2.85546875" style="2" customWidth="1"/>
    <col min="12804" max="13038" width="9.140625" style="2"/>
    <col min="13039" max="13039" width="2.85546875" style="2" customWidth="1"/>
    <col min="13040" max="13040" width="45.85546875" style="2" customWidth="1"/>
    <col min="13041" max="13041" width="2.85546875" style="2" customWidth="1"/>
    <col min="13042" max="13043" width="15.7109375" style="2" customWidth="1"/>
    <col min="13044" max="13044" width="2.85546875" style="2" customWidth="1"/>
    <col min="13045" max="13046" width="15.7109375" style="2" customWidth="1"/>
    <col min="13047" max="13047" width="2.85546875" style="2" customWidth="1"/>
    <col min="13048" max="13049" width="15.7109375" style="2" customWidth="1"/>
    <col min="13050" max="13050" width="2.85546875" style="2" customWidth="1"/>
    <col min="13051" max="13052" width="15.7109375" style="2" customWidth="1"/>
    <col min="13053" max="13053" width="2.85546875" style="2" customWidth="1"/>
    <col min="13054" max="13055" width="15.7109375" style="2" customWidth="1"/>
    <col min="13056" max="13056" width="2.85546875" style="2" customWidth="1"/>
    <col min="13057" max="13058" width="15.7109375" style="2" customWidth="1"/>
    <col min="13059" max="13059" width="2.85546875" style="2" customWidth="1"/>
    <col min="13060" max="13294" width="9.140625" style="2"/>
    <col min="13295" max="13295" width="2.85546875" style="2" customWidth="1"/>
    <col min="13296" max="13296" width="45.85546875" style="2" customWidth="1"/>
    <col min="13297" max="13297" width="2.85546875" style="2" customWidth="1"/>
    <col min="13298" max="13299" width="15.7109375" style="2" customWidth="1"/>
    <col min="13300" max="13300" width="2.85546875" style="2" customWidth="1"/>
    <col min="13301" max="13302" width="15.7109375" style="2" customWidth="1"/>
    <col min="13303" max="13303" width="2.85546875" style="2" customWidth="1"/>
    <col min="13304" max="13305" width="15.7109375" style="2" customWidth="1"/>
    <col min="13306" max="13306" width="2.85546875" style="2" customWidth="1"/>
    <col min="13307" max="13308" width="15.7109375" style="2" customWidth="1"/>
    <col min="13309" max="13309" width="2.85546875" style="2" customWidth="1"/>
    <col min="13310" max="13311" width="15.7109375" style="2" customWidth="1"/>
    <col min="13312" max="13312" width="2.85546875" style="2" customWidth="1"/>
    <col min="13313" max="13314" width="15.7109375" style="2" customWidth="1"/>
    <col min="13315" max="13315" width="2.85546875" style="2" customWidth="1"/>
    <col min="13316" max="13550" width="9.140625" style="2"/>
    <col min="13551" max="13551" width="2.85546875" style="2" customWidth="1"/>
    <col min="13552" max="13552" width="45.85546875" style="2" customWidth="1"/>
    <col min="13553" max="13553" width="2.85546875" style="2" customWidth="1"/>
    <col min="13554" max="13555" width="15.7109375" style="2" customWidth="1"/>
    <col min="13556" max="13556" width="2.85546875" style="2" customWidth="1"/>
    <col min="13557" max="13558" width="15.7109375" style="2" customWidth="1"/>
    <col min="13559" max="13559" width="2.85546875" style="2" customWidth="1"/>
    <col min="13560" max="13561" width="15.7109375" style="2" customWidth="1"/>
    <col min="13562" max="13562" width="2.85546875" style="2" customWidth="1"/>
    <col min="13563" max="13564" width="15.7109375" style="2" customWidth="1"/>
    <col min="13565" max="13565" width="2.85546875" style="2" customWidth="1"/>
    <col min="13566" max="13567" width="15.7109375" style="2" customWidth="1"/>
    <col min="13568" max="13568" width="2.85546875" style="2" customWidth="1"/>
    <col min="13569" max="13570" width="15.7109375" style="2" customWidth="1"/>
    <col min="13571" max="13571" width="2.85546875" style="2" customWidth="1"/>
    <col min="13572" max="13806" width="9.140625" style="2"/>
    <col min="13807" max="13807" width="2.85546875" style="2" customWidth="1"/>
    <col min="13808" max="13808" width="45.85546875" style="2" customWidth="1"/>
    <col min="13809" max="13809" width="2.85546875" style="2" customWidth="1"/>
    <col min="13810" max="13811" width="15.7109375" style="2" customWidth="1"/>
    <col min="13812" max="13812" width="2.85546875" style="2" customWidth="1"/>
    <col min="13813" max="13814" width="15.7109375" style="2" customWidth="1"/>
    <col min="13815" max="13815" width="2.85546875" style="2" customWidth="1"/>
    <col min="13816" max="13817" width="15.7109375" style="2" customWidth="1"/>
    <col min="13818" max="13818" width="2.85546875" style="2" customWidth="1"/>
    <col min="13819" max="13820" width="15.7109375" style="2" customWidth="1"/>
    <col min="13821" max="13821" width="2.85546875" style="2" customWidth="1"/>
    <col min="13822" max="13823" width="15.7109375" style="2" customWidth="1"/>
    <col min="13824" max="13824" width="2.85546875" style="2" customWidth="1"/>
    <col min="13825" max="13826" width="15.7109375" style="2" customWidth="1"/>
    <col min="13827" max="13827" width="2.85546875" style="2" customWidth="1"/>
    <col min="13828" max="14062" width="9.140625" style="2"/>
    <col min="14063" max="14063" width="2.85546875" style="2" customWidth="1"/>
    <col min="14064" max="14064" width="45.85546875" style="2" customWidth="1"/>
    <col min="14065" max="14065" width="2.85546875" style="2" customWidth="1"/>
    <col min="14066" max="14067" width="15.7109375" style="2" customWidth="1"/>
    <col min="14068" max="14068" width="2.85546875" style="2" customWidth="1"/>
    <col min="14069" max="14070" width="15.7109375" style="2" customWidth="1"/>
    <col min="14071" max="14071" width="2.85546875" style="2" customWidth="1"/>
    <col min="14072" max="14073" width="15.7109375" style="2" customWidth="1"/>
    <col min="14074" max="14074" width="2.85546875" style="2" customWidth="1"/>
    <col min="14075" max="14076" width="15.7109375" style="2" customWidth="1"/>
    <col min="14077" max="14077" width="2.85546875" style="2" customWidth="1"/>
    <col min="14078" max="14079" width="15.7109375" style="2" customWidth="1"/>
    <col min="14080" max="14080" width="2.85546875" style="2" customWidth="1"/>
    <col min="14081" max="14082" width="15.7109375" style="2" customWidth="1"/>
    <col min="14083" max="14083" width="2.85546875" style="2" customWidth="1"/>
    <col min="14084" max="14318" width="9.140625" style="2"/>
    <col min="14319" max="14319" width="2.85546875" style="2" customWidth="1"/>
    <col min="14320" max="14320" width="45.85546875" style="2" customWidth="1"/>
    <col min="14321" max="14321" width="2.85546875" style="2" customWidth="1"/>
    <col min="14322" max="14323" width="15.7109375" style="2" customWidth="1"/>
    <col min="14324" max="14324" width="2.85546875" style="2" customWidth="1"/>
    <col min="14325" max="14326" width="15.7109375" style="2" customWidth="1"/>
    <col min="14327" max="14327" width="2.85546875" style="2" customWidth="1"/>
    <col min="14328" max="14329" width="15.7109375" style="2" customWidth="1"/>
    <col min="14330" max="14330" width="2.85546875" style="2" customWidth="1"/>
    <col min="14331" max="14332" width="15.7109375" style="2" customWidth="1"/>
    <col min="14333" max="14333" width="2.85546875" style="2" customWidth="1"/>
    <col min="14334" max="14335" width="15.7109375" style="2" customWidth="1"/>
    <col min="14336" max="14336" width="2.85546875" style="2" customWidth="1"/>
    <col min="14337" max="14338" width="15.7109375" style="2" customWidth="1"/>
    <col min="14339" max="14339" width="2.85546875" style="2" customWidth="1"/>
    <col min="14340" max="14574" width="9.140625" style="2"/>
    <col min="14575" max="14575" width="2.85546875" style="2" customWidth="1"/>
    <col min="14576" max="14576" width="45.85546875" style="2" customWidth="1"/>
    <col min="14577" max="14577" width="2.85546875" style="2" customWidth="1"/>
    <col min="14578" max="14579" width="15.7109375" style="2" customWidth="1"/>
    <col min="14580" max="14580" width="2.85546875" style="2" customWidth="1"/>
    <col min="14581" max="14582" width="15.7109375" style="2" customWidth="1"/>
    <col min="14583" max="14583" width="2.85546875" style="2" customWidth="1"/>
    <col min="14584" max="14585" width="15.7109375" style="2" customWidth="1"/>
    <col min="14586" max="14586" width="2.85546875" style="2" customWidth="1"/>
    <col min="14587" max="14588" width="15.7109375" style="2" customWidth="1"/>
    <col min="14589" max="14589" width="2.85546875" style="2" customWidth="1"/>
    <col min="14590" max="14591" width="15.7109375" style="2" customWidth="1"/>
    <col min="14592" max="14592" width="2.85546875" style="2" customWidth="1"/>
    <col min="14593" max="14594" width="15.7109375" style="2" customWidth="1"/>
    <col min="14595" max="14595" width="2.85546875" style="2" customWidth="1"/>
    <col min="14596" max="14830" width="9.140625" style="2"/>
    <col min="14831" max="14831" width="2.85546875" style="2" customWidth="1"/>
    <col min="14832" max="14832" width="45.85546875" style="2" customWidth="1"/>
    <col min="14833" max="14833" width="2.85546875" style="2" customWidth="1"/>
    <col min="14834" max="14835" width="15.7109375" style="2" customWidth="1"/>
    <col min="14836" max="14836" width="2.85546875" style="2" customWidth="1"/>
    <col min="14837" max="14838" width="15.7109375" style="2" customWidth="1"/>
    <col min="14839" max="14839" width="2.85546875" style="2" customWidth="1"/>
    <col min="14840" max="14841" width="15.7109375" style="2" customWidth="1"/>
    <col min="14842" max="14842" width="2.85546875" style="2" customWidth="1"/>
    <col min="14843" max="14844" width="15.7109375" style="2" customWidth="1"/>
    <col min="14845" max="14845" width="2.85546875" style="2" customWidth="1"/>
    <col min="14846" max="14847" width="15.7109375" style="2" customWidth="1"/>
    <col min="14848" max="14848" width="2.85546875" style="2" customWidth="1"/>
    <col min="14849" max="14850" width="15.7109375" style="2" customWidth="1"/>
    <col min="14851" max="14851" width="2.85546875" style="2" customWidth="1"/>
    <col min="14852" max="15086" width="9.140625" style="2"/>
    <col min="15087" max="15087" width="2.85546875" style="2" customWidth="1"/>
    <col min="15088" max="15088" width="45.85546875" style="2" customWidth="1"/>
    <col min="15089" max="15089" width="2.85546875" style="2" customWidth="1"/>
    <col min="15090" max="15091" width="15.7109375" style="2" customWidth="1"/>
    <col min="15092" max="15092" width="2.85546875" style="2" customWidth="1"/>
    <col min="15093" max="15094" width="15.7109375" style="2" customWidth="1"/>
    <col min="15095" max="15095" width="2.85546875" style="2" customWidth="1"/>
    <col min="15096" max="15097" width="15.7109375" style="2" customWidth="1"/>
    <col min="15098" max="15098" width="2.85546875" style="2" customWidth="1"/>
    <col min="15099" max="15100" width="15.7109375" style="2" customWidth="1"/>
    <col min="15101" max="15101" width="2.85546875" style="2" customWidth="1"/>
    <col min="15102" max="15103" width="15.7109375" style="2" customWidth="1"/>
    <col min="15104" max="15104" width="2.85546875" style="2" customWidth="1"/>
    <col min="15105" max="15106" width="15.7109375" style="2" customWidth="1"/>
    <col min="15107" max="15107" width="2.85546875" style="2" customWidth="1"/>
    <col min="15108" max="15342" width="9.140625" style="2"/>
    <col min="15343" max="15343" width="2.85546875" style="2" customWidth="1"/>
    <col min="15344" max="15344" width="45.85546875" style="2" customWidth="1"/>
    <col min="15345" max="15345" width="2.85546875" style="2" customWidth="1"/>
    <col min="15346" max="15347" width="15.7109375" style="2" customWidth="1"/>
    <col min="15348" max="15348" width="2.85546875" style="2" customWidth="1"/>
    <col min="15349" max="15350" width="15.7109375" style="2" customWidth="1"/>
    <col min="15351" max="15351" width="2.85546875" style="2" customWidth="1"/>
    <col min="15352" max="15353" width="15.7109375" style="2" customWidth="1"/>
    <col min="15354" max="15354" width="2.85546875" style="2" customWidth="1"/>
    <col min="15355" max="15356" width="15.7109375" style="2" customWidth="1"/>
    <col min="15357" max="15357" width="2.85546875" style="2" customWidth="1"/>
    <col min="15358" max="15359" width="15.7109375" style="2" customWidth="1"/>
    <col min="15360" max="15360" width="2.85546875" style="2" customWidth="1"/>
    <col min="15361" max="15362" width="15.7109375" style="2" customWidth="1"/>
    <col min="15363" max="15363" width="2.85546875" style="2" customWidth="1"/>
    <col min="15364" max="15598" width="9.140625" style="2"/>
    <col min="15599" max="15599" width="2.85546875" style="2" customWidth="1"/>
    <col min="15600" max="15600" width="45.85546875" style="2" customWidth="1"/>
    <col min="15601" max="15601" width="2.85546875" style="2" customWidth="1"/>
    <col min="15602" max="15603" width="15.7109375" style="2" customWidth="1"/>
    <col min="15604" max="15604" width="2.85546875" style="2" customWidth="1"/>
    <col min="15605" max="15606" width="15.7109375" style="2" customWidth="1"/>
    <col min="15607" max="15607" width="2.85546875" style="2" customWidth="1"/>
    <col min="15608" max="15609" width="15.7109375" style="2" customWidth="1"/>
    <col min="15610" max="15610" width="2.85546875" style="2" customWidth="1"/>
    <col min="15611" max="15612" width="15.7109375" style="2" customWidth="1"/>
    <col min="15613" max="15613" width="2.85546875" style="2" customWidth="1"/>
    <col min="15614" max="15615" width="15.7109375" style="2" customWidth="1"/>
    <col min="15616" max="15616" width="2.85546875" style="2" customWidth="1"/>
    <col min="15617" max="15618" width="15.7109375" style="2" customWidth="1"/>
    <col min="15619" max="15619" width="2.85546875" style="2" customWidth="1"/>
    <col min="15620" max="15854" width="9.140625" style="2"/>
    <col min="15855" max="15855" width="2.85546875" style="2" customWidth="1"/>
    <col min="15856" max="15856" width="45.85546875" style="2" customWidth="1"/>
    <col min="15857" max="15857" width="2.85546875" style="2" customWidth="1"/>
    <col min="15858" max="15859" width="15.7109375" style="2" customWidth="1"/>
    <col min="15860" max="15860" width="2.85546875" style="2" customWidth="1"/>
    <col min="15861" max="15862" width="15.7109375" style="2" customWidth="1"/>
    <col min="15863" max="15863" width="2.85546875" style="2" customWidth="1"/>
    <col min="15864" max="15865" width="15.7109375" style="2" customWidth="1"/>
    <col min="15866" max="15866" width="2.85546875" style="2" customWidth="1"/>
    <col min="15867" max="15868" width="15.7109375" style="2" customWidth="1"/>
    <col min="15869" max="15869" width="2.85546875" style="2" customWidth="1"/>
    <col min="15870" max="15871" width="15.7109375" style="2" customWidth="1"/>
    <col min="15872" max="15872" width="2.85546875" style="2" customWidth="1"/>
    <col min="15873" max="15874" width="15.7109375" style="2" customWidth="1"/>
    <col min="15875" max="15875" width="2.85546875" style="2" customWidth="1"/>
    <col min="15876" max="16110" width="9.140625" style="2"/>
    <col min="16111" max="16111" width="2.85546875" style="2" customWidth="1"/>
    <col min="16112" max="16112" width="45.85546875" style="2" customWidth="1"/>
    <col min="16113" max="16113" width="2.85546875" style="2" customWidth="1"/>
    <col min="16114" max="16115" width="15.7109375" style="2" customWidth="1"/>
    <col min="16116" max="16116" width="2.85546875" style="2" customWidth="1"/>
    <col min="16117" max="16118" width="15.7109375" style="2" customWidth="1"/>
    <col min="16119" max="16119" width="2.85546875" style="2" customWidth="1"/>
    <col min="16120" max="16121" width="15.7109375" style="2" customWidth="1"/>
    <col min="16122" max="16122" width="2.85546875" style="2" customWidth="1"/>
    <col min="16123" max="16124" width="15.7109375" style="2" customWidth="1"/>
    <col min="16125" max="16125" width="2.85546875" style="2" customWidth="1"/>
    <col min="16126" max="16127" width="15.7109375" style="2" customWidth="1"/>
    <col min="16128" max="16128" width="2.85546875" style="2" customWidth="1"/>
    <col min="16129" max="16130" width="15.7109375" style="2" customWidth="1"/>
    <col min="16131" max="16131" width="2.85546875" style="2" customWidth="1"/>
    <col min="16132" max="16384" width="9.140625" style="2"/>
  </cols>
  <sheetData>
    <row r="2" spans="2:21" ht="12" customHeight="1" x14ac:dyDescent="0.25">
      <c r="B2" s="209" t="s">
        <v>435</v>
      </c>
    </row>
    <row r="3" spans="2:21" ht="12" customHeight="1" x14ac:dyDescent="0.25">
      <c r="B3" s="209" t="s">
        <v>436</v>
      </c>
      <c r="L3" s="102"/>
      <c r="N3" s="131"/>
    </row>
    <row r="4" spans="2:21" ht="12" customHeight="1" x14ac:dyDescent="0.25">
      <c r="B4" s="2313" t="s">
        <v>4</v>
      </c>
      <c r="D4" s="2316" t="s">
        <v>437</v>
      </c>
      <c r="E4" s="2316"/>
      <c r="G4" s="2316" t="s">
        <v>438</v>
      </c>
      <c r="H4" s="2316"/>
      <c r="J4" s="2316" t="s">
        <v>439</v>
      </c>
      <c r="K4" s="2316"/>
      <c r="L4" s="504"/>
      <c r="M4" s="2285" t="s">
        <v>588</v>
      </c>
      <c r="N4" s="2285" t="s">
        <v>7</v>
      </c>
      <c r="P4" s="2316" t="s">
        <v>438</v>
      </c>
      <c r="Q4" s="2316"/>
    </row>
    <row r="5" spans="2:21" ht="12" customHeight="1" x14ac:dyDescent="0.25">
      <c r="B5" s="2314"/>
      <c r="D5" s="2317" t="s">
        <v>440</v>
      </c>
      <c r="E5" s="2317"/>
      <c r="G5" s="2317" t="s">
        <v>599</v>
      </c>
      <c r="H5" s="2317"/>
      <c r="J5" s="2317" t="s">
        <v>440</v>
      </c>
      <c r="K5" s="2317"/>
      <c r="L5" s="823"/>
      <c r="M5" s="2286"/>
      <c r="N5" s="2286"/>
      <c r="P5" s="2317" t="s">
        <v>672</v>
      </c>
      <c r="Q5" s="2317"/>
    </row>
    <row r="6" spans="2:21" ht="12" customHeight="1" x14ac:dyDescent="0.25">
      <c r="B6" s="2315"/>
      <c r="D6" s="465">
        <v>2017</v>
      </c>
      <c r="E6" s="465">
        <v>2016</v>
      </c>
      <c r="G6" s="465">
        <v>2017</v>
      </c>
      <c r="H6" s="465">
        <v>2016</v>
      </c>
      <c r="J6" s="465">
        <v>2017</v>
      </c>
      <c r="K6" s="465">
        <v>2016</v>
      </c>
      <c r="L6" s="504"/>
      <c r="M6" s="2287"/>
      <c r="N6" s="2287"/>
      <c r="P6" s="465">
        <v>2017</v>
      </c>
      <c r="Q6" s="465">
        <v>2016</v>
      </c>
    </row>
    <row r="7" spans="2:21" s="102" customFormat="1" ht="12" customHeight="1" x14ac:dyDescent="0.25">
      <c r="B7" s="466"/>
      <c r="D7" s="623"/>
      <c r="E7" s="623"/>
      <c r="F7" s="147"/>
      <c r="G7" s="623"/>
      <c r="H7" s="623"/>
      <c r="I7" s="147"/>
      <c r="J7" s="623"/>
      <c r="K7" s="623"/>
      <c r="L7" s="623"/>
      <c r="M7" s="23"/>
      <c r="N7" s="132"/>
    </row>
    <row r="8" spans="2:21" ht="12" customHeight="1" x14ac:dyDescent="0.25">
      <c r="B8" s="353" t="s">
        <v>8</v>
      </c>
      <c r="D8" s="341"/>
      <c r="E8" s="341"/>
      <c r="F8" s="23"/>
      <c r="G8" s="341"/>
      <c r="H8" s="341"/>
      <c r="I8" s="23"/>
      <c r="J8" s="341"/>
      <c r="K8" s="341"/>
      <c r="L8" s="341"/>
      <c r="M8" s="745"/>
      <c r="N8" s="131"/>
      <c r="O8" s="1688"/>
    </row>
    <row r="9" spans="2:21" ht="12" customHeight="1" x14ac:dyDescent="0.25">
      <c r="B9" s="468" t="s">
        <v>674</v>
      </c>
      <c r="C9" s="102"/>
      <c r="D9" s="469">
        <v>272439361</v>
      </c>
      <c r="E9" s="469">
        <v>261582632</v>
      </c>
      <c r="F9" s="147"/>
      <c r="G9" s="470" t="s">
        <v>123</v>
      </c>
      <c r="H9" s="470" t="s">
        <v>123</v>
      </c>
      <c r="I9" s="147"/>
      <c r="J9" s="619" t="s">
        <v>123</v>
      </c>
      <c r="K9" s="620" t="s">
        <v>123</v>
      </c>
      <c r="L9" s="471"/>
      <c r="M9" s="1801">
        <v>1</v>
      </c>
      <c r="N9" s="1802">
        <v>1</v>
      </c>
      <c r="O9" s="1688"/>
      <c r="P9" s="619">
        <f>IF(D9="NA", "NA", D9/M9)</f>
        <v>272439361</v>
      </c>
      <c r="Q9" s="620">
        <f>IF(E9="NA", "NA", E9/N9)</f>
        <v>261582632</v>
      </c>
      <c r="R9" s="1688"/>
      <c r="S9" s="1688"/>
      <c r="T9" s="1688"/>
      <c r="U9" s="1688"/>
    </row>
    <row r="10" spans="2:21" ht="12" customHeight="1" x14ac:dyDescent="0.25">
      <c r="B10" s="472" t="s">
        <v>589</v>
      </c>
      <c r="C10" s="102"/>
      <c r="D10" s="473">
        <v>681905063.05999994</v>
      </c>
      <c r="E10" s="473">
        <v>692006942.75</v>
      </c>
      <c r="F10" s="147"/>
      <c r="G10" s="474">
        <v>1443150</v>
      </c>
      <c r="H10" s="474">
        <v>1070170</v>
      </c>
      <c r="I10" s="147"/>
      <c r="J10" s="621">
        <v>16611300</v>
      </c>
      <c r="K10" s="528">
        <v>17310200</v>
      </c>
      <c r="L10" s="471"/>
      <c r="M10" s="1799">
        <f>VLOOKUP(B10,'FX rates'!$B$9:$K$114,4,FALSE)</f>
        <v>3.3109139999999999</v>
      </c>
      <c r="N10" s="1800">
        <f>VLOOKUP(B10,'FX rates'!$B$9:$K$114,5,FALSE)</f>
        <v>3.2522000000000002</v>
      </c>
      <c r="O10" s="1688"/>
      <c r="P10" s="621">
        <f>IF(D10="NA", "NA", D10/M10)</f>
        <v>205956742.77858016</v>
      </c>
      <c r="Q10" s="528">
        <f t="shared" ref="Q10:Q42" si="0">IF(E10="NA", "NA", E10/N10)</f>
        <v>212781176.66502672</v>
      </c>
      <c r="R10" s="1688"/>
      <c r="S10" s="1688"/>
      <c r="T10" s="1688"/>
      <c r="U10" s="1688"/>
    </row>
    <row r="11" spans="2:21" ht="12" customHeight="1" x14ac:dyDescent="0.25">
      <c r="B11" s="472" t="s">
        <v>12</v>
      </c>
      <c r="C11" s="102"/>
      <c r="D11" s="473">
        <v>32561351</v>
      </c>
      <c r="E11" s="473">
        <v>39984964</v>
      </c>
      <c r="F11" s="147"/>
      <c r="G11" s="474" t="s">
        <v>123</v>
      </c>
      <c r="H11" s="474" t="s">
        <v>123</v>
      </c>
      <c r="I11" s="147"/>
      <c r="J11" s="641" t="s">
        <v>123</v>
      </c>
      <c r="K11" s="528" t="s">
        <v>123</v>
      </c>
      <c r="L11" s="471"/>
      <c r="M11" s="1799">
        <f>VLOOKUP(B11,'FX rates'!$B$9:$K$114,4,FALSE)</f>
        <v>18.953030999999999</v>
      </c>
      <c r="N11" s="1800">
        <f>VLOOKUP(B11,'FX rates'!$B$9:$K$114,5,FALSE)</f>
        <v>15.890700000000001</v>
      </c>
      <c r="O11" s="1688"/>
      <c r="P11" s="621">
        <f t="shared" ref="P11:P42" si="1">IF(D11="NA", "NA", D11/M11)</f>
        <v>1718002.3079158159</v>
      </c>
      <c r="Q11" s="528">
        <f t="shared" si="0"/>
        <v>2516249.378567338</v>
      </c>
      <c r="R11" s="1688"/>
      <c r="S11" s="1688"/>
      <c r="T11" s="1688"/>
      <c r="U11" s="1688"/>
    </row>
    <row r="12" spans="2:21" ht="12" customHeight="1" x14ac:dyDescent="0.25">
      <c r="B12" s="472" t="s">
        <v>671</v>
      </c>
      <c r="C12" s="102"/>
      <c r="D12" s="473">
        <v>61350871</v>
      </c>
      <c r="E12" s="473">
        <v>67846228</v>
      </c>
      <c r="F12" s="147"/>
      <c r="G12" s="474" t="s">
        <v>123</v>
      </c>
      <c r="H12" s="474" t="s">
        <v>123</v>
      </c>
      <c r="I12" s="147"/>
      <c r="J12" s="641" t="s">
        <v>123</v>
      </c>
      <c r="K12" s="528" t="s">
        <v>123</v>
      </c>
      <c r="L12" s="471"/>
      <c r="M12" s="1799">
        <f>VLOOKUP(B12,'FX rates'!$B$9:$K$114,4,FALSE)</f>
        <v>1.2550619999999999</v>
      </c>
      <c r="N12" s="1800">
        <f>VLOOKUP(B12,'FX rates'!$B$9:$K$114,5,FALSE)</f>
        <v>1.3436999999999999</v>
      </c>
      <c r="O12" s="1688"/>
      <c r="P12" s="641">
        <f t="shared" si="1"/>
        <v>48882741.251029834</v>
      </c>
      <c r="Q12" s="528">
        <f t="shared" si="0"/>
        <v>50492094.961672999</v>
      </c>
      <c r="R12" s="1688"/>
      <c r="S12" s="1688"/>
      <c r="T12" s="1688"/>
      <c r="U12" s="1688"/>
    </row>
    <row r="13" spans="2:21" ht="12" customHeight="1" x14ac:dyDescent="0.25">
      <c r="B13" s="472" t="s">
        <v>621</v>
      </c>
      <c r="C13" s="102"/>
      <c r="D13" s="473">
        <v>413625705</v>
      </c>
      <c r="E13" s="473">
        <v>364374899</v>
      </c>
      <c r="F13" s="147"/>
      <c r="G13" s="474" t="s">
        <v>123</v>
      </c>
      <c r="H13" s="474" t="s">
        <v>123</v>
      </c>
      <c r="I13" s="147"/>
      <c r="J13" s="641">
        <v>190867000</v>
      </c>
      <c r="K13" s="528">
        <v>178225228</v>
      </c>
      <c r="L13" s="471"/>
      <c r="M13" s="1799">
        <f>VLOOKUP(B13,'FX rates'!$B$9:$K$114,4,FALSE)</f>
        <v>1</v>
      </c>
      <c r="N13" s="1800">
        <f>VLOOKUP(B13,'FX rates'!$B$9:$K$114,5,FALSE)</f>
        <v>1</v>
      </c>
      <c r="O13" s="1688"/>
      <c r="P13" s="641">
        <f t="shared" si="1"/>
        <v>413625705</v>
      </c>
      <c r="Q13" s="528">
        <f t="shared" si="0"/>
        <v>364374899</v>
      </c>
      <c r="R13" s="1688"/>
      <c r="S13" s="1688"/>
      <c r="T13" s="1716"/>
      <c r="U13" s="1716"/>
    </row>
    <row r="14" spans="2:21" ht="12" customHeight="1" x14ac:dyDescent="0.25">
      <c r="B14" s="472" t="s">
        <v>134</v>
      </c>
      <c r="C14" s="102"/>
      <c r="D14" s="473">
        <v>302630789</v>
      </c>
      <c r="E14" s="473">
        <v>268857090</v>
      </c>
      <c r="F14" s="147"/>
      <c r="G14" s="474" t="s">
        <v>123</v>
      </c>
      <c r="H14" s="474" t="s">
        <v>123</v>
      </c>
      <c r="I14" s="147"/>
      <c r="J14" s="641" t="s">
        <v>123</v>
      </c>
      <c r="K14" s="528" t="s">
        <v>123</v>
      </c>
      <c r="L14" s="471"/>
      <c r="M14" s="1799">
        <f>VLOOKUP(B14,'FX rates'!$B$9:$K$114,4,FALSE)</f>
        <v>1</v>
      </c>
      <c r="N14" s="1800">
        <f>VLOOKUP(B14,'FX rates'!$B$9:$K$114,5,FALSE)</f>
        <v>1</v>
      </c>
      <c r="O14" s="1688"/>
      <c r="P14" s="641">
        <f t="shared" si="1"/>
        <v>302630789</v>
      </c>
      <c r="Q14" s="528">
        <f t="shared" si="0"/>
        <v>268857090</v>
      </c>
      <c r="R14" s="1688"/>
      <c r="S14" s="1688"/>
      <c r="T14" s="1688"/>
      <c r="U14" s="1688"/>
    </row>
    <row r="15" spans="2:21" ht="12" customHeight="1" x14ac:dyDescent="0.25">
      <c r="B15" s="472" t="s">
        <v>20</v>
      </c>
      <c r="C15" s="102"/>
      <c r="D15" s="473">
        <v>300820</v>
      </c>
      <c r="E15" s="473">
        <v>322308</v>
      </c>
      <c r="F15" s="147"/>
      <c r="G15" s="474">
        <v>772.56654000000003</v>
      </c>
      <c r="H15" s="474">
        <v>747.97</v>
      </c>
      <c r="I15" s="147"/>
      <c r="J15" s="641">
        <v>2000</v>
      </c>
      <c r="K15" s="528">
        <v>62581</v>
      </c>
      <c r="L15" s="471"/>
      <c r="M15" s="1799">
        <f>VLOOKUP(B15,'FX rates'!$B$9:$K$114,4,FALSE)</f>
        <v>19.678550999999999</v>
      </c>
      <c r="N15" s="1800">
        <f>VLOOKUP(B15,'FX rates'!$B$9:$K$114,5,FALSE)</f>
        <v>20.715699999999998</v>
      </c>
      <c r="O15" s="1688"/>
      <c r="P15" s="641">
        <f t="shared" si="1"/>
        <v>15286.694635189349</v>
      </c>
      <c r="Q15" s="528">
        <f t="shared" si="0"/>
        <v>15558.634272556565</v>
      </c>
      <c r="R15" s="1716"/>
      <c r="S15" s="1716"/>
      <c r="T15" s="1716"/>
      <c r="U15" s="1716"/>
    </row>
    <row r="16" spans="2:21" ht="12" customHeight="1" x14ac:dyDescent="0.25">
      <c r="B16" s="472" t="s">
        <v>673</v>
      </c>
      <c r="C16" s="102"/>
      <c r="D16" s="473">
        <v>23178799</v>
      </c>
      <c r="E16" s="473">
        <v>25302965</v>
      </c>
      <c r="F16" s="147"/>
      <c r="G16" s="474">
        <v>113576</v>
      </c>
      <c r="H16" s="474">
        <v>86278</v>
      </c>
      <c r="I16" s="147"/>
      <c r="J16" s="641">
        <v>3217216</v>
      </c>
      <c r="K16" s="528">
        <v>3073150</v>
      </c>
      <c r="L16" s="471"/>
      <c r="M16" s="1799">
        <v>1.2550619999999999</v>
      </c>
      <c r="N16" s="1800">
        <v>1.3436999999999999</v>
      </c>
      <c r="O16" s="1688"/>
      <c r="P16" s="641">
        <f t="shared" si="1"/>
        <v>18468250.174094986</v>
      </c>
      <c r="Q16" s="528">
        <f t="shared" si="0"/>
        <v>18830814.169829577</v>
      </c>
      <c r="R16" s="1688"/>
      <c r="S16" s="1688"/>
      <c r="T16" s="1688"/>
      <c r="U16" s="1688"/>
    </row>
    <row r="17" spans="2:21" ht="12" customHeight="1" x14ac:dyDescent="0.25">
      <c r="B17" s="472" t="s">
        <v>23</v>
      </c>
      <c r="C17" s="102"/>
      <c r="D17" s="473">
        <v>598660102</v>
      </c>
      <c r="E17" s="473">
        <v>512237363</v>
      </c>
      <c r="F17" s="147"/>
      <c r="G17" s="474" t="s">
        <v>123</v>
      </c>
      <c r="H17" s="474" t="s">
        <v>123</v>
      </c>
      <c r="I17" s="147"/>
      <c r="J17" s="641" t="s">
        <v>123</v>
      </c>
      <c r="K17" s="528" t="s">
        <v>123</v>
      </c>
      <c r="L17" s="471"/>
      <c r="M17" s="1799">
        <f>VLOOKUP(B17,'FX rates'!$B$9:$K$114,4,FALSE)</f>
        <v>1</v>
      </c>
      <c r="N17" s="1800">
        <f>VLOOKUP(B17,'FX rates'!$B$9:$K$114,5,FALSE)</f>
        <v>1</v>
      </c>
      <c r="O17" s="1688"/>
      <c r="P17" s="641">
        <f t="shared" si="1"/>
        <v>598660102</v>
      </c>
      <c r="Q17" s="528">
        <f t="shared" si="0"/>
        <v>512237363</v>
      </c>
      <c r="R17" s="1716"/>
      <c r="S17" s="1688"/>
      <c r="T17" s="1688"/>
      <c r="U17" s="1688"/>
    </row>
    <row r="18" spans="2:21" ht="12" customHeight="1" x14ac:dyDescent="0.25">
      <c r="B18" s="472" t="s">
        <v>137</v>
      </c>
      <c r="C18" s="102"/>
      <c r="D18" s="476">
        <v>318093553</v>
      </c>
      <c r="E18" s="476">
        <v>368820227</v>
      </c>
      <c r="F18" s="147"/>
      <c r="G18" s="477">
        <v>70602</v>
      </c>
      <c r="H18" s="477" t="s">
        <v>123</v>
      </c>
      <c r="I18" s="147"/>
      <c r="J18" s="648" t="s">
        <v>123</v>
      </c>
      <c r="K18" s="622" t="s">
        <v>123</v>
      </c>
      <c r="L18" s="471"/>
      <c r="M18" s="1808">
        <f>VLOOKUP(B18,'FX rates'!$B$9:$K$114,4,FALSE)</f>
        <v>1</v>
      </c>
      <c r="N18" s="1807">
        <f>VLOOKUP(B18,'FX rates'!$B$9:$K$114,5,FALSE)</f>
        <v>1</v>
      </c>
      <c r="O18" s="1688"/>
      <c r="P18" s="648">
        <f t="shared" si="1"/>
        <v>318093553</v>
      </c>
      <c r="Q18" s="622">
        <f t="shared" si="0"/>
        <v>368820227</v>
      </c>
      <c r="R18" s="1716"/>
      <c r="S18" s="1716"/>
      <c r="T18" s="1716"/>
      <c r="U18" s="1716"/>
    </row>
    <row r="19" spans="2:21" ht="12" customHeight="1" x14ac:dyDescent="0.25">
      <c r="B19" s="478" t="s">
        <v>26</v>
      </c>
      <c r="C19" s="102"/>
      <c r="D19" s="341">
        <f>SUM(D9:D18)</f>
        <v>2704746414.0599999</v>
      </c>
      <c r="E19" s="341">
        <f>SUM(E9:E18)</f>
        <v>2601335618.75</v>
      </c>
      <c r="F19" s="23"/>
      <c r="G19" s="479"/>
      <c r="H19" s="479"/>
      <c r="I19" s="23"/>
      <c r="J19" s="471">
        <f>SUM(J9:J18)</f>
        <v>210697516</v>
      </c>
      <c r="K19" s="471">
        <f>SUM(K9:K18)</f>
        <v>198671159</v>
      </c>
      <c r="L19" s="1688"/>
      <c r="M19" s="1688"/>
      <c r="N19" s="1688"/>
      <c r="O19" s="1688"/>
      <c r="P19" s="1716"/>
      <c r="Q19" s="1716"/>
      <c r="R19" s="1688"/>
      <c r="S19" s="1688"/>
      <c r="T19" s="1716"/>
      <c r="U19" s="1716"/>
    </row>
    <row r="20" spans="2:21" ht="12" customHeight="1" x14ac:dyDescent="0.25">
      <c r="B20" s="480"/>
      <c r="C20" s="102"/>
      <c r="D20" s="471" t="s">
        <v>598</v>
      </c>
      <c r="E20" s="471" t="s">
        <v>598</v>
      </c>
      <c r="F20" s="23"/>
      <c r="G20" s="479" t="s">
        <v>598</v>
      </c>
      <c r="H20" s="479" t="s">
        <v>598</v>
      </c>
      <c r="I20" s="23"/>
      <c r="J20" s="471" t="s">
        <v>598</v>
      </c>
      <c r="K20" s="1688" t="s">
        <v>598</v>
      </c>
      <c r="L20" s="1688"/>
      <c r="M20" s="1688"/>
      <c r="N20" s="1688"/>
      <c r="O20" s="1688"/>
      <c r="P20" s="1716"/>
      <c r="Q20" s="1716"/>
    </row>
    <row r="21" spans="2:21" ht="12" customHeight="1" x14ac:dyDescent="0.25">
      <c r="B21" s="353" t="s">
        <v>441</v>
      </c>
      <c r="C21" s="102"/>
      <c r="D21" s="341"/>
      <c r="E21" s="341"/>
      <c r="F21" s="23"/>
      <c r="G21" s="165"/>
      <c r="H21" s="165"/>
      <c r="I21" s="23"/>
      <c r="J21" s="341"/>
      <c r="K21" s="1688"/>
      <c r="L21" s="1688"/>
      <c r="M21" s="1688"/>
      <c r="N21" s="1688"/>
      <c r="O21" s="1688"/>
      <c r="P21" s="1716"/>
      <c r="Q21" s="1716"/>
    </row>
    <row r="22" spans="2:21" ht="12" customHeight="1" x14ac:dyDescent="0.25">
      <c r="B22" s="468" t="s">
        <v>28</v>
      </c>
      <c r="C22" s="102"/>
      <c r="D22" s="619">
        <v>86902467</v>
      </c>
      <c r="E22" s="620">
        <v>85174090</v>
      </c>
      <c r="F22" s="147"/>
      <c r="G22" s="470">
        <v>214104</v>
      </c>
      <c r="H22" s="470">
        <v>194943</v>
      </c>
      <c r="I22" s="147"/>
      <c r="J22" s="469">
        <v>7128500</v>
      </c>
      <c r="K22" s="469">
        <v>7619410</v>
      </c>
      <c r="L22" s="341"/>
      <c r="M22" s="1801">
        <f>VLOOKUP(B22,'FX rates'!$B$9:$K$114,4,FALSE)</f>
        <v>1.280929</v>
      </c>
      <c r="N22" s="1802">
        <f>VLOOKUP(B22,'FX rates'!$B$9:$K$114,5,FALSE)</f>
        <v>1.3875999999999999</v>
      </c>
      <c r="O22" s="1688"/>
      <c r="P22" s="469">
        <f t="shared" si="1"/>
        <v>67843312.939280793</v>
      </c>
      <c r="Q22" s="469">
        <f t="shared" si="0"/>
        <v>61382307.581435576</v>
      </c>
    </row>
    <row r="23" spans="2:21" ht="12" customHeight="1" x14ac:dyDescent="0.25">
      <c r="B23" s="472" t="s">
        <v>537</v>
      </c>
      <c r="C23" s="102"/>
      <c r="D23" s="621">
        <v>3</v>
      </c>
      <c r="E23" s="528">
        <v>126898</v>
      </c>
      <c r="F23" s="147"/>
      <c r="G23" s="474">
        <v>1.7922</v>
      </c>
      <c r="H23" s="474">
        <v>57502.3</v>
      </c>
      <c r="I23" s="147"/>
      <c r="J23" s="473" t="s">
        <v>123</v>
      </c>
      <c r="K23" s="473" t="s">
        <v>123</v>
      </c>
      <c r="L23" s="471"/>
      <c r="M23" s="1799">
        <f>VLOOKUP(B23,'FX rates'!$B$9:$K$114,4,FALSE)</f>
        <v>63.714761000000003</v>
      </c>
      <c r="N23" s="1800">
        <f>VLOOKUP(B23,'FX rates'!$B$9:$K$114,5,FALSE)</f>
        <v>67.808000000000007</v>
      </c>
      <c r="P23" s="473">
        <f t="shared" si="1"/>
        <v>4.708485055762824E-2</v>
      </c>
      <c r="Q23" s="473">
        <f t="shared" si="0"/>
        <v>1871.4310995752712</v>
      </c>
    </row>
    <row r="24" spans="2:21" ht="12" customHeight="1" x14ac:dyDescent="0.25">
      <c r="B24" s="472" t="s">
        <v>37</v>
      </c>
      <c r="C24" s="102"/>
      <c r="D24" s="621">
        <v>103223230</v>
      </c>
      <c r="E24" s="528">
        <v>70074425</v>
      </c>
      <c r="F24" s="147"/>
      <c r="G24" s="474">
        <v>2364670</v>
      </c>
      <c r="H24" s="474">
        <v>1264840</v>
      </c>
      <c r="I24" s="147"/>
      <c r="J24" s="473">
        <v>8114500</v>
      </c>
      <c r="K24" s="473">
        <v>6076940</v>
      </c>
      <c r="L24" s="471"/>
      <c r="M24" s="1799">
        <f>VLOOKUP(B24,'FX rates'!$B$9:$K$114,4,FALSE)</f>
        <v>7.8149249999999997</v>
      </c>
      <c r="N24" s="1800">
        <f>VLOOKUP(B24,'FX rates'!$B$9:$K$114,5,FALSE)</f>
        <v>7.7542999999999997</v>
      </c>
      <c r="P24" s="473">
        <f t="shared" si="1"/>
        <v>13208473.529816346</v>
      </c>
      <c r="Q24" s="473">
        <f t="shared" si="0"/>
        <v>9036847.297628412</v>
      </c>
    </row>
    <row r="25" spans="2:21" ht="12" customHeight="1" x14ac:dyDescent="0.25">
      <c r="B25" s="472" t="s">
        <v>43</v>
      </c>
      <c r="C25" s="102"/>
      <c r="D25" s="621">
        <v>17674231</v>
      </c>
      <c r="E25" s="528">
        <v>11564672</v>
      </c>
      <c r="F25" s="147"/>
      <c r="G25" s="474">
        <v>303466</v>
      </c>
      <c r="H25" s="474">
        <v>307985</v>
      </c>
      <c r="I25" s="147"/>
      <c r="J25" s="473">
        <v>305906</v>
      </c>
      <c r="K25" s="473">
        <v>108478</v>
      </c>
      <c r="L25" s="471"/>
      <c r="M25" s="1799">
        <f>VLOOKUP(B25,'FX rates'!$B$9:$K$114,4,FALSE)</f>
        <v>1066.235158</v>
      </c>
      <c r="N25" s="1800">
        <f>VLOOKUP(B25,'FX rates'!$B$9:$K$114,5,FALSE)</f>
        <v>1203.51</v>
      </c>
      <c r="P25" s="473">
        <f t="shared" si="1"/>
        <v>16576.297327460667</v>
      </c>
      <c r="Q25" s="473">
        <f t="shared" si="0"/>
        <v>9609.1199906938873</v>
      </c>
    </row>
    <row r="26" spans="2:21" ht="12" customHeight="1" x14ac:dyDescent="0.25">
      <c r="B26" s="472" t="s">
        <v>41</v>
      </c>
      <c r="C26" s="102"/>
      <c r="D26" s="621">
        <v>747416</v>
      </c>
      <c r="E26" s="528">
        <v>845225</v>
      </c>
      <c r="F26" s="147"/>
      <c r="G26" s="474" t="s">
        <v>123</v>
      </c>
      <c r="H26" s="474" t="s">
        <v>123</v>
      </c>
      <c r="I26" s="147"/>
      <c r="J26" s="473">
        <v>51253</v>
      </c>
      <c r="K26" s="473">
        <v>28641</v>
      </c>
      <c r="L26" s="471"/>
      <c r="M26" s="1799">
        <f>VLOOKUP(B26,'FX rates'!$B$9:$K$114,4,FALSE)</f>
        <v>112.646828</v>
      </c>
      <c r="N26" s="1800">
        <f>VLOOKUP(B26,'FX rates'!$B$9:$K$114,5,FALSE)</f>
        <v>116.965</v>
      </c>
      <c r="P26" s="473">
        <f t="shared" si="1"/>
        <v>6635.0381388457736</v>
      </c>
      <c r="Q26" s="473">
        <f t="shared" si="0"/>
        <v>7226.3070149189925</v>
      </c>
    </row>
    <row r="27" spans="2:21" ht="12" customHeight="1" x14ac:dyDescent="0.25">
      <c r="B27" s="472" t="s">
        <v>612</v>
      </c>
      <c r="C27" s="102"/>
      <c r="D27" s="621">
        <v>116497267</v>
      </c>
      <c r="E27" s="528">
        <v>88815026</v>
      </c>
      <c r="F27" s="147"/>
      <c r="G27" s="474">
        <v>87951115.826257646</v>
      </c>
      <c r="H27" s="474">
        <v>53294140.133495249</v>
      </c>
      <c r="I27" s="147"/>
      <c r="J27" s="473">
        <v>236635</v>
      </c>
      <c r="K27" s="473">
        <v>152141</v>
      </c>
      <c r="L27" s="471"/>
      <c r="M27" s="1799">
        <f>VLOOKUP(B27,'FX rates'!$B$9:$K$114,4,FALSE)</f>
        <v>63.714761000000003</v>
      </c>
      <c r="N27" s="1800">
        <f>VLOOKUP(B27,'FX rates'!$B$9:$K$114,5,FALSE)</f>
        <v>67.808000000000007</v>
      </c>
      <c r="P27" s="473">
        <f t="shared" si="1"/>
        <v>1828418.8023557053</v>
      </c>
      <c r="Q27" s="473">
        <f t="shared" si="0"/>
        <v>1309801.5868334118</v>
      </c>
    </row>
    <row r="28" spans="2:21" ht="12" customHeight="1" x14ac:dyDescent="0.25">
      <c r="B28" s="475" t="s">
        <v>148</v>
      </c>
      <c r="C28" s="102"/>
      <c r="D28" s="529">
        <v>215425</v>
      </c>
      <c r="E28" s="622">
        <v>289101</v>
      </c>
      <c r="F28" s="147"/>
      <c r="G28" s="477">
        <v>25007</v>
      </c>
      <c r="H28" s="477">
        <v>19132</v>
      </c>
      <c r="I28" s="147"/>
      <c r="J28" s="476">
        <v>5558</v>
      </c>
      <c r="K28" s="476">
        <v>3315</v>
      </c>
      <c r="L28" s="471"/>
      <c r="M28" s="1808">
        <f>VLOOKUP(B28,'FX rates'!$B$9:$K$114,4,FALSE)</f>
        <v>29.664079999999998</v>
      </c>
      <c r="N28" s="1807">
        <f>VLOOKUP(B28,'FX rates'!$B$9:$K$114,5,FALSE)</f>
        <v>32.283099999999997</v>
      </c>
      <c r="P28" s="476">
        <f t="shared" si="1"/>
        <v>7262.1500481390294</v>
      </c>
      <c r="Q28" s="476">
        <f t="shared" si="0"/>
        <v>8955.1808841158381</v>
      </c>
    </row>
    <row r="29" spans="2:21" ht="12" customHeight="1" x14ac:dyDescent="0.25">
      <c r="B29" s="140" t="s">
        <v>26</v>
      </c>
      <c r="C29" s="102"/>
      <c r="D29" s="341">
        <f>SUM(D22:D28)</f>
        <v>325260039</v>
      </c>
      <c r="E29" s="341">
        <f>SUM(E22:E28)</f>
        <v>256889437</v>
      </c>
      <c r="F29" s="147"/>
      <c r="G29" s="479"/>
      <c r="H29" s="479"/>
      <c r="I29" s="147"/>
      <c r="J29" s="471">
        <f>SUM(J22:J28)</f>
        <v>15842352</v>
      </c>
      <c r="K29" s="471">
        <f>SUM(K22:K28)</f>
        <v>13988925</v>
      </c>
      <c r="L29" s="1688"/>
      <c r="M29" s="1688"/>
      <c r="N29" s="1688"/>
      <c r="O29" s="1688"/>
      <c r="P29" s="1716"/>
      <c r="Q29" s="1716"/>
      <c r="R29" s="1688"/>
    </row>
    <row r="30" spans="2:21" ht="12" customHeight="1" x14ac:dyDescent="0.25">
      <c r="C30" s="102"/>
      <c r="D30" s="341" t="s">
        <v>598</v>
      </c>
      <c r="E30" s="2" t="s">
        <v>598</v>
      </c>
      <c r="F30" s="23"/>
      <c r="G30" s="479" t="s">
        <v>598</v>
      </c>
      <c r="H30" s="479" t="s">
        <v>598</v>
      </c>
      <c r="I30" s="23"/>
      <c r="J30" s="471" t="s">
        <v>598</v>
      </c>
      <c r="K30" s="1688" t="s">
        <v>598</v>
      </c>
      <c r="L30" s="1688"/>
      <c r="M30" s="1688"/>
      <c r="N30" s="1688"/>
      <c r="O30" s="1688"/>
      <c r="P30" s="1716"/>
      <c r="Q30" s="1716"/>
      <c r="R30" s="1688"/>
    </row>
    <row r="31" spans="2:21" ht="12" customHeight="1" x14ac:dyDescent="0.25">
      <c r="B31" s="482"/>
      <c r="C31" s="102"/>
      <c r="D31" s="471" t="s">
        <v>598</v>
      </c>
      <c r="E31" s="471" t="s">
        <v>598</v>
      </c>
      <c r="F31" s="23"/>
      <c r="G31" s="479" t="s">
        <v>598</v>
      </c>
      <c r="H31" s="479" t="s">
        <v>598</v>
      </c>
      <c r="I31" s="23"/>
      <c r="J31" s="471" t="s">
        <v>598</v>
      </c>
      <c r="K31" s="1688" t="s">
        <v>598</v>
      </c>
      <c r="L31" s="1688"/>
      <c r="M31" s="1688"/>
      <c r="N31" s="1688"/>
      <c r="O31" s="1688"/>
      <c r="P31" s="1716"/>
      <c r="Q31" s="1716"/>
      <c r="R31" s="1688"/>
    </row>
    <row r="32" spans="2:21" ht="12" customHeight="1" x14ac:dyDescent="0.25">
      <c r="B32" s="353" t="s">
        <v>59</v>
      </c>
      <c r="C32" s="102"/>
      <c r="D32" s="341"/>
      <c r="E32" s="341"/>
      <c r="F32" s="23"/>
      <c r="G32" s="165"/>
      <c r="H32" s="165"/>
      <c r="I32" s="23"/>
      <c r="J32" s="341"/>
      <c r="K32" s="1688"/>
      <c r="L32" s="1688"/>
      <c r="M32" s="1688"/>
      <c r="N32" s="1688"/>
      <c r="O32" s="1688"/>
      <c r="P32" s="1716"/>
      <c r="Q32" s="1716"/>
      <c r="R32" s="1688"/>
    </row>
    <row r="33" spans="2:17" ht="12" customHeight="1" x14ac:dyDescent="0.25">
      <c r="B33" s="468" t="s">
        <v>151</v>
      </c>
      <c r="C33" s="102"/>
      <c r="D33" s="469">
        <v>24572</v>
      </c>
      <c r="E33" s="469">
        <v>11853</v>
      </c>
      <c r="F33" s="147"/>
      <c r="G33" s="470">
        <v>9.4700000000000006</v>
      </c>
      <c r="H33" s="470">
        <v>5.97</v>
      </c>
      <c r="I33" s="147"/>
      <c r="J33" s="469">
        <v>922</v>
      </c>
      <c r="K33" s="469">
        <v>291</v>
      </c>
      <c r="L33" s="341"/>
      <c r="M33" s="1801">
        <f>VLOOKUP(B33,'FX rates'!$B$9:$K$114,4,FALSE)</f>
        <v>0.83469599999999999</v>
      </c>
      <c r="N33" s="1802">
        <f>VLOOKUP(B33,'FX rates'!$B$9:$K$114,5,FALSE)</f>
        <v>0.95010099999999997</v>
      </c>
      <c r="P33" s="469">
        <f t="shared" si="1"/>
        <v>29438.262553073215</v>
      </c>
      <c r="Q33" s="469">
        <f t="shared" si="0"/>
        <v>12475.515760955941</v>
      </c>
    </row>
    <row r="34" spans="2:17" ht="12" customHeight="1" x14ac:dyDescent="0.25">
      <c r="B34" s="472" t="s">
        <v>68</v>
      </c>
      <c r="C34" s="102"/>
      <c r="D34" s="473">
        <v>3441016</v>
      </c>
      <c r="E34" s="473">
        <v>2878262</v>
      </c>
      <c r="F34" s="147"/>
      <c r="G34" s="474">
        <v>2529.0638735000002</v>
      </c>
      <c r="H34" s="474">
        <v>2013.46675</v>
      </c>
      <c r="I34" s="147"/>
      <c r="J34" s="473">
        <v>825057</v>
      </c>
      <c r="K34" s="473">
        <v>631849</v>
      </c>
      <c r="L34" s="471"/>
      <c r="M34" s="1799">
        <f>VLOOKUP(B34,'FX rates'!$B$9:$K$114,4,FALSE)</f>
        <v>3.7825220000000002</v>
      </c>
      <c r="N34" s="1800">
        <f>VLOOKUP(B34,'FX rates'!$B$9:$K$114,5,FALSE)</f>
        <v>3.5133999999999999</v>
      </c>
      <c r="P34" s="473">
        <f t="shared" si="1"/>
        <v>909714.73530094465</v>
      </c>
      <c r="Q34" s="473">
        <f t="shared" si="0"/>
        <v>819224.11339443282</v>
      </c>
    </row>
    <row r="35" spans="2:17" ht="12" customHeight="1" x14ac:dyDescent="0.25">
      <c r="B35" s="472" t="s">
        <v>73</v>
      </c>
      <c r="C35" s="102"/>
      <c r="D35" s="621">
        <v>169184879</v>
      </c>
      <c r="E35" s="473">
        <v>186406086.5</v>
      </c>
      <c r="F35" s="147"/>
      <c r="G35" s="474">
        <v>699701</v>
      </c>
      <c r="H35" s="474">
        <v>711370</v>
      </c>
      <c r="I35" s="147"/>
      <c r="J35" s="473">
        <v>42206211</v>
      </c>
      <c r="K35" s="473">
        <v>38173401</v>
      </c>
      <c r="L35" s="471"/>
      <c r="M35" s="1799">
        <f>VLOOKUP(B35,'FX rates'!$B$9:$K$114,4,FALSE)</f>
        <v>0.83469599999999999</v>
      </c>
      <c r="N35" s="1800">
        <f>VLOOKUP(B35,'FX rates'!$B$9:$K$114,5,FALSE)</f>
        <v>0.95010099999999997</v>
      </c>
      <c r="P35" s="473">
        <f t="shared" si="1"/>
        <v>202690415.43268448</v>
      </c>
      <c r="Q35" s="473">
        <f t="shared" si="0"/>
        <v>196196074.41735142</v>
      </c>
    </row>
    <row r="36" spans="2:17" ht="12" customHeight="1" x14ac:dyDescent="0.25">
      <c r="B36" s="472" t="s">
        <v>76</v>
      </c>
      <c r="C36" s="102"/>
      <c r="D36" s="621">
        <v>70084311</v>
      </c>
      <c r="E36" s="473">
        <v>57015075</v>
      </c>
      <c r="F36" s="147"/>
      <c r="G36" s="474">
        <v>204815.58167535701</v>
      </c>
      <c r="H36" s="474">
        <v>138691.33874221999</v>
      </c>
      <c r="I36" s="147"/>
      <c r="J36" s="473">
        <v>12826261</v>
      </c>
      <c r="K36" s="473">
        <v>10008073</v>
      </c>
      <c r="L36" s="471"/>
      <c r="M36" s="1799">
        <f>VLOOKUP(B36,'FX rates'!$B$9:$K$114,4,FALSE)</f>
        <v>0.83469599999999999</v>
      </c>
      <c r="N36" s="1800">
        <f>VLOOKUP(B36,'FX rates'!$B$9:$K$114,5,FALSE)</f>
        <v>0.95010099999999997</v>
      </c>
      <c r="P36" s="473">
        <f t="shared" si="1"/>
        <v>83963875.470830098</v>
      </c>
      <c r="Q36" s="473">
        <f t="shared" si="0"/>
        <v>60009488.464910574</v>
      </c>
    </row>
    <row r="37" spans="2:17" ht="12" customHeight="1" x14ac:dyDescent="0.25">
      <c r="B37" s="472" t="s">
        <v>163</v>
      </c>
      <c r="C37" s="102"/>
      <c r="D37" s="624">
        <v>15555105</v>
      </c>
      <c r="E37" s="473">
        <v>22437012</v>
      </c>
      <c r="F37" s="147"/>
      <c r="G37" s="473">
        <v>211958</v>
      </c>
      <c r="H37" s="474">
        <v>2247400</v>
      </c>
      <c r="I37" s="147"/>
      <c r="J37" s="473">
        <v>3620970</v>
      </c>
      <c r="K37" s="473">
        <v>3913970</v>
      </c>
      <c r="L37" s="471"/>
      <c r="M37" s="1799">
        <f>VLOOKUP(B37,'FX rates'!$B$9:$K$114,4,FALSE)</f>
        <v>0.83469599999999999</v>
      </c>
      <c r="N37" s="1800">
        <f>VLOOKUP(B37,'FX rates'!$B$9:$K$114,5,FALSE)</f>
        <v>0.95010099999999997</v>
      </c>
      <c r="P37" s="473">
        <f t="shared" si="1"/>
        <v>18635652.9802467</v>
      </c>
      <c r="Q37" s="473">
        <f t="shared" si="0"/>
        <v>23615396.678879403</v>
      </c>
    </row>
    <row r="38" spans="2:17" ht="12" customHeight="1" x14ac:dyDescent="0.25">
      <c r="B38" s="472" t="s">
        <v>78</v>
      </c>
      <c r="C38" s="102"/>
      <c r="D38" s="621">
        <v>9244496</v>
      </c>
      <c r="E38" s="473">
        <v>8688159</v>
      </c>
      <c r="F38" s="147"/>
      <c r="G38" s="474">
        <v>6671.7179139800028</v>
      </c>
      <c r="H38" s="474">
        <v>3888.4988552999994</v>
      </c>
      <c r="I38" s="147"/>
      <c r="J38" s="473">
        <v>1288741</v>
      </c>
      <c r="K38" s="473">
        <v>1012850</v>
      </c>
      <c r="L38" s="471"/>
      <c r="M38" s="1799">
        <f>VLOOKUP(B38,'FX rates'!$B$9:$K$114,4,FALSE)</f>
        <v>12.355112</v>
      </c>
      <c r="N38" s="1800">
        <f>VLOOKUP(B38,'FX rates'!$B$9:$K$114,5,FALSE)</f>
        <v>13.7004</v>
      </c>
      <c r="P38" s="473">
        <f t="shared" si="1"/>
        <v>748232.47251825803</v>
      </c>
      <c r="Q38" s="473">
        <f t="shared" si="0"/>
        <v>634153.67434527457</v>
      </c>
    </row>
    <row r="39" spans="2:17" ht="12" customHeight="1" x14ac:dyDescent="0.25">
      <c r="B39" s="472" t="s">
        <v>154</v>
      </c>
      <c r="C39" s="102"/>
      <c r="D39" s="621">
        <v>20316354</v>
      </c>
      <c r="E39" s="473">
        <v>22900619</v>
      </c>
      <c r="F39" s="147"/>
      <c r="G39" s="474">
        <v>16318</v>
      </c>
      <c r="H39" s="474">
        <v>16180</v>
      </c>
      <c r="I39" s="147"/>
      <c r="J39" s="473">
        <v>5904677</v>
      </c>
      <c r="K39" s="473">
        <v>6403287</v>
      </c>
      <c r="L39" s="471"/>
      <c r="M39" s="1799">
        <f>VLOOKUP(B39,'FX rates'!$B$9:$K$114,4,FALSE)</f>
        <v>0.83469599999999999</v>
      </c>
      <c r="N39" s="1800">
        <f>VLOOKUP(B39,'FX rates'!$B$9:$K$114,5,FALSE)</f>
        <v>0.95010099999999997</v>
      </c>
      <c r="P39" s="473">
        <f t="shared" si="1"/>
        <v>24339824.319273125</v>
      </c>
      <c r="Q39" s="473">
        <f t="shared" si="0"/>
        <v>24103352.169927198</v>
      </c>
    </row>
    <row r="40" spans="2:17" ht="12" customHeight="1" x14ac:dyDescent="0.25">
      <c r="B40" s="472" t="s">
        <v>84</v>
      </c>
      <c r="C40" s="102"/>
      <c r="D40" s="621">
        <v>2154952</v>
      </c>
      <c r="E40" s="473">
        <v>6226062</v>
      </c>
      <c r="F40" s="147"/>
      <c r="G40" s="474">
        <v>35410.9</v>
      </c>
      <c r="H40" s="474">
        <v>87128.1</v>
      </c>
      <c r="I40" s="147"/>
      <c r="J40" s="473">
        <v>65572</v>
      </c>
      <c r="K40" s="473">
        <v>133874</v>
      </c>
      <c r="L40" s="471"/>
      <c r="M40" s="1799">
        <f>VLOOKUP(B40,'FX rates'!$B$9:$K$114,4,FALSE)</f>
        <v>57.607197999999997</v>
      </c>
      <c r="N40" s="1800">
        <f>VLOOKUP(B40,'FX rates'!$B$9:$K$114,5,FALSE)</f>
        <v>60.803400000000003</v>
      </c>
      <c r="P40" s="473">
        <f t="shared" si="1"/>
        <v>37407.686449182969</v>
      </c>
      <c r="Q40" s="473">
        <f t="shared" si="0"/>
        <v>102396.60940013222</v>
      </c>
    </row>
    <row r="41" spans="2:17" ht="12" customHeight="1" x14ac:dyDescent="0.25">
      <c r="B41" s="472" t="s">
        <v>88</v>
      </c>
      <c r="C41" s="102"/>
      <c r="D41" s="621">
        <v>22681858</v>
      </c>
      <c r="E41" s="473">
        <v>25873807</v>
      </c>
      <c r="F41" s="147"/>
      <c r="G41" s="474">
        <v>33261</v>
      </c>
      <c r="H41" s="474">
        <v>33415.800000000003</v>
      </c>
      <c r="I41" s="147"/>
      <c r="J41" s="473">
        <v>2269840</v>
      </c>
      <c r="K41" s="473">
        <v>2786210</v>
      </c>
      <c r="L41" s="471"/>
      <c r="M41" s="1799">
        <f>VLOOKUP(B41,'FX rates'!$B$9:$K$114,4,FALSE)</f>
        <v>0.83469599999999999</v>
      </c>
      <c r="N41" s="1800">
        <f>VLOOKUP(B41,'FX rates'!$B$9:$K$114,5,FALSE)</f>
        <v>0.95010099999999997</v>
      </c>
      <c r="P41" s="473">
        <f t="shared" si="1"/>
        <v>27173795.010398995</v>
      </c>
      <c r="Q41" s="473">
        <f t="shared" si="0"/>
        <v>27232691.050740924</v>
      </c>
    </row>
    <row r="42" spans="2:17" ht="12" customHeight="1" x14ac:dyDescent="0.25">
      <c r="B42" s="472" t="s">
        <v>91</v>
      </c>
      <c r="C42" s="102"/>
      <c r="D42" s="621">
        <v>2737475</v>
      </c>
      <c r="E42" s="473">
        <v>3243158</v>
      </c>
      <c r="F42" s="147"/>
      <c r="G42" s="474">
        <v>28438</v>
      </c>
      <c r="H42" s="474">
        <v>27921</v>
      </c>
      <c r="I42" s="147"/>
      <c r="J42" s="473">
        <v>420886</v>
      </c>
      <c r="K42" s="473">
        <v>573009</v>
      </c>
      <c r="L42" s="471"/>
      <c r="M42" s="1799">
        <f>VLOOKUP(B42,'FX rates'!$B$9:$K$114,4,FALSE)</f>
        <v>8.2112510000000007</v>
      </c>
      <c r="N42" s="1800">
        <f>VLOOKUP(B42,'FX rates'!$B$9:$K$114,5,FALSE)</f>
        <v>8.6234999999999999</v>
      </c>
      <c r="P42" s="473">
        <f t="shared" si="1"/>
        <v>333380.99152004969</v>
      </c>
      <c r="Q42" s="473">
        <f t="shared" si="0"/>
        <v>376083.72470574593</v>
      </c>
    </row>
    <row r="43" spans="2:17" ht="12" customHeight="1" x14ac:dyDescent="0.25">
      <c r="B43" s="475" t="s">
        <v>101</v>
      </c>
      <c r="C43" s="102"/>
      <c r="D43" s="476">
        <v>727458</v>
      </c>
      <c r="E43" s="476">
        <v>989523</v>
      </c>
      <c r="F43" s="147"/>
      <c r="G43" s="477">
        <v>15037.979999999996</v>
      </c>
      <c r="H43" s="477">
        <v>15775</v>
      </c>
      <c r="I43" s="147"/>
      <c r="J43" s="476">
        <v>61409</v>
      </c>
      <c r="K43" s="476">
        <v>60540</v>
      </c>
      <c r="L43" s="471"/>
      <c r="M43" s="1808">
        <f>VLOOKUP(B43,'FX rates'!$B$9:$K$114,4,FALSE)</f>
        <v>3.4659589999999998</v>
      </c>
      <c r="N43" s="1807">
        <f>VLOOKUP(B43,'FX rates'!$B$9:$K$114,5,FALSE)</f>
        <v>3.8435000000000001</v>
      </c>
      <c r="P43" s="476">
        <f>IF(D43="NA", "NA", D43/M43)</f>
        <v>209886.49894589061</v>
      </c>
      <c r="Q43" s="476">
        <f>IF(E43="NA", "NA", E43/N43)</f>
        <v>257453.6229998699</v>
      </c>
    </row>
    <row r="44" spans="2:17" ht="12" customHeight="1" x14ac:dyDescent="0.25">
      <c r="B44" s="140" t="s">
        <v>26</v>
      </c>
      <c r="C44" s="132"/>
      <c r="D44" s="341">
        <f>SUM(D33:D43)</f>
        <v>316152476</v>
      </c>
      <c r="E44" s="341">
        <f>SUM(E33:E43)</f>
        <v>336669616.5</v>
      </c>
      <c r="F44" s="23"/>
      <c r="G44" s="479"/>
      <c r="H44" s="479"/>
      <c r="I44" s="23"/>
      <c r="J44" s="471">
        <f>SUM(J33:J43)</f>
        <v>69490546</v>
      </c>
      <c r="K44" s="471">
        <f>SUM(K33:K43)</f>
        <v>63697354</v>
      </c>
      <c r="L44" s="471"/>
      <c r="M44" s="184"/>
      <c r="N44" s="102"/>
    </row>
    <row r="45" spans="2:17" ht="12" customHeight="1" x14ac:dyDescent="0.25">
      <c r="B45" s="132"/>
      <c r="C45" s="132"/>
      <c r="D45" s="23" t="s">
        <v>598</v>
      </c>
      <c r="E45" s="23" t="s">
        <v>598</v>
      </c>
      <c r="F45" s="23"/>
      <c r="G45" s="23" t="s">
        <v>598</v>
      </c>
      <c r="H45" s="23" t="s">
        <v>598</v>
      </c>
      <c r="I45" s="23"/>
      <c r="J45" s="23" t="s">
        <v>598</v>
      </c>
      <c r="K45" s="23" t="s">
        <v>598</v>
      </c>
      <c r="L45" s="471"/>
      <c r="M45" s="184"/>
    </row>
    <row r="46" spans="2:17" ht="12" customHeight="1" x14ac:dyDescent="0.25">
      <c r="B46" s="484" t="s">
        <v>124</v>
      </c>
      <c r="C46" s="485"/>
      <c r="D46" s="486">
        <f>SUM(D19,D29,D44)</f>
        <v>3346158929.0599999</v>
      </c>
      <c r="E46" s="486">
        <f>SUM(E19,E29,E44)</f>
        <v>3194894672.25</v>
      </c>
      <c r="F46" s="1860"/>
      <c r="G46" s="1860"/>
      <c r="H46" s="1688"/>
      <c r="I46" s="1688"/>
      <c r="J46" s="1688"/>
      <c r="K46" s="1688"/>
      <c r="L46" s="1688"/>
      <c r="M46" s="1688"/>
      <c r="N46" s="1688"/>
    </row>
    <row r="47" spans="2:17" ht="12" customHeight="1" x14ac:dyDescent="0.25">
      <c r="D47" s="2" t="s">
        <v>598</v>
      </c>
      <c r="E47" s="2" t="s">
        <v>598</v>
      </c>
      <c r="F47" s="1860"/>
      <c r="G47" s="1688" t="s">
        <v>598</v>
      </c>
      <c r="H47" s="1688" t="s">
        <v>598</v>
      </c>
      <c r="I47" s="1688"/>
      <c r="J47" s="1688" t="s">
        <v>598</v>
      </c>
      <c r="K47" s="1688" t="s">
        <v>598</v>
      </c>
      <c r="L47" s="1688"/>
      <c r="M47" s="1688"/>
    </row>
    <row r="48" spans="2:17" ht="12" customHeight="1" x14ac:dyDescent="0.25">
      <c r="B48" s="3" t="s">
        <v>272</v>
      </c>
      <c r="F48" s="1860"/>
      <c r="G48" s="1860"/>
      <c r="H48" s="1688"/>
      <c r="I48" s="1688"/>
      <c r="J48" s="1688"/>
      <c r="K48" s="1688"/>
      <c r="L48" s="1688"/>
      <c r="M48" s="1688"/>
      <c r="N48" s="1688"/>
    </row>
    <row r="49" spans="2:14" ht="12" customHeight="1" x14ac:dyDescent="0.25">
      <c r="B49" s="223" t="s">
        <v>260</v>
      </c>
      <c r="F49" s="1860"/>
      <c r="G49" s="1860"/>
      <c r="H49" s="1688"/>
      <c r="I49" s="1688"/>
      <c r="J49" s="1688"/>
      <c r="K49" s="1688"/>
      <c r="L49" s="1688"/>
      <c r="M49" s="1688"/>
      <c r="N49" s="1688"/>
    </row>
    <row r="50" spans="2:14" ht="12" customHeight="1" x14ac:dyDescent="0.25">
      <c r="D50" s="2" t="s">
        <v>598</v>
      </c>
      <c r="E50" s="2" t="s">
        <v>598</v>
      </c>
      <c r="G50" s="1688" t="s">
        <v>598</v>
      </c>
      <c r="H50" s="1688" t="s">
        <v>598</v>
      </c>
      <c r="I50" s="1688"/>
      <c r="J50" s="1688" t="s">
        <v>598</v>
      </c>
      <c r="K50" s="1688" t="s">
        <v>598</v>
      </c>
      <c r="L50" s="1688"/>
      <c r="M50" s="1688"/>
      <c r="N50" s="1688"/>
    </row>
    <row r="51" spans="2:14" x14ac:dyDescent="0.25">
      <c r="D51" s="2" t="s">
        <v>598</v>
      </c>
      <c r="E51" s="2" t="s">
        <v>598</v>
      </c>
      <c r="G51" s="1688" t="s">
        <v>598</v>
      </c>
      <c r="H51" s="1688" t="s">
        <v>598</v>
      </c>
      <c r="I51" s="1688"/>
      <c r="J51" s="1688" t="s">
        <v>598</v>
      </c>
      <c r="K51" s="1688" t="s">
        <v>598</v>
      </c>
      <c r="L51" s="1688"/>
      <c r="M51" s="1688"/>
      <c r="N51" s="1688"/>
    </row>
    <row r="52" spans="2:14" x14ac:dyDescent="0.25">
      <c r="B52" s="1688"/>
      <c r="C52" s="1688"/>
      <c r="D52" s="1688"/>
      <c r="E52" s="1688"/>
      <c r="F52" s="1688"/>
      <c r="G52" s="1688"/>
      <c r="H52" s="1688"/>
      <c r="I52" s="1688"/>
      <c r="J52" s="1688"/>
      <c r="K52" s="1688"/>
    </row>
    <row r="53" spans="2:14" x14ac:dyDescent="0.25">
      <c r="B53" s="1688"/>
      <c r="C53" s="1688"/>
      <c r="D53" s="1688"/>
      <c r="E53" s="1688"/>
      <c r="F53" s="1688"/>
      <c r="G53" s="1688"/>
      <c r="H53" s="1688"/>
      <c r="I53" s="1688"/>
      <c r="J53" s="1688"/>
      <c r="K53" s="1688"/>
    </row>
    <row r="54" spans="2:14" x14ac:dyDescent="0.25">
      <c r="B54" s="1688"/>
      <c r="C54" s="1688"/>
      <c r="D54" s="1688"/>
      <c r="E54" s="1688"/>
      <c r="F54" s="1688"/>
      <c r="G54" s="1688"/>
      <c r="H54" s="1688"/>
      <c r="I54" s="1688"/>
      <c r="J54" s="1688"/>
      <c r="K54" s="1688"/>
    </row>
    <row r="55" spans="2:14" x14ac:dyDescent="0.25">
      <c r="B55" s="1688"/>
      <c r="C55" s="1688"/>
      <c r="D55" s="1688"/>
      <c r="E55" s="1688"/>
      <c r="F55" s="1688"/>
      <c r="G55" s="1688"/>
      <c r="H55" s="1688"/>
      <c r="I55" s="1688"/>
      <c r="J55" s="1688"/>
      <c r="K55" s="1688"/>
    </row>
    <row r="56" spans="2:14" x14ac:dyDescent="0.25">
      <c r="B56" s="1688"/>
      <c r="C56" s="1688"/>
      <c r="D56" s="1688"/>
      <c r="E56" s="1688"/>
      <c r="F56" s="1688"/>
      <c r="G56" s="1688"/>
      <c r="H56" s="1688"/>
      <c r="I56" s="1688"/>
      <c r="J56" s="1688"/>
      <c r="K56" s="1688"/>
    </row>
    <row r="57" spans="2:14" x14ac:dyDescent="0.25">
      <c r="B57" s="1688"/>
      <c r="C57" s="1688"/>
      <c r="D57" s="1688"/>
      <c r="E57" s="1688"/>
      <c r="F57" s="1688"/>
      <c r="G57" s="1688"/>
      <c r="H57" s="1688"/>
      <c r="I57" s="1688"/>
      <c r="J57" s="1688"/>
      <c r="K57" s="1688"/>
    </row>
    <row r="58" spans="2:14" x14ac:dyDescent="0.25">
      <c r="B58" s="1688"/>
      <c r="C58" s="1688"/>
      <c r="D58" s="1688"/>
      <c r="E58" s="1688"/>
      <c r="F58" s="1688"/>
      <c r="G58" s="1688"/>
      <c r="H58" s="1688"/>
      <c r="I58" s="1688"/>
      <c r="J58" s="1688"/>
      <c r="K58" s="1688"/>
    </row>
    <row r="59" spans="2:14" x14ac:dyDescent="0.25">
      <c r="B59" s="1688"/>
      <c r="C59" s="1688"/>
      <c r="D59" s="1688"/>
      <c r="E59" s="1688"/>
      <c r="F59" s="1688"/>
      <c r="G59" s="1688"/>
      <c r="H59" s="1688"/>
      <c r="I59" s="1688"/>
      <c r="J59" s="1688"/>
      <c r="K59" s="1688"/>
    </row>
    <row r="60" spans="2:14" x14ac:dyDescent="0.25">
      <c r="B60" s="1688"/>
      <c r="C60" s="1688"/>
      <c r="D60" s="1688"/>
      <c r="E60" s="1688"/>
      <c r="F60" s="1688"/>
      <c r="G60" s="1688"/>
      <c r="H60" s="1688"/>
      <c r="I60" s="1688"/>
      <c r="J60" s="1688"/>
      <c r="K60" s="1688"/>
    </row>
    <row r="61" spans="2:14" x14ac:dyDescent="0.25">
      <c r="B61" s="1688"/>
      <c r="C61" s="1688"/>
      <c r="D61" s="1688"/>
      <c r="E61" s="1688"/>
      <c r="F61" s="1688"/>
      <c r="G61" s="1688"/>
      <c r="H61" s="1688"/>
      <c r="I61" s="1688"/>
      <c r="J61" s="1688"/>
      <c r="K61" s="1688"/>
    </row>
    <row r="62" spans="2:14" x14ac:dyDescent="0.25">
      <c r="B62" s="1688"/>
      <c r="C62" s="1688"/>
      <c r="D62" s="1688"/>
      <c r="E62" s="1688"/>
      <c r="F62" s="1688"/>
      <c r="G62" s="1688"/>
      <c r="H62" s="1688"/>
      <c r="I62" s="1688"/>
      <c r="J62" s="1688"/>
      <c r="K62" s="1688"/>
    </row>
    <row r="63" spans="2:14" x14ac:dyDescent="0.25">
      <c r="B63" s="1688"/>
      <c r="C63" s="1688"/>
      <c r="D63" s="1688"/>
      <c r="E63" s="1688"/>
      <c r="F63" s="1688"/>
      <c r="G63" s="1688"/>
      <c r="H63" s="1688"/>
      <c r="I63" s="1688"/>
      <c r="J63" s="1688"/>
      <c r="K63" s="1688"/>
    </row>
    <row r="64" spans="2:14" x14ac:dyDescent="0.25">
      <c r="B64" s="1688"/>
      <c r="C64" s="1688"/>
      <c r="D64" s="1688"/>
      <c r="E64" s="1688"/>
      <c r="F64" s="1688"/>
      <c r="G64" s="1688"/>
      <c r="H64" s="1688"/>
      <c r="I64" s="1688"/>
      <c r="J64" s="1688"/>
      <c r="K64" s="1688"/>
    </row>
    <row r="65" spans="2:11" x14ac:dyDescent="0.25">
      <c r="B65" s="1688"/>
      <c r="C65" s="1688"/>
      <c r="D65" s="1688"/>
      <c r="E65" s="1688"/>
      <c r="F65" s="1688"/>
      <c r="G65" s="1688"/>
      <c r="H65" s="1688"/>
      <c r="I65" s="1688"/>
      <c r="J65" s="1688"/>
      <c r="K65" s="1688"/>
    </row>
    <row r="66" spans="2:11" x14ac:dyDescent="0.25">
      <c r="B66" s="1688"/>
      <c r="C66" s="1688"/>
      <c r="D66" s="1688"/>
      <c r="E66" s="1688"/>
      <c r="F66" s="1688"/>
      <c r="G66" s="1688"/>
      <c r="H66" s="1688"/>
      <c r="I66" s="1688"/>
      <c r="J66" s="1688"/>
      <c r="K66" s="1688"/>
    </row>
    <row r="67" spans="2:11" x14ac:dyDescent="0.25">
      <c r="B67" s="1688"/>
      <c r="C67" s="1688"/>
      <c r="D67" s="1688"/>
      <c r="E67" s="1688"/>
      <c r="F67" s="1688"/>
      <c r="G67" s="1688"/>
      <c r="H67" s="1688"/>
      <c r="I67" s="1688"/>
      <c r="J67" s="1688"/>
      <c r="K67" s="1688"/>
    </row>
    <row r="68" spans="2:11" x14ac:dyDescent="0.25">
      <c r="B68" s="1688"/>
      <c r="C68" s="1688"/>
      <c r="D68" s="1688"/>
      <c r="E68" s="1688"/>
      <c r="F68" s="1688"/>
      <c r="G68" s="1688"/>
      <c r="H68" s="1688"/>
      <c r="I68" s="1688"/>
      <c r="J68" s="1688"/>
      <c r="K68" s="1688"/>
    </row>
    <row r="69" spans="2:11" x14ac:dyDescent="0.25">
      <c r="B69" s="1688"/>
      <c r="C69" s="1688"/>
      <c r="D69" s="1688"/>
      <c r="E69" s="1688"/>
      <c r="F69" s="1688"/>
      <c r="G69" s="1688"/>
      <c r="H69" s="1688"/>
      <c r="I69" s="1688"/>
      <c r="J69" s="1688"/>
      <c r="K69" s="1688"/>
    </row>
    <row r="70" spans="2:11" x14ac:dyDescent="0.25">
      <c r="B70" s="1688"/>
      <c r="C70" s="1688"/>
      <c r="D70" s="1688"/>
      <c r="E70" s="1688"/>
      <c r="F70" s="1688"/>
      <c r="G70" s="1688"/>
      <c r="H70" s="1688"/>
      <c r="I70" s="1688"/>
      <c r="J70" s="1688"/>
      <c r="K70" s="1688"/>
    </row>
    <row r="71" spans="2:11" x14ac:dyDescent="0.25">
      <c r="B71" s="1688"/>
      <c r="C71" s="1688"/>
      <c r="D71" s="1688"/>
      <c r="E71" s="1688"/>
      <c r="F71" s="1688"/>
      <c r="G71" s="1688"/>
      <c r="H71" s="1688"/>
      <c r="I71" s="1688"/>
      <c r="J71" s="1688"/>
      <c r="K71" s="1688"/>
    </row>
    <row r="72" spans="2:11" x14ac:dyDescent="0.25">
      <c r="B72" s="1688"/>
      <c r="C72" s="1688"/>
      <c r="D72" s="1688"/>
      <c r="E72" s="1688"/>
      <c r="F72" s="1688"/>
      <c r="G72" s="1688"/>
      <c r="H72" s="1688"/>
      <c r="I72" s="1688"/>
      <c r="J72" s="1688"/>
      <c r="K72" s="1688"/>
    </row>
    <row r="73" spans="2:11" x14ac:dyDescent="0.25">
      <c r="B73" s="1688"/>
      <c r="C73" s="1688"/>
      <c r="D73" s="1688"/>
      <c r="E73" s="1688"/>
      <c r="F73" s="1688"/>
      <c r="G73" s="1688"/>
      <c r="H73" s="1688"/>
      <c r="I73" s="1688"/>
      <c r="J73" s="1688"/>
      <c r="K73" s="1688"/>
    </row>
    <row r="74" spans="2:11" x14ac:dyDescent="0.25">
      <c r="B74" s="1688"/>
      <c r="C74" s="1688"/>
      <c r="D74" s="1688"/>
      <c r="E74" s="1688"/>
      <c r="F74" s="1688"/>
      <c r="G74" s="1688"/>
      <c r="H74" s="1688"/>
      <c r="I74" s="1688"/>
      <c r="J74" s="1688"/>
      <c r="K74" s="1688"/>
    </row>
    <row r="75" spans="2:11" x14ac:dyDescent="0.25">
      <c r="B75" s="1688"/>
      <c r="C75" s="1688"/>
      <c r="D75" s="1688"/>
      <c r="E75" s="1688"/>
      <c r="F75" s="1688"/>
      <c r="G75" s="1688"/>
      <c r="H75" s="1688"/>
      <c r="I75" s="1688"/>
      <c r="J75" s="1688"/>
      <c r="K75" s="1688"/>
    </row>
    <row r="76" spans="2:11" x14ac:dyDescent="0.25">
      <c r="B76" s="1688"/>
      <c r="C76" s="1688"/>
      <c r="D76" s="1688"/>
      <c r="E76" s="1688"/>
      <c r="F76" s="1688"/>
      <c r="G76" s="1688"/>
      <c r="H76" s="1688"/>
      <c r="I76" s="1688"/>
      <c r="J76" s="1688"/>
      <c r="K76" s="1688"/>
    </row>
    <row r="77" spans="2:11" x14ac:dyDescent="0.25">
      <c r="B77" s="1688"/>
      <c r="C77" s="1688"/>
      <c r="D77" s="1688"/>
      <c r="E77" s="1688"/>
      <c r="F77" s="1688"/>
      <c r="G77" s="1688"/>
      <c r="H77" s="1688"/>
      <c r="I77" s="1688"/>
      <c r="J77" s="1688"/>
      <c r="K77" s="1688"/>
    </row>
    <row r="78" spans="2:11" x14ac:dyDescent="0.25">
      <c r="B78" s="1688"/>
      <c r="C78" s="1688"/>
      <c r="D78" s="1688"/>
      <c r="E78" s="1688"/>
      <c r="F78" s="1688"/>
      <c r="G78" s="1688"/>
      <c r="H78" s="1688"/>
      <c r="I78" s="1688"/>
      <c r="J78" s="1688"/>
      <c r="K78" s="1688"/>
    </row>
    <row r="79" spans="2:11" x14ac:dyDescent="0.25">
      <c r="B79" s="1688"/>
      <c r="C79" s="1688"/>
      <c r="D79" s="1688"/>
      <c r="E79" s="1688"/>
      <c r="F79" s="1688"/>
      <c r="G79" s="1688"/>
      <c r="H79" s="1688"/>
      <c r="I79" s="1688"/>
      <c r="J79" s="1688"/>
      <c r="K79" s="1688"/>
    </row>
    <row r="80" spans="2:11" x14ac:dyDescent="0.25">
      <c r="B80" s="1688"/>
      <c r="C80" s="1688"/>
      <c r="D80" s="1688"/>
      <c r="E80" s="1688"/>
      <c r="F80" s="1688"/>
      <c r="G80" s="1688"/>
      <c r="H80" s="1688"/>
      <c r="I80" s="1688"/>
      <c r="J80" s="1688"/>
      <c r="K80" s="1688"/>
    </row>
    <row r="81" spans="2:11" x14ac:dyDescent="0.25">
      <c r="B81" s="1688"/>
      <c r="C81" s="1688"/>
      <c r="D81" s="1688"/>
      <c r="E81" s="1688"/>
      <c r="F81" s="1688"/>
      <c r="G81" s="1688"/>
      <c r="H81" s="1688"/>
      <c r="I81" s="1688"/>
      <c r="J81" s="1688"/>
      <c r="K81" s="1688"/>
    </row>
    <row r="82" spans="2:11" x14ac:dyDescent="0.25">
      <c r="B82" s="1688"/>
      <c r="C82" s="1688"/>
      <c r="D82" s="1688"/>
      <c r="E82" s="1688"/>
      <c r="F82" s="1688"/>
      <c r="G82" s="1688"/>
      <c r="H82" s="1688"/>
      <c r="I82" s="1688"/>
      <c r="J82" s="1688"/>
      <c r="K82" s="1688"/>
    </row>
    <row r="83" spans="2:11" x14ac:dyDescent="0.25">
      <c r="B83" s="1688"/>
      <c r="C83" s="1688"/>
      <c r="D83" s="1688"/>
      <c r="E83" s="1688"/>
      <c r="F83" s="1688"/>
      <c r="G83" s="1688"/>
      <c r="H83" s="1688"/>
      <c r="I83" s="1688"/>
      <c r="J83" s="1688"/>
      <c r="K83" s="1688"/>
    </row>
    <row r="84" spans="2:11" x14ac:dyDescent="0.25">
      <c r="B84" s="1688"/>
      <c r="C84" s="1688"/>
      <c r="D84" s="1688"/>
      <c r="E84" s="1688"/>
      <c r="F84" s="1688"/>
      <c r="G84" s="1688"/>
      <c r="H84" s="1688"/>
      <c r="I84" s="1688"/>
      <c r="J84" s="1688"/>
      <c r="K84" s="1688"/>
    </row>
    <row r="85" spans="2:11" x14ac:dyDescent="0.25">
      <c r="B85" s="1688"/>
      <c r="C85" s="1688"/>
      <c r="D85" s="1688"/>
      <c r="E85" s="1688"/>
      <c r="F85" s="1688"/>
      <c r="G85" s="1688"/>
      <c r="H85" s="1688"/>
      <c r="I85" s="1688"/>
      <c r="J85" s="1688"/>
      <c r="K85" s="1688"/>
    </row>
    <row r="86" spans="2:11" x14ac:dyDescent="0.25">
      <c r="B86" s="1688"/>
      <c r="C86" s="1688"/>
      <c r="D86" s="1688"/>
      <c r="E86" s="1688"/>
      <c r="F86" s="1688"/>
      <c r="G86" s="1688"/>
      <c r="H86" s="1688"/>
      <c r="I86" s="1688"/>
      <c r="J86" s="1688"/>
      <c r="K86" s="1688"/>
    </row>
    <row r="87" spans="2:11" x14ac:dyDescent="0.25">
      <c r="B87" s="1688"/>
      <c r="C87" s="1688"/>
      <c r="D87" s="1688"/>
      <c r="E87" s="1688"/>
      <c r="F87" s="1688"/>
      <c r="G87" s="1688"/>
      <c r="H87" s="1688"/>
      <c r="I87" s="1688"/>
      <c r="J87" s="1688"/>
      <c r="K87" s="1688"/>
    </row>
    <row r="88" spans="2:11" x14ac:dyDescent="0.25">
      <c r="B88" s="1688"/>
      <c r="C88" s="1688"/>
      <c r="D88" s="1688"/>
      <c r="E88" s="1688"/>
      <c r="F88" s="1688"/>
      <c r="G88" s="1688"/>
      <c r="H88" s="1688"/>
      <c r="I88" s="1688"/>
      <c r="J88" s="1688"/>
      <c r="K88" s="1688"/>
    </row>
    <row r="89" spans="2:11" x14ac:dyDescent="0.25">
      <c r="B89" s="1688"/>
      <c r="C89" s="1688"/>
      <c r="D89" s="1688"/>
      <c r="E89" s="1688"/>
      <c r="F89" s="1688"/>
      <c r="G89" s="1688"/>
      <c r="H89" s="1688"/>
      <c r="I89" s="1688"/>
      <c r="J89" s="1688"/>
      <c r="K89" s="1688"/>
    </row>
    <row r="90" spans="2:11" x14ac:dyDescent="0.25">
      <c r="B90" s="1688"/>
      <c r="C90" s="1688"/>
      <c r="D90" s="1688"/>
      <c r="E90" s="1688"/>
      <c r="F90" s="1688"/>
      <c r="G90" s="1688"/>
      <c r="H90" s="1688"/>
      <c r="I90" s="1688"/>
      <c r="J90" s="1688"/>
      <c r="K90" s="1688"/>
    </row>
    <row r="91" spans="2:11" x14ac:dyDescent="0.25">
      <c r="B91" s="1688"/>
      <c r="C91" s="1688"/>
      <c r="D91" s="1688"/>
      <c r="E91" s="1688"/>
      <c r="F91" s="1688"/>
      <c r="G91" s="1688"/>
      <c r="H91" s="1688"/>
      <c r="I91" s="1688"/>
      <c r="J91" s="1688"/>
      <c r="K91" s="1688"/>
    </row>
    <row r="92" spans="2:11" x14ac:dyDescent="0.25">
      <c r="B92" s="1688"/>
      <c r="C92" s="1688"/>
      <c r="D92" s="1688"/>
      <c r="E92" s="1688"/>
      <c r="F92" s="1688"/>
      <c r="G92" s="1688"/>
      <c r="H92" s="1688"/>
      <c r="I92" s="1688"/>
      <c r="J92" s="1688"/>
      <c r="K92" s="1688"/>
    </row>
    <row r="93" spans="2:11" x14ac:dyDescent="0.25">
      <c r="B93" s="1688"/>
      <c r="C93" s="1688"/>
      <c r="D93" s="1688"/>
      <c r="E93" s="1688"/>
      <c r="F93" s="1688"/>
      <c r="G93" s="1688"/>
      <c r="H93" s="1688"/>
      <c r="I93" s="1688"/>
      <c r="J93" s="1688"/>
      <c r="K93" s="1688"/>
    </row>
    <row r="94" spans="2:11" x14ac:dyDescent="0.25">
      <c r="B94" s="1688"/>
      <c r="C94" s="1688"/>
      <c r="D94" s="1688"/>
      <c r="E94" s="1688"/>
      <c r="F94" s="1688"/>
      <c r="G94" s="1688"/>
      <c r="H94" s="1688"/>
      <c r="I94" s="1688"/>
      <c r="J94" s="1688"/>
      <c r="K94" s="1688"/>
    </row>
    <row r="95" spans="2:11" x14ac:dyDescent="0.25">
      <c r="B95" s="1688"/>
      <c r="C95" s="1688"/>
      <c r="D95" s="1688"/>
      <c r="E95" s="1688"/>
      <c r="F95" s="1688"/>
      <c r="G95" s="1688"/>
      <c r="H95" s="1688"/>
      <c r="I95" s="1688"/>
      <c r="J95" s="1688"/>
      <c r="K95" s="1688"/>
    </row>
    <row r="96" spans="2:11" x14ac:dyDescent="0.25">
      <c r="B96" s="1688"/>
      <c r="C96" s="1688"/>
      <c r="D96" s="1688"/>
      <c r="E96" s="1688"/>
      <c r="F96" s="1688"/>
      <c r="G96" s="1688"/>
      <c r="H96" s="1688"/>
      <c r="I96" s="1688"/>
      <c r="J96" s="1688"/>
      <c r="K96" s="1688"/>
    </row>
    <row r="97" spans="2:11" x14ac:dyDescent="0.25">
      <c r="B97" s="1688"/>
      <c r="C97" s="1688"/>
      <c r="D97" s="1688"/>
      <c r="E97" s="1688"/>
      <c r="F97" s="1688"/>
      <c r="G97" s="1688"/>
      <c r="H97" s="1688"/>
      <c r="I97" s="1688"/>
      <c r="J97" s="1688"/>
      <c r="K97" s="1688"/>
    </row>
    <row r="98" spans="2:11" x14ac:dyDescent="0.25">
      <c r="B98" s="1688"/>
      <c r="C98" s="1688"/>
      <c r="D98" s="1688"/>
      <c r="E98" s="1688"/>
      <c r="F98" s="1688"/>
      <c r="G98" s="1688"/>
      <c r="H98" s="1688"/>
      <c r="I98" s="1688"/>
      <c r="J98" s="1688"/>
      <c r="K98" s="1688"/>
    </row>
    <row r="99" spans="2:11" x14ac:dyDescent="0.25">
      <c r="B99" s="1688"/>
      <c r="C99" s="1688"/>
      <c r="D99" s="1688"/>
      <c r="E99" s="1688"/>
      <c r="F99" s="1688"/>
      <c r="G99" s="1688"/>
      <c r="H99" s="1688"/>
      <c r="I99" s="1688"/>
      <c r="J99" s="1688"/>
      <c r="K99" s="1688"/>
    </row>
    <row r="100" spans="2:11" x14ac:dyDescent="0.25">
      <c r="B100" s="1688"/>
      <c r="C100" s="1688"/>
      <c r="D100" s="1688"/>
      <c r="E100" s="1688"/>
      <c r="F100" s="1688"/>
      <c r="G100" s="1688"/>
      <c r="H100" s="1688"/>
      <c r="I100" s="1688"/>
      <c r="J100" s="1688"/>
      <c r="K100" s="1688"/>
    </row>
    <row r="101" spans="2:11" x14ac:dyDescent="0.25">
      <c r="B101" s="1688"/>
      <c r="C101" s="1688"/>
      <c r="D101" s="1688"/>
      <c r="E101" s="1688"/>
      <c r="F101" s="1688"/>
      <c r="G101" s="1688"/>
      <c r="H101" s="1688"/>
      <c r="I101" s="1688"/>
      <c r="J101" s="1688"/>
      <c r="K101" s="1688"/>
    </row>
    <row r="102" spans="2:11" x14ac:dyDescent="0.25">
      <c r="B102" s="1688"/>
      <c r="C102" s="1688"/>
      <c r="D102" s="1688"/>
      <c r="E102" s="1688"/>
      <c r="F102" s="1688"/>
      <c r="G102" s="1688"/>
      <c r="H102" s="1688"/>
      <c r="I102" s="1688"/>
      <c r="J102" s="1688"/>
      <c r="K102" s="1688"/>
    </row>
    <row r="103" spans="2:11" x14ac:dyDescent="0.25">
      <c r="B103" s="1688"/>
      <c r="C103" s="1688"/>
      <c r="D103" s="1688"/>
      <c r="E103" s="1688"/>
      <c r="F103" s="1688"/>
      <c r="G103" s="1688"/>
      <c r="H103" s="1688"/>
      <c r="I103" s="1688"/>
      <c r="J103" s="1688"/>
      <c r="K103" s="1688"/>
    </row>
    <row r="104" spans="2:11" x14ac:dyDescent="0.25">
      <c r="B104" s="1688"/>
      <c r="C104" s="1688"/>
      <c r="D104" s="1688"/>
      <c r="E104" s="1688"/>
      <c r="F104" s="1688"/>
      <c r="G104" s="1688"/>
      <c r="H104" s="1688"/>
      <c r="I104" s="1688"/>
      <c r="J104" s="1688"/>
      <c r="K104" s="1688"/>
    </row>
    <row r="105" spans="2:11" x14ac:dyDescent="0.25">
      <c r="B105" s="1688"/>
      <c r="C105" s="1688"/>
      <c r="D105" s="1688"/>
      <c r="E105" s="1688"/>
      <c r="F105" s="1688"/>
      <c r="G105" s="1688"/>
      <c r="H105" s="1688"/>
      <c r="I105" s="1688"/>
      <c r="J105" s="1688"/>
      <c r="K105" s="1688"/>
    </row>
    <row r="106" spans="2:11" x14ac:dyDescent="0.25">
      <c r="B106" s="1688"/>
      <c r="C106" s="1688"/>
      <c r="D106" s="1688"/>
      <c r="E106" s="1688"/>
      <c r="F106" s="1688"/>
      <c r="G106" s="1688"/>
      <c r="H106" s="1688"/>
      <c r="I106" s="1688"/>
      <c r="J106" s="1688"/>
      <c r="K106" s="1688"/>
    </row>
    <row r="107" spans="2:11" x14ac:dyDescent="0.25">
      <c r="B107" s="1688"/>
      <c r="C107" s="1688"/>
      <c r="D107" s="1688"/>
      <c r="E107" s="1688"/>
      <c r="F107" s="1688"/>
      <c r="G107" s="1688"/>
      <c r="H107" s="1688"/>
      <c r="I107" s="1688"/>
      <c r="J107" s="1688"/>
      <c r="K107" s="1688"/>
    </row>
    <row r="108" spans="2:11" x14ac:dyDescent="0.25">
      <c r="B108" s="1688"/>
      <c r="C108" s="1688"/>
      <c r="D108" s="1688"/>
      <c r="E108" s="1688"/>
      <c r="F108" s="1688"/>
      <c r="G108" s="1688"/>
      <c r="H108" s="1688"/>
      <c r="I108" s="1688"/>
      <c r="J108" s="1688"/>
      <c r="K108" s="1688"/>
    </row>
    <row r="109" spans="2:11" x14ac:dyDescent="0.25">
      <c r="B109" s="1688"/>
      <c r="C109" s="1688"/>
      <c r="D109" s="1688"/>
      <c r="E109" s="1688"/>
      <c r="F109" s="1688"/>
      <c r="G109" s="1688"/>
      <c r="H109" s="1688"/>
      <c r="I109" s="1688"/>
      <c r="J109" s="1688"/>
      <c r="K109" s="1688"/>
    </row>
    <row r="110" spans="2:11" x14ac:dyDescent="0.25">
      <c r="B110" s="1688"/>
      <c r="C110" s="1688"/>
      <c r="D110" s="1688"/>
      <c r="E110" s="1688"/>
      <c r="F110" s="1688"/>
      <c r="G110" s="1688"/>
      <c r="H110" s="1688"/>
      <c r="I110" s="1688"/>
      <c r="J110" s="1688"/>
      <c r="K110" s="1688"/>
    </row>
    <row r="111" spans="2:11" x14ac:dyDescent="0.25">
      <c r="B111" s="1688"/>
      <c r="C111" s="1688"/>
      <c r="D111" s="1688"/>
      <c r="E111" s="1688"/>
      <c r="F111" s="1688"/>
      <c r="G111" s="1688"/>
      <c r="H111" s="1688"/>
      <c r="I111" s="1688"/>
      <c r="J111" s="1688"/>
      <c r="K111" s="1688"/>
    </row>
    <row r="112" spans="2:11" x14ac:dyDescent="0.25">
      <c r="B112" s="1688"/>
      <c r="C112" s="1688"/>
      <c r="D112" s="1688"/>
      <c r="E112" s="1688"/>
      <c r="F112" s="1688"/>
      <c r="G112" s="1688"/>
      <c r="H112" s="1688"/>
      <c r="I112" s="1688"/>
      <c r="J112" s="1688"/>
      <c r="K112" s="1688"/>
    </row>
    <row r="113" spans="2:11" x14ac:dyDescent="0.25">
      <c r="B113" s="1688"/>
      <c r="C113" s="1688"/>
      <c r="D113" s="1688"/>
      <c r="E113" s="1688"/>
      <c r="F113" s="1688"/>
      <c r="G113" s="1688"/>
      <c r="H113" s="1688"/>
      <c r="I113" s="1688"/>
      <c r="J113" s="1688"/>
      <c r="K113" s="1688"/>
    </row>
  </sheetData>
  <mergeCells count="11">
    <mergeCell ref="N4:N6"/>
    <mergeCell ref="P4:Q4"/>
    <mergeCell ref="P5:Q5"/>
    <mergeCell ref="D5:E5"/>
    <mergeCell ref="G5:H5"/>
    <mergeCell ref="J5:K5"/>
    <mergeCell ref="B4:B6"/>
    <mergeCell ref="D4:E4"/>
    <mergeCell ref="G4:H4"/>
    <mergeCell ref="J4:K4"/>
    <mergeCell ref="M4:M6"/>
  </mergeCells>
  <pageMargins left="0.7" right="0.7" top="0.75" bottom="0.75" header="0.3" footer="0.3"/>
  <pageSetup paperSize="9" orientation="landscape"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B2:T73"/>
  <sheetViews>
    <sheetView showGridLines="0" zoomScale="85" zoomScaleNormal="85" workbookViewId="0">
      <selection activeCell="J44" sqref="J44"/>
    </sheetView>
  </sheetViews>
  <sheetFormatPr defaultRowHeight="15" x14ac:dyDescent="0.25"/>
  <cols>
    <col min="1" max="1" width="2.85546875" style="2" customWidth="1"/>
    <col min="2" max="2" width="45.85546875" style="3" customWidth="1"/>
    <col min="3" max="3" width="2.85546875" style="2" customWidth="1"/>
    <col min="4" max="4" width="20.140625" style="2" customWidth="1"/>
    <col min="5" max="5" width="18.7109375" style="2" customWidth="1"/>
    <col min="6" max="6" width="2.85546875" style="2" customWidth="1"/>
    <col min="7" max="7" width="15.28515625" style="2" customWidth="1"/>
    <col min="8" max="8" width="15.85546875" style="2" customWidth="1"/>
    <col min="9" max="9" width="2.85546875" style="2" customWidth="1"/>
    <col min="10" max="10" width="14.28515625" style="2" customWidth="1"/>
    <col min="11" max="11" width="14.85546875" style="2" customWidth="1"/>
    <col min="12" max="12" width="2.140625" style="2" customWidth="1"/>
    <col min="13" max="13" width="2.85546875" style="2" customWidth="1"/>
    <col min="14" max="14" width="13.5703125" style="2" customWidth="1"/>
    <col min="15" max="15" width="13" style="2" customWidth="1"/>
    <col min="16" max="16" width="9.140625" style="2"/>
    <col min="17" max="17" width="11" style="2" customWidth="1"/>
    <col min="18" max="18" width="13.28515625" style="2" customWidth="1"/>
    <col min="19" max="251" width="9.140625" style="2"/>
    <col min="252" max="252" width="2.85546875" style="2" customWidth="1"/>
    <col min="253" max="253" width="45.85546875" style="2" customWidth="1"/>
    <col min="254" max="254" width="2.85546875" style="2" customWidth="1"/>
    <col min="255" max="256" width="15.7109375" style="2" customWidth="1"/>
    <col min="257" max="257" width="2.85546875" style="2" customWidth="1"/>
    <col min="258" max="259" width="15.7109375" style="2" customWidth="1"/>
    <col min="260" max="260" width="2.85546875" style="2" customWidth="1"/>
    <col min="261" max="262" width="15.7109375" style="2" customWidth="1"/>
    <col min="263" max="263" width="2.85546875" style="2" customWidth="1"/>
    <col min="264" max="265" width="15.7109375" style="2" customWidth="1"/>
    <col min="266" max="266" width="2.85546875" style="2" customWidth="1"/>
    <col min="267" max="268" width="15.7109375" style="2" customWidth="1"/>
    <col min="269" max="269" width="2.85546875" style="2" customWidth="1"/>
    <col min="270" max="507" width="9.140625" style="2"/>
    <col min="508" max="508" width="2.85546875" style="2" customWidth="1"/>
    <col min="509" max="509" width="45.85546875" style="2" customWidth="1"/>
    <col min="510" max="510" width="2.85546875" style="2" customWidth="1"/>
    <col min="511" max="512" width="15.7109375" style="2" customWidth="1"/>
    <col min="513" max="513" width="2.85546875" style="2" customWidth="1"/>
    <col min="514" max="515" width="15.7109375" style="2" customWidth="1"/>
    <col min="516" max="516" width="2.85546875" style="2" customWidth="1"/>
    <col min="517" max="518" width="15.7109375" style="2" customWidth="1"/>
    <col min="519" max="519" width="2.85546875" style="2" customWidth="1"/>
    <col min="520" max="521" width="15.7109375" style="2" customWidth="1"/>
    <col min="522" max="522" width="2.85546875" style="2" customWidth="1"/>
    <col min="523" max="524" width="15.7109375" style="2" customWidth="1"/>
    <col min="525" max="525" width="2.85546875" style="2" customWidth="1"/>
    <col min="526" max="763" width="9.140625" style="2"/>
    <col min="764" max="764" width="2.85546875" style="2" customWidth="1"/>
    <col min="765" max="765" width="45.85546875" style="2" customWidth="1"/>
    <col min="766" max="766" width="2.85546875" style="2" customWidth="1"/>
    <col min="767" max="768" width="15.7109375" style="2" customWidth="1"/>
    <col min="769" max="769" width="2.85546875" style="2" customWidth="1"/>
    <col min="770" max="771" width="15.7109375" style="2" customWidth="1"/>
    <col min="772" max="772" width="2.85546875" style="2" customWidth="1"/>
    <col min="773" max="774" width="15.7109375" style="2" customWidth="1"/>
    <col min="775" max="775" width="2.85546875" style="2" customWidth="1"/>
    <col min="776" max="777" width="15.7109375" style="2" customWidth="1"/>
    <col min="778" max="778" width="2.85546875" style="2" customWidth="1"/>
    <col min="779" max="780" width="15.7109375" style="2" customWidth="1"/>
    <col min="781" max="781" width="2.85546875" style="2" customWidth="1"/>
    <col min="782" max="1019" width="9.140625" style="2"/>
    <col min="1020" max="1020" width="2.85546875" style="2" customWidth="1"/>
    <col min="1021" max="1021" width="45.85546875" style="2" customWidth="1"/>
    <col min="1022" max="1022" width="2.85546875" style="2" customWidth="1"/>
    <col min="1023" max="1024" width="15.7109375" style="2" customWidth="1"/>
    <col min="1025" max="1025" width="2.85546875" style="2" customWidth="1"/>
    <col min="1026" max="1027" width="15.7109375" style="2" customWidth="1"/>
    <col min="1028" max="1028" width="2.85546875" style="2" customWidth="1"/>
    <col min="1029" max="1030" width="15.7109375" style="2" customWidth="1"/>
    <col min="1031" max="1031" width="2.85546875" style="2" customWidth="1"/>
    <col min="1032" max="1033" width="15.7109375" style="2" customWidth="1"/>
    <col min="1034" max="1034" width="2.85546875" style="2" customWidth="1"/>
    <col min="1035" max="1036" width="15.7109375" style="2" customWidth="1"/>
    <col min="1037" max="1037" width="2.85546875" style="2" customWidth="1"/>
    <col min="1038" max="1275" width="9.140625" style="2"/>
    <col min="1276" max="1276" width="2.85546875" style="2" customWidth="1"/>
    <col min="1277" max="1277" width="45.85546875" style="2" customWidth="1"/>
    <col min="1278" max="1278" width="2.85546875" style="2" customWidth="1"/>
    <col min="1279" max="1280" width="15.7109375" style="2" customWidth="1"/>
    <col min="1281" max="1281" width="2.85546875" style="2" customWidth="1"/>
    <col min="1282" max="1283" width="15.7109375" style="2" customWidth="1"/>
    <col min="1284" max="1284" width="2.85546875" style="2" customWidth="1"/>
    <col min="1285" max="1286" width="15.7109375" style="2" customWidth="1"/>
    <col min="1287" max="1287" width="2.85546875" style="2" customWidth="1"/>
    <col min="1288" max="1289" width="15.7109375" style="2" customWidth="1"/>
    <col min="1290" max="1290" width="2.85546875" style="2" customWidth="1"/>
    <col min="1291" max="1292" width="15.7109375" style="2" customWidth="1"/>
    <col min="1293" max="1293" width="2.85546875" style="2" customWidth="1"/>
    <col min="1294" max="1531" width="9.140625" style="2"/>
    <col min="1532" max="1532" width="2.85546875" style="2" customWidth="1"/>
    <col min="1533" max="1533" width="45.85546875" style="2" customWidth="1"/>
    <col min="1534" max="1534" width="2.85546875" style="2" customWidth="1"/>
    <col min="1535" max="1536" width="15.7109375" style="2" customWidth="1"/>
    <col min="1537" max="1537" width="2.85546875" style="2" customWidth="1"/>
    <col min="1538" max="1539" width="15.7109375" style="2" customWidth="1"/>
    <col min="1540" max="1540" width="2.85546875" style="2" customWidth="1"/>
    <col min="1541" max="1542" width="15.7109375" style="2" customWidth="1"/>
    <col min="1543" max="1543" width="2.85546875" style="2" customWidth="1"/>
    <col min="1544" max="1545" width="15.7109375" style="2" customWidth="1"/>
    <col min="1546" max="1546" width="2.85546875" style="2" customWidth="1"/>
    <col min="1547" max="1548" width="15.7109375" style="2" customWidth="1"/>
    <col min="1549" max="1549" width="2.85546875" style="2" customWidth="1"/>
    <col min="1550" max="1787" width="9.140625" style="2"/>
    <col min="1788" max="1788" width="2.85546875" style="2" customWidth="1"/>
    <col min="1789" max="1789" width="45.85546875" style="2" customWidth="1"/>
    <col min="1790" max="1790" width="2.85546875" style="2" customWidth="1"/>
    <col min="1791" max="1792" width="15.7109375" style="2" customWidth="1"/>
    <col min="1793" max="1793" width="2.85546875" style="2" customWidth="1"/>
    <col min="1794" max="1795" width="15.7109375" style="2" customWidth="1"/>
    <col min="1796" max="1796" width="2.85546875" style="2" customWidth="1"/>
    <col min="1797" max="1798" width="15.7109375" style="2" customWidth="1"/>
    <col min="1799" max="1799" width="2.85546875" style="2" customWidth="1"/>
    <col min="1800" max="1801" width="15.7109375" style="2" customWidth="1"/>
    <col min="1802" max="1802" width="2.85546875" style="2" customWidth="1"/>
    <col min="1803" max="1804" width="15.7109375" style="2" customWidth="1"/>
    <col min="1805" max="1805" width="2.85546875" style="2" customWidth="1"/>
    <col min="1806" max="2043" width="9.140625" style="2"/>
    <col min="2044" max="2044" width="2.85546875" style="2" customWidth="1"/>
    <col min="2045" max="2045" width="45.85546875" style="2" customWidth="1"/>
    <col min="2046" max="2046" width="2.85546875" style="2" customWidth="1"/>
    <col min="2047" max="2048" width="15.7109375" style="2" customWidth="1"/>
    <col min="2049" max="2049" width="2.85546875" style="2" customWidth="1"/>
    <col min="2050" max="2051" width="15.7109375" style="2" customWidth="1"/>
    <col min="2052" max="2052" width="2.85546875" style="2" customWidth="1"/>
    <col min="2053" max="2054" width="15.7109375" style="2" customWidth="1"/>
    <col min="2055" max="2055" width="2.85546875" style="2" customWidth="1"/>
    <col min="2056" max="2057" width="15.7109375" style="2" customWidth="1"/>
    <col min="2058" max="2058" width="2.85546875" style="2" customWidth="1"/>
    <col min="2059" max="2060" width="15.7109375" style="2" customWidth="1"/>
    <col min="2061" max="2061" width="2.85546875" style="2" customWidth="1"/>
    <col min="2062" max="2299" width="9.140625" style="2"/>
    <col min="2300" max="2300" width="2.85546875" style="2" customWidth="1"/>
    <col min="2301" max="2301" width="45.85546875" style="2" customWidth="1"/>
    <col min="2302" max="2302" width="2.85546875" style="2" customWidth="1"/>
    <col min="2303" max="2304" width="15.7109375" style="2" customWidth="1"/>
    <col min="2305" max="2305" width="2.85546875" style="2" customWidth="1"/>
    <col min="2306" max="2307" width="15.7109375" style="2" customWidth="1"/>
    <col min="2308" max="2308" width="2.85546875" style="2" customWidth="1"/>
    <col min="2309" max="2310" width="15.7109375" style="2" customWidth="1"/>
    <col min="2311" max="2311" width="2.85546875" style="2" customWidth="1"/>
    <col min="2312" max="2313" width="15.7109375" style="2" customWidth="1"/>
    <col min="2314" max="2314" width="2.85546875" style="2" customWidth="1"/>
    <col min="2315" max="2316" width="15.7109375" style="2" customWidth="1"/>
    <col min="2317" max="2317" width="2.85546875" style="2" customWidth="1"/>
    <col min="2318" max="2555" width="9.140625" style="2"/>
    <col min="2556" max="2556" width="2.85546875" style="2" customWidth="1"/>
    <col min="2557" max="2557" width="45.85546875" style="2" customWidth="1"/>
    <col min="2558" max="2558" width="2.85546875" style="2" customWidth="1"/>
    <col min="2559" max="2560" width="15.7109375" style="2" customWidth="1"/>
    <col min="2561" max="2561" width="2.85546875" style="2" customWidth="1"/>
    <col min="2562" max="2563" width="15.7109375" style="2" customWidth="1"/>
    <col min="2564" max="2564" width="2.85546875" style="2" customWidth="1"/>
    <col min="2565" max="2566" width="15.7109375" style="2" customWidth="1"/>
    <col min="2567" max="2567" width="2.85546875" style="2" customWidth="1"/>
    <col min="2568" max="2569" width="15.7109375" style="2" customWidth="1"/>
    <col min="2570" max="2570" width="2.85546875" style="2" customWidth="1"/>
    <col min="2571" max="2572" width="15.7109375" style="2" customWidth="1"/>
    <col min="2573" max="2573" width="2.85546875" style="2" customWidth="1"/>
    <col min="2574" max="2811" width="9.140625" style="2"/>
    <col min="2812" max="2812" width="2.85546875" style="2" customWidth="1"/>
    <col min="2813" max="2813" width="45.85546875" style="2" customWidth="1"/>
    <col min="2814" max="2814" width="2.85546875" style="2" customWidth="1"/>
    <col min="2815" max="2816" width="15.7109375" style="2" customWidth="1"/>
    <col min="2817" max="2817" width="2.85546875" style="2" customWidth="1"/>
    <col min="2818" max="2819" width="15.7109375" style="2" customWidth="1"/>
    <col min="2820" max="2820" width="2.85546875" style="2" customWidth="1"/>
    <col min="2821" max="2822" width="15.7109375" style="2" customWidth="1"/>
    <col min="2823" max="2823" width="2.85546875" style="2" customWidth="1"/>
    <col min="2824" max="2825" width="15.7109375" style="2" customWidth="1"/>
    <col min="2826" max="2826" width="2.85546875" style="2" customWidth="1"/>
    <col min="2827" max="2828" width="15.7109375" style="2" customWidth="1"/>
    <col min="2829" max="2829" width="2.85546875" style="2" customWidth="1"/>
    <col min="2830" max="3067" width="9.140625" style="2"/>
    <col min="3068" max="3068" width="2.85546875" style="2" customWidth="1"/>
    <col min="3069" max="3069" width="45.85546875" style="2" customWidth="1"/>
    <col min="3070" max="3070" width="2.85546875" style="2" customWidth="1"/>
    <col min="3071" max="3072" width="15.7109375" style="2" customWidth="1"/>
    <col min="3073" max="3073" width="2.85546875" style="2" customWidth="1"/>
    <col min="3074" max="3075" width="15.7109375" style="2" customWidth="1"/>
    <col min="3076" max="3076" width="2.85546875" style="2" customWidth="1"/>
    <col min="3077" max="3078" width="15.7109375" style="2" customWidth="1"/>
    <col min="3079" max="3079" width="2.85546875" style="2" customWidth="1"/>
    <col min="3080" max="3081" width="15.7109375" style="2" customWidth="1"/>
    <col min="3082" max="3082" width="2.85546875" style="2" customWidth="1"/>
    <col min="3083" max="3084" width="15.7109375" style="2" customWidth="1"/>
    <col min="3085" max="3085" width="2.85546875" style="2" customWidth="1"/>
    <col min="3086" max="3323" width="9.140625" style="2"/>
    <col min="3324" max="3324" width="2.85546875" style="2" customWidth="1"/>
    <col min="3325" max="3325" width="45.85546875" style="2" customWidth="1"/>
    <col min="3326" max="3326" width="2.85546875" style="2" customWidth="1"/>
    <col min="3327" max="3328" width="15.7109375" style="2" customWidth="1"/>
    <col min="3329" max="3329" width="2.85546875" style="2" customWidth="1"/>
    <col min="3330" max="3331" width="15.7109375" style="2" customWidth="1"/>
    <col min="3332" max="3332" width="2.85546875" style="2" customWidth="1"/>
    <col min="3333" max="3334" width="15.7109375" style="2" customWidth="1"/>
    <col min="3335" max="3335" width="2.85546875" style="2" customWidth="1"/>
    <col min="3336" max="3337" width="15.7109375" style="2" customWidth="1"/>
    <col min="3338" max="3338" width="2.85546875" style="2" customWidth="1"/>
    <col min="3339" max="3340" width="15.7109375" style="2" customWidth="1"/>
    <col min="3341" max="3341" width="2.85546875" style="2" customWidth="1"/>
    <col min="3342" max="3579" width="9.140625" style="2"/>
    <col min="3580" max="3580" width="2.85546875" style="2" customWidth="1"/>
    <col min="3581" max="3581" width="45.85546875" style="2" customWidth="1"/>
    <col min="3582" max="3582" width="2.85546875" style="2" customWidth="1"/>
    <col min="3583" max="3584" width="15.7109375" style="2" customWidth="1"/>
    <col min="3585" max="3585" width="2.85546875" style="2" customWidth="1"/>
    <col min="3586" max="3587" width="15.7109375" style="2" customWidth="1"/>
    <col min="3588" max="3588" width="2.85546875" style="2" customWidth="1"/>
    <col min="3589" max="3590" width="15.7109375" style="2" customWidth="1"/>
    <col min="3591" max="3591" width="2.85546875" style="2" customWidth="1"/>
    <col min="3592" max="3593" width="15.7109375" style="2" customWidth="1"/>
    <col min="3594" max="3594" width="2.85546875" style="2" customWidth="1"/>
    <col min="3595" max="3596" width="15.7109375" style="2" customWidth="1"/>
    <col min="3597" max="3597" width="2.85546875" style="2" customWidth="1"/>
    <col min="3598" max="3835" width="9.140625" style="2"/>
    <col min="3836" max="3836" width="2.85546875" style="2" customWidth="1"/>
    <col min="3837" max="3837" width="45.85546875" style="2" customWidth="1"/>
    <col min="3838" max="3838" width="2.85546875" style="2" customWidth="1"/>
    <col min="3839" max="3840" width="15.7109375" style="2" customWidth="1"/>
    <col min="3841" max="3841" width="2.85546875" style="2" customWidth="1"/>
    <col min="3842" max="3843" width="15.7109375" style="2" customWidth="1"/>
    <col min="3844" max="3844" width="2.85546875" style="2" customWidth="1"/>
    <col min="3845" max="3846" width="15.7109375" style="2" customWidth="1"/>
    <col min="3847" max="3847" width="2.85546875" style="2" customWidth="1"/>
    <col min="3848" max="3849" width="15.7109375" style="2" customWidth="1"/>
    <col min="3850" max="3850" width="2.85546875" style="2" customWidth="1"/>
    <col min="3851" max="3852" width="15.7109375" style="2" customWidth="1"/>
    <col min="3853" max="3853" width="2.85546875" style="2" customWidth="1"/>
    <col min="3854" max="4091" width="9.140625" style="2"/>
    <col min="4092" max="4092" width="2.85546875" style="2" customWidth="1"/>
    <col min="4093" max="4093" width="45.85546875" style="2" customWidth="1"/>
    <col min="4094" max="4094" width="2.85546875" style="2" customWidth="1"/>
    <col min="4095" max="4096" width="15.7109375" style="2" customWidth="1"/>
    <col min="4097" max="4097" width="2.85546875" style="2" customWidth="1"/>
    <col min="4098" max="4099" width="15.7109375" style="2" customWidth="1"/>
    <col min="4100" max="4100" width="2.85546875" style="2" customWidth="1"/>
    <col min="4101" max="4102" width="15.7109375" style="2" customWidth="1"/>
    <col min="4103" max="4103" width="2.85546875" style="2" customWidth="1"/>
    <col min="4104" max="4105" width="15.7109375" style="2" customWidth="1"/>
    <col min="4106" max="4106" width="2.85546875" style="2" customWidth="1"/>
    <col min="4107" max="4108" width="15.7109375" style="2" customWidth="1"/>
    <col min="4109" max="4109" width="2.85546875" style="2" customWidth="1"/>
    <col min="4110" max="4347" width="9.140625" style="2"/>
    <col min="4348" max="4348" width="2.85546875" style="2" customWidth="1"/>
    <col min="4349" max="4349" width="45.85546875" style="2" customWidth="1"/>
    <col min="4350" max="4350" width="2.85546875" style="2" customWidth="1"/>
    <col min="4351" max="4352" width="15.7109375" style="2" customWidth="1"/>
    <col min="4353" max="4353" width="2.85546875" style="2" customWidth="1"/>
    <col min="4354" max="4355" width="15.7109375" style="2" customWidth="1"/>
    <col min="4356" max="4356" width="2.85546875" style="2" customWidth="1"/>
    <col min="4357" max="4358" width="15.7109375" style="2" customWidth="1"/>
    <col min="4359" max="4359" width="2.85546875" style="2" customWidth="1"/>
    <col min="4360" max="4361" width="15.7109375" style="2" customWidth="1"/>
    <col min="4362" max="4362" width="2.85546875" style="2" customWidth="1"/>
    <col min="4363" max="4364" width="15.7109375" style="2" customWidth="1"/>
    <col min="4365" max="4365" width="2.85546875" style="2" customWidth="1"/>
    <col min="4366" max="4603" width="9.140625" style="2"/>
    <col min="4604" max="4604" width="2.85546875" style="2" customWidth="1"/>
    <col min="4605" max="4605" width="45.85546875" style="2" customWidth="1"/>
    <col min="4606" max="4606" width="2.85546875" style="2" customWidth="1"/>
    <col min="4607" max="4608" width="15.7109375" style="2" customWidth="1"/>
    <col min="4609" max="4609" width="2.85546875" style="2" customWidth="1"/>
    <col min="4610" max="4611" width="15.7109375" style="2" customWidth="1"/>
    <col min="4612" max="4612" width="2.85546875" style="2" customWidth="1"/>
    <col min="4613" max="4614" width="15.7109375" style="2" customWidth="1"/>
    <col min="4615" max="4615" width="2.85546875" style="2" customWidth="1"/>
    <col min="4616" max="4617" width="15.7109375" style="2" customWidth="1"/>
    <col min="4618" max="4618" width="2.85546875" style="2" customWidth="1"/>
    <col min="4619" max="4620" width="15.7109375" style="2" customWidth="1"/>
    <col min="4621" max="4621" width="2.85546875" style="2" customWidth="1"/>
    <col min="4622" max="4859" width="9.140625" style="2"/>
    <col min="4860" max="4860" width="2.85546875" style="2" customWidth="1"/>
    <col min="4861" max="4861" width="45.85546875" style="2" customWidth="1"/>
    <col min="4862" max="4862" width="2.85546875" style="2" customWidth="1"/>
    <col min="4863" max="4864" width="15.7109375" style="2" customWidth="1"/>
    <col min="4865" max="4865" width="2.85546875" style="2" customWidth="1"/>
    <col min="4866" max="4867" width="15.7109375" style="2" customWidth="1"/>
    <col min="4868" max="4868" width="2.85546875" style="2" customWidth="1"/>
    <col min="4869" max="4870" width="15.7109375" style="2" customWidth="1"/>
    <col min="4871" max="4871" width="2.85546875" style="2" customWidth="1"/>
    <col min="4872" max="4873" width="15.7109375" style="2" customWidth="1"/>
    <col min="4874" max="4874" width="2.85546875" style="2" customWidth="1"/>
    <col min="4875" max="4876" width="15.7109375" style="2" customWidth="1"/>
    <col min="4877" max="4877" width="2.85546875" style="2" customWidth="1"/>
    <col min="4878" max="5115" width="9.140625" style="2"/>
    <col min="5116" max="5116" width="2.85546875" style="2" customWidth="1"/>
    <col min="5117" max="5117" width="45.85546875" style="2" customWidth="1"/>
    <col min="5118" max="5118" width="2.85546875" style="2" customWidth="1"/>
    <col min="5119" max="5120" width="15.7109375" style="2" customWidth="1"/>
    <col min="5121" max="5121" width="2.85546875" style="2" customWidth="1"/>
    <col min="5122" max="5123" width="15.7109375" style="2" customWidth="1"/>
    <col min="5124" max="5124" width="2.85546875" style="2" customWidth="1"/>
    <col min="5125" max="5126" width="15.7109375" style="2" customWidth="1"/>
    <col min="5127" max="5127" width="2.85546875" style="2" customWidth="1"/>
    <col min="5128" max="5129" width="15.7109375" style="2" customWidth="1"/>
    <col min="5130" max="5130" width="2.85546875" style="2" customWidth="1"/>
    <col min="5131" max="5132" width="15.7109375" style="2" customWidth="1"/>
    <col min="5133" max="5133" width="2.85546875" style="2" customWidth="1"/>
    <col min="5134" max="5371" width="9.140625" style="2"/>
    <col min="5372" max="5372" width="2.85546875" style="2" customWidth="1"/>
    <col min="5373" max="5373" width="45.85546875" style="2" customWidth="1"/>
    <col min="5374" max="5374" width="2.85546875" style="2" customWidth="1"/>
    <col min="5375" max="5376" width="15.7109375" style="2" customWidth="1"/>
    <col min="5377" max="5377" width="2.85546875" style="2" customWidth="1"/>
    <col min="5378" max="5379" width="15.7109375" style="2" customWidth="1"/>
    <col min="5380" max="5380" width="2.85546875" style="2" customWidth="1"/>
    <col min="5381" max="5382" width="15.7109375" style="2" customWidth="1"/>
    <col min="5383" max="5383" width="2.85546875" style="2" customWidth="1"/>
    <col min="5384" max="5385" width="15.7109375" style="2" customWidth="1"/>
    <col min="5386" max="5386" width="2.85546875" style="2" customWidth="1"/>
    <col min="5387" max="5388" width="15.7109375" style="2" customWidth="1"/>
    <col min="5389" max="5389" width="2.85546875" style="2" customWidth="1"/>
    <col min="5390" max="5627" width="9.140625" style="2"/>
    <col min="5628" max="5628" width="2.85546875" style="2" customWidth="1"/>
    <col min="5629" max="5629" width="45.85546875" style="2" customWidth="1"/>
    <col min="5630" max="5630" width="2.85546875" style="2" customWidth="1"/>
    <col min="5631" max="5632" width="15.7109375" style="2" customWidth="1"/>
    <col min="5633" max="5633" width="2.85546875" style="2" customWidth="1"/>
    <col min="5634" max="5635" width="15.7109375" style="2" customWidth="1"/>
    <col min="5636" max="5636" width="2.85546875" style="2" customWidth="1"/>
    <col min="5637" max="5638" width="15.7109375" style="2" customWidth="1"/>
    <col min="5639" max="5639" width="2.85546875" style="2" customWidth="1"/>
    <col min="5640" max="5641" width="15.7109375" style="2" customWidth="1"/>
    <col min="5642" max="5642" width="2.85546875" style="2" customWidth="1"/>
    <col min="5643" max="5644" width="15.7109375" style="2" customWidth="1"/>
    <col min="5645" max="5645" width="2.85546875" style="2" customWidth="1"/>
    <col min="5646" max="5883" width="9.140625" style="2"/>
    <col min="5884" max="5884" width="2.85546875" style="2" customWidth="1"/>
    <col min="5885" max="5885" width="45.85546875" style="2" customWidth="1"/>
    <col min="5886" max="5886" width="2.85546875" style="2" customWidth="1"/>
    <col min="5887" max="5888" width="15.7109375" style="2" customWidth="1"/>
    <col min="5889" max="5889" width="2.85546875" style="2" customWidth="1"/>
    <col min="5890" max="5891" width="15.7109375" style="2" customWidth="1"/>
    <col min="5892" max="5892" width="2.85546875" style="2" customWidth="1"/>
    <col min="5893" max="5894" width="15.7109375" style="2" customWidth="1"/>
    <col min="5895" max="5895" width="2.85546875" style="2" customWidth="1"/>
    <col min="5896" max="5897" width="15.7109375" style="2" customWidth="1"/>
    <col min="5898" max="5898" width="2.85546875" style="2" customWidth="1"/>
    <col min="5899" max="5900" width="15.7109375" style="2" customWidth="1"/>
    <col min="5901" max="5901" width="2.85546875" style="2" customWidth="1"/>
    <col min="5902" max="6139" width="9.140625" style="2"/>
    <col min="6140" max="6140" width="2.85546875" style="2" customWidth="1"/>
    <col min="6141" max="6141" width="45.85546875" style="2" customWidth="1"/>
    <col min="6142" max="6142" width="2.85546875" style="2" customWidth="1"/>
    <col min="6143" max="6144" width="15.7109375" style="2" customWidth="1"/>
    <col min="6145" max="6145" width="2.85546875" style="2" customWidth="1"/>
    <col min="6146" max="6147" width="15.7109375" style="2" customWidth="1"/>
    <col min="6148" max="6148" width="2.85546875" style="2" customWidth="1"/>
    <col min="6149" max="6150" width="15.7109375" style="2" customWidth="1"/>
    <col min="6151" max="6151" width="2.85546875" style="2" customWidth="1"/>
    <col min="6152" max="6153" width="15.7109375" style="2" customWidth="1"/>
    <col min="6154" max="6154" width="2.85546875" style="2" customWidth="1"/>
    <col min="6155" max="6156" width="15.7109375" style="2" customWidth="1"/>
    <col min="6157" max="6157" width="2.85546875" style="2" customWidth="1"/>
    <col min="6158" max="6395" width="9.140625" style="2"/>
    <col min="6396" max="6396" width="2.85546875" style="2" customWidth="1"/>
    <col min="6397" max="6397" width="45.85546875" style="2" customWidth="1"/>
    <col min="6398" max="6398" width="2.85546875" style="2" customWidth="1"/>
    <col min="6399" max="6400" width="15.7109375" style="2" customWidth="1"/>
    <col min="6401" max="6401" width="2.85546875" style="2" customWidth="1"/>
    <col min="6402" max="6403" width="15.7109375" style="2" customWidth="1"/>
    <col min="6404" max="6404" width="2.85546875" style="2" customWidth="1"/>
    <col min="6405" max="6406" width="15.7109375" style="2" customWidth="1"/>
    <col min="6407" max="6407" width="2.85546875" style="2" customWidth="1"/>
    <col min="6408" max="6409" width="15.7109375" style="2" customWidth="1"/>
    <col min="6410" max="6410" width="2.85546875" style="2" customWidth="1"/>
    <col min="6411" max="6412" width="15.7109375" style="2" customWidth="1"/>
    <col min="6413" max="6413" width="2.85546875" style="2" customWidth="1"/>
    <col min="6414" max="6651" width="9.140625" style="2"/>
    <col min="6652" max="6652" width="2.85546875" style="2" customWidth="1"/>
    <col min="6653" max="6653" width="45.85546875" style="2" customWidth="1"/>
    <col min="6654" max="6654" width="2.85546875" style="2" customWidth="1"/>
    <col min="6655" max="6656" width="15.7109375" style="2" customWidth="1"/>
    <col min="6657" max="6657" width="2.85546875" style="2" customWidth="1"/>
    <col min="6658" max="6659" width="15.7109375" style="2" customWidth="1"/>
    <col min="6660" max="6660" width="2.85546875" style="2" customWidth="1"/>
    <col min="6661" max="6662" width="15.7109375" style="2" customWidth="1"/>
    <col min="6663" max="6663" width="2.85546875" style="2" customWidth="1"/>
    <col min="6664" max="6665" width="15.7109375" style="2" customWidth="1"/>
    <col min="6666" max="6666" width="2.85546875" style="2" customWidth="1"/>
    <col min="6667" max="6668" width="15.7109375" style="2" customWidth="1"/>
    <col min="6669" max="6669" width="2.85546875" style="2" customWidth="1"/>
    <col min="6670" max="6907" width="9.140625" style="2"/>
    <col min="6908" max="6908" width="2.85546875" style="2" customWidth="1"/>
    <col min="6909" max="6909" width="45.85546875" style="2" customWidth="1"/>
    <col min="6910" max="6910" width="2.85546875" style="2" customWidth="1"/>
    <col min="6911" max="6912" width="15.7109375" style="2" customWidth="1"/>
    <col min="6913" max="6913" width="2.85546875" style="2" customWidth="1"/>
    <col min="6914" max="6915" width="15.7109375" style="2" customWidth="1"/>
    <col min="6916" max="6916" width="2.85546875" style="2" customWidth="1"/>
    <col min="6917" max="6918" width="15.7109375" style="2" customWidth="1"/>
    <col min="6919" max="6919" width="2.85546875" style="2" customWidth="1"/>
    <col min="6920" max="6921" width="15.7109375" style="2" customWidth="1"/>
    <col min="6922" max="6922" width="2.85546875" style="2" customWidth="1"/>
    <col min="6923" max="6924" width="15.7109375" style="2" customWidth="1"/>
    <col min="6925" max="6925" width="2.85546875" style="2" customWidth="1"/>
    <col min="6926" max="7163" width="9.140625" style="2"/>
    <col min="7164" max="7164" width="2.85546875" style="2" customWidth="1"/>
    <col min="7165" max="7165" width="45.85546875" style="2" customWidth="1"/>
    <col min="7166" max="7166" width="2.85546875" style="2" customWidth="1"/>
    <col min="7167" max="7168" width="15.7109375" style="2" customWidth="1"/>
    <col min="7169" max="7169" width="2.85546875" style="2" customWidth="1"/>
    <col min="7170" max="7171" width="15.7109375" style="2" customWidth="1"/>
    <col min="7172" max="7172" width="2.85546875" style="2" customWidth="1"/>
    <col min="7173" max="7174" width="15.7109375" style="2" customWidth="1"/>
    <col min="7175" max="7175" width="2.85546875" style="2" customWidth="1"/>
    <col min="7176" max="7177" width="15.7109375" style="2" customWidth="1"/>
    <col min="7178" max="7178" width="2.85546875" style="2" customWidth="1"/>
    <col min="7179" max="7180" width="15.7109375" style="2" customWidth="1"/>
    <col min="7181" max="7181" width="2.85546875" style="2" customWidth="1"/>
    <col min="7182" max="7419" width="9.140625" style="2"/>
    <col min="7420" max="7420" width="2.85546875" style="2" customWidth="1"/>
    <col min="7421" max="7421" width="45.85546875" style="2" customWidth="1"/>
    <col min="7422" max="7422" width="2.85546875" style="2" customWidth="1"/>
    <col min="7423" max="7424" width="15.7109375" style="2" customWidth="1"/>
    <col min="7425" max="7425" width="2.85546875" style="2" customWidth="1"/>
    <col min="7426" max="7427" width="15.7109375" style="2" customWidth="1"/>
    <col min="7428" max="7428" width="2.85546875" style="2" customWidth="1"/>
    <col min="7429" max="7430" width="15.7109375" style="2" customWidth="1"/>
    <col min="7431" max="7431" width="2.85546875" style="2" customWidth="1"/>
    <col min="7432" max="7433" width="15.7109375" style="2" customWidth="1"/>
    <col min="7434" max="7434" width="2.85546875" style="2" customWidth="1"/>
    <col min="7435" max="7436" width="15.7109375" style="2" customWidth="1"/>
    <col min="7437" max="7437" width="2.85546875" style="2" customWidth="1"/>
    <col min="7438" max="7675" width="9.140625" style="2"/>
    <col min="7676" max="7676" width="2.85546875" style="2" customWidth="1"/>
    <col min="7677" max="7677" width="45.85546875" style="2" customWidth="1"/>
    <col min="7678" max="7678" width="2.85546875" style="2" customWidth="1"/>
    <col min="7679" max="7680" width="15.7109375" style="2" customWidth="1"/>
    <col min="7681" max="7681" width="2.85546875" style="2" customWidth="1"/>
    <col min="7682" max="7683" width="15.7109375" style="2" customWidth="1"/>
    <col min="7684" max="7684" width="2.85546875" style="2" customWidth="1"/>
    <col min="7685" max="7686" width="15.7109375" style="2" customWidth="1"/>
    <col min="7687" max="7687" width="2.85546875" style="2" customWidth="1"/>
    <col min="7688" max="7689" width="15.7109375" style="2" customWidth="1"/>
    <col min="7690" max="7690" width="2.85546875" style="2" customWidth="1"/>
    <col min="7691" max="7692" width="15.7109375" style="2" customWidth="1"/>
    <col min="7693" max="7693" width="2.85546875" style="2" customWidth="1"/>
    <col min="7694" max="7931" width="9.140625" style="2"/>
    <col min="7932" max="7932" width="2.85546875" style="2" customWidth="1"/>
    <col min="7933" max="7933" width="45.85546875" style="2" customWidth="1"/>
    <col min="7934" max="7934" width="2.85546875" style="2" customWidth="1"/>
    <col min="7935" max="7936" width="15.7109375" style="2" customWidth="1"/>
    <col min="7937" max="7937" width="2.85546875" style="2" customWidth="1"/>
    <col min="7938" max="7939" width="15.7109375" style="2" customWidth="1"/>
    <col min="7940" max="7940" width="2.85546875" style="2" customWidth="1"/>
    <col min="7941" max="7942" width="15.7109375" style="2" customWidth="1"/>
    <col min="7943" max="7943" width="2.85546875" style="2" customWidth="1"/>
    <col min="7944" max="7945" width="15.7109375" style="2" customWidth="1"/>
    <col min="7946" max="7946" width="2.85546875" style="2" customWidth="1"/>
    <col min="7947" max="7948" width="15.7109375" style="2" customWidth="1"/>
    <col min="7949" max="7949" width="2.85546875" style="2" customWidth="1"/>
    <col min="7950" max="8187" width="9.140625" style="2"/>
    <col min="8188" max="8188" width="2.85546875" style="2" customWidth="1"/>
    <col min="8189" max="8189" width="45.85546875" style="2" customWidth="1"/>
    <col min="8190" max="8190" width="2.85546875" style="2" customWidth="1"/>
    <col min="8191" max="8192" width="15.7109375" style="2" customWidth="1"/>
    <col min="8193" max="8193" width="2.85546875" style="2" customWidth="1"/>
    <col min="8194" max="8195" width="15.7109375" style="2" customWidth="1"/>
    <col min="8196" max="8196" width="2.85546875" style="2" customWidth="1"/>
    <col min="8197" max="8198" width="15.7109375" style="2" customWidth="1"/>
    <col min="8199" max="8199" width="2.85546875" style="2" customWidth="1"/>
    <col min="8200" max="8201" width="15.7109375" style="2" customWidth="1"/>
    <col min="8202" max="8202" width="2.85546875" style="2" customWidth="1"/>
    <col min="8203" max="8204" width="15.7109375" style="2" customWidth="1"/>
    <col min="8205" max="8205" width="2.85546875" style="2" customWidth="1"/>
    <col min="8206" max="8443" width="9.140625" style="2"/>
    <col min="8444" max="8444" width="2.85546875" style="2" customWidth="1"/>
    <col min="8445" max="8445" width="45.85546875" style="2" customWidth="1"/>
    <col min="8446" max="8446" width="2.85546875" style="2" customWidth="1"/>
    <col min="8447" max="8448" width="15.7109375" style="2" customWidth="1"/>
    <col min="8449" max="8449" width="2.85546875" style="2" customWidth="1"/>
    <col min="8450" max="8451" width="15.7109375" style="2" customWidth="1"/>
    <col min="8452" max="8452" width="2.85546875" style="2" customWidth="1"/>
    <col min="8453" max="8454" width="15.7109375" style="2" customWidth="1"/>
    <col min="8455" max="8455" width="2.85546875" style="2" customWidth="1"/>
    <col min="8456" max="8457" width="15.7109375" style="2" customWidth="1"/>
    <col min="8458" max="8458" width="2.85546875" style="2" customWidth="1"/>
    <col min="8459" max="8460" width="15.7109375" style="2" customWidth="1"/>
    <col min="8461" max="8461" width="2.85546875" style="2" customWidth="1"/>
    <col min="8462" max="8699" width="9.140625" style="2"/>
    <col min="8700" max="8700" width="2.85546875" style="2" customWidth="1"/>
    <col min="8701" max="8701" width="45.85546875" style="2" customWidth="1"/>
    <col min="8702" max="8702" width="2.85546875" style="2" customWidth="1"/>
    <col min="8703" max="8704" width="15.7109375" style="2" customWidth="1"/>
    <col min="8705" max="8705" width="2.85546875" style="2" customWidth="1"/>
    <col min="8706" max="8707" width="15.7109375" style="2" customWidth="1"/>
    <col min="8708" max="8708" width="2.85546875" style="2" customWidth="1"/>
    <col min="8709" max="8710" width="15.7109375" style="2" customWidth="1"/>
    <col min="8711" max="8711" width="2.85546875" style="2" customWidth="1"/>
    <col min="8712" max="8713" width="15.7109375" style="2" customWidth="1"/>
    <col min="8714" max="8714" width="2.85546875" style="2" customWidth="1"/>
    <col min="8715" max="8716" width="15.7109375" style="2" customWidth="1"/>
    <col min="8717" max="8717" width="2.85546875" style="2" customWidth="1"/>
    <col min="8718" max="8955" width="9.140625" style="2"/>
    <col min="8956" max="8956" width="2.85546875" style="2" customWidth="1"/>
    <col min="8957" max="8957" width="45.85546875" style="2" customWidth="1"/>
    <col min="8958" max="8958" width="2.85546875" style="2" customWidth="1"/>
    <col min="8959" max="8960" width="15.7109375" style="2" customWidth="1"/>
    <col min="8961" max="8961" width="2.85546875" style="2" customWidth="1"/>
    <col min="8962" max="8963" width="15.7109375" style="2" customWidth="1"/>
    <col min="8964" max="8964" width="2.85546875" style="2" customWidth="1"/>
    <col min="8965" max="8966" width="15.7109375" style="2" customWidth="1"/>
    <col min="8967" max="8967" width="2.85546875" style="2" customWidth="1"/>
    <col min="8968" max="8969" width="15.7109375" style="2" customWidth="1"/>
    <col min="8970" max="8970" width="2.85546875" style="2" customWidth="1"/>
    <col min="8971" max="8972" width="15.7109375" style="2" customWidth="1"/>
    <col min="8973" max="8973" width="2.85546875" style="2" customWidth="1"/>
    <col min="8974" max="9211" width="9.140625" style="2"/>
    <col min="9212" max="9212" width="2.85546875" style="2" customWidth="1"/>
    <col min="9213" max="9213" width="45.85546875" style="2" customWidth="1"/>
    <col min="9214" max="9214" width="2.85546875" style="2" customWidth="1"/>
    <col min="9215" max="9216" width="15.7109375" style="2" customWidth="1"/>
    <col min="9217" max="9217" width="2.85546875" style="2" customWidth="1"/>
    <col min="9218" max="9219" width="15.7109375" style="2" customWidth="1"/>
    <col min="9220" max="9220" width="2.85546875" style="2" customWidth="1"/>
    <col min="9221" max="9222" width="15.7109375" style="2" customWidth="1"/>
    <col min="9223" max="9223" width="2.85546875" style="2" customWidth="1"/>
    <col min="9224" max="9225" width="15.7109375" style="2" customWidth="1"/>
    <col min="9226" max="9226" width="2.85546875" style="2" customWidth="1"/>
    <col min="9227" max="9228" width="15.7109375" style="2" customWidth="1"/>
    <col min="9229" max="9229" width="2.85546875" style="2" customWidth="1"/>
    <col min="9230" max="9467" width="9.140625" style="2"/>
    <col min="9468" max="9468" width="2.85546875" style="2" customWidth="1"/>
    <col min="9469" max="9469" width="45.85546875" style="2" customWidth="1"/>
    <col min="9470" max="9470" width="2.85546875" style="2" customWidth="1"/>
    <col min="9471" max="9472" width="15.7109375" style="2" customWidth="1"/>
    <col min="9473" max="9473" width="2.85546875" style="2" customWidth="1"/>
    <col min="9474" max="9475" width="15.7109375" style="2" customWidth="1"/>
    <col min="9476" max="9476" width="2.85546875" style="2" customWidth="1"/>
    <col min="9477" max="9478" width="15.7109375" style="2" customWidth="1"/>
    <col min="9479" max="9479" width="2.85546875" style="2" customWidth="1"/>
    <col min="9480" max="9481" width="15.7109375" style="2" customWidth="1"/>
    <col min="9482" max="9482" width="2.85546875" style="2" customWidth="1"/>
    <col min="9483" max="9484" width="15.7109375" style="2" customWidth="1"/>
    <col min="9485" max="9485" width="2.85546875" style="2" customWidth="1"/>
    <col min="9486" max="9723" width="9.140625" style="2"/>
    <col min="9724" max="9724" width="2.85546875" style="2" customWidth="1"/>
    <col min="9725" max="9725" width="45.85546875" style="2" customWidth="1"/>
    <col min="9726" max="9726" width="2.85546875" style="2" customWidth="1"/>
    <col min="9727" max="9728" width="15.7109375" style="2" customWidth="1"/>
    <col min="9729" max="9729" width="2.85546875" style="2" customWidth="1"/>
    <col min="9730" max="9731" width="15.7109375" style="2" customWidth="1"/>
    <col min="9732" max="9732" width="2.85546875" style="2" customWidth="1"/>
    <col min="9733" max="9734" width="15.7109375" style="2" customWidth="1"/>
    <col min="9735" max="9735" width="2.85546875" style="2" customWidth="1"/>
    <col min="9736" max="9737" width="15.7109375" style="2" customWidth="1"/>
    <col min="9738" max="9738" width="2.85546875" style="2" customWidth="1"/>
    <col min="9739" max="9740" width="15.7109375" style="2" customWidth="1"/>
    <col min="9741" max="9741" width="2.85546875" style="2" customWidth="1"/>
    <col min="9742" max="9979" width="9.140625" style="2"/>
    <col min="9980" max="9980" width="2.85546875" style="2" customWidth="1"/>
    <col min="9981" max="9981" width="45.85546875" style="2" customWidth="1"/>
    <col min="9982" max="9982" width="2.85546875" style="2" customWidth="1"/>
    <col min="9983" max="9984" width="15.7109375" style="2" customWidth="1"/>
    <col min="9985" max="9985" width="2.85546875" style="2" customWidth="1"/>
    <col min="9986" max="9987" width="15.7109375" style="2" customWidth="1"/>
    <col min="9988" max="9988" width="2.85546875" style="2" customWidth="1"/>
    <col min="9989" max="9990" width="15.7109375" style="2" customWidth="1"/>
    <col min="9991" max="9991" width="2.85546875" style="2" customWidth="1"/>
    <col min="9992" max="9993" width="15.7109375" style="2" customWidth="1"/>
    <col min="9994" max="9994" width="2.85546875" style="2" customWidth="1"/>
    <col min="9995" max="9996" width="15.7109375" style="2" customWidth="1"/>
    <col min="9997" max="9997" width="2.85546875" style="2" customWidth="1"/>
    <col min="9998" max="10235" width="9.140625" style="2"/>
    <col min="10236" max="10236" width="2.85546875" style="2" customWidth="1"/>
    <col min="10237" max="10237" width="45.85546875" style="2" customWidth="1"/>
    <col min="10238" max="10238" width="2.85546875" style="2" customWidth="1"/>
    <col min="10239" max="10240" width="15.7109375" style="2" customWidth="1"/>
    <col min="10241" max="10241" width="2.85546875" style="2" customWidth="1"/>
    <col min="10242" max="10243" width="15.7109375" style="2" customWidth="1"/>
    <col min="10244" max="10244" width="2.85546875" style="2" customWidth="1"/>
    <col min="10245" max="10246" width="15.7109375" style="2" customWidth="1"/>
    <col min="10247" max="10247" width="2.85546875" style="2" customWidth="1"/>
    <col min="10248" max="10249" width="15.7109375" style="2" customWidth="1"/>
    <col min="10250" max="10250" width="2.85546875" style="2" customWidth="1"/>
    <col min="10251" max="10252" width="15.7109375" style="2" customWidth="1"/>
    <col min="10253" max="10253" width="2.85546875" style="2" customWidth="1"/>
    <col min="10254" max="10491" width="9.140625" style="2"/>
    <col min="10492" max="10492" width="2.85546875" style="2" customWidth="1"/>
    <col min="10493" max="10493" width="45.85546875" style="2" customWidth="1"/>
    <col min="10494" max="10494" width="2.85546875" style="2" customWidth="1"/>
    <col min="10495" max="10496" width="15.7109375" style="2" customWidth="1"/>
    <col min="10497" max="10497" width="2.85546875" style="2" customWidth="1"/>
    <col min="10498" max="10499" width="15.7109375" style="2" customWidth="1"/>
    <col min="10500" max="10500" width="2.85546875" style="2" customWidth="1"/>
    <col min="10501" max="10502" width="15.7109375" style="2" customWidth="1"/>
    <col min="10503" max="10503" width="2.85546875" style="2" customWidth="1"/>
    <col min="10504" max="10505" width="15.7109375" style="2" customWidth="1"/>
    <col min="10506" max="10506" width="2.85546875" style="2" customWidth="1"/>
    <col min="10507" max="10508" width="15.7109375" style="2" customWidth="1"/>
    <col min="10509" max="10509" width="2.85546875" style="2" customWidth="1"/>
    <col min="10510" max="10747" width="9.140625" style="2"/>
    <col min="10748" max="10748" width="2.85546875" style="2" customWidth="1"/>
    <col min="10749" max="10749" width="45.85546875" style="2" customWidth="1"/>
    <col min="10750" max="10750" width="2.85546875" style="2" customWidth="1"/>
    <col min="10751" max="10752" width="15.7109375" style="2" customWidth="1"/>
    <col min="10753" max="10753" width="2.85546875" style="2" customWidth="1"/>
    <col min="10754" max="10755" width="15.7109375" style="2" customWidth="1"/>
    <col min="10756" max="10756" width="2.85546875" style="2" customWidth="1"/>
    <col min="10757" max="10758" width="15.7109375" style="2" customWidth="1"/>
    <col min="10759" max="10759" width="2.85546875" style="2" customWidth="1"/>
    <col min="10760" max="10761" width="15.7109375" style="2" customWidth="1"/>
    <col min="10762" max="10762" width="2.85546875" style="2" customWidth="1"/>
    <col min="10763" max="10764" width="15.7109375" style="2" customWidth="1"/>
    <col min="10765" max="10765" width="2.85546875" style="2" customWidth="1"/>
    <col min="10766" max="11003" width="9.140625" style="2"/>
    <col min="11004" max="11004" width="2.85546875" style="2" customWidth="1"/>
    <col min="11005" max="11005" width="45.85546875" style="2" customWidth="1"/>
    <col min="11006" max="11006" width="2.85546875" style="2" customWidth="1"/>
    <col min="11007" max="11008" width="15.7109375" style="2" customWidth="1"/>
    <col min="11009" max="11009" width="2.85546875" style="2" customWidth="1"/>
    <col min="11010" max="11011" width="15.7109375" style="2" customWidth="1"/>
    <col min="11012" max="11012" width="2.85546875" style="2" customWidth="1"/>
    <col min="11013" max="11014" width="15.7109375" style="2" customWidth="1"/>
    <col min="11015" max="11015" width="2.85546875" style="2" customWidth="1"/>
    <col min="11016" max="11017" width="15.7109375" style="2" customWidth="1"/>
    <col min="11018" max="11018" width="2.85546875" style="2" customWidth="1"/>
    <col min="11019" max="11020" width="15.7109375" style="2" customWidth="1"/>
    <col min="11021" max="11021" width="2.85546875" style="2" customWidth="1"/>
    <col min="11022" max="11259" width="9.140625" style="2"/>
    <col min="11260" max="11260" width="2.85546875" style="2" customWidth="1"/>
    <col min="11261" max="11261" width="45.85546875" style="2" customWidth="1"/>
    <col min="11262" max="11262" width="2.85546875" style="2" customWidth="1"/>
    <col min="11263" max="11264" width="15.7109375" style="2" customWidth="1"/>
    <col min="11265" max="11265" width="2.85546875" style="2" customWidth="1"/>
    <col min="11266" max="11267" width="15.7109375" style="2" customWidth="1"/>
    <col min="11268" max="11268" width="2.85546875" style="2" customWidth="1"/>
    <col min="11269" max="11270" width="15.7109375" style="2" customWidth="1"/>
    <col min="11271" max="11271" width="2.85546875" style="2" customWidth="1"/>
    <col min="11272" max="11273" width="15.7109375" style="2" customWidth="1"/>
    <col min="11274" max="11274" width="2.85546875" style="2" customWidth="1"/>
    <col min="11275" max="11276" width="15.7109375" style="2" customWidth="1"/>
    <col min="11277" max="11277" width="2.85546875" style="2" customWidth="1"/>
    <col min="11278" max="11515" width="9.140625" style="2"/>
    <col min="11516" max="11516" width="2.85546875" style="2" customWidth="1"/>
    <col min="11517" max="11517" width="45.85546875" style="2" customWidth="1"/>
    <col min="11518" max="11518" width="2.85546875" style="2" customWidth="1"/>
    <col min="11519" max="11520" width="15.7109375" style="2" customWidth="1"/>
    <col min="11521" max="11521" width="2.85546875" style="2" customWidth="1"/>
    <col min="11522" max="11523" width="15.7109375" style="2" customWidth="1"/>
    <col min="11524" max="11524" width="2.85546875" style="2" customWidth="1"/>
    <col min="11525" max="11526" width="15.7109375" style="2" customWidth="1"/>
    <col min="11527" max="11527" width="2.85546875" style="2" customWidth="1"/>
    <col min="11528" max="11529" width="15.7109375" style="2" customWidth="1"/>
    <col min="11530" max="11530" width="2.85546875" style="2" customWidth="1"/>
    <col min="11531" max="11532" width="15.7109375" style="2" customWidth="1"/>
    <col min="11533" max="11533" width="2.85546875" style="2" customWidth="1"/>
    <col min="11534" max="11771" width="9.140625" style="2"/>
    <col min="11772" max="11772" width="2.85546875" style="2" customWidth="1"/>
    <col min="11773" max="11773" width="45.85546875" style="2" customWidth="1"/>
    <col min="11774" max="11774" width="2.85546875" style="2" customWidth="1"/>
    <col min="11775" max="11776" width="15.7109375" style="2" customWidth="1"/>
    <col min="11777" max="11777" width="2.85546875" style="2" customWidth="1"/>
    <col min="11778" max="11779" width="15.7109375" style="2" customWidth="1"/>
    <col min="11780" max="11780" width="2.85546875" style="2" customWidth="1"/>
    <col min="11781" max="11782" width="15.7109375" style="2" customWidth="1"/>
    <col min="11783" max="11783" width="2.85546875" style="2" customWidth="1"/>
    <col min="11784" max="11785" width="15.7109375" style="2" customWidth="1"/>
    <col min="11786" max="11786" width="2.85546875" style="2" customWidth="1"/>
    <col min="11787" max="11788" width="15.7109375" style="2" customWidth="1"/>
    <col min="11789" max="11789" width="2.85546875" style="2" customWidth="1"/>
    <col min="11790" max="12027" width="9.140625" style="2"/>
    <col min="12028" max="12028" width="2.85546875" style="2" customWidth="1"/>
    <col min="12029" max="12029" width="45.85546875" style="2" customWidth="1"/>
    <col min="12030" max="12030" width="2.85546875" style="2" customWidth="1"/>
    <col min="12031" max="12032" width="15.7109375" style="2" customWidth="1"/>
    <col min="12033" max="12033" width="2.85546875" style="2" customWidth="1"/>
    <col min="12034" max="12035" width="15.7109375" style="2" customWidth="1"/>
    <col min="12036" max="12036" width="2.85546875" style="2" customWidth="1"/>
    <col min="12037" max="12038" width="15.7109375" style="2" customWidth="1"/>
    <col min="12039" max="12039" width="2.85546875" style="2" customWidth="1"/>
    <col min="12040" max="12041" width="15.7109375" style="2" customWidth="1"/>
    <col min="12042" max="12042" width="2.85546875" style="2" customWidth="1"/>
    <col min="12043" max="12044" width="15.7109375" style="2" customWidth="1"/>
    <col min="12045" max="12045" width="2.85546875" style="2" customWidth="1"/>
    <col min="12046" max="12283" width="9.140625" style="2"/>
    <col min="12284" max="12284" width="2.85546875" style="2" customWidth="1"/>
    <col min="12285" max="12285" width="45.85546875" style="2" customWidth="1"/>
    <col min="12286" max="12286" width="2.85546875" style="2" customWidth="1"/>
    <col min="12287" max="12288" width="15.7109375" style="2" customWidth="1"/>
    <col min="12289" max="12289" width="2.85546875" style="2" customWidth="1"/>
    <col min="12290" max="12291" width="15.7109375" style="2" customWidth="1"/>
    <col min="12292" max="12292" width="2.85546875" style="2" customWidth="1"/>
    <col min="12293" max="12294" width="15.7109375" style="2" customWidth="1"/>
    <col min="12295" max="12295" width="2.85546875" style="2" customWidth="1"/>
    <col min="12296" max="12297" width="15.7109375" style="2" customWidth="1"/>
    <col min="12298" max="12298" width="2.85546875" style="2" customWidth="1"/>
    <col min="12299" max="12300" width="15.7109375" style="2" customWidth="1"/>
    <col min="12301" max="12301" width="2.85546875" style="2" customWidth="1"/>
    <col min="12302" max="12539" width="9.140625" style="2"/>
    <col min="12540" max="12540" width="2.85546875" style="2" customWidth="1"/>
    <col min="12541" max="12541" width="45.85546875" style="2" customWidth="1"/>
    <col min="12542" max="12542" width="2.85546875" style="2" customWidth="1"/>
    <col min="12543" max="12544" width="15.7109375" style="2" customWidth="1"/>
    <col min="12545" max="12545" width="2.85546875" style="2" customWidth="1"/>
    <col min="12546" max="12547" width="15.7109375" style="2" customWidth="1"/>
    <col min="12548" max="12548" width="2.85546875" style="2" customWidth="1"/>
    <col min="12549" max="12550" width="15.7109375" style="2" customWidth="1"/>
    <col min="12551" max="12551" width="2.85546875" style="2" customWidth="1"/>
    <col min="12552" max="12553" width="15.7109375" style="2" customWidth="1"/>
    <col min="12554" max="12554" width="2.85546875" style="2" customWidth="1"/>
    <col min="12555" max="12556" width="15.7109375" style="2" customWidth="1"/>
    <col min="12557" max="12557" width="2.85546875" style="2" customWidth="1"/>
    <col min="12558" max="12795" width="9.140625" style="2"/>
    <col min="12796" max="12796" width="2.85546875" style="2" customWidth="1"/>
    <col min="12797" max="12797" width="45.85546875" style="2" customWidth="1"/>
    <col min="12798" max="12798" width="2.85546875" style="2" customWidth="1"/>
    <col min="12799" max="12800" width="15.7109375" style="2" customWidth="1"/>
    <col min="12801" max="12801" width="2.85546875" style="2" customWidth="1"/>
    <col min="12802" max="12803" width="15.7109375" style="2" customWidth="1"/>
    <col min="12804" max="12804" width="2.85546875" style="2" customWidth="1"/>
    <col min="12805" max="12806" width="15.7109375" style="2" customWidth="1"/>
    <col min="12807" max="12807" width="2.85546875" style="2" customWidth="1"/>
    <col min="12808" max="12809" width="15.7109375" style="2" customWidth="1"/>
    <col min="12810" max="12810" width="2.85546875" style="2" customWidth="1"/>
    <col min="12811" max="12812" width="15.7109375" style="2" customWidth="1"/>
    <col min="12813" max="12813" width="2.85546875" style="2" customWidth="1"/>
    <col min="12814" max="13051" width="9.140625" style="2"/>
    <col min="13052" max="13052" width="2.85546875" style="2" customWidth="1"/>
    <col min="13053" max="13053" width="45.85546875" style="2" customWidth="1"/>
    <col min="13054" max="13054" width="2.85546875" style="2" customWidth="1"/>
    <col min="13055" max="13056" width="15.7109375" style="2" customWidth="1"/>
    <col min="13057" max="13057" width="2.85546875" style="2" customWidth="1"/>
    <col min="13058" max="13059" width="15.7109375" style="2" customWidth="1"/>
    <col min="13060" max="13060" width="2.85546875" style="2" customWidth="1"/>
    <col min="13061" max="13062" width="15.7109375" style="2" customWidth="1"/>
    <col min="13063" max="13063" width="2.85546875" style="2" customWidth="1"/>
    <col min="13064" max="13065" width="15.7109375" style="2" customWidth="1"/>
    <col min="13066" max="13066" width="2.85546875" style="2" customWidth="1"/>
    <col min="13067" max="13068" width="15.7109375" style="2" customWidth="1"/>
    <col min="13069" max="13069" width="2.85546875" style="2" customWidth="1"/>
    <col min="13070" max="13307" width="9.140625" style="2"/>
    <col min="13308" max="13308" width="2.85546875" style="2" customWidth="1"/>
    <col min="13309" max="13309" width="45.85546875" style="2" customWidth="1"/>
    <col min="13310" max="13310" width="2.85546875" style="2" customWidth="1"/>
    <col min="13311" max="13312" width="15.7109375" style="2" customWidth="1"/>
    <col min="13313" max="13313" width="2.85546875" style="2" customWidth="1"/>
    <col min="13314" max="13315" width="15.7109375" style="2" customWidth="1"/>
    <col min="13316" max="13316" width="2.85546875" style="2" customWidth="1"/>
    <col min="13317" max="13318" width="15.7109375" style="2" customWidth="1"/>
    <col min="13319" max="13319" width="2.85546875" style="2" customWidth="1"/>
    <col min="13320" max="13321" width="15.7109375" style="2" customWidth="1"/>
    <col min="13322" max="13322" width="2.85546875" style="2" customWidth="1"/>
    <col min="13323" max="13324" width="15.7109375" style="2" customWidth="1"/>
    <col min="13325" max="13325" width="2.85546875" style="2" customWidth="1"/>
    <col min="13326" max="13563" width="9.140625" style="2"/>
    <col min="13564" max="13564" width="2.85546875" style="2" customWidth="1"/>
    <col min="13565" max="13565" width="45.85546875" style="2" customWidth="1"/>
    <col min="13566" max="13566" width="2.85546875" style="2" customWidth="1"/>
    <col min="13567" max="13568" width="15.7109375" style="2" customWidth="1"/>
    <col min="13569" max="13569" width="2.85546875" style="2" customWidth="1"/>
    <col min="13570" max="13571" width="15.7109375" style="2" customWidth="1"/>
    <col min="13572" max="13572" width="2.85546875" style="2" customWidth="1"/>
    <col min="13573" max="13574" width="15.7109375" style="2" customWidth="1"/>
    <col min="13575" max="13575" width="2.85546875" style="2" customWidth="1"/>
    <col min="13576" max="13577" width="15.7109375" style="2" customWidth="1"/>
    <col min="13578" max="13578" width="2.85546875" style="2" customWidth="1"/>
    <col min="13579" max="13580" width="15.7109375" style="2" customWidth="1"/>
    <col min="13581" max="13581" width="2.85546875" style="2" customWidth="1"/>
    <col min="13582" max="13819" width="9.140625" style="2"/>
    <col min="13820" max="13820" width="2.85546875" style="2" customWidth="1"/>
    <col min="13821" max="13821" width="45.85546875" style="2" customWidth="1"/>
    <col min="13822" max="13822" width="2.85546875" style="2" customWidth="1"/>
    <col min="13823" max="13824" width="15.7109375" style="2" customWidth="1"/>
    <col min="13825" max="13825" width="2.85546875" style="2" customWidth="1"/>
    <col min="13826" max="13827" width="15.7109375" style="2" customWidth="1"/>
    <col min="13828" max="13828" width="2.85546875" style="2" customWidth="1"/>
    <col min="13829" max="13830" width="15.7109375" style="2" customWidth="1"/>
    <col min="13831" max="13831" width="2.85546875" style="2" customWidth="1"/>
    <col min="13832" max="13833" width="15.7109375" style="2" customWidth="1"/>
    <col min="13834" max="13834" width="2.85546875" style="2" customWidth="1"/>
    <col min="13835" max="13836" width="15.7109375" style="2" customWidth="1"/>
    <col min="13837" max="13837" width="2.85546875" style="2" customWidth="1"/>
    <col min="13838" max="14075" width="9.140625" style="2"/>
    <col min="14076" max="14076" width="2.85546875" style="2" customWidth="1"/>
    <col min="14077" max="14077" width="45.85546875" style="2" customWidth="1"/>
    <col min="14078" max="14078" width="2.85546875" style="2" customWidth="1"/>
    <col min="14079" max="14080" width="15.7109375" style="2" customWidth="1"/>
    <col min="14081" max="14081" width="2.85546875" style="2" customWidth="1"/>
    <col min="14082" max="14083" width="15.7109375" style="2" customWidth="1"/>
    <col min="14084" max="14084" width="2.85546875" style="2" customWidth="1"/>
    <col min="14085" max="14086" width="15.7109375" style="2" customWidth="1"/>
    <col min="14087" max="14087" width="2.85546875" style="2" customWidth="1"/>
    <col min="14088" max="14089" width="15.7109375" style="2" customWidth="1"/>
    <col min="14090" max="14090" width="2.85546875" style="2" customWidth="1"/>
    <col min="14091" max="14092" width="15.7109375" style="2" customWidth="1"/>
    <col min="14093" max="14093" width="2.85546875" style="2" customWidth="1"/>
    <col min="14094" max="14331" width="9.140625" style="2"/>
    <col min="14332" max="14332" width="2.85546875" style="2" customWidth="1"/>
    <col min="14333" max="14333" width="45.85546875" style="2" customWidth="1"/>
    <col min="14334" max="14334" width="2.85546875" style="2" customWidth="1"/>
    <col min="14335" max="14336" width="15.7109375" style="2" customWidth="1"/>
    <col min="14337" max="14337" width="2.85546875" style="2" customWidth="1"/>
    <col min="14338" max="14339" width="15.7109375" style="2" customWidth="1"/>
    <col min="14340" max="14340" width="2.85546875" style="2" customWidth="1"/>
    <col min="14341" max="14342" width="15.7109375" style="2" customWidth="1"/>
    <col min="14343" max="14343" width="2.85546875" style="2" customWidth="1"/>
    <col min="14344" max="14345" width="15.7109375" style="2" customWidth="1"/>
    <col min="14346" max="14346" width="2.85546875" style="2" customWidth="1"/>
    <col min="14347" max="14348" width="15.7109375" style="2" customWidth="1"/>
    <col min="14349" max="14349" width="2.85546875" style="2" customWidth="1"/>
    <col min="14350" max="14587" width="9.140625" style="2"/>
    <col min="14588" max="14588" width="2.85546875" style="2" customWidth="1"/>
    <col min="14589" max="14589" width="45.85546875" style="2" customWidth="1"/>
    <col min="14590" max="14590" width="2.85546875" style="2" customWidth="1"/>
    <col min="14591" max="14592" width="15.7109375" style="2" customWidth="1"/>
    <col min="14593" max="14593" width="2.85546875" style="2" customWidth="1"/>
    <col min="14594" max="14595" width="15.7109375" style="2" customWidth="1"/>
    <col min="14596" max="14596" width="2.85546875" style="2" customWidth="1"/>
    <col min="14597" max="14598" width="15.7109375" style="2" customWidth="1"/>
    <col min="14599" max="14599" width="2.85546875" style="2" customWidth="1"/>
    <col min="14600" max="14601" width="15.7109375" style="2" customWidth="1"/>
    <col min="14602" max="14602" width="2.85546875" style="2" customWidth="1"/>
    <col min="14603" max="14604" width="15.7109375" style="2" customWidth="1"/>
    <col min="14605" max="14605" width="2.85546875" style="2" customWidth="1"/>
    <col min="14606" max="14843" width="9.140625" style="2"/>
    <col min="14844" max="14844" width="2.85546875" style="2" customWidth="1"/>
    <col min="14845" max="14845" width="45.85546875" style="2" customWidth="1"/>
    <col min="14846" max="14846" width="2.85546875" style="2" customWidth="1"/>
    <col min="14847" max="14848" width="15.7109375" style="2" customWidth="1"/>
    <col min="14849" max="14849" width="2.85546875" style="2" customWidth="1"/>
    <col min="14850" max="14851" width="15.7109375" style="2" customWidth="1"/>
    <col min="14852" max="14852" width="2.85546875" style="2" customWidth="1"/>
    <col min="14853" max="14854" width="15.7109375" style="2" customWidth="1"/>
    <col min="14855" max="14855" width="2.85546875" style="2" customWidth="1"/>
    <col min="14856" max="14857" width="15.7109375" style="2" customWidth="1"/>
    <col min="14858" max="14858" width="2.85546875" style="2" customWidth="1"/>
    <col min="14859" max="14860" width="15.7109375" style="2" customWidth="1"/>
    <col min="14861" max="14861" width="2.85546875" style="2" customWidth="1"/>
    <col min="14862" max="15099" width="9.140625" style="2"/>
    <col min="15100" max="15100" width="2.85546875" style="2" customWidth="1"/>
    <col min="15101" max="15101" width="45.85546875" style="2" customWidth="1"/>
    <col min="15102" max="15102" width="2.85546875" style="2" customWidth="1"/>
    <col min="15103" max="15104" width="15.7109375" style="2" customWidth="1"/>
    <col min="15105" max="15105" width="2.85546875" style="2" customWidth="1"/>
    <col min="15106" max="15107" width="15.7109375" style="2" customWidth="1"/>
    <col min="15108" max="15108" width="2.85546875" style="2" customWidth="1"/>
    <col min="15109" max="15110" width="15.7109375" style="2" customWidth="1"/>
    <col min="15111" max="15111" width="2.85546875" style="2" customWidth="1"/>
    <col min="15112" max="15113" width="15.7109375" style="2" customWidth="1"/>
    <col min="15114" max="15114" width="2.85546875" style="2" customWidth="1"/>
    <col min="15115" max="15116" width="15.7109375" style="2" customWidth="1"/>
    <col min="15117" max="15117" width="2.85546875" style="2" customWidth="1"/>
    <col min="15118" max="15355" width="9.140625" style="2"/>
    <col min="15356" max="15356" width="2.85546875" style="2" customWidth="1"/>
    <col min="15357" max="15357" width="45.85546875" style="2" customWidth="1"/>
    <col min="15358" max="15358" width="2.85546875" style="2" customWidth="1"/>
    <col min="15359" max="15360" width="15.7109375" style="2" customWidth="1"/>
    <col min="15361" max="15361" width="2.85546875" style="2" customWidth="1"/>
    <col min="15362" max="15363" width="15.7109375" style="2" customWidth="1"/>
    <col min="15364" max="15364" width="2.85546875" style="2" customWidth="1"/>
    <col min="15365" max="15366" width="15.7109375" style="2" customWidth="1"/>
    <col min="15367" max="15367" width="2.85546875" style="2" customWidth="1"/>
    <col min="15368" max="15369" width="15.7109375" style="2" customWidth="1"/>
    <col min="15370" max="15370" width="2.85546875" style="2" customWidth="1"/>
    <col min="15371" max="15372" width="15.7109375" style="2" customWidth="1"/>
    <col min="15373" max="15373" width="2.85546875" style="2" customWidth="1"/>
    <col min="15374" max="15611" width="9.140625" style="2"/>
    <col min="15612" max="15612" width="2.85546875" style="2" customWidth="1"/>
    <col min="15613" max="15613" width="45.85546875" style="2" customWidth="1"/>
    <col min="15614" max="15614" width="2.85546875" style="2" customWidth="1"/>
    <col min="15615" max="15616" width="15.7109375" style="2" customWidth="1"/>
    <col min="15617" max="15617" width="2.85546875" style="2" customWidth="1"/>
    <col min="15618" max="15619" width="15.7109375" style="2" customWidth="1"/>
    <col min="15620" max="15620" width="2.85546875" style="2" customWidth="1"/>
    <col min="15621" max="15622" width="15.7109375" style="2" customWidth="1"/>
    <col min="15623" max="15623" width="2.85546875" style="2" customWidth="1"/>
    <col min="15624" max="15625" width="15.7109375" style="2" customWidth="1"/>
    <col min="15626" max="15626" width="2.85546875" style="2" customWidth="1"/>
    <col min="15627" max="15628" width="15.7109375" style="2" customWidth="1"/>
    <col min="15629" max="15629" width="2.85546875" style="2" customWidth="1"/>
    <col min="15630" max="15867" width="9.140625" style="2"/>
    <col min="15868" max="15868" width="2.85546875" style="2" customWidth="1"/>
    <col min="15869" max="15869" width="45.85546875" style="2" customWidth="1"/>
    <col min="15870" max="15870" width="2.85546875" style="2" customWidth="1"/>
    <col min="15871" max="15872" width="15.7109375" style="2" customWidth="1"/>
    <col min="15873" max="15873" width="2.85546875" style="2" customWidth="1"/>
    <col min="15874" max="15875" width="15.7109375" style="2" customWidth="1"/>
    <col min="15876" max="15876" width="2.85546875" style="2" customWidth="1"/>
    <col min="15877" max="15878" width="15.7109375" style="2" customWidth="1"/>
    <col min="15879" max="15879" width="2.85546875" style="2" customWidth="1"/>
    <col min="15880" max="15881" width="15.7109375" style="2" customWidth="1"/>
    <col min="15882" max="15882" width="2.85546875" style="2" customWidth="1"/>
    <col min="15883" max="15884" width="15.7109375" style="2" customWidth="1"/>
    <col min="15885" max="15885" width="2.85546875" style="2" customWidth="1"/>
    <col min="15886" max="16123" width="9.140625" style="2"/>
    <col min="16124" max="16124" width="2.85546875" style="2" customWidth="1"/>
    <col min="16125" max="16125" width="45.85546875" style="2" customWidth="1"/>
    <col min="16126" max="16126" width="2.85546875" style="2" customWidth="1"/>
    <col min="16127" max="16128" width="15.7109375" style="2" customWidth="1"/>
    <col min="16129" max="16129" width="2.85546875" style="2" customWidth="1"/>
    <col min="16130" max="16131" width="15.7109375" style="2" customWidth="1"/>
    <col min="16132" max="16132" width="2.85546875" style="2" customWidth="1"/>
    <col min="16133" max="16134" width="15.7109375" style="2" customWidth="1"/>
    <col min="16135" max="16135" width="2.85546875" style="2" customWidth="1"/>
    <col min="16136" max="16137" width="15.7109375" style="2" customWidth="1"/>
    <col min="16138" max="16138" width="2.85546875" style="2" customWidth="1"/>
    <col min="16139" max="16140" width="15.7109375" style="2" customWidth="1"/>
    <col min="16141" max="16141" width="2.85546875" style="2" customWidth="1"/>
    <col min="16142" max="16384" width="9.140625" style="2"/>
  </cols>
  <sheetData>
    <row r="2" spans="2:18" ht="12" customHeight="1" x14ac:dyDescent="0.25">
      <c r="B2" s="46" t="s">
        <v>442</v>
      </c>
    </row>
    <row r="3" spans="2:18" ht="12" customHeight="1" x14ac:dyDescent="0.25">
      <c r="B3" s="46" t="s">
        <v>443</v>
      </c>
    </row>
    <row r="4" spans="2:18" ht="12" customHeight="1" x14ac:dyDescent="0.25">
      <c r="B4" s="2313" t="s">
        <v>4</v>
      </c>
      <c r="D4" s="2316" t="s">
        <v>437</v>
      </c>
      <c r="E4" s="2316"/>
      <c r="G4" s="2316" t="s">
        <v>438</v>
      </c>
      <c r="H4" s="2316"/>
      <c r="J4" s="2316" t="s">
        <v>439</v>
      </c>
      <c r="K4" s="2316"/>
      <c r="N4" s="2285" t="s">
        <v>588</v>
      </c>
      <c r="O4" s="2285" t="s">
        <v>7</v>
      </c>
      <c r="Q4" s="2316" t="s">
        <v>438</v>
      </c>
      <c r="R4" s="2316"/>
    </row>
    <row r="5" spans="2:18" ht="12" customHeight="1" x14ac:dyDescent="0.25">
      <c r="B5" s="2314"/>
      <c r="D5" s="2317" t="s">
        <v>440</v>
      </c>
      <c r="E5" s="2317"/>
      <c r="G5" s="2317" t="s">
        <v>599</v>
      </c>
      <c r="H5" s="2317"/>
      <c r="J5" s="2317" t="s">
        <v>440</v>
      </c>
      <c r="K5" s="2317"/>
      <c r="N5" s="2286"/>
      <c r="O5" s="2286"/>
      <c r="Q5" s="2317" t="s">
        <v>672</v>
      </c>
      <c r="R5" s="2317"/>
    </row>
    <row r="6" spans="2:18" ht="12" customHeight="1" x14ac:dyDescent="0.25">
      <c r="B6" s="2315"/>
      <c r="D6" s="465">
        <v>2017</v>
      </c>
      <c r="E6" s="465">
        <v>2016</v>
      </c>
      <c r="G6" s="465">
        <v>2017</v>
      </c>
      <c r="H6" s="465">
        <v>2016</v>
      </c>
      <c r="J6" s="465">
        <v>2017</v>
      </c>
      <c r="K6" s="465">
        <v>2016</v>
      </c>
      <c r="N6" s="2287"/>
      <c r="O6" s="2287"/>
      <c r="Q6" s="465">
        <v>2017</v>
      </c>
      <c r="R6" s="465">
        <v>2016</v>
      </c>
    </row>
    <row r="7" spans="2:18" s="102" customFormat="1" ht="12" customHeight="1" x14ac:dyDescent="0.25">
      <c r="B7" s="487"/>
      <c r="D7" s="466"/>
      <c r="E7" s="466"/>
      <c r="G7" s="466"/>
      <c r="H7" s="466"/>
      <c r="J7" s="466"/>
      <c r="K7" s="466"/>
    </row>
    <row r="8" spans="2:18" ht="12" customHeight="1" x14ac:dyDescent="0.25">
      <c r="B8" s="353" t="s">
        <v>8</v>
      </c>
      <c r="F8" s="132"/>
      <c r="L8" s="132"/>
    </row>
    <row r="9" spans="2:18" ht="12" customHeight="1" x14ac:dyDescent="0.25">
      <c r="B9" s="1394" t="s">
        <v>16</v>
      </c>
      <c r="D9" s="619">
        <v>419785</v>
      </c>
      <c r="E9" s="620">
        <v>602897</v>
      </c>
      <c r="F9" s="147"/>
      <c r="G9" s="627">
        <v>1111510</v>
      </c>
      <c r="H9" s="628">
        <v>1299830</v>
      </c>
      <c r="I9" s="184"/>
      <c r="J9" s="619">
        <v>10036</v>
      </c>
      <c r="K9" s="620">
        <v>45382</v>
      </c>
      <c r="N9" s="1801">
        <f>VLOOKUP(B9,'FX rates'!$B$9:$K$114,4,FALSE)</f>
        <v>2972.9821440000001</v>
      </c>
      <c r="O9" s="1802">
        <f>VLOOKUP(B9,'FX rates'!$B$9:$K$114,5,FALSE)</f>
        <v>2974.03</v>
      </c>
      <c r="Q9" s="619">
        <f>IF(D9="NA", "NA", D9/N9)</f>
        <v>141.19997351723077</v>
      </c>
      <c r="R9" s="620">
        <f>IF(E9="NA", "NA", E9/O9)</f>
        <v>202.720550902311</v>
      </c>
    </row>
    <row r="10" spans="2:18" ht="12" customHeight="1" x14ac:dyDescent="0.25">
      <c r="B10" s="1489" t="s">
        <v>24</v>
      </c>
      <c r="D10" s="1490">
        <v>1145427</v>
      </c>
      <c r="E10" s="1491">
        <v>608</v>
      </c>
      <c r="F10" s="147"/>
      <c r="G10" s="1803">
        <v>5613</v>
      </c>
      <c r="H10" s="1492">
        <v>27</v>
      </c>
      <c r="I10" s="184"/>
      <c r="J10" s="1490">
        <v>227470</v>
      </c>
      <c r="K10" s="1491">
        <v>571</v>
      </c>
      <c r="N10" s="1799">
        <f>VLOOKUP(B10,'FX rates'!$B$9:$K$114,4,FALSE)</f>
        <v>1.2550619999999999</v>
      </c>
      <c r="O10" s="1800">
        <f>VLOOKUP(B10,'FX rates'!$B$9:$K$114,5,FALSE)</f>
        <v>1.3436999999999999</v>
      </c>
      <c r="Q10" s="1490">
        <f t="shared" ref="Q10:Q34" si="0">IF(D10="NA", "NA", D10/N10)</f>
        <v>912645.74977172446</v>
      </c>
      <c r="R10" s="1491">
        <f t="shared" ref="R10:R34" si="1">IF(E10="NA", "NA", E10/O10)</f>
        <v>452.48195281684906</v>
      </c>
    </row>
    <row r="11" spans="2:18" ht="12" customHeight="1" x14ac:dyDescent="0.25">
      <c r="B11" s="1395" t="s">
        <v>20</v>
      </c>
      <c r="D11" s="529">
        <v>277720</v>
      </c>
      <c r="E11" s="622">
        <v>8750</v>
      </c>
      <c r="F11" s="147"/>
      <c r="G11" s="631">
        <v>828.33259999999996</v>
      </c>
      <c r="H11" s="632">
        <v>38.46</v>
      </c>
      <c r="I11" s="184"/>
      <c r="J11" s="529">
        <v>300</v>
      </c>
      <c r="K11" s="622">
        <v>0</v>
      </c>
      <c r="N11" s="1808">
        <f>VLOOKUP(B11,'FX rates'!$B$9:$K$114,4,FALSE)</f>
        <v>19.678550999999999</v>
      </c>
      <c r="O11" s="1807">
        <f>VLOOKUP(B11,'FX rates'!$B$9:$K$114,5,FALSE)</f>
        <v>20.715699999999998</v>
      </c>
      <c r="Q11" s="529">
        <f t="shared" si="0"/>
        <v>14112.827717853821</v>
      </c>
      <c r="R11" s="622">
        <f t="shared" si="1"/>
        <v>422.38495440656123</v>
      </c>
    </row>
    <row r="12" spans="2:18" ht="12" customHeight="1" x14ac:dyDescent="0.25">
      <c r="B12" s="330" t="s">
        <v>26</v>
      </c>
      <c r="D12" s="341">
        <f>SUM(D9:D11)</f>
        <v>1842932</v>
      </c>
      <c r="E12" s="341">
        <f>SUM(E9:E11)</f>
        <v>612255</v>
      </c>
      <c r="F12" s="88"/>
      <c r="G12" s="1804"/>
      <c r="H12" s="1804"/>
      <c r="I12" s="23"/>
      <c r="J12" s="341"/>
      <c r="K12" s="341"/>
      <c r="L12" s="131"/>
      <c r="M12" s="1688"/>
      <c r="N12" s="1688"/>
      <c r="O12" s="1688"/>
      <c r="P12" s="1688"/>
      <c r="Q12" s="341"/>
      <c r="R12" s="341"/>
    </row>
    <row r="13" spans="2:18" ht="12" customHeight="1" x14ac:dyDescent="0.25">
      <c r="B13" s="490"/>
      <c r="D13" s="471" t="s">
        <v>598</v>
      </c>
      <c r="E13" s="471" t="s">
        <v>598</v>
      </c>
      <c r="F13" s="88"/>
      <c r="G13" s="479"/>
      <c r="H13" s="479"/>
      <c r="I13" s="88"/>
      <c r="J13" s="471"/>
      <c r="K13" s="471"/>
      <c r="L13" s="131"/>
      <c r="M13" s="1688"/>
      <c r="N13" s="1688"/>
      <c r="O13" s="1688"/>
      <c r="P13" s="1688"/>
      <c r="Q13" s="471"/>
      <c r="R13" s="471"/>
    </row>
    <row r="14" spans="2:18" ht="12" customHeight="1" x14ac:dyDescent="0.25">
      <c r="B14" s="353" t="s">
        <v>441</v>
      </c>
      <c r="D14" s="88"/>
      <c r="E14" s="88"/>
      <c r="F14" s="88"/>
      <c r="G14" s="90"/>
      <c r="H14" s="90"/>
      <c r="I14" s="88"/>
      <c r="J14" s="23"/>
      <c r="K14" s="88"/>
      <c r="L14" s="132"/>
      <c r="M14" s="1688"/>
      <c r="N14" s="1688"/>
      <c r="O14" s="1688"/>
      <c r="P14" s="1688"/>
      <c r="Q14" s="23"/>
      <c r="R14" s="88"/>
    </row>
    <row r="15" spans="2:18" ht="12" customHeight="1" x14ac:dyDescent="0.25">
      <c r="B15" s="494" t="s">
        <v>28</v>
      </c>
      <c r="D15" s="619">
        <v>2921155</v>
      </c>
      <c r="E15" s="620">
        <v>4718169</v>
      </c>
      <c r="F15" s="88"/>
      <c r="G15" s="627">
        <v>828.33259999999996</v>
      </c>
      <c r="H15" s="628">
        <v>38.46</v>
      </c>
      <c r="I15" s="88"/>
      <c r="J15" s="619">
        <v>300</v>
      </c>
      <c r="K15" s="620">
        <v>0</v>
      </c>
      <c r="L15" s="132"/>
      <c r="M15" s="1688"/>
      <c r="N15" s="1801">
        <f>VLOOKUP(B15,'FX rates'!$B$9:$K$114,4,FALSE)</f>
        <v>1.280929</v>
      </c>
      <c r="O15" s="1802">
        <f>VLOOKUP(B15,'FX rates'!$B$9:$K$114,5,FALSE)</f>
        <v>1.3875999999999999</v>
      </c>
      <c r="P15" s="1688"/>
      <c r="Q15" s="619">
        <f t="shared" si="0"/>
        <v>2280497.2016403722</v>
      </c>
      <c r="R15" s="620">
        <f t="shared" si="1"/>
        <v>3400237.1000288269</v>
      </c>
    </row>
    <row r="16" spans="2:18" ht="12" customHeight="1" x14ac:dyDescent="0.25">
      <c r="B16" s="494" t="s">
        <v>537</v>
      </c>
      <c r="C16" s="102"/>
      <c r="D16" s="621">
        <v>647</v>
      </c>
      <c r="E16" s="528">
        <v>3672</v>
      </c>
      <c r="F16" s="147"/>
      <c r="G16" s="629">
        <v>540.29882250000003</v>
      </c>
      <c r="H16" s="630">
        <v>2339.4</v>
      </c>
      <c r="I16" s="147"/>
      <c r="J16" s="621">
        <v>7</v>
      </c>
      <c r="K16" s="528">
        <v>16</v>
      </c>
      <c r="L16" s="102"/>
      <c r="M16" s="1688"/>
      <c r="N16" s="1799">
        <f>VLOOKUP(B16,'FX rates'!$B$9:$K$114,4,FALSE)</f>
        <v>63.714761000000003</v>
      </c>
      <c r="O16" s="1800">
        <f>VLOOKUP(B16,'FX rates'!$B$9:$K$114,5,FALSE)</f>
        <v>67.808000000000007</v>
      </c>
      <c r="P16" s="1688"/>
      <c r="Q16" s="621">
        <f t="shared" si="0"/>
        <v>10.154632770261824</v>
      </c>
      <c r="R16" s="528">
        <f t="shared" si="1"/>
        <v>54.152902312411513</v>
      </c>
    </row>
    <row r="17" spans="2:18" ht="12" customHeight="1" x14ac:dyDescent="0.25">
      <c r="B17" s="494" t="s">
        <v>37</v>
      </c>
      <c r="C17" s="102"/>
      <c r="D17" s="621">
        <v>114083</v>
      </c>
      <c r="E17" s="528">
        <v>192738</v>
      </c>
      <c r="F17" s="147"/>
      <c r="G17" s="629">
        <v>5441</v>
      </c>
      <c r="H17" s="630">
        <v>4848</v>
      </c>
      <c r="I17" s="147"/>
      <c r="J17" s="621">
        <v>5360</v>
      </c>
      <c r="K17" s="528">
        <v>5076</v>
      </c>
      <c r="L17" s="102"/>
      <c r="N17" s="1799">
        <f>VLOOKUP(B17,'FX rates'!$B$9:$K$114,4,FALSE)</f>
        <v>7.8149249999999997</v>
      </c>
      <c r="O17" s="1800">
        <f>VLOOKUP(B17,'FX rates'!$B$9:$K$114,5,FALSE)</f>
        <v>7.7542999999999997</v>
      </c>
      <c r="Q17" s="621">
        <f t="shared" si="0"/>
        <v>14598.092752009778</v>
      </c>
      <c r="R17" s="528">
        <f t="shared" si="1"/>
        <v>24855.628489999097</v>
      </c>
    </row>
    <row r="18" spans="2:18" ht="12" customHeight="1" x14ac:dyDescent="0.25">
      <c r="B18" s="494" t="s">
        <v>43</v>
      </c>
      <c r="C18" s="102"/>
      <c r="D18" s="621">
        <v>280064162</v>
      </c>
      <c r="E18" s="528">
        <v>172120372</v>
      </c>
      <c r="F18" s="147"/>
      <c r="G18" s="629">
        <v>270532000</v>
      </c>
      <c r="H18" s="630">
        <v>122303754</v>
      </c>
      <c r="I18" s="147"/>
      <c r="J18" s="621">
        <v>2157120</v>
      </c>
      <c r="K18" s="528">
        <v>1157668</v>
      </c>
      <c r="L18" s="102"/>
      <c r="N18" s="1799">
        <f>VLOOKUP(B18,'FX rates'!$B$9:$K$114,4,FALSE)</f>
        <v>1066.235158</v>
      </c>
      <c r="O18" s="1800">
        <f>VLOOKUP(B18,'FX rates'!$B$9:$K$114,5,FALSE)</f>
        <v>1203.51</v>
      </c>
      <c r="Q18" s="621">
        <f t="shared" si="0"/>
        <v>262666.41078065068</v>
      </c>
      <c r="R18" s="528">
        <f t="shared" si="1"/>
        <v>143015.32351206057</v>
      </c>
    </row>
    <row r="19" spans="2:18" ht="12" customHeight="1" x14ac:dyDescent="0.25">
      <c r="B19" s="494" t="s">
        <v>612</v>
      </c>
      <c r="C19" s="102"/>
      <c r="D19" s="621">
        <v>201923887</v>
      </c>
      <c r="E19" s="528">
        <v>172712809</v>
      </c>
      <c r="F19" s="147"/>
      <c r="G19" s="629">
        <v>145478638.44845948</v>
      </c>
      <c r="H19" s="630">
        <v>99598860.784433857</v>
      </c>
      <c r="I19" s="147"/>
      <c r="J19" s="621">
        <v>1704820</v>
      </c>
      <c r="K19" s="528">
        <v>1102410</v>
      </c>
      <c r="L19" s="102"/>
      <c r="N19" s="1799">
        <f>VLOOKUP(B19,'FX rates'!$B$9:$K$114,4,FALSE)</f>
        <v>63.714761000000003</v>
      </c>
      <c r="O19" s="1800">
        <f>VLOOKUP(B19,'FX rates'!$B$9:$K$114,5,FALSE)</f>
        <v>67.808000000000007</v>
      </c>
      <c r="Q19" s="621">
        <f t="shared" si="0"/>
        <v>3169185.3478034702</v>
      </c>
      <c r="R19" s="528">
        <f t="shared" si="1"/>
        <v>2547086.0222982536</v>
      </c>
    </row>
    <row r="20" spans="2:18" ht="12" customHeight="1" x14ac:dyDescent="0.25">
      <c r="B20" s="494" t="s">
        <v>148</v>
      </c>
      <c r="C20" s="102"/>
      <c r="D20" s="621">
        <v>18763068</v>
      </c>
      <c r="E20" s="528">
        <v>9954514</v>
      </c>
      <c r="F20" s="147"/>
      <c r="G20" s="629">
        <v>3344579</v>
      </c>
      <c r="H20" s="630">
        <v>1626608</v>
      </c>
      <c r="I20" s="147"/>
      <c r="J20" s="621">
        <v>151182</v>
      </c>
      <c r="K20" s="528">
        <v>101317</v>
      </c>
      <c r="L20" s="102"/>
      <c r="N20" s="1799">
        <f>VLOOKUP(B20,'FX rates'!$B$9:$K$114,4,FALSE)</f>
        <v>29.664079999999998</v>
      </c>
      <c r="O20" s="1800">
        <f>VLOOKUP(B20,'FX rates'!$B$9:$K$114,5,FALSE)</f>
        <v>32.283099999999997</v>
      </c>
      <c r="Q20" s="621">
        <f t="shared" si="0"/>
        <v>632518.11618631019</v>
      </c>
      <c r="R20" s="528">
        <f t="shared" si="1"/>
        <v>308350.62308142654</v>
      </c>
    </row>
    <row r="21" spans="2:18" ht="12" customHeight="1" x14ac:dyDescent="0.25">
      <c r="B21" s="497" t="s">
        <v>474</v>
      </c>
      <c r="C21" s="102"/>
      <c r="D21" s="529">
        <v>47480762</v>
      </c>
      <c r="E21" s="622">
        <v>33826624</v>
      </c>
      <c r="F21" s="147"/>
      <c r="G21" s="631" t="s">
        <v>123</v>
      </c>
      <c r="H21" s="632" t="s">
        <v>123</v>
      </c>
      <c r="I21" s="147"/>
      <c r="J21" s="529">
        <v>2393257</v>
      </c>
      <c r="K21" s="622">
        <v>1589460</v>
      </c>
      <c r="L21" s="102"/>
      <c r="N21" s="1808">
        <f>VLOOKUP(B21,'FX rates'!$B$9:$K$114,4,FALSE)</f>
        <v>32.551189999999998</v>
      </c>
      <c r="O21" s="1807">
        <f>VLOOKUP(B21,'FX rates'!$B$9:$K$114,5,FALSE)</f>
        <v>35.666600000000003</v>
      </c>
      <c r="Q21" s="529">
        <f t="shared" si="0"/>
        <v>1458649.0386372972</v>
      </c>
      <c r="R21" s="622">
        <f t="shared" si="1"/>
        <v>948411.79142390913</v>
      </c>
    </row>
    <row r="22" spans="2:18" ht="12" customHeight="1" x14ac:dyDescent="0.25">
      <c r="B22" s="330" t="s">
        <v>26</v>
      </c>
      <c r="C22" s="102"/>
      <c r="D22" s="341">
        <f>SUM(D15:D21)</f>
        <v>551267764</v>
      </c>
      <c r="E22" s="341">
        <f t="shared" ref="E22" si="2">SUM(E15:E21)</f>
        <v>393528898</v>
      </c>
      <c r="F22" s="341"/>
      <c r="G22" s="341"/>
      <c r="H22" s="341"/>
      <c r="I22" s="341"/>
      <c r="J22" s="341"/>
      <c r="K22" s="341"/>
      <c r="L22" s="132"/>
      <c r="N22" s="1688"/>
      <c r="O22" s="1688"/>
      <c r="Q22" s="341"/>
      <c r="R22" s="341"/>
    </row>
    <row r="23" spans="2:18" ht="12" customHeight="1" x14ac:dyDescent="0.25">
      <c r="B23" s="490"/>
      <c r="C23" s="102"/>
      <c r="D23" s="471" t="s">
        <v>598</v>
      </c>
      <c r="E23" s="471" t="s">
        <v>598</v>
      </c>
      <c r="F23" s="23"/>
      <c r="G23" s="479"/>
      <c r="H23" s="479"/>
      <c r="I23" s="23"/>
      <c r="J23" s="471"/>
      <c r="K23" s="471"/>
      <c r="L23" s="132"/>
      <c r="N23" s="1688"/>
      <c r="O23" s="1688"/>
      <c r="Q23" s="471"/>
      <c r="R23" s="471"/>
    </row>
    <row r="24" spans="2:18" ht="12" customHeight="1" x14ac:dyDescent="0.25">
      <c r="B24" s="353" t="s">
        <v>59</v>
      </c>
      <c r="D24" s="341"/>
      <c r="E24" s="341"/>
      <c r="F24" s="23"/>
      <c r="G24" s="165"/>
      <c r="H24" s="165"/>
      <c r="I24" s="23"/>
      <c r="J24" s="341"/>
      <c r="K24" s="341"/>
      <c r="L24" s="132"/>
      <c r="N24" s="1688"/>
      <c r="O24" s="1688"/>
      <c r="Q24" s="341"/>
      <c r="R24" s="341"/>
    </row>
    <row r="25" spans="2:18" ht="12" customHeight="1" x14ac:dyDescent="0.25">
      <c r="B25" s="642" t="s">
        <v>151</v>
      </c>
      <c r="C25" s="102"/>
      <c r="D25" s="619">
        <v>18698023</v>
      </c>
      <c r="E25" s="620">
        <v>14496353</v>
      </c>
      <c r="F25" s="147"/>
      <c r="G25" s="627">
        <v>1572.71</v>
      </c>
      <c r="H25" s="628">
        <v>1130.19</v>
      </c>
      <c r="I25" s="147"/>
      <c r="J25" s="640">
        <v>395963</v>
      </c>
      <c r="K25" s="620">
        <v>317780</v>
      </c>
      <c r="L25" s="132"/>
      <c r="M25" s="131"/>
      <c r="N25" s="1810">
        <f>VLOOKUP(B25,'FX rates'!$B$9:$K$114,4,FALSE)</f>
        <v>0.83469599999999999</v>
      </c>
      <c r="O25" s="1811">
        <f>VLOOKUP(B25,'FX rates'!$B$9:$K$114,5,FALSE)</f>
        <v>0.95010099999999997</v>
      </c>
      <c r="Q25" s="640">
        <f t="shared" si="0"/>
        <v>22400997.488906141</v>
      </c>
      <c r="R25" s="620">
        <f t="shared" si="1"/>
        <v>15257696.813286167</v>
      </c>
    </row>
    <row r="26" spans="2:18" ht="12" customHeight="1" x14ac:dyDescent="0.25">
      <c r="B26" s="643" t="s">
        <v>68</v>
      </c>
      <c r="C26" s="102"/>
      <c r="D26" s="621">
        <v>18440819</v>
      </c>
      <c r="E26" s="528">
        <v>7146015</v>
      </c>
      <c r="F26" s="147"/>
      <c r="G26" s="629">
        <v>12500.531337599998</v>
      </c>
      <c r="H26" s="630">
        <v>3287.0740969600001</v>
      </c>
      <c r="I26" s="147"/>
      <c r="J26" s="641">
        <v>853204</v>
      </c>
      <c r="K26" s="528">
        <v>436671</v>
      </c>
      <c r="L26" s="132"/>
      <c r="M26" s="131"/>
      <c r="N26" s="1805">
        <f>VLOOKUP(B26,'FX rates'!$B$9:$K$114,4,FALSE)</f>
        <v>3.7825220000000002</v>
      </c>
      <c r="O26" s="1806">
        <f>VLOOKUP(B26,'FX rates'!$B$9:$K$114,5,FALSE)</f>
        <v>3.5133999999999999</v>
      </c>
      <c r="Q26" s="641">
        <f t="shared" si="0"/>
        <v>4875270.7849418987</v>
      </c>
      <c r="R26" s="528">
        <f t="shared" si="1"/>
        <v>2033931.5193260091</v>
      </c>
    </row>
    <row r="27" spans="2:18" ht="12" customHeight="1" x14ac:dyDescent="0.25">
      <c r="B27" s="643" t="s">
        <v>73</v>
      </c>
      <c r="C27" s="102"/>
      <c r="D27" s="621">
        <v>101412170</v>
      </c>
      <c r="E27" s="528">
        <v>101032613</v>
      </c>
      <c r="F27" s="147"/>
      <c r="G27" s="629">
        <v>370462</v>
      </c>
      <c r="H27" s="630" t="s">
        <v>123</v>
      </c>
      <c r="I27" s="147"/>
      <c r="J27" s="641">
        <v>3769972</v>
      </c>
      <c r="K27" s="528">
        <v>2652595</v>
      </c>
      <c r="L27" s="132"/>
      <c r="M27" s="131"/>
      <c r="N27" s="1805">
        <f>VLOOKUP(B27,'FX rates'!$B$9:$K$114,4,FALSE)</f>
        <v>0.83469599999999999</v>
      </c>
      <c r="O27" s="1806">
        <f>VLOOKUP(B27,'FX rates'!$B$9:$K$114,5,FALSE)</f>
        <v>0.95010099999999997</v>
      </c>
      <c r="Q27" s="641">
        <f t="shared" si="0"/>
        <v>121495933.84897016</v>
      </c>
      <c r="R27" s="528">
        <f t="shared" si="1"/>
        <v>106338813.45246454</v>
      </c>
    </row>
    <row r="28" spans="2:18" ht="12" customHeight="1" x14ac:dyDescent="0.25">
      <c r="B28" s="643" t="s">
        <v>76</v>
      </c>
      <c r="C28" s="102"/>
      <c r="D28" s="621">
        <v>389909</v>
      </c>
      <c r="E28" s="528">
        <v>270573</v>
      </c>
      <c r="F28" s="147"/>
      <c r="G28" s="629">
        <v>1422</v>
      </c>
      <c r="H28" s="630">
        <v>908</v>
      </c>
      <c r="I28" s="147"/>
      <c r="J28" s="641">
        <v>10716</v>
      </c>
      <c r="K28" s="528">
        <v>6463</v>
      </c>
      <c r="L28" s="132"/>
      <c r="M28" s="131"/>
      <c r="N28" s="1805">
        <f>VLOOKUP(B28,'FX rates'!$B$9:$K$114,4,FALSE)</f>
        <v>0.83469599999999999</v>
      </c>
      <c r="O28" s="1806">
        <f>VLOOKUP(B28,'FX rates'!$B$9:$K$114,5,FALSE)</f>
        <v>0.95010099999999997</v>
      </c>
      <c r="Q28" s="641">
        <f t="shared" si="0"/>
        <v>467126.95400481136</v>
      </c>
      <c r="R28" s="528">
        <f t="shared" si="1"/>
        <v>284783.40723775682</v>
      </c>
    </row>
    <row r="29" spans="2:18" ht="12" customHeight="1" x14ac:dyDescent="0.25">
      <c r="B29" s="643" t="s">
        <v>163</v>
      </c>
      <c r="C29" s="102"/>
      <c r="D29" s="621">
        <v>82062501</v>
      </c>
      <c r="E29" s="528">
        <v>41588273</v>
      </c>
      <c r="F29" s="147"/>
      <c r="G29" s="629">
        <v>2956380</v>
      </c>
      <c r="H29" s="630">
        <v>2767940</v>
      </c>
      <c r="I29" s="147"/>
      <c r="J29" s="641">
        <v>995812</v>
      </c>
      <c r="K29" s="528">
        <v>1013070</v>
      </c>
      <c r="L29" s="132"/>
      <c r="M29" s="131"/>
      <c r="N29" s="1805">
        <f>VLOOKUP(B29,'FX rates'!$B$9:$K$114,4,FALSE)</f>
        <v>0.83469599999999999</v>
      </c>
      <c r="O29" s="1806">
        <f>VLOOKUP(B29,'FX rates'!$B$9:$K$114,5,FALSE)</f>
        <v>0.95010099999999997</v>
      </c>
      <c r="Q29" s="641">
        <f t="shared" si="0"/>
        <v>98314237.758417442</v>
      </c>
      <c r="R29" s="528">
        <f t="shared" si="1"/>
        <v>43772475.768365681</v>
      </c>
    </row>
    <row r="30" spans="2:18" ht="12" customHeight="1" x14ac:dyDescent="0.25">
      <c r="B30" s="643" t="s">
        <v>78</v>
      </c>
      <c r="C30" s="102"/>
      <c r="D30" s="621">
        <v>139060767</v>
      </c>
      <c r="E30" s="528">
        <v>181498194</v>
      </c>
      <c r="F30" s="147"/>
      <c r="G30" s="629">
        <v>214293.819755095</v>
      </c>
      <c r="H30" s="630">
        <v>210090.81762736762</v>
      </c>
      <c r="I30" s="147"/>
      <c r="J30" s="641">
        <v>9013443</v>
      </c>
      <c r="K30" s="528" t="s">
        <v>123</v>
      </c>
      <c r="L30" s="132"/>
      <c r="M30" s="131"/>
      <c r="N30" s="1805">
        <f>VLOOKUP(B30,'FX rates'!$B$9:$K$114,4,FALSE)</f>
        <v>12.355112</v>
      </c>
      <c r="O30" s="1806">
        <f>VLOOKUP(B30,'FX rates'!$B$9:$K$114,5,FALSE)</f>
        <v>13.7004</v>
      </c>
      <c r="Q30" s="641">
        <f t="shared" si="0"/>
        <v>11255322.250417478</v>
      </c>
      <c r="R30" s="528">
        <f t="shared" si="1"/>
        <v>13247656.564771831</v>
      </c>
    </row>
    <row r="31" spans="2:18" ht="12" customHeight="1" x14ac:dyDescent="0.25">
      <c r="B31" s="643" t="s">
        <v>154</v>
      </c>
      <c r="C31" s="102"/>
      <c r="D31" s="621">
        <v>12018650</v>
      </c>
      <c r="E31" s="528">
        <v>9835839</v>
      </c>
      <c r="F31" s="147"/>
      <c r="G31" s="629">
        <v>7584</v>
      </c>
      <c r="H31" s="630">
        <v>5716</v>
      </c>
      <c r="I31" s="147"/>
      <c r="J31" s="641">
        <v>1365404</v>
      </c>
      <c r="K31" s="528">
        <v>780441</v>
      </c>
      <c r="L31" s="132"/>
      <c r="M31" s="131"/>
      <c r="N31" s="1805">
        <f>VLOOKUP(B31,'FX rates'!$B$9:$K$114,4,FALSE)</f>
        <v>0.83469599999999999</v>
      </c>
      <c r="O31" s="1806">
        <f>VLOOKUP(B31,'FX rates'!$B$9:$K$114,5,FALSE)</f>
        <v>0.95010099999999997</v>
      </c>
      <c r="Q31" s="641">
        <f t="shared" si="0"/>
        <v>14398835.024967173</v>
      </c>
      <c r="R31" s="528">
        <f t="shared" si="1"/>
        <v>10352414.111762855</v>
      </c>
    </row>
    <row r="32" spans="2:18" ht="12" customHeight="1" x14ac:dyDescent="0.25">
      <c r="B32" s="643" t="s">
        <v>84</v>
      </c>
      <c r="C32" s="102"/>
      <c r="D32" s="621">
        <v>201803966</v>
      </c>
      <c r="E32" s="528">
        <v>254711570</v>
      </c>
      <c r="F32" s="147"/>
      <c r="G32" s="629">
        <v>3382740</v>
      </c>
      <c r="H32" s="630">
        <v>3528690</v>
      </c>
      <c r="I32" s="147"/>
      <c r="J32" s="641">
        <v>1863650</v>
      </c>
      <c r="K32" s="528">
        <v>1405840</v>
      </c>
      <c r="L32" s="132"/>
      <c r="M32" s="131"/>
      <c r="N32" s="1805">
        <f>VLOOKUP(B32,'FX rates'!$B$9:$K$114,4,FALSE)</f>
        <v>57.607197999999997</v>
      </c>
      <c r="O32" s="1806">
        <f>VLOOKUP(B32,'FX rates'!$B$9:$K$114,5,FALSE)</f>
        <v>60.803400000000003</v>
      </c>
      <c r="Q32" s="641">
        <f t="shared" si="0"/>
        <v>3503103.310110657</v>
      </c>
      <c r="R32" s="528">
        <f t="shared" si="1"/>
        <v>4189100.7739698766</v>
      </c>
    </row>
    <row r="33" spans="2:20" ht="12" customHeight="1" x14ac:dyDescent="0.25">
      <c r="B33" s="643" t="s">
        <v>88</v>
      </c>
      <c r="C33" s="102"/>
      <c r="D33" s="621">
        <v>3523309</v>
      </c>
      <c r="E33" s="528">
        <v>3891525</v>
      </c>
      <c r="F33" s="147"/>
      <c r="G33" s="629">
        <v>5498.56</v>
      </c>
      <c r="H33" s="630">
        <v>3645.74</v>
      </c>
      <c r="I33" s="147"/>
      <c r="J33" s="641">
        <v>199715</v>
      </c>
      <c r="K33" s="528">
        <v>263756</v>
      </c>
      <c r="L33" s="132"/>
      <c r="M33" s="131"/>
      <c r="N33" s="1805">
        <f>VLOOKUP(B33,'FX rates'!$B$9:$K$114,4,FALSE)</f>
        <v>0.83469599999999999</v>
      </c>
      <c r="O33" s="1806">
        <f>VLOOKUP(B33,'FX rates'!$B$9:$K$114,5,FALSE)</f>
        <v>0.95010099999999997</v>
      </c>
      <c r="Q33" s="641">
        <f t="shared" si="0"/>
        <v>4221068.5087744519</v>
      </c>
      <c r="R33" s="528">
        <f t="shared" si="1"/>
        <v>4095906.6457145084</v>
      </c>
    </row>
    <row r="34" spans="2:20" ht="12" customHeight="1" x14ac:dyDescent="0.25">
      <c r="B34" s="644" t="s">
        <v>91</v>
      </c>
      <c r="C34" s="102"/>
      <c r="D34" s="529">
        <v>1032993</v>
      </c>
      <c r="E34" s="622">
        <v>1430865</v>
      </c>
      <c r="F34" s="147"/>
      <c r="G34" s="631">
        <v>4313</v>
      </c>
      <c r="H34" s="632">
        <v>5601</v>
      </c>
      <c r="I34" s="147"/>
      <c r="J34" s="648">
        <v>130834</v>
      </c>
      <c r="K34" s="622">
        <v>154798</v>
      </c>
      <c r="L34" s="132"/>
      <c r="M34" s="131"/>
      <c r="N34" s="1812">
        <f>VLOOKUP(B34,'FX rates'!$B$9:$K$114,4,FALSE)</f>
        <v>8.2112510000000007</v>
      </c>
      <c r="O34" s="1813">
        <f>VLOOKUP(B34,'FX rates'!$B$9:$K$114,5,FALSE)</f>
        <v>8.6234999999999999</v>
      </c>
      <c r="Q34" s="648">
        <f t="shared" si="0"/>
        <v>125802.14634773677</v>
      </c>
      <c r="R34" s="622">
        <f t="shared" si="1"/>
        <v>165926.24804313795</v>
      </c>
    </row>
    <row r="35" spans="2:20" ht="12" customHeight="1" x14ac:dyDescent="0.25">
      <c r="B35" s="330" t="s">
        <v>26</v>
      </c>
      <c r="C35" s="132"/>
      <c r="D35" s="341">
        <f>SUM(D25:D34)</f>
        <v>578443107</v>
      </c>
      <c r="E35" s="341">
        <f>SUM(E25:E34)</f>
        <v>615901820</v>
      </c>
      <c r="F35" s="23"/>
      <c r="G35" s="165"/>
      <c r="H35" s="165"/>
      <c r="I35" s="23"/>
      <c r="J35" s="341"/>
      <c r="K35" s="341"/>
      <c r="L35" s="132"/>
      <c r="M35" s="131"/>
      <c r="N35" s="1688"/>
      <c r="O35" s="1688"/>
      <c r="P35" s="1688"/>
      <c r="Q35" s="1688"/>
      <c r="R35" s="1688"/>
      <c r="S35" s="1688"/>
      <c r="T35" s="1688"/>
    </row>
    <row r="36" spans="2:20" ht="12" customHeight="1" x14ac:dyDescent="0.25">
      <c r="B36" s="223"/>
      <c r="C36" s="131"/>
      <c r="D36" s="88" t="s">
        <v>598</v>
      </c>
      <c r="E36" s="88" t="s">
        <v>598</v>
      </c>
      <c r="F36" s="1860"/>
      <c r="G36" s="1688"/>
      <c r="H36" s="1688"/>
      <c r="I36" s="1688"/>
      <c r="J36" s="1688"/>
      <c r="K36" s="1688"/>
      <c r="L36" s="1688"/>
      <c r="M36" s="1688"/>
      <c r="N36" s="1688"/>
      <c r="O36" s="1688"/>
      <c r="P36" s="1688"/>
      <c r="Q36" s="1688"/>
      <c r="R36" s="1688"/>
      <c r="S36" s="1688"/>
      <c r="T36" s="1688"/>
    </row>
    <row r="37" spans="2:20" ht="12" customHeight="1" x14ac:dyDescent="0.25">
      <c r="B37" s="499" t="s">
        <v>124</v>
      </c>
      <c r="C37" s="500"/>
      <c r="D37" s="810">
        <f>SUM(D12,D22,D35)</f>
        <v>1131553803</v>
      </c>
      <c r="E37" s="810">
        <f>SUM(E12,E22,E35)</f>
        <v>1010042973</v>
      </c>
      <c r="F37" s="1860"/>
      <c r="G37" s="1688"/>
      <c r="H37" s="1688"/>
      <c r="I37" s="1688"/>
      <c r="J37" s="1688"/>
      <c r="K37" s="1688"/>
      <c r="L37" s="1688"/>
      <c r="M37" s="1688"/>
      <c r="N37" s="1688"/>
      <c r="O37" s="1688"/>
      <c r="P37" s="1688"/>
      <c r="Q37" s="1688"/>
      <c r="R37" s="1688"/>
      <c r="S37" s="1688"/>
      <c r="T37" s="1688"/>
    </row>
    <row r="38" spans="2:20" ht="12" customHeight="1" x14ac:dyDescent="0.25">
      <c r="D38" s="184" t="s">
        <v>598</v>
      </c>
      <c r="E38" s="184" t="s">
        <v>598</v>
      </c>
      <c r="F38" s="1860"/>
      <c r="G38" s="1688"/>
      <c r="H38" s="1688"/>
      <c r="I38" s="1688"/>
      <c r="J38" s="1688"/>
      <c r="K38" s="1688"/>
      <c r="L38" s="1688"/>
      <c r="M38" s="1688"/>
      <c r="N38" s="1688"/>
      <c r="O38" s="1688"/>
      <c r="P38" s="1688"/>
      <c r="Q38" s="1688"/>
      <c r="R38" s="1688"/>
    </row>
    <row r="39" spans="2:20" ht="12" customHeight="1" x14ac:dyDescent="0.25">
      <c r="B39" s="3" t="s">
        <v>272</v>
      </c>
      <c r="D39" s="184"/>
      <c r="E39" s="184"/>
      <c r="F39" s="1860"/>
      <c r="G39" s="1688"/>
      <c r="H39" s="1688"/>
      <c r="I39" s="1688"/>
      <c r="J39" s="1688"/>
      <c r="K39" s="1688"/>
      <c r="L39" s="1688"/>
      <c r="M39" s="1688"/>
      <c r="N39" s="1688"/>
      <c r="O39" s="1688"/>
      <c r="P39" s="1688"/>
      <c r="Q39" s="1688"/>
      <c r="R39" s="1688"/>
    </row>
    <row r="40" spans="2:20" ht="12" customHeight="1" x14ac:dyDescent="0.25">
      <c r="B40" s="223" t="s">
        <v>260</v>
      </c>
      <c r="D40" s="184"/>
      <c r="E40" s="184"/>
      <c r="F40" s="1860"/>
      <c r="G40" s="1688"/>
      <c r="H40" s="1688"/>
      <c r="I40" s="1688"/>
      <c r="J40" s="1688"/>
      <c r="K40" s="1688"/>
      <c r="L40" s="1688"/>
      <c r="M40" s="1688"/>
      <c r="N40" s="1688"/>
      <c r="O40" s="1688"/>
      <c r="P40" s="1688"/>
      <c r="Q40" s="1688"/>
      <c r="R40" s="1688"/>
    </row>
    <row r="41" spans="2:20" ht="12" customHeight="1" x14ac:dyDescent="0.25">
      <c r="D41" s="184" t="s">
        <v>598</v>
      </c>
      <c r="E41" s="184" t="s">
        <v>598</v>
      </c>
      <c r="F41" s="184"/>
      <c r="G41" s="1688"/>
      <c r="H41" s="1688"/>
      <c r="I41" s="1688"/>
      <c r="J41" s="1688"/>
      <c r="K41" s="1688"/>
      <c r="L41" s="1688"/>
      <c r="M41" s="1688"/>
      <c r="N41" s="1688"/>
      <c r="O41" s="1688"/>
      <c r="P41" s="1688"/>
      <c r="Q41" s="1688"/>
      <c r="R41" s="1688"/>
    </row>
    <row r="42" spans="2:20" x14ac:dyDescent="0.25">
      <c r="D42" s="184" t="s">
        <v>598</v>
      </c>
      <c r="E42" s="184" t="s">
        <v>598</v>
      </c>
      <c r="F42" s="184"/>
      <c r="G42" s="184"/>
      <c r="H42" s="184"/>
      <c r="I42" s="184"/>
      <c r="J42" s="184"/>
      <c r="K42" s="184"/>
    </row>
    <row r="43" spans="2:20" x14ac:dyDescent="0.25">
      <c r="D43" s="184" t="s">
        <v>598</v>
      </c>
      <c r="E43" s="184" t="s">
        <v>598</v>
      </c>
      <c r="F43" s="184"/>
      <c r="G43" s="184"/>
      <c r="H43" s="184"/>
      <c r="I43" s="184"/>
      <c r="J43" s="184"/>
      <c r="K43" s="184"/>
    </row>
    <row r="44" spans="2:20" x14ac:dyDescent="0.25">
      <c r="D44" s="2" t="s">
        <v>598</v>
      </c>
      <c r="E44" s="2" t="s">
        <v>598</v>
      </c>
    </row>
    <row r="45" spans="2:20" x14ac:dyDescent="0.25">
      <c r="D45" s="2" t="s">
        <v>598</v>
      </c>
      <c r="E45" s="2" t="s">
        <v>598</v>
      </c>
      <c r="G45" s="2" t="s">
        <v>598</v>
      </c>
      <c r="H45" s="2" t="s">
        <v>598</v>
      </c>
      <c r="J45" s="2" t="s">
        <v>598</v>
      </c>
      <c r="K45" s="2" t="s">
        <v>598</v>
      </c>
    </row>
    <row r="46" spans="2:20" x14ac:dyDescent="0.25">
      <c r="D46" s="2" t="s">
        <v>598</v>
      </c>
      <c r="E46" s="2" t="s">
        <v>598</v>
      </c>
      <c r="G46" s="2" t="s">
        <v>598</v>
      </c>
      <c r="H46" s="2" t="s">
        <v>598</v>
      </c>
      <c r="J46" s="2" t="s">
        <v>598</v>
      </c>
      <c r="K46" s="2" t="s">
        <v>598</v>
      </c>
    </row>
    <row r="47" spans="2:20" x14ac:dyDescent="0.25">
      <c r="D47" s="2" t="s">
        <v>598</v>
      </c>
      <c r="E47" s="2" t="s">
        <v>598</v>
      </c>
      <c r="G47" s="2" t="s">
        <v>598</v>
      </c>
      <c r="H47" s="2" t="s">
        <v>598</v>
      </c>
      <c r="J47" s="2" t="s">
        <v>598</v>
      </c>
      <c r="K47" s="2" t="s">
        <v>598</v>
      </c>
    </row>
    <row r="48" spans="2:20" x14ac:dyDescent="0.25">
      <c r="D48" s="2" t="s">
        <v>598</v>
      </c>
      <c r="E48" s="2" t="s">
        <v>598</v>
      </c>
      <c r="G48" s="2" t="s">
        <v>598</v>
      </c>
      <c r="H48" s="2" t="s">
        <v>598</v>
      </c>
      <c r="J48" s="2" t="s">
        <v>598</v>
      </c>
      <c r="K48" s="2" t="s">
        <v>598</v>
      </c>
    </row>
    <row r="49" spans="4:11" x14ac:dyDescent="0.25">
      <c r="D49" s="2" t="s">
        <v>598</v>
      </c>
      <c r="E49" s="2" t="s">
        <v>598</v>
      </c>
      <c r="G49" s="2" t="s">
        <v>598</v>
      </c>
      <c r="H49" s="2" t="s">
        <v>598</v>
      </c>
      <c r="J49" s="2" t="s">
        <v>598</v>
      </c>
      <c r="K49" s="2" t="s">
        <v>598</v>
      </c>
    </row>
    <row r="50" spans="4:11" x14ac:dyDescent="0.25">
      <c r="D50" s="2" t="s">
        <v>598</v>
      </c>
      <c r="E50" s="2" t="s">
        <v>598</v>
      </c>
      <c r="G50" s="2" t="s">
        <v>598</v>
      </c>
      <c r="H50" s="2" t="s">
        <v>598</v>
      </c>
      <c r="J50" s="2" t="s">
        <v>598</v>
      </c>
      <c r="K50" s="2" t="s">
        <v>598</v>
      </c>
    </row>
    <row r="51" spans="4:11" x14ac:dyDescent="0.25">
      <c r="D51" s="2" t="s">
        <v>598</v>
      </c>
      <c r="E51" s="2" t="s">
        <v>598</v>
      </c>
      <c r="G51" s="2" t="s">
        <v>598</v>
      </c>
      <c r="H51" s="2" t="s">
        <v>598</v>
      </c>
      <c r="J51" s="2" t="s">
        <v>598</v>
      </c>
      <c r="K51" s="2" t="s">
        <v>598</v>
      </c>
    </row>
    <row r="52" spans="4:11" x14ac:dyDescent="0.25">
      <c r="D52" s="2" t="s">
        <v>598</v>
      </c>
      <c r="E52" s="2" t="s">
        <v>598</v>
      </c>
      <c r="G52" s="2" t="s">
        <v>598</v>
      </c>
      <c r="H52" s="2" t="s">
        <v>598</v>
      </c>
      <c r="J52" s="2" t="s">
        <v>598</v>
      </c>
      <c r="K52" s="2" t="s">
        <v>598</v>
      </c>
    </row>
    <row r="53" spans="4:11" x14ac:dyDescent="0.25">
      <c r="D53" s="2" t="s">
        <v>598</v>
      </c>
      <c r="E53" s="2" t="s">
        <v>598</v>
      </c>
      <c r="G53" s="2" t="s">
        <v>598</v>
      </c>
      <c r="H53" s="2" t="s">
        <v>598</v>
      </c>
      <c r="J53" s="2" t="s">
        <v>598</v>
      </c>
      <c r="K53" s="2" t="s">
        <v>598</v>
      </c>
    </row>
    <row r="54" spans="4:11" x14ac:dyDescent="0.25">
      <c r="D54" s="2" t="s">
        <v>598</v>
      </c>
      <c r="E54" s="2" t="s">
        <v>598</v>
      </c>
      <c r="G54" s="2" t="s">
        <v>598</v>
      </c>
      <c r="H54" s="2" t="s">
        <v>598</v>
      </c>
      <c r="J54" s="2" t="s">
        <v>598</v>
      </c>
      <c r="K54" s="2" t="s">
        <v>598</v>
      </c>
    </row>
    <row r="55" spans="4:11" x14ac:dyDescent="0.25">
      <c r="D55" s="2" t="s">
        <v>598</v>
      </c>
      <c r="E55" s="2" t="s">
        <v>598</v>
      </c>
      <c r="G55" s="2" t="s">
        <v>598</v>
      </c>
      <c r="H55" s="2" t="s">
        <v>598</v>
      </c>
      <c r="J55" s="2" t="s">
        <v>598</v>
      </c>
      <c r="K55" s="2" t="s">
        <v>598</v>
      </c>
    </row>
    <row r="56" spans="4:11" x14ac:dyDescent="0.25">
      <c r="D56" s="2" t="s">
        <v>598</v>
      </c>
      <c r="E56" s="2" t="s">
        <v>598</v>
      </c>
      <c r="G56" s="2" t="s">
        <v>598</v>
      </c>
      <c r="H56" s="2" t="s">
        <v>598</v>
      </c>
      <c r="J56" s="2" t="s">
        <v>598</v>
      </c>
      <c r="K56" s="2" t="s">
        <v>598</v>
      </c>
    </row>
    <row r="57" spans="4:11" x14ac:dyDescent="0.25">
      <c r="D57" s="2" t="s">
        <v>598</v>
      </c>
      <c r="E57" s="2" t="s">
        <v>598</v>
      </c>
      <c r="G57" s="2" t="s">
        <v>598</v>
      </c>
      <c r="H57" s="2" t="s">
        <v>598</v>
      </c>
      <c r="J57" s="2" t="s">
        <v>598</v>
      </c>
      <c r="K57" s="2" t="s">
        <v>598</v>
      </c>
    </row>
    <row r="58" spans="4:11" x14ac:dyDescent="0.25">
      <c r="D58" s="2" t="s">
        <v>598</v>
      </c>
      <c r="E58" s="2" t="s">
        <v>598</v>
      </c>
      <c r="G58" s="2" t="s">
        <v>598</v>
      </c>
      <c r="H58" s="2" t="s">
        <v>598</v>
      </c>
      <c r="J58" s="2" t="s">
        <v>598</v>
      </c>
      <c r="K58" s="2" t="s">
        <v>598</v>
      </c>
    </row>
    <row r="59" spans="4:11" x14ac:dyDescent="0.25">
      <c r="D59" s="2" t="s">
        <v>598</v>
      </c>
      <c r="E59" s="2" t="s">
        <v>598</v>
      </c>
      <c r="G59" s="2" t="s">
        <v>598</v>
      </c>
      <c r="H59" s="2" t="s">
        <v>598</v>
      </c>
      <c r="J59" s="2" t="s">
        <v>598</v>
      </c>
      <c r="K59" s="2" t="s">
        <v>598</v>
      </c>
    </row>
    <row r="60" spans="4:11" x14ac:dyDescent="0.25">
      <c r="D60" s="2" t="s">
        <v>598</v>
      </c>
      <c r="E60" s="2" t="s">
        <v>598</v>
      </c>
      <c r="G60" s="2" t="s">
        <v>598</v>
      </c>
      <c r="H60" s="2" t="s">
        <v>598</v>
      </c>
      <c r="J60" s="2" t="s">
        <v>598</v>
      </c>
      <c r="K60" s="2" t="s">
        <v>598</v>
      </c>
    </row>
    <row r="61" spans="4:11" x14ac:dyDescent="0.25">
      <c r="D61" s="2" t="s">
        <v>598</v>
      </c>
      <c r="E61" s="2" t="s">
        <v>598</v>
      </c>
      <c r="G61" s="2" t="s">
        <v>598</v>
      </c>
      <c r="H61" s="2" t="s">
        <v>598</v>
      </c>
      <c r="J61" s="2" t="s">
        <v>598</v>
      </c>
      <c r="K61" s="2" t="s">
        <v>598</v>
      </c>
    </row>
    <row r="62" spans="4:11" x14ac:dyDescent="0.25">
      <c r="D62" s="2" t="s">
        <v>598</v>
      </c>
      <c r="E62" s="2" t="s">
        <v>598</v>
      </c>
      <c r="G62" s="2" t="s">
        <v>598</v>
      </c>
      <c r="H62" s="2" t="s">
        <v>598</v>
      </c>
      <c r="J62" s="2" t="s">
        <v>598</v>
      </c>
      <c r="K62" s="2" t="s">
        <v>598</v>
      </c>
    </row>
    <row r="63" spans="4:11" x14ac:dyDescent="0.25">
      <c r="D63" s="2" t="s">
        <v>598</v>
      </c>
      <c r="E63" s="2" t="s">
        <v>598</v>
      </c>
      <c r="G63" s="2" t="s">
        <v>598</v>
      </c>
      <c r="H63" s="2" t="s">
        <v>598</v>
      </c>
      <c r="J63" s="2" t="s">
        <v>598</v>
      </c>
      <c r="K63" s="2" t="s">
        <v>598</v>
      </c>
    </row>
    <row r="64" spans="4:11" x14ac:dyDescent="0.25">
      <c r="D64" s="2" t="s">
        <v>598</v>
      </c>
      <c r="E64" s="2" t="s">
        <v>598</v>
      </c>
      <c r="G64" s="2" t="s">
        <v>598</v>
      </c>
      <c r="H64" s="2" t="s">
        <v>598</v>
      </c>
      <c r="J64" s="2" t="s">
        <v>598</v>
      </c>
      <c r="K64" s="2" t="s">
        <v>598</v>
      </c>
    </row>
    <row r="65" spans="4:11" x14ac:dyDescent="0.25">
      <c r="D65" s="2" t="s">
        <v>598</v>
      </c>
      <c r="E65" s="2" t="s">
        <v>598</v>
      </c>
      <c r="G65" s="2" t="s">
        <v>598</v>
      </c>
      <c r="H65" s="2" t="s">
        <v>598</v>
      </c>
      <c r="J65" s="2" t="s">
        <v>598</v>
      </c>
      <c r="K65" s="2" t="s">
        <v>598</v>
      </c>
    </row>
    <row r="66" spans="4:11" x14ac:dyDescent="0.25">
      <c r="D66" s="2" t="s">
        <v>598</v>
      </c>
      <c r="E66" s="2" t="s">
        <v>598</v>
      </c>
      <c r="G66" s="2" t="s">
        <v>598</v>
      </c>
      <c r="H66" s="2" t="s">
        <v>598</v>
      </c>
      <c r="J66" s="2" t="s">
        <v>598</v>
      </c>
      <c r="K66" s="2" t="s">
        <v>598</v>
      </c>
    </row>
    <row r="67" spans="4:11" x14ac:dyDescent="0.25">
      <c r="D67" s="2" t="s">
        <v>598</v>
      </c>
      <c r="E67" s="2" t="s">
        <v>598</v>
      </c>
      <c r="G67" s="2" t="s">
        <v>598</v>
      </c>
      <c r="H67" s="2" t="s">
        <v>598</v>
      </c>
      <c r="J67" s="2" t="s">
        <v>598</v>
      </c>
      <c r="K67" s="2" t="s">
        <v>598</v>
      </c>
    </row>
    <row r="68" spans="4:11" x14ac:dyDescent="0.25">
      <c r="D68" s="2" t="s">
        <v>598</v>
      </c>
      <c r="E68" s="2" t="s">
        <v>598</v>
      </c>
      <c r="G68" s="2" t="s">
        <v>598</v>
      </c>
      <c r="H68" s="2" t="s">
        <v>598</v>
      </c>
      <c r="J68" s="2" t="s">
        <v>598</v>
      </c>
      <c r="K68" s="2" t="s">
        <v>598</v>
      </c>
    </row>
    <row r="69" spans="4:11" x14ac:dyDescent="0.25">
      <c r="D69" s="2" t="s">
        <v>598</v>
      </c>
      <c r="E69" s="2" t="s">
        <v>598</v>
      </c>
      <c r="G69" s="2" t="s">
        <v>598</v>
      </c>
      <c r="H69" s="2" t="s">
        <v>598</v>
      </c>
      <c r="J69" s="2" t="s">
        <v>598</v>
      </c>
      <c r="K69" s="2" t="s">
        <v>598</v>
      </c>
    </row>
    <row r="70" spans="4:11" x14ac:dyDescent="0.25">
      <c r="D70" s="2" t="s">
        <v>598</v>
      </c>
      <c r="E70" s="2" t="s">
        <v>598</v>
      </c>
      <c r="G70" s="2" t="s">
        <v>598</v>
      </c>
      <c r="H70" s="2" t="s">
        <v>598</v>
      </c>
      <c r="J70" s="2" t="s">
        <v>598</v>
      </c>
      <c r="K70" s="2" t="s">
        <v>598</v>
      </c>
    </row>
    <row r="71" spans="4:11" x14ac:dyDescent="0.25">
      <c r="D71" s="2" t="s">
        <v>598</v>
      </c>
      <c r="E71" s="2" t="s">
        <v>598</v>
      </c>
      <c r="G71" s="2" t="s">
        <v>598</v>
      </c>
      <c r="H71" s="2" t="s">
        <v>598</v>
      </c>
      <c r="J71" s="2" t="s">
        <v>598</v>
      </c>
      <c r="K71" s="2" t="s">
        <v>598</v>
      </c>
    </row>
    <row r="72" spans="4:11" x14ac:dyDescent="0.25">
      <c r="D72" s="2" t="s">
        <v>598</v>
      </c>
      <c r="E72" s="2" t="s">
        <v>598</v>
      </c>
      <c r="G72" s="2" t="s">
        <v>598</v>
      </c>
      <c r="H72" s="2" t="s">
        <v>598</v>
      </c>
      <c r="J72" s="2" t="s">
        <v>598</v>
      </c>
      <c r="K72" s="2" t="s">
        <v>598</v>
      </c>
    </row>
    <row r="73" spans="4:11" x14ac:dyDescent="0.25">
      <c r="D73" s="2" t="s">
        <v>598</v>
      </c>
      <c r="E73" s="2" t="s">
        <v>598</v>
      </c>
      <c r="G73" s="2" t="s">
        <v>598</v>
      </c>
      <c r="H73" s="2" t="s">
        <v>598</v>
      </c>
      <c r="J73" s="2" t="s">
        <v>598</v>
      </c>
      <c r="K73" s="2" t="s">
        <v>598</v>
      </c>
    </row>
  </sheetData>
  <mergeCells count="11">
    <mergeCell ref="N4:N6"/>
    <mergeCell ref="O4:O6"/>
    <mergeCell ref="Q4:R4"/>
    <mergeCell ref="Q5:R5"/>
    <mergeCell ref="B4:B6"/>
    <mergeCell ref="D4:E4"/>
    <mergeCell ref="G4:H4"/>
    <mergeCell ref="J4:K4"/>
    <mergeCell ref="D5:E5"/>
    <mergeCell ref="G5:H5"/>
    <mergeCell ref="J5:K5"/>
  </mergeCells>
  <pageMargins left="0.7" right="0.7" top="0.75" bottom="0.75" header="0.3" footer="0.3"/>
  <pageSetup paperSize="9" orientation="landscape"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2:Q72"/>
  <sheetViews>
    <sheetView showGridLines="0" zoomScale="85" zoomScaleNormal="85" workbookViewId="0">
      <selection activeCell="F26" sqref="F26"/>
    </sheetView>
  </sheetViews>
  <sheetFormatPr defaultRowHeight="15" x14ac:dyDescent="0.25"/>
  <cols>
    <col min="1" max="1" width="3.4257812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5.85546875" style="2" customWidth="1"/>
    <col min="13" max="13" width="15" style="2" customWidth="1"/>
    <col min="14" max="14" width="14.7109375" style="2" customWidth="1"/>
    <col min="15" max="15" width="5.7109375" style="2" customWidth="1"/>
    <col min="16" max="16" width="13.5703125" style="2" customWidth="1"/>
    <col min="17" max="17" width="11.28515625" style="2" bestFit="1" customWidth="1"/>
    <col min="18" max="247" width="9.140625" style="2"/>
    <col min="248" max="248" width="2.85546875" style="2" customWidth="1"/>
    <col min="249" max="249" width="45.85546875" style="2" customWidth="1"/>
    <col min="250" max="250" width="2.85546875" style="2" customWidth="1"/>
    <col min="251" max="252" width="15.7109375" style="2" customWidth="1"/>
    <col min="253" max="253" width="2.85546875" style="2" customWidth="1"/>
    <col min="254" max="255" width="15.7109375" style="2" customWidth="1"/>
    <col min="256" max="256" width="2.85546875" style="2" customWidth="1"/>
    <col min="257" max="258" width="15.7109375" style="2" customWidth="1"/>
    <col min="259" max="259" width="2.85546875" style="2" customWidth="1"/>
    <col min="260" max="261" width="15.7109375" style="2" customWidth="1"/>
    <col min="262" max="262" width="2.85546875" style="2" customWidth="1"/>
    <col min="263" max="264" width="15.7109375" style="2" customWidth="1"/>
    <col min="265" max="265" width="2.85546875" style="2" customWidth="1"/>
    <col min="266" max="267" width="15.7109375" style="2" customWidth="1"/>
    <col min="268" max="268" width="2.85546875" style="2" customWidth="1"/>
    <col min="269" max="503" width="9.140625" style="2"/>
    <col min="504" max="504" width="2.85546875" style="2" customWidth="1"/>
    <col min="505" max="505" width="45.85546875" style="2" customWidth="1"/>
    <col min="506" max="506" width="2.85546875" style="2" customWidth="1"/>
    <col min="507" max="508" width="15.7109375" style="2" customWidth="1"/>
    <col min="509" max="509" width="2.85546875" style="2" customWidth="1"/>
    <col min="510" max="511" width="15.7109375" style="2" customWidth="1"/>
    <col min="512" max="512" width="2.85546875" style="2" customWidth="1"/>
    <col min="513" max="514" width="15.7109375" style="2" customWidth="1"/>
    <col min="515" max="515" width="2.85546875" style="2" customWidth="1"/>
    <col min="516" max="517" width="15.7109375" style="2" customWidth="1"/>
    <col min="518" max="518" width="2.85546875" style="2" customWidth="1"/>
    <col min="519" max="520" width="15.7109375" style="2" customWidth="1"/>
    <col min="521" max="521" width="2.85546875" style="2" customWidth="1"/>
    <col min="522" max="523" width="15.7109375" style="2" customWidth="1"/>
    <col min="524" max="524" width="2.85546875" style="2" customWidth="1"/>
    <col min="525" max="759" width="9.140625" style="2"/>
    <col min="760" max="760" width="2.85546875" style="2" customWidth="1"/>
    <col min="761" max="761" width="45.85546875" style="2" customWidth="1"/>
    <col min="762" max="762" width="2.85546875" style="2" customWidth="1"/>
    <col min="763" max="764" width="15.7109375" style="2" customWidth="1"/>
    <col min="765" max="765" width="2.85546875" style="2" customWidth="1"/>
    <col min="766" max="767" width="15.7109375" style="2" customWidth="1"/>
    <col min="768" max="768" width="2.85546875" style="2" customWidth="1"/>
    <col min="769" max="770" width="15.7109375" style="2" customWidth="1"/>
    <col min="771" max="771" width="2.85546875" style="2" customWidth="1"/>
    <col min="772" max="773" width="15.7109375" style="2" customWidth="1"/>
    <col min="774" max="774" width="2.85546875" style="2" customWidth="1"/>
    <col min="775" max="776" width="15.7109375" style="2" customWidth="1"/>
    <col min="777" max="777" width="2.85546875" style="2" customWidth="1"/>
    <col min="778" max="779" width="15.7109375" style="2" customWidth="1"/>
    <col min="780" max="780" width="2.85546875" style="2" customWidth="1"/>
    <col min="781" max="1015" width="9.140625" style="2"/>
    <col min="1016" max="1016" width="2.85546875" style="2" customWidth="1"/>
    <col min="1017" max="1017" width="45.85546875" style="2" customWidth="1"/>
    <col min="1018" max="1018" width="2.85546875" style="2" customWidth="1"/>
    <col min="1019" max="1020" width="15.7109375" style="2" customWidth="1"/>
    <col min="1021" max="1021" width="2.85546875" style="2" customWidth="1"/>
    <col min="1022" max="1023" width="15.7109375" style="2" customWidth="1"/>
    <col min="1024" max="1024" width="2.85546875" style="2" customWidth="1"/>
    <col min="1025" max="1026" width="15.7109375" style="2" customWidth="1"/>
    <col min="1027" max="1027" width="2.85546875" style="2" customWidth="1"/>
    <col min="1028" max="1029" width="15.7109375" style="2" customWidth="1"/>
    <col min="1030" max="1030" width="2.85546875" style="2" customWidth="1"/>
    <col min="1031" max="1032" width="15.7109375" style="2" customWidth="1"/>
    <col min="1033" max="1033" width="2.85546875" style="2" customWidth="1"/>
    <col min="1034" max="1035" width="15.7109375" style="2" customWidth="1"/>
    <col min="1036" max="1036" width="2.85546875" style="2" customWidth="1"/>
    <col min="1037" max="1271" width="9.140625" style="2"/>
    <col min="1272" max="1272" width="2.85546875" style="2" customWidth="1"/>
    <col min="1273" max="1273" width="45.85546875" style="2" customWidth="1"/>
    <col min="1274" max="1274" width="2.85546875" style="2" customWidth="1"/>
    <col min="1275" max="1276" width="15.7109375" style="2" customWidth="1"/>
    <col min="1277" max="1277" width="2.85546875" style="2" customWidth="1"/>
    <col min="1278" max="1279" width="15.7109375" style="2" customWidth="1"/>
    <col min="1280" max="1280" width="2.85546875" style="2" customWidth="1"/>
    <col min="1281" max="1282" width="15.7109375" style="2" customWidth="1"/>
    <col min="1283" max="1283" width="2.85546875" style="2" customWidth="1"/>
    <col min="1284" max="1285" width="15.7109375" style="2" customWidth="1"/>
    <col min="1286" max="1286" width="2.85546875" style="2" customWidth="1"/>
    <col min="1287" max="1288" width="15.7109375" style="2" customWidth="1"/>
    <col min="1289" max="1289" width="2.85546875" style="2" customWidth="1"/>
    <col min="1290" max="1291" width="15.7109375" style="2" customWidth="1"/>
    <col min="1292" max="1292" width="2.85546875" style="2" customWidth="1"/>
    <col min="1293" max="1527" width="9.140625" style="2"/>
    <col min="1528" max="1528" width="2.85546875" style="2" customWidth="1"/>
    <col min="1529" max="1529" width="45.85546875" style="2" customWidth="1"/>
    <col min="1530" max="1530" width="2.85546875" style="2" customWidth="1"/>
    <col min="1531" max="1532" width="15.7109375" style="2" customWidth="1"/>
    <col min="1533" max="1533" width="2.85546875" style="2" customWidth="1"/>
    <col min="1534" max="1535" width="15.7109375" style="2" customWidth="1"/>
    <col min="1536" max="1536" width="2.85546875" style="2" customWidth="1"/>
    <col min="1537" max="1538" width="15.7109375" style="2" customWidth="1"/>
    <col min="1539" max="1539" width="2.85546875" style="2" customWidth="1"/>
    <col min="1540" max="1541" width="15.7109375" style="2" customWidth="1"/>
    <col min="1542" max="1542" width="2.85546875" style="2" customWidth="1"/>
    <col min="1543" max="1544" width="15.7109375" style="2" customWidth="1"/>
    <col min="1545" max="1545" width="2.85546875" style="2" customWidth="1"/>
    <col min="1546" max="1547" width="15.7109375" style="2" customWidth="1"/>
    <col min="1548" max="1548" width="2.85546875" style="2" customWidth="1"/>
    <col min="1549" max="1783" width="9.140625" style="2"/>
    <col min="1784" max="1784" width="2.85546875" style="2" customWidth="1"/>
    <col min="1785" max="1785" width="45.85546875" style="2" customWidth="1"/>
    <col min="1786" max="1786" width="2.85546875" style="2" customWidth="1"/>
    <col min="1787" max="1788" width="15.7109375" style="2" customWidth="1"/>
    <col min="1789" max="1789" width="2.85546875" style="2" customWidth="1"/>
    <col min="1790" max="1791" width="15.7109375" style="2" customWidth="1"/>
    <col min="1792" max="1792" width="2.85546875" style="2" customWidth="1"/>
    <col min="1793" max="1794" width="15.7109375" style="2" customWidth="1"/>
    <col min="1795" max="1795" width="2.85546875" style="2" customWidth="1"/>
    <col min="1796" max="1797" width="15.7109375" style="2" customWidth="1"/>
    <col min="1798" max="1798" width="2.85546875" style="2" customWidth="1"/>
    <col min="1799" max="1800" width="15.7109375" style="2" customWidth="1"/>
    <col min="1801" max="1801" width="2.85546875" style="2" customWidth="1"/>
    <col min="1802" max="1803" width="15.7109375" style="2" customWidth="1"/>
    <col min="1804" max="1804" width="2.85546875" style="2" customWidth="1"/>
    <col min="1805" max="2039" width="9.140625" style="2"/>
    <col min="2040" max="2040" width="2.85546875" style="2" customWidth="1"/>
    <col min="2041" max="2041" width="45.85546875" style="2" customWidth="1"/>
    <col min="2042" max="2042" width="2.85546875" style="2" customWidth="1"/>
    <col min="2043" max="2044" width="15.7109375" style="2" customWidth="1"/>
    <col min="2045" max="2045" width="2.85546875" style="2" customWidth="1"/>
    <col min="2046" max="2047" width="15.7109375" style="2" customWidth="1"/>
    <col min="2048" max="2048" width="2.85546875" style="2" customWidth="1"/>
    <col min="2049" max="2050" width="15.7109375" style="2" customWidth="1"/>
    <col min="2051" max="2051" width="2.85546875" style="2" customWidth="1"/>
    <col min="2052" max="2053" width="15.7109375" style="2" customWidth="1"/>
    <col min="2054" max="2054" width="2.85546875" style="2" customWidth="1"/>
    <col min="2055" max="2056" width="15.7109375" style="2" customWidth="1"/>
    <col min="2057" max="2057" width="2.85546875" style="2" customWidth="1"/>
    <col min="2058" max="2059" width="15.7109375" style="2" customWidth="1"/>
    <col min="2060" max="2060" width="2.85546875" style="2" customWidth="1"/>
    <col min="2061" max="2295" width="9.140625" style="2"/>
    <col min="2296" max="2296" width="2.85546875" style="2" customWidth="1"/>
    <col min="2297" max="2297" width="45.85546875" style="2" customWidth="1"/>
    <col min="2298" max="2298" width="2.85546875" style="2" customWidth="1"/>
    <col min="2299" max="2300" width="15.7109375" style="2" customWidth="1"/>
    <col min="2301" max="2301" width="2.85546875" style="2" customWidth="1"/>
    <col min="2302" max="2303" width="15.7109375" style="2" customWidth="1"/>
    <col min="2304" max="2304" width="2.85546875" style="2" customWidth="1"/>
    <col min="2305" max="2306" width="15.7109375" style="2" customWidth="1"/>
    <col min="2307" max="2307" width="2.85546875" style="2" customWidth="1"/>
    <col min="2308" max="2309" width="15.7109375" style="2" customWidth="1"/>
    <col min="2310" max="2310" width="2.85546875" style="2" customWidth="1"/>
    <col min="2311" max="2312" width="15.7109375" style="2" customWidth="1"/>
    <col min="2313" max="2313" width="2.85546875" style="2" customWidth="1"/>
    <col min="2314" max="2315" width="15.7109375" style="2" customWidth="1"/>
    <col min="2316" max="2316" width="2.85546875" style="2" customWidth="1"/>
    <col min="2317" max="2551" width="9.140625" style="2"/>
    <col min="2552" max="2552" width="2.85546875" style="2" customWidth="1"/>
    <col min="2553" max="2553" width="45.85546875" style="2" customWidth="1"/>
    <col min="2554" max="2554" width="2.85546875" style="2" customWidth="1"/>
    <col min="2555" max="2556" width="15.7109375" style="2" customWidth="1"/>
    <col min="2557" max="2557" width="2.85546875" style="2" customWidth="1"/>
    <col min="2558" max="2559" width="15.7109375" style="2" customWidth="1"/>
    <col min="2560" max="2560" width="2.85546875" style="2" customWidth="1"/>
    <col min="2561" max="2562" width="15.7109375" style="2" customWidth="1"/>
    <col min="2563" max="2563" width="2.85546875" style="2" customWidth="1"/>
    <col min="2564" max="2565" width="15.7109375" style="2" customWidth="1"/>
    <col min="2566" max="2566" width="2.85546875" style="2" customWidth="1"/>
    <col min="2567" max="2568" width="15.7109375" style="2" customWidth="1"/>
    <col min="2569" max="2569" width="2.85546875" style="2" customWidth="1"/>
    <col min="2570" max="2571" width="15.7109375" style="2" customWidth="1"/>
    <col min="2572" max="2572" width="2.85546875" style="2" customWidth="1"/>
    <col min="2573" max="2807" width="9.140625" style="2"/>
    <col min="2808" max="2808" width="2.85546875" style="2" customWidth="1"/>
    <col min="2809" max="2809" width="45.85546875" style="2" customWidth="1"/>
    <col min="2810" max="2810" width="2.85546875" style="2" customWidth="1"/>
    <col min="2811" max="2812" width="15.7109375" style="2" customWidth="1"/>
    <col min="2813" max="2813" width="2.85546875" style="2" customWidth="1"/>
    <col min="2814" max="2815" width="15.7109375" style="2" customWidth="1"/>
    <col min="2816" max="2816" width="2.85546875" style="2" customWidth="1"/>
    <col min="2817" max="2818" width="15.7109375" style="2" customWidth="1"/>
    <col min="2819" max="2819" width="2.85546875" style="2" customWidth="1"/>
    <col min="2820" max="2821" width="15.7109375" style="2" customWidth="1"/>
    <col min="2822" max="2822" width="2.85546875" style="2" customWidth="1"/>
    <col min="2823" max="2824" width="15.7109375" style="2" customWidth="1"/>
    <col min="2825" max="2825" width="2.85546875" style="2" customWidth="1"/>
    <col min="2826" max="2827" width="15.7109375" style="2" customWidth="1"/>
    <col min="2828" max="2828" width="2.85546875" style="2" customWidth="1"/>
    <col min="2829" max="3063" width="9.140625" style="2"/>
    <col min="3064" max="3064" width="2.85546875" style="2" customWidth="1"/>
    <col min="3065" max="3065" width="45.85546875" style="2" customWidth="1"/>
    <col min="3066" max="3066" width="2.85546875" style="2" customWidth="1"/>
    <col min="3067" max="3068" width="15.7109375" style="2" customWidth="1"/>
    <col min="3069" max="3069" width="2.85546875" style="2" customWidth="1"/>
    <col min="3070" max="3071" width="15.7109375" style="2" customWidth="1"/>
    <col min="3072" max="3072" width="2.85546875" style="2" customWidth="1"/>
    <col min="3073" max="3074" width="15.7109375" style="2" customWidth="1"/>
    <col min="3075" max="3075" width="2.85546875" style="2" customWidth="1"/>
    <col min="3076" max="3077" width="15.7109375" style="2" customWidth="1"/>
    <col min="3078" max="3078" width="2.85546875" style="2" customWidth="1"/>
    <col min="3079" max="3080" width="15.7109375" style="2" customWidth="1"/>
    <col min="3081" max="3081" width="2.85546875" style="2" customWidth="1"/>
    <col min="3082" max="3083" width="15.7109375" style="2" customWidth="1"/>
    <col min="3084" max="3084" width="2.85546875" style="2" customWidth="1"/>
    <col min="3085" max="3319" width="9.140625" style="2"/>
    <col min="3320" max="3320" width="2.85546875" style="2" customWidth="1"/>
    <col min="3321" max="3321" width="45.85546875" style="2" customWidth="1"/>
    <col min="3322" max="3322" width="2.85546875" style="2" customWidth="1"/>
    <col min="3323" max="3324" width="15.7109375" style="2" customWidth="1"/>
    <col min="3325" max="3325" width="2.85546875" style="2" customWidth="1"/>
    <col min="3326" max="3327" width="15.7109375" style="2" customWidth="1"/>
    <col min="3328" max="3328" width="2.85546875" style="2" customWidth="1"/>
    <col min="3329" max="3330" width="15.7109375" style="2" customWidth="1"/>
    <col min="3331" max="3331" width="2.85546875" style="2" customWidth="1"/>
    <col min="3332" max="3333" width="15.7109375" style="2" customWidth="1"/>
    <col min="3334" max="3334" width="2.85546875" style="2" customWidth="1"/>
    <col min="3335" max="3336" width="15.7109375" style="2" customWidth="1"/>
    <col min="3337" max="3337" width="2.85546875" style="2" customWidth="1"/>
    <col min="3338" max="3339" width="15.7109375" style="2" customWidth="1"/>
    <col min="3340" max="3340" width="2.85546875" style="2" customWidth="1"/>
    <col min="3341" max="3575" width="9.140625" style="2"/>
    <col min="3576" max="3576" width="2.85546875" style="2" customWidth="1"/>
    <col min="3577" max="3577" width="45.85546875" style="2" customWidth="1"/>
    <col min="3578" max="3578" width="2.85546875" style="2" customWidth="1"/>
    <col min="3579" max="3580" width="15.7109375" style="2" customWidth="1"/>
    <col min="3581" max="3581" width="2.85546875" style="2" customWidth="1"/>
    <col min="3582" max="3583" width="15.7109375" style="2" customWidth="1"/>
    <col min="3584" max="3584" width="2.85546875" style="2" customWidth="1"/>
    <col min="3585" max="3586" width="15.7109375" style="2" customWidth="1"/>
    <col min="3587" max="3587" width="2.85546875" style="2" customWidth="1"/>
    <col min="3588" max="3589" width="15.7109375" style="2" customWidth="1"/>
    <col min="3590" max="3590" width="2.85546875" style="2" customWidth="1"/>
    <col min="3591" max="3592" width="15.7109375" style="2" customWidth="1"/>
    <col min="3593" max="3593" width="2.85546875" style="2" customWidth="1"/>
    <col min="3594" max="3595" width="15.7109375" style="2" customWidth="1"/>
    <col min="3596" max="3596" width="2.85546875" style="2" customWidth="1"/>
    <col min="3597" max="3831" width="9.140625" style="2"/>
    <col min="3832" max="3832" width="2.85546875" style="2" customWidth="1"/>
    <col min="3833" max="3833" width="45.85546875" style="2" customWidth="1"/>
    <col min="3834" max="3834" width="2.85546875" style="2" customWidth="1"/>
    <col min="3835" max="3836" width="15.7109375" style="2" customWidth="1"/>
    <col min="3837" max="3837" width="2.85546875" style="2" customWidth="1"/>
    <col min="3838" max="3839" width="15.7109375" style="2" customWidth="1"/>
    <col min="3840" max="3840" width="2.85546875" style="2" customWidth="1"/>
    <col min="3841" max="3842" width="15.7109375" style="2" customWidth="1"/>
    <col min="3843" max="3843" width="2.85546875" style="2" customWidth="1"/>
    <col min="3844" max="3845" width="15.7109375" style="2" customWidth="1"/>
    <col min="3846" max="3846" width="2.85546875" style="2" customWidth="1"/>
    <col min="3847" max="3848" width="15.7109375" style="2" customWidth="1"/>
    <col min="3849" max="3849" width="2.85546875" style="2" customWidth="1"/>
    <col min="3850" max="3851" width="15.7109375" style="2" customWidth="1"/>
    <col min="3852" max="3852" width="2.85546875" style="2" customWidth="1"/>
    <col min="3853" max="4087" width="9.140625" style="2"/>
    <col min="4088" max="4088" width="2.85546875" style="2" customWidth="1"/>
    <col min="4089" max="4089" width="45.85546875" style="2" customWidth="1"/>
    <col min="4090" max="4090" width="2.85546875" style="2" customWidth="1"/>
    <col min="4091" max="4092" width="15.7109375" style="2" customWidth="1"/>
    <col min="4093" max="4093" width="2.85546875" style="2" customWidth="1"/>
    <col min="4094" max="4095" width="15.7109375" style="2" customWidth="1"/>
    <col min="4096" max="4096" width="2.85546875" style="2" customWidth="1"/>
    <col min="4097" max="4098" width="15.7109375" style="2" customWidth="1"/>
    <col min="4099" max="4099" width="2.85546875" style="2" customWidth="1"/>
    <col min="4100" max="4101" width="15.7109375" style="2" customWidth="1"/>
    <col min="4102" max="4102" width="2.85546875" style="2" customWidth="1"/>
    <col min="4103" max="4104" width="15.7109375" style="2" customWidth="1"/>
    <col min="4105" max="4105" width="2.85546875" style="2" customWidth="1"/>
    <col min="4106" max="4107" width="15.7109375" style="2" customWidth="1"/>
    <col min="4108" max="4108" width="2.85546875" style="2" customWidth="1"/>
    <col min="4109" max="4343" width="9.140625" style="2"/>
    <col min="4344" max="4344" width="2.85546875" style="2" customWidth="1"/>
    <col min="4345" max="4345" width="45.85546875" style="2" customWidth="1"/>
    <col min="4346" max="4346" width="2.85546875" style="2" customWidth="1"/>
    <col min="4347" max="4348" width="15.7109375" style="2" customWidth="1"/>
    <col min="4349" max="4349" width="2.85546875" style="2" customWidth="1"/>
    <col min="4350" max="4351" width="15.7109375" style="2" customWidth="1"/>
    <col min="4352" max="4352" width="2.85546875" style="2" customWidth="1"/>
    <col min="4353" max="4354" width="15.7109375" style="2" customWidth="1"/>
    <col min="4355" max="4355" width="2.85546875" style="2" customWidth="1"/>
    <col min="4356" max="4357" width="15.7109375" style="2" customWidth="1"/>
    <col min="4358" max="4358" width="2.85546875" style="2" customWidth="1"/>
    <col min="4359" max="4360" width="15.7109375" style="2" customWidth="1"/>
    <col min="4361" max="4361" width="2.85546875" style="2" customWidth="1"/>
    <col min="4362" max="4363" width="15.7109375" style="2" customWidth="1"/>
    <col min="4364" max="4364" width="2.85546875" style="2" customWidth="1"/>
    <col min="4365" max="4599" width="9.140625" style="2"/>
    <col min="4600" max="4600" width="2.85546875" style="2" customWidth="1"/>
    <col min="4601" max="4601" width="45.85546875" style="2" customWidth="1"/>
    <col min="4602" max="4602" width="2.85546875" style="2" customWidth="1"/>
    <col min="4603" max="4604" width="15.7109375" style="2" customWidth="1"/>
    <col min="4605" max="4605" width="2.85546875" style="2" customWidth="1"/>
    <col min="4606" max="4607" width="15.7109375" style="2" customWidth="1"/>
    <col min="4608" max="4608" width="2.85546875" style="2" customWidth="1"/>
    <col min="4609" max="4610" width="15.7109375" style="2" customWidth="1"/>
    <col min="4611" max="4611" width="2.85546875" style="2" customWidth="1"/>
    <col min="4612" max="4613" width="15.7109375" style="2" customWidth="1"/>
    <col min="4614" max="4614" width="2.85546875" style="2" customWidth="1"/>
    <col min="4615" max="4616" width="15.7109375" style="2" customWidth="1"/>
    <col min="4617" max="4617" width="2.85546875" style="2" customWidth="1"/>
    <col min="4618" max="4619" width="15.7109375" style="2" customWidth="1"/>
    <col min="4620" max="4620" width="2.85546875" style="2" customWidth="1"/>
    <col min="4621" max="4855" width="9.140625" style="2"/>
    <col min="4856" max="4856" width="2.85546875" style="2" customWidth="1"/>
    <col min="4857" max="4857" width="45.85546875" style="2" customWidth="1"/>
    <col min="4858" max="4858" width="2.85546875" style="2" customWidth="1"/>
    <col min="4859" max="4860" width="15.7109375" style="2" customWidth="1"/>
    <col min="4861" max="4861" width="2.85546875" style="2" customWidth="1"/>
    <col min="4862" max="4863" width="15.7109375" style="2" customWidth="1"/>
    <col min="4864" max="4864" width="2.85546875" style="2" customWidth="1"/>
    <col min="4865" max="4866" width="15.7109375" style="2" customWidth="1"/>
    <col min="4867" max="4867" width="2.85546875" style="2" customWidth="1"/>
    <col min="4868" max="4869" width="15.7109375" style="2" customWidth="1"/>
    <col min="4870" max="4870" width="2.85546875" style="2" customWidth="1"/>
    <col min="4871" max="4872" width="15.7109375" style="2" customWidth="1"/>
    <col min="4873" max="4873" width="2.85546875" style="2" customWidth="1"/>
    <col min="4874" max="4875" width="15.7109375" style="2" customWidth="1"/>
    <col min="4876" max="4876" width="2.85546875" style="2" customWidth="1"/>
    <col min="4877" max="5111" width="9.140625" style="2"/>
    <col min="5112" max="5112" width="2.85546875" style="2" customWidth="1"/>
    <col min="5113" max="5113" width="45.85546875" style="2" customWidth="1"/>
    <col min="5114" max="5114" width="2.85546875" style="2" customWidth="1"/>
    <col min="5115" max="5116" width="15.7109375" style="2" customWidth="1"/>
    <col min="5117" max="5117" width="2.85546875" style="2" customWidth="1"/>
    <col min="5118" max="5119" width="15.7109375" style="2" customWidth="1"/>
    <col min="5120" max="5120" width="2.85546875" style="2" customWidth="1"/>
    <col min="5121" max="5122" width="15.7109375" style="2" customWidth="1"/>
    <col min="5123" max="5123" width="2.85546875" style="2" customWidth="1"/>
    <col min="5124" max="5125" width="15.7109375" style="2" customWidth="1"/>
    <col min="5126" max="5126" width="2.85546875" style="2" customWidth="1"/>
    <col min="5127" max="5128" width="15.7109375" style="2" customWidth="1"/>
    <col min="5129" max="5129" width="2.85546875" style="2" customWidth="1"/>
    <col min="5130" max="5131" width="15.7109375" style="2" customWidth="1"/>
    <col min="5132" max="5132" width="2.85546875" style="2" customWidth="1"/>
    <col min="5133" max="5367" width="9.140625" style="2"/>
    <col min="5368" max="5368" width="2.85546875" style="2" customWidth="1"/>
    <col min="5369" max="5369" width="45.85546875" style="2" customWidth="1"/>
    <col min="5370" max="5370" width="2.85546875" style="2" customWidth="1"/>
    <col min="5371" max="5372" width="15.7109375" style="2" customWidth="1"/>
    <col min="5373" max="5373" width="2.85546875" style="2" customWidth="1"/>
    <col min="5374" max="5375" width="15.7109375" style="2" customWidth="1"/>
    <col min="5376" max="5376" width="2.85546875" style="2" customWidth="1"/>
    <col min="5377" max="5378" width="15.7109375" style="2" customWidth="1"/>
    <col min="5379" max="5379" width="2.85546875" style="2" customWidth="1"/>
    <col min="5380" max="5381" width="15.7109375" style="2" customWidth="1"/>
    <col min="5382" max="5382" width="2.85546875" style="2" customWidth="1"/>
    <col min="5383" max="5384" width="15.7109375" style="2" customWidth="1"/>
    <col min="5385" max="5385" width="2.85546875" style="2" customWidth="1"/>
    <col min="5386" max="5387" width="15.7109375" style="2" customWidth="1"/>
    <col min="5388" max="5388" width="2.85546875" style="2" customWidth="1"/>
    <col min="5389" max="5623" width="9.140625" style="2"/>
    <col min="5624" max="5624" width="2.85546875" style="2" customWidth="1"/>
    <col min="5625" max="5625" width="45.85546875" style="2" customWidth="1"/>
    <col min="5626" max="5626" width="2.85546875" style="2" customWidth="1"/>
    <col min="5627" max="5628" width="15.7109375" style="2" customWidth="1"/>
    <col min="5629" max="5629" width="2.85546875" style="2" customWidth="1"/>
    <col min="5630" max="5631" width="15.7109375" style="2" customWidth="1"/>
    <col min="5632" max="5632" width="2.85546875" style="2" customWidth="1"/>
    <col min="5633" max="5634" width="15.7109375" style="2" customWidth="1"/>
    <col min="5635" max="5635" width="2.85546875" style="2" customWidth="1"/>
    <col min="5636" max="5637" width="15.7109375" style="2" customWidth="1"/>
    <col min="5638" max="5638" width="2.85546875" style="2" customWidth="1"/>
    <col min="5639" max="5640" width="15.7109375" style="2" customWidth="1"/>
    <col min="5641" max="5641" width="2.85546875" style="2" customWidth="1"/>
    <col min="5642" max="5643" width="15.7109375" style="2" customWidth="1"/>
    <col min="5644" max="5644" width="2.85546875" style="2" customWidth="1"/>
    <col min="5645" max="5879" width="9.140625" style="2"/>
    <col min="5880" max="5880" width="2.85546875" style="2" customWidth="1"/>
    <col min="5881" max="5881" width="45.85546875" style="2" customWidth="1"/>
    <col min="5882" max="5882" width="2.85546875" style="2" customWidth="1"/>
    <col min="5883" max="5884" width="15.7109375" style="2" customWidth="1"/>
    <col min="5885" max="5885" width="2.85546875" style="2" customWidth="1"/>
    <col min="5886" max="5887" width="15.7109375" style="2" customWidth="1"/>
    <col min="5888" max="5888" width="2.85546875" style="2" customWidth="1"/>
    <col min="5889" max="5890" width="15.7109375" style="2" customWidth="1"/>
    <col min="5891" max="5891" width="2.85546875" style="2" customWidth="1"/>
    <col min="5892" max="5893" width="15.7109375" style="2" customWidth="1"/>
    <col min="5894" max="5894" width="2.85546875" style="2" customWidth="1"/>
    <col min="5895" max="5896" width="15.7109375" style="2" customWidth="1"/>
    <col min="5897" max="5897" width="2.85546875" style="2" customWidth="1"/>
    <col min="5898" max="5899" width="15.7109375" style="2" customWidth="1"/>
    <col min="5900" max="5900" width="2.85546875" style="2" customWidth="1"/>
    <col min="5901" max="6135" width="9.140625" style="2"/>
    <col min="6136" max="6136" width="2.85546875" style="2" customWidth="1"/>
    <col min="6137" max="6137" width="45.85546875" style="2" customWidth="1"/>
    <col min="6138" max="6138" width="2.85546875" style="2" customWidth="1"/>
    <col min="6139" max="6140" width="15.7109375" style="2" customWidth="1"/>
    <col min="6141" max="6141" width="2.85546875" style="2" customWidth="1"/>
    <col min="6142" max="6143" width="15.7109375" style="2" customWidth="1"/>
    <col min="6144" max="6144" width="2.85546875" style="2" customWidth="1"/>
    <col min="6145" max="6146" width="15.7109375" style="2" customWidth="1"/>
    <col min="6147" max="6147" width="2.85546875" style="2" customWidth="1"/>
    <col min="6148" max="6149" width="15.7109375" style="2" customWidth="1"/>
    <col min="6150" max="6150" width="2.85546875" style="2" customWidth="1"/>
    <col min="6151" max="6152" width="15.7109375" style="2" customWidth="1"/>
    <col min="6153" max="6153" width="2.85546875" style="2" customWidth="1"/>
    <col min="6154" max="6155" width="15.7109375" style="2" customWidth="1"/>
    <col min="6156" max="6156" width="2.85546875" style="2" customWidth="1"/>
    <col min="6157" max="6391" width="9.140625" style="2"/>
    <col min="6392" max="6392" width="2.85546875" style="2" customWidth="1"/>
    <col min="6393" max="6393" width="45.85546875" style="2" customWidth="1"/>
    <col min="6394" max="6394" width="2.85546875" style="2" customWidth="1"/>
    <col min="6395" max="6396" width="15.7109375" style="2" customWidth="1"/>
    <col min="6397" max="6397" width="2.85546875" style="2" customWidth="1"/>
    <col min="6398" max="6399" width="15.7109375" style="2" customWidth="1"/>
    <col min="6400" max="6400" width="2.85546875" style="2" customWidth="1"/>
    <col min="6401" max="6402" width="15.7109375" style="2" customWidth="1"/>
    <col min="6403" max="6403" width="2.85546875" style="2" customWidth="1"/>
    <col min="6404" max="6405" width="15.7109375" style="2" customWidth="1"/>
    <col min="6406" max="6406" width="2.85546875" style="2" customWidth="1"/>
    <col min="6407" max="6408" width="15.7109375" style="2" customWidth="1"/>
    <col min="6409" max="6409" width="2.85546875" style="2" customWidth="1"/>
    <col min="6410" max="6411" width="15.7109375" style="2" customWidth="1"/>
    <col min="6412" max="6412" width="2.85546875" style="2" customWidth="1"/>
    <col min="6413" max="6647" width="9.140625" style="2"/>
    <col min="6648" max="6648" width="2.85546875" style="2" customWidth="1"/>
    <col min="6649" max="6649" width="45.85546875" style="2" customWidth="1"/>
    <col min="6650" max="6650" width="2.85546875" style="2" customWidth="1"/>
    <col min="6651" max="6652" width="15.7109375" style="2" customWidth="1"/>
    <col min="6653" max="6653" width="2.85546875" style="2" customWidth="1"/>
    <col min="6654" max="6655" width="15.7109375" style="2" customWidth="1"/>
    <col min="6656" max="6656" width="2.85546875" style="2" customWidth="1"/>
    <col min="6657" max="6658" width="15.7109375" style="2" customWidth="1"/>
    <col min="6659" max="6659" width="2.85546875" style="2" customWidth="1"/>
    <col min="6660" max="6661" width="15.7109375" style="2" customWidth="1"/>
    <col min="6662" max="6662" width="2.85546875" style="2" customWidth="1"/>
    <col min="6663" max="6664" width="15.7109375" style="2" customWidth="1"/>
    <col min="6665" max="6665" width="2.85546875" style="2" customWidth="1"/>
    <col min="6666" max="6667" width="15.7109375" style="2" customWidth="1"/>
    <col min="6668" max="6668" width="2.85546875" style="2" customWidth="1"/>
    <col min="6669" max="6903" width="9.140625" style="2"/>
    <col min="6904" max="6904" width="2.85546875" style="2" customWidth="1"/>
    <col min="6905" max="6905" width="45.85546875" style="2" customWidth="1"/>
    <col min="6906" max="6906" width="2.85546875" style="2" customWidth="1"/>
    <col min="6907" max="6908" width="15.7109375" style="2" customWidth="1"/>
    <col min="6909" max="6909" width="2.85546875" style="2" customWidth="1"/>
    <col min="6910" max="6911" width="15.7109375" style="2" customWidth="1"/>
    <col min="6912" max="6912" width="2.85546875" style="2" customWidth="1"/>
    <col min="6913" max="6914" width="15.7109375" style="2" customWidth="1"/>
    <col min="6915" max="6915" width="2.85546875" style="2" customWidth="1"/>
    <col min="6916" max="6917" width="15.7109375" style="2" customWidth="1"/>
    <col min="6918" max="6918" width="2.85546875" style="2" customWidth="1"/>
    <col min="6919" max="6920" width="15.7109375" style="2" customWidth="1"/>
    <col min="6921" max="6921" width="2.85546875" style="2" customWidth="1"/>
    <col min="6922" max="6923" width="15.7109375" style="2" customWidth="1"/>
    <col min="6924" max="6924" width="2.85546875" style="2" customWidth="1"/>
    <col min="6925" max="7159" width="9.140625" style="2"/>
    <col min="7160" max="7160" width="2.85546875" style="2" customWidth="1"/>
    <col min="7161" max="7161" width="45.85546875" style="2" customWidth="1"/>
    <col min="7162" max="7162" width="2.85546875" style="2" customWidth="1"/>
    <col min="7163" max="7164" width="15.7109375" style="2" customWidth="1"/>
    <col min="7165" max="7165" width="2.85546875" style="2" customWidth="1"/>
    <col min="7166" max="7167" width="15.7109375" style="2" customWidth="1"/>
    <col min="7168" max="7168" width="2.85546875" style="2" customWidth="1"/>
    <col min="7169" max="7170" width="15.7109375" style="2" customWidth="1"/>
    <col min="7171" max="7171" width="2.85546875" style="2" customWidth="1"/>
    <col min="7172" max="7173" width="15.7109375" style="2" customWidth="1"/>
    <col min="7174" max="7174" width="2.85546875" style="2" customWidth="1"/>
    <col min="7175" max="7176" width="15.7109375" style="2" customWidth="1"/>
    <col min="7177" max="7177" width="2.85546875" style="2" customWidth="1"/>
    <col min="7178" max="7179" width="15.7109375" style="2" customWidth="1"/>
    <col min="7180" max="7180" width="2.85546875" style="2" customWidth="1"/>
    <col min="7181" max="7415" width="9.140625" style="2"/>
    <col min="7416" max="7416" width="2.85546875" style="2" customWidth="1"/>
    <col min="7417" max="7417" width="45.85546875" style="2" customWidth="1"/>
    <col min="7418" max="7418" width="2.85546875" style="2" customWidth="1"/>
    <col min="7419" max="7420" width="15.7109375" style="2" customWidth="1"/>
    <col min="7421" max="7421" width="2.85546875" style="2" customWidth="1"/>
    <col min="7422" max="7423" width="15.7109375" style="2" customWidth="1"/>
    <col min="7424" max="7424" width="2.85546875" style="2" customWidth="1"/>
    <col min="7425" max="7426" width="15.7109375" style="2" customWidth="1"/>
    <col min="7427" max="7427" width="2.85546875" style="2" customWidth="1"/>
    <col min="7428" max="7429" width="15.7109375" style="2" customWidth="1"/>
    <col min="7430" max="7430" width="2.85546875" style="2" customWidth="1"/>
    <col min="7431" max="7432" width="15.7109375" style="2" customWidth="1"/>
    <col min="7433" max="7433" width="2.85546875" style="2" customWidth="1"/>
    <col min="7434" max="7435" width="15.7109375" style="2" customWidth="1"/>
    <col min="7436" max="7436" width="2.85546875" style="2" customWidth="1"/>
    <col min="7437" max="7671" width="9.140625" style="2"/>
    <col min="7672" max="7672" width="2.85546875" style="2" customWidth="1"/>
    <col min="7673" max="7673" width="45.85546875" style="2" customWidth="1"/>
    <col min="7674" max="7674" width="2.85546875" style="2" customWidth="1"/>
    <col min="7675" max="7676" width="15.7109375" style="2" customWidth="1"/>
    <col min="7677" max="7677" width="2.85546875" style="2" customWidth="1"/>
    <col min="7678" max="7679" width="15.7109375" style="2" customWidth="1"/>
    <col min="7680" max="7680" width="2.85546875" style="2" customWidth="1"/>
    <col min="7681" max="7682" width="15.7109375" style="2" customWidth="1"/>
    <col min="7683" max="7683" width="2.85546875" style="2" customWidth="1"/>
    <col min="7684" max="7685" width="15.7109375" style="2" customWidth="1"/>
    <col min="7686" max="7686" width="2.85546875" style="2" customWidth="1"/>
    <col min="7687" max="7688" width="15.7109375" style="2" customWidth="1"/>
    <col min="7689" max="7689" width="2.85546875" style="2" customWidth="1"/>
    <col min="7690" max="7691" width="15.7109375" style="2" customWidth="1"/>
    <col min="7692" max="7692" width="2.85546875" style="2" customWidth="1"/>
    <col min="7693" max="7927" width="9.140625" style="2"/>
    <col min="7928" max="7928" width="2.85546875" style="2" customWidth="1"/>
    <col min="7929" max="7929" width="45.85546875" style="2" customWidth="1"/>
    <col min="7930" max="7930" width="2.85546875" style="2" customWidth="1"/>
    <col min="7931" max="7932" width="15.7109375" style="2" customWidth="1"/>
    <col min="7933" max="7933" width="2.85546875" style="2" customWidth="1"/>
    <col min="7934" max="7935" width="15.7109375" style="2" customWidth="1"/>
    <col min="7936" max="7936" width="2.85546875" style="2" customWidth="1"/>
    <col min="7937" max="7938" width="15.7109375" style="2" customWidth="1"/>
    <col min="7939" max="7939" width="2.85546875" style="2" customWidth="1"/>
    <col min="7940" max="7941" width="15.7109375" style="2" customWidth="1"/>
    <col min="7942" max="7942" width="2.85546875" style="2" customWidth="1"/>
    <col min="7943" max="7944" width="15.7109375" style="2" customWidth="1"/>
    <col min="7945" max="7945" width="2.85546875" style="2" customWidth="1"/>
    <col min="7946" max="7947" width="15.7109375" style="2" customWidth="1"/>
    <col min="7948" max="7948" width="2.85546875" style="2" customWidth="1"/>
    <col min="7949" max="8183" width="9.140625" style="2"/>
    <col min="8184" max="8184" width="2.85546875" style="2" customWidth="1"/>
    <col min="8185" max="8185" width="45.85546875" style="2" customWidth="1"/>
    <col min="8186" max="8186" width="2.85546875" style="2" customWidth="1"/>
    <col min="8187" max="8188" width="15.7109375" style="2" customWidth="1"/>
    <col min="8189" max="8189" width="2.85546875" style="2" customWidth="1"/>
    <col min="8190" max="8191" width="15.7109375" style="2" customWidth="1"/>
    <col min="8192" max="8192" width="2.85546875" style="2" customWidth="1"/>
    <col min="8193" max="8194" width="15.7109375" style="2" customWidth="1"/>
    <col min="8195" max="8195" width="2.85546875" style="2" customWidth="1"/>
    <col min="8196" max="8197" width="15.7109375" style="2" customWidth="1"/>
    <col min="8198" max="8198" width="2.85546875" style="2" customWidth="1"/>
    <col min="8199" max="8200" width="15.7109375" style="2" customWidth="1"/>
    <col min="8201" max="8201" width="2.85546875" style="2" customWidth="1"/>
    <col min="8202" max="8203" width="15.7109375" style="2" customWidth="1"/>
    <col min="8204" max="8204" width="2.85546875" style="2" customWidth="1"/>
    <col min="8205" max="8439" width="9.140625" style="2"/>
    <col min="8440" max="8440" width="2.85546875" style="2" customWidth="1"/>
    <col min="8441" max="8441" width="45.85546875" style="2" customWidth="1"/>
    <col min="8442" max="8442" width="2.85546875" style="2" customWidth="1"/>
    <col min="8443" max="8444" width="15.7109375" style="2" customWidth="1"/>
    <col min="8445" max="8445" width="2.85546875" style="2" customWidth="1"/>
    <col min="8446" max="8447" width="15.7109375" style="2" customWidth="1"/>
    <col min="8448" max="8448" width="2.85546875" style="2" customWidth="1"/>
    <col min="8449" max="8450" width="15.7109375" style="2" customWidth="1"/>
    <col min="8451" max="8451" width="2.85546875" style="2" customWidth="1"/>
    <col min="8452" max="8453" width="15.7109375" style="2" customWidth="1"/>
    <col min="8454" max="8454" width="2.85546875" style="2" customWidth="1"/>
    <col min="8455" max="8456" width="15.7109375" style="2" customWidth="1"/>
    <col min="8457" max="8457" width="2.85546875" style="2" customWidth="1"/>
    <col min="8458" max="8459" width="15.7109375" style="2" customWidth="1"/>
    <col min="8460" max="8460" width="2.85546875" style="2" customWidth="1"/>
    <col min="8461" max="8695" width="9.140625" style="2"/>
    <col min="8696" max="8696" width="2.85546875" style="2" customWidth="1"/>
    <col min="8697" max="8697" width="45.85546875" style="2" customWidth="1"/>
    <col min="8698" max="8698" width="2.85546875" style="2" customWidth="1"/>
    <col min="8699" max="8700" width="15.7109375" style="2" customWidth="1"/>
    <col min="8701" max="8701" width="2.85546875" style="2" customWidth="1"/>
    <col min="8702" max="8703" width="15.7109375" style="2" customWidth="1"/>
    <col min="8704" max="8704" width="2.85546875" style="2" customWidth="1"/>
    <col min="8705" max="8706" width="15.7109375" style="2" customWidth="1"/>
    <col min="8707" max="8707" width="2.85546875" style="2" customWidth="1"/>
    <col min="8708" max="8709" width="15.7109375" style="2" customWidth="1"/>
    <col min="8710" max="8710" width="2.85546875" style="2" customWidth="1"/>
    <col min="8711" max="8712" width="15.7109375" style="2" customWidth="1"/>
    <col min="8713" max="8713" width="2.85546875" style="2" customWidth="1"/>
    <col min="8714" max="8715" width="15.7109375" style="2" customWidth="1"/>
    <col min="8716" max="8716" width="2.85546875" style="2" customWidth="1"/>
    <col min="8717" max="8951" width="9.140625" style="2"/>
    <col min="8952" max="8952" width="2.85546875" style="2" customWidth="1"/>
    <col min="8953" max="8953" width="45.85546875" style="2" customWidth="1"/>
    <col min="8954" max="8954" width="2.85546875" style="2" customWidth="1"/>
    <col min="8955" max="8956" width="15.7109375" style="2" customWidth="1"/>
    <col min="8957" max="8957" width="2.85546875" style="2" customWidth="1"/>
    <col min="8958" max="8959" width="15.7109375" style="2" customWidth="1"/>
    <col min="8960" max="8960" width="2.85546875" style="2" customWidth="1"/>
    <col min="8961" max="8962" width="15.7109375" style="2" customWidth="1"/>
    <col min="8963" max="8963" width="2.85546875" style="2" customWidth="1"/>
    <col min="8964" max="8965" width="15.7109375" style="2" customWidth="1"/>
    <col min="8966" max="8966" width="2.85546875" style="2" customWidth="1"/>
    <col min="8967" max="8968" width="15.7109375" style="2" customWidth="1"/>
    <col min="8969" max="8969" width="2.85546875" style="2" customWidth="1"/>
    <col min="8970" max="8971" width="15.7109375" style="2" customWidth="1"/>
    <col min="8972" max="8972" width="2.85546875" style="2" customWidth="1"/>
    <col min="8973" max="9207" width="9.140625" style="2"/>
    <col min="9208" max="9208" width="2.85546875" style="2" customWidth="1"/>
    <col min="9209" max="9209" width="45.85546875" style="2" customWidth="1"/>
    <col min="9210" max="9210" width="2.85546875" style="2" customWidth="1"/>
    <col min="9211" max="9212" width="15.7109375" style="2" customWidth="1"/>
    <col min="9213" max="9213" width="2.85546875" style="2" customWidth="1"/>
    <col min="9214" max="9215" width="15.7109375" style="2" customWidth="1"/>
    <col min="9216" max="9216" width="2.85546875" style="2" customWidth="1"/>
    <col min="9217" max="9218" width="15.7109375" style="2" customWidth="1"/>
    <col min="9219" max="9219" width="2.85546875" style="2" customWidth="1"/>
    <col min="9220" max="9221" width="15.7109375" style="2" customWidth="1"/>
    <col min="9222" max="9222" width="2.85546875" style="2" customWidth="1"/>
    <col min="9223" max="9224" width="15.7109375" style="2" customWidth="1"/>
    <col min="9225" max="9225" width="2.85546875" style="2" customWidth="1"/>
    <col min="9226" max="9227" width="15.7109375" style="2" customWidth="1"/>
    <col min="9228" max="9228" width="2.85546875" style="2" customWidth="1"/>
    <col min="9229" max="9463" width="9.140625" style="2"/>
    <col min="9464" max="9464" width="2.85546875" style="2" customWidth="1"/>
    <col min="9465" max="9465" width="45.85546875" style="2" customWidth="1"/>
    <col min="9466" max="9466" width="2.85546875" style="2" customWidth="1"/>
    <col min="9467" max="9468" width="15.7109375" style="2" customWidth="1"/>
    <col min="9469" max="9469" width="2.85546875" style="2" customWidth="1"/>
    <col min="9470" max="9471" width="15.7109375" style="2" customWidth="1"/>
    <col min="9472" max="9472" width="2.85546875" style="2" customWidth="1"/>
    <col min="9473" max="9474" width="15.7109375" style="2" customWidth="1"/>
    <col min="9475" max="9475" width="2.85546875" style="2" customWidth="1"/>
    <col min="9476" max="9477" width="15.7109375" style="2" customWidth="1"/>
    <col min="9478" max="9478" width="2.85546875" style="2" customWidth="1"/>
    <col min="9479" max="9480" width="15.7109375" style="2" customWidth="1"/>
    <col min="9481" max="9481" width="2.85546875" style="2" customWidth="1"/>
    <col min="9482" max="9483" width="15.7109375" style="2" customWidth="1"/>
    <col min="9484" max="9484" width="2.85546875" style="2" customWidth="1"/>
    <col min="9485" max="9719" width="9.140625" style="2"/>
    <col min="9720" max="9720" width="2.85546875" style="2" customWidth="1"/>
    <col min="9721" max="9721" width="45.85546875" style="2" customWidth="1"/>
    <col min="9722" max="9722" width="2.85546875" style="2" customWidth="1"/>
    <col min="9723" max="9724" width="15.7109375" style="2" customWidth="1"/>
    <col min="9725" max="9725" width="2.85546875" style="2" customWidth="1"/>
    <col min="9726" max="9727" width="15.7109375" style="2" customWidth="1"/>
    <col min="9728" max="9728" width="2.85546875" style="2" customWidth="1"/>
    <col min="9729" max="9730" width="15.7109375" style="2" customWidth="1"/>
    <col min="9731" max="9731" width="2.85546875" style="2" customWidth="1"/>
    <col min="9732" max="9733" width="15.7109375" style="2" customWidth="1"/>
    <col min="9734" max="9734" width="2.85546875" style="2" customWidth="1"/>
    <col min="9735" max="9736" width="15.7109375" style="2" customWidth="1"/>
    <col min="9737" max="9737" width="2.85546875" style="2" customWidth="1"/>
    <col min="9738" max="9739" width="15.7109375" style="2" customWidth="1"/>
    <col min="9740" max="9740" width="2.85546875" style="2" customWidth="1"/>
    <col min="9741" max="9975" width="9.140625" style="2"/>
    <col min="9976" max="9976" width="2.85546875" style="2" customWidth="1"/>
    <col min="9977" max="9977" width="45.85546875" style="2" customWidth="1"/>
    <col min="9978" max="9978" width="2.85546875" style="2" customWidth="1"/>
    <col min="9979" max="9980" width="15.7109375" style="2" customWidth="1"/>
    <col min="9981" max="9981" width="2.85546875" style="2" customWidth="1"/>
    <col min="9982" max="9983" width="15.7109375" style="2" customWidth="1"/>
    <col min="9984" max="9984" width="2.85546875" style="2" customWidth="1"/>
    <col min="9985" max="9986" width="15.7109375" style="2" customWidth="1"/>
    <col min="9987" max="9987" width="2.85546875" style="2" customWidth="1"/>
    <col min="9988" max="9989" width="15.7109375" style="2" customWidth="1"/>
    <col min="9990" max="9990" width="2.85546875" style="2" customWidth="1"/>
    <col min="9991" max="9992" width="15.7109375" style="2" customWidth="1"/>
    <col min="9993" max="9993" width="2.85546875" style="2" customWidth="1"/>
    <col min="9994" max="9995" width="15.7109375" style="2" customWidth="1"/>
    <col min="9996" max="9996" width="2.85546875" style="2" customWidth="1"/>
    <col min="9997" max="10231" width="9.140625" style="2"/>
    <col min="10232" max="10232" width="2.85546875" style="2" customWidth="1"/>
    <col min="10233" max="10233" width="45.85546875" style="2" customWidth="1"/>
    <col min="10234" max="10234" width="2.85546875" style="2" customWidth="1"/>
    <col min="10235" max="10236" width="15.7109375" style="2" customWidth="1"/>
    <col min="10237" max="10237" width="2.85546875" style="2" customWidth="1"/>
    <col min="10238" max="10239" width="15.7109375" style="2" customWidth="1"/>
    <col min="10240" max="10240" width="2.85546875" style="2" customWidth="1"/>
    <col min="10241" max="10242" width="15.7109375" style="2" customWidth="1"/>
    <col min="10243" max="10243" width="2.85546875" style="2" customWidth="1"/>
    <col min="10244" max="10245" width="15.7109375" style="2" customWidth="1"/>
    <col min="10246" max="10246" width="2.85546875" style="2" customWidth="1"/>
    <col min="10247" max="10248" width="15.7109375" style="2" customWidth="1"/>
    <col min="10249" max="10249" width="2.85546875" style="2" customWidth="1"/>
    <col min="10250" max="10251" width="15.7109375" style="2" customWidth="1"/>
    <col min="10252" max="10252" width="2.85546875" style="2" customWidth="1"/>
    <col min="10253" max="10487" width="9.140625" style="2"/>
    <col min="10488" max="10488" width="2.85546875" style="2" customWidth="1"/>
    <col min="10489" max="10489" width="45.85546875" style="2" customWidth="1"/>
    <col min="10490" max="10490" width="2.85546875" style="2" customWidth="1"/>
    <col min="10491" max="10492" width="15.7109375" style="2" customWidth="1"/>
    <col min="10493" max="10493" width="2.85546875" style="2" customWidth="1"/>
    <col min="10494" max="10495" width="15.7109375" style="2" customWidth="1"/>
    <col min="10496" max="10496" width="2.85546875" style="2" customWidth="1"/>
    <col min="10497" max="10498" width="15.7109375" style="2" customWidth="1"/>
    <col min="10499" max="10499" width="2.85546875" style="2" customWidth="1"/>
    <col min="10500" max="10501" width="15.7109375" style="2" customWidth="1"/>
    <col min="10502" max="10502" width="2.85546875" style="2" customWidth="1"/>
    <col min="10503" max="10504" width="15.7109375" style="2" customWidth="1"/>
    <col min="10505" max="10505" width="2.85546875" style="2" customWidth="1"/>
    <col min="10506" max="10507" width="15.7109375" style="2" customWidth="1"/>
    <col min="10508" max="10508" width="2.85546875" style="2" customWidth="1"/>
    <col min="10509" max="10743" width="9.140625" style="2"/>
    <col min="10744" max="10744" width="2.85546875" style="2" customWidth="1"/>
    <col min="10745" max="10745" width="45.85546875" style="2" customWidth="1"/>
    <col min="10746" max="10746" width="2.85546875" style="2" customWidth="1"/>
    <col min="10747" max="10748" width="15.7109375" style="2" customWidth="1"/>
    <col min="10749" max="10749" width="2.85546875" style="2" customWidth="1"/>
    <col min="10750" max="10751" width="15.7109375" style="2" customWidth="1"/>
    <col min="10752" max="10752" width="2.85546875" style="2" customWidth="1"/>
    <col min="10753" max="10754" width="15.7109375" style="2" customWidth="1"/>
    <col min="10755" max="10755" width="2.85546875" style="2" customWidth="1"/>
    <col min="10756" max="10757" width="15.7109375" style="2" customWidth="1"/>
    <col min="10758" max="10758" width="2.85546875" style="2" customWidth="1"/>
    <col min="10759" max="10760" width="15.7109375" style="2" customWidth="1"/>
    <col min="10761" max="10761" width="2.85546875" style="2" customWidth="1"/>
    <col min="10762" max="10763" width="15.7109375" style="2" customWidth="1"/>
    <col min="10764" max="10764" width="2.85546875" style="2" customWidth="1"/>
    <col min="10765" max="10999" width="9.140625" style="2"/>
    <col min="11000" max="11000" width="2.85546875" style="2" customWidth="1"/>
    <col min="11001" max="11001" width="45.85546875" style="2" customWidth="1"/>
    <col min="11002" max="11002" width="2.85546875" style="2" customWidth="1"/>
    <col min="11003" max="11004" width="15.7109375" style="2" customWidth="1"/>
    <col min="11005" max="11005" width="2.85546875" style="2" customWidth="1"/>
    <col min="11006" max="11007" width="15.7109375" style="2" customWidth="1"/>
    <col min="11008" max="11008" width="2.85546875" style="2" customWidth="1"/>
    <col min="11009" max="11010" width="15.7109375" style="2" customWidth="1"/>
    <col min="11011" max="11011" width="2.85546875" style="2" customWidth="1"/>
    <col min="11012" max="11013" width="15.7109375" style="2" customWidth="1"/>
    <col min="11014" max="11014" width="2.85546875" style="2" customWidth="1"/>
    <col min="11015" max="11016" width="15.7109375" style="2" customWidth="1"/>
    <col min="11017" max="11017" width="2.85546875" style="2" customWidth="1"/>
    <col min="11018" max="11019" width="15.7109375" style="2" customWidth="1"/>
    <col min="11020" max="11020" width="2.85546875" style="2" customWidth="1"/>
    <col min="11021" max="11255" width="9.140625" style="2"/>
    <col min="11256" max="11256" width="2.85546875" style="2" customWidth="1"/>
    <col min="11257" max="11257" width="45.85546875" style="2" customWidth="1"/>
    <col min="11258" max="11258" width="2.85546875" style="2" customWidth="1"/>
    <col min="11259" max="11260" width="15.7109375" style="2" customWidth="1"/>
    <col min="11261" max="11261" width="2.85546875" style="2" customWidth="1"/>
    <col min="11262" max="11263" width="15.7109375" style="2" customWidth="1"/>
    <col min="11264" max="11264" width="2.85546875" style="2" customWidth="1"/>
    <col min="11265" max="11266" width="15.7109375" style="2" customWidth="1"/>
    <col min="11267" max="11267" width="2.85546875" style="2" customWidth="1"/>
    <col min="11268" max="11269" width="15.7109375" style="2" customWidth="1"/>
    <col min="11270" max="11270" width="2.85546875" style="2" customWidth="1"/>
    <col min="11271" max="11272" width="15.7109375" style="2" customWidth="1"/>
    <col min="11273" max="11273" width="2.85546875" style="2" customWidth="1"/>
    <col min="11274" max="11275" width="15.7109375" style="2" customWidth="1"/>
    <col min="11276" max="11276" width="2.85546875" style="2" customWidth="1"/>
    <col min="11277" max="11511" width="9.140625" style="2"/>
    <col min="11512" max="11512" width="2.85546875" style="2" customWidth="1"/>
    <col min="11513" max="11513" width="45.85546875" style="2" customWidth="1"/>
    <col min="11514" max="11514" width="2.85546875" style="2" customWidth="1"/>
    <col min="11515" max="11516" width="15.7109375" style="2" customWidth="1"/>
    <col min="11517" max="11517" width="2.85546875" style="2" customWidth="1"/>
    <col min="11518" max="11519" width="15.7109375" style="2" customWidth="1"/>
    <col min="11520" max="11520" width="2.85546875" style="2" customWidth="1"/>
    <col min="11521" max="11522" width="15.7109375" style="2" customWidth="1"/>
    <col min="11523" max="11523" width="2.85546875" style="2" customWidth="1"/>
    <col min="11524" max="11525" width="15.7109375" style="2" customWidth="1"/>
    <col min="11526" max="11526" width="2.85546875" style="2" customWidth="1"/>
    <col min="11527" max="11528" width="15.7109375" style="2" customWidth="1"/>
    <col min="11529" max="11529" width="2.85546875" style="2" customWidth="1"/>
    <col min="11530" max="11531" width="15.7109375" style="2" customWidth="1"/>
    <col min="11532" max="11532" width="2.85546875" style="2" customWidth="1"/>
    <col min="11533" max="11767" width="9.140625" style="2"/>
    <col min="11768" max="11768" width="2.85546875" style="2" customWidth="1"/>
    <col min="11769" max="11769" width="45.85546875" style="2" customWidth="1"/>
    <col min="11770" max="11770" width="2.85546875" style="2" customWidth="1"/>
    <col min="11771" max="11772" width="15.7109375" style="2" customWidth="1"/>
    <col min="11773" max="11773" width="2.85546875" style="2" customWidth="1"/>
    <col min="11774" max="11775" width="15.7109375" style="2" customWidth="1"/>
    <col min="11776" max="11776" width="2.85546875" style="2" customWidth="1"/>
    <col min="11777" max="11778" width="15.7109375" style="2" customWidth="1"/>
    <col min="11779" max="11779" width="2.85546875" style="2" customWidth="1"/>
    <col min="11780" max="11781" width="15.7109375" style="2" customWidth="1"/>
    <col min="11782" max="11782" width="2.85546875" style="2" customWidth="1"/>
    <col min="11783" max="11784" width="15.7109375" style="2" customWidth="1"/>
    <col min="11785" max="11785" width="2.85546875" style="2" customWidth="1"/>
    <col min="11786" max="11787" width="15.7109375" style="2" customWidth="1"/>
    <col min="11788" max="11788" width="2.85546875" style="2" customWidth="1"/>
    <col min="11789" max="12023" width="9.140625" style="2"/>
    <col min="12024" max="12024" width="2.85546875" style="2" customWidth="1"/>
    <col min="12025" max="12025" width="45.85546875" style="2" customWidth="1"/>
    <col min="12026" max="12026" width="2.85546875" style="2" customWidth="1"/>
    <col min="12027" max="12028" width="15.7109375" style="2" customWidth="1"/>
    <col min="12029" max="12029" width="2.85546875" style="2" customWidth="1"/>
    <col min="12030" max="12031" width="15.7109375" style="2" customWidth="1"/>
    <col min="12032" max="12032" width="2.85546875" style="2" customWidth="1"/>
    <col min="12033" max="12034" width="15.7109375" style="2" customWidth="1"/>
    <col min="12035" max="12035" width="2.85546875" style="2" customWidth="1"/>
    <col min="12036" max="12037" width="15.7109375" style="2" customWidth="1"/>
    <col min="12038" max="12038" width="2.85546875" style="2" customWidth="1"/>
    <col min="12039" max="12040" width="15.7109375" style="2" customWidth="1"/>
    <col min="12041" max="12041" width="2.85546875" style="2" customWidth="1"/>
    <col min="12042" max="12043" width="15.7109375" style="2" customWidth="1"/>
    <col min="12044" max="12044" width="2.85546875" style="2" customWidth="1"/>
    <col min="12045" max="12279" width="9.140625" style="2"/>
    <col min="12280" max="12280" width="2.85546875" style="2" customWidth="1"/>
    <col min="12281" max="12281" width="45.85546875" style="2" customWidth="1"/>
    <col min="12282" max="12282" width="2.85546875" style="2" customWidth="1"/>
    <col min="12283" max="12284" width="15.7109375" style="2" customWidth="1"/>
    <col min="12285" max="12285" width="2.85546875" style="2" customWidth="1"/>
    <col min="12286" max="12287" width="15.7109375" style="2" customWidth="1"/>
    <col min="12288" max="12288" width="2.85546875" style="2" customWidth="1"/>
    <col min="12289" max="12290" width="15.7109375" style="2" customWidth="1"/>
    <col min="12291" max="12291" width="2.85546875" style="2" customWidth="1"/>
    <col min="12292" max="12293" width="15.7109375" style="2" customWidth="1"/>
    <col min="12294" max="12294" width="2.85546875" style="2" customWidth="1"/>
    <col min="12295" max="12296" width="15.7109375" style="2" customWidth="1"/>
    <col min="12297" max="12297" width="2.85546875" style="2" customWidth="1"/>
    <col min="12298" max="12299" width="15.7109375" style="2" customWidth="1"/>
    <col min="12300" max="12300" width="2.85546875" style="2" customWidth="1"/>
    <col min="12301" max="12535" width="9.140625" style="2"/>
    <col min="12536" max="12536" width="2.85546875" style="2" customWidth="1"/>
    <col min="12537" max="12537" width="45.85546875" style="2" customWidth="1"/>
    <col min="12538" max="12538" width="2.85546875" style="2" customWidth="1"/>
    <col min="12539" max="12540" width="15.7109375" style="2" customWidth="1"/>
    <col min="12541" max="12541" width="2.85546875" style="2" customWidth="1"/>
    <col min="12542" max="12543" width="15.7109375" style="2" customWidth="1"/>
    <col min="12544" max="12544" width="2.85546875" style="2" customWidth="1"/>
    <col min="12545" max="12546" width="15.7109375" style="2" customWidth="1"/>
    <col min="12547" max="12547" width="2.85546875" style="2" customWidth="1"/>
    <col min="12548" max="12549" width="15.7109375" style="2" customWidth="1"/>
    <col min="12550" max="12550" width="2.85546875" style="2" customWidth="1"/>
    <col min="12551" max="12552" width="15.7109375" style="2" customWidth="1"/>
    <col min="12553" max="12553" width="2.85546875" style="2" customWidth="1"/>
    <col min="12554" max="12555" width="15.7109375" style="2" customWidth="1"/>
    <col min="12556" max="12556" width="2.85546875" style="2" customWidth="1"/>
    <col min="12557" max="12791" width="9.140625" style="2"/>
    <col min="12792" max="12792" width="2.85546875" style="2" customWidth="1"/>
    <col min="12793" max="12793" width="45.85546875" style="2" customWidth="1"/>
    <col min="12794" max="12794" width="2.85546875" style="2" customWidth="1"/>
    <col min="12795" max="12796" width="15.7109375" style="2" customWidth="1"/>
    <col min="12797" max="12797" width="2.85546875" style="2" customWidth="1"/>
    <col min="12798" max="12799" width="15.7109375" style="2" customWidth="1"/>
    <col min="12800" max="12800" width="2.85546875" style="2" customWidth="1"/>
    <col min="12801" max="12802" width="15.7109375" style="2" customWidth="1"/>
    <col min="12803" max="12803" width="2.85546875" style="2" customWidth="1"/>
    <col min="12804" max="12805" width="15.7109375" style="2" customWidth="1"/>
    <col min="12806" max="12806" width="2.85546875" style="2" customWidth="1"/>
    <col min="12807" max="12808" width="15.7109375" style="2" customWidth="1"/>
    <col min="12809" max="12809" width="2.85546875" style="2" customWidth="1"/>
    <col min="12810" max="12811" width="15.7109375" style="2" customWidth="1"/>
    <col min="12812" max="12812" width="2.85546875" style="2" customWidth="1"/>
    <col min="12813" max="13047" width="9.140625" style="2"/>
    <col min="13048" max="13048" width="2.85546875" style="2" customWidth="1"/>
    <col min="13049" max="13049" width="45.85546875" style="2" customWidth="1"/>
    <col min="13050" max="13050" width="2.85546875" style="2" customWidth="1"/>
    <col min="13051" max="13052" width="15.7109375" style="2" customWidth="1"/>
    <col min="13053" max="13053" width="2.85546875" style="2" customWidth="1"/>
    <col min="13054" max="13055" width="15.7109375" style="2" customWidth="1"/>
    <col min="13056" max="13056" width="2.85546875" style="2" customWidth="1"/>
    <col min="13057" max="13058" width="15.7109375" style="2" customWidth="1"/>
    <col min="13059" max="13059" width="2.85546875" style="2" customWidth="1"/>
    <col min="13060" max="13061" width="15.7109375" style="2" customWidth="1"/>
    <col min="13062" max="13062" width="2.85546875" style="2" customWidth="1"/>
    <col min="13063" max="13064" width="15.7109375" style="2" customWidth="1"/>
    <col min="13065" max="13065" width="2.85546875" style="2" customWidth="1"/>
    <col min="13066" max="13067" width="15.7109375" style="2" customWidth="1"/>
    <col min="13068" max="13068" width="2.85546875" style="2" customWidth="1"/>
    <col min="13069" max="13303" width="9.140625" style="2"/>
    <col min="13304" max="13304" width="2.85546875" style="2" customWidth="1"/>
    <col min="13305" max="13305" width="45.85546875" style="2" customWidth="1"/>
    <col min="13306" max="13306" width="2.85546875" style="2" customWidth="1"/>
    <col min="13307" max="13308" width="15.7109375" style="2" customWidth="1"/>
    <col min="13309" max="13309" width="2.85546875" style="2" customWidth="1"/>
    <col min="13310" max="13311" width="15.7109375" style="2" customWidth="1"/>
    <col min="13312" max="13312" width="2.85546875" style="2" customWidth="1"/>
    <col min="13313" max="13314" width="15.7109375" style="2" customWidth="1"/>
    <col min="13315" max="13315" width="2.85546875" style="2" customWidth="1"/>
    <col min="13316" max="13317" width="15.7109375" style="2" customWidth="1"/>
    <col min="13318" max="13318" width="2.85546875" style="2" customWidth="1"/>
    <col min="13319" max="13320" width="15.7109375" style="2" customWidth="1"/>
    <col min="13321" max="13321" width="2.85546875" style="2" customWidth="1"/>
    <col min="13322" max="13323" width="15.7109375" style="2" customWidth="1"/>
    <col min="13324" max="13324" width="2.85546875" style="2" customWidth="1"/>
    <col min="13325" max="13559" width="9.140625" style="2"/>
    <col min="13560" max="13560" width="2.85546875" style="2" customWidth="1"/>
    <col min="13561" max="13561" width="45.85546875" style="2" customWidth="1"/>
    <col min="13562" max="13562" width="2.85546875" style="2" customWidth="1"/>
    <col min="13563" max="13564" width="15.7109375" style="2" customWidth="1"/>
    <col min="13565" max="13565" width="2.85546875" style="2" customWidth="1"/>
    <col min="13566" max="13567" width="15.7109375" style="2" customWidth="1"/>
    <col min="13568" max="13568" width="2.85546875" style="2" customWidth="1"/>
    <col min="13569" max="13570" width="15.7109375" style="2" customWidth="1"/>
    <col min="13571" max="13571" width="2.85546875" style="2" customWidth="1"/>
    <col min="13572" max="13573" width="15.7109375" style="2" customWidth="1"/>
    <col min="13574" max="13574" width="2.85546875" style="2" customWidth="1"/>
    <col min="13575" max="13576" width="15.7109375" style="2" customWidth="1"/>
    <col min="13577" max="13577" width="2.85546875" style="2" customWidth="1"/>
    <col min="13578" max="13579" width="15.7109375" style="2" customWidth="1"/>
    <col min="13580" max="13580" width="2.85546875" style="2" customWidth="1"/>
    <col min="13581" max="13815" width="9.140625" style="2"/>
    <col min="13816" max="13816" width="2.85546875" style="2" customWidth="1"/>
    <col min="13817" max="13817" width="45.85546875" style="2" customWidth="1"/>
    <col min="13818" max="13818" width="2.85546875" style="2" customWidth="1"/>
    <col min="13819" max="13820" width="15.7109375" style="2" customWidth="1"/>
    <col min="13821" max="13821" width="2.85546875" style="2" customWidth="1"/>
    <col min="13822" max="13823" width="15.7109375" style="2" customWidth="1"/>
    <col min="13824" max="13824" width="2.85546875" style="2" customWidth="1"/>
    <col min="13825" max="13826" width="15.7109375" style="2" customWidth="1"/>
    <col min="13827" max="13827" width="2.85546875" style="2" customWidth="1"/>
    <col min="13828" max="13829" width="15.7109375" style="2" customWidth="1"/>
    <col min="13830" max="13830" width="2.85546875" style="2" customWidth="1"/>
    <col min="13831" max="13832" width="15.7109375" style="2" customWidth="1"/>
    <col min="13833" max="13833" width="2.85546875" style="2" customWidth="1"/>
    <col min="13834" max="13835" width="15.7109375" style="2" customWidth="1"/>
    <col min="13836" max="13836" width="2.85546875" style="2" customWidth="1"/>
    <col min="13837" max="14071" width="9.140625" style="2"/>
    <col min="14072" max="14072" width="2.85546875" style="2" customWidth="1"/>
    <col min="14073" max="14073" width="45.85546875" style="2" customWidth="1"/>
    <col min="14074" max="14074" width="2.85546875" style="2" customWidth="1"/>
    <col min="14075" max="14076" width="15.7109375" style="2" customWidth="1"/>
    <col min="14077" max="14077" width="2.85546875" style="2" customWidth="1"/>
    <col min="14078" max="14079" width="15.7109375" style="2" customWidth="1"/>
    <col min="14080" max="14080" width="2.85546875" style="2" customWidth="1"/>
    <col min="14081" max="14082" width="15.7109375" style="2" customWidth="1"/>
    <col min="14083" max="14083" width="2.85546875" style="2" customWidth="1"/>
    <col min="14084" max="14085" width="15.7109375" style="2" customWidth="1"/>
    <col min="14086" max="14086" width="2.85546875" style="2" customWidth="1"/>
    <col min="14087" max="14088" width="15.7109375" style="2" customWidth="1"/>
    <col min="14089" max="14089" width="2.85546875" style="2" customWidth="1"/>
    <col min="14090" max="14091" width="15.7109375" style="2" customWidth="1"/>
    <col min="14092" max="14092" width="2.85546875" style="2" customWidth="1"/>
    <col min="14093" max="14327" width="9.140625" style="2"/>
    <col min="14328" max="14328" width="2.85546875" style="2" customWidth="1"/>
    <col min="14329" max="14329" width="45.85546875" style="2" customWidth="1"/>
    <col min="14330" max="14330" width="2.85546875" style="2" customWidth="1"/>
    <col min="14331" max="14332" width="15.7109375" style="2" customWidth="1"/>
    <col min="14333" max="14333" width="2.85546875" style="2" customWidth="1"/>
    <col min="14334" max="14335" width="15.7109375" style="2" customWidth="1"/>
    <col min="14336" max="14336" width="2.85546875" style="2" customWidth="1"/>
    <col min="14337" max="14338" width="15.7109375" style="2" customWidth="1"/>
    <col min="14339" max="14339" width="2.85546875" style="2" customWidth="1"/>
    <col min="14340" max="14341" width="15.7109375" style="2" customWidth="1"/>
    <col min="14342" max="14342" width="2.85546875" style="2" customWidth="1"/>
    <col min="14343" max="14344" width="15.7109375" style="2" customWidth="1"/>
    <col min="14345" max="14345" width="2.85546875" style="2" customWidth="1"/>
    <col min="14346" max="14347" width="15.7109375" style="2" customWidth="1"/>
    <col min="14348" max="14348" width="2.85546875" style="2" customWidth="1"/>
    <col min="14349" max="14583" width="9.140625" style="2"/>
    <col min="14584" max="14584" width="2.85546875" style="2" customWidth="1"/>
    <col min="14585" max="14585" width="45.85546875" style="2" customWidth="1"/>
    <col min="14586" max="14586" width="2.85546875" style="2" customWidth="1"/>
    <col min="14587" max="14588" width="15.7109375" style="2" customWidth="1"/>
    <col min="14589" max="14589" width="2.85546875" style="2" customWidth="1"/>
    <col min="14590" max="14591" width="15.7109375" style="2" customWidth="1"/>
    <col min="14592" max="14592" width="2.85546875" style="2" customWidth="1"/>
    <col min="14593" max="14594" width="15.7109375" style="2" customWidth="1"/>
    <col min="14595" max="14595" width="2.85546875" style="2" customWidth="1"/>
    <col min="14596" max="14597" width="15.7109375" style="2" customWidth="1"/>
    <col min="14598" max="14598" width="2.85546875" style="2" customWidth="1"/>
    <col min="14599" max="14600" width="15.7109375" style="2" customWidth="1"/>
    <col min="14601" max="14601" width="2.85546875" style="2" customWidth="1"/>
    <col min="14602" max="14603" width="15.7109375" style="2" customWidth="1"/>
    <col min="14604" max="14604" width="2.85546875" style="2" customWidth="1"/>
    <col min="14605" max="14839" width="9.140625" style="2"/>
    <col min="14840" max="14840" width="2.85546875" style="2" customWidth="1"/>
    <col min="14841" max="14841" width="45.85546875" style="2" customWidth="1"/>
    <col min="14842" max="14842" width="2.85546875" style="2" customWidth="1"/>
    <col min="14843" max="14844" width="15.7109375" style="2" customWidth="1"/>
    <col min="14845" max="14845" width="2.85546875" style="2" customWidth="1"/>
    <col min="14846" max="14847" width="15.7109375" style="2" customWidth="1"/>
    <col min="14848" max="14848" width="2.85546875" style="2" customWidth="1"/>
    <col min="14849" max="14850" width="15.7109375" style="2" customWidth="1"/>
    <col min="14851" max="14851" width="2.85546875" style="2" customWidth="1"/>
    <col min="14852" max="14853" width="15.7109375" style="2" customWidth="1"/>
    <col min="14854" max="14854" width="2.85546875" style="2" customWidth="1"/>
    <col min="14855" max="14856" width="15.7109375" style="2" customWidth="1"/>
    <col min="14857" max="14857" width="2.85546875" style="2" customWidth="1"/>
    <col min="14858" max="14859" width="15.7109375" style="2" customWidth="1"/>
    <col min="14860" max="14860" width="2.85546875" style="2" customWidth="1"/>
    <col min="14861" max="15095" width="9.140625" style="2"/>
    <col min="15096" max="15096" width="2.85546875" style="2" customWidth="1"/>
    <col min="15097" max="15097" width="45.85546875" style="2" customWidth="1"/>
    <col min="15098" max="15098" width="2.85546875" style="2" customWidth="1"/>
    <col min="15099" max="15100" width="15.7109375" style="2" customWidth="1"/>
    <col min="15101" max="15101" width="2.85546875" style="2" customWidth="1"/>
    <col min="15102" max="15103" width="15.7109375" style="2" customWidth="1"/>
    <col min="15104" max="15104" width="2.85546875" style="2" customWidth="1"/>
    <col min="15105" max="15106" width="15.7109375" style="2" customWidth="1"/>
    <col min="15107" max="15107" width="2.85546875" style="2" customWidth="1"/>
    <col min="15108" max="15109" width="15.7109375" style="2" customWidth="1"/>
    <col min="15110" max="15110" width="2.85546875" style="2" customWidth="1"/>
    <col min="15111" max="15112" width="15.7109375" style="2" customWidth="1"/>
    <col min="15113" max="15113" width="2.85546875" style="2" customWidth="1"/>
    <col min="15114" max="15115" width="15.7109375" style="2" customWidth="1"/>
    <col min="15116" max="15116" width="2.85546875" style="2" customWidth="1"/>
    <col min="15117" max="15351" width="9.140625" style="2"/>
    <col min="15352" max="15352" width="2.85546875" style="2" customWidth="1"/>
    <col min="15353" max="15353" width="45.85546875" style="2" customWidth="1"/>
    <col min="15354" max="15354" width="2.85546875" style="2" customWidth="1"/>
    <col min="15355" max="15356" width="15.7109375" style="2" customWidth="1"/>
    <col min="15357" max="15357" width="2.85546875" style="2" customWidth="1"/>
    <col min="15358" max="15359" width="15.7109375" style="2" customWidth="1"/>
    <col min="15360" max="15360" width="2.85546875" style="2" customWidth="1"/>
    <col min="15361" max="15362" width="15.7109375" style="2" customWidth="1"/>
    <col min="15363" max="15363" width="2.85546875" style="2" customWidth="1"/>
    <col min="15364" max="15365" width="15.7109375" style="2" customWidth="1"/>
    <col min="15366" max="15366" width="2.85546875" style="2" customWidth="1"/>
    <col min="15367" max="15368" width="15.7109375" style="2" customWidth="1"/>
    <col min="15369" max="15369" width="2.85546875" style="2" customWidth="1"/>
    <col min="15370" max="15371" width="15.7109375" style="2" customWidth="1"/>
    <col min="15372" max="15372" width="2.85546875" style="2" customWidth="1"/>
    <col min="15373" max="15607" width="9.140625" style="2"/>
    <col min="15608" max="15608" width="2.85546875" style="2" customWidth="1"/>
    <col min="15609" max="15609" width="45.85546875" style="2" customWidth="1"/>
    <col min="15610" max="15610" width="2.85546875" style="2" customWidth="1"/>
    <col min="15611" max="15612" width="15.7109375" style="2" customWidth="1"/>
    <col min="15613" max="15613" width="2.85546875" style="2" customWidth="1"/>
    <col min="15614" max="15615" width="15.7109375" style="2" customWidth="1"/>
    <col min="15616" max="15616" width="2.85546875" style="2" customWidth="1"/>
    <col min="15617" max="15618" width="15.7109375" style="2" customWidth="1"/>
    <col min="15619" max="15619" width="2.85546875" style="2" customWidth="1"/>
    <col min="15620" max="15621" width="15.7109375" style="2" customWidth="1"/>
    <col min="15622" max="15622" width="2.85546875" style="2" customWidth="1"/>
    <col min="15623" max="15624" width="15.7109375" style="2" customWidth="1"/>
    <col min="15625" max="15625" width="2.85546875" style="2" customWidth="1"/>
    <col min="15626" max="15627" width="15.7109375" style="2" customWidth="1"/>
    <col min="15628" max="15628" width="2.85546875" style="2" customWidth="1"/>
    <col min="15629" max="15863" width="9.140625" style="2"/>
    <col min="15864" max="15864" width="2.85546875" style="2" customWidth="1"/>
    <col min="15865" max="15865" width="45.85546875" style="2" customWidth="1"/>
    <col min="15866" max="15866" width="2.85546875" style="2" customWidth="1"/>
    <col min="15867" max="15868" width="15.7109375" style="2" customWidth="1"/>
    <col min="15869" max="15869" width="2.85546875" style="2" customWidth="1"/>
    <col min="15870" max="15871" width="15.7109375" style="2" customWidth="1"/>
    <col min="15872" max="15872" width="2.85546875" style="2" customWidth="1"/>
    <col min="15873" max="15874" width="15.7109375" style="2" customWidth="1"/>
    <col min="15875" max="15875" width="2.85546875" style="2" customWidth="1"/>
    <col min="15876" max="15877" width="15.7109375" style="2" customWidth="1"/>
    <col min="15878" max="15878" width="2.85546875" style="2" customWidth="1"/>
    <col min="15879" max="15880" width="15.7109375" style="2" customWidth="1"/>
    <col min="15881" max="15881" width="2.85546875" style="2" customWidth="1"/>
    <col min="15882" max="15883" width="15.7109375" style="2" customWidth="1"/>
    <col min="15884" max="15884" width="2.85546875" style="2" customWidth="1"/>
    <col min="15885" max="16119" width="9.140625" style="2"/>
    <col min="16120" max="16120" width="2.85546875" style="2" customWidth="1"/>
    <col min="16121" max="16121" width="45.85546875" style="2" customWidth="1"/>
    <col min="16122" max="16122" width="2.85546875" style="2" customWidth="1"/>
    <col min="16123" max="16124" width="15.7109375" style="2" customWidth="1"/>
    <col min="16125" max="16125" width="2.85546875" style="2" customWidth="1"/>
    <col min="16126" max="16127" width="15.7109375" style="2" customWidth="1"/>
    <col min="16128" max="16128" width="2.85546875" style="2" customWidth="1"/>
    <col min="16129" max="16130" width="15.7109375" style="2" customWidth="1"/>
    <col min="16131" max="16131" width="2.85546875" style="2" customWidth="1"/>
    <col min="16132" max="16133" width="15.7109375" style="2" customWidth="1"/>
    <col min="16134" max="16134" width="2.85546875" style="2" customWidth="1"/>
    <col min="16135" max="16136" width="15.7109375" style="2" customWidth="1"/>
    <col min="16137" max="16137" width="2.85546875" style="2" customWidth="1"/>
    <col min="16138" max="16139" width="15.7109375" style="2" customWidth="1"/>
    <col min="16140" max="16140" width="2.85546875" style="2" customWidth="1"/>
    <col min="16141" max="16384" width="9.140625" style="2"/>
  </cols>
  <sheetData>
    <row r="2" spans="1:17" ht="12" customHeight="1" x14ac:dyDescent="0.25">
      <c r="B2" s="209" t="s">
        <v>457</v>
      </c>
    </row>
    <row r="3" spans="1:17" ht="12" customHeight="1" x14ac:dyDescent="0.25">
      <c r="B3" s="209" t="s">
        <v>458</v>
      </c>
    </row>
    <row r="4" spans="1:17" ht="12" customHeight="1" x14ac:dyDescent="0.25">
      <c r="B4" s="2313" t="s">
        <v>4</v>
      </c>
      <c r="D4" s="2316" t="s">
        <v>437</v>
      </c>
      <c r="E4" s="2316"/>
      <c r="G4" s="2316" t="s">
        <v>438</v>
      </c>
      <c r="H4" s="2316"/>
      <c r="J4" s="2316" t="s">
        <v>439</v>
      </c>
      <c r="K4" s="2316"/>
      <c r="M4" s="2285" t="s">
        <v>588</v>
      </c>
      <c r="N4" s="2285" t="s">
        <v>7</v>
      </c>
      <c r="O4" s="1688"/>
      <c r="P4" s="2316" t="s">
        <v>438</v>
      </c>
      <c r="Q4" s="2316"/>
    </row>
    <row r="5" spans="1:17" ht="12" customHeight="1" x14ac:dyDescent="0.25">
      <c r="B5" s="2314"/>
      <c r="D5" s="2317" t="s">
        <v>440</v>
      </c>
      <c r="E5" s="2317"/>
      <c r="G5" s="2317" t="s">
        <v>599</v>
      </c>
      <c r="H5" s="2317"/>
      <c r="J5" s="2317" t="s">
        <v>440</v>
      </c>
      <c r="K5" s="2317"/>
      <c r="M5" s="2286"/>
      <c r="N5" s="2286"/>
      <c r="O5" s="1688"/>
      <c r="P5" s="2317" t="s">
        <v>672</v>
      </c>
      <c r="Q5" s="2317"/>
    </row>
    <row r="6" spans="1:17" ht="12" customHeight="1" x14ac:dyDescent="0.25">
      <c r="B6" s="2315"/>
      <c r="D6" s="465">
        <v>2017</v>
      </c>
      <c r="E6" s="465">
        <v>2016</v>
      </c>
      <c r="F6" s="1688"/>
      <c r="G6" s="465">
        <v>2017</v>
      </c>
      <c r="H6" s="465">
        <v>2016</v>
      </c>
      <c r="I6" s="1688"/>
      <c r="J6" s="465">
        <v>2017</v>
      </c>
      <c r="K6" s="465">
        <v>2016</v>
      </c>
      <c r="M6" s="2287"/>
      <c r="N6" s="2287"/>
      <c r="O6" s="1688"/>
      <c r="P6" s="465">
        <v>2017</v>
      </c>
      <c r="Q6" s="465">
        <v>2016</v>
      </c>
    </row>
    <row r="7" spans="1:17" s="102" customFormat="1" ht="12" customHeight="1" x14ac:dyDescent="0.25">
      <c r="B7" s="466"/>
      <c r="D7" s="466"/>
      <c r="E7" s="466"/>
      <c r="G7" s="466"/>
      <c r="H7" s="466"/>
      <c r="J7" s="466"/>
      <c r="K7" s="466"/>
    </row>
    <row r="8" spans="1:17" ht="12" customHeight="1" x14ac:dyDescent="0.25">
      <c r="B8" s="505" t="s">
        <v>8</v>
      </c>
    </row>
    <row r="9" spans="1:17" ht="12" customHeight="1" x14ac:dyDescent="0.25">
      <c r="A9" s="102"/>
      <c r="B9" s="824" t="s">
        <v>589</v>
      </c>
      <c r="C9" s="102"/>
      <c r="D9" s="619">
        <v>19972818</v>
      </c>
      <c r="E9" s="620">
        <v>14025304.560000001</v>
      </c>
      <c r="F9" s="102"/>
      <c r="G9" s="627">
        <v>744742</v>
      </c>
      <c r="H9" s="628">
        <v>593211</v>
      </c>
      <c r="I9" s="102"/>
      <c r="J9" s="619">
        <v>381184</v>
      </c>
      <c r="K9" s="620">
        <v>325683</v>
      </c>
      <c r="L9" s="102"/>
      <c r="M9" s="1801">
        <f>VLOOKUP(B9,'FX rates'!$B$9:$K$114,4,FALSE)</f>
        <v>3.3109139999999999</v>
      </c>
      <c r="N9" s="1802">
        <f>VLOOKUP(B9,'FX rates'!$B$9:$K$114,5,FALSE)</f>
        <v>3.2522000000000002</v>
      </c>
      <c r="P9" s="619">
        <f t="shared" ref="P9:Q11" si="0">IF(D9="NA", "NA", D9/M9)</f>
        <v>6032418.2385891024</v>
      </c>
      <c r="Q9" s="620">
        <f t="shared" si="0"/>
        <v>4312559.0554086464</v>
      </c>
    </row>
    <row r="10" spans="1:17" ht="12" customHeight="1" x14ac:dyDescent="0.25">
      <c r="B10" s="825" t="s">
        <v>621</v>
      </c>
      <c r="C10" s="102"/>
      <c r="D10" s="621">
        <v>496337160</v>
      </c>
      <c r="E10" s="528">
        <v>433316741</v>
      </c>
      <c r="F10" s="102"/>
      <c r="G10" s="629" t="s">
        <v>123</v>
      </c>
      <c r="H10" s="630" t="s">
        <v>123</v>
      </c>
      <c r="I10" s="102"/>
      <c r="J10" s="621">
        <v>25896900</v>
      </c>
      <c r="K10" s="528">
        <v>19693978</v>
      </c>
      <c r="L10" s="102"/>
      <c r="M10" s="1799">
        <f>VLOOKUP(B10,'FX rates'!$B$9:$K$114,4,FALSE)</f>
        <v>1</v>
      </c>
      <c r="N10" s="1800">
        <f>VLOOKUP(B10,'FX rates'!$B$9:$K$114,5,FALSE)</f>
        <v>1</v>
      </c>
      <c r="P10" s="621">
        <f t="shared" si="0"/>
        <v>496337160</v>
      </c>
      <c r="Q10" s="528">
        <f t="shared" si="0"/>
        <v>433316741</v>
      </c>
    </row>
    <row r="11" spans="1:17" ht="12" customHeight="1" x14ac:dyDescent="0.25">
      <c r="B11" s="825" t="s">
        <v>131</v>
      </c>
      <c r="C11" s="102"/>
      <c r="D11" s="621">
        <v>168773253</v>
      </c>
      <c r="E11" s="528">
        <v>160368404</v>
      </c>
      <c r="F11" s="102"/>
      <c r="G11" s="629">
        <v>27345300</v>
      </c>
      <c r="H11" s="630">
        <v>22135100</v>
      </c>
      <c r="I11" s="102"/>
      <c r="J11" s="621">
        <v>4541650</v>
      </c>
      <c r="K11" s="528">
        <v>3970180</v>
      </c>
      <c r="L11" s="102"/>
      <c r="M11" s="1799">
        <f>VLOOKUP(B11,'FX rates'!$B$9:$K$114,4,FALSE)</f>
        <v>1</v>
      </c>
      <c r="N11" s="1800">
        <f>VLOOKUP(B11,'FX rates'!$B$9:$K$114,5,FALSE)</f>
        <v>1</v>
      </c>
      <c r="P11" s="621">
        <f t="shared" si="0"/>
        <v>168773253</v>
      </c>
      <c r="Q11" s="528">
        <f t="shared" si="0"/>
        <v>160368404</v>
      </c>
    </row>
    <row r="12" spans="1:17" ht="12" customHeight="1" x14ac:dyDescent="0.25">
      <c r="B12" s="825" t="s">
        <v>133</v>
      </c>
      <c r="C12" s="102"/>
      <c r="D12" s="621">
        <v>63559</v>
      </c>
      <c r="E12" s="528">
        <v>57708</v>
      </c>
      <c r="F12" s="102"/>
      <c r="G12" s="629">
        <v>8748</v>
      </c>
      <c r="H12" s="630" t="s">
        <v>123</v>
      </c>
      <c r="I12" s="102"/>
      <c r="J12" s="621">
        <v>600</v>
      </c>
      <c r="K12" s="528" t="s">
        <v>123</v>
      </c>
      <c r="L12" s="102"/>
      <c r="M12" s="1799">
        <f>VLOOKUP(B12,'FX rates'!$B$9:$K$114,4,FALSE)</f>
        <v>1</v>
      </c>
      <c r="N12" s="1800">
        <f>VLOOKUP(B12,'FX rates'!$B$9:$K$114,5,FALSE)</f>
        <v>1</v>
      </c>
      <c r="P12" s="621">
        <f t="shared" ref="P12:P43" si="1">IF(D12="NA", "NA", D12/M12)</f>
        <v>63559</v>
      </c>
      <c r="Q12" s="528">
        <f t="shared" ref="Q12:Q43" si="2">IF(E12="NA", "NA", E12/N12)</f>
        <v>57708</v>
      </c>
    </row>
    <row r="13" spans="1:17" ht="12" customHeight="1" x14ac:dyDescent="0.25">
      <c r="B13" s="825" t="s">
        <v>134</v>
      </c>
      <c r="C13" s="102"/>
      <c r="D13" s="621">
        <v>1353210</v>
      </c>
      <c r="E13" s="528">
        <v>747567</v>
      </c>
      <c r="F13" s="102"/>
      <c r="G13" s="629" t="s">
        <v>123</v>
      </c>
      <c r="H13" s="630" t="s">
        <v>123</v>
      </c>
      <c r="I13" s="102"/>
      <c r="J13" s="621" t="s">
        <v>123</v>
      </c>
      <c r="K13" s="528" t="s">
        <v>123</v>
      </c>
      <c r="L13" s="102"/>
      <c r="M13" s="1799">
        <f>VLOOKUP(B13,'FX rates'!$B$9:$K$114,4,FALSE)</f>
        <v>1</v>
      </c>
      <c r="N13" s="1800">
        <f>VLOOKUP(B13,'FX rates'!$B$9:$K$114,5,FALSE)</f>
        <v>1</v>
      </c>
      <c r="P13" s="621">
        <f t="shared" si="1"/>
        <v>1353210</v>
      </c>
      <c r="Q13" s="528">
        <f t="shared" si="2"/>
        <v>747567</v>
      </c>
    </row>
    <row r="14" spans="1:17" ht="12" customHeight="1" x14ac:dyDescent="0.25">
      <c r="B14" s="825" t="s">
        <v>20</v>
      </c>
      <c r="C14" s="102"/>
      <c r="D14" s="621">
        <v>22685</v>
      </c>
      <c r="E14" s="528">
        <v>56413</v>
      </c>
      <c r="F14" s="102"/>
      <c r="G14" s="629">
        <v>10977.674999999999</v>
      </c>
      <c r="H14" s="630">
        <v>25152.3</v>
      </c>
      <c r="I14" s="102"/>
      <c r="J14" s="621">
        <v>292</v>
      </c>
      <c r="K14" s="528">
        <v>4814</v>
      </c>
      <c r="L14" s="102"/>
      <c r="M14" s="1799">
        <f>VLOOKUP(B14,'FX rates'!$B$9:$K$114,4,FALSE)</f>
        <v>19.678550999999999</v>
      </c>
      <c r="N14" s="1800">
        <f>VLOOKUP(B14,'FX rates'!$B$9:$K$114,5,FALSE)</f>
        <v>20.715699999999998</v>
      </c>
      <c r="P14" s="621">
        <f t="shared" si="1"/>
        <v>1152.7779662232244</v>
      </c>
      <c r="Q14" s="528">
        <f t="shared" si="2"/>
        <v>2723.2002780499815</v>
      </c>
    </row>
    <row r="15" spans="1:17" ht="12" customHeight="1" x14ac:dyDescent="0.25">
      <c r="B15" s="825" t="s">
        <v>24</v>
      </c>
      <c r="C15" s="102"/>
      <c r="D15" s="621">
        <v>193038</v>
      </c>
      <c r="E15" s="528">
        <v>671466</v>
      </c>
      <c r="F15" s="102"/>
      <c r="G15" s="629">
        <v>1771</v>
      </c>
      <c r="H15" s="630">
        <v>5270.6090000000004</v>
      </c>
      <c r="I15" s="102"/>
      <c r="J15" s="621">
        <v>91090</v>
      </c>
      <c r="K15" s="528">
        <v>40447</v>
      </c>
      <c r="L15" s="102"/>
      <c r="M15" s="1799">
        <f>VLOOKUP(B15,'FX rates'!$B$9:$K$114,4,FALSE)</f>
        <v>1.2550619999999999</v>
      </c>
      <c r="N15" s="1800">
        <f>VLOOKUP(B15,'FX rates'!$B$9:$K$114,5,FALSE)</f>
        <v>1.3436999999999999</v>
      </c>
      <c r="P15" s="621">
        <f t="shared" si="1"/>
        <v>153807.54098203915</v>
      </c>
      <c r="Q15" s="528">
        <f t="shared" si="2"/>
        <v>499714.22192453675</v>
      </c>
    </row>
    <row r="16" spans="1:17" ht="12" customHeight="1" x14ac:dyDescent="0.25">
      <c r="B16" s="826" t="s">
        <v>23</v>
      </c>
      <c r="C16" s="102"/>
      <c r="D16" s="529">
        <v>2758019</v>
      </c>
      <c r="E16" s="622">
        <v>2513798</v>
      </c>
      <c r="F16" s="102"/>
      <c r="G16" s="631" t="s">
        <v>123</v>
      </c>
      <c r="H16" s="632" t="s">
        <v>123</v>
      </c>
      <c r="I16" s="102"/>
      <c r="J16" s="529" t="s">
        <v>123</v>
      </c>
      <c r="K16" s="622" t="s">
        <v>123</v>
      </c>
      <c r="L16" s="102"/>
      <c r="M16" s="1808">
        <f>VLOOKUP(B16,'FX rates'!$B$9:$K$114,4,FALSE)</f>
        <v>1</v>
      </c>
      <c r="N16" s="1807">
        <f>VLOOKUP(B16,'FX rates'!$B$9:$K$114,5,FALSE)</f>
        <v>1</v>
      </c>
      <c r="P16" s="529">
        <f t="shared" si="1"/>
        <v>2758019</v>
      </c>
      <c r="Q16" s="622">
        <f t="shared" si="2"/>
        <v>2513798</v>
      </c>
    </row>
    <row r="17" spans="2:17" ht="12" customHeight="1" x14ac:dyDescent="0.25">
      <c r="B17" s="140" t="s">
        <v>26</v>
      </c>
      <c r="C17" s="132"/>
      <c r="D17" s="467">
        <f>SUM(D9:D16)</f>
        <v>689473742</v>
      </c>
      <c r="E17" s="467">
        <f>SUM(E9:E16)</f>
        <v>611757401.55999994</v>
      </c>
      <c r="F17" s="467"/>
      <c r="G17" s="467"/>
      <c r="H17" s="467"/>
      <c r="I17" s="467"/>
      <c r="J17" s="467"/>
      <c r="K17" s="467"/>
      <c r="L17" s="132"/>
      <c r="M17" s="132"/>
      <c r="N17" s="132"/>
      <c r="O17" s="132"/>
      <c r="P17" s="132"/>
      <c r="Q17" s="132"/>
    </row>
    <row r="18" spans="2:17" ht="12" customHeight="1" x14ac:dyDescent="0.25">
      <c r="B18" s="625"/>
      <c r="C18" s="132"/>
      <c r="D18" s="471" t="s">
        <v>598</v>
      </c>
      <c r="E18" s="471" t="s">
        <v>598</v>
      </c>
      <c r="F18" s="132"/>
      <c r="G18" s="479" t="s">
        <v>598</v>
      </c>
      <c r="H18" s="479" t="s">
        <v>598</v>
      </c>
      <c r="I18" s="132"/>
      <c r="J18" s="471" t="s">
        <v>598</v>
      </c>
      <c r="K18" s="471" t="s">
        <v>598</v>
      </c>
      <c r="L18" s="132"/>
      <c r="M18" s="132"/>
      <c r="N18" s="132"/>
      <c r="O18" s="132"/>
      <c r="P18" s="132"/>
      <c r="Q18" s="132"/>
    </row>
    <row r="19" spans="2:17" s="132" customFormat="1" ht="13.5" customHeight="1" x14ac:dyDescent="0.25">
      <c r="B19" s="505" t="s">
        <v>441</v>
      </c>
      <c r="C19" s="2"/>
      <c r="D19" s="2"/>
      <c r="E19" s="2"/>
      <c r="F19" s="2"/>
      <c r="G19" s="196"/>
      <c r="H19" s="196"/>
      <c r="I19" s="2"/>
      <c r="J19" s="2"/>
      <c r="K19" s="2"/>
    </row>
    <row r="20" spans="2:17" s="132" customFormat="1" ht="12" customHeight="1" x14ac:dyDescent="0.25">
      <c r="B20" s="468" t="s">
        <v>28</v>
      </c>
      <c r="C20" s="102"/>
      <c r="D20" s="469">
        <v>22685</v>
      </c>
      <c r="E20" s="469">
        <v>56413</v>
      </c>
      <c r="F20" s="102"/>
      <c r="G20" s="470">
        <v>631011.42670000007</v>
      </c>
      <c r="H20" s="470">
        <v>662552</v>
      </c>
      <c r="I20" s="102"/>
      <c r="J20" s="469">
        <v>887744</v>
      </c>
      <c r="K20" s="469">
        <v>790215</v>
      </c>
      <c r="M20" s="1801">
        <f>VLOOKUP(B20,'FX rates'!$B$9:$K$114,4,FALSE)</f>
        <v>1.280929</v>
      </c>
      <c r="N20" s="1802">
        <f>VLOOKUP(B20,'FX rates'!$B$9:$K$114,5,FALSE)</f>
        <v>1.3875999999999999</v>
      </c>
      <c r="P20" s="619">
        <f t="shared" si="1"/>
        <v>17709.80280718135</v>
      </c>
      <c r="Q20" s="620">
        <f t="shared" si="2"/>
        <v>40655.087921591235</v>
      </c>
    </row>
    <row r="21" spans="2:17" ht="12" customHeight="1" x14ac:dyDescent="0.25">
      <c r="B21" s="472" t="s">
        <v>537</v>
      </c>
      <c r="C21" s="102"/>
      <c r="D21" s="473">
        <v>118</v>
      </c>
      <c r="E21" s="473">
        <v>6550838</v>
      </c>
      <c r="F21" s="102"/>
      <c r="G21" s="474">
        <v>84.950587999999996</v>
      </c>
      <c r="H21" s="474">
        <v>3249100</v>
      </c>
      <c r="I21" s="102"/>
      <c r="J21" s="473" t="s">
        <v>123</v>
      </c>
      <c r="K21" s="473" t="s">
        <v>123</v>
      </c>
      <c r="M21" s="1799">
        <f>VLOOKUP(B21,'FX rates'!$B$9:$K$114,4,FALSE)</f>
        <v>63.714761000000003</v>
      </c>
      <c r="N21" s="1800">
        <f>VLOOKUP(B21,'FX rates'!$B$9:$K$114,5,FALSE)</f>
        <v>67.808000000000007</v>
      </c>
      <c r="P21" s="621">
        <f t="shared" si="1"/>
        <v>1.8520041219333774</v>
      </c>
      <c r="Q21" s="528">
        <f t="shared" si="2"/>
        <v>96608.630250117974</v>
      </c>
    </row>
    <row r="22" spans="2:17" ht="12" customHeight="1" x14ac:dyDescent="0.25">
      <c r="B22" s="472" t="s">
        <v>31</v>
      </c>
      <c r="C22" s="102"/>
      <c r="D22" s="473">
        <v>20285</v>
      </c>
      <c r="E22" s="473">
        <v>10171</v>
      </c>
      <c r="F22" s="102"/>
      <c r="G22" s="474">
        <v>648</v>
      </c>
      <c r="H22" s="474" t="s">
        <v>123</v>
      </c>
      <c r="I22" s="102"/>
      <c r="J22" s="473">
        <v>462</v>
      </c>
      <c r="K22" s="473" t="s">
        <v>123</v>
      </c>
      <c r="L22" s="102"/>
      <c r="M22" s="1799">
        <f>VLOOKUP(B22,'FX rates'!$B$9:$K$114,4,FALSE)</f>
        <v>4.0572790000000003</v>
      </c>
      <c r="N22" s="1800">
        <f>VLOOKUP(B22,'FX rates'!$B$9:$K$114,5,FALSE)</f>
        <v>4.4835000000000003</v>
      </c>
      <c r="O22" s="508"/>
      <c r="P22" s="621">
        <f t="shared" si="1"/>
        <v>4999.6561735093883</v>
      </c>
      <c r="Q22" s="528">
        <f t="shared" si="2"/>
        <v>2268.5402029664324</v>
      </c>
    </row>
    <row r="23" spans="2:17" ht="12" customHeight="1" x14ac:dyDescent="0.25">
      <c r="B23" s="472" t="s">
        <v>37</v>
      </c>
      <c r="C23" s="102"/>
      <c r="D23" s="473">
        <v>31935369</v>
      </c>
      <c r="E23" s="473">
        <v>30468429</v>
      </c>
      <c r="F23" s="102"/>
      <c r="G23" s="474">
        <v>2340690</v>
      </c>
      <c r="H23" s="474">
        <v>2343150</v>
      </c>
      <c r="I23" s="102"/>
      <c r="J23" s="473">
        <v>24649600</v>
      </c>
      <c r="K23" s="473">
        <v>19221400</v>
      </c>
      <c r="L23" s="102"/>
      <c r="M23" s="1799">
        <f>VLOOKUP(B23,'FX rates'!$B$9:$K$114,4,FALSE)</f>
        <v>7.8149249999999997</v>
      </c>
      <c r="N23" s="1800">
        <f>VLOOKUP(B23,'FX rates'!$B$9:$K$114,5,FALSE)</f>
        <v>7.7542999999999997</v>
      </c>
      <c r="O23" s="508"/>
      <c r="P23" s="621">
        <f t="shared" si="1"/>
        <v>4086458.7951899734</v>
      </c>
      <c r="Q23" s="528">
        <f t="shared" si="2"/>
        <v>3929230.1045871326</v>
      </c>
    </row>
    <row r="24" spans="2:17" ht="12" customHeight="1" x14ac:dyDescent="0.25">
      <c r="B24" s="472" t="s">
        <v>41</v>
      </c>
      <c r="C24" s="102"/>
      <c r="D24" s="473">
        <v>33347953</v>
      </c>
      <c r="E24" s="473">
        <v>34166274</v>
      </c>
      <c r="F24" s="102"/>
      <c r="G24" s="474" t="s">
        <v>123</v>
      </c>
      <c r="H24" s="474" t="s">
        <v>123</v>
      </c>
      <c r="I24" s="102"/>
      <c r="J24" s="473">
        <v>2163030</v>
      </c>
      <c r="K24" s="473">
        <v>1967820</v>
      </c>
      <c r="L24" s="102"/>
      <c r="M24" s="1799">
        <f>VLOOKUP(B24,'FX rates'!$B$9:$K$114,4,FALSE)</f>
        <v>112.646828</v>
      </c>
      <c r="N24" s="1800">
        <f>VLOOKUP(B24,'FX rates'!$B$9:$K$114,5,FALSE)</f>
        <v>116.965</v>
      </c>
      <c r="O24" s="508"/>
      <c r="P24" s="621">
        <f t="shared" si="1"/>
        <v>296039.87606291054</v>
      </c>
      <c r="Q24" s="528">
        <f t="shared" si="2"/>
        <v>292106.81827897235</v>
      </c>
    </row>
    <row r="25" spans="2:17" ht="12" customHeight="1" x14ac:dyDescent="0.25">
      <c r="B25" s="472" t="s">
        <v>43</v>
      </c>
      <c r="C25" s="102"/>
      <c r="D25" s="473">
        <v>554765334</v>
      </c>
      <c r="E25" s="473">
        <v>359036315</v>
      </c>
      <c r="F25" s="102"/>
      <c r="G25" s="474">
        <v>46594353192.102997</v>
      </c>
      <c r="H25" s="474">
        <v>41491000000</v>
      </c>
      <c r="I25" s="102"/>
      <c r="J25" s="473">
        <v>2757470</v>
      </c>
      <c r="K25" s="473">
        <v>1284700</v>
      </c>
      <c r="L25" s="102"/>
      <c r="M25" s="1799">
        <f>VLOOKUP(B25,'FX rates'!$B$9:$K$114,4,FALSE)</f>
        <v>1066.235158</v>
      </c>
      <c r="N25" s="1800">
        <f>VLOOKUP(B25,'FX rates'!$B$9:$K$114,5,FALSE)</f>
        <v>1203.51</v>
      </c>
      <c r="O25" s="508"/>
      <c r="P25" s="621">
        <f t="shared" si="1"/>
        <v>520302.98366882402</v>
      </c>
      <c r="Q25" s="528">
        <f t="shared" si="2"/>
        <v>298324.33049995429</v>
      </c>
    </row>
    <row r="26" spans="2:17" ht="12" customHeight="1" x14ac:dyDescent="0.25">
      <c r="B26" s="472" t="s">
        <v>612</v>
      </c>
      <c r="C26" s="102"/>
      <c r="D26" s="473">
        <v>1362724693</v>
      </c>
      <c r="E26" s="473">
        <v>1034997570</v>
      </c>
      <c r="F26" s="102"/>
      <c r="G26" s="474">
        <v>1154771175.5396016</v>
      </c>
      <c r="H26" s="474">
        <v>653470150.61039484</v>
      </c>
      <c r="I26" s="102"/>
      <c r="J26" s="473">
        <v>1778350</v>
      </c>
      <c r="K26" s="473">
        <v>1742600</v>
      </c>
      <c r="L26" s="102"/>
      <c r="M26" s="1799">
        <f>VLOOKUP(B26,'FX rates'!$B$9:$K$114,4,FALSE)</f>
        <v>63.714761000000003</v>
      </c>
      <c r="N26" s="1800">
        <f>VLOOKUP(B26,'FX rates'!$B$9:$K$114,5,FALSE)</f>
        <v>67.808000000000007</v>
      </c>
      <c r="O26" s="508"/>
      <c r="P26" s="621">
        <f t="shared" si="1"/>
        <v>21387896.173698273</v>
      </c>
      <c r="Q26" s="528">
        <f t="shared" si="2"/>
        <v>15263649.864322793</v>
      </c>
    </row>
    <row r="27" spans="2:17" ht="12" customHeight="1" x14ac:dyDescent="0.25">
      <c r="B27" s="472" t="s">
        <v>51</v>
      </c>
      <c r="C27" s="102"/>
      <c r="D27" s="473">
        <v>8531404</v>
      </c>
      <c r="E27" s="473">
        <v>6207176</v>
      </c>
      <c r="F27" s="102"/>
      <c r="G27" s="474" t="s">
        <v>123</v>
      </c>
      <c r="H27" s="474" t="s">
        <v>123</v>
      </c>
      <c r="I27" s="102"/>
      <c r="J27" s="473">
        <v>1539987</v>
      </c>
      <c r="K27" s="473">
        <v>770123</v>
      </c>
      <c r="L27" s="102"/>
      <c r="M27" s="1799">
        <f>VLOOKUP(B27,'FX rates'!$B$9:$K$114,4,FALSE)</f>
        <v>1.3364590000000001</v>
      </c>
      <c r="N27" s="1800">
        <f>VLOOKUP(B27,'FX rates'!$B$9:$K$114,5,FALSE)</f>
        <v>1.4459</v>
      </c>
      <c r="O27" s="508"/>
      <c r="P27" s="621">
        <f t="shared" si="1"/>
        <v>6383588.2731905729</v>
      </c>
      <c r="Q27" s="528">
        <f t="shared" si="2"/>
        <v>4292949.7198976418</v>
      </c>
    </row>
    <row r="28" spans="2:17" ht="12" customHeight="1" x14ac:dyDescent="0.25">
      <c r="B28" s="472" t="s">
        <v>148</v>
      </c>
      <c r="C28" s="102"/>
      <c r="D28" s="473">
        <v>186736963</v>
      </c>
      <c r="E28" s="473">
        <v>167732568</v>
      </c>
      <c r="F28" s="102"/>
      <c r="G28" s="474">
        <v>95652539</v>
      </c>
      <c r="H28" s="474">
        <v>73011458</v>
      </c>
      <c r="I28" s="102"/>
      <c r="J28" s="473">
        <v>1201209</v>
      </c>
      <c r="K28" s="473">
        <v>813785</v>
      </c>
      <c r="L28" s="102"/>
      <c r="M28" s="1799">
        <f>VLOOKUP(B28,'FX rates'!$B$9:$K$114,4,FALSE)</f>
        <v>29.664079999999998</v>
      </c>
      <c r="N28" s="1800">
        <f>VLOOKUP(B28,'FX rates'!$B$9:$K$114,5,FALSE)</f>
        <v>32.283099999999997</v>
      </c>
      <c r="O28" s="508"/>
      <c r="P28" s="621">
        <f t="shared" si="1"/>
        <v>6295053.2428445453</v>
      </c>
      <c r="Q28" s="528">
        <f t="shared" si="2"/>
        <v>5195677.2428917922</v>
      </c>
    </row>
    <row r="29" spans="2:17" ht="12" customHeight="1" x14ac:dyDescent="0.25">
      <c r="B29" s="475" t="s">
        <v>474</v>
      </c>
      <c r="C29" s="102"/>
      <c r="D29" s="476">
        <v>1081681</v>
      </c>
      <c r="E29" s="476">
        <v>428810</v>
      </c>
      <c r="F29" s="102"/>
      <c r="G29" s="477" t="s">
        <v>123</v>
      </c>
      <c r="H29" s="477" t="s">
        <v>123</v>
      </c>
      <c r="I29" s="102"/>
      <c r="J29" s="476">
        <v>35939</v>
      </c>
      <c r="K29" s="476">
        <v>13582</v>
      </c>
      <c r="L29" s="102"/>
      <c r="M29" s="1808">
        <f>VLOOKUP(B29,'FX rates'!$B$9:$K$114,4,FALSE)</f>
        <v>32.551189999999998</v>
      </c>
      <c r="N29" s="1807">
        <f>VLOOKUP(B29,'FX rates'!$B$9:$K$114,5,FALSE)</f>
        <v>35.666600000000003</v>
      </c>
      <c r="O29" s="508"/>
      <c r="P29" s="529">
        <f t="shared" si="1"/>
        <v>33230.152261714553</v>
      </c>
      <c r="Q29" s="622">
        <f t="shared" si="2"/>
        <v>12022.732752771499</v>
      </c>
    </row>
    <row r="30" spans="2:17" ht="12" customHeight="1" x14ac:dyDescent="0.25">
      <c r="B30" s="140" t="s">
        <v>26</v>
      </c>
      <c r="C30" s="132"/>
      <c r="D30" s="341">
        <f>SUM(D20:D29)</f>
        <v>2179166485</v>
      </c>
      <c r="E30" s="341">
        <f t="shared" ref="E30" si="3">SUM(E20:E29)</f>
        <v>1639654564</v>
      </c>
      <c r="F30" s="341"/>
      <c r="G30" s="341"/>
      <c r="H30" s="341"/>
      <c r="I30" s="341"/>
      <c r="J30" s="341"/>
      <c r="K30" s="341"/>
      <c r="L30" s="102"/>
      <c r="M30" s="132"/>
      <c r="N30" s="132"/>
      <c r="O30" s="1688"/>
      <c r="P30" s="1688"/>
      <c r="Q30" s="1688"/>
    </row>
    <row r="31" spans="2:17" ht="12" customHeight="1" x14ac:dyDescent="0.25">
      <c r="B31" s="625"/>
      <c r="C31" s="132"/>
      <c r="D31" s="471" t="s">
        <v>598</v>
      </c>
      <c r="E31" s="471" t="s">
        <v>598</v>
      </c>
      <c r="F31" s="132"/>
      <c r="G31" s="479"/>
      <c r="H31" s="479"/>
      <c r="I31" s="132"/>
      <c r="J31" s="471"/>
      <c r="K31" s="471"/>
      <c r="L31" s="102"/>
      <c r="M31" s="132"/>
      <c r="N31" s="132"/>
      <c r="O31" s="1688"/>
      <c r="P31" s="1688"/>
      <c r="Q31" s="1688"/>
    </row>
    <row r="32" spans="2:17" s="132" customFormat="1" ht="12" customHeight="1" x14ac:dyDescent="0.25">
      <c r="B32" s="505" t="s">
        <v>59</v>
      </c>
      <c r="C32" s="2"/>
      <c r="D32" s="2"/>
      <c r="E32" s="2"/>
      <c r="F32" s="2"/>
      <c r="G32" s="196"/>
      <c r="H32" s="196"/>
      <c r="I32" s="2"/>
      <c r="J32" s="2"/>
      <c r="K32" s="2"/>
      <c r="O32" s="1688"/>
      <c r="P32" s="1688"/>
      <c r="Q32" s="1688"/>
    </row>
    <row r="33" spans="2:17" s="132" customFormat="1" ht="12" customHeight="1" x14ac:dyDescent="0.25">
      <c r="B33" s="824" t="s">
        <v>151</v>
      </c>
      <c r="C33" s="102"/>
      <c r="D33" s="1294">
        <v>95203</v>
      </c>
      <c r="E33" s="1295">
        <v>61128</v>
      </c>
      <c r="F33" s="102"/>
      <c r="G33" s="1296">
        <v>374.34</v>
      </c>
      <c r="H33" s="1297">
        <v>125.01</v>
      </c>
      <c r="I33" s="102"/>
      <c r="J33" s="1294">
        <v>4250</v>
      </c>
      <c r="K33" s="1295">
        <v>2306</v>
      </c>
      <c r="M33" s="1801">
        <f>VLOOKUP(B33,'FX rates'!$B$9:$K$114,4,FALSE)</f>
        <v>0.83469599999999999</v>
      </c>
      <c r="N33" s="1802">
        <f>VLOOKUP(B33,'FX rates'!$B$9:$K$114,5,FALSE)</f>
        <v>0.95010099999999997</v>
      </c>
      <c r="O33" s="527"/>
      <c r="P33" s="619">
        <f t="shared" si="1"/>
        <v>114057.09384015258</v>
      </c>
      <c r="Q33" s="620">
        <f t="shared" si="2"/>
        <v>64338.422967663442</v>
      </c>
    </row>
    <row r="34" spans="2:17" ht="12" customHeight="1" x14ac:dyDescent="0.25">
      <c r="B34" s="825" t="s">
        <v>68</v>
      </c>
      <c r="C34" s="102"/>
      <c r="D34" s="1511">
        <v>275030</v>
      </c>
      <c r="E34" s="1512">
        <v>315783</v>
      </c>
      <c r="F34" s="102"/>
      <c r="G34" s="1513">
        <v>3242.7411999999999</v>
      </c>
      <c r="H34" s="1514">
        <v>2969.1129999999998</v>
      </c>
      <c r="I34" s="102"/>
      <c r="J34" s="1511">
        <v>19266</v>
      </c>
      <c r="K34" s="1512">
        <v>25686</v>
      </c>
      <c r="M34" s="1799">
        <f>VLOOKUP(B34,'FX rates'!$B$9:$K$114,4,FALSE)</f>
        <v>3.7825220000000002</v>
      </c>
      <c r="N34" s="1800">
        <f>VLOOKUP(B34,'FX rates'!$B$9:$K$114,5,FALSE)</f>
        <v>3.5133999999999999</v>
      </c>
      <c r="P34" s="621">
        <f t="shared" si="1"/>
        <v>72710.746956660136</v>
      </c>
      <c r="Q34" s="528">
        <f t="shared" si="2"/>
        <v>89879.603802584388</v>
      </c>
    </row>
    <row r="35" spans="2:17" x14ac:dyDescent="0.25">
      <c r="B35" s="825" t="s">
        <v>73</v>
      </c>
      <c r="C35" s="102"/>
      <c r="D35" s="1511">
        <v>372741102</v>
      </c>
      <c r="E35" s="1512">
        <v>388835166</v>
      </c>
      <c r="F35" s="102"/>
      <c r="G35" s="1513">
        <v>13140948</v>
      </c>
      <c r="H35" s="1514">
        <v>12702705</v>
      </c>
      <c r="I35" s="102"/>
      <c r="J35" s="1511">
        <v>35138231</v>
      </c>
      <c r="K35" s="1512">
        <v>34457377</v>
      </c>
      <c r="L35" s="102"/>
      <c r="M35" s="1799">
        <f>VLOOKUP(B35,'FX rates'!$B$9:$K$114,4,FALSE)</f>
        <v>0.83469599999999999</v>
      </c>
      <c r="N35" s="1800">
        <f>VLOOKUP(B35,'FX rates'!$B$9:$K$114,5,FALSE)</f>
        <v>0.95010099999999997</v>
      </c>
      <c r="P35" s="621">
        <f t="shared" si="1"/>
        <v>446559108.94505304</v>
      </c>
      <c r="Q35" s="528">
        <f t="shared" si="2"/>
        <v>409256664.2914806</v>
      </c>
    </row>
    <row r="36" spans="2:17" ht="12" customHeight="1" x14ac:dyDescent="0.25">
      <c r="B36" s="825" t="s">
        <v>76</v>
      </c>
      <c r="C36" s="102"/>
      <c r="D36" s="1511">
        <v>14677562</v>
      </c>
      <c r="E36" s="1512">
        <v>10866435</v>
      </c>
      <c r="F36" s="102"/>
      <c r="G36" s="1513">
        <v>761507</v>
      </c>
      <c r="H36" s="1514">
        <v>476912</v>
      </c>
      <c r="I36" s="102"/>
      <c r="J36" s="1511">
        <v>706614</v>
      </c>
      <c r="K36" s="1512">
        <v>445724</v>
      </c>
      <c r="L36" s="102"/>
      <c r="M36" s="1799">
        <f>VLOOKUP(B36,'FX rates'!$B$9:$K$114,4,FALSE)</f>
        <v>0.83469599999999999</v>
      </c>
      <c r="N36" s="1800">
        <f>VLOOKUP(B36,'FX rates'!$B$9:$K$114,5,FALSE)</f>
        <v>0.95010099999999997</v>
      </c>
      <c r="P36" s="621">
        <f t="shared" si="1"/>
        <v>17584320.519087188</v>
      </c>
      <c r="Q36" s="528">
        <f t="shared" si="2"/>
        <v>11437136.683363138</v>
      </c>
    </row>
    <row r="37" spans="2:17" ht="12" customHeight="1" x14ac:dyDescent="0.25">
      <c r="B37" s="825" t="s">
        <v>163</v>
      </c>
      <c r="C37" s="102"/>
      <c r="D37" s="1511">
        <v>11034747</v>
      </c>
      <c r="E37" s="1512">
        <v>15918533</v>
      </c>
      <c r="F37" s="102"/>
      <c r="G37" s="1513">
        <v>13919</v>
      </c>
      <c r="H37" s="1514">
        <v>21160</v>
      </c>
      <c r="I37" s="102"/>
      <c r="J37" s="1511">
        <v>1870420</v>
      </c>
      <c r="K37" s="1512">
        <v>2114610</v>
      </c>
      <c r="L37" s="102"/>
      <c r="M37" s="1799">
        <f>VLOOKUP(B37,'FX rates'!$B$9:$K$114,4,FALSE)</f>
        <v>0.83469599999999999</v>
      </c>
      <c r="N37" s="1800">
        <f>VLOOKUP(B37,'FX rates'!$B$9:$K$114,5,FALSE)</f>
        <v>0.95010099999999997</v>
      </c>
      <c r="P37" s="621">
        <f t="shared" si="1"/>
        <v>13220078.92693867</v>
      </c>
      <c r="Q37" s="528">
        <f t="shared" si="2"/>
        <v>16754569.251058573</v>
      </c>
    </row>
    <row r="38" spans="2:17" ht="12" customHeight="1" x14ac:dyDescent="0.25">
      <c r="B38" s="825" t="s">
        <v>78</v>
      </c>
      <c r="C38" s="102"/>
      <c r="D38" s="1511">
        <v>4420461</v>
      </c>
      <c r="E38" s="1512">
        <v>4323258</v>
      </c>
      <c r="F38" s="102"/>
      <c r="G38" s="1513">
        <v>32600.460793270002</v>
      </c>
      <c r="H38" s="1514">
        <v>41443.507846100016</v>
      </c>
      <c r="I38" s="102"/>
      <c r="J38" s="1511">
        <v>782813</v>
      </c>
      <c r="K38" s="1512">
        <v>824324</v>
      </c>
      <c r="L38" s="102"/>
      <c r="M38" s="1799">
        <f>VLOOKUP(B38,'FX rates'!$B$9:$K$114,4,FALSE)</f>
        <v>12.355112</v>
      </c>
      <c r="N38" s="1800">
        <f>VLOOKUP(B38,'FX rates'!$B$9:$K$114,5,FALSE)</f>
        <v>13.7004</v>
      </c>
      <c r="P38" s="621">
        <f t="shared" si="1"/>
        <v>357783.96828778239</v>
      </c>
      <c r="Q38" s="528">
        <f t="shared" si="2"/>
        <v>315557.06402732769</v>
      </c>
    </row>
    <row r="39" spans="2:17" ht="12" customHeight="1" x14ac:dyDescent="0.25">
      <c r="B39" s="825" t="s">
        <v>154</v>
      </c>
      <c r="C39" s="102"/>
      <c r="D39" s="1453">
        <v>4303701</v>
      </c>
      <c r="E39" s="1512">
        <v>3222390</v>
      </c>
      <c r="F39" s="102"/>
      <c r="G39" s="1513">
        <v>43203</v>
      </c>
      <c r="H39" s="1514">
        <v>28154</v>
      </c>
      <c r="I39" s="102"/>
      <c r="J39" s="1515">
        <v>655186</v>
      </c>
      <c r="K39" s="1512">
        <v>366845</v>
      </c>
      <c r="L39" s="102"/>
      <c r="M39" s="1799">
        <f>VLOOKUP(B39,'FX rates'!$B$9:$K$114,4,FALSE)</f>
        <v>0.83469599999999999</v>
      </c>
      <c r="N39" s="1800">
        <f>VLOOKUP(B39,'FX rates'!$B$9:$K$114,5,FALSE)</f>
        <v>0.95010099999999997</v>
      </c>
      <c r="P39" s="621">
        <f t="shared" si="1"/>
        <v>5156010.0922970762</v>
      </c>
      <c r="Q39" s="528">
        <f t="shared" si="2"/>
        <v>3391628.8899811707</v>
      </c>
    </row>
    <row r="40" spans="2:17" ht="12" customHeight="1" x14ac:dyDescent="0.25">
      <c r="B40" s="825" t="s">
        <v>84</v>
      </c>
      <c r="C40" s="102"/>
      <c r="D40" s="1511">
        <v>38061837</v>
      </c>
      <c r="E40" s="1512">
        <v>30798206</v>
      </c>
      <c r="F40" s="102"/>
      <c r="G40" s="1513">
        <v>4440400</v>
      </c>
      <c r="H40" s="1514">
        <v>3434420</v>
      </c>
      <c r="I40" s="102"/>
      <c r="J40" s="1511">
        <v>1606300</v>
      </c>
      <c r="K40" s="1512">
        <v>1543490</v>
      </c>
      <c r="L40" s="102"/>
      <c r="M40" s="1799">
        <f>VLOOKUP(B40,'FX rates'!$B$9:$K$114,4,FALSE)</f>
        <v>57.607197999999997</v>
      </c>
      <c r="N40" s="1800">
        <f>VLOOKUP(B40,'FX rates'!$B$9:$K$114,5,FALSE)</f>
        <v>60.803400000000003</v>
      </c>
      <c r="P40" s="621">
        <f t="shared" si="1"/>
        <v>660713.21503955114</v>
      </c>
      <c r="Q40" s="528">
        <f t="shared" si="2"/>
        <v>506521.11559550941</v>
      </c>
    </row>
    <row r="41" spans="2:17" ht="12" customHeight="1" x14ac:dyDescent="0.25">
      <c r="B41" s="825" t="s">
        <v>88</v>
      </c>
      <c r="C41" s="102"/>
      <c r="D41" s="1511">
        <v>6111718</v>
      </c>
      <c r="E41" s="1512">
        <v>8506735</v>
      </c>
      <c r="F41" s="102"/>
      <c r="G41" s="1513">
        <v>100688</v>
      </c>
      <c r="H41" s="1514">
        <v>123426</v>
      </c>
      <c r="I41" s="102"/>
      <c r="J41" s="1511">
        <v>437847</v>
      </c>
      <c r="K41" s="1512">
        <v>441427</v>
      </c>
      <c r="L41" s="102"/>
      <c r="M41" s="1799">
        <f>VLOOKUP(B41,'FX rates'!$B$9:$K$114,4,FALSE)</f>
        <v>0.83469599999999999</v>
      </c>
      <c r="N41" s="1800">
        <f>VLOOKUP(B41,'FX rates'!$B$9:$K$114,5,FALSE)</f>
        <v>0.95010099999999997</v>
      </c>
      <c r="P41" s="621">
        <f t="shared" si="1"/>
        <v>7322088.520850705</v>
      </c>
      <c r="Q41" s="528">
        <f t="shared" si="2"/>
        <v>8953505.9956783541</v>
      </c>
    </row>
    <row r="42" spans="2:17" ht="12" customHeight="1" x14ac:dyDescent="0.25">
      <c r="B42" s="825" t="s">
        <v>91</v>
      </c>
      <c r="C42" s="102"/>
      <c r="D42" s="1511">
        <v>781785</v>
      </c>
      <c r="E42" s="1512">
        <v>497956</v>
      </c>
      <c r="F42" s="102"/>
      <c r="G42" s="1513">
        <v>51536</v>
      </c>
      <c r="H42" s="1514">
        <v>40331</v>
      </c>
      <c r="I42" s="102"/>
      <c r="J42" s="1511">
        <v>74380</v>
      </c>
      <c r="K42" s="1512">
        <v>77917</v>
      </c>
      <c r="L42" s="102"/>
      <c r="M42" s="1799">
        <f>VLOOKUP(B42,'FX rates'!$B$9:$K$114,4,FALSE)</f>
        <v>8.2112510000000007</v>
      </c>
      <c r="N42" s="1800">
        <f>VLOOKUP(B42,'FX rates'!$B$9:$K$114,5,FALSE)</f>
        <v>8.6234999999999999</v>
      </c>
      <c r="P42" s="621">
        <f t="shared" si="1"/>
        <v>95209.000431237568</v>
      </c>
      <c r="Q42" s="528">
        <f t="shared" si="2"/>
        <v>57744.071432712939</v>
      </c>
    </row>
    <row r="43" spans="2:17" ht="12" customHeight="1" x14ac:dyDescent="0.25">
      <c r="B43" s="826" t="s">
        <v>101</v>
      </c>
      <c r="C43" s="102"/>
      <c r="D43" s="1516">
        <v>32388214</v>
      </c>
      <c r="E43" s="1517">
        <v>37708688</v>
      </c>
      <c r="F43" s="102"/>
      <c r="G43" s="1518">
        <v>4627147.2581000021</v>
      </c>
      <c r="H43" s="1519" t="s">
        <v>123</v>
      </c>
      <c r="I43" s="102"/>
      <c r="J43" s="1516">
        <v>281821</v>
      </c>
      <c r="K43" s="1517" t="s">
        <v>123</v>
      </c>
      <c r="L43" s="102"/>
      <c r="M43" s="1808">
        <f>VLOOKUP(B43,'FX rates'!$B$9:$K$114,4,FALSE)</f>
        <v>3.4659589999999998</v>
      </c>
      <c r="N43" s="1807">
        <f>VLOOKUP(B43,'FX rates'!$B$9:$K$114,5,FALSE)</f>
        <v>3.8435000000000001</v>
      </c>
      <c r="P43" s="529">
        <f t="shared" si="1"/>
        <v>9344661.6073646583</v>
      </c>
      <c r="Q43" s="622">
        <f t="shared" si="2"/>
        <v>9811028.489657864</v>
      </c>
    </row>
    <row r="44" spans="2:17" ht="12" customHeight="1" x14ac:dyDescent="0.25">
      <c r="B44" s="140" t="s">
        <v>26</v>
      </c>
      <c r="C44" s="131"/>
      <c r="D44" s="341">
        <f>SUM(D33:D43)</f>
        <v>484891360</v>
      </c>
      <c r="E44" s="341">
        <f t="shared" ref="E44" si="4">SUM(E33:E43)</f>
        <v>501054278</v>
      </c>
      <c r="F44" s="341"/>
      <c r="G44" s="341"/>
      <c r="H44" s="341"/>
      <c r="I44" s="341"/>
      <c r="J44" s="341"/>
      <c r="K44" s="341"/>
      <c r="L44" s="102"/>
      <c r="M44" s="132"/>
      <c r="N44" s="132"/>
      <c r="O44" s="132"/>
      <c r="P44" s="132"/>
    </row>
    <row r="45" spans="2:17" ht="12.75" customHeight="1" x14ac:dyDescent="0.25">
      <c r="B45" s="3"/>
      <c r="D45" s="2" t="s">
        <v>598</v>
      </c>
      <c r="E45" s="2" t="s">
        <v>598</v>
      </c>
      <c r="F45" s="1860"/>
      <c r="G45" s="1688"/>
      <c r="H45" s="1688"/>
      <c r="I45" s="1688"/>
      <c r="J45" s="1688"/>
      <c r="K45" s="1688"/>
      <c r="L45" s="1688"/>
      <c r="M45" s="1688"/>
      <c r="N45" s="1688"/>
      <c r="O45" s="132"/>
      <c r="P45" s="132"/>
    </row>
    <row r="46" spans="2:17" ht="12" customHeight="1" x14ac:dyDescent="0.25">
      <c r="B46" s="499" t="s">
        <v>124</v>
      </c>
      <c r="C46" s="500"/>
      <c r="D46" s="501">
        <f>D44+D30+D17</f>
        <v>3353531587</v>
      </c>
      <c r="E46" s="501">
        <f>E44+E30+E17</f>
        <v>2752466243.5599999</v>
      </c>
      <c r="F46" s="1860"/>
      <c r="G46" s="1860"/>
      <c r="H46" s="1688"/>
      <c r="I46" s="1688"/>
      <c r="J46" s="1688"/>
      <c r="K46" s="1688"/>
      <c r="L46" s="1688"/>
      <c r="M46" s="1688"/>
      <c r="N46" s="1688"/>
      <c r="O46" s="132"/>
      <c r="P46" s="132"/>
    </row>
    <row r="47" spans="2:17" s="131" customFormat="1" ht="12" customHeight="1" x14ac:dyDescent="0.25">
      <c r="B47" s="3"/>
      <c r="C47" s="2"/>
      <c r="D47" s="2" t="s">
        <v>598</v>
      </c>
      <c r="E47" s="2" t="s">
        <v>598</v>
      </c>
      <c r="F47" s="1860"/>
      <c r="G47" s="1860"/>
      <c r="H47" s="1688"/>
      <c r="I47" s="1688"/>
      <c r="J47" s="1688"/>
      <c r="K47" s="1688"/>
      <c r="L47" s="1688"/>
      <c r="M47" s="1688"/>
      <c r="N47" s="1688"/>
      <c r="O47" s="132"/>
      <c r="P47" s="132"/>
    </row>
    <row r="48" spans="2:17" ht="12" customHeight="1" x14ac:dyDescent="0.25">
      <c r="B48" s="3" t="s">
        <v>272</v>
      </c>
      <c r="F48" s="1860"/>
      <c r="G48" s="1860"/>
      <c r="H48" s="1688"/>
      <c r="I48" s="1688"/>
      <c r="J48" s="1688"/>
      <c r="K48" s="1688"/>
      <c r="L48" s="1688"/>
      <c r="M48" s="1688"/>
      <c r="N48" s="1688"/>
    </row>
    <row r="49" spans="2:14" ht="12" customHeight="1" x14ac:dyDescent="0.25">
      <c r="B49" s="223" t="s">
        <v>260</v>
      </c>
      <c r="F49" s="1860"/>
      <c r="G49" s="1860"/>
      <c r="H49" s="1688"/>
      <c r="I49" s="1688"/>
      <c r="J49" s="1688"/>
      <c r="K49" s="1688"/>
      <c r="L49" s="1688"/>
      <c r="M49" s="1688"/>
      <c r="N49" s="1688"/>
    </row>
    <row r="50" spans="2:14" ht="12" customHeight="1" x14ac:dyDescent="0.25">
      <c r="D50" s="2" t="s">
        <v>598</v>
      </c>
      <c r="E50" s="2" t="s">
        <v>598</v>
      </c>
      <c r="G50" s="1688"/>
      <c r="H50" s="1688"/>
      <c r="I50" s="1688"/>
      <c r="J50" s="1688"/>
      <c r="K50" s="1688"/>
      <c r="L50" s="1688"/>
      <c r="M50" s="1688"/>
    </row>
    <row r="51" spans="2:14" ht="12" customHeight="1" x14ac:dyDescent="0.25">
      <c r="D51" s="2" t="s">
        <v>598</v>
      </c>
      <c r="E51" s="2" t="s">
        <v>598</v>
      </c>
      <c r="L51" s="131"/>
    </row>
    <row r="52" spans="2:14" ht="12" customHeight="1" x14ac:dyDescent="0.25">
      <c r="D52" s="2" t="s">
        <v>598</v>
      </c>
      <c r="E52" s="2" t="s">
        <v>598</v>
      </c>
      <c r="G52" s="2" t="s">
        <v>598</v>
      </c>
      <c r="H52" s="2" t="s">
        <v>598</v>
      </c>
      <c r="J52" s="2" t="s">
        <v>598</v>
      </c>
      <c r="K52" s="2" t="s">
        <v>598</v>
      </c>
    </row>
    <row r="53" spans="2:14" x14ac:dyDescent="0.25">
      <c r="D53" s="2" t="s">
        <v>598</v>
      </c>
      <c r="E53" s="2" t="s">
        <v>598</v>
      </c>
      <c r="G53" s="2" t="s">
        <v>598</v>
      </c>
      <c r="H53" s="2" t="s">
        <v>598</v>
      </c>
      <c r="J53" s="2" t="s">
        <v>598</v>
      </c>
      <c r="K53" s="2" t="s">
        <v>598</v>
      </c>
    </row>
    <row r="54" spans="2:14" x14ac:dyDescent="0.25">
      <c r="D54" s="2" t="s">
        <v>598</v>
      </c>
      <c r="E54" s="2" t="s">
        <v>598</v>
      </c>
      <c r="G54" s="2" t="s">
        <v>598</v>
      </c>
      <c r="H54" s="2" t="s">
        <v>598</v>
      </c>
      <c r="J54" s="2" t="s">
        <v>598</v>
      </c>
      <c r="K54" s="2" t="s">
        <v>598</v>
      </c>
    </row>
    <row r="55" spans="2:14" x14ac:dyDescent="0.25">
      <c r="D55" s="2" t="s">
        <v>598</v>
      </c>
      <c r="E55" s="2" t="s">
        <v>598</v>
      </c>
      <c r="G55" s="2" t="s">
        <v>598</v>
      </c>
      <c r="H55" s="2" t="s">
        <v>598</v>
      </c>
      <c r="J55" s="2" t="s">
        <v>598</v>
      </c>
      <c r="K55" s="2" t="s">
        <v>598</v>
      </c>
    </row>
    <row r="56" spans="2:14" x14ac:dyDescent="0.25">
      <c r="D56" s="2" t="s">
        <v>598</v>
      </c>
      <c r="E56" s="2" t="s">
        <v>598</v>
      </c>
      <c r="G56" s="2" t="s">
        <v>598</v>
      </c>
      <c r="H56" s="2" t="s">
        <v>598</v>
      </c>
      <c r="J56" s="2" t="s">
        <v>598</v>
      </c>
      <c r="K56" s="2" t="s">
        <v>598</v>
      </c>
    </row>
    <row r="57" spans="2:14" x14ac:dyDescent="0.25">
      <c r="D57" s="2" t="s">
        <v>598</v>
      </c>
      <c r="E57" s="2" t="s">
        <v>598</v>
      </c>
      <c r="G57" s="2" t="s">
        <v>598</v>
      </c>
      <c r="H57" s="2" t="s">
        <v>598</v>
      </c>
      <c r="J57" s="2" t="s">
        <v>598</v>
      </c>
      <c r="K57" s="2" t="s">
        <v>598</v>
      </c>
    </row>
    <row r="58" spans="2:14" x14ac:dyDescent="0.25">
      <c r="D58" s="2" t="s">
        <v>598</v>
      </c>
      <c r="E58" s="2" t="s">
        <v>598</v>
      </c>
      <c r="G58" s="2" t="s">
        <v>598</v>
      </c>
      <c r="H58" s="2" t="s">
        <v>598</v>
      </c>
      <c r="J58" s="2" t="s">
        <v>598</v>
      </c>
      <c r="K58" s="2" t="s">
        <v>598</v>
      </c>
    </row>
    <row r="59" spans="2:14" x14ac:dyDescent="0.25">
      <c r="D59" s="2" t="s">
        <v>598</v>
      </c>
      <c r="E59" s="2" t="s">
        <v>598</v>
      </c>
      <c r="G59" s="2" t="s">
        <v>598</v>
      </c>
      <c r="H59" s="2" t="s">
        <v>598</v>
      </c>
      <c r="J59" s="2" t="s">
        <v>598</v>
      </c>
      <c r="K59" s="2" t="s">
        <v>598</v>
      </c>
    </row>
    <row r="60" spans="2:14" x14ac:dyDescent="0.25">
      <c r="D60" s="2" t="s">
        <v>598</v>
      </c>
      <c r="E60" s="2" t="s">
        <v>598</v>
      </c>
      <c r="G60" s="2" t="s">
        <v>598</v>
      </c>
      <c r="H60" s="2" t="s">
        <v>598</v>
      </c>
      <c r="J60" s="2" t="s">
        <v>598</v>
      </c>
      <c r="K60" s="2" t="s">
        <v>598</v>
      </c>
    </row>
    <row r="61" spans="2:14" x14ac:dyDescent="0.25">
      <c r="D61" s="2" t="s">
        <v>598</v>
      </c>
      <c r="E61" s="2" t="s">
        <v>598</v>
      </c>
      <c r="G61" s="2" t="s">
        <v>598</v>
      </c>
      <c r="H61" s="2" t="s">
        <v>598</v>
      </c>
      <c r="J61" s="2" t="s">
        <v>598</v>
      </c>
      <c r="K61" s="2" t="s">
        <v>598</v>
      </c>
    </row>
    <row r="62" spans="2:14" x14ac:dyDescent="0.25">
      <c r="D62" s="2" t="s">
        <v>598</v>
      </c>
      <c r="E62" s="2" t="s">
        <v>598</v>
      </c>
      <c r="G62" s="2" t="s">
        <v>598</v>
      </c>
      <c r="H62" s="2" t="s">
        <v>598</v>
      </c>
      <c r="J62" s="2" t="s">
        <v>598</v>
      </c>
      <c r="K62" s="2" t="s">
        <v>598</v>
      </c>
    </row>
    <row r="63" spans="2:14" x14ac:dyDescent="0.25">
      <c r="D63" s="2" t="s">
        <v>598</v>
      </c>
      <c r="E63" s="2" t="s">
        <v>598</v>
      </c>
      <c r="G63" s="2" t="s">
        <v>598</v>
      </c>
      <c r="H63" s="2" t="s">
        <v>598</v>
      </c>
      <c r="J63" s="2" t="s">
        <v>598</v>
      </c>
      <c r="K63" s="2" t="s">
        <v>598</v>
      </c>
    </row>
    <row r="64" spans="2:14" x14ac:dyDescent="0.25">
      <c r="D64" s="2" t="s">
        <v>598</v>
      </c>
      <c r="E64" s="2" t="s">
        <v>598</v>
      </c>
      <c r="G64" s="2" t="s">
        <v>598</v>
      </c>
      <c r="H64" s="2" t="s">
        <v>598</v>
      </c>
      <c r="J64" s="2" t="s">
        <v>598</v>
      </c>
      <c r="K64" s="2" t="s">
        <v>598</v>
      </c>
    </row>
    <row r="65" spans="4:11" x14ac:dyDescent="0.25">
      <c r="D65" s="2" t="s">
        <v>598</v>
      </c>
      <c r="E65" s="2" t="s">
        <v>598</v>
      </c>
      <c r="G65" s="2" t="s">
        <v>598</v>
      </c>
      <c r="H65" s="2" t="s">
        <v>598</v>
      </c>
      <c r="J65" s="2" t="s">
        <v>598</v>
      </c>
      <c r="K65" s="2" t="s">
        <v>598</v>
      </c>
    </row>
    <row r="66" spans="4:11" x14ac:dyDescent="0.25">
      <c r="D66" s="2" t="s">
        <v>598</v>
      </c>
      <c r="E66" s="2" t="s">
        <v>598</v>
      </c>
      <c r="G66" s="2" t="s">
        <v>598</v>
      </c>
      <c r="H66" s="2" t="s">
        <v>598</v>
      </c>
      <c r="J66" s="2" t="s">
        <v>598</v>
      </c>
      <c r="K66" s="2" t="s">
        <v>598</v>
      </c>
    </row>
    <row r="67" spans="4:11" x14ac:dyDescent="0.25">
      <c r="D67" s="2" t="s">
        <v>598</v>
      </c>
      <c r="E67" s="2" t="s">
        <v>598</v>
      </c>
      <c r="G67" s="2" t="s">
        <v>598</v>
      </c>
      <c r="H67" s="2" t="s">
        <v>598</v>
      </c>
      <c r="J67" s="2" t="s">
        <v>598</v>
      </c>
      <c r="K67" s="2" t="s">
        <v>598</v>
      </c>
    </row>
    <row r="68" spans="4:11" x14ac:dyDescent="0.25">
      <c r="D68" s="2" t="s">
        <v>598</v>
      </c>
      <c r="E68" s="2" t="s">
        <v>598</v>
      </c>
      <c r="G68" s="2" t="s">
        <v>598</v>
      </c>
      <c r="H68" s="2" t="s">
        <v>598</v>
      </c>
      <c r="J68" s="2" t="s">
        <v>598</v>
      </c>
      <c r="K68" s="2" t="s">
        <v>598</v>
      </c>
    </row>
    <row r="69" spans="4:11" x14ac:dyDescent="0.25">
      <c r="D69" s="2" t="s">
        <v>598</v>
      </c>
      <c r="E69" s="2" t="s">
        <v>598</v>
      </c>
      <c r="G69" s="2" t="s">
        <v>598</v>
      </c>
      <c r="H69" s="2" t="s">
        <v>598</v>
      </c>
      <c r="J69" s="2" t="s">
        <v>598</v>
      </c>
      <c r="K69" s="2" t="s">
        <v>598</v>
      </c>
    </row>
    <row r="70" spans="4:11" x14ac:dyDescent="0.25">
      <c r="D70" s="2" t="s">
        <v>598</v>
      </c>
      <c r="E70" s="2" t="s">
        <v>598</v>
      </c>
      <c r="G70" s="2" t="s">
        <v>598</v>
      </c>
      <c r="H70" s="2" t="s">
        <v>598</v>
      </c>
      <c r="J70" s="2" t="s">
        <v>598</v>
      </c>
      <c r="K70" s="2" t="s">
        <v>598</v>
      </c>
    </row>
    <row r="71" spans="4:11" x14ac:dyDescent="0.25">
      <c r="D71" s="2" t="s">
        <v>598</v>
      </c>
      <c r="E71" s="2" t="s">
        <v>598</v>
      </c>
      <c r="G71" s="2" t="s">
        <v>598</v>
      </c>
      <c r="H71" s="2" t="s">
        <v>598</v>
      </c>
      <c r="J71" s="2" t="s">
        <v>598</v>
      </c>
      <c r="K71" s="2" t="s">
        <v>598</v>
      </c>
    </row>
    <row r="72" spans="4:11" x14ac:dyDescent="0.25">
      <c r="D72" s="2" t="s">
        <v>598</v>
      </c>
      <c r="E72" s="2" t="s">
        <v>598</v>
      </c>
      <c r="G72" s="2" t="s">
        <v>598</v>
      </c>
      <c r="H72" s="2" t="s">
        <v>598</v>
      </c>
      <c r="J72" s="2" t="s">
        <v>598</v>
      </c>
      <c r="K72" s="2" t="s">
        <v>598</v>
      </c>
    </row>
  </sheetData>
  <mergeCells count="11">
    <mergeCell ref="M4:M6"/>
    <mergeCell ref="N4:N6"/>
    <mergeCell ref="P4:Q4"/>
    <mergeCell ref="P5:Q5"/>
    <mergeCell ref="B4:B6"/>
    <mergeCell ref="D4:E4"/>
    <mergeCell ref="G4:H4"/>
    <mergeCell ref="J4:K4"/>
    <mergeCell ref="D5:E5"/>
    <mergeCell ref="G5:H5"/>
    <mergeCell ref="J5:K5"/>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2:Q72"/>
  <sheetViews>
    <sheetView showGridLines="0" zoomScale="85" zoomScaleNormal="85" workbookViewId="0"/>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2.85546875" style="2" customWidth="1"/>
    <col min="13" max="13" width="12.7109375" style="2" customWidth="1"/>
    <col min="14" max="14" width="14.7109375" style="2" customWidth="1"/>
    <col min="15" max="15" width="7.140625" style="2" customWidth="1"/>
    <col min="16" max="16" width="13.42578125" style="2" customWidth="1"/>
    <col min="17" max="17" width="14.28515625" style="2" customWidth="1"/>
    <col min="18" max="222" width="9.140625" style="2"/>
    <col min="223" max="223" width="2.85546875" style="2" customWidth="1"/>
    <col min="224" max="224" width="45.85546875" style="2" customWidth="1"/>
    <col min="225" max="225" width="2.85546875" style="2" customWidth="1"/>
    <col min="226" max="227" width="15.7109375" style="2" customWidth="1"/>
    <col min="228" max="228" width="2.85546875" style="2" customWidth="1"/>
    <col min="229" max="230" width="15.7109375" style="2" customWidth="1"/>
    <col min="231" max="231" width="2.85546875" style="2" customWidth="1"/>
    <col min="232" max="233" width="15.7109375" style="2" customWidth="1"/>
    <col min="234" max="234" width="2.85546875" style="2" customWidth="1"/>
    <col min="235" max="236" width="15.7109375" style="2" customWidth="1"/>
    <col min="237" max="237" width="2.85546875" style="2" customWidth="1"/>
    <col min="238" max="239" width="15.7109375" style="2" customWidth="1"/>
    <col min="240" max="240" width="2.85546875" style="2" customWidth="1"/>
    <col min="241" max="478" width="9.140625" style="2"/>
    <col min="479" max="479" width="2.85546875" style="2" customWidth="1"/>
    <col min="480" max="480" width="45.85546875" style="2" customWidth="1"/>
    <col min="481" max="481" width="2.85546875" style="2" customWidth="1"/>
    <col min="482" max="483" width="15.7109375" style="2" customWidth="1"/>
    <col min="484" max="484" width="2.85546875" style="2" customWidth="1"/>
    <col min="485" max="486" width="15.7109375" style="2" customWidth="1"/>
    <col min="487" max="487" width="2.85546875" style="2" customWidth="1"/>
    <col min="488" max="489" width="15.7109375" style="2" customWidth="1"/>
    <col min="490" max="490" width="2.85546875" style="2" customWidth="1"/>
    <col min="491" max="492" width="15.7109375" style="2" customWidth="1"/>
    <col min="493" max="493" width="2.85546875" style="2" customWidth="1"/>
    <col min="494" max="495" width="15.7109375" style="2" customWidth="1"/>
    <col min="496" max="496" width="2.85546875" style="2" customWidth="1"/>
    <col min="497" max="734" width="9.140625" style="2"/>
    <col min="735" max="735" width="2.85546875" style="2" customWidth="1"/>
    <col min="736" max="736" width="45.85546875" style="2" customWidth="1"/>
    <col min="737" max="737" width="2.85546875" style="2" customWidth="1"/>
    <col min="738" max="739" width="15.7109375" style="2" customWidth="1"/>
    <col min="740" max="740" width="2.85546875" style="2" customWidth="1"/>
    <col min="741" max="742" width="15.7109375" style="2" customWidth="1"/>
    <col min="743" max="743" width="2.85546875" style="2" customWidth="1"/>
    <col min="744" max="745" width="15.7109375" style="2" customWidth="1"/>
    <col min="746" max="746" width="2.85546875" style="2" customWidth="1"/>
    <col min="747" max="748" width="15.7109375" style="2" customWidth="1"/>
    <col min="749" max="749" width="2.85546875" style="2" customWidth="1"/>
    <col min="750" max="751" width="15.7109375" style="2" customWidth="1"/>
    <col min="752" max="752" width="2.85546875" style="2" customWidth="1"/>
    <col min="753" max="990" width="9.140625" style="2"/>
    <col min="991" max="991" width="2.85546875" style="2" customWidth="1"/>
    <col min="992" max="992" width="45.85546875" style="2" customWidth="1"/>
    <col min="993" max="993" width="2.85546875" style="2" customWidth="1"/>
    <col min="994" max="995" width="15.7109375" style="2" customWidth="1"/>
    <col min="996" max="996" width="2.85546875" style="2" customWidth="1"/>
    <col min="997" max="998" width="15.7109375" style="2" customWidth="1"/>
    <col min="999" max="999" width="2.85546875" style="2" customWidth="1"/>
    <col min="1000" max="1001" width="15.7109375" style="2" customWidth="1"/>
    <col min="1002" max="1002" width="2.85546875" style="2" customWidth="1"/>
    <col min="1003" max="1004" width="15.7109375" style="2" customWidth="1"/>
    <col min="1005" max="1005" width="2.85546875" style="2" customWidth="1"/>
    <col min="1006" max="1007" width="15.7109375" style="2" customWidth="1"/>
    <col min="1008" max="1008" width="2.85546875" style="2" customWidth="1"/>
    <col min="1009" max="1246" width="9.140625" style="2"/>
    <col min="1247" max="1247" width="2.85546875" style="2" customWidth="1"/>
    <col min="1248" max="1248" width="45.85546875" style="2" customWidth="1"/>
    <col min="1249" max="1249" width="2.85546875" style="2" customWidth="1"/>
    <col min="1250" max="1251" width="15.7109375" style="2" customWidth="1"/>
    <col min="1252" max="1252" width="2.85546875" style="2" customWidth="1"/>
    <col min="1253" max="1254" width="15.7109375" style="2" customWidth="1"/>
    <col min="1255" max="1255" width="2.85546875" style="2" customWidth="1"/>
    <col min="1256" max="1257" width="15.7109375" style="2" customWidth="1"/>
    <col min="1258" max="1258" width="2.85546875" style="2" customWidth="1"/>
    <col min="1259" max="1260" width="15.7109375" style="2" customWidth="1"/>
    <col min="1261" max="1261" width="2.85546875" style="2" customWidth="1"/>
    <col min="1262" max="1263" width="15.7109375" style="2" customWidth="1"/>
    <col min="1264" max="1264" width="2.85546875" style="2" customWidth="1"/>
    <col min="1265" max="1502" width="9.140625" style="2"/>
    <col min="1503" max="1503" width="2.85546875" style="2" customWidth="1"/>
    <col min="1504" max="1504" width="45.85546875" style="2" customWidth="1"/>
    <col min="1505" max="1505" width="2.85546875" style="2" customWidth="1"/>
    <col min="1506" max="1507" width="15.7109375" style="2" customWidth="1"/>
    <col min="1508" max="1508" width="2.85546875" style="2" customWidth="1"/>
    <col min="1509" max="1510" width="15.7109375" style="2" customWidth="1"/>
    <col min="1511" max="1511" width="2.85546875" style="2" customWidth="1"/>
    <col min="1512" max="1513" width="15.7109375" style="2" customWidth="1"/>
    <col min="1514" max="1514" width="2.85546875" style="2" customWidth="1"/>
    <col min="1515" max="1516" width="15.7109375" style="2" customWidth="1"/>
    <col min="1517" max="1517" width="2.85546875" style="2" customWidth="1"/>
    <col min="1518" max="1519" width="15.7109375" style="2" customWidth="1"/>
    <col min="1520" max="1520" width="2.85546875" style="2" customWidth="1"/>
    <col min="1521" max="1758" width="9.140625" style="2"/>
    <col min="1759" max="1759" width="2.85546875" style="2" customWidth="1"/>
    <col min="1760" max="1760" width="45.85546875" style="2" customWidth="1"/>
    <col min="1761" max="1761" width="2.85546875" style="2" customWidth="1"/>
    <col min="1762" max="1763" width="15.7109375" style="2" customWidth="1"/>
    <col min="1764" max="1764" width="2.85546875" style="2" customWidth="1"/>
    <col min="1765" max="1766" width="15.7109375" style="2" customWidth="1"/>
    <col min="1767" max="1767" width="2.85546875" style="2" customWidth="1"/>
    <col min="1768" max="1769" width="15.7109375" style="2" customWidth="1"/>
    <col min="1770" max="1770" width="2.85546875" style="2" customWidth="1"/>
    <col min="1771" max="1772" width="15.7109375" style="2" customWidth="1"/>
    <col min="1773" max="1773" width="2.85546875" style="2" customWidth="1"/>
    <col min="1774" max="1775" width="15.7109375" style="2" customWidth="1"/>
    <col min="1776" max="1776" width="2.85546875" style="2" customWidth="1"/>
    <col min="1777" max="2014" width="9.140625" style="2"/>
    <col min="2015" max="2015" width="2.85546875" style="2" customWidth="1"/>
    <col min="2016" max="2016" width="45.85546875" style="2" customWidth="1"/>
    <col min="2017" max="2017" width="2.85546875" style="2" customWidth="1"/>
    <col min="2018" max="2019" width="15.7109375" style="2" customWidth="1"/>
    <col min="2020" max="2020" width="2.85546875" style="2" customWidth="1"/>
    <col min="2021" max="2022" width="15.7109375" style="2" customWidth="1"/>
    <col min="2023" max="2023" width="2.85546875" style="2" customWidth="1"/>
    <col min="2024" max="2025" width="15.7109375" style="2" customWidth="1"/>
    <col min="2026" max="2026" width="2.85546875" style="2" customWidth="1"/>
    <col min="2027" max="2028" width="15.7109375" style="2" customWidth="1"/>
    <col min="2029" max="2029" width="2.85546875" style="2" customWidth="1"/>
    <col min="2030" max="2031" width="15.7109375" style="2" customWidth="1"/>
    <col min="2032" max="2032" width="2.85546875" style="2" customWidth="1"/>
    <col min="2033" max="2270" width="9.140625" style="2"/>
    <col min="2271" max="2271" width="2.85546875" style="2" customWidth="1"/>
    <col min="2272" max="2272" width="45.85546875" style="2" customWidth="1"/>
    <col min="2273" max="2273" width="2.85546875" style="2" customWidth="1"/>
    <col min="2274" max="2275" width="15.7109375" style="2" customWidth="1"/>
    <col min="2276" max="2276" width="2.85546875" style="2" customWidth="1"/>
    <col min="2277" max="2278" width="15.7109375" style="2" customWidth="1"/>
    <col min="2279" max="2279" width="2.85546875" style="2" customWidth="1"/>
    <col min="2280" max="2281" width="15.7109375" style="2" customWidth="1"/>
    <col min="2282" max="2282" width="2.85546875" style="2" customWidth="1"/>
    <col min="2283" max="2284" width="15.7109375" style="2" customWidth="1"/>
    <col min="2285" max="2285" width="2.85546875" style="2" customWidth="1"/>
    <col min="2286" max="2287" width="15.7109375" style="2" customWidth="1"/>
    <col min="2288" max="2288" width="2.85546875" style="2" customWidth="1"/>
    <col min="2289" max="2526" width="9.140625" style="2"/>
    <col min="2527" max="2527" width="2.85546875" style="2" customWidth="1"/>
    <col min="2528" max="2528" width="45.85546875" style="2" customWidth="1"/>
    <col min="2529" max="2529" width="2.85546875" style="2" customWidth="1"/>
    <col min="2530" max="2531" width="15.7109375" style="2" customWidth="1"/>
    <col min="2532" max="2532" width="2.85546875" style="2" customWidth="1"/>
    <col min="2533" max="2534" width="15.7109375" style="2" customWidth="1"/>
    <col min="2535" max="2535" width="2.85546875" style="2" customWidth="1"/>
    <col min="2536" max="2537" width="15.7109375" style="2" customWidth="1"/>
    <col min="2538" max="2538" width="2.85546875" style="2" customWidth="1"/>
    <col min="2539" max="2540" width="15.7109375" style="2" customWidth="1"/>
    <col min="2541" max="2541" width="2.85546875" style="2" customWidth="1"/>
    <col min="2542" max="2543" width="15.7109375" style="2" customWidth="1"/>
    <col min="2544" max="2544" width="2.85546875" style="2" customWidth="1"/>
    <col min="2545" max="2782" width="9.140625" style="2"/>
    <col min="2783" max="2783" width="2.85546875" style="2" customWidth="1"/>
    <col min="2784" max="2784" width="45.85546875" style="2" customWidth="1"/>
    <col min="2785" max="2785" width="2.85546875" style="2" customWidth="1"/>
    <col min="2786" max="2787" width="15.7109375" style="2" customWidth="1"/>
    <col min="2788" max="2788" width="2.85546875" style="2" customWidth="1"/>
    <col min="2789" max="2790" width="15.7109375" style="2" customWidth="1"/>
    <col min="2791" max="2791" width="2.85546875" style="2" customWidth="1"/>
    <col min="2792" max="2793" width="15.7109375" style="2" customWidth="1"/>
    <col min="2794" max="2794" width="2.85546875" style="2" customWidth="1"/>
    <col min="2795" max="2796" width="15.7109375" style="2" customWidth="1"/>
    <col min="2797" max="2797" width="2.85546875" style="2" customWidth="1"/>
    <col min="2798" max="2799" width="15.7109375" style="2" customWidth="1"/>
    <col min="2800" max="2800" width="2.85546875" style="2" customWidth="1"/>
    <col min="2801" max="3038" width="9.140625" style="2"/>
    <col min="3039" max="3039" width="2.85546875" style="2" customWidth="1"/>
    <col min="3040" max="3040" width="45.85546875" style="2" customWidth="1"/>
    <col min="3041" max="3041" width="2.85546875" style="2" customWidth="1"/>
    <col min="3042" max="3043" width="15.7109375" style="2" customWidth="1"/>
    <col min="3044" max="3044" width="2.85546875" style="2" customWidth="1"/>
    <col min="3045" max="3046" width="15.7109375" style="2" customWidth="1"/>
    <col min="3047" max="3047" width="2.85546875" style="2" customWidth="1"/>
    <col min="3048" max="3049" width="15.7109375" style="2" customWidth="1"/>
    <col min="3050" max="3050" width="2.85546875" style="2" customWidth="1"/>
    <col min="3051" max="3052" width="15.7109375" style="2" customWidth="1"/>
    <col min="3053" max="3053" width="2.85546875" style="2" customWidth="1"/>
    <col min="3054" max="3055" width="15.7109375" style="2" customWidth="1"/>
    <col min="3056" max="3056" width="2.85546875" style="2" customWidth="1"/>
    <col min="3057" max="3294" width="9.140625" style="2"/>
    <col min="3295" max="3295" width="2.85546875" style="2" customWidth="1"/>
    <col min="3296" max="3296" width="45.85546875" style="2" customWidth="1"/>
    <col min="3297" max="3297" width="2.85546875" style="2" customWidth="1"/>
    <col min="3298" max="3299" width="15.7109375" style="2" customWidth="1"/>
    <col min="3300" max="3300" width="2.85546875" style="2" customWidth="1"/>
    <col min="3301" max="3302" width="15.7109375" style="2" customWidth="1"/>
    <col min="3303" max="3303" width="2.85546875" style="2" customWidth="1"/>
    <col min="3304" max="3305" width="15.7109375" style="2" customWidth="1"/>
    <col min="3306" max="3306" width="2.85546875" style="2" customWidth="1"/>
    <col min="3307" max="3308" width="15.7109375" style="2" customWidth="1"/>
    <col min="3309" max="3309" width="2.85546875" style="2" customWidth="1"/>
    <col min="3310" max="3311" width="15.7109375" style="2" customWidth="1"/>
    <col min="3312" max="3312" width="2.85546875" style="2" customWidth="1"/>
    <col min="3313" max="3550" width="9.140625" style="2"/>
    <col min="3551" max="3551" width="2.85546875" style="2" customWidth="1"/>
    <col min="3552" max="3552" width="45.85546875" style="2" customWidth="1"/>
    <col min="3553" max="3553" width="2.85546875" style="2" customWidth="1"/>
    <col min="3554" max="3555" width="15.7109375" style="2" customWidth="1"/>
    <col min="3556" max="3556" width="2.85546875" style="2" customWidth="1"/>
    <col min="3557" max="3558" width="15.7109375" style="2" customWidth="1"/>
    <col min="3559" max="3559" width="2.85546875" style="2" customWidth="1"/>
    <col min="3560" max="3561" width="15.7109375" style="2" customWidth="1"/>
    <col min="3562" max="3562" width="2.85546875" style="2" customWidth="1"/>
    <col min="3563" max="3564" width="15.7109375" style="2" customWidth="1"/>
    <col min="3565" max="3565" width="2.85546875" style="2" customWidth="1"/>
    <col min="3566" max="3567" width="15.7109375" style="2" customWidth="1"/>
    <col min="3568" max="3568" width="2.85546875" style="2" customWidth="1"/>
    <col min="3569" max="3806" width="9.140625" style="2"/>
    <col min="3807" max="3807" width="2.85546875" style="2" customWidth="1"/>
    <col min="3808" max="3808" width="45.85546875" style="2" customWidth="1"/>
    <col min="3809" max="3809" width="2.85546875" style="2" customWidth="1"/>
    <col min="3810" max="3811" width="15.7109375" style="2" customWidth="1"/>
    <col min="3812" max="3812" width="2.85546875" style="2" customWidth="1"/>
    <col min="3813" max="3814" width="15.7109375" style="2" customWidth="1"/>
    <col min="3815" max="3815" width="2.85546875" style="2" customWidth="1"/>
    <col min="3816" max="3817" width="15.7109375" style="2" customWidth="1"/>
    <col min="3818" max="3818" width="2.85546875" style="2" customWidth="1"/>
    <col min="3819" max="3820" width="15.7109375" style="2" customWidth="1"/>
    <col min="3821" max="3821" width="2.85546875" style="2" customWidth="1"/>
    <col min="3822" max="3823" width="15.7109375" style="2" customWidth="1"/>
    <col min="3824" max="3824" width="2.85546875" style="2" customWidth="1"/>
    <col min="3825" max="4062" width="9.140625" style="2"/>
    <col min="4063" max="4063" width="2.85546875" style="2" customWidth="1"/>
    <col min="4064" max="4064" width="45.85546875" style="2" customWidth="1"/>
    <col min="4065" max="4065" width="2.85546875" style="2" customWidth="1"/>
    <col min="4066" max="4067" width="15.7109375" style="2" customWidth="1"/>
    <col min="4068" max="4068" width="2.85546875" style="2" customWidth="1"/>
    <col min="4069" max="4070" width="15.7109375" style="2" customWidth="1"/>
    <col min="4071" max="4071" width="2.85546875" style="2" customWidth="1"/>
    <col min="4072" max="4073" width="15.7109375" style="2" customWidth="1"/>
    <col min="4074" max="4074" width="2.85546875" style="2" customWidth="1"/>
    <col min="4075" max="4076" width="15.7109375" style="2" customWidth="1"/>
    <col min="4077" max="4077" width="2.85546875" style="2" customWidth="1"/>
    <col min="4078" max="4079" width="15.7109375" style="2" customWidth="1"/>
    <col min="4080" max="4080" width="2.85546875" style="2" customWidth="1"/>
    <col min="4081" max="4318" width="9.140625" style="2"/>
    <col min="4319" max="4319" width="2.85546875" style="2" customWidth="1"/>
    <col min="4320" max="4320" width="45.85546875" style="2" customWidth="1"/>
    <col min="4321" max="4321" width="2.85546875" style="2" customWidth="1"/>
    <col min="4322" max="4323" width="15.7109375" style="2" customWidth="1"/>
    <col min="4324" max="4324" width="2.85546875" style="2" customWidth="1"/>
    <col min="4325" max="4326" width="15.7109375" style="2" customWidth="1"/>
    <col min="4327" max="4327" width="2.85546875" style="2" customWidth="1"/>
    <col min="4328" max="4329" width="15.7109375" style="2" customWidth="1"/>
    <col min="4330" max="4330" width="2.85546875" style="2" customWidth="1"/>
    <col min="4331" max="4332" width="15.7109375" style="2" customWidth="1"/>
    <col min="4333" max="4333" width="2.85546875" style="2" customWidth="1"/>
    <col min="4334" max="4335" width="15.7109375" style="2" customWidth="1"/>
    <col min="4336" max="4336" width="2.85546875" style="2" customWidth="1"/>
    <col min="4337" max="4574" width="9.140625" style="2"/>
    <col min="4575" max="4575" width="2.85546875" style="2" customWidth="1"/>
    <col min="4576" max="4576" width="45.85546875" style="2" customWidth="1"/>
    <col min="4577" max="4577" width="2.85546875" style="2" customWidth="1"/>
    <col min="4578" max="4579" width="15.7109375" style="2" customWidth="1"/>
    <col min="4580" max="4580" width="2.85546875" style="2" customWidth="1"/>
    <col min="4581" max="4582" width="15.7109375" style="2" customWidth="1"/>
    <col min="4583" max="4583" width="2.85546875" style="2" customWidth="1"/>
    <col min="4584" max="4585" width="15.7109375" style="2" customWidth="1"/>
    <col min="4586" max="4586" width="2.85546875" style="2" customWidth="1"/>
    <col min="4587" max="4588" width="15.7109375" style="2" customWidth="1"/>
    <col min="4589" max="4589" width="2.85546875" style="2" customWidth="1"/>
    <col min="4590" max="4591" width="15.7109375" style="2" customWidth="1"/>
    <col min="4592" max="4592" width="2.85546875" style="2" customWidth="1"/>
    <col min="4593" max="4830" width="9.140625" style="2"/>
    <col min="4831" max="4831" width="2.85546875" style="2" customWidth="1"/>
    <col min="4832" max="4832" width="45.85546875" style="2" customWidth="1"/>
    <col min="4833" max="4833" width="2.85546875" style="2" customWidth="1"/>
    <col min="4834" max="4835" width="15.7109375" style="2" customWidth="1"/>
    <col min="4836" max="4836" width="2.85546875" style="2" customWidth="1"/>
    <col min="4837" max="4838" width="15.7109375" style="2" customWidth="1"/>
    <col min="4839" max="4839" width="2.85546875" style="2" customWidth="1"/>
    <col min="4840" max="4841" width="15.7109375" style="2" customWidth="1"/>
    <col min="4842" max="4842" width="2.85546875" style="2" customWidth="1"/>
    <col min="4843" max="4844" width="15.7109375" style="2" customWidth="1"/>
    <col min="4845" max="4845" width="2.85546875" style="2" customWidth="1"/>
    <col min="4846" max="4847" width="15.7109375" style="2" customWidth="1"/>
    <col min="4848" max="4848" width="2.85546875" style="2" customWidth="1"/>
    <col min="4849" max="5086" width="9.140625" style="2"/>
    <col min="5087" max="5087" width="2.85546875" style="2" customWidth="1"/>
    <col min="5088" max="5088" width="45.85546875" style="2" customWidth="1"/>
    <col min="5089" max="5089" width="2.85546875" style="2" customWidth="1"/>
    <col min="5090" max="5091" width="15.7109375" style="2" customWidth="1"/>
    <col min="5092" max="5092" width="2.85546875" style="2" customWidth="1"/>
    <col min="5093" max="5094" width="15.7109375" style="2" customWidth="1"/>
    <col min="5095" max="5095" width="2.85546875" style="2" customWidth="1"/>
    <col min="5096" max="5097" width="15.7109375" style="2" customWidth="1"/>
    <col min="5098" max="5098" width="2.85546875" style="2" customWidth="1"/>
    <col min="5099" max="5100" width="15.7109375" style="2" customWidth="1"/>
    <col min="5101" max="5101" width="2.85546875" style="2" customWidth="1"/>
    <col min="5102" max="5103" width="15.7109375" style="2" customWidth="1"/>
    <col min="5104" max="5104" width="2.85546875" style="2" customWidth="1"/>
    <col min="5105" max="5342" width="9.140625" style="2"/>
    <col min="5343" max="5343" width="2.85546875" style="2" customWidth="1"/>
    <col min="5344" max="5344" width="45.85546875" style="2" customWidth="1"/>
    <col min="5345" max="5345" width="2.85546875" style="2" customWidth="1"/>
    <col min="5346" max="5347" width="15.7109375" style="2" customWidth="1"/>
    <col min="5348" max="5348" width="2.85546875" style="2" customWidth="1"/>
    <col min="5349" max="5350" width="15.7109375" style="2" customWidth="1"/>
    <col min="5351" max="5351" width="2.85546875" style="2" customWidth="1"/>
    <col min="5352" max="5353" width="15.7109375" style="2" customWidth="1"/>
    <col min="5354" max="5354" width="2.85546875" style="2" customWidth="1"/>
    <col min="5355" max="5356" width="15.7109375" style="2" customWidth="1"/>
    <col min="5357" max="5357" width="2.85546875" style="2" customWidth="1"/>
    <col min="5358" max="5359" width="15.7109375" style="2" customWidth="1"/>
    <col min="5360" max="5360" width="2.85546875" style="2" customWidth="1"/>
    <col min="5361" max="5598" width="9.140625" style="2"/>
    <col min="5599" max="5599" width="2.85546875" style="2" customWidth="1"/>
    <col min="5600" max="5600" width="45.85546875" style="2" customWidth="1"/>
    <col min="5601" max="5601" width="2.85546875" style="2" customWidth="1"/>
    <col min="5602" max="5603" width="15.7109375" style="2" customWidth="1"/>
    <col min="5604" max="5604" width="2.85546875" style="2" customWidth="1"/>
    <col min="5605" max="5606" width="15.7109375" style="2" customWidth="1"/>
    <col min="5607" max="5607" width="2.85546875" style="2" customWidth="1"/>
    <col min="5608" max="5609" width="15.7109375" style="2" customWidth="1"/>
    <col min="5610" max="5610" width="2.85546875" style="2" customWidth="1"/>
    <col min="5611" max="5612" width="15.7109375" style="2" customWidth="1"/>
    <col min="5613" max="5613" width="2.85546875" style="2" customWidth="1"/>
    <col min="5614" max="5615" width="15.7109375" style="2" customWidth="1"/>
    <col min="5616" max="5616" width="2.85546875" style="2" customWidth="1"/>
    <col min="5617" max="5854" width="9.140625" style="2"/>
    <col min="5855" max="5855" width="2.85546875" style="2" customWidth="1"/>
    <col min="5856" max="5856" width="45.85546875" style="2" customWidth="1"/>
    <col min="5857" max="5857" width="2.85546875" style="2" customWidth="1"/>
    <col min="5858" max="5859" width="15.7109375" style="2" customWidth="1"/>
    <col min="5860" max="5860" width="2.85546875" style="2" customWidth="1"/>
    <col min="5861" max="5862" width="15.7109375" style="2" customWidth="1"/>
    <col min="5863" max="5863" width="2.85546875" style="2" customWidth="1"/>
    <col min="5864" max="5865" width="15.7109375" style="2" customWidth="1"/>
    <col min="5866" max="5866" width="2.85546875" style="2" customWidth="1"/>
    <col min="5867" max="5868" width="15.7109375" style="2" customWidth="1"/>
    <col min="5869" max="5869" width="2.85546875" style="2" customWidth="1"/>
    <col min="5870" max="5871" width="15.7109375" style="2" customWidth="1"/>
    <col min="5872" max="5872" width="2.85546875" style="2" customWidth="1"/>
    <col min="5873" max="6110" width="9.140625" style="2"/>
    <col min="6111" max="6111" width="2.85546875" style="2" customWidth="1"/>
    <col min="6112" max="6112" width="45.85546875" style="2" customWidth="1"/>
    <col min="6113" max="6113" width="2.85546875" style="2" customWidth="1"/>
    <col min="6114" max="6115" width="15.7109375" style="2" customWidth="1"/>
    <col min="6116" max="6116" width="2.85546875" style="2" customWidth="1"/>
    <col min="6117" max="6118" width="15.7109375" style="2" customWidth="1"/>
    <col min="6119" max="6119" width="2.85546875" style="2" customWidth="1"/>
    <col min="6120" max="6121" width="15.7109375" style="2" customWidth="1"/>
    <col min="6122" max="6122" width="2.85546875" style="2" customWidth="1"/>
    <col min="6123" max="6124" width="15.7109375" style="2" customWidth="1"/>
    <col min="6125" max="6125" width="2.85546875" style="2" customWidth="1"/>
    <col min="6126" max="6127" width="15.7109375" style="2" customWidth="1"/>
    <col min="6128" max="6128" width="2.85546875" style="2" customWidth="1"/>
    <col min="6129" max="6366" width="9.140625" style="2"/>
    <col min="6367" max="6367" width="2.85546875" style="2" customWidth="1"/>
    <col min="6368" max="6368" width="45.85546875" style="2" customWidth="1"/>
    <col min="6369" max="6369" width="2.85546875" style="2" customWidth="1"/>
    <col min="6370" max="6371" width="15.7109375" style="2" customWidth="1"/>
    <col min="6372" max="6372" width="2.85546875" style="2" customWidth="1"/>
    <col min="6373" max="6374" width="15.7109375" style="2" customWidth="1"/>
    <col min="6375" max="6375" width="2.85546875" style="2" customWidth="1"/>
    <col min="6376" max="6377" width="15.7109375" style="2" customWidth="1"/>
    <col min="6378" max="6378" width="2.85546875" style="2" customWidth="1"/>
    <col min="6379" max="6380" width="15.7109375" style="2" customWidth="1"/>
    <col min="6381" max="6381" width="2.85546875" style="2" customWidth="1"/>
    <col min="6382" max="6383" width="15.7109375" style="2" customWidth="1"/>
    <col min="6384" max="6384" width="2.85546875" style="2" customWidth="1"/>
    <col min="6385" max="6622" width="9.140625" style="2"/>
    <col min="6623" max="6623" width="2.85546875" style="2" customWidth="1"/>
    <col min="6624" max="6624" width="45.85546875" style="2" customWidth="1"/>
    <col min="6625" max="6625" width="2.85546875" style="2" customWidth="1"/>
    <col min="6626" max="6627" width="15.7109375" style="2" customWidth="1"/>
    <col min="6628" max="6628" width="2.85546875" style="2" customWidth="1"/>
    <col min="6629" max="6630" width="15.7109375" style="2" customWidth="1"/>
    <col min="6631" max="6631" width="2.85546875" style="2" customWidth="1"/>
    <col min="6632" max="6633" width="15.7109375" style="2" customWidth="1"/>
    <col min="6634" max="6634" width="2.85546875" style="2" customWidth="1"/>
    <col min="6635" max="6636" width="15.7109375" style="2" customWidth="1"/>
    <col min="6637" max="6637" width="2.85546875" style="2" customWidth="1"/>
    <col min="6638" max="6639" width="15.7109375" style="2" customWidth="1"/>
    <col min="6640" max="6640" width="2.85546875" style="2" customWidth="1"/>
    <col min="6641" max="6878" width="9.140625" style="2"/>
    <col min="6879" max="6879" width="2.85546875" style="2" customWidth="1"/>
    <col min="6880" max="6880" width="45.85546875" style="2" customWidth="1"/>
    <col min="6881" max="6881" width="2.85546875" style="2" customWidth="1"/>
    <col min="6882" max="6883" width="15.7109375" style="2" customWidth="1"/>
    <col min="6884" max="6884" width="2.85546875" style="2" customWidth="1"/>
    <col min="6885" max="6886" width="15.7109375" style="2" customWidth="1"/>
    <col min="6887" max="6887" width="2.85546875" style="2" customWidth="1"/>
    <col min="6888" max="6889" width="15.7109375" style="2" customWidth="1"/>
    <col min="6890" max="6890" width="2.85546875" style="2" customWidth="1"/>
    <col min="6891" max="6892" width="15.7109375" style="2" customWidth="1"/>
    <col min="6893" max="6893" width="2.85546875" style="2" customWidth="1"/>
    <col min="6894" max="6895" width="15.7109375" style="2" customWidth="1"/>
    <col min="6896" max="6896" width="2.85546875" style="2" customWidth="1"/>
    <col min="6897" max="7134" width="9.140625" style="2"/>
    <col min="7135" max="7135" width="2.85546875" style="2" customWidth="1"/>
    <col min="7136" max="7136" width="45.85546875" style="2" customWidth="1"/>
    <col min="7137" max="7137" width="2.85546875" style="2" customWidth="1"/>
    <col min="7138" max="7139" width="15.7109375" style="2" customWidth="1"/>
    <col min="7140" max="7140" width="2.85546875" style="2" customWidth="1"/>
    <col min="7141" max="7142" width="15.7109375" style="2" customWidth="1"/>
    <col min="7143" max="7143" width="2.85546875" style="2" customWidth="1"/>
    <col min="7144" max="7145" width="15.7109375" style="2" customWidth="1"/>
    <col min="7146" max="7146" width="2.85546875" style="2" customWidth="1"/>
    <col min="7147" max="7148" width="15.7109375" style="2" customWidth="1"/>
    <col min="7149" max="7149" width="2.85546875" style="2" customWidth="1"/>
    <col min="7150" max="7151" width="15.7109375" style="2" customWidth="1"/>
    <col min="7152" max="7152" width="2.85546875" style="2" customWidth="1"/>
    <col min="7153" max="7390" width="9.140625" style="2"/>
    <col min="7391" max="7391" width="2.85546875" style="2" customWidth="1"/>
    <col min="7392" max="7392" width="45.85546875" style="2" customWidth="1"/>
    <col min="7393" max="7393" width="2.85546875" style="2" customWidth="1"/>
    <col min="7394" max="7395" width="15.7109375" style="2" customWidth="1"/>
    <col min="7396" max="7396" width="2.85546875" style="2" customWidth="1"/>
    <col min="7397" max="7398" width="15.7109375" style="2" customWidth="1"/>
    <col min="7399" max="7399" width="2.85546875" style="2" customWidth="1"/>
    <col min="7400" max="7401" width="15.7109375" style="2" customWidth="1"/>
    <col min="7402" max="7402" width="2.85546875" style="2" customWidth="1"/>
    <col min="7403" max="7404" width="15.7109375" style="2" customWidth="1"/>
    <col min="7405" max="7405" width="2.85546875" style="2" customWidth="1"/>
    <col min="7406" max="7407" width="15.7109375" style="2" customWidth="1"/>
    <col min="7408" max="7408" width="2.85546875" style="2" customWidth="1"/>
    <col min="7409" max="7646" width="9.140625" style="2"/>
    <col min="7647" max="7647" width="2.85546875" style="2" customWidth="1"/>
    <col min="7648" max="7648" width="45.85546875" style="2" customWidth="1"/>
    <col min="7649" max="7649" width="2.85546875" style="2" customWidth="1"/>
    <col min="7650" max="7651" width="15.7109375" style="2" customWidth="1"/>
    <col min="7652" max="7652" width="2.85546875" style="2" customWidth="1"/>
    <col min="7653" max="7654" width="15.7109375" style="2" customWidth="1"/>
    <col min="7655" max="7655" width="2.85546875" style="2" customWidth="1"/>
    <col min="7656" max="7657" width="15.7109375" style="2" customWidth="1"/>
    <col min="7658" max="7658" width="2.85546875" style="2" customWidth="1"/>
    <col min="7659" max="7660" width="15.7109375" style="2" customWidth="1"/>
    <col min="7661" max="7661" width="2.85546875" style="2" customWidth="1"/>
    <col min="7662" max="7663" width="15.7109375" style="2" customWidth="1"/>
    <col min="7664" max="7664" width="2.85546875" style="2" customWidth="1"/>
    <col min="7665" max="7902" width="9.140625" style="2"/>
    <col min="7903" max="7903" width="2.85546875" style="2" customWidth="1"/>
    <col min="7904" max="7904" width="45.85546875" style="2" customWidth="1"/>
    <col min="7905" max="7905" width="2.85546875" style="2" customWidth="1"/>
    <col min="7906" max="7907" width="15.7109375" style="2" customWidth="1"/>
    <col min="7908" max="7908" width="2.85546875" style="2" customWidth="1"/>
    <col min="7909" max="7910" width="15.7109375" style="2" customWidth="1"/>
    <col min="7911" max="7911" width="2.85546875" style="2" customWidth="1"/>
    <col min="7912" max="7913" width="15.7109375" style="2" customWidth="1"/>
    <col min="7914" max="7914" width="2.85546875" style="2" customWidth="1"/>
    <col min="7915" max="7916" width="15.7109375" style="2" customWidth="1"/>
    <col min="7917" max="7917" width="2.85546875" style="2" customWidth="1"/>
    <col min="7918" max="7919" width="15.7109375" style="2" customWidth="1"/>
    <col min="7920" max="7920" width="2.85546875" style="2" customWidth="1"/>
    <col min="7921" max="8158" width="9.140625" style="2"/>
    <col min="8159" max="8159" width="2.85546875" style="2" customWidth="1"/>
    <col min="8160" max="8160" width="45.85546875" style="2" customWidth="1"/>
    <col min="8161" max="8161" width="2.85546875" style="2" customWidth="1"/>
    <col min="8162" max="8163" width="15.7109375" style="2" customWidth="1"/>
    <col min="8164" max="8164" width="2.85546875" style="2" customWidth="1"/>
    <col min="8165" max="8166" width="15.7109375" style="2" customWidth="1"/>
    <col min="8167" max="8167" width="2.85546875" style="2" customWidth="1"/>
    <col min="8168" max="8169" width="15.7109375" style="2" customWidth="1"/>
    <col min="8170" max="8170" width="2.85546875" style="2" customWidth="1"/>
    <col min="8171" max="8172" width="15.7109375" style="2" customWidth="1"/>
    <col min="8173" max="8173" width="2.85546875" style="2" customWidth="1"/>
    <col min="8174" max="8175" width="15.7109375" style="2" customWidth="1"/>
    <col min="8176" max="8176" width="2.85546875" style="2" customWidth="1"/>
    <col min="8177" max="8414" width="9.140625" style="2"/>
    <col min="8415" max="8415" width="2.85546875" style="2" customWidth="1"/>
    <col min="8416" max="8416" width="45.85546875" style="2" customWidth="1"/>
    <col min="8417" max="8417" width="2.85546875" style="2" customWidth="1"/>
    <col min="8418" max="8419" width="15.7109375" style="2" customWidth="1"/>
    <col min="8420" max="8420" width="2.85546875" style="2" customWidth="1"/>
    <col min="8421" max="8422" width="15.7109375" style="2" customWidth="1"/>
    <col min="8423" max="8423" width="2.85546875" style="2" customWidth="1"/>
    <col min="8424" max="8425" width="15.7109375" style="2" customWidth="1"/>
    <col min="8426" max="8426" width="2.85546875" style="2" customWidth="1"/>
    <col min="8427" max="8428" width="15.7109375" style="2" customWidth="1"/>
    <col min="8429" max="8429" width="2.85546875" style="2" customWidth="1"/>
    <col min="8430" max="8431" width="15.7109375" style="2" customWidth="1"/>
    <col min="8432" max="8432" width="2.85546875" style="2" customWidth="1"/>
    <col min="8433" max="8670" width="9.140625" style="2"/>
    <col min="8671" max="8671" width="2.85546875" style="2" customWidth="1"/>
    <col min="8672" max="8672" width="45.85546875" style="2" customWidth="1"/>
    <col min="8673" max="8673" width="2.85546875" style="2" customWidth="1"/>
    <col min="8674" max="8675" width="15.7109375" style="2" customWidth="1"/>
    <col min="8676" max="8676" width="2.85546875" style="2" customWidth="1"/>
    <col min="8677" max="8678" width="15.7109375" style="2" customWidth="1"/>
    <col min="8679" max="8679" width="2.85546875" style="2" customWidth="1"/>
    <col min="8680" max="8681" width="15.7109375" style="2" customWidth="1"/>
    <col min="8682" max="8682" width="2.85546875" style="2" customWidth="1"/>
    <col min="8683" max="8684" width="15.7109375" style="2" customWidth="1"/>
    <col min="8685" max="8685" width="2.85546875" style="2" customWidth="1"/>
    <col min="8686" max="8687" width="15.7109375" style="2" customWidth="1"/>
    <col min="8688" max="8688" width="2.85546875" style="2" customWidth="1"/>
    <col min="8689" max="8926" width="9.140625" style="2"/>
    <col min="8927" max="8927" width="2.85546875" style="2" customWidth="1"/>
    <col min="8928" max="8928" width="45.85546875" style="2" customWidth="1"/>
    <col min="8929" max="8929" width="2.85546875" style="2" customWidth="1"/>
    <col min="8930" max="8931" width="15.7109375" style="2" customWidth="1"/>
    <col min="8932" max="8932" width="2.85546875" style="2" customWidth="1"/>
    <col min="8933" max="8934" width="15.7109375" style="2" customWidth="1"/>
    <col min="8935" max="8935" width="2.85546875" style="2" customWidth="1"/>
    <col min="8936" max="8937" width="15.7109375" style="2" customWidth="1"/>
    <col min="8938" max="8938" width="2.85546875" style="2" customWidth="1"/>
    <col min="8939" max="8940" width="15.7109375" style="2" customWidth="1"/>
    <col min="8941" max="8941" width="2.85546875" style="2" customWidth="1"/>
    <col min="8942" max="8943" width="15.7109375" style="2" customWidth="1"/>
    <col min="8944" max="8944" width="2.85546875" style="2" customWidth="1"/>
    <col min="8945" max="9182" width="9.140625" style="2"/>
    <col min="9183" max="9183" width="2.85546875" style="2" customWidth="1"/>
    <col min="9184" max="9184" width="45.85546875" style="2" customWidth="1"/>
    <col min="9185" max="9185" width="2.85546875" style="2" customWidth="1"/>
    <col min="9186" max="9187" width="15.7109375" style="2" customWidth="1"/>
    <col min="9188" max="9188" width="2.85546875" style="2" customWidth="1"/>
    <col min="9189" max="9190" width="15.7109375" style="2" customWidth="1"/>
    <col min="9191" max="9191" width="2.85546875" style="2" customWidth="1"/>
    <col min="9192" max="9193" width="15.7109375" style="2" customWidth="1"/>
    <col min="9194" max="9194" width="2.85546875" style="2" customWidth="1"/>
    <col min="9195" max="9196" width="15.7109375" style="2" customWidth="1"/>
    <col min="9197" max="9197" width="2.85546875" style="2" customWidth="1"/>
    <col min="9198" max="9199" width="15.7109375" style="2" customWidth="1"/>
    <col min="9200" max="9200" width="2.85546875" style="2" customWidth="1"/>
    <col min="9201" max="9438" width="9.140625" style="2"/>
    <col min="9439" max="9439" width="2.85546875" style="2" customWidth="1"/>
    <col min="9440" max="9440" width="45.85546875" style="2" customWidth="1"/>
    <col min="9441" max="9441" width="2.85546875" style="2" customWidth="1"/>
    <col min="9442" max="9443" width="15.7109375" style="2" customWidth="1"/>
    <col min="9444" max="9444" width="2.85546875" style="2" customWidth="1"/>
    <col min="9445" max="9446" width="15.7109375" style="2" customWidth="1"/>
    <col min="9447" max="9447" width="2.85546875" style="2" customWidth="1"/>
    <col min="9448" max="9449" width="15.7109375" style="2" customWidth="1"/>
    <col min="9450" max="9450" width="2.85546875" style="2" customWidth="1"/>
    <col min="9451" max="9452" width="15.7109375" style="2" customWidth="1"/>
    <col min="9453" max="9453" width="2.85546875" style="2" customWidth="1"/>
    <col min="9454" max="9455" width="15.7109375" style="2" customWidth="1"/>
    <col min="9456" max="9456" width="2.85546875" style="2" customWidth="1"/>
    <col min="9457" max="9694" width="9.140625" style="2"/>
    <col min="9695" max="9695" width="2.85546875" style="2" customWidth="1"/>
    <col min="9696" max="9696" width="45.85546875" style="2" customWidth="1"/>
    <col min="9697" max="9697" width="2.85546875" style="2" customWidth="1"/>
    <col min="9698" max="9699" width="15.7109375" style="2" customWidth="1"/>
    <col min="9700" max="9700" width="2.85546875" style="2" customWidth="1"/>
    <col min="9701" max="9702" width="15.7109375" style="2" customWidth="1"/>
    <col min="9703" max="9703" width="2.85546875" style="2" customWidth="1"/>
    <col min="9704" max="9705" width="15.7109375" style="2" customWidth="1"/>
    <col min="9706" max="9706" width="2.85546875" style="2" customWidth="1"/>
    <col min="9707" max="9708" width="15.7109375" style="2" customWidth="1"/>
    <col min="9709" max="9709" width="2.85546875" style="2" customWidth="1"/>
    <col min="9710" max="9711" width="15.7109375" style="2" customWidth="1"/>
    <col min="9712" max="9712" width="2.85546875" style="2" customWidth="1"/>
    <col min="9713" max="9950" width="9.140625" style="2"/>
    <col min="9951" max="9951" width="2.85546875" style="2" customWidth="1"/>
    <col min="9952" max="9952" width="45.85546875" style="2" customWidth="1"/>
    <col min="9953" max="9953" width="2.85546875" style="2" customWidth="1"/>
    <col min="9954" max="9955" width="15.7109375" style="2" customWidth="1"/>
    <col min="9956" max="9956" width="2.85546875" style="2" customWidth="1"/>
    <col min="9957" max="9958" width="15.7109375" style="2" customWidth="1"/>
    <col min="9959" max="9959" width="2.85546875" style="2" customWidth="1"/>
    <col min="9960" max="9961" width="15.7109375" style="2" customWidth="1"/>
    <col min="9962" max="9962" width="2.85546875" style="2" customWidth="1"/>
    <col min="9963" max="9964" width="15.7109375" style="2" customWidth="1"/>
    <col min="9965" max="9965" width="2.85546875" style="2" customWidth="1"/>
    <col min="9966" max="9967" width="15.7109375" style="2" customWidth="1"/>
    <col min="9968" max="9968" width="2.85546875" style="2" customWidth="1"/>
    <col min="9969" max="10206" width="9.140625" style="2"/>
    <col min="10207" max="10207" width="2.85546875" style="2" customWidth="1"/>
    <col min="10208" max="10208" width="45.85546875" style="2" customWidth="1"/>
    <col min="10209" max="10209" width="2.85546875" style="2" customWidth="1"/>
    <col min="10210" max="10211" width="15.7109375" style="2" customWidth="1"/>
    <col min="10212" max="10212" width="2.85546875" style="2" customWidth="1"/>
    <col min="10213" max="10214" width="15.7109375" style="2" customWidth="1"/>
    <col min="10215" max="10215" width="2.85546875" style="2" customWidth="1"/>
    <col min="10216" max="10217" width="15.7109375" style="2" customWidth="1"/>
    <col min="10218" max="10218" width="2.85546875" style="2" customWidth="1"/>
    <col min="10219" max="10220" width="15.7109375" style="2" customWidth="1"/>
    <col min="10221" max="10221" width="2.85546875" style="2" customWidth="1"/>
    <col min="10222" max="10223" width="15.7109375" style="2" customWidth="1"/>
    <col min="10224" max="10224" width="2.85546875" style="2" customWidth="1"/>
    <col min="10225" max="10462" width="9.140625" style="2"/>
    <col min="10463" max="10463" width="2.85546875" style="2" customWidth="1"/>
    <col min="10464" max="10464" width="45.85546875" style="2" customWidth="1"/>
    <col min="10465" max="10465" width="2.85546875" style="2" customWidth="1"/>
    <col min="10466" max="10467" width="15.7109375" style="2" customWidth="1"/>
    <col min="10468" max="10468" width="2.85546875" style="2" customWidth="1"/>
    <col min="10469" max="10470" width="15.7109375" style="2" customWidth="1"/>
    <col min="10471" max="10471" width="2.85546875" style="2" customWidth="1"/>
    <col min="10472" max="10473" width="15.7109375" style="2" customWidth="1"/>
    <col min="10474" max="10474" width="2.85546875" style="2" customWidth="1"/>
    <col min="10475" max="10476" width="15.7109375" style="2" customWidth="1"/>
    <col min="10477" max="10477" width="2.85546875" style="2" customWidth="1"/>
    <col min="10478" max="10479" width="15.7109375" style="2" customWidth="1"/>
    <col min="10480" max="10480" width="2.85546875" style="2" customWidth="1"/>
    <col min="10481" max="10718" width="9.140625" style="2"/>
    <col min="10719" max="10719" width="2.85546875" style="2" customWidth="1"/>
    <col min="10720" max="10720" width="45.85546875" style="2" customWidth="1"/>
    <col min="10721" max="10721" width="2.85546875" style="2" customWidth="1"/>
    <col min="10722" max="10723" width="15.7109375" style="2" customWidth="1"/>
    <col min="10724" max="10724" width="2.85546875" style="2" customWidth="1"/>
    <col min="10725" max="10726" width="15.7109375" style="2" customWidth="1"/>
    <col min="10727" max="10727" width="2.85546875" style="2" customWidth="1"/>
    <col min="10728" max="10729" width="15.7109375" style="2" customWidth="1"/>
    <col min="10730" max="10730" width="2.85546875" style="2" customWidth="1"/>
    <col min="10731" max="10732" width="15.7109375" style="2" customWidth="1"/>
    <col min="10733" max="10733" width="2.85546875" style="2" customWidth="1"/>
    <col min="10734" max="10735" width="15.7109375" style="2" customWidth="1"/>
    <col min="10736" max="10736" width="2.85546875" style="2" customWidth="1"/>
    <col min="10737" max="10974" width="9.140625" style="2"/>
    <col min="10975" max="10975" width="2.85546875" style="2" customWidth="1"/>
    <col min="10976" max="10976" width="45.85546875" style="2" customWidth="1"/>
    <col min="10977" max="10977" width="2.85546875" style="2" customWidth="1"/>
    <col min="10978" max="10979" width="15.7109375" style="2" customWidth="1"/>
    <col min="10980" max="10980" width="2.85546875" style="2" customWidth="1"/>
    <col min="10981" max="10982" width="15.7109375" style="2" customWidth="1"/>
    <col min="10983" max="10983" width="2.85546875" style="2" customWidth="1"/>
    <col min="10984" max="10985" width="15.7109375" style="2" customWidth="1"/>
    <col min="10986" max="10986" width="2.85546875" style="2" customWidth="1"/>
    <col min="10987" max="10988" width="15.7109375" style="2" customWidth="1"/>
    <col min="10989" max="10989" width="2.85546875" style="2" customWidth="1"/>
    <col min="10990" max="10991" width="15.7109375" style="2" customWidth="1"/>
    <col min="10992" max="10992" width="2.85546875" style="2" customWidth="1"/>
    <col min="10993" max="11230" width="9.140625" style="2"/>
    <col min="11231" max="11231" width="2.85546875" style="2" customWidth="1"/>
    <col min="11232" max="11232" width="45.85546875" style="2" customWidth="1"/>
    <col min="11233" max="11233" width="2.85546875" style="2" customWidth="1"/>
    <col min="11234" max="11235" width="15.7109375" style="2" customWidth="1"/>
    <col min="11236" max="11236" width="2.85546875" style="2" customWidth="1"/>
    <col min="11237" max="11238" width="15.7109375" style="2" customWidth="1"/>
    <col min="11239" max="11239" width="2.85546875" style="2" customWidth="1"/>
    <col min="11240" max="11241" width="15.7109375" style="2" customWidth="1"/>
    <col min="11242" max="11242" width="2.85546875" style="2" customWidth="1"/>
    <col min="11243" max="11244" width="15.7109375" style="2" customWidth="1"/>
    <col min="11245" max="11245" width="2.85546875" style="2" customWidth="1"/>
    <col min="11246" max="11247" width="15.7109375" style="2" customWidth="1"/>
    <col min="11248" max="11248" width="2.85546875" style="2" customWidth="1"/>
    <col min="11249" max="11486" width="9.140625" style="2"/>
    <col min="11487" max="11487" width="2.85546875" style="2" customWidth="1"/>
    <col min="11488" max="11488" width="45.85546875" style="2" customWidth="1"/>
    <col min="11489" max="11489" width="2.85546875" style="2" customWidth="1"/>
    <col min="11490" max="11491" width="15.7109375" style="2" customWidth="1"/>
    <col min="11492" max="11492" width="2.85546875" style="2" customWidth="1"/>
    <col min="11493" max="11494" width="15.7109375" style="2" customWidth="1"/>
    <col min="11495" max="11495" width="2.85546875" style="2" customWidth="1"/>
    <col min="11496" max="11497" width="15.7109375" style="2" customWidth="1"/>
    <col min="11498" max="11498" width="2.85546875" style="2" customWidth="1"/>
    <col min="11499" max="11500" width="15.7109375" style="2" customWidth="1"/>
    <col min="11501" max="11501" width="2.85546875" style="2" customWidth="1"/>
    <col min="11502" max="11503" width="15.7109375" style="2" customWidth="1"/>
    <col min="11504" max="11504" width="2.85546875" style="2" customWidth="1"/>
    <col min="11505" max="11742" width="9.140625" style="2"/>
    <col min="11743" max="11743" width="2.85546875" style="2" customWidth="1"/>
    <col min="11744" max="11744" width="45.85546875" style="2" customWidth="1"/>
    <col min="11745" max="11745" width="2.85546875" style="2" customWidth="1"/>
    <col min="11746" max="11747" width="15.7109375" style="2" customWidth="1"/>
    <col min="11748" max="11748" width="2.85546875" style="2" customWidth="1"/>
    <col min="11749" max="11750" width="15.7109375" style="2" customWidth="1"/>
    <col min="11751" max="11751" width="2.85546875" style="2" customWidth="1"/>
    <col min="11752" max="11753" width="15.7109375" style="2" customWidth="1"/>
    <col min="11754" max="11754" width="2.85546875" style="2" customWidth="1"/>
    <col min="11755" max="11756" width="15.7109375" style="2" customWidth="1"/>
    <col min="11757" max="11757" width="2.85546875" style="2" customWidth="1"/>
    <col min="11758" max="11759" width="15.7109375" style="2" customWidth="1"/>
    <col min="11760" max="11760" width="2.85546875" style="2" customWidth="1"/>
    <col min="11761" max="11998" width="9.140625" style="2"/>
    <col min="11999" max="11999" width="2.85546875" style="2" customWidth="1"/>
    <col min="12000" max="12000" width="45.85546875" style="2" customWidth="1"/>
    <col min="12001" max="12001" width="2.85546875" style="2" customWidth="1"/>
    <col min="12002" max="12003" width="15.7109375" style="2" customWidth="1"/>
    <col min="12004" max="12004" width="2.85546875" style="2" customWidth="1"/>
    <col min="12005" max="12006" width="15.7109375" style="2" customWidth="1"/>
    <col min="12007" max="12007" width="2.85546875" style="2" customWidth="1"/>
    <col min="12008" max="12009" width="15.7109375" style="2" customWidth="1"/>
    <col min="12010" max="12010" width="2.85546875" style="2" customWidth="1"/>
    <col min="12011" max="12012" width="15.7109375" style="2" customWidth="1"/>
    <col min="12013" max="12013" width="2.85546875" style="2" customWidth="1"/>
    <col min="12014" max="12015" width="15.7109375" style="2" customWidth="1"/>
    <col min="12016" max="12016" width="2.85546875" style="2" customWidth="1"/>
    <col min="12017" max="12254" width="9.140625" style="2"/>
    <col min="12255" max="12255" width="2.85546875" style="2" customWidth="1"/>
    <col min="12256" max="12256" width="45.85546875" style="2" customWidth="1"/>
    <col min="12257" max="12257" width="2.85546875" style="2" customWidth="1"/>
    <col min="12258" max="12259" width="15.7109375" style="2" customWidth="1"/>
    <col min="12260" max="12260" width="2.85546875" style="2" customWidth="1"/>
    <col min="12261" max="12262" width="15.7109375" style="2" customWidth="1"/>
    <col min="12263" max="12263" width="2.85546875" style="2" customWidth="1"/>
    <col min="12264" max="12265" width="15.7109375" style="2" customWidth="1"/>
    <col min="12266" max="12266" width="2.85546875" style="2" customWidth="1"/>
    <col min="12267" max="12268" width="15.7109375" style="2" customWidth="1"/>
    <col min="12269" max="12269" width="2.85546875" style="2" customWidth="1"/>
    <col min="12270" max="12271" width="15.7109375" style="2" customWidth="1"/>
    <col min="12272" max="12272" width="2.85546875" style="2" customWidth="1"/>
    <col min="12273" max="12510" width="9.140625" style="2"/>
    <col min="12511" max="12511" width="2.85546875" style="2" customWidth="1"/>
    <col min="12512" max="12512" width="45.85546875" style="2" customWidth="1"/>
    <col min="12513" max="12513" width="2.85546875" style="2" customWidth="1"/>
    <col min="12514" max="12515" width="15.7109375" style="2" customWidth="1"/>
    <col min="12516" max="12516" width="2.85546875" style="2" customWidth="1"/>
    <col min="12517" max="12518" width="15.7109375" style="2" customWidth="1"/>
    <col min="12519" max="12519" width="2.85546875" style="2" customWidth="1"/>
    <col min="12520" max="12521" width="15.7109375" style="2" customWidth="1"/>
    <col min="12522" max="12522" width="2.85546875" style="2" customWidth="1"/>
    <col min="12523" max="12524" width="15.7109375" style="2" customWidth="1"/>
    <col min="12525" max="12525" width="2.85546875" style="2" customWidth="1"/>
    <col min="12526" max="12527" width="15.7109375" style="2" customWidth="1"/>
    <col min="12528" max="12528" width="2.85546875" style="2" customWidth="1"/>
    <col min="12529" max="12766" width="9.140625" style="2"/>
    <col min="12767" max="12767" width="2.85546875" style="2" customWidth="1"/>
    <col min="12768" max="12768" width="45.85546875" style="2" customWidth="1"/>
    <col min="12769" max="12769" width="2.85546875" style="2" customWidth="1"/>
    <col min="12770" max="12771" width="15.7109375" style="2" customWidth="1"/>
    <col min="12772" max="12772" width="2.85546875" style="2" customWidth="1"/>
    <col min="12773" max="12774" width="15.7109375" style="2" customWidth="1"/>
    <col min="12775" max="12775" width="2.85546875" style="2" customWidth="1"/>
    <col min="12776" max="12777" width="15.7109375" style="2" customWidth="1"/>
    <col min="12778" max="12778" width="2.85546875" style="2" customWidth="1"/>
    <col min="12779" max="12780" width="15.7109375" style="2" customWidth="1"/>
    <col min="12781" max="12781" width="2.85546875" style="2" customWidth="1"/>
    <col min="12782" max="12783" width="15.7109375" style="2" customWidth="1"/>
    <col min="12784" max="12784" width="2.85546875" style="2" customWidth="1"/>
    <col min="12785" max="13022" width="9.140625" style="2"/>
    <col min="13023" max="13023" width="2.85546875" style="2" customWidth="1"/>
    <col min="13024" max="13024" width="45.85546875" style="2" customWidth="1"/>
    <col min="13025" max="13025" width="2.85546875" style="2" customWidth="1"/>
    <col min="13026" max="13027" width="15.7109375" style="2" customWidth="1"/>
    <col min="13028" max="13028" width="2.85546875" style="2" customWidth="1"/>
    <col min="13029" max="13030" width="15.7109375" style="2" customWidth="1"/>
    <col min="13031" max="13031" width="2.85546875" style="2" customWidth="1"/>
    <col min="13032" max="13033" width="15.7109375" style="2" customWidth="1"/>
    <col min="13034" max="13034" width="2.85546875" style="2" customWidth="1"/>
    <col min="13035" max="13036" width="15.7109375" style="2" customWidth="1"/>
    <col min="13037" max="13037" width="2.85546875" style="2" customWidth="1"/>
    <col min="13038" max="13039" width="15.7109375" style="2" customWidth="1"/>
    <col min="13040" max="13040" width="2.85546875" style="2" customWidth="1"/>
    <col min="13041" max="13278" width="9.140625" style="2"/>
    <col min="13279" max="13279" width="2.85546875" style="2" customWidth="1"/>
    <col min="13280" max="13280" width="45.85546875" style="2" customWidth="1"/>
    <col min="13281" max="13281" width="2.85546875" style="2" customWidth="1"/>
    <col min="13282" max="13283" width="15.7109375" style="2" customWidth="1"/>
    <col min="13284" max="13284" width="2.85546875" style="2" customWidth="1"/>
    <col min="13285" max="13286" width="15.7109375" style="2" customWidth="1"/>
    <col min="13287" max="13287" width="2.85546875" style="2" customWidth="1"/>
    <col min="13288" max="13289" width="15.7109375" style="2" customWidth="1"/>
    <col min="13290" max="13290" width="2.85546875" style="2" customWidth="1"/>
    <col min="13291" max="13292" width="15.7109375" style="2" customWidth="1"/>
    <col min="13293" max="13293" width="2.85546875" style="2" customWidth="1"/>
    <col min="13294" max="13295" width="15.7109375" style="2" customWidth="1"/>
    <col min="13296" max="13296" width="2.85546875" style="2" customWidth="1"/>
    <col min="13297" max="13534" width="9.140625" style="2"/>
    <col min="13535" max="13535" width="2.85546875" style="2" customWidth="1"/>
    <col min="13536" max="13536" width="45.85546875" style="2" customWidth="1"/>
    <col min="13537" max="13537" width="2.85546875" style="2" customWidth="1"/>
    <col min="13538" max="13539" width="15.7109375" style="2" customWidth="1"/>
    <col min="13540" max="13540" width="2.85546875" style="2" customWidth="1"/>
    <col min="13541" max="13542" width="15.7109375" style="2" customWidth="1"/>
    <col min="13543" max="13543" width="2.85546875" style="2" customWidth="1"/>
    <col min="13544" max="13545" width="15.7109375" style="2" customWidth="1"/>
    <col min="13546" max="13546" width="2.85546875" style="2" customWidth="1"/>
    <col min="13547" max="13548" width="15.7109375" style="2" customWidth="1"/>
    <col min="13549" max="13549" width="2.85546875" style="2" customWidth="1"/>
    <col min="13550" max="13551" width="15.7109375" style="2" customWidth="1"/>
    <col min="13552" max="13552" width="2.85546875" style="2" customWidth="1"/>
    <col min="13553" max="13790" width="9.140625" style="2"/>
    <col min="13791" max="13791" width="2.85546875" style="2" customWidth="1"/>
    <col min="13792" max="13792" width="45.85546875" style="2" customWidth="1"/>
    <col min="13793" max="13793" width="2.85546875" style="2" customWidth="1"/>
    <col min="13794" max="13795" width="15.7109375" style="2" customWidth="1"/>
    <col min="13796" max="13796" width="2.85546875" style="2" customWidth="1"/>
    <col min="13797" max="13798" width="15.7109375" style="2" customWidth="1"/>
    <col min="13799" max="13799" width="2.85546875" style="2" customWidth="1"/>
    <col min="13800" max="13801" width="15.7109375" style="2" customWidth="1"/>
    <col min="13802" max="13802" width="2.85546875" style="2" customWidth="1"/>
    <col min="13803" max="13804" width="15.7109375" style="2" customWidth="1"/>
    <col min="13805" max="13805" width="2.85546875" style="2" customWidth="1"/>
    <col min="13806" max="13807" width="15.7109375" style="2" customWidth="1"/>
    <col min="13808" max="13808" width="2.85546875" style="2" customWidth="1"/>
    <col min="13809" max="14046" width="9.140625" style="2"/>
    <col min="14047" max="14047" width="2.85546875" style="2" customWidth="1"/>
    <col min="14048" max="14048" width="45.85546875" style="2" customWidth="1"/>
    <col min="14049" max="14049" width="2.85546875" style="2" customWidth="1"/>
    <col min="14050" max="14051" width="15.7109375" style="2" customWidth="1"/>
    <col min="14052" max="14052" width="2.85546875" style="2" customWidth="1"/>
    <col min="14053" max="14054" width="15.7109375" style="2" customWidth="1"/>
    <col min="14055" max="14055" width="2.85546875" style="2" customWidth="1"/>
    <col min="14056" max="14057" width="15.7109375" style="2" customWidth="1"/>
    <col min="14058" max="14058" width="2.85546875" style="2" customWidth="1"/>
    <col min="14059" max="14060" width="15.7109375" style="2" customWidth="1"/>
    <col min="14061" max="14061" width="2.85546875" style="2" customWidth="1"/>
    <col min="14062" max="14063" width="15.7109375" style="2" customWidth="1"/>
    <col min="14064" max="14064" width="2.85546875" style="2" customWidth="1"/>
    <col min="14065" max="14302" width="9.140625" style="2"/>
    <col min="14303" max="14303" width="2.85546875" style="2" customWidth="1"/>
    <col min="14304" max="14304" width="45.85546875" style="2" customWidth="1"/>
    <col min="14305" max="14305" width="2.85546875" style="2" customWidth="1"/>
    <col min="14306" max="14307" width="15.7109375" style="2" customWidth="1"/>
    <col min="14308" max="14308" width="2.85546875" style="2" customWidth="1"/>
    <col min="14309" max="14310" width="15.7109375" style="2" customWidth="1"/>
    <col min="14311" max="14311" width="2.85546875" style="2" customWidth="1"/>
    <col min="14312" max="14313" width="15.7109375" style="2" customWidth="1"/>
    <col min="14314" max="14314" width="2.85546875" style="2" customWidth="1"/>
    <col min="14315" max="14316" width="15.7109375" style="2" customWidth="1"/>
    <col min="14317" max="14317" width="2.85546875" style="2" customWidth="1"/>
    <col min="14318" max="14319" width="15.7109375" style="2" customWidth="1"/>
    <col min="14320" max="14320" width="2.85546875" style="2" customWidth="1"/>
    <col min="14321" max="14558" width="9.140625" style="2"/>
    <col min="14559" max="14559" width="2.85546875" style="2" customWidth="1"/>
    <col min="14560" max="14560" width="45.85546875" style="2" customWidth="1"/>
    <col min="14561" max="14561" width="2.85546875" style="2" customWidth="1"/>
    <col min="14562" max="14563" width="15.7109375" style="2" customWidth="1"/>
    <col min="14564" max="14564" width="2.85546875" style="2" customWidth="1"/>
    <col min="14565" max="14566" width="15.7109375" style="2" customWidth="1"/>
    <col min="14567" max="14567" width="2.85546875" style="2" customWidth="1"/>
    <col min="14568" max="14569" width="15.7109375" style="2" customWidth="1"/>
    <col min="14570" max="14570" width="2.85546875" style="2" customWidth="1"/>
    <col min="14571" max="14572" width="15.7109375" style="2" customWidth="1"/>
    <col min="14573" max="14573" width="2.85546875" style="2" customWidth="1"/>
    <col min="14574" max="14575" width="15.7109375" style="2" customWidth="1"/>
    <col min="14576" max="14576" width="2.85546875" style="2" customWidth="1"/>
    <col min="14577" max="14814" width="9.140625" style="2"/>
    <col min="14815" max="14815" width="2.85546875" style="2" customWidth="1"/>
    <col min="14816" max="14816" width="45.85546875" style="2" customWidth="1"/>
    <col min="14817" max="14817" width="2.85546875" style="2" customWidth="1"/>
    <col min="14818" max="14819" width="15.7109375" style="2" customWidth="1"/>
    <col min="14820" max="14820" width="2.85546875" style="2" customWidth="1"/>
    <col min="14821" max="14822" width="15.7109375" style="2" customWidth="1"/>
    <col min="14823" max="14823" width="2.85546875" style="2" customWidth="1"/>
    <col min="14824" max="14825" width="15.7109375" style="2" customWidth="1"/>
    <col min="14826" max="14826" width="2.85546875" style="2" customWidth="1"/>
    <col min="14827" max="14828" width="15.7109375" style="2" customWidth="1"/>
    <col min="14829" max="14829" width="2.85546875" style="2" customWidth="1"/>
    <col min="14830" max="14831" width="15.7109375" style="2" customWidth="1"/>
    <col min="14832" max="14832" width="2.85546875" style="2" customWidth="1"/>
    <col min="14833" max="15070" width="9.140625" style="2"/>
    <col min="15071" max="15071" width="2.85546875" style="2" customWidth="1"/>
    <col min="15072" max="15072" width="45.85546875" style="2" customWidth="1"/>
    <col min="15073" max="15073" width="2.85546875" style="2" customWidth="1"/>
    <col min="15074" max="15075" width="15.7109375" style="2" customWidth="1"/>
    <col min="15076" max="15076" width="2.85546875" style="2" customWidth="1"/>
    <col min="15077" max="15078" width="15.7109375" style="2" customWidth="1"/>
    <col min="15079" max="15079" width="2.85546875" style="2" customWidth="1"/>
    <col min="15080" max="15081" width="15.7109375" style="2" customWidth="1"/>
    <col min="15082" max="15082" width="2.85546875" style="2" customWidth="1"/>
    <col min="15083" max="15084" width="15.7109375" style="2" customWidth="1"/>
    <col min="15085" max="15085" width="2.85546875" style="2" customWidth="1"/>
    <col min="15086" max="15087" width="15.7109375" style="2" customWidth="1"/>
    <col min="15088" max="15088" width="2.85546875" style="2" customWidth="1"/>
    <col min="15089" max="15326" width="9.140625" style="2"/>
    <col min="15327" max="15327" width="2.85546875" style="2" customWidth="1"/>
    <col min="15328" max="15328" width="45.85546875" style="2" customWidth="1"/>
    <col min="15329" max="15329" width="2.85546875" style="2" customWidth="1"/>
    <col min="15330" max="15331" width="15.7109375" style="2" customWidth="1"/>
    <col min="15332" max="15332" width="2.85546875" style="2" customWidth="1"/>
    <col min="15333" max="15334" width="15.7109375" style="2" customWidth="1"/>
    <col min="15335" max="15335" width="2.85546875" style="2" customWidth="1"/>
    <col min="15336" max="15337" width="15.7109375" style="2" customWidth="1"/>
    <col min="15338" max="15338" width="2.85546875" style="2" customWidth="1"/>
    <col min="15339" max="15340" width="15.7109375" style="2" customWidth="1"/>
    <col min="15341" max="15341" width="2.85546875" style="2" customWidth="1"/>
    <col min="15342" max="15343" width="15.7109375" style="2" customWidth="1"/>
    <col min="15344" max="15344" width="2.85546875" style="2" customWidth="1"/>
    <col min="15345" max="15582" width="9.140625" style="2"/>
    <col min="15583" max="15583" width="2.85546875" style="2" customWidth="1"/>
    <col min="15584" max="15584" width="45.85546875" style="2" customWidth="1"/>
    <col min="15585" max="15585" width="2.85546875" style="2" customWidth="1"/>
    <col min="15586" max="15587" width="15.7109375" style="2" customWidth="1"/>
    <col min="15588" max="15588" width="2.85546875" style="2" customWidth="1"/>
    <col min="15589" max="15590" width="15.7109375" style="2" customWidth="1"/>
    <col min="15591" max="15591" width="2.85546875" style="2" customWidth="1"/>
    <col min="15592" max="15593" width="15.7109375" style="2" customWidth="1"/>
    <col min="15594" max="15594" width="2.85546875" style="2" customWidth="1"/>
    <col min="15595" max="15596" width="15.7109375" style="2" customWidth="1"/>
    <col min="15597" max="15597" width="2.85546875" style="2" customWidth="1"/>
    <col min="15598" max="15599" width="15.7109375" style="2" customWidth="1"/>
    <col min="15600" max="15600" width="2.85546875" style="2" customWidth="1"/>
    <col min="15601" max="15838" width="9.140625" style="2"/>
    <col min="15839" max="15839" width="2.85546875" style="2" customWidth="1"/>
    <col min="15840" max="15840" width="45.85546875" style="2" customWidth="1"/>
    <col min="15841" max="15841" width="2.85546875" style="2" customWidth="1"/>
    <col min="15842" max="15843" width="15.7109375" style="2" customWidth="1"/>
    <col min="15844" max="15844" width="2.85546875" style="2" customWidth="1"/>
    <col min="15845" max="15846" width="15.7109375" style="2" customWidth="1"/>
    <col min="15847" max="15847" width="2.85546875" style="2" customWidth="1"/>
    <col min="15848" max="15849" width="15.7109375" style="2" customWidth="1"/>
    <col min="15850" max="15850" width="2.85546875" style="2" customWidth="1"/>
    <col min="15851" max="15852" width="15.7109375" style="2" customWidth="1"/>
    <col min="15853" max="15853" width="2.85546875" style="2" customWidth="1"/>
    <col min="15854" max="15855" width="15.7109375" style="2" customWidth="1"/>
    <col min="15856" max="15856" width="2.85546875" style="2" customWidth="1"/>
    <col min="15857" max="16094" width="9.140625" style="2"/>
    <col min="16095" max="16095" width="2.85546875" style="2" customWidth="1"/>
    <col min="16096" max="16096" width="45.85546875" style="2" customWidth="1"/>
    <col min="16097" max="16097" width="2.85546875" style="2" customWidth="1"/>
    <col min="16098" max="16099" width="15.7109375" style="2" customWidth="1"/>
    <col min="16100" max="16100" width="2.85546875" style="2" customWidth="1"/>
    <col min="16101" max="16102" width="15.7109375" style="2" customWidth="1"/>
    <col min="16103" max="16103" width="2.85546875" style="2" customWidth="1"/>
    <col min="16104" max="16105" width="15.7109375" style="2" customWidth="1"/>
    <col min="16106" max="16106" width="2.85546875" style="2" customWidth="1"/>
    <col min="16107" max="16108" width="15.7109375" style="2" customWidth="1"/>
    <col min="16109" max="16109" width="2.85546875" style="2" customWidth="1"/>
    <col min="16110" max="16111" width="15.7109375" style="2" customWidth="1"/>
    <col min="16112" max="16112" width="2.85546875" style="2" customWidth="1"/>
    <col min="16113" max="16384" width="9.140625" style="2"/>
  </cols>
  <sheetData>
    <row r="2" spans="1:17" ht="12" customHeight="1" x14ac:dyDescent="0.25">
      <c r="B2" s="209" t="s">
        <v>459</v>
      </c>
    </row>
    <row r="3" spans="1:17" ht="12" customHeight="1" x14ac:dyDescent="0.25">
      <c r="B3" s="209" t="s">
        <v>460</v>
      </c>
    </row>
    <row r="4" spans="1:17" ht="12" customHeight="1" x14ac:dyDescent="0.25">
      <c r="B4" s="2313" t="s">
        <v>4</v>
      </c>
      <c r="D4" s="2316" t="s">
        <v>437</v>
      </c>
      <c r="E4" s="2316"/>
      <c r="G4" s="2316" t="s">
        <v>438</v>
      </c>
      <c r="H4" s="2316"/>
      <c r="J4" s="2316" t="s">
        <v>439</v>
      </c>
      <c r="K4" s="2316"/>
      <c r="M4" s="2285" t="s">
        <v>588</v>
      </c>
      <c r="N4" s="2285" t="s">
        <v>7</v>
      </c>
      <c r="P4" s="2316" t="s">
        <v>438</v>
      </c>
      <c r="Q4" s="2316"/>
    </row>
    <row r="5" spans="1:17" ht="12" customHeight="1" x14ac:dyDescent="0.25">
      <c r="B5" s="2314"/>
      <c r="D5" s="2317" t="s">
        <v>440</v>
      </c>
      <c r="E5" s="2317"/>
      <c r="G5" s="2317" t="s">
        <v>599</v>
      </c>
      <c r="H5" s="2317"/>
      <c r="J5" s="2317" t="s">
        <v>440</v>
      </c>
      <c r="K5" s="2317"/>
      <c r="M5" s="2286"/>
      <c r="N5" s="2286"/>
      <c r="P5" s="2317" t="s">
        <v>672</v>
      </c>
      <c r="Q5" s="2317"/>
    </row>
    <row r="6" spans="1:17" s="102" customFormat="1" ht="12" customHeight="1" x14ac:dyDescent="0.25">
      <c r="A6" s="2"/>
      <c r="B6" s="2315"/>
      <c r="C6" s="2"/>
      <c r="D6" s="465">
        <v>2017</v>
      </c>
      <c r="E6" s="465">
        <v>2016</v>
      </c>
      <c r="F6" s="1688"/>
      <c r="G6" s="465">
        <v>2017</v>
      </c>
      <c r="H6" s="465">
        <v>2016</v>
      </c>
      <c r="I6" s="1688"/>
      <c r="J6" s="465">
        <v>2017</v>
      </c>
      <c r="K6" s="465">
        <v>2016</v>
      </c>
      <c r="L6" s="2"/>
      <c r="M6" s="2287"/>
      <c r="N6" s="2287"/>
      <c r="P6" s="465">
        <v>2017</v>
      </c>
      <c r="Q6" s="465">
        <v>2016</v>
      </c>
    </row>
    <row r="7" spans="1:17" s="102" customFormat="1" ht="12" customHeight="1" x14ac:dyDescent="0.25">
      <c r="B7" s="503"/>
      <c r="D7" s="504"/>
      <c r="E7" s="504"/>
      <c r="G7" s="504"/>
      <c r="H7" s="504"/>
      <c r="J7" s="504"/>
      <c r="K7" s="504"/>
    </row>
    <row r="8" spans="1:17" ht="12" customHeight="1" x14ac:dyDescent="0.25">
      <c r="B8" s="505" t="s">
        <v>8</v>
      </c>
      <c r="C8" s="132"/>
      <c r="D8" s="132"/>
      <c r="E8" s="132"/>
      <c r="F8" s="132"/>
      <c r="G8" s="132"/>
      <c r="H8" s="132"/>
      <c r="I8" s="132"/>
      <c r="J8" s="132"/>
      <c r="K8" s="132"/>
      <c r="L8" s="132"/>
    </row>
    <row r="9" spans="1:17" ht="12" customHeight="1" x14ac:dyDescent="0.25">
      <c r="A9" s="102"/>
      <c r="B9" s="472" t="s">
        <v>589</v>
      </c>
      <c r="C9" s="132"/>
      <c r="D9" s="619">
        <v>309127546</v>
      </c>
      <c r="E9" s="620">
        <v>170157338</v>
      </c>
      <c r="F9" s="23"/>
      <c r="G9" s="627">
        <v>5417870</v>
      </c>
      <c r="H9" s="628">
        <v>2716580</v>
      </c>
      <c r="I9" s="23"/>
      <c r="J9" s="640">
        <v>4385480</v>
      </c>
      <c r="K9" s="639">
        <v>401046</v>
      </c>
      <c r="L9" s="132"/>
      <c r="M9" s="1801">
        <f>VLOOKUP(B9,'FX rates'!$B$9:$K$114,4,FALSE)</f>
        <v>3.3109139999999999</v>
      </c>
      <c r="N9" s="1802">
        <f>VLOOKUP(B9,'FX rates'!$B$9:$K$114,5,FALSE)</f>
        <v>3.2522000000000002</v>
      </c>
      <c r="P9" s="640">
        <f>IF(D9="NA", "NA", D9/M9)</f>
        <v>93366226.365287662</v>
      </c>
      <c r="Q9" s="639">
        <f>IF(E9="NA", "NA", E9/N9)</f>
        <v>52320686.919623636</v>
      </c>
    </row>
    <row r="10" spans="1:17" ht="12" customHeight="1" x14ac:dyDescent="0.25">
      <c r="B10" s="472" t="s">
        <v>16</v>
      </c>
      <c r="C10" s="132"/>
      <c r="D10" s="621">
        <v>1734</v>
      </c>
      <c r="E10" s="528">
        <v>474</v>
      </c>
      <c r="F10" s="23"/>
      <c r="G10" s="629">
        <v>63083.8</v>
      </c>
      <c r="H10" s="630">
        <v>15478.2</v>
      </c>
      <c r="I10" s="23"/>
      <c r="J10" s="641">
        <v>24</v>
      </c>
      <c r="K10" s="638">
        <v>40</v>
      </c>
      <c r="L10" s="132"/>
      <c r="M10" s="1799">
        <f>VLOOKUP(B10,'FX rates'!$B$9:$K$114,4,FALSE)</f>
        <v>2972.9821440000001</v>
      </c>
      <c r="N10" s="1800">
        <f>VLOOKUP(B10,'FX rates'!$B$9:$K$114,5,FALSE)</f>
        <v>2974.03</v>
      </c>
      <c r="P10" s="641">
        <f t="shared" ref="P10:P43" si="0">IF(D10="NA", "NA", D10/M10)</f>
        <v>0.58325274623647383</v>
      </c>
      <c r="Q10" s="638">
        <f t="shared" ref="Q10:Q43" si="1">IF(E10="NA", "NA", E10/N10)</f>
        <v>0.15937969690958059</v>
      </c>
    </row>
    <row r="11" spans="1:17" ht="12" customHeight="1" x14ac:dyDescent="0.25">
      <c r="B11" s="472" t="s">
        <v>131</v>
      </c>
      <c r="C11" s="132"/>
      <c r="D11" s="621">
        <v>504155607</v>
      </c>
      <c r="E11" s="528">
        <v>609691636</v>
      </c>
      <c r="F11" s="23"/>
      <c r="G11" s="629">
        <v>60326200</v>
      </c>
      <c r="H11" s="630">
        <v>62128100</v>
      </c>
      <c r="I11" s="23"/>
      <c r="J11" s="641">
        <v>4693160</v>
      </c>
      <c r="K11" s="638">
        <v>3523180</v>
      </c>
      <c r="L11" s="132"/>
      <c r="M11" s="1799">
        <f>VLOOKUP(B11,'FX rates'!$B$9:$K$114,4,FALSE)</f>
        <v>1</v>
      </c>
      <c r="N11" s="1800">
        <f>VLOOKUP(B11,'FX rates'!$B$9:$K$114,5,FALSE)</f>
        <v>1</v>
      </c>
      <c r="P11" s="641">
        <f t="shared" si="0"/>
        <v>504155607</v>
      </c>
      <c r="Q11" s="638">
        <f t="shared" si="1"/>
        <v>609691636</v>
      </c>
    </row>
    <row r="12" spans="1:17" ht="12" customHeight="1" x14ac:dyDescent="0.25">
      <c r="B12" s="472" t="s">
        <v>133</v>
      </c>
      <c r="C12" s="132"/>
      <c r="D12" s="621">
        <v>61057693</v>
      </c>
      <c r="E12" s="528">
        <v>58606763</v>
      </c>
      <c r="F12" s="23"/>
      <c r="G12" s="621">
        <v>5734978</v>
      </c>
      <c r="H12" s="630" t="s">
        <v>123</v>
      </c>
      <c r="I12" s="23"/>
      <c r="J12" s="641">
        <v>1451319</v>
      </c>
      <c r="K12" s="638" t="s">
        <v>123</v>
      </c>
      <c r="L12" s="132"/>
      <c r="M12" s="1799">
        <f>VLOOKUP(B12,'FX rates'!$B$9:$K$114,4,FALSE)</f>
        <v>1</v>
      </c>
      <c r="N12" s="1800">
        <f>VLOOKUP(B12,'FX rates'!$B$9:$K$114,5,FALSE)</f>
        <v>1</v>
      </c>
      <c r="P12" s="641">
        <f t="shared" si="0"/>
        <v>61057693</v>
      </c>
      <c r="Q12" s="638">
        <f t="shared" si="1"/>
        <v>58606763</v>
      </c>
    </row>
    <row r="13" spans="1:17" ht="12" customHeight="1" x14ac:dyDescent="0.25">
      <c r="B13" s="472" t="s">
        <v>20</v>
      </c>
      <c r="C13" s="132"/>
      <c r="D13" s="621">
        <v>1024760</v>
      </c>
      <c r="E13" s="528">
        <v>1502576</v>
      </c>
      <c r="F13" s="23"/>
      <c r="G13" s="629">
        <v>439013.77549799997</v>
      </c>
      <c r="H13" s="630">
        <v>496334</v>
      </c>
      <c r="I13" s="23"/>
      <c r="J13" s="641">
        <v>41663</v>
      </c>
      <c r="K13" s="638">
        <v>35711</v>
      </c>
      <c r="L13" s="132"/>
      <c r="M13" s="1799">
        <f>VLOOKUP(B13,'FX rates'!$B$9:$K$114,4,FALSE)</f>
        <v>19.678550999999999</v>
      </c>
      <c r="N13" s="1800">
        <f>VLOOKUP(B13,'FX rates'!$B$9:$K$114,5,FALSE)</f>
        <v>20.715699999999998</v>
      </c>
      <c r="P13" s="641">
        <f t="shared" si="0"/>
        <v>52074.972389989489</v>
      </c>
      <c r="Q13" s="638">
        <f t="shared" si="1"/>
        <v>72533.199457416369</v>
      </c>
    </row>
    <row r="14" spans="1:17" ht="12" customHeight="1" x14ac:dyDescent="0.25">
      <c r="B14" s="475" t="s">
        <v>24</v>
      </c>
      <c r="C14" s="132"/>
      <c r="D14" s="529">
        <v>6243977</v>
      </c>
      <c r="E14" s="622">
        <v>6114184</v>
      </c>
      <c r="F14" s="23"/>
      <c r="G14" s="529">
        <v>1129113</v>
      </c>
      <c r="H14" s="632">
        <v>851844</v>
      </c>
      <c r="I14" s="23"/>
      <c r="J14" s="648">
        <v>261098</v>
      </c>
      <c r="K14" s="635">
        <v>245634</v>
      </c>
      <c r="L14" s="132"/>
      <c r="M14" s="1808">
        <f>VLOOKUP(B14,'FX rates'!$B$9:$K$114,4,FALSE)</f>
        <v>1.2550619999999999</v>
      </c>
      <c r="N14" s="1807">
        <f>VLOOKUP(B14,'FX rates'!$B$9:$K$114,5,FALSE)</f>
        <v>1.3436999999999999</v>
      </c>
      <c r="P14" s="648">
        <f t="shared" si="0"/>
        <v>4975034.6994809825</v>
      </c>
      <c r="Q14" s="635">
        <f t="shared" si="1"/>
        <v>4550259.7305946276</v>
      </c>
    </row>
    <row r="15" spans="1:17" s="132" customFormat="1" ht="12" customHeight="1" x14ac:dyDescent="0.25">
      <c r="A15" s="2"/>
      <c r="B15" s="330" t="s">
        <v>26</v>
      </c>
      <c r="D15" s="341">
        <f>SUM(D9:D14)</f>
        <v>881611317</v>
      </c>
      <c r="E15" s="341">
        <f>SUM(E9:E14)</f>
        <v>846072971</v>
      </c>
      <c r="F15" s="23"/>
      <c r="G15" s="165"/>
      <c r="H15" s="165"/>
      <c r="I15" s="23"/>
      <c r="J15" s="341"/>
      <c r="K15" s="341"/>
    </row>
    <row r="16" spans="1:17" s="132" customFormat="1" ht="12" customHeight="1" x14ac:dyDescent="0.25">
      <c r="A16" s="2"/>
      <c r="B16" s="140"/>
      <c r="D16" s="471" t="s">
        <v>598</v>
      </c>
      <c r="E16" s="471" t="s">
        <v>598</v>
      </c>
      <c r="F16" s="23"/>
      <c r="G16" s="479" t="s">
        <v>598</v>
      </c>
      <c r="H16" s="479" t="s">
        <v>598</v>
      </c>
      <c r="I16" s="23"/>
      <c r="J16" s="471" t="s">
        <v>598</v>
      </c>
      <c r="K16" s="471" t="s">
        <v>598</v>
      </c>
    </row>
    <row r="17" spans="1:17" ht="12" customHeight="1" x14ac:dyDescent="0.25">
      <c r="B17" s="505" t="s">
        <v>441</v>
      </c>
      <c r="C17" s="132"/>
      <c r="D17" s="23"/>
      <c r="E17" s="23"/>
      <c r="F17" s="23"/>
      <c r="G17" s="1693"/>
      <c r="H17" s="1693"/>
      <c r="I17" s="23"/>
      <c r="J17" s="23"/>
      <c r="K17" s="23"/>
      <c r="L17" s="132"/>
      <c r="M17" s="132"/>
      <c r="N17" s="132"/>
      <c r="O17" s="132"/>
      <c r="P17" s="132"/>
      <c r="Q17" s="132"/>
    </row>
    <row r="18" spans="1:17" ht="12" customHeight="1" x14ac:dyDescent="0.25">
      <c r="B18" s="468" t="s">
        <v>28</v>
      </c>
      <c r="C18" s="132"/>
      <c r="D18" s="469">
        <v>12600200</v>
      </c>
      <c r="E18" s="469">
        <v>12339297</v>
      </c>
      <c r="F18" s="23"/>
      <c r="G18" s="470">
        <v>1778354.767765</v>
      </c>
      <c r="H18" s="470">
        <v>1576360</v>
      </c>
      <c r="I18" s="23"/>
      <c r="J18" s="469">
        <v>310688</v>
      </c>
      <c r="K18" s="469">
        <v>281587</v>
      </c>
      <c r="L18" s="132"/>
      <c r="M18" s="1801">
        <f>VLOOKUP(B18,'FX rates'!$B$9:$K$114,4,FALSE)</f>
        <v>1.280929</v>
      </c>
      <c r="N18" s="1802">
        <f>VLOOKUP(B18,'FX rates'!$B$9:$K$114,5,FALSE)</f>
        <v>1.3875999999999999</v>
      </c>
      <c r="P18" s="640">
        <f t="shared" si="0"/>
        <v>9836766.9090168159</v>
      </c>
      <c r="Q18" s="639">
        <f t="shared" si="1"/>
        <v>8892546.1228019614</v>
      </c>
    </row>
    <row r="19" spans="1:17" ht="12" customHeight="1" x14ac:dyDescent="0.25">
      <c r="A19" s="132"/>
      <c r="B19" s="472" t="s">
        <v>537</v>
      </c>
      <c r="C19" s="132"/>
      <c r="D19" s="473">
        <v>47257</v>
      </c>
      <c r="E19" s="473">
        <v>63932</v>
      </c>
      <c r="F19" s="23"/>
      <c r="G19" s="474">
        <v>34396.160000000003</v>
      </c>
      <c r="H19" s="474">
        <v>37317</v>
      </c>
      <c r="I19" s="23"/>
      <c r="J19" s="473" t="s">
        <v>123</v>
      </c>
      <c r="K19" s="473" t="s">
        <v>123</v>
      </c>
      <c r="L19" s="132"/>
      <c r="M19" s="1799">
        <f>VLOOKUP(B19,'FX rates'!$B$9:$K$114,4,FALSE)</f>
        <v>63.714761000000003</v>
      </c>
      <c r="N19" s="1800">
        <f>VLOOKUP(B19,'FX rates'!$B$9:$K$114,5,FALSE)</f>
        <v>67.808000000000007</v>
      </c>
      <c r="P19" s="641">
        <f t="shared" si="0"/>
        <v>741.69626093394584</v>
      </c>
      <c r="Q19" s="638">
        <f t="shared" si="1"/>
        <v>942.83860311467663</v>
      </c>
    </row>
    <row r="20" spans="1:17" ht="12" customHeight="1" x14ac:dyDescent="0.25">
      <c r="A20" s="132"/>
      <c r="B20" s="472" t="s">
        <v>31</v>
      </c>
      <c r="C20" s="132"/>
      <c r="D20" s="473">
        <v>2034237</v>
      </c>
      <c r="E20" s="473">
        <v>2750951</v>
      </c>
      <c r="F20" s="23"/>
      <c r="G20" s="474">
        <v>165823</v>
      </c>
      <c r="H20" s="474">
        <v>218618</v>
      </c>
      <c r="I20" s="23"/>
      <c r="J20" s="473">
        <v>23190</v>
      </c>
      <c r="K20" s="473">
        <v>27829</v>
      </c>
      <c r="L20" s="132"/>
      <c r="M20" s="1799">
        <f>VLOOKUP(B20,'FX rates'!$B$9:$K$114,4,FALSE)</f>
        <v>4.0572790000000003</v>
      </c>
      <c r="N20" s="1800">
        <f>VLOOKUP(B20,'FX rates'!$B$9:$K$114,5,FALSE)</f>
        <v>4.4835000000000003</v>
      </c>
      <c r="P20" s="641">
        <f t="shared" si="0"/>
        <v>501379.61919798952</v>
      </c>
      <c r="Q20" s="638">
        <f t="shared" si="1"/>
        <v>613572.20921155345</v>
      </c>
    </row>
    <row r="21" spans="1:17" ht="12" customHeight="1" x14ac:dyDescent="0.25">
      <c r="B21" s="472" t="s">
        <v>139</v>
      </c>
      <c r="C21" s="132"/>
      <c r="D21" s="473">
        <v>9825623</v>
      </c>
      <c r="E21" s="473">
        <v>9401843</v>
      </c>
      <c r="F21" s="23"/>
      <c r="G21" s="474">
        <v>10507181.119999999</v>
      </c>
      <c r="H21" s="474">
        <v>9317740</v>
      </c>
      <c r="I21" s="23"/>
      <c r="J21" s="473">
        <v>87712</v>
      </c>
      <c r="K21" s="473">
        <v>99127</v>
      </c>
      <c r="L21" s="132"/>
      <c r="M21" s="1799">
        <f>VLOOKUP(B21,'FX rates'!$B$9:$K$114,4,FALSE)</f>
        <v>6.5165519999999999</v>
      </c>
      <c r="N21" s="1800">
        <f>VLOOKUP(B21,'FX rates'!$B$9:$K$114,5,FALSE)</f>
        <v>6.9436999999999998</v>
      </c>
      <c r="P21" s="641">
        <f t="shared" si="0"/>
        <v>1507794.7663120006</v>
      </c>
      <c r="Q21" s="638">
        <f t="shared" si="1"/>
        <v>1354010.5419300951</v>
      </c>
    </row>
    <row r="22" spans="1:17" ht="12" customHeight="1" x14ac:dyDescent="0.25">
      <c r="B22" s="472" t="s">
        <v>37</v>
      </c>
      <c r="C22" s="132"/>
      <c r="D22" s="473">
        <v>75546018</v>
      </c>
      <c r="E22" s="473">
        <v>82693876</v>
      </c>
      <c r="F22" s="23"/>
      <c r="G22" s="474">
        <v>475151</v>
      </c>
      <c r="H22" s="474">
        <v>459024</v>
      </c>
      <c r="I22" s="23"/>
      <c r="J22" s="473">
        <v>61161900</v>
      </c>
      <c r="K22" s="473">
        <v>52714700</v>
      </c>
      <c r="L22" s="132"/>
      <c r="M22" s="1799">
        <f>VLOOKUP(B22,'FX rates'!$B$9:$K$114,4,FALSE)</f>
        <v>7.8149249999999997</v>
      </c>
      <c r="N22" s="1800">
        <f>VLOOKUP(B22,'FX rates'!$B$9:$K$114,5,FALSE)</f>
        <v>7.7542999999999997</v>
      </c>
      <c r="P22" s="641">
        <f t="shared" si="0"/>
        <v>9666889.7014366742</v>
      </c>
      <c r="Q22" s="638">
        <f t="shared" si="1"/>
        <v>10664260.603794023</v>
      </c>
    </row>
    <row r="23" spans="1:17" ht="12" customHeight="1" x14ac:dyDescent="0.25">
      <c r="B23" s="472" t="s">
        <v>41</v>
      </c>
      <c r="C23" s="132"/>
      <c r="D23" s="473">
        <v>278761006</v>
      </c>
      <c r="E23" s="473">
        <v>293749363</v>
      </c>
      <c r="F23" s="23"/>
      <c r="G23" s="474">
        <v>1327720046.74</v>
      </c>
      <c r="H23" s="474">
        <v>1167202076.0799999</v>
      </c>
      <c r="I23" s="23"/>
      <c r="J23" s="473">
        <v>1965071</v>
      </c>
      <c r="K23" s="473">
        <v>1836840</v>
      </c>
      <c r="L23" s="132"/>
      <c r="M23" s="1799">
        <f>VLOOKUP(B23,'FX rates'!$B$9:$K$114,4,FALSE)</f>
        <v>112.646828</v>
      </c>
      <c r="N23" s="1800">
        <f>VLOOKUP(B23,'FX rates'!$B$9:$K$114,5,FALSE)</f>
        <v>116.965</v>
      </c>
      <c r="P23" s="641">
        <f t="shared" si="0"/>
        <v>2474645.8550967807</v>
      </c>
      <c r="Q23" s="638">
        <f t="shared" si="1"/>
        <v>2511429.5985978711</v>
      </c>
    </row>
    <row r="24" spans="1:17" ht="12" customHeight="1" x14ac:dyDescent="0.25">
      <c r="B24" s="472" t="s">
        <v>43</v>
      </c>
      <c r="C24" s="132"/>
      <c r="D24" s="473">
        <v>66332720</v>
      </c>
      <c r="E24" s="473">
        <v>44352678</v>
      </c>
      <c r="F24" s="23"/>
      <c r="G24" s="474">
        <v>4461840000</v>
      </c>
      <c r="H24" s="474">
        <v>4186630000</v>
      </c>
      <c r="I24" s="23"/>
      <c r="J24" s="473">
        <v>536400</v>
      </c>
      <c r="K24" s="473">
        <v>147169</v>
      </c>
      <c r="L24" s="132"/>
      <c r="M24" s="1799">
        <f>VLOOKUP(B24,'FX rates'!$B$9:$K$114,4,FALSE)</f>
        <v>1066.235158</v>
      </c>
      <c r="N24" s="1800">
        <f>VLOOKUP(B24,'FX rates'!$B$9:$K$114,5,FALSE)</f>
        <v>1203.51</v>
      </c>
      <c r="P24" s="641">
        <f t="shared" si="0"/>
        <v>62212.092240912585</v>
      </c>
      <c r="Q24" s="638">
        <f t="shared" si="1"/>
        <v>36852.770645860859</v>
      </c>
    </row>
    <row r="25" spans="1:17" ht="12" customHeight="1" x14ac:dyDescent="0.25">
      <c r="B25" s="472" t="s">
        <v>612</v>
      </c>
      <c r="C25" s="132"/>
      <c r="D25" s="473">
        <v>54332172</v>
      </c>
      <c r="E25" s="473">
        <v>74873789</v>
      </c>
      <c r="F25" s="23"/>
      <c r="G25" s="474">
        <v>42956500</v>
      </c>
      <c r="H25" s="474">
        <v>44923817.287968248</v>
      </c>
      <c r="I25" s="23"/>
      <c r="J25" s="473">
        <v>354552</v>
      </c>
      <c r="K25" s="473">
        <v>295421</v>
      </c>
      <c r="L25" s="132"/>
      <c r="M25" s="1799">
        <f>VLOOKUP(B25,'FX rates'!$B$9:$K$114,4,FALSE)</f>
        <v>63.714761000000003</v>
      </c>
      <c r="N25" s="1800">
        <f>VLOOKUP(B25,'FX rates'!$B$9:$K$114,5,FALSE)</f>
        <v>67.808000000000007</v>
      </c>
      <c r="P25" s="641">
        <f t="shared" si="0"/>
        <v>852740.73303045111</v>
      </c>
      <c r="Q25" s="638">
        <f t="shared" si="1"/>
        <v>1104202.8816658801</v>
      </c>
    </row>
    <row r="26" spans="1:17" ht="12" customHeight="1" x14ac:dyDescent="0.25">
      <c r="B26" s="472" t="s">
        <v>45</v>
      </c>
      <c r="C26" s="132"/>
      <c r="D26" s="473">
        <v>0</v>
      </c>
      <c r="E26" s="473">
        <v>12</v>
      </c>
      <c r="F26" s="23"/>
      <c r="G26" s="474">
        <v>0</v>
      </c>
      <c r="H26" s="474">
        <v>1.33</v>
      </c>
      <c r="I26" s="23"/>
      <c r="J26" s="473">
        <v>0</v>
      </c>
      <c r="K26" s="473">
        <v>0</v>
      </c>
      <c r="L26" s="132"/>
      <c r="M26" s="1799">
        <f>VLOOKUP(B26,'FX rates'!$B$9:$K$114,4,FALSE)</f>
        <v>1.4076569999999999</v>
      </c>
      <c r="N26" s="1800">
        <f>VLOOKUP(B26,'FX rates'!$B$9:$K$114,5,FALSE)</f>
        <v>1.4371</v>
      </c>
      <c r="P26" s="641">
        <f t="shared" si="0"/>
        <v>0</v>
      </c>
      <c r="Q26" s="638">
        <f t="shared" si="1"/>
        <v>8.3501496068471219</v>
      </c>
    </row>
    <row r="27" spans="1:17" ht="12" customHeight="1" x14ac:dyDescent="0.25">
      <c r="B27" s="472" t="s">
        <v>51</v>
      </c>
      <c r="C27" s="132"/>
      <c r="D27" s="473">
        <v>141164086</v>
      </c>
      <c r="E27" s="473">
        <v>142186086</v>
      </c>
      <c r="F27" s="23"/>
      <c r="G27" s="474" t="s">
        <v>123</v>
      </c>
      <c r="H27" s="474" t="s">
        <v>123</v>
      </c>
      <c r="I27" s="23"/>
      <c r="J27" s="473">
        <v>1756116</v>
      </c>
      <c r="K27" s="473">
        <v>1485440</v>
      </c>
      <c r="L27" s="132"/>
      <c r="M27" s="1799">
        <f>VLOOKUP(B27,'FX rates'!$B$9:$K$114,4,FALSE)</f>
        <v>1.3364590000000001</v>
      </c>
      <c r="N27" s="1800">
        <f>VLOOKUP(B27,'FX rates'!$B$9:$K$114,5,FALSE)</f>
        <v>1.4459</v>
      </c>
      <c r="P27" s="641">
        <f t="shared" si="0"/>
        <v>105625452.03406914</v>
      </c>
      <c r="Q27" s="638">
        <f t="shared" si="1"/>
        <v>98337427.207967356</v>
      </c>
    </row>
    <row r="28" spans="1:17" ht="12" customHeight="1" x14ac:dyDescent="0.25">
      <c r="B28" s="472" t="s">
        <v>148</v>
      </c>
      <c r="C28" s="132"/>
      <c r="D28" s="473">
        <v>57798917</v>
      </c>
      <c r="E28" s="473">
        <v>60595256</v>
      </c>
      <c r="F28" s="23"/>
      <c r="G28" s="474">
        <v>82992716</v>
      </c>
      <c r="H28" s="474">
        <v>72492188</v>
      </c>
      <c r="I28" s="23"/>
      <c r="J28" s="473">
        <v>164222</v>
      </c>
      <c r="K28" s="473">
        <v>140911</v>
      </c>
      <c r="L28" s="132"/>
      <c r="M28" s="1799">
        <f>VLOOKUP(B28,'FX rates'!$B$9:$K$114,4,FALSE)</f>
        <v>29.664079999999998</v>
      </c>
      <c r="N28" s="1800">
        <f>VLOOKUP(B28,'FX rates'!$B$9:$K$114,5,FALSE)</f>
        <v>32.283099999999997</v>
      </c>
      <c r="P28" s="641">
        <f t="shared" si="0"/>
        <v>1948447.9882740339</v>
      </c>
      <c r="Q28" s="638">
        <f t="shared" si="1"/>
        <v>1876996.1992497623</v>
      </c>
    </row>
    <row r="29" spans="1:17" ht="12" customHeight="1" x14ac:dyDescent="0.25">
      <c r="B29" s="475" t="s">
        <v>474</v>
      </c>
      <c r="C29" s="132"/>
      <c r="D29" s="476">
        <v>26321073</v>
      </c>
      <c r="E29" s="476">
        <v>32192984</v>
      </c>
      <c r="F29" s="23"/>
      <c r="G29" s="477" t="s">
        <v>123</v>
      </c>
      <c r="H29" s="477" t="s">
        <v>123</v>
      </c>
      <c r="I29" s="23"/>
      <c r="J29" s="476">
        <v>318464</v>
      </c>
      <c r="K29" s="476">
        <v>283692</v>
      </c>
      <c r="L29" s="132"/>
      <c r="M29" s="1808">
        <f>VLOOKUP(B29,'FX rates'!$B$9:$K$114,4,FALSE)</f>
        <v>32.551189999999998</v>
      </c>
      <c r="N29" s="1807">
        <f>VLOOKUP(B29,'FX rates'!$B$9:$K$114,5,FALSE)</f>
        <v>35.666600000000003</v>
      </c>
      <c r="P29" s="648">
        <f t="shared" si="0"/>
        <v>808605.55328391993</v>
      </c>
      <c r="Q29" s="635">
        <f t="shared" si="1"/>
        <v>902608.71515647683</v>
      </c>
    </row>
    <row r="30" spans="1:17" s="132" customFormat="1" ht="12" customHeight="1" x14ac:dyDescent="0.25">
      <c r="A30" s="2"/>
      <c r="B30" s="330" t="s">
        <v>26</v>
      </c>
      <c r="D30" s="341">
        <f>SUM(D18:D29)</f>
        <v>724763309</v>
      </c>
      <c r="E30" s="341">
        <f>SUM(E18:E29)</f>
        <v>755200067</v>
      </c>
      <c r="F30" s="23"/>
      <c r="G30" s="165"/>
      <c r="H30" s="165"/>
      <c r="I30" s="23"/>
      <c r="J30" s="341"/>
      <c r="K30" s="341"/>
    </row>
    <row r="31" spans="1:17" s="132" customFormat="1" ht="12" customHeight="1" x14ac:dyDescent="0.25">
      <c r="A31" s="2"/>
      <c r="B31" s="140"/>
      <c r="D31" s="471" t="s">
        <v>598</v>
      </c>
      <c r="E31" s="471" t="s">
        <v>598</v>
      </c>
      <c r="F31" s="23"/>
      <c r="G31" s="479" t="s">
        <v>598</v>
      </c>
      <c r="H31" s="479" t="s">
        <v>598</v>
      </c>
      <c r="I31" s="23"/>
      <c r="J31" s="471" t="s">
        <v>598</v>
      </c>
      <c r="K31" s="471" t="s">
        <v>598</v>
      </c>
    </row>
    <row r="32" spans="1:17" ht="12" customHeight="1" x14ac:dyDescent="0.25">
      <c r="A32" s="132"/>
      <c r="B32" s="505" t="s">
        <v>59</v>
      </c>
      <c r="C32" s="132"/>
      <c r="D32" s="23"/>
      <c r="E32" s="23"/>
      <c r="F32" s="23"/>
      <c r="G32" s="1693"/>
      <c r="H32" s="1693"/>
      <c r="I32" s="23"/>
      <c r="J32" s="23"/>
      <c r="K32" s="23"/>
      <c r="L32" s="132"/>
      <c r="M32" s="132"/>
      <c r="N32" s="132"/>
      <c r="O32" s="132"/>
      <c r="P32" s="132"/>
      <c r="Q32" s="132"/>
    </row>
    <row r="33" spans="1:17" ht="12" customHeight="1" x14ac:dyDescent="0.25">
      <c r="A33" s="132"/>
      <c r="B33" s="824" t="s">
        <v>151</v>
      </c>
      <c r="C33" s="132"/>
      <c r="D33" s="469">
        <v>629413</v>
      </c>
      <c r="E33" s="469">
        <v>895527</v>
      </c>
      <c r="F33" s="23"/>
      <c r="G33" s="627">
        <v>2443.0100000000002</v>
      </c>
      <c r="H33" s="628">
        <v>1453.06</v>
      </c>
      <c r="I33" s="23"/>
      <c r="J33" s="619">
        <v>6383</v>
      </c>
      <c r="K33" s="620">
        <v>7705</v>
      </c>
      <c r="L33" s="132"/>
      <c r="M33" s="1801">
        <f>VLOOKUP(B33,'FX rates'!$B$9:$K$114,4,FALSE)</f>
        <v>0.83469599999999999</v>
      </c>
      <c r="N33" s="1802">
        <f>VLOOKUP(B33,'FX rates'!$B$9:$K$114,5,FALSE)</f>
        <v>0.95010099999999997</v>
      </c>
      <c r="P33" s="640">
        <f t="shared" si="0"/>
        <v>754062.55690694577</v>
      </c>
      <c r="Q33" s="639">
        <f t="shared" si="1"/>
        <v>942559.79101169249</v>
      </c>
    </row>
    <row r="34" spans="1:17" ht="12" customHeight="1" x14ac:dyDescent="0.25">
      <c r="B34" s="825" t="s">
        <v>68</v>
      </c>
      <c r="C34" s="132"/>
      <c r="D34" s="473">
        <v>44363062</v>
      </c>
      <c r="E34" s="473">
        <v>46113549</v>
      </c>
      <c r="F34" s="23"/>
      <c r="G34" s="629">
        <v>546013.01939499995</v>
      </c>
      <c r="H34" s="630">
        <v>437926.79687750002</v>
      </c>
      <c r="I34" s="23"/>
      <c r="J34" s="621">
        <v>449750</v>
      </c>
      <c r="K34" s="528">
        <v>413725</v>
      </c>
      <c r="L34" s="132"/>
      <c r="M34" s="1799">
        <f>VLOOKUP(B34,'FX rates'!$B$9:$K$114,4,FALSE)</f>
        <v>3.7825220000000002</v>
      </c>
      <c r="N34" s="1800">
        <f>VLOOKUP(B34,'FX rates'!$B$9:$K$114,5,FALSE)</f>
        <v>3.5133999999999999</v>
      </c>
      <c r="P34" s="641">
        <f t="shared" si="0"/>
        <v>11728434.626421208</v>
      </c>
      <c r="Q34" s="638">
        <f t="shared" si="1"/>
        <v>13125049.524676953</v>
      </c>
    </row>
    <row r="35" spans="1:17" ht="12" customHeight="1" x14ac:dyDescent="0.25">
      <c r="B35" s="825" t="s">
        <v>73</v>
      </c>
      <c r="C35" s="132"/>
      <c r="D35" s="473">
        <v>417178059</v>
      </c>
      <c r="E35" s="473">
        <v>498173245</v>
      </c>
      <c r="F35" s="23"/>
      <c r="G35" s="629">
        <v>19115362</v>
      </c>
      <c r="H35" s="630">
        <v>20138670</v>
      </c>
      <c r="I35" s="23"/>
      <c r="J35" s="621">
        <v>7988327</v>
      </c>
      <c r="K35" s="528">
        <v>6114092</v>
      </c>
      <c r="L35" s="132"/>
      <c r="M35" s="1799">
        <f>VLOOKUP(B35,'FX rates'!$B$9:$K$114,4,FALSE)</f>
        <v>0.83469599999999999</v>
      </c>
      <c r="N35" s="1800">
        <f>VLOOKUP(B35,'FX rates'!$B$9:$K$114,5,FALSE)</f>
        <v>0.95010099999999997</v>
      </c>
      <c r="P35" s="641">
        <f t="shared" si="0"/>
        <v>499796403.72063601</v>
      </c>
      <c r="Q35" s="638">
        <f t="shared" si="1"/>
        <v>524337144.15625286</v>
      </c>
    </row>
    <row r="36" spans="1:17" ht="12" customHeight="1" x14ac:dyDescent="0.25">
      <c r="B36" s="825" t="s">
        <v>76</v>
      </c>
      <c r="C36" s="132"/>
      <c r="D36" s="473">
        <v>41912510</v>
      </c>
      <c r="E36" s="473">
        <v>44265259</v>
      </c>
      <c r="F36" s="23"/>
      <c r="G36" s="629">
        <v>2590700</v>
      </c>
      <c r="H36" s="630">
        <v>29.0074778</v>
      </c>
      <c r="I36" s="23"/>
      <c r="J36" s="621">
        <v>540643</v>
      </c>
      <c r="K36" s="528">
        <v>1267</v>
      </c>
      <c r="L36" s="132"/>
      <c r="M36" s="1799">
        <f>VLOOKUP(B36,'FX rates'!$B$9:$K$114,4,FALSE)</f>
        <v>0.83469599999999999</v>
      </c>
      <c r="N36" s="1800">
        <f>VLOOKUP(B36,'FX rates'!$B$9:$K$114,5,FALSE)</f>
        <v>0.95010099999999997</v>
      </c>
      <c r="P36" s="641">
        <f t="shared" si="0"/>
        <v>50212903.859608769</v>
      </c>
      <c r="Q36" s="638">
        <f t="shared" si="1"/>
        <v>46590056.215076081</v>
      </c>
    </row>
    <row r="37" spans="1:17" ht="12" customHeight="1" x14ac:dyDescent="0.25">
      <c r="B37" s="825" t="s">
        <v>163</v>
      </c>
      <c r="C37" s="132"/>
      <c r="D37" s="473">
        <v>36545692</v>
      </c>
      <c r="E37" s="473">
        <v>42808306</v>
      </c>
      <c r="F37" s="23"/>
      <c r="G37" s="629">
        <v>3140080</v>
      </c>
      <c r="H37" s="630">
        <v>3282160</v>
      </c>
      <c r="I37" s="23"/>
      <c r="J37" s="621">
        <v>1394180</v>
      </c>
      <c r="K37" s="528">
        <v>1379787</v>
      </c>
      <c r="L37" s="132"/>
      <c r="M37" s="1799">
        <f>VLOOKUP(B37,'FX rates'!$B$9:$K$114,4,FALSE)</f>
        <v>0.83469599999999999</v>
      </c>
      <c r="N37" s="1800">
        <f>VLOOKUP(B37,'FX rates'!$B$9:$K$114,5,FALSE)</f>
        <v>0.95010099999999997</v>
      </c>
      <c r="P37" s="641">
        <f t="shared" si="0"/>
        <v>43783236.052407101</v>
      </c>
      <c r="Q37" s="638">
        <f t="shared" si="1"/>
        <v>45056584.510488883</v>
      </c>
    </row>
    <row r="38" spans="1:17" ht="12" customHeight="1" x14ac:dyDescent="0.25">
      <c r="B38" s="825" t="s">
        <v>78</v>
      </c>
      <c r="C38" s="132"/>
      <c r="D38" s="473">
        <v>20397512</v>
      </c>
      <c r="E38" s="473">
        <v>21794769</v>
      </c>
      <c r="F38" s="23"/>
      <c r="G38" s="629">
        <v>5870911.6224283753</v>
      </c>
      <c r="H38" s="630">
        <v>6562607.5355540114</v>
      </c>
      <c r="I38" s="23"/>
      <c r="J38" s="621">
        <v>561322</v>
      </c>
      <c r="K38" s="528">
        <v>849456</v>
      </c>
      <c r="L38" s="132"/>
      <c r="M38" s="1799">
        <f>VLOOKUP(B38,'FX rates'!$B$9:$K$114,4,FALSE)</f>
        <v>12.355112</v>
      </c>
      <c r="N38" s="1800">
        <f>VLOOKUP(B38,'FX rates'!$B$9:$K$114,5,FALSE)</f>
        <v>13.7004</v>
      </c>
      <c r="P38" s="641">
        <f t="shared" si="0"/>
        <v>1650937.0372360849</v>
      </c>
      <c r="Q38" s="638">
        <f t="shared" si="1"/>
        <v>1590812.6040115617</v>
      </c>
    </row>
    <row r="39" spans="1:17" ht="12" customHeight="1" x14ac:dyDescent="0.25">
      <c r="B39" s="825" t="s">
        <v>154</v>
      </c>
      <c r="C39" s="132"/>
      <c r="D39" s="473">
        <v>7938272</v>
      </c>
      <c r="E39" s="473">
        <v>9395136</v>
      </c>
      <c r="F39" s="23"/>
      <c r="G39" s="629">
        <v>657556</v>
      </c>
      <c r="H39" s="630">
        <v>614233</v>
      </c>
      <c r="I39" s="23"/>
      <c r="J39" s="621">
        <v>141990</v>
      </c>
      <c r="K39" s="528">
        <v>110374</v>
      </c>
      <c r="L39" s="132"/>
      <c r="M39" s="1799">
        <f>VLOOKUP(B39,'FX rates'!$B$9:$K$114,4,FALSE)</f>
        <v>0.83469599999999999</v>
      </c>
      <c r="N39" s="1800">
        <f>VLOOKUP(B39,'FX rates'!$B$9:$K$114,5,FALSE)</f>
        <v>0.95010099999999997</v>
      </c>
      <c r="P39" s="641">
        <f t="shared" si="0"/>
        <v>9510375.0347431879</v>
      </c>
      <c r="Q39" s="638">
        <f t="shared" si="1"/>
        <v>9888565.5314540248</v>
      </c>
    </row>
    <row r="40" spans="1:17" ht="12" customHeight="1" x14ac:dyDescent="0.25">
      <c r="B40" s="825" t="s">
        <v>84</v>
      </c>
      <c r="C40" s="132"/>
      <c r="D40" s="473">
        <v>152629708</v>
      </c>
      <c r="E40" s="473">
        <v>236104126</v>
      </c>
      <c r="F40" s="23"/>
      <c r="G40" s="629">
        <v>18486400</v>
      </c>
      <c r="H40" s="630">
        <v>26137900</v>
      </c>
      <c r="I40" s="23"/>
      <c r="J40" s="621">
        <v>375296</v>
      </c>
      <c r="K40" s="528">
        <v>613064</v>
      </c>
      <c r="L40" s="132"/>
      <c r="M40" s="1799">
        <f>VLOOKUP(B40,'FX rates'!$B$9:$K$114,4,FALSE)</f>
        <v>57.607197999999997</v>
      </c>
      <c r="N40" s="1800">
        <f>VLOOKUP(B40,'FX rates'!$B$9:$K$114,5,FALSE)</f>
        <v>60.803400000000003</v>
      </c>
      <c r="P40" s="641">
        <f t="shared" si="0"/>
        <v>2649490.2251624875</v>
      </c>
      <c r="Q40" s="638">
        <f t="shared" si="1"/>
        <v>3883074.4004447116</v>
      </c>
    </row>
    <row r="41" spans="1:17" ht="12" customHeight="1" x14ac:dyDescent="0.25">
      <c r="B41" s="825" t="s">
        <v>88</v>
      </c>
      <c r="C41" s="132"/>
      <c r="D41" s="473">
        <v>39065778</v>
      </c>
      <c r="E41" s="473">
        <v>43064945</v>
      </c>
      <c r="F41" s="23"/>
      <c r="G41" s="629">
        <v>589447</v>
      </c>
      <c r="H41" s="630">
        <v>602471</v>
      </c>
      <c r="I41" s="23"/>
      <c r="J41" s="621">
        <v>950577</v>
      </c>
      <c r="K41" s="528">
        <v>849198</v>
      </c>
      <c r="L41" s="132"/>
      <c r="M41" s="1799">
        <f>VLOOKUP(B41,'FX rates'!$B$9:$K$114,4,FALSE)</f>
        <v>0.83469599999999999</v>
      </c>
      <c r="N41" s="1800">
        <f>VLOOKUP(B41,'FX rates'!$B$9:$K$114,5,FALSE)</f>
        <v>0.95010099999999997</v>
      </c>
      <c r="P41" s="641">
        <f t="shared" si="0"/>
        <v>46802402.311739847</v>
      </c>
      <c r="Q41" s="638">
        <f t="shared" si="1"/>
        <v>45326702.108512677</v>
      </c>
    </row>
    <row r="42" spans="1:17" ht="12" customHeight="1" x14ac:dyDescent="0.25">
      <c r="B42" s="825" t="s">
        <v>91</v>
      </c>
      <c r="C42" s="132"/>
      <c r="D42" s="473">
        <v>2810099</v>
      </c>
      <c r="E42" s="473">
        <v>3426747</v>
      </c>
      <c r="F42" s="23"/>
      <c r="G42" s="629">
        <v>186423</v>
      </c>
      <c r="H42" s="630">
        <v>183764</v>
      </c>
      <c r="I42" s="23"/>
      <c r="J42" s="621">
        <v>47515</v>
      </c>
      <c r="K42" s="528">
        <v>66094</v>
      </c>
      <c r="L42" s="132"/>
      <c r="M42" s="1799">
        <f>VLOOKUP(B42,'FX rates'!$B$9:$K$114,4,FALSE)</f>
        <v>8.2112510000000007</v>
      </c>
      <c r="N42" s="1800">
        <f>VLOOKUP(B42,'FX rates'!$B$9:$K$114,5,FALSE)</f>
        <v>8.6234999999999999</v>
      </c>
      <c r="P42" s="641">
        <f t="shared" si="0"/>
        <v>342225.44165316585</v>
      </c>
      <c r="Q42" s="638">
        <f t="shared" si="1"/>
        <v>397373.10836667247</v>
      </c>
    </row>
    <row r="43" spans="1:17" ht="12" customHeight="1" x14ac:dyDescent="0.25">
      <c r="B43" s="826" t="s">
        <v>101</v>
      </c>
      <c r="C43" s="132"/>
      <c r="D43" s="1816">
        <v>12457</v>
      </c>
      <c r="E43" s="1816">
        <v>7371</v>
      </c>
      <c r="F43" s="23"/>
      <c r="G43" s="631">
        <v>1783.8977000000002</v>
      </c>
      <c r="H43" s="632" t="s">
        <v>123</v>
      </c>
      <c r="I43" s="23"/>
      <c r="J43" s="529">
        <v>316</v>
      </c>
      <c r="K43" s="622" t="s">
        <v>123</v>
      </c>
      <c r="L43" s="132"/>
      <c r="M43" s="1808">
        <f>VLOOKUP(B43,'FX rates'!$B$9:$K$114,4,FALSE)</f>
        <v>3.4659589999999998</v>
      </c>
      <c r="N43" s="1807">
        <f>VLOOKUP(B43,'FX rates'!$B$9:$K$114,5,FALSE)</f>
        <v>3.8435000000000001</v>
      </c>
      <c r="P43" s="648">
        <f t="shared" si="0"/>
        <v>3594.0990646456003</v>
      </c>
      <c r="Q43" s="635">
        <f t="shared" si="1"/>
        <v>1917.7832704566149</v>
      </c>
    </row>
    <row r="44" spans="1:17" ht="12" customHeight="1" x14ac:dyDescent="0.25">
      <c r="A44" s="131"/>
      <c r="B44" s="330" t="s">
        <v>26</v>
      </c>
      <c r="C44" s="132"/>
      <c r="D44" s="341">
        <f>SUM(D33:D43)</f>
        <v>763482562</v>
      </c>
      <c r="E44" s="341">
        <f>SUM(E33:E43)</f>
        <v>946048980</v>
      </c>
      <c r="F44" s="23"/>
      <c r="G44" s="165"/>
      <c r="H44" s="165"/>
      <c r="I44" s="23"/>
      <c r="J44" s="341"/>
      <c r="K44" s="341"/>
      <c r="L44" s="132"/>
    </row>
    <row r="45" spans="1:17" ht="12" customHeight="1" x14ac:dyDescent="0.25">
      <c r="B45" s="21"/>
      <c r="C45" s="132"/>
      <c r="D45" s="23" t="s">
        <v>598</v>
      </c>
      <c r="E45" s="23" t="s">
        <v>598</v>
      </c>
      <c r="F45" s="1860"/>
      <c r="G45" s="1860"/>
      <c r="H45" s="1688"/>
      <c r="I45" s="1688"/>
      <c r="J45" s="1688"/>
      <c r="K45" s="1688"/>
      <c r="L45" s="1688"/>
      <c r="M45" s="1688"/>
      <c r="N45" s="1688"/>
    </row>
    <row r="46" spans="1:17" ht="12" customHeight="1" x14ac:dyDescent="0.25">
      <c r="B46" s="520" t="s">
        <v>124</v>
      </c>
      <c r="C46" s="485"/>
      <c r="D46" s="1817">
        <f>D44+D30+D15</f>
        <v>2369857188</v>
      </c>
      <c r="E46" s="1817">
        <f>E44+E30+E15</f>
        <v>2547322018</v>
      </c>
      <c r="F46" s="1860"/>
      <c r="G46" s="1860"/>
      <c r="H46" s="1688"/>
      <c r="I46" s="1688"/>
      <c r="J46" s="1688"/>
      <c r="K46" s="1688"/>
      <c r="L46" s="1688"/>
      <c r="M46" s="1688"/>
      <c r="N46" s="1688"/>
    </row>
    <row r="47" spans="1:17" ht="12" customHeight="1" x14ac:dyDescent="0.25">
      <c r="B47" s="21"/>
      <c r="C47" s="132"/>
      <c r="D47" s="23" t="s">
        <v>598</v>
      </c>
      <c r="E47" s="23" t="s">
        <v>598</v>
      </c>
      <c r="F47" s="1860"/>
      <c r="G47" s="1860"/>
      <c r="H47" s="1688"/>
      <c r="I47" s="1688"/>
      <c r="J47" s="1688"/>
      <c r="K47" s="1688"/>
      <c r="L47" s="1688"/>
      <c r="M47" s="1688"/>
      <c r="N47" s="1688"/>
    </row>
    <row r="48" spans="1:17" ht="12" customHeight="1" x14ac:dyDescent="0.25">
      <c r="B48" s="3" t="s">
        <v>272</v>
      </c>
      <c r="C48" s="132"/>
      <c r="D48" s="132"/>
      <c r="E48" s="132"/>
      <c r="F48" s="1860"/>
      <c r="G48" s="1860"/>
      <c r="H48" s="1688"/>
      <c r="I48" s="1688"/>
      <c r="J48" s="1688"/>
      <c r="K48" s="1688"/>
      <c r="L48" s="1688"/>
      <c r="M48" s="1688"/>
      <c r="N48" s="1688"/>
    </row>
    <row r="49" spans="2:14" ht="12" customHeight="1" x14ac:dyDescent="0.25">
      <c r="B49" s="223" t="s">
        <v>260</v>
      </c>
      <c r="G49" s="1688"/>
      <c r="H49" s="1688"/>
      <c r="I49" s="1688"/>
      <c r="J49" s="1688"/>
      <c r="K49" s="1688"/>
      <c r="L49" s="1688"/>
      <c r="M49" s="1688"/>
      <c r="N49" s="1688"/>
    </row>
    <row r="50" spans="2:14" x14ac:dyDescent="0.25">
      <c r="D50" s="2" t="s">
        <v>598</v>
      </c>
      <c r="E50" s="2" t="s">
        <v>598</v>
      </c>
    </row>
    <row r="51" spans="2:14" x14ac:dyDescent="0.25">
      <c r="D51" s="2" t="s">
        <v>598</v>
      </c>
      <c r="E51" s="2" t="s">
        <v>598</v>
      </c>
    </row>
    <row r="52" spans="2:14" x14ac:dyDescent="0.25">
      <c r="D52" s="2" t="s">
        <v>598</v>
      </c>
      <c r="E52" s="2" t="s">
        <v>598</v>
      </c>
      <c r="G52" s="2" t="s">
        <v>598</v>
      </c>
      <c r="H52" s="2" t="s">
        <v>598</v>
      </c>
      <c r="J52" s="2" t="s">
        <v>598</v>
      </c>
      <c r="K52" s="2" t="s">
        <v>598</v>
      </c>
    </row>
    <row r="53" spans="2:14" x14ac:dyDescent="0.25">
      <c r="D53" s="2" t="s">
        <v>598</v>
      </c>
      <c r="E53" s="2" t="s">
        <v>598</v>
      </c>
      <c r="G53" s="2" t="s">
        <v>598</v>
      </c>
      <c r="H53" s="2" t="s">
        <v>598</v>
      </c>
      <c r="J53" s="2" t="s">
        <v>598</v>
      </c>
      <c r="K53" s="2" t="s">
        <v>598</v>
      </c>
    </row>
    <row r="54" spans="2:14" x14ac:dyDescent="0.25">
      <c r="D54" s="2" t="s">
        <v>598</v>
      </c>
      <c r="E54" s="2" t="s">
        <v>598</v>
      </c>
      <c r="G54" s="2" t="s">
        <v>598</v>
      </c>
      <c r="H54" s="2" t="s">
        <v>598</v>
      </c>
      <c r="J54" s="2" t="s">
        <v>598</v>
      </c>
      <c r="K54" s="2" t="s">
        <v>598</v>
      </c>
    </row>
    <row r="55" spans="2:14" x14ac:dyDescent="0.25">
      <c r="D55" s="2" t="s">
        <v>598</v>
      </c>
      <c r="E55" s="2" t="s">
        <v>598</v>
      </c>
      <c r="G55" s="2" t="s">
        <v>598</v>
      </c>
      <c r="H55" s="2" t="s">
        <v>598</v>
      </c>
      <c r="J55" s="2" t="s">
        <v>598</v>
      </c>
      <c r="K55" s="2" t="s">
        <v>598</v>
      </c>
    </row>
    <row r="56" spans="2:14" x14ac:dyDescent="0.25">
      <c r="D56" s="2" t="s">
        <v>598</v>
      </c>
      <c r="E56" s="2" t="s">
        <v>598</v>
      </c>
      <c r="G56" s="2" t="s">
        <v>598</v>
      </c>
      <c r="H56" s="2" t="s">
        <v>598</v>
      </c>
      <c r="J56" s="2" t="s">
        <v>598</v>
      </c>
      <c r="K56" s="2" t="s">
        <v>598</v>
      </c>
    </row>
    <row r="57" spans="2:14" x14ac:dyDescent="0.25">
      <c r="D57" s="2" t="s">
        <v>598</v>
      </c>
      <c r="E57" s="2" t="s">
        <v>598</v>
      </c>
      <c r="G57" s="2" t="s">
        <v>598</v>
      </c>
      <c r="H57" s="2" t="s">
        <v>598</v>
      </c>
      <c r="J57" s="2" t="s">
        <v>598</v>
      </c>
      <c r="K57" s="2" t="s">
        <v>598</v>
      </c>
    </row>
    <row r="58" spans="2:14" x14ac:dyDescent="0.25">
      <c r="D58" s="2" t="s">
        <v>598</v>
      </c>
      <c r="E58" s="2" t="s">
        <v>598</v>
      </c>
      <c r="G58" s="2" t="s">
        <v>598</v>
      </c>
      <c r="H58" s="2" t="s">
        <v>598</v>
      </c>
      <c r="J58" s="2" t="s">
        <v>598</v>
      </c>
      <c r="K58" s="2" t="s">
        <v>598</v>
      </c>
    </row>
    <row r="59" spans="2:14" x14ac:dyDescent="0.25">
      <c r="D59" s="2" t="s">
        <v>598</v>
      </c>
      <c r="E59" s="2" t="s">
        <v>598</v>
      </c>
      <c r="G59" s="2" t="s">
        <v>598</v>
      </c>
      <c r="H59" s="2" t="s">
        <v>598</v>
      </c>
      <c r="J59" s="2" t="s">
        <v>598</v>
      </c>
      <c r="K59" s="2" t="s">
        <v>598</v>
      </c>
    </row>
    <row r="60" spans="2:14" x14ac:dyDescent="0.25">
      <c r="D60" s="2" t="s">
        <v>598</v>
      </c>
      <c r="E60" s="2" t="s">
        <v>598</v>
      </c>
      <c r="G60" s="2" t="s">
        <v>598</v>
      </c>
      <c r="H60" s="2" t="s">
        <v>598</v>
      </c>
      <c r="J60" s="2" t="s">
        <v>598</v>
      </c>
      <c r="K60" s="2" t="s">
        <v>598</v>
      </c>
    </row>
    <row r="61" spans="2:14" x14ac:dyDescent="0.25">
      <c r="D61" s="2" t="s">
        <v>598</v>
      </c>
      <c r="E61" s="2" t="s">
        <v>598</v>
      </c>
      <c r="G61" s="2" t="s">
        <v>598</v>
      </c>
      <c r="H61" s="2" t="s">
        <v>598</v>
      </c>
      <c r="J61" s="2" t="s">
        <v>598</v>
      </c>
      <c r="K61" s="2" t="s">
        <v>598</v>
      </c>
    </row>
    <row r="62" spans="2:14" x14ac:dyDescent="0.25">
      <c r="D62" s="2" t="s">
        <v>598</v>
      </c>
      <c r="E62" s="2" t="s">
        <v>598</v>
      </c>
      <c r="G62" s="2" t="s">
        <v>598</v>
      </c>
      <c r="H62" s="2" t="s">
        <v>598</v>
      </c>
      <c r="J62" s="2" t="s">
        <v>598</v>
      </c>
      <c r="K62" s="2" t="s">
        <v>598</v>
      </c>
    </row>
    <row r="63" spans="2:14" x14ac:dyDescent="0.25">
      <c r="D63" s="2" t="s">
        <v>598</v>
      </c>
      <c r="E63" s="2" t="s">
        <v>598</v>
      </c>
      <c r="G63" s="2" t="s">
        <v>598</v>
      </c>
      <c r="H63" s="2" t="s">
        <v>598</v>
      </c>
      <c r="J63" s="2" t="s">
        <v>598</v>
      </c>
      <c r="K63" s="2" t="s">
        <v>598</v>
      </c>
    </row>
    <row r="64" spans="2:14" x14ac:dyDescent="0.25">
      <c r="D64" s="2" t="s">
        <v>598</v>
      </c>
      <c r="E64" s="2" t="s">
        <v>598</v>
      </c>
      <c r="G64" s="2" t="s">
        <v>598</v>
      </c>
      <c r="H64" s="2" t="s">
        <v>598</v>
      </c>
      <c r="J64" s="2" t="s">
        <v>598</v>
      </c>
      <c r="K64" s="2" t="s">
        <v>598</v>
      </c>
    </row>
    <row r="65" spans="4:11" x14ac:dyDescent="0.25">
      <c r="D65" s="2" t="s">
        <v>598</v>
      </c>
      <c r="E65" s="2" t="s">
        <v>598</v>
      </c>
      <c r="G65" s="2" t="s">
        <v>598</v>
      </c>
      <c r="H65" s="2" t="s">
        <v>598</v>
      </c>
      <c r="J65" s="2" t="s">
        <v>598</v>
      </c>
      <c r="K65" s="2" t="s">
        <v>598</v>
      </c>
    </row>
    <row r="66" spans="4:11" x14ac:dyDescent="0.25">
      <c r="D66" s="2" t="s">
        <v>598</v>
      </c>
      <c r="E66" s="2" t="s">
        <v>598</v>
      </c>
      <c r="G66" s="2" t="s">
        <v>598</v>
      </c>
      <c r="H66" s="2" t="s">
        <v>598</v>
      </c>
      <c r="J66" s="2" t="s">
        <v>598</v>
      </c>
      <c r="K66" s="2" t="s">
        <v>598</v>
      </c>
    </row>
    <row r="67" spans="4:11" x14ac:dyDescent="0.25">
      <c r="D67" s="2" t="s">
        <v>598</v>
      </c>
      <c r="E67" s="2" t="s">
        <v>598</v>
      </c>
      <c r="G67" s="2" t="s">
        <v>598</v>
      </c>
      <c r="H67" s="2" t="s">
        <v>598</v>
      </c>
      <c r="J67" s="2" t="s">
        <v>598</v>
      </c>
      <c r="K67" s="2" t="s">
        <v>598</v>
      </c>
    </row>
    <row r="68" spans="4:11" x14ac:dyDescent="0.25">
      <c r="D68" s="2" t="s">
        <v>598</v>
      </c>
      <c r="E68" s="2" t="s">
        <v>598</v>
      </c>
      <c r="G68" s="2" t="s">
        <v>598</v>
      </c>
      <c r="H68" s="2" t="s">
        <v>598</v>
      </c>
      <c r="J68" s="2" t="s">
        <v>598</v>
      </c>
      <c r="K68" s="2" t="s">
        <v>598</v>
      </c>
    </row>
    <row r="69" spans="4:11" x14ac:dyDescent="0.25">
      <c r="D69" s="2" t="s">
        <v>598</v>
      </c>
      <c r="E69" s="2" t="s">
        <v>598</v>
      </c>
      <c r="G69" s="2" t="s">
        <v>598</v>
      </c>
      <c r="H69" s="2" t="s">
        <v>598</v>
      </c>
      <c r="J69" s="2" t="s">
        <v>598</v>
      </c>
      <c r="K69" s="2" t="s">
        <v>598</v>
      </c>
    </row>
    <row r="70" spans="4:11" x14ac:dyDescent="0.25">
      <c r="D70" s="2" t="s">
        <v>598</v>
      </c>
      <c r="E70" s="2" t="s">
        <v>598</v>
      </c>
      <c r="G70" s="2" t="s">
        <v>598</v>
      </c>
      <c r="H70" s="2" t="s">
        <v>598</v>
      </c>
      <c r="J70" s="2" t="s">
        <v>598</v>
      </c>
      <c r="K70" s="2" t="s">
        <v>598</v>
      </c>
    </row>
    <row r="71" spans="4:11" x14ac:dyDescent="0.25">
      <c r="D71" s="2" t="s">
        <v>598</v>
      </c>
      <c r="E71" s="2" t="s">
        <v>598</v>
      </c>
      <c r="G71" s="2" t="s">
        <v>598</v>
      </c>
      <c r="H71" s="2" t="s">
        <v>598</v>
      </c>
      <c r="J71" s="2" t="s">
        <v>598</v>
      </c>
      <c r="K71" s="2" t="s">
        <v>598</v>
      </c>
    </row>
    <row r="72" spans="4:11" x14ac:dyDescent="0.25">
      <c r="D72" s="2" t="s">
        <v>598</v>
      </c>
      <c r="E72" s="2" t="s">
        <v>598</v>
      </c>
      <c r="G72" s="2" t="s">
        <v>598</v>
      </c>
      <c r="H72" s="2" t="s">
        <v>598</v>
      </c>
      <c r="J72" s="2" t="s">
        <v>598</v>
      </c>
      <c r="K72" s="2" t="s">
        <v>598</v>
      </c>
    </row>
  </sheetData>
  <mergeCells count="11">
    <mergeCell ref="M4:M6"/>
    <mergeCell ref="N4:N6"/>
    <mergeCell ref="P4:Q4"/>
    <mergeCell ref="P5:Q5"/>
    <mergeCell ref="B4:B6"/>
    <mergeCell ref="D4:E4"/>
    <mergeCell ref="G4:H4"/>
    <mergeCell ref="J4:K4"/>
    <mergeCell ref="D5:E5"/>
    <mergeCell ref="G5:H5"/>
    <mergeCell ref="J5:K5"/>
  </mergeCells>
  <pageMargins left="0.7" right="0.7" top="0.75" bottom="0.75" header="0.3" footer="0.3"/>
  <pageSetup paperSize="9" scale="83" orientation="landscape"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2:S73"/>
  <sheetViews>
    <sheetView showGridLines="0" zoomScale="85" zoomScaleNormal="85" workbookViewId="0">
      <selection activeCell="L26" sqref="L26"/>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2.85546875" style="2" customWidth="1"/>
    <col min="13" max="13" width="13" style="2" customWidth="1"/>
    <col min="14" max="14" width="14.42578125" style="2" customWidth="1"/>
    <col min="15" max="15" width="5.140625" style="2" customWidth="1"/>
    <col min="16" max="16" width="14.28515625" style="2" customWidth="1"/>
    <col min="17" max="17" width="18" style="2" customWidth="1"/>
    <col min="18" max="241" width="9.140625" style="2"/>
    <col min="242" max="242" width="2.85546875" style="2" customWidth="1"/>
    <col min="243" max="243" width="45.85546875" style="2" customWidth="1"/>
    <col min="244" max="244" width="2.85546875" style="2" customWidth="1"/>
    <col min="245" max="246" width="15.7109375" style="2" customWidth="1"/>
    <col min="247" max="247" width="2.85546875" style="2" customWidth="1"/>
    <col min="248" max="249" width="15.7109375" style="2" customWidth="1"/>
    <col min="250" max="250" width="2.85546875" style="2" customWidth="1"/>
    <col min="251" max="252" width="15.7109375" style="2" customWidth="1"/>
    <col min="253" max="253" width="2.85546875" style="2" customWidth="1"/>
    <col min="254" max="255" width="15.7109375" style="2" customWidth="1"/>
    <col min="256" max="256" width="2.85546875" style="2" customWidth="1"/>
    <col min="257" max="258" width="15.7109375" style="2" customWidth="1"/>
    <col min="259" max="259" width="2.85546875" style="2" customWidth="1"/>
    <col min="260" max="261" width="15.7109375" style="2" customWidth="1"/>
    <col min="262" max="262" width="2.85546875" style="2" customWidth="1"/>
    <col min="263" max="497" width="9.140625" style="2"/>
    <col min="498" max="498" width="2.85546875" style="2" customWidth="1"/>
    <col min="499" max="499" width="45.85546875" style="2" customWidth="1"/>
    <col min="500" max="500" width="2.85546875" style="2" customWidth="1"/>
    <col min="501" max="502" width="15.7109375" style="2" customWidth="1"/>
    <col min="503" max="503" width="2.85546875" style="2" customWidth="1"/>
    <col min="504" max="505" width="15.7109375" style="2" customWidth="1"/>
    <col min="506" max="506" width="2.85546875" style="2" customWidth="1"/>
    <col min="507" max="508" width="15.7109375" style="2" customWidth="1"/>
    <col min="509" max="509" width="2.85546875" style="2" customWidth="1"/>
    <col min="510" max="511" width="15.7109375" style="2" customWidth="1"/>
    <col min="512" max="512" width="2.85546875" style="2" customWidth="1"/>
    <col min="513" max="514" width="15.7109375" style="2" customWidth="1"/>
    <col min="515" max="515" width="2.85546875" style="2" customWidth="1"/>
    <col min="516" max="517" width="15.7109375" style="2" customWidth="1"/>
    <col min="518" max="518" width="2.85546875" style="2" customWidth="1"/>
    <col min="519" max="753" width="9.140625" style="2"/>
    <col min="754" max="754" width="2.85546875" style="2" customWidth="1"/>
    <col min="755" max="755" width="45.85546875" style="2" customWidth="1"/>
    <col min="756" max="756" width="2.85546875" style="2" customWidth="1"/>
    <col min="757" max="758" width="15.7109375" style="2" customWidth="1"/>
    <col min="759" max="759" width="2.85546875" style="2" customWidth="1"/>
    <col min="760" max="761" width="15.7109375" style="2" customWidth="1"/>
    <col min="762" max="762" width="2.85546875" style="2" customWidth="1"/>
    <col min="763" max="764" width="15.7109375" style="2" customWidth="1"/>
    <col min="765" max="765" width="2.85546875" style="2" customWidth="1"/>
    <col min="766" max="767" width="15.7109375" style="2" customWidth="1"/>
    <col min="768" max="768" width="2.85546875" style="2" customWidth="1"/>
    <col min="769" max="770" width="15.7109375" style="2" customWidth="1"/>
    <col min="771" max="771" width="2.85546875" style="2" customWidth="1"/>
    <col min="772" max="773" width="15.7109375" style="2" customWidth="1"/>
    <col min="774" max="774" width="2.85546875" style="2" customWidth="1"/>
    <col min="775" max="1009" width="9.140625" style="2"/>
    <col min="1010" max="1010" width="2.85546875" style="2" customWidth="1"/>
    <col min="1011" max="1011" width="45.85546875" style="2" customWidth="1"/>
    <col min="1012" max="1012" width="2.85546875" style="2" customWidth="1"/>
    <col min="1013" max="1014" width="15.7109375" style="2" customWidth="1"/>
    <col min="1015" max="1015" width="2.85546875" style="2" customWidth="1"/>
    <col min="1016" max="1017" width="15.7109375" style="2" customWidth="1"/>
    <col min="1018" max="1018" width="2.85546875" style="2" customWidth="1"/>
    <col min="1019" max="1020" width="15.7109375" style="2" customWidth="1"/>
    <col min="1021" max="1021" width="2.85546875" style="2" customWidth="1"/>
    <col min="1022" max="1023" width="15.7109375" style="2" customWidth="1"/>
    <col min="1024" max="1024" width="2.85546875" style="2" customWidth="1"/>
    <col min="1025" max="1026" width="15.7109375" style="2" customWidth="1"/>
    <col min="1027" max="1027" width="2.85546875" style="2" customWidth="1"/>
    <col min="1028" max="1029" width="15.7109375" style="2" customWidth="1"/>
    <col min="1030" max="1030" width="2.85546875" style="2" customWidth="1"/>
    <col min="1031" max="1265" width="9.140625" style="2"/>
    <col min="1266" max="1266" width="2.85546875" style="2" customWidth="1"/>
    <col min="1267" max="1267" width="45.85546875" style="2" customWidth="1"/>
    <col min="1268" max="1268" width="2.85546875" style="2" customWidth="1"/>
    <col min="1269" max="1270" width="15.7109375" style="2" customWidth="1"/>
    <col min="1271" max="1271" width="2.85546875" style="2" customWidth="1"/>
    <col min="1272" max="1273" width="15.7109375" style="2" customWidth="1"/>
    <col min="1274" max="1274" width="2.85546875" style="2" customWidth="1"/>
    <col min="1275" max="1276" width="15.7109375" style="2" customWidth="1"/>
    <col min="1277" max="1277" width="2.85546875" style="2" customWidth="1"/>
    <col min="1278" max="1279" width="15.7109375" style="2" customWidth="1"/>
    <col min="1280" max="1280" width="2.85546875" style="2" customWidth="1"/>
    <col min="1281" max="1282" width="15.7109375" style="2" customWidth="1"/>
    <col min="1283" max="1283" width="2.85546875" style="2" customWidth="1"/>
    <col min="1284" max="1285" width="15.7109375" style="2" customWidth="1"/>
    <col min="1286" max="1286" width="2.85546875" style="2" customWidth="1"/>
    <col min="1287" max="1521" width="9.140625" style="2"/>
    <col min="1522" max="1522" width="2.85546875" style="2" customWidth="1"/>
    <col min="1523" max="1523" width="45.85546875" style="2" customWidth="1"/>
    <col min="1524" max="1524" width="2.85546875" style="2" customWidth="1"/>
    <col min="1525" max="1526" width="15.7109375" style="2" customWidth="1"/>
    <col min="1527" max="1527" width="2.85546875" style="2" customWidth="1"/>
    <col min="1528" max="1529" width="15.7109375" style="2" customWidth="1"/>
    <col min="1530" max="1530" width="2.85546875" style="2" customWidth="1"/>
    <col min="1531" max="1532" width="15.7109375" style="2" customWidth="1"/>
    <col min="1533" max="1533" width="2.85546875" style="2" customWidth="1"/>
    <col min="1534" max="1535" width="15.7109375" style="2" customWidth="1"/>
    <col min="1536" max="1536" width="2.85546875" style="2" customWidth="1"/>
    <col min="1537" max="1538" width="15.7109375" style="2" customWidth="1"/>
    <col min="1539" max="1539" width="2.85546875" style="2" customWidth="1"/>
    <col min="1540" max="1541" width="15.7109375" style="2" customWidth="1"/>
    <col min="1542" max="1542" width="2.85546875" style="2" customWidth="1"/>
    <col min="1543" max="1777" width="9.140625" style="2"/>
    <col min="1778" max="1778" width="2.85546875" style="2" customWidth="1"/>
    <col min="1779" max="1779" width="45.85546875" style="2" customWidth="1"/>
    <col min="1780" max="1780" width="2.85546875" style="2" customWidth="1"/>
    <col min="1781" max="1782" width="15.7109375" style="2" customWidth="1"/>
    <col min="1783" max="1783" width="2.85546875" style="2" customWidth="1"/>
    <col min="1784" max="1785" width="15.7109375" style="2" customWidth="1"/>
    <col min="1786" max="1786" width="2.85546875" style="2" customWidth="1"/>
    <col min="1787" max="1788" width="15.7109375" style="2" customWidth="1"/>
    <col min="1789" max="1789" width="2.85546875" style="2" customWidth="1"/>
    <col min="1790" max="1791" width="15.7109375" style="2" customWidth="1"/>
    <col min="1792" max="1792" width="2.85546875" style="2" customWidth="1"/>
    <col min="1793" max="1794" width="15.7109375" style="2" customWidth="1"/>
    <col min="1795" max="1795" width="2.85546875" style="2" customWidth="1"/>
    <col min="1796" max="1797" width="15.7109375" style="2" customWidth="1"/>
    <col min="1798" max="1798" width="2.85546875" style="2" customWidth="1"/>
    <col min="1799" max="2033" width="9.140625" style="2"/>
    <col min="2034" max="2034" width="2.85546875" style="2" customWidth="1"/>
    <col min="2035" max="2035" width="45.85546875" style="2" customWidth="1"/>
    <col min="2036" max="2036" width="2.85546875" style="2" customWidth="1"/>
    <col min="2037" max="2038" width="15.7109375" style="2" customWidth="1"/>
    <col min="2039" max="2039" width="2.85546875" style="2" customWidth="1"/>
    <col min="2040" max="2041" width="15.7109375" style="2" customWidth="1"/>
    <col min="2042" max="2042" width="2.85546875" style="2" customWidth="1"/>
    <col min="2043" max="2044" width="15.7109375" style="2" customWidth="1"/>
    <col min="2045" max="2045" width="2.85546875" style="2" customWidth="1"/>
    <col min="2046" max="2047" width="15.7109375" style="2" customWidth="1"/>
    <col min="2048" max="2048" width="2.85546875" style="2" customWidth="1"/>
    <col min="2049" max="2050" width="15.7109375" style="2" customWidth="1"/>
    <col min="2051" max="2051" width="2.85546875" style="2" customWidth="1"/>
    <col min="2052" max="2053" width="15.7109375" style="2" customWidth="1"/>
    <col min="2054" max="2054" width="2.85546875" style="2" customWidth="1"/>
    <col min="2055" max="2289" width="9.140625" style="2"/>
    <col min="2290" max="2290" width="2.85546875" style="2" customWidth="1"/>
    <col min="2291" max="2291" width="45.85546875" style="2" customWidth="1"/>
    <col min="2292" max="2292" width="2.85546875" style="2" customWidth="1"/>
    <col min="2293" max="2294" width="15.7109375" style="2" customWidth="1"/>
    <col min="2295" max="2295" width="2.85546875" style="2" customWidth="1"/>
    <col min="2296" max="2297" width="15.7109375" style="2" customWidth="1"/>
    <col min="2298" max="2298" width="2.85546875" style="2" customWidth="1"/>
    <col min="2299" max="2300" width="15.7109375" style="2" customWidth="1"/>
    <col min="2301" max="2301" width="2.85546875" style="2" customWidth="1"/>
    <col min="2302" max="2303" width="15.7109375" style="2" customWidth="1"/>
    <col min="2304" max="2304" width="2.85546875" style="2" customWidth="1"/>
    <col min="2305" max="2306" width="15.7109375" style="2" customWidth="1"/>
    <col min="2307" max="2307" width="2.85546875" style="2" customWidth="1"/>
    <col min="2308" max="2309" width="15.7109375" style="2" customWidth="1"/>
    <col min="2310" max="2310" width="2.85546875" style="2" customWidth="1"/>
    <col min="2311" max="2545" width="9.140625" style="2"/>
    <col min="2546" max="2546" width="2.85546875" style="2" customWidth="1"/>
    <col min="2547" max="2547" width="45.85546875" style="2" customWidth="1"/>
    <col min="2548" max="2548" width="2.85546875" style="2" customWidth="1"/>
    <col min="2549" max="2550" width="15.7109375" style="2" customWidth="1"/>
    <col min="2551" max="2551" width="2.85546875" style="2" customWidth="1"/>
    <col min="2552" max="2553" width="15.7109375" style="2" customWidth="1"/>
    <col min="2554" max="2554" width="2.85546875" style="2" customWidth="1"/>
    <col min="2555" max="2556" width="15.7109375" style="2" customWidth="1"/>
    <col min="2557" max="2557" width="2.85546875" style="2" customWidth="1"/>
    <col min="2558" max="2559" width="15.7109375" style="2" customWidth="1"/>
    <col min="2560" max="2560" width="2.85546875" style="2" customWidth="1"/>
    <col min="2561" max="2562" width="15.7109375" style="2" customWidth="1"/>
    <col min="2563" max="2563" width="2.85546875" style="2" customWidth="1"/>
    <col min="2564" max="2565" width="15.7109375" style="2" customWidth="1"/>
    <col min="2566" max="2566" width="2.85546875" style="2" customWidth="1"/>
    <col min="2567" max="2801" width="9.140625" style="2"/>
    <col min="2802" max="2802" width="2.85546875" style="2" customWidth="1"/>
    <col min="2803" max="2803" width="45.85546875" style="2" customWidth="1"/>
    <col min="2804" max="2804" width="2.85546875" style="2" customWidth="1"/>
    <col min="2805" max="2806" width="15.7109375" style="2" customWidth="1"/>
    <col min="2807" max="2807" width="2.85546875" style="2" customWidth="1"/>
    <col min="2808" max="2809" width="15.7109375" style="2" customWidth="1"/>
    <col min="2810" max="2810" width="2.85546875" style="2" customWidth="1"/>
    <col min="2811" max="2812" width="15.7109375" style="2" customWidth="1"/>
    <col min="2813" max="2813" width="2.85546875" style="2" customWidth="1"/>
    <col min="2814" max="2815" width="15.7109375" style="2" customWidth="1"/>
    <col min="2816" max="2816" width="2.85546875" style="2" customWidth="1"/>
    <col min="2817" max="2818" width="15.7109375" style="2" customWidth="1"/>
    <col min="2819" max="2819" width="2.85546875" style="2" customWidth="1"/>
    <col min="2820" max="2821" width="15.7109375" style="2" customWidth="1"/>
    <col min="2822" max="2822" width="2.85546875" style="2" customWidth="1"/>
    <col min="2823" max="3057" width="9.140625" style="2"/>
    <col min="3058" max="3058" width="2.85546875" style="2" customWidth="1"/>
    <col min="3059" max="3059" width="45.85546875" style="2" customWidth="1"/>
    <col min="3060" max="3060" width="2.85546875" style="2" customWidth="1"/>
    <col min="3061" max="3062" width="15.7109375" style="2" customWidth="1"/>
    <col min="3063" max="3063" width="2.85546875" style="2" customWidth="1"/>
    <col min="3064" max="3065" width="15.7109375" style="2" customWidth="1"/>
    <col min="3066" max="3066" width="2.85546875" style="2" customWidth="1"/>
    <col min="3067" max="3068" width="15.7109375" style="2" customWidth="1"/>
    <col min="3069" max="3069" width="2.85546875" style="2" customWidth="1"/>
    <col min="3070" max="3071" width="15.7109375" style="2" customWidth="1"/>
    <col min="3072" max="3072" width="2.85546875" style="2" customWidth="1"/>
    <col min="3073" max="3074" width="15.7109375" style="2" customWidth="1"/>
    <col min="3075" max="3075" width="2.85546875" style="2" customWidth="1"/>
    <col min="3076" max="3077" width="15.7109375" style="2" customWidth="1"/>
    <col min="3078" max="3078" width="2.85546875" style="2" customWidth="1"/>
    <col min="3079" max="3313" width="9.140625" style="2"/>
    <col min="3314" max="3314" width="2.85546875" style="2" customWidth="1"/>
    <col min="3315" max="3315" width="45.85546875" style="2" customWidth="1"/>
    <col min="3316" max="3316" width="2.85546875" style="2" customWidth="1"/>
    <col min="3317" max="3318" width="15.7109375" style="2" customWidth="1"/>
    <col min="3319" max="3319" width="2.85546875" style="2" customWidth="1"/>
    <col min="3320" max="3321" width="15.7109375" style="2" customWidth="1"/>
    <col min="3322" max="3322" width="2.85546875" style="2" customWidth="1"/>
    <col min="3323" max="3324" width="15.7109375" style="2" customWidth="1"/>
    <col min="3325" max="3325" width="2.85546875" style="2" customWidth="1"/>
    <col min="3326" max="3327" width="15.7109375" style="2" customWidth="1"/>
    <col min="3328" max="3328" width="2.85546875" style="2" customWidth="1"/>
    <col min="3329" max="3330" width="15.7109375" style="2" customWidth="1"/>
    <col min="3331" max="3331" width="2.85546875" style="2" customWidth="1"/>
    <col min="3332" max="3333" width="15.7109375" style="2" customWidth="1"/>
    <col min="3334" max="3334" width="2.85546875" style="2" customWidth="1"/>
    <col min="3335" max="3569" width="9.140625" style="2"/>
    <col min="3570" max="3570" width="2.85546875" style="2" customWidth="1"/>
    <col min="3571" max="3571" width="45.85546875" style="2" customWidth="1"/>
    <col min="3572" max="3572" width="2.85546875" style="2" customWidth="1"/>
    <col min="3573" max="3574" width="15.7109375" style="2" customWidth="1"/>
    <col min="3575" max="3575" width="2.85546875" style="2" customWidth="1"/>
    <col min="3576" max="3577" width="15.7109375" style="2" customWidth="1"/>
    <col min="3578" max="3578" width="2.85546875" style="2" customWidth="1"/>
    <col min="3579" max="3580" width="15.7109375" style="2" customWidth="1"/>
    <col min="3581" max="3581" width="2.85546875" style="2" customWidth="1"/>
    <col min="3582" max="3583" width="15.7109375" style="2" customWidth="1"/>
    <col min="3584" max="3584" width="2.85546875" style="2" customWidth="1"/>
    <col min="3585" max="3586" width="15.7109375" style="2" customWidth="1"/>
    <col min="3587" max="3587" width="2.85546875" style="2" customWidth="1"/>
    <col min="3588" max="3589" width="15.7109375" style="2" customWidth="1"/>
    <col min="3590" max="3590" width="2.85546875" style="2" customWidth="1"/>
    <col min="3591" max="3825" width="9.140625" style="2"/>
    <col min="3826" max="3826" width="2.85546875" style="2" customWidth="1"/>
    <col min="3827" max="3827" width="45.85546875" style="2" customWidth="1"/>
    <col min="3828" max="3828" width="2.85546875" style="2" customWidth="1"/>
    <col min="3829" max="3830" width="15.7109375" style="2" customWidth="1"/>
    <col min="3831" max="3831" width="2.85546875" style="2" customWidth="1"/>
    <col min="3832" max="3833" width="15.7109375" style="2" customWidth="1"/>
    <col min="3834" max="3834" width="2.85546875" style="2" customWidth="1"/>
    <col min="3835" max="3836" width="15.7109375" style="2" customWidth="1"/>
    <col min="3837" max="3837" width="2.85546875" style="2" customWidth="1"/>
    <col min="3838" max="3839" width="15.7109375" style="2" customWidth="1"/>
    <col min="3840" max="3840" width="2.85546875" style="2" customWidth="1"/>
    <col min="3841" max="3842" width="15.7109375" style="2" customWidth="1"/>
    <col min="3843" max="3843" width="2.85546875" style="2" customWidth="1"/>
    <col min="3844" max="3845" width="15.7109375" style="2" customWidth="1"/>
    <col min="3846" max="3846" width="2.85546875" style="2" customWidth="1"/>
    <col min="3847" max="4081" width="9.140625" style="2"/>
    <col min="4082" max="4082" width="2.85546875" style="2" customWidth="1"/>
    <col min="4083" max="4083" width="45.85546875" style="2" customWidth="1"/>
    <col min="4084" max="4084" width="2.85546875" style="2" customWidth="1"/>
    <col min="4085" max="4086" width="15.7109375" style="2" customWidth="1"/>
    <col min="4087" max="4087" width="2.85546875" style="2" customWidth="1"/>
    <col min="4088" max="4089" width="15.7109375" style="2" customWidth="1"/>
    <col min="4090" max="4090" width="2.85546875" style="2" customWidth="1"/>
    <col min="4091" max="4092" width="15.7109375" style="2" customWidth="1"/>
    <col min="4093" max="4093" width="2.85546875" style="2" customWidth="1"/>
    <col min="4094" max="4095" width="15.7109375" style="2" customWidth="1"/>
    <col min="4096" max="4096" width="2.85546875" style="2" customWidth="1"/>
    <col min="4097" max="4098" width="15.7109375" style="2" customWidth="1"/>
    <col min="4099" max="4099" width="2.85546875" style="2" customWidth="1"/>
    <col min="4100" max="4101" width="15.7109375" style="2" customWidth="1"/>
    <col min="4102" max="4102" width="2.85546875" style="2" customWidth="1"/>
    <col min="4103" max="4337" width="9.140625" style="2"/>
    <col min="4338" max="4338" width="2.85546875" style="2" customWidth="1"/>
    <col min="4339" max="4339" width="45.85546875" style="2" customWidth="1"/>
    <col min="4340" max="4340" width="2.85546875" style="2" customWidth="1"/>
    <col min="4341" max="4342" width="15.7109375" style="2" customWidth="1"/>
    <col min="4343" max="4343" width="2.85546875" style="2" customWidth="1"/>
    <col min="4344" max="4345" width="15.7109375" style="2" customWidth="1"/>
    <col min="4346" max="4346" width="2.85546875" style="2" customWidth="1"/>
    <col min="4347" max="4348" width="15.7109375" style="2" customWidth="1"/>
    <col min="4349" max="4349" width="2.85546875" style="2" customWidth="1"/>
    <col min="4350" max="4351" width="15.7109375" style="2" customWidth="1"/>
    <col min="4352" max="4352" width="2.85546875" style="2" customWidth="1"/>
    <col min="4353" max="4354" width="15.7109375" style="2" customWidth="1"/>
    <col min="4355" max="4355" width="2.85546875" style="2" customWidth="1"/>
    <col min="4356" max="4357" width="15.7109375" style="2" customWidth="1"/>
    <col min="4358" max="4358" width="2.85546875" style="2" customWidth="1"/>
    <col min="4359" max="4593" width="9.140625" style="2"/>
    <col min="4594" max="4594" width="2.85546875" style="2" customWidth="1"/>
    <col min="4595" max="4595" width="45.85546875" style="2" customWidth="1"/>
    <col min="4596" max="4596" width="2.85546875" style="2" customWidth="1"/>
    <col min="4597" max="4598" width="15.7109375" style="2" customWidth="1"/>
    <col min="4599" max="4599" width="2.85546875" style="2" customWidth="1"/>
    <col min="4600" max="4601" width="15.7109375" style="2" customWidth="1"/>
    <col min="4602" max="4602" width="2.85546875" style="2" customWidth="1"/>
    <col min="4603" max="4604" width="15.7109375" style="2" customWidth="1"/>
    <col min="4605" max="4605" width="2.85546875" style="2" customWidth="1"/>
    <col min="4606" max="4607" width="15.7109375" style="2" customWidth="1"/>
    <col min="4608" max="4608" width="2.85546875" style="2" customWidth="1"/>
    <col min="4609" max="4610" width="15.7109375" style="2" customWidth="1"/>
    <col min="4611" max="4611" width="2.85546875" style="2" customWidth="1"/>
    <col min="4612" max="4613" width="15.7109375" style="2" customWidth="1"/>
    <col min="4614" max="4614" width="2.85546875" style="2" customWidth="1"/>
    <col min="4615" max="4849" width="9.140625" style="2"/>
    <col min="4850" max="4850" width="2.85546875" style="2" customWidth="1"/>
    <col min="4851" max="4851" width="45.85546875" style="2" customWidth="1"/>
    <col min="4852" max="4852" width="2.85546875" style="2" customWidth="1"/>
    <col min="4853" max="4854" width="15.7109375" style="2" customWidth="1"/>
    <col min="4855" max="4855" width="2.85546875" style="2" customWidth="1"/>
    <col min="4856" max="4857" width="15.7109375" style="2" customWidth="1"/>
    <col min="4858" max="4858" width="2.85546875" style="2" customWidth="1"/>
    <col min="4859" max="4860" width="15.7109375" style="2" customWidth="1"/>
    <col min="4861" max="4861" width="2.85546875" style="2" customWidth="1"/>
    <col min="4862" max="4863" width="15.7109375" style="2" customWidth="1"/>
    <col min="4864" max="4864" width="2.85546875" style="2" customWidth="1"/>
    <col min="4865" max="4866" width="15.7109375" style="2" customWidth="1"/>
    <col min="4867" max="4867" width="2.85546875" style="2" customWidth="1"/>
    <col min="4868" max="4869" width="15.7109375" style="2" customWidth="1"/>
    <col min="4870" max="4870" width="2.85546875" style="2" customWidth="1"/>
    <col min="4871" max="5105" width="9.140625" style="2"/>
    <col min="5106" max="5106" width="2.85546875" style="2" customWidth="1"/>
    <col min="5107" max="5107" width="45.85546875" style="2" customWidth="1"/>
    <col min="5108" max="5108" width="2.85546875" style="2" customWidth="1"/>
    <col min="5109" max="5110" width="15.7109375" style="2" customWidth="1"/>
    <col min="5111" max="5111" width="2.85546875" style="2" customWidth="1"/>
    <col min="5112" max="5113" width="15.7109375" style="2" customWidth="1"/>
    <col min="5114" max="5114" width="2.85546875" style="2" customWidth="1"/>
    <col min="5115" max="5116" width="15.7109375" style="2" customWidth="1"/>
    <col min="5117" max="5117" width="2.85546875" style="2" customWidth="1"/>
    <col min="5118" max="5119" width="15.7109375" style="2" customWidth="1"/>
    <col min="5120" max="5120" width="2.85546875" style="2" customWidth="1"/>
    <col min="5121" max="5122" width="15.7109375" style="2" customWidth="1"/>
    <col min="5123" max="5123" width="2.85546875" style="2" customWidth="1"/>
    <col min="5124" max="5125" width="15.7109375" style="2" customWidth="1"/>
    <col min="5126" max="5126" width="2.85546875" style="2" customWidth="1"/>
    <col min="5127" max="5361" width="9.140625" style="2"/>
    <col min="5362" max="5362" width="2.85546875" style="2" customWidth="1"/>
    <col min="5363" max="5363" width="45.85546875" style="2" customWidth="1"/>
    <col min="5364" max="5364" width="2.85546875" style="2" customWidth="1"/>
    <col min="5365" max="5366" width="15.7109375" style="2" customWidth="1"/>
    <col min="5367" max="5367" width="2.85546875" style="2" customWidth="1"/>
    <col min="5368" max="5369" width="15.7109375" style="2" customWidth="1"/>
    <col min="5370" max="5370" width="2.85546875" style="2" customWidth="1"/>
    <col min="5371" max="5372" width="15.7109375" style="2" customWidth="1"/>
    <col min="5373" max="5373" width="2.85546875" style="2" customWidth="1"/>
    <col min="5374" max="5375" width="15.7109375" style="2" customWidth="1"/>
    <col min="5376" max="5376" width="2.85546875" style="2" customWidth="1"/>
    <col min="5377" max="5378" width="15.7109375" style="2" customWidth="1"/>
    <col min="5379" max="5379" width="2.85546875" style="2" customWidth="1"/>
    <col min="5380" max="5381" width="15.7109375" style="2" customWidth="1"/>
    <col min="5382" max="5382" width="2.85546875" style="2" customWidth="1"/>
    <col min="5383" max="5617" width="9.140625" style="2"/>
    <col min="5618" max="5618" width="2.85546875" style="2" customWidth="1"/>
    <col min="5619" max="5619" width="45.85546875" style="2" customWidth="1"/>
    <col min="5620" max="5620" width="2.85546875" style="2" customWidth="1"/>
    <col min="5621" max="5622" width="15.7109375" style="2" customWidth="1"/>
    <col min="5623" max="5623" width="2.85546875" style="2" customWidth="1"/>
    <col min="5624" max="5625" width="15.7109375" style="2" customWidth="1"/>
    <col min="5626" max="5626" width="2.85546875" style="2" customWidth="1"/>
    <col min="5627" max="5628" width="15.7109375" style="2" customWidth="1"/>
    <col min="5629" max="5629" width="2.85546875" style="2" customWidth="1"/>
    <col min="5630" max="5631" width="15.7109375" style="2" customWidth="1"/>
    <col min="5632" max="5632" width="2.85546875" style="2" customWidth="1"/>
    <col min="5633" max="5634" width="15.7109375" style="2" customWidth="1"/>
    <col min="5635" max="5635" width="2.85546875" style="2" customWidth="1"/>
    <col min="5636" max="5637" width="15.7109375" style="2" customWidth="1"/>
    <col min="5638" max="5638" width="2.85546875" style="2" customWidth="1"/>
    <col min="5639" max="5873" width="9.140625" style="2"/>
    <col min="5874" max="5874" width="2.85546875" style="2" customWidth="1"/>
    <col min="5875" max="5875" width="45.85546875" style="2" customWidth="1"/>
    <col min="5876" max="5876" width="2.85546875" style="2" customWidth="1"/>
    <col min="5877" max="5878" width="15.7109375" style="2" customWidth="1"/>
    <col min="5879" max="5879" width="2.85546875" style="2" customWidth="1"/>
    <col min="5880" max="5881" width="15.7109375" style="2" customWidth="1"/>
    <col min="5882" max="5882" width="2.85546875" style="2" customWidth="1"/>
    <col min="5883" max="5884" width="15.7109375" style="2" customWidth="1"/>
    <col min="5885" max="5885" width="2.85546875" style="2" customWidth="1"/>
    <col min="5886" max="5887" width="15.7109375" style="2" customWidth="1"/>
    <col min="5888" max="5888" width="2.85546875" style="2" customWidth="1"/>
    <col min="5889" max="5890" width="15.7109375" style="2" customWidth="1"/>
    <col min="5891" max="5891" width="2.85546875" style="2" customWidth="1"/>
    <col min="5892" max="5893" width="15.7109375" style="2" customWidth="1"/>
    <col min="5894" max="5894" width="2.85546875" style="2" customWidth="1"/>
    <col min="5895" max="6129" width="9.140625" style="2"/>
    <col min="6130" max="6130" width="2.85546875" style="2" customWidth="1"/>
    <col min="6131" max="6131" width="45.85546875" style="2" customWidth="1"/>
    <col min="6132" max="6132" width="2.85546875" style="2" customWidth="1"/>
    <col min="6133" max="6134" width="15.7109375" style="2" customWidth="1"/>
    <col min="6135" max="6135" width="2.85546875" style="2" customWidth="1"/>
    <col min="6136" max="6137" width="15.7109375" style="2" customWidth="1"/>
    <col min="6138" max="6138" width="2.85546875" style="2" customWidth="1"/>
    <col min="6139" max="6140" width="15.7109375" style="2" customWidth="1"/>
    <col min="6141" max="6141" width="2.85546875" style="2" customWidth="1"/>
    <col min="6142" max="6143" width="15.7109375" style="2" customWidth="1"/>
    <col min="6144" max="6144" width="2.85546875" style="2" customWidth="1"/>
    <col min="6145" max="6146" width="15.7109375" style="2" customWidth="1"/>
    <col min="6147" max="6147" width="2.85546875" style="2" customWidth="1"/>
    <col min="6148" max="6149" width="15.7109375" style="2" customWidth="1"/>
    <col min="6150" max="6150" width="2.85546875" style="2" customWidth="1"/>
    <col min="6151" max="6385" width="9.140625" style="2"/>
    <col min="6386" max="6386" width="2.85546875" style="2" customWidth="1"/>
    <col min="6387" max="6387" width="45.85546875" style="2" customWidth="1"/>
    <col min="6388" max="6388" width="2.85546875" style="2" customWidth="1"/>
    <col min="6389" max="6390" width="15.7109375" style="2" customWidth="1"/>
    <col min="6391" max="6391" width="2.85546875" style="2" customWidth="1"/>
    <col min="6392" max="6393" width="15.7109375" style="2" customWidth="1"/>
    <col min="6394" max="6394" width="2.85546875" style="2" customWidth="1"/>
    <col min="6395" max="6396" width="15.7109375" style="2" customWidth="1"/>
    <col min="6397" max="6397" width="2.85546875" style="2" customWidth="1"/>
    <col min="6398" max="6399" width="15.7109375" style="2" customWidth="1"/>
    <col min="6400" max="6400" width="2.85546875" style="2" customWidth="1"/>
    <col min="6401" max="6402" width="15.7109375" style="2" customWidth="1"/>
    <col min="6403" max="6403" width="2.85546875" style="2" customWidth="1"/>
    <col min="6404" max="6405" width="15.7109375" style="2" customWidth="1"/>
    <col min="6406" max="6406" width="2.85546875" style="2" customWidth="1"/>
    <col min="6407" max="6641" width="9.140625" style="2"/>
    <col min="6642" max="6642" width="2.85546875" style="2" customWidth="1"/>
    <col min="6643" max="6643" width="45.85546875" style="2" customWidth="1"/>
    <col min="6644" max="6644" width="2.85546875" style="2" customWidth="1"/>
    <col min="6645" max="6646" width="15.7109375" style="2" customWidth="1"/>
    <col min="6647" max="6647" width="2.85546875" style="2" customWidth="1"/>
    <col min="6648" max="6649" width="15.7109375" style="2" customWidth="1"/>
    <col min="6650" max="6650" width="2.85546875" style="2" customWidth="1"/>
    <col min="6651" max="6652" width="15.7109375" style="2" customWidth="1"/>
    <col min="6653" max="6653" width="2.85546875" style="2" customWidth="1"/>
    <col min="6654" max="6655" width="15.7109375" style="2" customWidth="1"/>
    <col min="6656" max="6656" width="2.85546875" style="2" customWidth="1"/>
    <col min="6657" max="6658" width="15.7109375" style="2" customWidth="1"/>
    <col min="6659" max="6659" width="2.85546875" style="2" customWidth="1"/>
    <col min="6660" max="6661" width="15.7109375" style="2" customWidth="1"/>
    <col min="6662" max="6662" width="2.85546875" style="2" customWidth="1"/>
    <col min="6663" max="6897" width="9.140625" style="2"/>
    <col min="6898" max="6898" width="2.85546875" style="2" customWidth="1"/>
    <col min="6899" max="6899" width="45.85546875" style="2" customWidth="1"/>
    <col min="6900" max="6900" width="2.85546875" style="2" customWidth="1"/>
    <col min="6901" max="6902" width="15.7109375" style="2" customWidth="1"/>
    <col min="6903" max="6903" width="2.85546875" style="2" customWidth="1"/>
    <col min="6904" max="6905" width="15.7109375" style="2" customWidth="1"/>
    <col min="6906" max="6906" width="2.85546875" style="2" customWidth="1"/>
    <col min="6907" max="6908" width="15.7109375" style="2" customWidth="1"/>
    <col min="6909" max="6909" width="2.85546875" style="2" customWidth="1"/>
    <col min="6910" max="6911" width="15.7109375" style="2" customWidth="1"/>
    <col min="6912" max="6912" width="2.85546875" style="2" customWidth="1"/>
    <col min="6913" max="6914" width="15.7109375" style="2" customWidth="1"/>
    <col min="6915" max="6915" width="2.85546875" style="2" customWidth="1"/>
    <col min="6916" max="6917" width="15.7109375" style="2" customWidth="1"/>
    <col min="6918" max="6918" width="2.85546875" style="2" customWidth="1"/>
    <col min="6919" max="7153" width="9.140625" style="2"/>
    <col min="7154" max="7154" width="2.85546875" style="2" customWidth="1"/>
    <col min="7155" max="7155" width="45.85546875" style="2" customWidth="1"/>
    <col min="7156" max="7156" width="2.85546875" style="2" customWidth="1"/>
    <col min="7157" max="7158" width="15.7109375" style="2" customWidth="1"/>
    <col min="7159" max="7159" width="2.85546875" style="2" customWidth="1"/>
    <col min="7160" max="7161" width="15.7109375" style="2" customWidth="1"/>
    <col min="7162" max="7162" width="2.85546875" style="2" customWidth="1"/>
    <col min="7163" max="7164" width="15.7109375" style="2" customWidth="1"/>
    <col min="7165" max="7165" width="2.85546875" style="2" customWidth="1"/>
    <col min="7166" max="7167" width="15.7109375" style="2" customWidth="1"/>
    <col min="7168" max="7168" width="2.85546875" style="2" customWidth="1"/>
    <col min="7169" max="7170" width="15.7109375" style="2" customWidth="1"/>
    <col min="7171" max="7171" width="2.85546875" style="2" customWidth="1"/>
    <col min="7172" max="7173" width="15.7109375" style="2" customWidth="1"/>
    <col min="7174" max="7174" width="2.85546875" style="2" customWidth="1"/>
    <col min="7175" max="7409" width="9.140625" style="2"/>
    <col min="7410" max="7410" width="2.85546875" style="2" customWidth="1"/>
    <col min="7411" max="7411" width="45.85546875" style="2" customWidth="1"/>
    <col min="7412" max="7412" width="2.85546875" style="2" customWidth="1"/>
    <col min="7413" max="7414" width="15.7109375" style="2" customWidth="1"/>
    <col min="7415" max="7415" width="2.85546875" style="2" customWidth="1"/>
    <col min="7416" max="7417" width="15.7109375" style="2" customWidth="1"/>
    <col min="7418" max="7418" width="2.85546875" style="2" customWidth="1"/>
    <col min="7419" max="7420" width="15.7109375" style="2" customWidth="1"/>
    <col min="7421" max="7421" width="2.85546875" style="2" customWidth="1"/>
    <col min="7422" max="7423" width="15.7109375" style="2" customWidth="1"/>
    <col min="7424" max="7424" width="2.85546875" style="2" customWidth="1"/>
    <col min="7425" max="7426" width="15.7109375" style="2" customWidth="1"/>
    <col min="7427" max="7427" width="2.85546875" style="2" customWidth="1"/>
    <col min="7428" max="7429" width="15.7109375" style="2" customWidth="1"/>
    <col min="7430" max="7430" width="2.85546875" style="2" customWidth="1"/>
    <col min="7431" max="7665" width="9.140625" style="2"/>
    <col min="7666" max="7666" width="2.85546875" style="2" customWidth="1"/>
    <col min="7667" max="7667" width="45.85546875" style="2" customWidth="1"/>
    <col min="7668" max="7668" width="2.85546875" style="2" customWidth="1"/>
    <col min="7669" max="7670" width="15.7109375" style="2" customWidth="1"/>
    <col min="7671" max="7671" width="2.85546875" style="2" customWidth="1"/>
    <col min="7672" max="7673" width="15.7109375" style="2" customWidth="1"/>
    <col min="7674" max="7674" width="2.85546875" style="2" customWidth="1"/>
    <col min="7675" max="7676" width="15.7109375" style="2" customWidth="1"/>
    <col min="7677" max="7677" width="2.85546875" style="2" customWidth="1"/>
    <col min="7678" max="7679" width="15.7109375" style="2" customWidth="1"/>
    <col min="7680" max="7680" width="2.85546875" style="2" customWidth="1"/>
    <col min="7681" max="7682" width="15.7109375" style="2" customWidth="1"/>
    <col min="7683" max="7683" width="2.85546875" style="2" customWidth="1"/>
    <col min="7684" max="7685" width="15.7109375" style="2" customWidth="1"/>
    <col min="7686" max="7686" width="2.85546875" style="2" customWidth="1"/>
    <col min="7687" max="7921" width="9.140625" style="2"/>
    <col min="7922" max="7922" width="2.85546875" style="2" customWidth="1"/>
    <col min="7923" max="7923" width="45.85546875" style="2" customWidth="1"/>
    <col min="7924" max="7924" width="2.85546875" style="2" customWidth="1"/>
    <col min="7925" max="7926" width="15.7109375" style="2" customWidth="1"/>
    <col min="7927" max="7927" width="2.85546875" style="2" customWidth="1"/>
    <col min="7928" max="7929" width="15.7109375" style="2" customWidth="1"/>
    <col min="7930" max="7930" width="2.85546875" style="2" customWidth="1"/>
    <col min="7931" max="7932" width="15.7109375" style="2" customWidth="1"/>
    <col min="7933" max="7933" width="2.85546875" style="2" customWidth="1"/>
    <col min="7934" max="7935" width="15.7109375" style="2" customWidth="1"/>
    <col min="7936" max="7936" width="2.85546875" style="2" customWidth="1"/>
    <col min="7937" max="7938" width="15.7109375" style="2" customWidth="1"/>
    <col min="7939" max="7939" width="2.85546875" style="2" customWidth="1"/>
    <col min="7940" max="7941" width="15.7109375" style="2" customWidth="1"/>
    <col min="7942" max="7942" width="2.85546875" style="2" customWidth="1"/>
    <col min="7943" max="8177" width="9.140625" style="2"/>
    <col min="8178" max="8178" width="2.85546875" style="2" customWidth="1"/>
    <col min="8179" max="8179" width="45.85546875" style="2" customWidth="1"/>
    <col min="8180" max="8180" width="2.85546875" style="2" customWidth="1"/>
    <col min="8181" max="8182" width="15.7109375" style="2" customWidth="1"/>
    <col min="8183" max="8183" width="2.85546875" style="2" customWidth="1"/>
    <col min="8184" max="8185" width="15.7109375" style="2" customWidth="1"/>
    <col min="8186" max="8186" width="2.85546875" style="2" customWidth="1"/>
    <col min="8187" max="8188" width="15.7109375" style="2" customWidth="1"/>
    <col min="8189" max="8189" width="2.85546875" style="2" customWidth="1"/>
    <col min="8190" max="8191" width="15.7109375" style="2" customWidth="1"/>
    <col min="8192" max="8192" width="2.85546875" style="2" customWidth="1"/>
    <col min="8193" max="8194" width="15.7109375" style="2" customWidth="1"/>
    <col min="8195" max="8195" width="2.85546875" style="2" customWidth="1"/>
    <col min="8196" max="8197" width="15.7109375" style="2" customWidth="1"/>
    <col min="8198" max="8198" width="2.85546875" style="2" customWidth="1"/>
    <col min="8199" max="8433" width="9.140625" style="2"/>
    <col min="8434" max="8434" width="2.85546875" style="2" customWidth="1"/>
    <col min="8435" max="8435" width="45.85546875" style="2" customWidth="1"/>
    <col min="8436" max="8436" width="2.85546875" style="2" customWidth="1"/>
    <col min="8437" max="8438" width="15.7109375" style="2" customWidth="1"/>
    <col min="8439" max="8439" width="2.85546875" style="2" customWidth="1"/>
    <col min="8440" max="8441" width="15.7109375" style="2" customWidth="1"/>
    <col min="8442" max="8442" width="2.85546875" style="2" customWidth="1"/>
    <col min="8443" max="8444" width="15.7109375" style="2" customWidth="1"/>
    <col min="8445" max="8445" width="2.85546875" style="2" customWidth="1"/>
    <col min="8446" max="8447" width="15.7109375" style="2" customWidth="1"/>
    <col min="8448" max="8448" width="2.85546875" style="2" customWidth="1"/>
    <col min="8449" max="8450" width="15.7109375" style="2" customWidth="1"/>
    <col min="8451" max="8451" width="2.85546875" style="2" customWidth="1"/>
    <col min="8452" max="8453" width="15.7109375" style="2" customWidth="1"/>
    <col min="8454" max="8454" width="2.85546875" style="2" customWidth="1"/>
    <col min="8455" max="8689" width="9.140625" style="2"/>
    <col min="8690" max="8690" width="2.85546875" style="2" customWidth="1"/>
    <col min="8691" max="8691" width="45.85546875" style="2" customWidth="1"/>
    <col min="8692" max="8692" width="2.85546875" style="2" customWidth="1"/>
    <col min="8693" max="8694" width="15.7109375" style="2" customWidth="1"/>
    <col min="8695" max="8695" width="2.85546875" style="2" customWidth="1"/>
    <col min="8696" max="8697" width="15.7109375" style="2" customWidth="1"/>
    <col min="8698" max="8698" width="2.85546875" style="2" customWidth="1"/>
    <col min="8699" max="8700" width="15.7109375" style="2" customWidth="1"/>
    <col min="8701" max="8701" width="2.85546875" style="2" customWidth="1"/>
    <col min="8702" max="8703" width="15.7109375" style="2" customWidth="1"/>
    <col min="8704" max="8704" width="2.85546875" style="2" customWidth="1"/>
    <col min="8705" max="8706" width="15.7109375" style="2" customWidth="1"/>
    <col min="8707" max="8707" width="2.85546875" style="2" customWidth="1"/>
    <col min="8708" max="8709" width="15.7109375" style="2" customWidth="1"/>
    <col min="8710" max="8710" width="2.85546875" style="2" customWidth="1"/>
    <col min="8711" max="8945" width="9.140625" style="2"/>
    <col min="8946" max="8946" width="2.85546875" style="2" customWidth="1"/>
    <col min="8947" max="8947" width="45.85546875" style="2" customWidth="1"/>
    <col min="8948" max="8948" width="2.85546875" style="2" customWidth="1"/>
    <col min="8949" max="8950" width="15.7109375" style="2" customWidth="1"/>
    <col min="8951" max="8951" width="2.85546875" style="2" customWidth="1"/>
    <col min="8952" max="8953" width="15.7109375" style="2" customWidth="1"/>
    <col min="8954" max="8954" width="2.85546875" style="2" customWidth="1"/>
    <col min="8955" max="8956" width="15.7109375" style="2" customWidth="1"/>
    <col min="8957" max="8957" width="2.85546875" style="2" customWidth="1"/>
    <col min="8958" max="8959" width="15.7109375" style="2" customWidth="1"/>
    <col min="8960" max="8960" width="2.85546875" style="2" customWidth="1"/>
    <col min="8961" max="8962" width="15.7109375" style="2" customWidth="1"/>
    <col min="8963" max="8963" width="2.85546875" style="2" customWidth="1"/>
    <col min="8964" max="8965" width="15.7109375" style="2" customWidth="1"/>
    <col min="8966" max="8966" width="2.85546875" style="2" customWidth="1"/>
    <col min="8967" max="9201" width="9.140625" style="2"/>
    <col min="9202" max="9202" width="2.85546875" style="2" customWidth="1"/>
    <col min="9203" max="9203" width="45.85546875" style="2" customWidth="1"/>
    <col min="9204" max="9204" width="2.85546875" style="2" customWidth="1"/>
    <col min="9205" max="9206" width="15.7109375" style="2" customWidth="1"/>
    <col min="9207" max="9207" width="2.85546875" style="2" customWidth="1"/>
    <col min="9208" max="9209" width="15.7109375" style="2" customWidth="1"/>
    <col min="9210" max="9210" width="2.85546875" style="2" customWidth="1"/>
    <col min="9211" max="9212" width="15.7109375" style="2" customWidth="1"/>
    <col min="9213" max="9213" width="2.85546875" style="2" customWidth="1"/>
    <col min="9214" max="9215" width="15.7109375" style="2" customWidth="1"/>
    <col min="9216" max="9216" width="2.85546875" style="2" customWidth="1"/>
    <col min="9217" max="9218" width="15.7109375" style="2" customWidth="1"/>
    <col min="9219" max="9219" width="2.85546875" style="2" customWidth="1"/>
    <col min="9220" max="9221" width="15.7109375" style="2" customWidth="1"/>
    <col min="9222" max="9222" width="2.85546875" style="2" customWidth="1"/>
    <col min="9223" max="9457" width="9.140625" style="2"/>
    <col min="9458" max="9458" width="2.85546875" style="2" customWidth="1"/>
    <col min="9459" max="9459" width="45.85546875" style="2" customWidth="1"/>
    <col min="9460" max="9460" width="2.85546875" style="2" customWidth="1"/>
    <col min="9461" max="9462" width="15.7109375" style="2" customWidth="1"/>
    <col min="9463" max="9463" width="2.85546875" style="2" customWidth="1"/>
    <col min="9464" max="9465" width="15.7109375" style="2" customWidth="1"/>
    <col min="9466" max="9466" width="2.85546875" style="2" customWidth="1"/>
    <col min="9467" max="9468" width="15.7109375" style="2" customWidth="1"/>
    <col min="9469" max="9469" width="2.85546875" style="2" customWidth="1"/>
    <col min="9470" max="9471" width="15.7109375" style="2" customWidth="1"/>
    <col min="9472" max="9472" width="2.85546875" style="2" customWidth="1"/>
    <col min="9473" max="9474" width="15.7109375" style="2" customWidth="1"/>
    <col min="9475" max="9475" width="2.85546875" style="2" customWidth="1"/>
    <col min="9476" max="9477" width="15.7109375" style="2" customWidth="1"/>
    <col min="9478" max="9478" width="2.85546875" style="2" customWidth="1"/>
    <col min="9479" max="9713" width="9.140625" style="2"/>
    <col min="9714" max="9714" width="2.85546875" style="2" customWidth="1"/>
    <col min="9715" max="9715" width="45.85546875" style="2" customWidth="1"/>
    <col min="9716" max="9716" width="2.85546875" style="2" customWidth="1"/>
    <col min="9717" max="9718" width="15.7109375" style="2" customWidth="1"/>
    <col min="9719" max="9719" width="2.85546875" style="2" customWidth="1"/>
    <col min="9720" max="9721" width="15.7109375" style="2" customWidth="1"/>
    <col min="9722" max="9722" width="2.85546875" style="2" customWidth="1"/>
    <col min="9723" max="9724" width="15.7109375" style="2" customWidth="1"/>
    <col min="9725" max="9725" width="2.85546875" style="2" customWidth="1"/>
    <col min="9726" max="9727" width="15.7109375" style="2" customWidth="1"/>
    <col min="9728" max="9728" width="2.85546875" style="2" customWidth="1"/>
    <col min="9729" max="9730" width="15.7109375" style="2" customWidth="1"/>
    <col min="9731" max="9731" width="2.85546875" style="2" customWidth="1"/>
    <col min="9732" max="9733" width="15.7109375" style="2" customWidth="1"/>
    <col min="9734" max="9734" width="2.85546875" style="2" customWidth="1"/>
    <col min="9735" max="9969" width="9.140625" style="2"/>
    <col min="9970" max="9970" width="2.85546875" style="2" customWidth="1"/>
    <col min="9971" max="9971" width="45.85546875" style="2" customWidth="1"/>
    <col min="9972" max="9972" width="2.85546875" style="2" customWidth="1"/>
    <col min="9973" max="9974" width="15.7109375" style="2" customWidth="1"/>
    <col min="9975" max="9975" width="2.85546875" style="2" customWidth="1"/>
    <col min="9976" max="9977" width="15.7109375" style="2" customWidth="1"/>
    <col min="9978" max="9978" width="2.85546875" style="2" customWidth="1"/>
    <col min="9979" max="9980" width="15.7109375" style="2" customWidth="1"/>
    <col min="9981" max="9981" width="2.85546875" style="2" customWidth="1"/>
    <col min="9982" max="9983" width="15.7109375" style="2" customWidth="1"/>
    <col min="9984" max="9984" width="2.85546875" style="2" customWidth="1"/>
    <col min="9985" max="9986" width="15.7109375" style="2" customWidth="1"/>
    <col min="9987" max="9987" width="2.85546875" style="2" customWidth="1"/>
    <col min="9988" max="9989" width="15.7109375" style="2" customWidth="1"/>
    <col min="9990" max="9990" width="2.85546875" style="2" customWidth="1"/>
    <col min="9991" max="10225" width="9.140625" style="2"/>
    <col min="10226" max="10226" width="2.85546875" style="2" customWidth="1"/>
    <col min="10227" max="10227" width="45.85546875" style="2" customWidth="1"/>
    <col min="10228" max="10228" width="2.85546875" style="2" customWidth="1"/>
    <col min="10229" max="10230" width="15.7109375" style="2" customWidth="1"/>
    <col min="10231" max="10231" width="2.85546875" style="2" customWidth="1"/>
    <col min="10232" max="10233" width="15.7109375" style="2" customWidth="1"/>
    <col min="10234" max="10234" width="2.85546875" style="2" customWidth="1"/>
    <col min="10235" max="10236" width="15.7109375" style="2" customWidth="1"/>
    <col min="10237" max="10237" width="2.85546875" style="2" customWidth="1"/>
    <col min="10238" max="10239" width="15.7109375" style="2" customWidth="1"/>
    <col min="10240" max="10240" width="2.85546875" style="2" customWidth="1"/>
    <col min="10241" max="10242" width="15.7109375" style="2" customWidth="1"/>
    <col min="10243" max="10243" width="2.85546875" style="2" customWidth="1"/>
    <col min="10244" max="10245" width="15.7109375" style="2" customWidth="1"/>
    <col min="10246" max="10246" width="2.85546875" style="2" customWidth="1"/>
    <col min="10247" max="10481" width="9.140625" style="2"/>
    <col min="10482" max="10482" width="2.85546875" style="2" customWidth="1"/>
    <col min="10483" max="10483" width="45.85546875" style="2" customWidth="1"/>
    <col min="10484" max="10484" width="2.85546875" style="2" customWidth="1"/>
    <col min="10485" max="10486" width="15.7109375" style="2" customWidth="1"/>
    <col min="10487" max="10487" width="2.85546875" style="2" customWidth="1"/>
    <col min="10488" max="10489" width="15.7109375" style="2" customWidth="1"/>
    <col min="10490" max="10490" width="2.85546875" style="2" customWidth="1"/>
    <col min="10491" max="10492" width="15.7109375" style="2" customWidth="1"/>
    <col min="10493" max="10493" width="2.85546875" style="2" customWidth="1"/>
    <col min="10494" max="10495" width="15.7109375" style="2" customWidth="1"/>
    <col min="10496" max="10496" width="2.85546875" style="2" customWidth="1"/>
    <col min="10497" max="10498" width="15.7109375" style="2" customWidth="1"/>
    <col min="10499" max="10499" width="2.85546875" style="2" customWidth="1"/>
    <col min="10500" max="10501" width="15.7109375" style="2" customWidth="1"/>
    <col min="10502" max="10502" width="2.85546875" style="2" customWidth="1"/>
    <col min="10503" max="10737" width="9.140625" style="2"/>
    <col min="10738" max="10738" width="2.85546875" style="2" customWidth="1"/>
    <col min="10739" max="10739" width="45.85546875" style="2" customWidth="1"/>
    <col min="10740" max="10740" width="2.85546875" style="2" customWidth="1"/>
    <col min="10741" max="10742" width="15.7109375" style="2" customWidth="1"/>
    <col min="10743" max="10743" width="2.85546875" style="2" customWidth="1"/>
    <col min="10744" max="10745" width="15.7109375" style="2" customWidth="1"/>
    <col min="10746" max="10746" width="2.85546875" style="2" customWidth="1"/>
    <col min="10747" max="10748" width="15.7109375" style="2" customWidth="1"/>
    <col min="10749" max="10749" width="2.85546875" style="2" customWidth="1"/>
    <col min="10750" max="10751" width="15.7109375" style="2" customWidth="1"/>
    <col min="10752" max="10752" width="2.85546875" style="2" customWidth="1"/>
    <col min="10753" max="10754" width="15.7109375" style="2" customWidth="1"/>
    <col min="10755" max="10755" width="2.85546875" style="2" customWidth="1"/>
    <col min="10756" max="10757" width="15.7109375" style="2" customWidth="1"/>
    <col min="10758" max="10758" width="2.85546875" style="2" customWidth="1"/>
    <col min="10759" max="10993" width="9.140625" style="2"/>
    <col min="10994" max="10994" width="2.85546875" style="2" customWidth="1"/>
    <col min="10995" max="10995" width="45.85546875" style="2" customWidth="1"/>
    <col min="10996" max="10996" width="2.85546875" style="2" customWidth="1"/>
    <col min="10997" max="10998" width="15.7109375" style="2" customWidth="1"/>
    <col min="10999" max="10999" width="2.85546875" style="2" customWidth="1"/>
    <col min="11000" max="11001" width="15.7109375" style="2" customWidth="1"/>
    <col min="11002" max="11002" width="2.85546875" style="2" customWidth="1"/>
    <col min="11003" max="11004" width="15.7109375" style="2" customWidth="1"/>
    <col min="11005" max="11005" width="2.85546875" style="2" customWidth="1"/>
    <col min="11006" max="11007" width="15.7109375" style="2" customWidth="1"/>
    <col min="11008" max="11008" width="2.85546875" style="2" customWidth="1"/>
    <col min="11009" max="11010" width="15.7109375" style="2" customWidth="1"/>
    <col min="11011" max="11011" width="2.85546875" style="2" customWidth="1"/>
    <col min="11012" max="11013" width="15.7109375" style="2" customWidth="1"/>
    <col min="11014" max="11014" width="2.85546875" style="2" customWidth="1"/>
    <col min="11015" max="11249" width="9.140625" style="2"/>
    <col min="11250" max="11250" width="2.85546875" style="2" customWidth="1"/>
    <col min="11251" max="11251" width="45.85546875" style="2" customWidth="1"/>
    <col min="11252" max="11252" width="2.85546875" style="2" customWidth="1"/>
    <col min="11253" max="11254" width="15.7109375" style="2" customWidth="1"/>
    <col min="11255" max="11255" width="2.85546875" style="2" customWidth="1"/>
    <col min="11256" max="11257" width="15.7109375" style="2" customWidth="1"/>
    <col min="11258" max="11258" width="2.85546875" style="2" customWidth="1"/>
    <col min="11259" max="11260" width="15.7109375" style="2" customWidth="1"/>
    <col min="11261" max="11261" width="2.85546875" style="2" customWidth="1"/>
    <col min="11262" max="11263" width="15.7109375" style="2" customWidth="1"/>
    <col min="11264" max="11264" width="2.85546875" style="2" customWidth="1"/>
    <col min="11265" max="11266" width="15.7109375" style="2" customWidth="1"/>
    <col min="11267" max="11267" width="2.85546875" style="2" customWidth="1"/>
    <col min="11268" max="11269" width="15.7109375" style="2" customWidth="1"/>
    <col min="11270" max="11270" width="2.85546875" style="2" customWidth="1"/>
    <col min="11271" max="11505" width="9.140625" style="2"/>
    <col min="11506" max="11506" width="2.85546875" style="2" customWidth="1"/>
    <col min="11507" max="11507" width="45.85546875" style="2" customWidth="1"/>
    <col min="11508" max="11508" width="2.85546875" style="2" customWidth="1"/>
    <col min="11509" max="11510" width="15.7109375" style="2" customWidth="1"/>
    <col min="11511" max="11511" width="2.85546875" style="2" customWidth="1"/>
    <col min="11512" max="11513" width="15.7109375" style="2" customWidth="1"/>
    <col min="11514" max="11514" width="2.85546875" style="2" customWidth="1"/>
    <col min="11515" max="11516" width="15.7109375" style="2" customWidth="1"/>
    <col min="11517" max="11517" width="2.85546875" style="2" customWidth="1"/>
    <col min="11518" max="11519" width="15.7109375" style="2" customWidth="1"/>
    <col min="11520" max="11520" width="2.85546875" style="2" customWidth="1"/>
    <col min="11521" max="11522" width="15.7109375" style="2" customWidth="1"/>
    <col min="11523" max="11523" width="2.85546875" style="2" customWidth="1"/>
    <col min="11524" max="11525" width="15.7109375" style="2" customWidth="1"/>
    <col min="11526" max="11526" width="2.85546875" style="2" customWidth="1"/>
    <col min="11527" max="11761" width="9.140625" style="2"/>
    <col min="11762" max="11762" width="2.85546875" style="2" customWidth="1"/>
    <col min="11763" max="11763" width="45.85546875" style="2" customWidth="1"/>
    <col min="11764" max="11764" width="2.85546875" style="2" customWidth="1"/>
    <col min="11765" max="11766" width="15.7109375" style="2" customWidth="1"/>
    <col min="11767" max="11767" width="2.85546875" style="2" customWidth="1"/>
    <col min="11768" max="11769" width="15.7109375" style="2" customWidth="1"/>
    <col min="11770" max="11770" width="2.85546875" style="2" customWidth="1"/>
    <col min="11771" max="11772" width="15.7109375" style="2" customWidth="1"/>
    <col min="11773" max="11773" width="2.85546875" style="2" customWidth="1"/>
    <col min="11774" max="11775" width="15.7109375" style="2" customWidth="1"/>
    <col min="11776" max="11776" width="2.85546875" style="2" customWidth="1"/>
    <col min="11777" max="11778" width="15.7109375" style="2" customWidth="1"/>
    <col min="11779" max="11779" width="2.85546875" style="2" customWidth="1"/>
    <col min="11780" max="11781" width="15.7109375" style="2" customWidth="1"/>
    <col min="11782" max="11782" width="2.85546875" style="2" customWidth="1"/>
    <col min="11783" max="12017" width="9.140625" style="2"/>
    <col min="12018" max="12018" width="2.85546875" style="2" customWidth="1"/>
    <col min="12019" max="12019" width="45.85546875" style="2" customWidth="1"/>
    <col min="12020" max="12020" width="2.85546875" style="2" customWidth="1"/>
    <col min="12021" max="12022" width="15.7109375" style="2" customWidth="1"/>
    <col min="12023" max="12023" width="2.85546875" style="2" customWidth="1"/>
    <col min="12024" max="12025" width="15.7109375" style="2" customWidth="1"/>
    <col min="12026" max="12026" width="2.85546875" style="2" customWidth="1"/>
    <col min="12027" max="12028" width="15.7109375" style="2" customWidth="1"/>
    <col min="12029" max="12029" width="2.85546875" style="2" customWidth="1"/>
    <col min="12030" max="12031" width="15.7109375" style="2" customWidth="1"/>
    <col min="12032" max="12032" width="2.85546875" style="2" customWidth="1"/>
    <col min="12033" max="12034" width="15.7109375" style="2" customWidth="1"/>
    <col min="12035" max="12035" width="2.85546875" style="2" customWidth="1"/>
    <col min="12036" max="12037" width="15.7109375" style="2" customWidth="1"/>
    <col min="12038" max="12038" width="2.85546875" style="2" customWidth="1"/>
    <col min="12039" max="12273" width="9.140625" style="2"/>
    <col min="12274" max="12274" width="2.85546875" style="2" customWidth="1"/>
    <col min="12275" max="12275" width="45.85546875" style="2" customWidth="1"/>
    <col min="12276" max="12276" width="2.85546875" style="2" customWidth="1"/>
    <col min="12277" max="12278" width="15.7109375" style="2" customWidth="1"/>
    <col min="12279" max="12279" width="2.85546875" style="2" customWidth="1"/>
    <col min="12280" max="12281" width="15.7109375" style="2" customWidth="1"/>
    <col min="12282" max="12282" width="2.85546875" style="2" customWidth="1"/>
    <col min="12283" max="12284" width="15.7109375" style="2" customWidth="1"/>
    <col min="12285" max="12285" width="2.85546875" style="2" customWidth="1"/>
    <col min="12286" max="12287" width="15.7109375" style="2" customWidth="1"/>
    <col min="12288" max="12288" width="2.85546875" style="2" customWidth="1"/>
    <col min="12289" max="12290" width="15.7109375" style="2" customWidth="1"/>
    <col min="12291" max="12291" width="2.85546875" style="2" customWidth="1"/>
    <col min="12292" max="12293" width="15.7109375" style="2" customWidth="1"/>
    <col min="12294" max="12294" width="2.85546875" style="2" customWidth="1"/>
    <col min="12295" max="12529" width="9.140625" style="2"/>
    <col min="12530" max="12530" width="2.85546875" style="2" customWidth="1"/>
    <col min="12531" max="12531" width="45.85546875" style="2" customWidth="1"/>
    <col min="12532" max="12532" width="2.85546875" style="2" customWidth="1"/>
    <col min="12533" max="12534" width="15.7109375" style="2" customWidth="1"/>
    <col min="12535" max="12535" width="2.85546875" style="2" customWidth="1"/>
    <col min="12536" max="12537" width="15.7109375" style="2" customWidth="1"/>
    <col min="12538" max="12538" width="2.85546875" style="2" customWidth="1"/>
    <col min="12539" max="12540" width="15.7109375" style="2" customWidth="1"/>
    <col min="12541" max="12541" width="2.85546875" style="2" customWidth="1"/>
    <col min="12542" max="12543" width="15.7109375" style="2" customWidth="1"/>
    <col min="12544" max="12544" width="2.85546875" style="2" customWidth="1"/>
    <col min="12545" max="12546" width="15.7109375" style="2" customWidth="1"/>
    <col min="12547" max="12547" width="2.85546875" style="2" customWidth="1"/>
    <col min="12548" max="12549" width="15.7109375" style="2" customWidth="1"/>
    <col min="12550" max="12550" width="2.85546875" style="2" customWidth="1"/>
    <col min="12551" max="12785" width="9.140625" style="2"/>
    <col min="12786" max="12786" width="2.85546875" style="2" customWidth="1"/>
    <col min="12787" max="12787" width="45.85546875" style="2" customWidth="1"/>
    <col min="12788" max="12788" width="2.85546875" style="2" customWidth="1"/>
    <col min="12789" max="12790" width="15.7109375" style="2" customWidth="1"/>
    <col min="12791" max="12791" width="2.85546875" style="2" customWidth="1"/>
    <col min="12792" max="12793" width="15.7109375" style="2" customWidth="1"/>
    <col min="12794" max="12794" width="2.85546875" style="2" customWidth="1"/>
    <col min="12795" max="12796" width="15.7109375" style="2" customWidth="1"/>
    <col min="12797" max="12797" width="2.85546875" style="2" customWidth="1"/>
    <col min="12798" max="12799" width="15.7109375" style="2" customWidth="1"/>
    <col min="12800" max="12800" width="2.85546875" style="2" customWidth="1"/>
    <col min="12801" max="12802" width="15.7109375" style="2" customWidth="1"/>
    <col min="12803" max="12803" width="2.85546875" style="2" customWidth="1"/>
    <col min="12804" max="12805" width="15.7109375" style="2" customWidth="1"/>
    <col min="12806" max="12806" width="2.85546875" style="2" customWidth="1"/>
    <col min="12807" max="13041" width="9.140625" style="2"/>
    <col min="13042" max="13042" width="2.85546875" style="2" customWidth="1"/>
    <col min="13043" max="13043" width="45.85546875" style="2" customWidth="1"/>
    <col min="13044" max="13044" width="2.85546875" style="2" customWidth="1"/>
    <col min="13045" max="13046" width="15.7109375" style="2" customWidth="1"/>
    <col min="13047" max="13047" width="2.85546875" style="2" customWidth="1"/>
    <col min="13048" max="13049" width="15.7109375" style="2" customWidth="1"/>
    <col min="13050" max="13050" width="2.85546875" style="2" customWidth="1"/>
    <col min="13051" max="13052" width="15.7109375" style="2" customWidth="1"/>
    <col min="13053" max="13053" width="2.85546875" style="2" customWidth="1"/>
    <col min="13054" max="13055" width="15.7109375" style="2" customWidth="1"/>
    <col min="13056" max="13056" width="2.85546875" style="2" customWidth="1"/>
    <col min="13057" max="13058" width="15.7109375" style="2" customWidth="1"/>
    <col min="13059" max="13059" width="2.85546875" style="2" customWidth="1"/>
    <col min="13060" max="13061" width="15.7109375" style="2" customWidth="1"/>
    <col min="13062" max="13062" width="2.85546875" style="2" customWidth="1"/>
    <col min="13063" max="13297" width="9.140625" style="2"/>
    <col min="13298" max="13298" width="2.85546875" style="2" customWidth="1"/>
    <col min="13299" max="13299" width="45.85546875" style="2" customWidth="1"/>
    <col min="13300" max="13300" width="2.85546875" style="2" customWidth="1"/>
    <col min="13301" max="13302" width="15.7109375" style="2" customWidth="1"/>
    <col min="13303" max="13303" width="2.85546875" style="2" customWidth="1"/>
    <col min="13304" max="13305" width="15.7109375" style="2" customWidth="1"/>
    <col min="13306" max="13306" width="2.85546875" style="2" customWidth="1"/>
    <col min="13307" max="13308" width="15.7109375" style="2" customWidth="1"/>
    <col min="13309" max="13309" width="2.85546875" style="2" customWidth="1"/>
    <col min="13310" max="13311" width="15.7109375" style="2" customWidth="1"/>
    <col min="13312" max="13312" width="2.85546875" style="2" customWidth="1"/>
    <col min="13313" max="13314" width="15.7109375" style="2" customWidth="1"/>
    <col min="13315" max="13315" width="2.85546875" style="2" customWidth="1"/>
    <col min="13316" max="13317" width="15.7109375" style="2" customWidth="1"/>
    <col min="13318" max="13318" width="2.85546875" style="2" customWidth="1"/>
    <col min="13319" max="13553" width="9.140625" style="2"/>
    <col min="13554" max="13554" width="2.85546875" style="2" customWidth="1"/>
    <col min="13555" max="13555" width="45.85546875" style="2" customWidth="1"/>
    <col min="13556" max="13556" width="2.85546875" style="2" customWidth="1"/>
    <col min="13557" max="13558" width="15.7109375" style="2" customWidth="1"/>
    <col min="13559" max="13559" width="2.85546875" style="2" customWidth="1"/>
    <col min="13560" max="13561" width="15.7109375" style="2" customWidth="1"/>
    <col min="13562" max="13562" width="2.85546875" style="2" customWidth="1"/>
    <col min="13563" max="13564" width="15.7109375" style="2" customWidth="1"/>
    <col min="13565" max="13565" width="2.85546875" style="2" customWidth="1"/>
    <col min="13566" max="13567" width="15.7109375" style="2" customWidth="1"/>
    <col min="13568" max="13568" width="2.85546875" style="2" customWidth="1"/>
    <col min="13569" max="13570" width="15.7109375" style="2" customWidth="1"/>
    <col min="13571" max="13571" width="2.85546875" style="2" customWidth="1"/>
    <col min="13572" max="13573" width="15.7109375" style="2" customWidth="1"/>
    <col min="13574" max="13574" width="2.85546875" style="2" customWidth="1"/>
    <col min="13575" max="13809" width="9.140625" style="2"/>
    <col min="13810" max="13810" width="2.85546875" style="2" customWidth="1"/>
    <col min="13811" max="13811" width="45.85546875" style="2" customWidth="1"/>
    <col min="13812" max="13812" width="2.85546875" style="2" customWidth="1"/>
    <col min="13813" max="13814" width="15.7109375" style="2" customWidth="1"/>
    <col min="13815" max="13815" width="2.85546875" style="2" customWidth="1"/>
    <col min="13816" max="13817" width="15.7109375" style="2" customWidth="1"/>
    <col min="13818" max="13818" width="2.85546875" style="2" customWidth="1"/>
    <col min="13819" max="13820" width="15.7109375" style="2" customWidth="1"/>
    <col min="13821" max="13821" width="2.85546875" style="2" customWidth="1"/>
    <col min="13822" max="13823" width="15.7109375" style="2" customWidth="1"/>
    <col min="13824" max="13824" width="2.85546875" style="2" customWidth="1"/>
    <col min="13825" max="13826" width="15.7109375" style="2" customWidth="1"/>
    <col min="13827" max="13827" width="2.85546875" style="2" customWidth="1"/>
    <col min="13828" max="13829" width="15.7109375" style="2" customWidth="1"/>
    <col min="13830" max="13830" width="2.85546875" style="2" customWidth="1"/>
    <col min="13831" max="14065" width="9.140625" style="2"/>
    <col min="14066" max="14066" width="2.85546875" style="2" customWidth="1"/>
    <col min="14067" max="14067" width="45.85546875" style="2" customWidth="1"/>
    <col min="14068" max="14068" width="2.85546875" style="2" customWidth="1"/>
    <col min="14069" max="14070" width="15.7109375" style="2" customWidth="1"/>
    <col min="14071" max="14071" width="2.85546875" style="2" customWidth="1"/>
    <col min="14072" max="14073" width="15.7109375" style="2" customWidth="1"/>
    <col min="14074" max="14074" width="2.85546875" style="2" customWidth="1"/>
    <col min="14075" max="14076" width="15.7109375" style="2" customWidth="1"/>
    <col min="14077" max="14077" width="2.85546875" style="2" customWidth="1"/>
    <col min="14078" max="14079" width="15.7109375" style="2" customWidth="1"/>
    <col min="14080" max="14080" width="2.85546875" style="2" customWidth="1"/>
    <col min="14081" max="14082" width="15.7109375" style="2" customWidth="1"/>
    <col min="14083" max="14083" width="2.85546875" style="2" customWidth="1"/>
    <col min="14084" max="14085" width="15.7109375" style="2" customWidth="1"/>
    <col min="14086" max="14086" width="2.85546875" style="2" customWidth="1"/>
    <col min="14087" max="14321" width="9.140625" style="2"/>
    <col min="14322" max="14322" width="2.85546875" style="2" customWidth="1"/>
    <col min="14323" max="14323" width="45.85546875" style="2" customWidth="1"/>
    <col min="14324" max="14324" width="2.85546875" style="2" customWidth="1"/>
    <col min="14325" max="14326" width="15.7109375" style="2" customWidth="1"/>
    <col min="14327" max="14327" width="2.85546875" style="2" customWidth="1"/>
    <col min="14328" max="14329" width="15.7109375" style="2" customWidth="1"/>
    <col min="14330" max="14330" width="2.85546875" style="2" customWidth="1"/>
    <col min="14331" max="14332" width="15.7109375" style="2" customWidth="1"/>
    <col min="14333" max="14333" width="2.85546875" style="2" customWidth="1"/>
    <col min="14334" max="14335" width="15.7109375" style="2" customWidth="1"/>
    <col min="14336" max="14336" width="2.85546875" style="2" customWidth="1"/>
    <col min="14337" max="14338" width="15.7109375" style="2" customWidth="1"/>
    <col min="14339" max="14339" width="2.85546875" style="2" customWidth="1"/>
    <col min="14340" max="14341" width="15.7109375" style="2" customWidth="1"/>
    <col min="14342" max="14342" width="2.85546875" style="2" customWidth="1"/>
    <col min="14343" max="14577" width="9.140625" style="2"/>
    <col min="14578" max="14578" width="2.85546875" style="2" customWidth="1"/>
    <col min="14579" max="14579" width="45.85546875" style="2" customWidth="1"/>
    <col min="14580" max="14580" width="2.85546875" style="2" customWidth="1"/>
    <col min="14581" max="14582" width="15.7109375" style="2" customWidth="1"/>
    <col min="14583" max="14583" width="2.85546875" style="2" customWidth="1"/>
    <col min="14584" max="14585" width="15.7109375" style="2" customWidth="1"/>
    <col min="14586" max="14586" width="2.85546875" style="2" customWidth="1"/>
    <col min="14587" max="14588" width="15.7109375" style="2" customWidth="1"/>
    <col min="14589" max="14589" width="2.85546875" style="2" customWidth="1"/>
    <col min="14590" max="14591" width="15.7109375" style="2" customWidth="1"/>
    <col min="14592" max="14592" width="2.85546875" style="2" customWidth="1"/>
    <col min="14593" max="14594" width="15.7109375" style="2" customWidth="1"/>
    <col min="14595" max="14595" width="2.85546875" style="2" customWidth="1"/>
    <col min="14596" max="14597" width="15.7109375" style="2" customWidth="1"/>
    <col min="14598" max="14598" width="2.85546875" style="2" customWidth="1"/>
    <col min="14599" max="14833" width="9.140625" style="2"/>
    <col min="14834" max="14834" width="2.85546875" style="2" customWidth="1"/>
    <col min="14835" max="14835" width="45.85546875" style="2" customWidth="1"/>
    <col min="14836" max="14836" width="2.85546875" style="2" customWidth="1"/>
    <col min="14837" max="14838" width="15.7109375" style="2" customWidth="1"/>
    <col min="14839" max="14839" width="2.85546875" style="2" customWidth="1"/>
    <col min="14840" max="14841" width="15.7109375" style="2" customWidth="1"/>
    <col min="14842" max="14842" width="2.85546875" style="2" customWidth="1"/>
    <col min="14843" max="14844" width="15.7109375" style="2" customWidth="1"/>
    <col min="14845" max="14845" width="2.85546875" style="2" customWidth="1"/>
    <col min="14846" max="14847" width="15.7109375" style="2" customWidth="1"/>
    <col min="14848" max="14848" width="2.85546875" style="2" customWidth="1"/>
    <col min="14849" max="14850" width="15.7109375" style="2" customWidth="1"/>
    <col min="14851" max="14851" width="2.85546875" style="2" customWidth="1"/>
    <col min="14852" max="14853" width="15.7109375" style="2" customWidth="1"/>
    <col min="14854" max="14854" width="2.85546875" style="2" customWidth="1"/>
    <col min="14855" max="15089" width="9.140625" style="2"/>
    <col min="15090" max="15090" width="2.85546875" style="2" customWidth="1"/>
    <col min="15091" max="15091" width="45.85546875" style="2" customWidth="1"/>
    <col min="15092" max="15092" width="2.85546875" style="2" customWidth="1"/>
    <col min="15093" max="15094" width="15.7109375" style="2" customWidth="1"/>
    <col min="15095" max="15095" width="2.85546875" style="2" customWidth="1"/>
    <col min="15096" max="15097" width="15.7109375" style="2" customWidth="1"/>
    <col min="15098" max="15098" width="2.85546875" style="2" customWidth="1"/>
    <col min="15099" max="15100" width="15.7109375" style="2" customWidth="1"/>
    <col min="15101" max="15101" width="2.85546875" style="2" customWidth="1"/>
    <col min="15102" max="15103" width="15.7109375" style="2" customWidth="1"/>
    <col min="15104" max="15104" width="2.85546875" style="2" customWidth="1"/>
    <col min="15105" max="15106" width="15.7109375" style="2" customWidth="1"/>
    <col min="15107" max="15107" width="2.85546875" style="2" customWidth="1"/>
    <col min="15108" max="15109" width="15.7109375" style="2" customWidth="1"/>
    <col min="15110" max="15110" width="2.85546875" style="2" customWidth="1"/>
    <col min="15111" max="15345" width="9.140625" style="2"/>
    <col min="15346" max="15346" width="2.85546875" style="2" customWidth="1"/>
    <col min="15347" max="15347" width="45.85546875" style="2" customWidth="1"/>
    <col min="15348" max="15348" width="2.85546875" style="2" customWidth="1"/>
    <col min="15349" max="15350" width="15.7109375" style="2" customWidth="1"/>
    <col min="15351" max="15351" width="2.85546875" style="2" customWidth="1"/>
    <col min="15352" max="15353" width="15.7109375" style="2" customWidth="1"/>
    <col min="15354" max="15354" width="2.85546875" style="2" customWidth="1"/>
    <col min="15355" max="15356" width="15.7109375" style="2" customWidth="1"/>
    <col min="15357" max="15357" width="2.85546875" style="2" customWidth="1"/>
    <col min="15358" max="15359" width="15.7109375" style="2" customWidth="1"/>
    <col min="15360" max="15360" width="2.85546875" style="2" customWidth="1"/>
    <col min="15361" max="15362" width="15.7109375" style="2" customWidth="1"/>
    <col min="15363" max="15363" width="2.85546875" style="2" customWidth="1"/>
    <col min="15364" max="15365" width="15.7109375" style="2" customWidth="1"/>
    <col min="15366" max="15366" width="2.85546875" style="2" customWidth="1"/>
    <col min="15367" max="15601" width="9.140625" style="2"/>
    <col min="15602" max="15602" width="2.85546875" style="2" customWidth="1"/>
    <col min="15603" max="15603" width="45.85546875" style="2" customWidth="1"/>
    <col min="15604" max="15604" width="2.85546875" style="2" customWidth="1"/>
    <col min="15605" max="15606" width="15.7109375" style="2" customWidth="1"/>
    <col min="15607" max="15607" width="2.85546875" style="2" customWidth="1"/>
    <col min="15608" max="15609" width="15.7109375" style="2" customWidth="1"/>
    <col min="15610" max="15610" width="2.85546875" style="2" customWidth="1"/>
    <col min="15611" max="15612" width="15.7109375" style="2" customWidth="1"/>
    <col min="15613" max="15613" width="2.85546875" style="2" customWidth="1"/>
    <col min="15614" max="15615" width="15.7109375" style="2" customWidth="1"/>
    <col min="15616" max="15616" width="2.85546875" style="2" customWidth="1"/>
    <col min="15617" max="15618" width="15.7109375" style="2" customWidth="1"/>
    <col min="15619" max="15619" width="2.85546875" style="2" customWidth="1"/>
    <col min="15620" max="15621" width="15.7109375" style="2" customWidth="1"/>
    <col min="15622" max="15622" width="2.85546875" style="2" customWidth="1"/>
    <col min="15623" max="15857" width="9.140625" style="2"/>
    <col min="15858" max="15858" width="2.85546875" style="2" customWidth="1"/>
    <col min="15859" max="15859" width="45.85546875" style="2" customWidth="1"/>
    <col min="15860" max="15860" width="2.85546875" style="2" customWidth="1"/>
    <col min="15861" max="15862" width="15.7109375" style="2" customWidth="1"/>
    <col min="15863" max="15863" width="2.85546875" style="2" customWidth="1"/>
    <col min="15864" max="15865" width="15.7109375" style="2" customWidth="1"/>
    <col min="15866" max="15866" width="2.85546875" style="2" customWidth="1"/>
    <col min="15867" max="15868" width="15.7109375" style="2" customWidth="1"/>
    <col min="15869" max="15869" width="2.85546875" style="2" customWidth="1"/>
    <col min="15870" max="15871" width="15.7109375" style="2" customWidth="1"/>
    <col min="15872" max="15872" width="2.85546875" style="2" customWidth="1"/>
    <col min="15873" max="15874" width="15.7109375" style="2" customWidth="1"/>
    <col min="15875" max="15875" width="2.85546875" style="2" customWidth="1"/>
    <col min="15876" max="15877" width="15.7109375" style="2" customWidth="1"/>
    <col min="15878" max="15878" width="2.85546875" style="2" customWidth="1"/>
    <col min="15879" max="16113" width="9.140625" style="2"/>
    <col min="16114" max="16114" width="2.85546875" style="2" customWidth="1"/>
    <col min="16115" max="16115" width="45.85546875" style="2" customWidth="1"/>
    <col min="16116" max="16116" width="2.85546875" style="2" customWidth="1"/>
    <col min="16117" max="16118" width="15.7109375" style="2" customWidth="1"/>
    <col min="16119" max="16119" width="2.85546875" style="2" customWidth="1"/>
    <col min="16120" max="16121" width="15.7109375" style="2" customWidth="1"/>
    <col min="16122" max="16122" width="2.85546875" style="2" customWidth="1"/>
    <col min="16123" max="16124" width="15.7109375" style="2" customWidth="1"/>
    <col min="16125" max="16125" width="2.85546875" style="2" customWidth="1"/>
    <col min="16126" max="16127" width="15.7109375" style="2" customWidth="1"/>
    <col min="16128" max="16128" width="2.85546875" style="2" customWidth="1"/>
    <col min="16129" max="16130" width="15.7109375" style="2" customWidth="1"/>
    <col min="16131" max="16131" width="2.85546875" style="2" customWidth="1"/>
    <col min="16132" max="16133" width="15.7109375" style="2" customWidth="1"/>
    <col min="16134" max="16134" width="2.85546875" style="2" customWidth="1"/>
    <col min="16135" max="16384" width="9.140625" style="2"/>
  </cols>
  <sheetData>
    <row r="2" spans="1:17" ht="12" customHeight="1" x14ac:dyDescent="0.25">
      <c r="B2" s="209" t="s">
        <v>461</v>
      </c>
    </row>
    <row r="3" spans="1:17" ht="12" customHeight="1" x14ac:dyDescent="0.25">
      <c r="B3" s="209" t="s">
        <v>462</v>
      </c>
    </row>
    <row r="4" spans="1:17" ht="12" customHeight="1" x14ac:dyDescent="0.25">
      <c r="B4" s="2313" t="s">
        <v>4</v>
      </c>
      <c r="D4" s="2316" t="s">
        <v>437</v>
      </c>
      <c r="E4" s="2316"/>
      <c r="G4" s="2316" t="s">
        <v>438</v>
      </c>
      <c r="H4" s="2316"/>
      <c r="J4" s="2316" t="s">
        <v>439</v>
      </c>
      <c r="K4" s="2316"/>
      <c r="M4" s="2285" t="s">
        <v>588</v>
      </c>
      <c r="N4" s="2285" t="s">
        <v>7</v>
      </c>
      <c r="P4" s="2316" t="s">
        <v>438</v>
      </c>
      <c r="Q4" s="2316"/>
    </row>
    <row r="5" spans="1:17" ht="12" customHeight="1" x14ac:dyDescent="0.25">
      <c r="B5" s="2314"/>
      <c r="D5" s="2317" t="s">
        <v>440</v>
      </c>
      <c r="E5" s="2317"/>
      <c r="G5" s="2317" t="s">
        <v>599</v>
      </c>
      <c r="H5" s="2317"/>
      <c r="J5" s="2317" t="s">
        <v>440</v>
      </c>
      <c r="K5" s="2317"/>
      <c r="M5" s="2286"/>
      <c r="N5" s="2286"/>
      <c r="P5" s="2317" t="s">
        <v>3</v>
      </c>
      <c r="Q5" s="2317"/>
    </row>
    <row r="6" spans="1:17" s="102" customFormat="1" ht="12" customHeight="1" x14ac:dyDescent="0.25">
      <c r="A6" s="2"/>
      <c r="B6" s="2315"/>
      <c r="C6" s="2"/>
      <c r="D6" s="465">
        <v>2017</v>
      </c>
      <c r="E6" s="465">
        <v>2016</v>
      </c>
      <c r="F6" s="1688"/>
      <c r="G6" s="465">
        <v>2017</v>
      </c>
      <c r="H6" s="465">
        <v>2016</v>
      </c>
      <c r="I6" s="1688"/>
      <c r="J6" s="465">
        <v>2017</v>
      </c>
      <c r="K6" s="465">
        <v>2016</v>
      </c>
      <c r="L6" s="2"/>
      <c r="M6" s="2287"/>
      <c r="N6" s="2287"/>
      <c r="P6" s="465">
        <v>2017</v>
      </c>
      <c r="Q6" s="465">
        <v>2016</v>
      </c>
    </row>
    <row r="7" spans="1:17" s="102" customFormat="1" ht="12" customHeight="1" x14ac:dyDescent="0.25">
      <c r="B7" s="503"/>
      <c r="D7" s="504"/>
      <c r="E7" s="504"/>
      <c r="G7" s="504"/>
      <c r="H7" s="504"/>
      <c r="J7" s="504"/>
      <c r="K7" s="504"/>
    </row>
    <row r="8" spans="1:17" ht="12" customHeight="1" x14ac:dyDescent="0.25">
      <c r="B8" s="505" t="s">
        <v>8</v>
      </c>
      <c r="C8" s="132"/>
      <c r="D8" s="132"/>
      <c r="E8" s="132"/>
      <c r="F8" s="132"/>
      <c r="G8" s="132"/>
      <c r="H8" s="132"/>
      <c r="I8" s="132"/>
      <c r="J8" s="132"/>
      <c r="K8" s="132"/>
      <c r="L8" s="132"/>
      <c r="M8" s="102"/>
      <c r="N8" s="102"/>
    </row>
    <row r="9" spans="1:17" ht="12" customHeight="1" x14ac:dyDescent="0.25">
      <c r="A9" s="102"/>
      <c r="B9" s="491" t="s">
        <v>674</v>
      </c>
      <c r="C9" s="132"/>
      <c r="D9" s="1522">
        <v>190099210</v>
      </c>
      <c r="E9" s="640">
        <v>186860476</v>
      </c>
      <c r="F9" s="132"/>
      <c r="G9" s="470" t="s">
        <v>123</v>
      </c>
      <c r="H9" s="470" t="s">
        <v>123</v>
      </c>
      <c r="I9" s="23"/>
      <c r="J9" s="469" t="s">
        <v>123</v>
      </c>
      <c r="K9" s="469" t="s">
        <v>123</v>
      </c>
      <c r="L9" s="132"/>
      <c r="M9" s="1801">
        <f>VLOOKUP(B9,'FX rates'!$B$9:$K$114,4,FALSE)</f>
        <v>1</v>
      </c>
      <c r="N9" s="1802">
        <f>VLOOKUP(B9,'FX rates'!$B$9:$K$114,4,FALSE)</f>
        <v>1</v>
      </c>
      <c r="P9" s="619">
        <f>IF(D9="NA", "NA", D9/M9)</f>
        <v>190099210</v>
      </c>
      <c r="Q9" s="620">
        <f>IF(E9="NA", "NA", E9/N9)</f>
        <v>186860476</v>
      </c>
    </row>
    <row r="10" spans="1:17" ht="12" customHeight="1" x14ac:dyDescent="0.25">
      <c r="B10" s="494" t="s">
        <v>589</v>
      </c>
      <c r="C10" s="131"/>
      <c r="D10" s="1523">
        <v>31666541</v>
      </c>
      <c r="E10" s="641">
        <v>4269833</v>
      </c>
      <c r="F10" s="132"/>
      <c r="G10" s="474">
        <v>20136500</v>
      </c>
      <c r="H10" s="474">
        <v>1905710</v>
      </c>
      <c r="I10" s="23"/>
      <c r="J10" s="473">
        <v>204685</v>
      </c>
      <c r="K10" s="473">
        <v>36850.400000000001</v>
      </c>
      <c r="L10" s="132"/>
      <c r="M10" s="1799">
        <f>VLOOKUP(B10,'FX rates'!$B$9:$K$114,4,FALSE)</f>
        <v>3.3109139999999999</v>
      </c>
      <c r="N10" s="1800">
        <f>VLOOKUP(B10,'FX rates'!$B$9:$K$114,4,FALSE)</f>
        <v>3.3109139999999999</v>
      </c>
      <c r="P10" s="621">
        <f t="shared" ref="P10:P29" si="0">IF(D10="NA", "NA", D10/M10)</f>
        <v>9564289.8003391214</v>
      </c>
      <c r="Q10" s="528">
        <f t="shared" ref="Q10:Q29" si="1">IF(E10="NA", "NA", E10/N10)</f>
        <v>1289623.6507502159</v>
      </c>
    </row>
    <row r="11" spans="1:17" ht="12" customHeight="1" x14ac:dyDescent="0.25">
      <c r="B11" s="494" t="s">
        <v>671</v>
      </c>
      <c r="C11" s="131"/>
      <c r="D11" s="1523">
        <v>25553513</v>
      </c>
      <c r="E11" s="641">
        <v>41356496</v>
      </c>
      <c r="F11" s="132"/>
      <c r="G11" s="474" t="s">
        <v>123</v>
      </c>
      <c r="H11" s="474" t="s">
        <v>123</v>
      </c>
      <c r="I11" s="23"/>
      <c r="J11" s="473" t="s">
        <v>123</v>
      </c>
      <c r="K11" s="473" t="s">
        <v>123</v>
      </c>
      <c r="L11" s="132"/>
      <c r="M11" s="1799">
        <f>VLOOKUP(B11,'FX rates'!$B$9:$K$114,4,FALSE)</f>
        <v>1.2550619999999999</v>
      </c>
      <c r="N11" s="1800">
        <f>VLOOKUP(B11,'FX rates'!$B$9:$K$114,4,FALSE)</f>
        <v>1.2550619999999999</v>
      </c>
      <c r="P11" s="621">
        <f t="shared" si="0"/>
        <v>20360359.089829829</v>
      </c>
      <c r="Q11" s="528">
        <f t="shared" si="1"/>
        <v>32951755.371447787</v>
      </c>
    </row>
    <row r="12" spans="1:17" ht="12" customHeight="1" x14ac:dyDescent="0.25">
      <c r="B12" s="494" t="s">
        <v>621</v>
      </c>
      <c r="C12" s="131"/>
      <c r="D12" s="1523">
        <v>363702371</v>
      </c>
      <c r="E12" s="641">
        <v>326683968</v>
      </c>
      <c r="F12" s="132"/>
      <c r="G12" s="474" t="s">
        <v>123</v>
      </c>
      <c r="H12" s="474" t="s">
        <v>123</v>
      </c>
      <c r="I12" s="23"/>
      <c r="J12" s="473">
        <v>94154800</v>
      </c>
      <c r="K12" s="473">
        <v>90286721</v>
      </c>
      <c r="L12" s="132"/>
      <c r="M12" s="1799">
        <f>VLOOKUP(B12,'FX rates'!$B$9:$K$114,4,FALSE)</f>
        <v>1</v>
      </c>
      <c r="N12" s="1800">
        <f>VLOOKUP(B12,'FX rates'!$B$9:$K$114,4,FALSE)</f>
        <v>1</v>
      </c>
      <c r="P12" s="621">
        <f t="shared" si="0"/>
        <v>363702371</v>
      </c>
      <c r="Q12" s="528">
        <f t="shared" si="1"/>
        <v>326683968</v>
      </c>
    </row>
    <row r="13" spans="1:17" ht="12" customHeight="1" x14ac:dyDescent="0.25">
      <c r="B13" s="494" t="s">
        <v>134</v>
      </c>
      <c r="C13" s="131"/>
      <c r="D13" s="1523">
        <v>227656519</v>
      </c>
      <c r="E13" s="641">
        <v>283223551</v>
      </c>
      <c r="F13" s="132"/>
      <c r="G13" s="474" t="s">
        <v>123</v>
      </c>
      <c r="H13" s="474" t="s">
        <v>123</v>
      </c>
      <c r="I13" s="23"/>
      <c r="J13" s="473" t="s">
        <v>123</v>
      </c>
      <c r="K13" s="473" t="s">
        <v>123</v>
      </c>
      <c r="L13" s="132"/>
      <c r="M13" s="1799">
        <f>VLOOKUP(B13,'FX rates'!$B$9:$K$114,4,FALSE)</f>
        <v>1</v>
      </c>
      <c r="N13" s="1800">
        <f>VLOOKUP(B13,'FX rates'!$B$9:$K$114,4,FALSE)</f>
        <v>1</v>
      </c>
      <c r="P13" s="621">
        <f t="shared" si="0"/>
        <v>227656519</v>
      </c>
      <c r="Q13" s="528">
        <f t="shared" si="1"/>
        <v>283223551</v>
      </c>
    </row>
    <row r="14" spans="1:17" ht="12" customHeight="1" x14ac:dyDescent="0.25">
      <c r="B14" s="494" t="s">
        <v>20</v>
      </c>
      <c r="C14" s="131"/>
      <c r="D14" s="1523">
        <v>247</v>
      </c>
      <c r="E14" s="641">
        <v>293</v>
      </c>
      <c r="F14" s="132"/>
      <c r="G14" s="474">
        <v>1.028</v>
      </c>
      <c r="H14" s="474">
        <v>1.5</v>
      </c>
      <c r="I14" s="23"/>
      <c r="J14" s="473">
        <v>0</v>
      </c>
      <c r="K14" s="473">
        <v>2</v>
      </c>
      <c r="L14" s="132"/>
      <c r="M14" s="1799">
        <f>VLOOKUP(B14,'FX rates'!$B$9:$K$114,4,FALSE)</f>
        <v>19.678550999999999</v>
      </c>
      <c r="N14" s="1800">
        <f>VLOOKUP(B14,'FX rates'!$B$9:$K$114,4,FALSE)</f>
        <v>19.678550999999999</v>
      </c>
      <c r="P14" s="621">
        <f t="shared" si="0"/>
        <v>12.551737168046571</v>
      </c>
      <c r="Q14" s="528">
        <f t="shared" si="1"/>
        <v>14.889307652783989</v>
      </c>
    </row>
    <row r="15" spans="1:17" ht="12" customHeight="1" x14ac:dyDescent="0.25">
      <c r="B15" s="494" t="s">
        <v>24</v>
      </c>
      <c r="C15" s="131"/>
      <c r="D15" s="1523">
        <v>11417417</v>
      </c>
      <c r="E15" s="641">
        <v>11724768</v>
      </c>
      <c r="F15" s="132"/>
      <c r="G15" s="474">
        <v>26329</v>
      </c>
      <c r="H15" s="474">
        <v>18980</v>
      </c>
      <c r="I15" s="23"/>
      <c r="J15" s="473">
        <v>1467245</v>
      </c>
      <c r="K15" s="473">
        <v>1745250</v>
      </c>
      <c r="L15" s="132"/>
      <c r="M15" s="1799">
        <f>VLOOKUP(B15,'FX rates'!$B$9:$K$114,4,FALSE)</f>
        <v>1.2550619999999999</v>
      </c>
      <c r="N15" s="1800">
        <f>VLOOKUP(B15,'FX rates'!$B$9:$K$114,4,FALSE)</f>
        <v>1.2550619999999999</v>
      </c>
      <c r="P15" s="621">
        <f t="shared" si="0"/>
        <v>9097094.0081047788</v>
      </c>
      <c r="Q15" s="528">
        <f t="shared" si="1"/>
        <v>9341983.1052171141</v>
      </c>
    </row>
    <row r="16" spans="1:17" ht="12" customHeight="1" x14ac:dyDescent="0.25">
      <c r="B16" s="518" t="s">
        <v>137</v>
      </c>
      <c r="C16" s="131"/>
      <c r="D16" s="1524">
        <v>277938488</v>
      </c>
      <c r="E16" s="1525">
        <v>316462583</v>
      </c>
      <c r="F16" s="132"/>
      <c r="G16" s="519">
        <v>40178.699999999997</v>
      </c>
      <c r="H16" s="519" t="s">
        <v>123</v>
      </c>
      <c r="I16" s="23"/>
      <c r="J16" s="538" t="s">
        <v>123</v>
      </c>
      <c r="K16" s="538" t="s">
        <v>123</v>
      </c>
      <c r="L16" s="132"/>
      <c r="M16" s="1799">
        <f>VLOOKUP(B16,'FX rates'!$B$9:$K$114,4,FALSE)</f>
        <v>1</v>
      </c>
      <c r="N16" s="1800">
        <f>VLOOKUP(B16,'FX rates'!$B$9:$K$114,4,FALSE)</f>
        <v>1</v>
      </c>
      <c r="P16" s="621">
        <f t="shared" si="0"/>
        <v>277938488</v>
      </c>
      <c r="Q16" s="528">
        <f t="shared" si="1"/>
        <v>316462583</v>
      </c>
    </row>
    <row r="17" spans="1:19" ht="12" customHeight="1" x14ac:dyDescent="0.25">
      <c r="B17" s="497" t="s">
        <v>23</v>
      </c>
      <c r="C17" s="131"/>
      <c r="D17" s="1526">
        <v>405040187</v>
      </c>
      <c r="E17" s="648">
        <v>381040628</v>
      </c>
      <c r="F17" s="132"/>
      <c r="G17" s="477" t="s">
        <v>123</v>
      </c>
      <c r="H17" s="477" t="s">
        <v>123</v>
      </c>
      <c r="I17" s="23"/>
      <c r="J17" s="476" t="s">
        <v>123</v>
      </c>
      <c r="K17" s="476" t="s">
        <v>123</v>
      </c>
      <c r="L17" s="132"/>
      <c r="M17" s="1808">
        <f>VLOOKUP(B17,'FX rates'!$B$9:$K$114,4,FALSE)</f>
        <v>1</v>
      </c>
      <c r="N17" s="1807">
        <f>VLOOKUP(B17,'FX rates'!$B$9:$K$114,4,FALSE)</f>
        <v>1</v>
      </c>
      <c r="O17" s="1688"/>
      <c r="P17" s="529">
        <f t="shared" si="0"/>
        <v>405040187</v>
      </c>
      <c r="Q17" s="622">
        <f t="shared" si="1"/>
        <v>381040628</v>
      </c>
    </row>
    <row r="18" spans="1:19" ht="12" customHeight="1" x14ac:dyDescent="0.25">
      <c r="B18" s="330" t="s">
        <v>26</v>
      </c>
      <c r="C18" s="131"/>
      <c r="D18" s="467">
        <f>SUM(D9:D17)</f>
        <v>1533074493</v>
      </c>
      <c r="E18" s="467">
        <f>SUM(E9:E17)</f>
        <v>1551622596</v>
      </c>
      <c r="F18" s="132"/>
      <c r="G18" s="479"/>
      <c r="H18" s="479"/>
      <c r="I18" s="23"/>
      <c r="J18" s="471"/>
      <c r="K18" s="471"/>
      <c r="L18" s="1688"/>
      <c r="M18" s="1688"/>
      <c r="N18" s="1688"/>
      <c r="O18" s="1688"/>
      <c r="P18" s="1688"/>
      <c r="Q18" s="1688"/>
      <c r="R18" s="1688"/>
    </row>
    <row r="19" spans="1:19" ht="12" customHeight="1" x14ac:dyDescent="0.25">
      <c r="B19" s="330"/>
      <c r="C19" s="131"/>
      <c r="D19" s="489" t="s">
        <v>598</v>
      </c>
      <c r="E19" s="489" t="s">
        <v>598</v>
      </c>
      <c r="F19" s="132"/>
      <c r="G19" s="479" t="s">
        <v>598</v>
      </c>
      <c r="H19" s="479" t="s">
        <v>598</v>
      </c>
      <c r="I19" s="23"/>
      <c r="J19" s="471" t="s">
        <v>598</v>
      </c>
      <c r="K19" s="471" t="s">
        <v>598</v>
      </c>
      <c r="L19" s="1688"/>
      <c r="M19" s="1688"/>
      <c r="N19" s="1688"/>
      <c r="O19" s="1688"/>
      <c r="P19" s="1688"/>
      <c r="Q19" s="1688"/>
      <c r="R19" s="1688"/>
    </row>
    <row r="20" spans="1:19" ht="12" customHeight="1" x14ac:dyDescent="0.25">
      <c r="B20" s="505" t="s">
        <v>441</v>
      </c>
      <c r="C20" s="131"/>
      <c r="D20" s="102"/>
      <c r="E20" s="102"/>
      <c r="F20" s="132"/>
      <c r="G20" s="165"/>
      <c r="H20" s="165"/>
      <c r="I20" s="23"/>
      <c r="J20" s="341"/>
      <c r="K20" s="341"/>
      <c r="L20" s="1688"/>
      <c r="M20" s="1688"/>
      <c r="N20" s="1688"/>
      <c r="O20" s="1688"/>
      <c r="P20" s="1688"/>
      <c r="Q20" s="1688"/>
      <c r="R20" s="1688"/>
    </row>
    <row r="21" spans="1:19" ht="12" customHeight="1" x14ac:dyDescent="0.25">
      <c r="A21" s="132"/>
      <c r="B21" s="491" t="s">
        <v>37</v>
      </c>
      <c r="C21" s="132"/>
      <c r="D21" s="619">
        <v>2619081</v>
      </c>
      <c r="E21" s="620">
        <v>3507689</v>
      </c>
      <c r="F21" s="132"/>
      <c r="G21" s="627">
        <v>190200</v>
      </c>
      <c r="H21" s="628">
        <v>250566</v>
      </c>
      <c r="I21" s="23"/>
      <c r="J21" s="619">
        <v>191957</v>
      </c>
      <c r="K21" s="620">
        <v>189939</v>
      </c>
      <c r="L21" s="132"/>
      <c r="M21" s="1801">
        <f>VLOOKUP(B21,'FX rates'!$B$9:$K$114,4,FALSE)</f>
        <v>7.8149249999999997</v>
      </c>
      <c r="N21" s="1802">
        <f>VLOOKUP(B21,'FX rates'!$B$9:$K$114,4,FALSE)</f>
        <v>7.8149249999999997</v>
      </c>
      <c r="P21" s="619">
        <f t="shared" si="0"/>
        <v>335138.34105893533</v>
      </c>
      <c r="Q21" s="620">
        <f t="shared" si="1"/>
        <v>448844.87055218063</v>
      </c>
    </row>
    <row r="22" spans="1:19" ht="12" customHeight="1" x14ac:dyDescent="0.25">
      <c r="A22" s="132"/>
      <c r="B22" s="522" t="s">
        <v>148</v>
      </c>
      <c r="C22" s="132"/>
      <c r="D22" s="621">
        <v>165967</v>
      </c>
      <c r="E22" s="528">
        <v>330369</v>
      </c>
      <c r="F22" s="132"/>
      <c r="G22" s="629">
        <v>50364</v>
      </c>
      <c r="H22" s="630">
        <v>82994</v>
      </c>
      <c r="I22" s="23"/>
      <c r="J22" s="621">
        <v>6075</v>
      </c>
      <c r="K22" s="528">
        <v>7136</v>
      </c>
      <c r="L22" s="132"/>
      <c r="M22" s="1799">
        <f>VLOOKUP(B22,'FX rates'!$B$9:$K$114,4,FALSE)</f>
        <v>29.664079999999998</v>
      </c>
      <c r="N22" s="1800">
        <f>VLOOKUP(B22,'FX rates'!$B$9:$K$114,4,FALSE)</f>
        <v>29.664079999999998</v>
      </c>
      <c r="P22" s="621">
        <f t="shared" si="0"/>
        <v>5594.8810817662306</v>
      </c>
      <c r="Q22" s="528">
        <f t="shared" si="1"/>
        <v>11137.004754571861</v>
      </c>
    </row>
    <row r="23" spans="1:19" ht="12" customHeight="1" x14ac:dyDescent="0.25">
      <c r="A23" s="132"/>
      <c r="B23" s="497" t="s">
        <v>41</v>
      </c>
      <c r="C23" s="132"/>
      <c r="D23" s="529">
        <v>168187</v>
      </c>
      <c r="E23" s="622">
        <v>76063</v>
      </c>
      <c r="F23" s="132"/>
      <c r="G23" s="631" t="s">
        <v>123</v>
      </c>
      <c r="H23" s="632" t="s">
        <v>123</v>
      </c>
      <c r="I23" s="23"/>
      <c r="J23" s="529">
        <v>26807</v>
      </c>
      <c r="K23" s="622">
        <v>3902</v>
      </c>
      <c r="L23" s="132"/>
      <c r="M23" s="1808">
        <f>VLOOKUP(B23,'FX rates'!$B$9:$K$114,4,FALSE)</f>
        <v>112.646828</v>
      </c>
      <c r="N23" s="1807">
        <f>VLOOKUP(B23,'FX rates'!$B$9:$K$114,4,FALSE)</f>
        <v>112.646828</v>
      </c>
      <c r="P23" s="529">
        <f t="shared" si="0"/>
        <v>1493.0469236115553</v>
      </c>
      <c r="Q23" s="622">
        <f t="shared" si="1"/>
        <v>675.23428178554661</v>
      </c>
    </row>
    <row r="24" spans="1:19" ht="12" customHeight="1" x14ac:dyDescent="0.25">
      <c r="B24" s="330" t="s">
        <v>26</v>
      </c>
      <c r="C24" s="131"/>
      <c r="D24" s="467">
        <f>SUM(D21:D23)</f>
        <v>2953235</v>
      </c>
      <c r="E24" s="467">
        <f>SUM(E21:E23)</f>
        <v>3914121</v>
      </c>
      <c r="F24" s="132"/>
      <c r="G24" s="479"/>
      <c r="H24" s="479"/>
      <c r="I24" s="23"/>
      <c r="J24" s="471"/>
      <c r="K24" s="471"/>
      <c r="L24" s="1688"/>
      <c r="M24" s="1688"/>
      <c r="N24" s="1688"/>
      <c r="O24" s="1688"/>
      <c r="P24" s="1688"/>
      <c r="Q24" s="1688"/>
      <c r="R24" s="1688"/>
      <c r="S24" s="1688"/>
    </row>
    <row r="25" spans="1:19" ht="12" customHeight="1" x14ac:dyDescent="0.25">
      <c r="B25" s="330"/>
      <c r="C25" s="131"/>
      <c r="D25" s="489" t="s">
        <v>598</v>
      </c>
      <c r="E25" s="489" t="s">
        <v>598</v>
      </c>
      <c r="F25" s="132"/>
      <c r="G25" s="479" t="s">
        <v>598</v>
      </c>
      <c r="H25" s="479" t="s">
        <v>598</v>
      </c>
      <c r="I25" s="23"/>
      <c r="J25" s="471" t="s">
        <v>598</v>
      </c>
      <c r="K25" s="471" t="s">
        <v>598</v>
      </c>
      <c r="L25" s="1688"/>
      <c r="M25" s="1688"/>
      <c r="N25" s="1688"/>
      <c r="O25" s="1688"/>
      <c r="P25" s="1688"/>
      <c r="Q25" s="1688"/>
    </row>
    <row r="26" spans="1:19" ht="12" customHeight="1" x14ac:dyDescent="0.25">
      <c r="B26" s="505" t="s">
        <v>59</v>
      </c>
      <c r="C26" s="131"/>
      <c r="D26" s="147"/>
      <c r="E26" s="147"/>
      <c r="F26" s="23"/>
      <c r="G26" s="165"/>
      <c r="H26" s="165"/>
      <c r="I26" s="23"/>
      <c r="J26" s="341"/>
      <c r="K26" s="341"/>
      <c r="L26" s="1688"/>
      <c r="M26" s="1688"/>
      <c r="N26" s="1688"/>
      <c r="O26" s="1688"/>
      <c r="P26" s="1688"/>
      <c r="Q26" s="1688"/>
    </row>
    <row r="27" spans="1:19" ht="12" customHeight="1" x14ac:dyDescent="0.25">
      <c r="B27" s="491" t="s">
        <v>73</v>
      </c>
      <c r="C27" s="131"/>
      <c r="D27" s="469">
        <v>241319</v>
      </c>
      <c r="E27" s="469">
        <v>286160</v>
      </c>
      <c r="F27" s="23"/>
      <c r="G27" s="470">
        <v>966</v>
      </c>
      <c r="H27" s="470">
        <v>1062</v>
      </c>
      <c r="I27" s="23"/>
      <c r="J27" s="469">
        <v>6986</v>
      </c>
      <c r="K27" s="469">
        <v>19533</v>
      </c>
      <c r="L27" s="88"/>
      <c r="M27" s="1801">
        <f>VLOOKUP(B27,'FX rates'!$B$9:$K$114,4,FALSE)</f>
        <v>0.83469599999999999</v>
      </c>
      <c r="N27" s="1802">
        <f>VLOOKUP(B27,'FX rates'!$B$9:$K$114,4,FALSE)</f>
        <v>0.83469599999999999</v>
      </c>
      <c r="P27" s="619">
        <f t="shared" si="0"/>
        <v>289110.04725073557</v>
      </c>
      <c r="Q27" s="620">
        <f t="shared" si="1"/>
        <v>342831.40209130029</v>
      </c>
    </row>
    <row r="28" spans="1:19" ht="12" customHeight="1" x14ac:dyDescent="0.25">
      <c r="B28" s="522" t="s">
        <v>76</v>
      </c>
      <c r="C28" s="131"/>
      <c r="D28" s="523">
        <v>28903</v>
      </c>
      <c r="E28" s="523">
        <v>10394</v>
      </c>
      <c r="F28" s="23"/>
      <c r="G28" s="524">
        <v>91.423000000000002</v>
      </c>
      <c r="H28" s="524">
        <v>29.007000000000001</v>
      </c>
      <c r="I28" s="23"/>
      <c r="J28" s="523">
        <v>9198</v>
      </c>
      <c r="K28" s="523">
        <v>1267</v>
      </c>
      <c r="L28" s="88"/>
      <c r="M28" s="1799">
        <f>VLOOKUP(B28,'FX rates'!$B$9:$K$114,4,FALSE)</f>
        <v>0.83469599999999999</v>
      </c>
      <c r="N28" s="1800">
        <f>VLOOKUP(B28,'FX rates'!$B$9:$K$114,4,FALSE)</f>
        <v>0.83469599999999999</v>
      </c>
      <c r="P28" s="621">
        <f t="shared" si="0"/>
        <v>34626.977965630598</v>
      </c>
      <c r="Q28" s="528">
        <f t="shared" si="1"/>
        <v>12452.437773752361</v>
      </c>
    </row>
    <row r="29" spans="1:19" ht="11.25" customHeight="1" x14ac:dyDescent="0.25">
      <c r="B29" s="497" t="s">
        <v>78</v>
      </c>
      <c r="C29" s="132"/>
      <c r="D29" s="476">
        <v>0</v>
      </c>
      <c r="E29" s="476">
        <v>3987</v>
      </c>
      <c r="F29" s="23"/>
      <c r="G29" s="477" t="s">
        <v>123</v>
      </c>
      <c r="H29" s="477">
        <v>4.5596983500000006</v>
      </c>
      <c r="I29" s="23"/>
      <c r="J29" s="476" t="s">
        <v>123</v>
      </c>
      <c r="K29" s="476" t="s">
        <v>123</v>
      </c>
      <c r="L29" s="88"/>
      <c r="M29" s="1808">
        <f>VLOOKUP(B29,'FX rates'!$B$9:$K$114,4,FALSE)</f>
        <v>12.355112</v>
      </c>
      <c r="N29" s="1807">
        <f>VLOOKUP(B29,'FX rates'!$B$9:$K$114,4,FALSE)</f>
        <v>12.355112</v>
      </c>
      <c r="P29" s="529">
        <f t="shared" si="0"/>
        <v>0</v>
      </c>
      <c r="Q29" s="622">
        <f t="shared" si="1"/>
        <v>322.7004336342722</v>
      </c>
    </row>
    <row r="30" spans="1:19" ht="12" customHeight="1" x14ac:dyDescent="0.25">
      <c r="B30" s="330" t="s">
        <v>26</v>
      </c>
      <c r="C30" s="131"/>
      <c r="D30" s="467">
        <f>SUM(D27:D29)</f>
        <v>270222</v>
      </c>
      <c r="E30" s="467">
        <f>SUM(E27:E29)</f>
        <v>300541</v>
      </c>
      <c r="F30" s="131"/>
      <c r="G30" s="341"/>
      <c r="H30" s="341"/>
      <c r="I30" s="88"/>
      <c r="J30" s="341"/>
      <c r="K30" s="341"/>
      <c r="L30" s="131"/>
      <c r="M30" s="131"/>
    </row>
    <row r="31" spans="1:19" ht="12" customHeight="1" x14ac:dyDescent="0.25">
      <c r="D31" s="2" t="s">
        <v>598</v>
      </c>
      <c r="E31" s="2" t="s">
        <v>598</v>
      </c>
      <c r="F31" s="1860"/>
      <c r="G31" s="1860" t="s">
        <v>598</v>
      </c>
      <c r="H31" s="184" t="s">
        <v>598</v>
      </c>
      <c r="I31" s="184"/>
      <c r="J31" s="184" t="s">
        <v>598</v>
      </c>
      <c r="K31" s="184" t="s">
        <v>598</v>
      </c>
      <c r="L31" s="1688"/>
      <c r="M31" s="1688"/>
      <c r="N31" s="1688"/>
      <c r="O31" s="1688"/>
    </row>
    <row r="32" spans="1:19" ht="12" customHeight="1" x14ac:dyDescent="0.25">
      <c r="B32" s="502" t="s">
        <v>124</v>
      </c>
      <c r="C32" s="500"/>
      <c r="D32" s="501">
        <f>SUM(D18,D24,D30)</f>
        <v>1536297950</v>
      </c>
      <c r="E32" s="501">
        <f>SUM(E18,E24,E30)</f>
        <v>1555837258</v>
      </c>
      <c r="F32" s="1860"/>
      <c r="G32" s="1860"/>
      <c r="H32" s="184"/>
      <c r="I32" s="184"/>
      <c r="J32" s="184"/>
      <c r="K32" s="184"/>
      <c r="L32" s="1688"/>
      <c r="M32" s="1688"/>
      <c r="N32" s="1688"/>
      <c r="O32" s="1688"/>
    </row>
    <row r="33" spans="1:15" ht="12" customHeight="1" x14ac:dyDescent="0.25">
      <c r="D33" s="2" t="s">
        <v>598</v>
      </c>
      <c r="E33" s="2" t="s">
        <v>598</v>
      </c>
      <c r="F33" s="1860"/>
      <c r="G33" s="1860" t="s">
        <v>598</v>
      </c>
      <c r="H33" s="184" t="s">
        <v>598</v>
      </c>
      <c r="I33" s="184"/>
      <c r="J33" s="184" t="s">
        <v>598</v>
      </c>
      <c r="K33" s="184" t="s">
        <v>598</v>
      </c>
      <c r="L33" s="1688"/>
      <c r="M33" s="1688"/>
      <c r="N33" s="1688"/>
      <c r="O33" s="1688"/>
    </row>
    <row r="34" spans="1:15" ht="12" customHeight="1" x14ac:dyDescent="0.25">
      <c r="D34" s="2" t="s">
        <v>598</v>
      </c>
      <c r="E34" s="2" t="s">
        <v>598</v>
      </c>
      <c r="F34" s="1860"/>
      <c r="G34" s="1860" t="s">
        <v>598</v>
      </c>
      <c r="H34" s="1688" t="s">
        <v>598</v>
      </c>
      <c r="I34" s="1688"/>
      <c r="J34" s="1688" t="s">
        <v>598</v>
      </c>
      <c r="K34" s="1688" t="s">
        <v>598</v>
      </c>
      <c r="L34" s="1688"/>
      <c r="M34" s="1688"/>
      <c r="N34" s="1688"/>
      <c r="O34" s="1688"/>
    </row>
    <row r="35" spans="1:15" ht="12" customHeight="1" x14ac:dyDescent="0.25">
      <c r="D35" s="2" t="s">
        <v>598</v>
      </c>
      <c r="E35" s="2" t="s">
        <v>598</v>
      </c>
      <c r="F35" s="1860"/>
      <c r="G35" s="1860" t="s">
        <v>598</v>
      </c>
      <c r="H35" s="1688" t="s">
        <v>598</v>
      </c>
      <c r="I35" s="1688"/>
      <c r="J35" s="1688" t="s">
        <v>598</v>
      </c>
      <c r="K35" s="1688" t="s">
        <v>598</v>
      </c>
      <c r="L35" s="1688"/>
      <c r="M35" s="1688"/>
      <c r="N35" s="1688"/>
      <c r="O35" s="1688"/>
    </row>
    <row r="36" spans="1:15" ht="12" customHeight="1" x14ac:dyDescent="0.25">
      <c r="A36" s="132"/>
      <c r="C36" s="132"/>
      <c r="D36" s="2" t="s">
        <v>598</v>
      </c>
      <c r="E36" s="2" t="s">
        <v>598</v>
      </c>
      <c r="F36" s="1860"/>
      <c r="G36" s="1860" t="s">
        <v>598</v>
      </c>
      <c r="H36" s="1688" t="s">
        <v>598</v>
      </c>
      <c r="I36" s="1688"/>
      <c r="J36" s="1688" t="s">
        <v>598</v>
      </c>
      <c r="K36" s="1688" t="s">
        <v>598</v>
      </c>
      <c r="L36" s="1688"/>
      <c r="M36" s="1688"/>
      <c r="N36" s="1688"/>
      <c r="O36" s="1688"/>
    </row>
    <row r="37" spans="1:15" ht="12" customHeight="1" x14ac:dyDescent="0.25">
      <c r="A37" s="132"/>
      <c r="C37" s="132"/>
      <c r="D37" s="2" t="s">
        <v>598</v>
      </c>
      <c r="E37" s="2" t="s">
        <v>598</v>
      </c>
      <c r="F37" s="132"/>
      <c r="G37" s="1688" t="s">
        <v>598</v>
      </c>
      <c r="H37" s="1688" t="s">
        <v>598</v>
      </c>
      <c r="I37" s="1688"/>
      <c r="J37" s="1688" t="s">
        <v>598</v>
      </c>
      <c r="K37" s="1688" t="s">
        <v>598</v>
      </c>
      <c r="L37" s="1688"/>
      <c r="M37" s="1688"/>
      <c r="N37" s="1688"/>
      <c r="O37" s="1688"/>
    </row>
    <row r="38" spans="1:15" ht="12" customHeight="1" x14ac:dyDescent="0.25">
      <c r="D38" s="2" t="s">
        <v>598</v>
      </c>
      <c r="E38" s="2" t="s">
        <v>598</v>
      </c>
      <c r="G38" s="2" t="s">
        <v>598</v>
      </c>
      <c r="H38" s="2" t="s">
        <v>598</v>
      </c>
      <c r="J38" s="2" t="s">
        <v>598</v>
      </c>
      <c r="K38" s="2" t="s">
        <v>598</v>
      </c>
    </row>
    <row r="39" spans="1:15" ht="12" customHeight="1" x14ac:dyDescent="0.25">
      <c r="D39" s="2" t="s">
        <v>598</v>
      </c>
      <c r="E39" s="2" t="s">
        <v>598</v>
      </c>
      <c r="G39" s="2" t="s">
        <v>598</v>
      </c>
      <c r="H39" s="2" t="s">
        <v>598</v>
      </c>
      <c r="J39" s="2" t="s">
        <v>598</v>
      </c>
      <c r="K39" s="2" t="s">
        <v>598</v>
      </c>
    </row>
    <row r="40" spans="1:15" ht="12" customHeight="1" x14ac:dyDescent="0.25">
      <c r="D40" s="2" t="s">
        <v>598</v>
      </c>
      <c r="E40" s="2" t="s">
        <v>598</v>
      </c>
      <c r="G40" s="2" t="s">
        <v>598</v>
      </c>
      <c r="H40" s="2" t="s">
        <v>598</v>
      </c>
      <c r="J40" s="2" t="s">
        <v>598</v>
      </c>
      <c r="K40" s="2" t="s">
        <v>598</v>
      </c>
    </row>
    <row r="41" spans="1:15" ht="12" customHeight="1" x14ac:dyDescent="0.25">
      <c r="D41" s="2" t="s">
        <v>598</v>
      </c>
      <c r="E41" s="2" t="s">
        <v>598</v>
      </c>
      <c r="G41" s="2" t="s">
        <v>598</v>
      </c>
      <c r="H41" s="2" t="s">
        <v>598</v>
      </c>
      <c r="J41" s="2" t="s">
        <v>598</v>
      </c>
      <c r="K41" s="2" t="s">
        <v>598</v>
      </c>
    </row>
    <row r="42" spans="1:15" ht="12" customHeight="1" x14ac:dyDescent="0.25">
      <c r="D42" s="2" t="s">
        <v>598</v>
      </c>
      <c r="E42" s="2" t="s">
        <v>598</v>
      </c>
      <c r="G42" s="2" t="s">
        <v>598</v>
      </c>
      <c r="H42" s="2" t="s">
        <v>598</v>
      </c>
      <c r="J42" s="2" t="s">
        <v>598</v>
      </c>
      <c r="K42" s="2" t="s">
        <v>598</v>
      </c>
    </row>
    <row r="43" spans="1:15" ht="12" customHeight="1" x14ac:dyDescent="0.25">
      <c r="D43" s="2" t="s">
        <v>598</v>
      </c>
      <c r="E43" s="2" t="s">
        <v>598</v>
      </c>
      <c r="G43" s="2" t="s">
        <v>598</v>
      </c>
      <c r="H43" s="2" t="s">
        <v>598</v>
      </c>
      <c r="J43" s="2" t="s">
        <v>598</v>
      </c>
      <c r="K43" s="2" t="s">
        <v>598</v>
      </c>
    </row>
    <row r="44" spans="1:15" ht="12" customHeight="1" x14ac:dyDescent="0.25">
      <c r="D44" s="2" t="s">
        <v>598</v>
      </c>
      <c r="E44" s="2" t="s">
        <v>598</v>
      </c>
      <c r="G44" s="2" t="s">
        <v>598</v>
      </c>
      <c r="H44" s="2" t="s">
        <v>598</v>
      </c>
      <c r="J44" s="2" t="s">
        <v>598</v>
      </c>
      <c r="K44" s="2" t="s">
        <v>598</v>
      </c>
    </row>
    <row r="45" spans="1:15" ht="12" customHeight="1" x14ac:dyDescent="0.25">
      <c r="D45" s="2" t="s">
        <v>598</v>
      </c>
      <c r="E45" s="2" t="s">
        <v>598</v>
      </c>
      <c r="G45" s="2" t="s">
        <v>598</v>
      </c>
      <c r="H45" s="2" t="s">
        <v>598</v>
      </c>
      <c r="J45" s="2" t="s">
        <v>598</v>
      </c>
      <c r="K45" s="2" t="s">
        <v>598</v>
      </c>
    </row>
    <row r="46" spans="1:15" ht="12" customHeight="1" x14ac:dyDescent="0.25">
      <c r="D46" s="2" t="s">
        <v>598</v>
      </c>
      <c r="E46" s="2" t="s">
        <v>598</v>
      </c>
      <c r="G46" s="2" t="s">
        <v>598</v>
      </c>
      <c r="H46" s="2" t="s">
        <v>598</v>
      </c>
      <c r="J46" s="2" t="s">
        <v>598</v>
      </c>
      <c r="K46" s="2" t="s">
        <v>598</v>
      </c>
    </row>
    <row r="47" spans="1:15" ht="12" customHeight="1" x14ac:dyDescent="0.25">
      <c r="D47" s="2" t="s">
        <v>598</v>
      </c>
      <c r="E47" s="2" t="s">
        <v>598</v>
      </c>
      <c r="G47" s="2" t="s">
        <v>598</v>
      </c>
      <c r="H47" s="2" t="s">
        <v>598</v>
      </c>
      <c r="J47" s="2" t="s">
        <v>598</v>
      </c>
      <c r="K47" s="2" t="s">
        <v>598</v>
      </c>
    </row>
    <row r="48" spans="1:15" ht="12" customHeight="1" x14ac:dyDescent="0.25">
      <c r="D48" s="2" t="s">
        <v>598</v>
      </c>
      <c r="E48" s="2" t="s">
        <v>598</v>
      </c>
      <c r="G48" s="2" t="s">
        <v>598</v>
      </c>
      <c r="H48" s="2" t="s">
        <v>598</v>
      </c>
      <c r="J48" s="2" t="s">
        <v>598</v>
      </c>
      <c r="K48" s="2" t="s">
        <v>598</v>
      </c>
    </row>
    <row r="49" spans="1:13" ht="12" customHeight="1" x14ac:dyDescent="0.25">
      <c r="D49" s="2" t="s">
        <v>598</v>
      </c>
      <c r="E49" s="2" t="s">
        <v>598</v>
      </c>
      <c r="G49" s="2" t="s">
        <v>598</v>
      </c>
      <c r="H49" s="2" t="s">
        <v>598</v>
      </c>
      <c r="J49" s="2" t="s">
        <v>598</v>
      </c>
      <c r="K49" s="2" t="s">
        <v>598</v>
      </c>
    </row>
    <row r="50" spans="1:13" ht="12" customHeight="1" x14ac:dyDescent="0.25">
      <c r="D50" s="2" t="s">
        <v>598</v>
      </c>
      <c r="E50" s="2" t="s">
        <v>598</v>
      </c>
      <c r="G50" s="2" t="s">
        <v>598</v>
      </c>
      <c r="H50" s="2" t="s">
        <v>598</v>
      </c>
      <c r="J50" s="2" t="s">
        <v>598</v>
      </c>
      <c r="K50" s="2" t="s">
        <v>598</v>
      </c>
    </row>
    <row r="51" spans="1:13" ht="12" customHeight="1" x14ac:dyDescent="0.25">
      <c r="D51" s="2" t="s">
        <v>598</v>
      </c>
      <c r="E51" s="2" t="s">
        <v>598</v>
      </c>
      <c r="G51" s="2" t="s">
        <v>598</v>
      </c>
      <c r="H51" s="2" t="s">
        <v>598</v>
      </c>
      <c r="J51" s="2" t="s">
        <v>598</v>
      </c>
      <c r="K51" s="2" t="s">
        <v>598</v>
      </c>
    </row>
    <row r="52" spans="1:13" ht="12" customHeight="1" x14ac:dyDescent="0.25">
      <c r="A52" s="131"/>
      <c r="C52" s="131"/>
      <c r="D52" s="2" t="s">
        <v>598</v>
      </c>
      <c r="E52" s="2" t="s">
        <v>598</v>
      </c>
      <c r="F52" s="131"/>
      <c r="G52" s="2" t="s">
        <v>598</v>
      </c>
      <c r="H52" s="2" t="s">
        <v>598</v>
      </c>
      <c r="I52" s="131"/>
      <c r="J52" s="2" t="s">
        <v>598</v>
      </c>
      <c r="K52" s="2" t="s">
        <v>598</v>
      </c>
      <c r="L52" s="131"/>
      <c r="M52" s="131"/>
    </row>
    <row r="53" spans="1:13" x14ac:dyDescent="0.25">
      <c r="D53" s="2" t="s">
        <v>598</v>
      </c>
      <c r="E53" s="2" t="s">
        <v>598</v>
      </c>
      <c r="G53" s="2" t="s">
        <v>598</v>
      </c>
      <c r="H53" s="2" t="s">
        <v>598</v>
      </c>
      <c r="J53" s="2" t="s">
        <v>598</v>
      </c>
      <c r="K53" s="2" t="s">
        <v>598</v>
      </c>
    </row>
    <row r="54" spans="1:13" x14ac:dyDescent="0.25">
      <c r="D54" s="2" t="s">
        <v>598</v>
      </c>
      <c r="E54" s="2" t="s">
        <v>598</v>
      </c>
      <c r="G54" s="2" t="s">
        <v>598</v>
      </c>
      <c r="H54" s="2" t="s">
        <v>598</v>
      </c>
      <c r="J54" s="2" t="s">
        <v>598</v>
      </c>
      <c r="K54" s="2" t="s">
        <v>598</v>
      </c>
    </row>
    <row r="55" spans="1:13" x14ac:dyDescent="0.25">
      <c r="D55" s="2" t="s">
        <v>598</v>
      </c>
      <c r="E55" s="2" t="s">
        <v>598</v>
      </c>
      <c r="G55" s="2" t="s">
        <v>598</v>
      </c>
      <c r="H55" s="2" t="s">
        <v>598</v>
      </c>
      <c r="J55" s="2" t="s">
        <v>598</v>
      </c>
      <c r="K55" s="2" t="s">
        <v>598</v>
      </c>
    </row>
    <row r="56" spans="1:13" x14ac:dyDescent="0.25">
      <c r="D56" s="2" t="s">
        <v>598</v>
      </c>
      <c r="E56" s="2" t="s">
        <v>598</v>
      </c>
      <c r="G56" s="2" t="s">
        <v>598</v>
      </c>
      <c r="H56" s="2" t="s">
        <v>598</v>
      </c>
      <c r="J56" s="2" t="s">
        <v>598</v>
      </c>
      <c r="K56" s="2" t="s">
        <v>598</v>
      </c>
    </row>
    <row r="57" spans="1:13" x14ac:dyDescent="0.25">
      <c r="D57" s="2" t="s">
        <v>598</v>
      </c>
      <c r="E57" s="2" t="s">
        <v>598</v>
      </c>
      <c r="G57" s="2" t="s">
        <v>598</v>
      </c>
      <c r="H57" s="2" t="s">
        <v>598</v>
      </c>
      <c r="J57" s="2" t="s">
        <v>598</v>
      </c>
      <c r="K57" s="2" t="s">
        <v>598</v>
      </c>
    </row>
    <row r="58" spans="1:13" x14ac:dyDescent="0.25">
      <c r="D58" s="2" t="s">
        <v>598</v>
      </c>
      <c r="E58" s="2" t="s">
        <v>598</v>
      </c>
      <c r="G58" s="2" t="s">
        <v>598</v>
      </c>
      <c r="H58" s="2" t="s">
        <v>598</v>
      </c>
      <c r="J58" s="2" t="s">
        <v>598</v>
      </c>
      <c r="K58" s="2" t="s">
        <v>598</v>
      </c>
    </row>
    <row r="59" spans="1:13" x14ac:dyDescent="0.25">
      <c r="D59" s="2" t="s">
        <v>598</v>
      </c>
      <c r="E59" s="2" t="s">
        <v>598</v>
      </c>
      <c r="G59" s="2" t="s">
        <v>598</v>
      </c>
      <c r="H59" s="2" t="s">
        <v>598</v>
      </c>
      <c r="J59" s="2" t="s">
        <v>598</v>
      </c>
      <c r="K59" s="2" t="s">
        <v>598</v>
      </c>
    </row>
    <row r="60" spans="1:13" x14ac:dyDescent="0.25">
      <c r="D60" s="2" t="s">
        <v>598</v>
      </c>
      <c r="E60" s="2" t="s">
        <v>598</v>
      </c>
      <c r="G60" s="2" t="s">
        <v>598</v>
      </c>
      <c r="H60" s="2" t="s">
        <v>598</v>
      </c>
      <c r="J60" s="2" t="s">
        <v>598</v>
      </c>
      <c r="K60" s="2" t="s">
        <v>598</v>
      </c>
    </row>
    <row r="61" spans="1:13" x14ac:dyDescent="0.25">
      <c r="D61" s="2" t="s">
        <v>598</v>
      </c>
      <c r="E61" s="2" t="s">
        <v>598</v>
      </c>
      <c r="G61" s="2" t="s">
        <v>598</v>
      </c>
      <c r="H61" s="2" t="s">
        <v>598</v>
      </c>
      <c r="J61" s="2" t="s">
        <v>598</v>
      </c>
      <c r="K61" s="2" t="s">
        <v>598</v>
      </c>
    </row>
    <row r="62" spans="1:13" x14ac:dyDescent="0.25">
      <c r="D62" s="2" t="s">
        <v>598</v>
      </c>
      <c r="E62" s="2" t="s">
        <v>598</v>
      </c>
      <c r="G62" s="2" t="s">
        <v>598</v>
      </c>
      <c r="H62" s="2" t="s">
        <v>598</v>
      </c>
      <c r="J62" s="2" t="s">
        <v>598</v>
      </c>
      <c r="K62" s="2" t="s">
        <v>598</v>
      </c>
    </row>
    <row r="63" spans="1:13" x14ac:dyDescent="0.25">
      <c r="D63" s="2" t="s">
        <v>598</v>
      </c>
      <c r="E63" s="2" t="s">
        <v>598</v>
      </c>
      <c r="G63" s="2" t="s">
        <v>598</v>
      </c>
      <c r="H63" s="2" t="s">
        <v>598</v>
      </c>
      <c r="J63" s="2" t="s">
        <v>598</v>
      </c>
      <c r="K63" s="2" t="s">
        <v>598</v>
      </c>
    </row>
    <row r="64" spans="1:13" x14ac:dyDescent="0.25">
      <c r="D64" s="2" t="s">
        <v>598</v>
      </c>
      <c r="E64" s="2" t="s">
        <v>598</v>
      </c>
      <c r="G64" s="2" t="s">
        <v>598</v>
      </c>
      <c r="H64" s="2" t="s">
        <v>598</v>
      </c>
      <c r="J64" s="2" t="s">
        <v>598</v>
      </c>
      <c r="K64" s="2" t="s">
        <v>598</v>
      </c>
    </row>
    <row r="65" spans="4:11" x14ac:dyDescent="0.25">
      <c r="D65" s="2" t="s">
        <v>598</v>
      </c>
      <c r="E65" s="2" t="s">
        <v>598</v>
      </c>
      <c r="G65" s="2" t="s">
        <v>598</v>
      </c>
      <c r="H65" s="2" t="s">
        <v>598</v>
      </c>
      <c r="J65" s="2" t="s">
        <v>598</v>
      </c>
      <c r="K65" s="2" t="s">
        <v>598</v>
      </c>
    </row>
    <row r="66" spans="4:11" x14ac:dyDescent="0.25">
      <c r="D66" s="2" t="s">
        <v>598</v>
      </c>
      <c r="E66" s="2" t="s">
        <v>598</v>
      </c>
      <c r="G66" s="2" t="s">
        <v>598</v>
      </c>
      <c r="H66" s="2" t="s">
        <v>598</v>
      </c>
      <c r="J66" s="2" t="s">
        <v>598</v>
      </c>
      <c r="K66" s="2" t="s">
        <v>598</v>
      </c>
    </row>
    <row r="67" spans="4:11" x14ac:dyDescent="0.25">
      <c r="D67" s="2" t="s">
        <v>598</v>
      </c>
      <c r="E67" s="2" t="s">
        <v>598</v>
      </c>
      <c r="G67" s="2" t="s">
        <v>598</v>
      </c>
      <c r="H67" s="2" t="s">
        <v>598</v>
      </c>
      <c r="J67" s="2" t="s">
        <v>598</v>
      </c>
      <c r="K67" s="2" t="s">
        <v>598</v>
      </c>
    </row>
    <row r="68" spans="4:11" x14ac:dyDescent="0.25">
      <c r="D68" s="2" t="s">
        <v>598</v>
      </c>
      <c r="E68" s="2" t="s">
        <v>598</v>
      </c>
      <c r="G68" s="2" t="s">
        <v>598</v>
      </c>
      <c r="H68" s="2" t="s">
        <v>598</v>
      </c>
      <c r="J68" s="2" t="s">
        <v>598</v>
      </c>
      <c r="K68" s="2" t="s">
        <v>598</v>
      </c>
    </row>
    <row r="69" spans="4:11" x14ac:dyDescent="0.25">
      <c r="D69" s="2" t="s">
        <v>598</v>
      </c>
      <c r="E69" s="2" t="s">
        <v>598</v>
      </c>
      <c r="G69" s="2" t="s">
        <v>598</v>
      </c>
      <c r="H69" s="2" t="s">
        <v>598</v>
      </c>
      <c r="J69" s="2" t="s">
        <v>598</v>
      </c>
      <c r="K69" s="2" t="s">
        <v>598</v>
      </c>
    </row>
    <row r="70" spans="4:11" x14ac:dyDescent="0.25">
      <c r="D70" s="2" t="s">
        <v>598</v>
      </c>
      <c r="E70" s="2" t="s">
        <v>598</v>
      </c>
      <c r="G70" s="2" t="s">
        <v>598</v>
      </c>
      <c r="H70" s="2" t="s">
        <v>598</v>
      </c>
      <c r="J70" s="2" t="s">
        <v>598</v>
      </c>
      <c r="K70" s="2" t="s">
        <v>598</v>
      </c>
    </row>
    <row r="71" spans="4:11" x14ac:dyDescent="0.25">
      <c r="D71" s="2" t="s">
        <v>598</v>
      </c>
      <c r="E71" s="2" t="s">
        <v>598</v>
      </c>
      <c r="G71" s="2" t="s">
        <v>598</v>
      </c>
      <c r="H71" s="2" t="s">
        <v>598</v>
      </c>
      <c r="J71" s="2" t="s">
        <v>598</v>
      </c>
      <c r="K71" s="2" t="s">
        <v>598</v>
      </c>
    </row>
    <row r="72" spans="4:11" x14ac:dyDescent="0.25">
      <c r="D72" s="2" t="s">
        <v>598</v>
      </c>
      <c r="E72" s="2" t="s">
        <v>598</v>
      </c>
      <c r="G72" s="2" t="s">
        <v>598</v>
      </c>
      <c r="H72" s="2" t="s">
        <v>598</v>
      </c>
      <c r="J72" s="2" t="s">
        <v>598</v>
      </c>
      <c r="K72" s="2" t="s">
        <v>598</v>
      </c>
    </row>
    <row r="73" spans="4:11" x14ac:dyDescent="0.25">
      <c r="D73" s="2" t="s">
        <v>598</v>
      </c>
      <c r="E73" s="2" t="s">
        <v>598</v>
      </c>
      <c r="G73" s="2" t="s">
        <v>598</v>
      </c>
      <c r="H73" s="2" t="s">
        <v>598</v>
      </c>
      <c r="J73" s="2" t="s">
        <v>598</v>
      </c>
      <c r="K73" s="2" t="s">
        <v>598</v>
      </c>
    </row>
  </sheetData>
  <mergeCells count="11">
    <mergeCell ref="M4:M6"/>
    <mergeCell ref="N4:N6"/>
    <mergeCell ref="P4:Q4"/>
    <mergeCell ref="P5:Q5"/>
    <mergeCell ref="B4:B6"/>
    <mergeCell ref="D4:E4"/>
    <mergeCell ref="G4:H4"/>
    <mergeCell ref="J4:K4"/>
    <mergeCell ref="D5:E5"/>
    <mergeCell ref="G5:H5"/>
    <mergeCell ref="J5:K5"/>
  </mergeCells>
  <pageMargins left="0.7" right="0.7" top="0.75" bottom="0.75" header="0.3" footer="0.3"/>
  <pageSetup paperSize="9" scale="86" orientation="landscape"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R74"/>
  <sheetViews>
    <sheetView showGridLines="0" zoomScale="85" zoomScaleNormal="85" workbookViewId="0">
      <selection activeCell="G5" sqref="G5:H5"/>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2.85546875" style="2" customWidth="1"/>
    <col min="13" max="13" width="12.85546875" style="2" customWidth="1"/>
    <col min="14" max="14" width="15.7109375" style="2" customWidth="1"/>
    <col min="15" max="15" width="4.7109375" style="2" customWidth="1"/>
    <col min="16" max="16" width="14.85546875" style="2" customWidth="1"/>
    <col min="17" max="17" width="13" style="2" customWidth="1"/>
    <col min="18" max="248" width="9.140625" style="2"/>
    <col min="249" max="249" width="2.85546875" style="2" customWidth="1"/>
    <col min="250" max="250" width="45.85546875" style="2" customWidth="1"/>
    <col min="251" max="251" width="2.85546875" style="2" customWidth="1"/>
    <col min="252" max="253" width="15.7109375" style="2" customWidth="1"/>
    <col min="254" max="254" width="2.85546875" style="2" customWidth="1"/>
    <col min="255" max="256" width="15.7109375" style="2" customWidth="1"/>
    <col min="257" max="257" width="2.85546875" style="2" customWidth="1"/>
    <col min="258" max="259" width="15.7109375" style="2" customWidth="1"/>
    <col min="260" max="260" width="2.85546875" style="2" customWidth="1"/>
    <col min="261" max="262" width="15.7109375" style="2" customWidth="1"/>
    <col min="263" max="263" width="2.85546875" style="2" customWidth="1"/>
    <col min="264" max="265" width="15.7109375" style="2" customWidth="1"/>
    <col min="266" max="266" width="2.85546875" style="2" customWidth="1"/>
    <col min="267" max="504" width="9.140625" style="2"/>
    <col min="505" max="505" width="2.85546875" style="2" customWidth="1"/>
    <col min="506" max="506" width="45.85546875" style="2" customWidth="1"/>
    <col min="507" max="507" width="2.85546875" style="2" customWidth="1"/>
    <col min="508" max="509" width="15.7109375" style="2" customWidth="1"/>
    <col min="510" max="510" width="2.85546875" style="2" customWidth="1"/>
    <col min="511" max="512" width="15.7109375" style="2" customWidth="1"/>
    <col min="513" max="513" width="2.85546875" style="2" customWidth="1"/>
    <col min="514" max="515" width="15.7109375" style="2" customWidth="1"/>
    <col min="516" max="516" width="2.85546875" style="2" customWidth="1"/>
    <col min="517" max="518" width="15.7109375" style="2" customWidth="1"/>
    <col min="519" max="519" width="2.85546875" style="2" customWidth="1"/>
    <col min="520" max="521" width="15.7109375" style="2" customWidth="1"/>
    <col min="522" max="522" width="2.85546875" style="2" customWidth="1"/>
    <col min="523" max="760" width="9.140625" style="2"/>
    <col min="761" max="761" width="2.85546875" style="2" customWidth="1"/>
    <col min="762" max="762" width="45.85546875" style="2" customWidth="1"/>
    <col min="763" max="763" width="2.85546875" style="2" customWidth="1"/>
    <col min="764" max="765" width="15.7109375" style="2" customWidth="1"/>
    <col min="766" max="766" width="2.85546875" style="2" customWidth="1"/>
    <col min="767" max="768" width="15.7109375" style="2" customWidth="1"/>
    <col min="769" max="769" width="2.85546875" style="2" customWidth="1"/>
    <col min="770" max="771" width="15.7109375" style="2" customWidth="1"/>
    <col min="772" max="772" width="2.85546875" style="2" customWidth="1"/>
    <col min="773" max="774" width="15.7109375" style="2" customWidth="1"/>
    <col min="775" max="775" width="2.85546875" style="2" customWidth="1"/>
    <col min="776" max="777" width="15.7109375" style="2" customWidth="1"/>
    <col min="778" max="778" width="2.85546875" style="2" customWidth="1"/>
    <col min="779" max="1016" width="9.140625" style="2"/>
    <col min="1017" max="1017" width="2.85546875" style="2" customWidth="1"/>
    <col min="1018" max="1018" width="45.85546875" style="2" customWidth="1"/>
    <col min="1019" max="1019" width="2.85546875" style="2" customWidth="1"/>
    <col min="1020" max="1021" width="15.7109375" style="2" customWidth="1"/>
    <col min="1022" max="1022" width="2.85546875" style="2" customWidth="1"/>
    <col min="1023" max="1024" width="15.7109375" style="2" customWidth="1"/>
    <col min="1025" max="1025" width="2.85546875" style="2" customWidth="1"/>
    <col min="1026" max="1027" width="15.7109375" style="2" customWidth="1"/>
    <col min="1028" max="1028" width="2.85546875" style="2" customWidth="1"/>
    <col min="1029" max="1030" width="15.7109375" style="2" customWidth="1"/>
    <col min="1031" max="1031" width="2.85546875" style="2" customWidth="1"/>
    <col min="1032" max="1033" width="15.7109375" style="2" customWidth="1"/>
    <col min="1034" max="1034" width="2.85546875" style="2" customWidth="1"/>
    <col min="1035" max="1272" width="9.140625" style="2"/>
    <col min="1273" max="1273" width="2.85546875" style="2" customWidth="1"/>
    <col min="1274" max="1274" width="45.85546875" style="2" customWidth="1"/>
    <col min="1275" max="1275" width="2.85546875" style="2" customWidth="1"/>
    <col min="1276" max="1277" width="15.7109375" style="2" customWidth="1"/>
    <col min="1278" max="1278" width="2.85546875" style="2" customWidth="1"/>
    <col min="1279" max="1280" width="15.7109375" style="2" customWidth="1"/>
    <col min="1281" max="1281" width="2.85546875" style="2" customWidth="1"/>
    <col min="1282" max="1283" width="15.7109375" style="2" customWidth="1"/>
    <col min="1284" max="1284" width="2.85546875" style="2" customWidth="1"/>
    <col min="1285" max="1286" width="15.7109375" style="2" customWidth="1"/>
    <col min="1287" max="1287" width="2.85546875" style="2" customWidth="1"/>
    <col min="1288" max="1289" width="15.7109375" style="2" customWidth="1"/>
    <col min="1290" max="1290" width="2.85546875" style="2" customWidth="1"/>
    <col min="1291" max="1528" width="9.140625" style="2"/>
    <col min="1529" max="1529" width="2.85546875" style="2" customWidth="1"/>
    <col min="1530" max="1530" width="45.85546875" style="2" customWidth="1"/>
    <col min="1531" max="1531" width="2.85546875" style="2" customWidth="1"/>
    <col min="1532" max="1533" width="15.7109375" style="2" customWidth="1"/>
    <col min="1534" max="1534" width="2.85546875" style="2" customWidth="1"/>
    <col min="1535" max="1536" width="15.7109375" style="2" customWidth="1"/>
    <col min="1537" max="1537" width="2.85546875" style="2" customWidth="1"/>
    <col min="1538" max="1539" width="15.7109375" style="2" customWidth="1"/>
    <col min="1540" max="1540" width="2.85546875" style="2" customWidth="1"/>
    <col min="1541" max="1542" width="15.7109375" style="2" customWidth="1"/>
    <col min="1543" max="1543" width="2.85546875" style="2" customWidth="1"/>
    <col min="1544" max="1545" width="15.7109375" style="2" customWidth="1"/>
    <col min="1546" max="1546" width="2.85546875" style="2" customWidth="1"/>
    <col min="1547" max="1784" width="9.140625" style="2"/>
    <col min="1785" max="1785" width="2.85546875" style="2" customWidth="1"/>
    <col min="1786" max="1786" width="45.85546875" style="2" customWidth="1"/>
    <col min="1787" max="1787" width="2.85546875" style="2" customWidth="1"/>
    <col min="1788" max="1789" width="15.7109375" style="2" customWidth="1"/>
    <col min="1790" max="1790" width="2.85546875" style="2" customWidth="1"/>
    <col min="1791" max="1792" width="15.7109375" style="2" customWidth="1"/>
    <col min="1793" max="1793" width="2.85546875" style="2" customWidth="1"/>
    <col min="1794" max="1795" width="15.7109375" style="2" customWidth="1"/>
    <col min="1796" max="1796" width="2.85546875" style="2" customWidth="1"/>
    <col min="1797" max="1798" width="15.7109375" style="2" customWidth="1"/>
    <col min="1799" max="1799" width="2.85546875" style="2" customWidth="1"/>
    <col min="1800" max="1801" width="15.7109375" style="2" customWidth="1"/>
    <col min="1802" max="1802" width="2.85546875" style="2" customWidth="1"/>
    <col min="1803" max="2040" width="9.140625" style="2"/>
    <col min="2041" max="2041" width="2.85546875" style="2" customWidth="1"/>
    <col min="2042" max="2042" width="45.85546875" style="2" customWidth="1"/>
    <col min="2043" max="2043" width="2.85546875" style="2" customWidth="1"/>
    <col min="2044" max="2045" width="15.7109375" style="2" customWidth="1"/>
    <col min="2046" max="2046" width="2.85546875" style="2" customWidth="1"/>
    <col min="2047" max="2048" width="15.7109375" style="2" customWidth="1"/>
    <col min="2049" max="2049" width="2.85546875" style="2" customWidth="1"/>
    <col min="2050" max="2051" width="15.7109375" style="2" customWidth="1"/>
    <col min="2052" max="2052" width="2.85546875" style="2" customWidth="1"/>
    <col min="2053" max="2054" width="15.7109375" style="2" customWidth="1"/>
    <col min="2055" max="2055" width="2.85546875" style="2" customWidth="1"/>
    <col min="2056" max="2057" width="15.7109375" style="2" customWidth="1"/>
    <col min="2058" max="2058" width="2.85546875" style="2" customWidth="1"/>
    <col min="2059" max="2296" width="9.140625" style="2"/>
    <col min="2297" max="2297" width="2.85546875" style="2" customWidth="1"/>
    <col min="2298" max="2298" width="45.85546875" style="2" customWidth="1"/>
    <col min="2299" max="2299" width="2.85546875" style="2" customWidth="1"/>
    <col min="2300" max="2301" width="15.7109375" style="2" customWidth="1"/>
    <col min="2302" max="2302" width="2.85546875" style="2" customWidth="1"/>
    <col min="2303" max="2304" width="15.7109375" style="2" customWidth="1"/>
    <col min="2305" max="2305" width="2.85546875" style="2" customWidth="1"/>
    <col min="2306" max="2307" width="15.7109375" style="2" customWidth="1"/>
    <col min="2308" max="2308" width="2.85546875" style="2" customWidth="1"/>
    <col min="2309" max="2310" width="15.7109375" style="2" customWidth="1"/>
    <col min="2311" max="2311" width="2.85546875" style="2" customWidth="1"/>
    <col min="2312" max="2313" width="15.7109375" style="2" customWidth="1"/>
    <col min="2314" max="2314" width="2.85546875" style="2" customWidth="1"/>
    <col min="2315" max="2552" width="9.140625" style="2"/>
    <col min="2553" max="2553" width="2.85546875" style="2" customWidth="1"/>
    <col min="2554" max="2554" width="45.85546875" style="2" customWidth="1"/>
    <col min="2555" max="2555" width="2.85546875" style="2" customWidth="1"/>
    <col min="2556" max="2557" width="15.7109375" style="2" customWidth="1"/>
    <col min="2558" max="2558" width="2.85546875" style="2" customWidth="1"/>
    <col min="2559" max="2560" width="15.7109375" style="2" customWidth="1"/>
    <col min="2561" max="2561" width="2.85546875" style="2" customWidth="1"/>
    <col min="2562" max="2563" width="15.7109375" style="2" customWidth="1"/>
    <col min="2564" max="2564" width="2.85546875" style="2" customWidth="1"/>
    <col min="2565" max="2566" width="15.7109375" style="2" customWidth="1"/>
    <col min="2567" max="2567" width="2.85546875" style="2" customWidth="1"/>
    <col min="2568" max="2569" width="15.7109375" style="2" customWidth="1"/>
    <col min="2570" max="2570" width="2.85546875" style="2" customWidth="1"/>
    <col min="2571" max="2808" width="9.140625" style="2"/>
    <col min="2809" max="2809" width="2.85546875" style="2" customWidth="1"/>
    <col min="2810" max="2810" width="45.85546875" style="2" customWidth="1"/>
    <col min="2811" max="2811" width="2.85546875" style="2" customWidth="1"/>
    <col min="2812" max="2813" width="15.7109375" style="2" customWidth="1"/>
    <col min="2814" max="2814" width="2.85546875" style="2" customWidth="1"/>
    <col min="2815" max="2816" width="15.7109375" style="2" customWidth="1"/>
    <col min="2817" max="2817" width="2.85546875" style="2" customWidth="1"/>
    <col min="2818" max="2819" width="15.7109375" style="2" customWidth="1"/>
    <col min="2820" max="2820" width="2.85546875" style="2" customWidth="1"/>
    <col min="2821" max="2822" width="15.7109375" style="2" customWidth="1"/>
    <col min="2823" max="2823" width="2.85546875" style="2" customWidth="1"/>
    <col min="2824" max="2825" width="15.7109375" style="2" customWidth="1"/>
    <col min="2826" max="2826" width="2.85546875" style="2" customWidth="1"/>
    <col min="2827" max="3064" width="9.140625" style="2"/>
    <col min="3065" max="3065" width="2.85546875" style="2" customWidth="1"/>
    <col min="3066" max="3066" width="45.85546875" style="2" customWidth="1"/>
    <col min="3067" max="3067" width="2.85546875" style="2" customWidth="1"/>
    <col min="3068" max="3069" width="15.7109375" style="2" customWidth="1"/>
    <col min="3070" max="3070" width="2.85546875" style="2" customWidth="1"/>
    <col min="3071" max="3072" width="15.7109375" style="2" customWidth="1"/>
    <col min="3073" max="3073" width="2.85546875" style="2" customWidth="1"/>
    <col min="3074" max="3075" width="15.7109375" style="2" customWidth="1"/>
    <col min="3076" max="3076" width="2.85546875" style="2" customWidth="1"/>
    <col min="3077" max="3078" width="15.7109375" style="2" customWidth="1"/>
    <col min="3079" max="3079" width="2.85546875" style="2" customWidth="1"/>
    <col min="3080" max="3081" width="15.7109375" style="2" customWidth="1"/>
    <col min="3082" max="3082" width="2.85546875" style="2" customWidth="1"/>
    <col min="3083" max="3320" width="9.140625" style="2"/>
    <col min="3321" max="3321" width="2.85546875" style="2" customWidth="1"/>
    <col min="3322" max="3322" width="45.85546875" style="2" customWidth="1"/>
    <col min="3323" max="3323" width="2.85546875" style="2" customWidth="1"/>
    <col min="3324" max="3325" width="15.7109375" style="2" customWidth="1"/>
    <col min="3326" max="3326" width="2.85546875" style="2" customWidth="1"/>
    <col min="3327" max="3328" width="15.7109375" style="2" customWidth="1"/>
    <col min="3329" max="3329" width="2.85546875" style="2" customWidth="1"/>
    <col min="3330" max="3331" width="15.7109375" style="2" customWidth="1"/>
    <col min="3332" max="3332" width="2.85546875" style="2" customWidth="1"/>
    <col min="3333" max="3334" width="15.7109375" style="2" customWidth="1"/>
    <col min="3335" max="3335" width="2.85546875" style="2" customWidth="1"/>
    <col min="3336" max="3337" width="15.7109375" style="2" customWidth="1"/>
    <col min="3338" max="3338" width="2.85546875" style="2" customWidth="1"/>
    <col min="3339" max="3576" width="9.140625" style="2"/>
    <col min="3577" max="3577" width="2.85546875" style="2" customWidth="1"/>
    <col min="3578" max="3578" width="45.85546875" style="2" customWidth="1"/>
    <col min="3579" max="3579" width="2.85546875" style="2" customWidth="1"/>
    <col min="3580" max="3581" width="15.7109375" style="2" customWidth="1"/>
    <col min="3582" max="3582" width="2.85546875" style="2" customWidth="1"/>
    <col min="3583" max="3584" width="15.7109375" style="2" customWidth="1"/>
    <col min="3585" max="3585" width="2.85546875" style="2" customWidth="1"/>
    <col min="3586" max="3587" width="15.7109375" style="2" customWidth="1"/>
    <col min="3588" max="3588" width="2.85546875" style="2" customWidth="1"/>
    <col min="3589" max="3590" width="15.7109375" style="2" customWidth="1"/>
    <col min="3591" max="3591" width="2.85546875" style="2" customWidth="1"/>
    <col min="3592" max="3593" width="15.7109375" style="2" customWidth="1"/>
    <col min="3594" max="3594" width="2.85546875" style="2" customWidth="1"/>
    <col min="3595" max="3832" width="9.140625" style="2"/>
    <col min="3833" max="3833" width="2.85546875" style="2" customWidth="1"/>
    <col min="3834" max="3834" width="45.85546875" style="2" customWidth="1"/>
    <col min="3835" max="3835" width="2.85546875" style="2" customWidth="1"/>
    <col min="3836" max="3837" width="15.7109375" style="2" customWidth="1"/>
    <col min="3838" max="3838" width="2.85546875" style="2" customWidth="1"/>
    <col min="3839" max="3840" width="15.7109375" style="2" customWidth="1"/>
    <col min="3841" max="3841" width="2.85546875" style="2" customWidth="1"/>
    <col min="3842" max="3843" width="15.7109375" style="2" customWidth="1"/>
    <col min="3844" max="3844" width="2.85546875" style="2" customWidth="1"/>
    <col min="3845" max="3846" width="15.7109375" style="2" customWidth="1"/>
    <col min="3847" max="3847" width="2.85546875" style="2" customWidth="1"/>
    <col min="3848" max="3849" width="15.7109375" style="2" customWidth="1"/>
    <col min="3850" max="3850" width="2.85546875" style="2" customWidth="1"/>
    <col min="3851" max="4088" width="9.140625" style="2"/>
    <col min="4089" max="4089" width="2.85546875" style="2" customWidth="1"/>
    <col min="4090" max="4090" width="45.85546875" style="2" customWidth="1"/>
    <col min="4091" max="4091" width="2.85546875" style="2" customWidth="1"/>
    <col min="4092" max="4093" width="15.7109375" style="2" customWidth="1"/>
    <col min="4094" max="4094" width="2.85546875" style="2" customWidth="1"/>
    <col min="4095" max="4096" width="15.7109375" style="2" customWidth="1"/>
    <col min="4097" max="4097" width="2.85546875" style="2" customWidth="1"/>
    <col min="4098" max="4099" width="15.7109375" style="2" customWidth="1"/>
    <col min="4100" max="4100" width="2.85546875" style="2" customWidth="1"/>
    <col min="4101" max="4102" width="15.7109375" style="2" customWidth="1"/>
    <col min="4103" max="4103" width="2.85546875" style="2" customWidth="1"/>
    <col min="4104" max="4105" width="15.7109375" style="2" customWidth="1"/>
    <col min="4106" max="4106" width="2.85546875" style="2" customWidth="1"/>
    <col min="4107" max="4344" width="9.140625" style="2"/>
    <col min="4345" max="4345" width="2.85546875" style="2" customWidth="1"/>
    <col min="4346" max="4346" width="45.85546875" style="2" customWidth="1"/>
    <col min="4347" max="4347" width="2.85546875" style="2" customWidth="1"/>
    <col min="4348" max="4349" width="15.7109375" style="2" customWidth="1"/>
    <col min="4350" max="4350" width="2.85546875" style="2" customWidth="1"/>
    <col min="4351" max="4352" width="15.7109375" style="2" customWidth="1"/>
    <col min="4353" max="4353" width="2.85546875" style="2" customWidth="1"/>
    <col min="4354" max="4355" width="15.7109375" style="2" customWidth="1"/>
    <col min="4356" max="4356" width="2.85546875" style="2" customWidth="1"/>
    <col min="4357" max="4358" width="15.7109375" style="2" customWidth="1"/>
    <col min="4359" max="4359" width="2.85546875" style="2" customWidth="1"/>
    <col min="4360" max="4361" width="15.7109375" style="2" customWidth="1"/>
    <col min="4362" max="4362" width="2.85546875" style="2" customWidth="1"/>
    <col min="4363" max="4600" width="9.140625" style="2"/>
    <col min="4601" max="4601" width="2.85546875" style="2" customWidth="1"/>
    <col min="4602" max="4602" width="45.85546875" style="2" customWidth="1"/>
    <col min="4603" max="4603" width="2.85546875" style="2" customWidth="1"/>
    <col min="4604" max="4605" width="15.7109375" style="2" customWidth="1"/>
    <col min="4606" max="4606" width="2.85546875" style="2" customWidth="1"/>
    <col min="4607" max="4608" width="15.7109375" style="2" customWidth="1"/>
    <col min="4609" max="4609" width="2.85546875" style="2" customWidth="1"/>
    <col min="4610" max="4611" width="15.7109375" style="2" customWidth="1"/>
    <col min="4612" max="4612" width="2.85546875" style="2" customWidth="1"/>
    <col min="4613" max="4614" width="15.7109375" style="2" customWidth="1"/>
    <col min="4615" max="4615" width="2.85546875" style="2" customWidth="1"/>
    <col min="4616" max="4617" width="15.7109375" style="2" customWidth="1"/>
    <col min="4618" max="4618" width="2.85546875" style="2" customWidth="1"/>
    <col min="4619" max="4856" width="9.140625" style="2"/>
    <col min="4857" max="4857" width="2.85546875" style="2" customWidth="1"/>
    <col min="4858" max="4858" width="45.85546875" style="2" customWidth="1"/>
    <col min="4859" max="4859" width="2.85546875" style="2" customWidth="1"/>
    <col min="4860" max="4861" width="15.7109375" style="2" customWidth="1"/>
    <col min="4862" max="4862" width="2.85546875" style="2" customWidth="1"/>
    <col min="4863" max="4864" width="15.7109375" style="2" customWidth="1"/>
    <col min="4865" max="4865" width="2.85546875" style="2" customWidth="1"/>
    <col min="4866" max="4867" width="15.7109375" style="2" customWidth="1"/>
    <col min="4868" max="4868" width="2.85546875" style="2" customWidth="1"/>
    <col min="4869" max="4870" width="15.7109375" style="2" customWidth="1"/>
    <col min="4871" max="4871" width="2.85546875" style="2" customWidth="1"/>
    <col min="4872" max="4873" width="15.7109375" style="2" customWidth="1"/>
    <col min="4874" max="4874" width="2.85546875" style="2" customWidth="1"/>
    <col min="4875" max="5112" width="9.140625" style="2"/>
    <col min="5113" max="5113" width="2.85546875" style="2" customWidth="1"/>
    <col min="5114" max="5114" width="45.85546875" style="2" customWidth="1"/>
    <col min="5115" max="5115" width="2.85546875" style="2" customWidth="1"/>
    <col min="5116" max="5117" width="15.7109375" style="2" customWidth="1"/>
    <col min="5118" max="5118" width="2.85546875" style="2" customWidth="1"/>
    <col min="5119" max="5120" width="15.7109375" style="2" customWidth="1"/>
    <col min="5121" max="5121" width="2.85546875" style="2" customWidth="1"/>
    <col min="5122" max="5123" width="15.7109375" style="2" customWidth="1"/>
    <col min="5124" max="5124" width="2.85546875" style="2" customWidth="1"/>
    <col min="5125" max="5126" width="15.7109375" style="2" customWidth="1"/>
    <col min="5127" max="5127" width="2.85546875" style="2" customWidth="1"/>
    <col min="5128" max="5129" width="15.7109375" style="2" customWidth="1"/>
    <col min="5130" max="5130" width="2.85546875" style="2" customWidth="1"/>
    <col min="5131" max="5368" width="9.140625" style="2"/>
    <col min="5369" max="5369" width="2.85546875" style="2" customWidth="1"/>
    <col min="5370" max="5370" width="45.85546875" style="2" customWidth="1"/>
    <col min="5371" max="5371" width="2.85546875" style="2" customWidth="1"/>
    <col min="5372" max="5373" width="15.7109375" style="2" customWidth="1"/>
    <col min="5374" max="5374" width="2.85546875" style="2" customWidth="1"/>
    <col min="5375" max="5376" width="15.7109375" style="2" customWidth="1"/>
    <col min="5377" max="5377" width="2.85546875" style="2" customWidth="1"/>
    <col min="5378" max="5379" width="15.7109375" style="2" customWidth="1"/>
    <col min="5380" max="5380" width="2.85546875" style="2" customWidth="1"/>
    <col min="5381" max="5382" width="15.7109375" style="2" customWidth="1"/>
    <col min="5383" max="5383" width="2.85546875" style="2" customWidth="1"/>
    <col min="5384" max="5385" width="15.7109375" style="2" customWidth="1"/>
    <col min="5386" max="5386" width="2.85546875" style="2" customWidth="1"/>
    <col min="5387" max="5624" width="9.140625" style="2"/>
    <col min="5625" max="5625" width="2.85546875" style="2" customWidth="1"/>
    <col min="5626" max="5626" width="45.85546875" style="2" customWidth="1"/>
    <col min="5627" max="5627" width="2.85546875" style="2" customWidth="1"/>
    <col min="5628" max="5629" width="15.7109375" style="2" customWidth="1"/>
    <col min="5630" max="5630" width="2.85546875" style="2" customWidth="1"/>
    <col min="5631" max="5632" width="15.7109375" style="2" customWidth="1"/>
    <col min="5633" max="5633" width="2.85546875" style="2" customWidth="1"/>
    <col min="5634" max="5635" width="15.7109375" style="2" customWidth="1"/>
    <col min="5636" max="5636" width="2.85546875" style="2" customWidth="1"/>
    <col min="5637" max="5638" width="15.7109375" style="2" customWidth="1"/>
    <col min="5639" max="5639" width="2.85546875" style="2" customWidth="1"/>
    <col min="5640" max="5641" width="15.7109375" style="2" customWidth="1"/>
    <col min="5642" max="5642" width="2.85546875" style="2" customWidth="1"/>
    <col min="5643" max="5880" width="9.140625" style="2"/>
    <col min="5881" max="5881" width="2.85546875" style="2" customWidth="1"/>
    <col min="5882" max="5882" width="45.85546875" style="2" customWidth="1"/>
    <col min="5883" max="5883" width="2.85546875" style="2" customWidth="1"/>
    <col min="5884" max="5885" width="15.7109375" style="2" customWidth="1"/>
    <col min="5886" max="5886" width="2.85546875" style="2" customWidth="1"/>
    <col min="5887" max="5888" width="15.7109375" style="2" customWidth="1"/>
    <col min="5889" max="5889" width="2.85546875" style="2" customWidth="1"/>
    <col min="5890" max="5891" width="15.7109375" style="2" customWidth="1"/>
    <col min="5892" max="5892" width="2.85546875" style="2" customWidth="1"/>
    <col min="5893" max="5894" width="15.7109375" style="2" customWidth="1"/>
    <col min="5895" max="5895" width="2.85546875" style="2" customWidth="1"/>
    <col min="5896" max="5897" width="15.7109375" style="2" customWidth="1"/>
    <col min="5898" max="5898" width="2.85546875" style="2" customWidth="1"/>
    <col min="5899" max="6136" width="9.140625" style="2"/>
    <col min="6137" max="6137" width="2.85546875" style="2" customWidth="1"/>
    <col min="6138" max="6138" width="45.85546875" style="2" customWidth="1"/>
    <col min="6139" max="6139" width="2.85546875" style="2" customWidth="1"/>
    <col min="6140" max="6141" width="15.7109375" style="2" customWidth="1"/>
    <col min="6142" max="6142" width="2.85546875" style="2" customWidth="1"/>
    <col min="6143" max="6144" width="15.7109375" style="2" customWidth="1"/>
    <col min="6145" max="6145" width="2.85546875" style="2" customWidth="1"/>
    <col min="6146" max="6147" width="15.7109375" style="2" customWidth="1"/>
    <col min="6148" max="6148" width="2.85546875" style="2" customWidth="1"/>
    <col min="6149" max="6150" width="15.7109375" style="2" customWidth="1"/>
    <col min="6151" max="6151" width="2.85546875" style="2" customWidth="1"/>
    <col min="6152" max="6153" width="15.7109375" style="2" customWidth="1"/>
    <col min="6154" max="6154" width="2.85546875" style="2" customWidth="1"/>
    <col min="6155" max="6392" width="9.140625" style="2"/>
    <col min="6393" max="6393" width="2.85546875" style="2" customWidth="1"/>
    <col min="6394" max="6394" width="45.85546875" style="2" customWidth="1"/>
    <col min="6395" max="6395" width="2.85546875" style="2" customWidth="1"/>
    <col min="6396" max="6397" width="15.7109375" style="2" customWidth="1"/>
    <col min="6398" max="6398" width="2.85546875" style="2" customWidth="1"/>
    <col min="6399" max="6400" width="15.7109375" style="2" customWidth="1"/>
    <col min="6401" max="6401" width="2.85546875" style="2" customWidth="1"/>
    <col min="6402" max="6403" width="15.7109375" style="2" customWidth="1"/>
    <col min="6404" max="6404" width="2.85546875" style="2" customWidth="1"/>
    <col min="6405" max="6406" width="15.7109375" style="2" customWidth="1"/>
    <col min="6407" max="6407" width="2.85546875" style="2" customWidth="1"/>
    <col min="6408" max="6409" width="15.7109375" style="2" customWidth="1"/>
    <col min="6410" max="6410" width="2.85546875" style="2" customWidth="1"/>
    <col min="6411" max="6648" width="9.140625" style="2"/>
    <col min="6649" max="6649" width="2.85546875" style="2" customWidth="1"/>
    <col min="6650" max="6650" width="45.85546875" style="2" customWidth="1"/>
    <col min="6651" max="6651" width="2.85546875" style="2" customWidth="1"/>
    <col min="6652" max="6653" width="15.7109375" style="2" customWidth="1"/>
    <col min="6654" max="6654" width="2.85546875" style="2" customWidth="1"/>
    <col min="6655" max="6656" width="15.7109375" style="2" customWidth="1"/>
    <col min="6657" max="6657" width="2.85546875" style="2" customWidth="1"/>
    <col min="6658" max="6659" width="15.7109375" style="2" customWidth="1"/>
    <col min="6660" max="6660" width="2.85546875" style="2" customWidth="1"/>
    <col min="6661" max="6662" width="15.7109375" style="2" customWidth="1"/>
    <col min="6663" max="6663" width="2.85546875" style="2" customWidth="1"/>
    <col min="6664" max="6665" width="15.7109375" style="2" customWidth="1"/>
    <col min="6666" max="6666" width="2.85546875" style="2" customWidth="1"/>
    <col min="6667" max="6904" width="9.140625" style="2"/>
    <col min="6905" max="6905" width="2.85546875" style="2" customWidth="1"/>
    <col min="6906" max="6906" width="45.85546875" style="2" customWidth="1"/>
    <col min="6907" max="6907" width="2.85546875" style="2" customWidth="1"/>
    <col min="6908" max="6909" width="15.7109375" style="2" customWidth="1"/>
    <col min="6910" max="6910" width="2.85546875" style="2" customWidth="1"/>
    <col min="6911" max="6912" width="15.7109375" style="2" customWidth="1"/>
    <col min="6913" max="6913" width="2.85546875" style="2" customWidth="1"/>
    <col min="6914" max="6915" width="15.7109375" style="2" customWidth="1"/>
    <col min="6916" max="6916" width="2.85546875" style="2" customWidth="1"/>
    <col min="6917" max="6918" width="15.7109375" style="2" customWidth="1"/>
    <col min="6919" max="6919" width="2.85546875" style="2" customWidth="1"/>
    <col min="6920" max="6921" width="15.7109375" style="2" customWidth="1"/>
    <col min="6922" max="6922" width="2.85546875" style="2" customWidth="1"/>
    <col min="6923" max="7160" width="9.140625" style="2"/>
    <col min="7161" max="7161" width="2.85546875" style="2" customWidth="1"/>
    <col min="7162" max="7162" width="45.85546875" style="2" customWidth="1"/>
    <col min="7163" max="7163" width="2.85546875" style="2" customWidth="1"/>
    <col min="7164" max="7165" width="15.7109375" style="2" customWidth="1"/>
    <col min="7166" max="7166" width="2.85546875" style="2" customWidth="1"/>
    <col min="7167" max="7168" width="15.7109375" style="2" customWidth="1"/>
    <col min="7169" max="7169" width="2.85546875" style="2" customWidth="1"/>
    <col min="7170" max="7171" width="15.7109375" style="2" customWidth="1"/>
    <col min="7172" max="7172" width="2.85546875" style="2" customWidth="1"/>
    <col min="7173" max="7174" width="15.7109375" style="2" customWidth="1"/>
    <col min="7175" max="7175" width="2.85546875" style="2" customWidth="1"/>
    <col min="7176" max="7177" width="15.7109375" style="2" customWidth="1"/>
    <col min="7178" max="7178" width="2.85546875" style="2" customWidth="1"/>
    <col min="7179" max="7416" width="9.140625" style="2"/>
    <col min="7417" max="7417" width="2.85546875" style="2" customWidth="1"/>
    <col min="7418" max="7418" width="45.85546875" style="2" customWidth="1"/>
    <col min="7419" max="7419" width="2.85546875" style="2" customWidth="1"/>
    <col min="7420" max="7421" width="15.7109375" style="2" customWidth="1"/>
    <col min="7422" max="7422" width="2.85546875" style="2" customWidth="1"/>
    <col min="7423" max="7424" width="15.7109375" style="2" customWidth="1"/>
    <col min="7425" max="7425" width="2.85546875" style="2" customWidth="1"/>
    <col min="7426" max="7427" width="15.7109375" style="2" customWidth="1"/>
    <col min="7428" max="7428" width="2.85546875" style="2" customWidth="1"/>
    <col min="7429" max="7430" width="15.7109375" style="2" customWidth="1"/>
    <col min="7431" max="7431" width="2.85546875" style="2" customWidth="1"/>
    <col min="7432" max="7433" width="15.7109375" style="2" customWidth="1"/>
    <col min="7434" max="7434" width="2.85546875" style="2" customWidth="1"/>
    <col min="7435" max="7672" width="9.140625" style="2"/>
    <col min="7673" max="7673" width="2.85546875" style="2" customWidth="1"/>
    <col min="7674" max="7674" width="45.85546875" style="2" customWidth="1"/>
    <col min="7675" max="7675" width="2.85546875" style="2" customWidth="1"/>
    <col min="7676" max="7677" width="15.7109375" style="2" customWidth="1"/>
    <col min="7678" max="7678" width="2.85546875" style="2" customWidth="1"/>
    <col min="7679" max="7680" width="15.7109375" style="2" customWidth="1"/>
    <col min="7681" max="7681" width="2.85546875" style="2" customWidth="1"/>
    <col min="7682" max="7683" width="15.7109375" style="2" customWidth="1"/>
    <col min="7684" max="7684" width="2.85546875" style="2" customWidth="1"/>
    <col min="7685" max="7686" width="15.7109375" style="2" customWidth="1"/>
    <col min="7687" max="7687" width="2.85546875" style="2" customWidth="1"/>
    <col min="7688" max="7689" width="15.7109375" style="2" customWidth="1"/>
    <col min="7690" max="7690" width="2.85546875" style="2" customWidth="1"/>
    <col min="7691" max="7928" width="9.140625" style="2"/>
    <col min="7929" max="7929" width="2.85546875" style="2" customWidth="1"/>
    <col min="7930" max="7930" width="45.85546875" style="2" customWidth="1"/>
    <col min="7931" max="7931" width="2.85546875" style="2" customWidth="1"/>
    <col min="7932" max="7933" width="15.7109375" style="2" customWidth="1"/>
    <col min="7934" max="7934" width="2.85546875" style="2" customWidth="1"/>
    <col min="7935" max="7936" width="15.7109375" style="2" customWidth="1"/>
    <col min="7937" max="7937" width="2.85546875" style="2" customWidth="1"/>
    <col min="7938" max="7939" width="15.7109375" style="2" customWidth="1"/>
    <col min="7940" max="7940" width="2.85546875" style="2" customWidth="1"/>
    <col min="7941" max="7942" width="15.7109375" style="2" customWidth="1"/>
    <col min="7943" max="7943" width="2.85546875" style="2" customWidth="1"/>
    <col min="7944" max="7945" width="15.7109375" style="2" customWidth="1"/>
    <col min="7946" max="7946" width="2.85546875" style="2" customWidth="1"/>
    <col min="7947" max="8184" width="9.140625" style="2"/>
    <col min="8185" max="8185" width="2.85546875" style="2" customWidth="1"/>
    <col min="8186" max="8186" width="45.85546875" style="2" customWidth="1"/>
    <col min="8187" max="8187" width="2.85546875" style="2" customWidth="1"/>
    <col min="8188" max="8189" width="15.7109375" style="2" customWidth="1"/>
    <col min="8190" max="8190" width="2.85546875" style="2" customWidth="1"/>
    <col min="8191" max="8192" width="15.7109375" style="2" customWidth="1"/>
    <col min="8193" max="8193" width="2.85546875" style="2" customWidth="1"/>
    <col min="8194" max="8195" width="15.7109375" style="2" customWidth="1"/>
    <col min="8196" max="8196" width="2.85546875" style="2" customWidth="1"/>
    <col min="8197" max="8198" width="15.7109375" style="2" customWidth="1"/>
    <col min="8199" max="8199" width="2.85546875" style="2" customWidth="1"/>
    <col min="8200" max="8201" width="15.7109375" style="2" customWidth="1"/>
    <col min="8202" max="8202" width="2.85546875" style="2" customWidth="1"/>
    <col min="8203" max="8440" width="9.140625" style="2"/>
    <col min="8441" max="8441" width="2.85546875" style="2" customWidth="1"/>
    <col min="8442" max="8442" width="45.85546875" style="2" customWidth="1"/>
    <col min="8443" max="8443" width="2.85546875" style="2" customWidth="1"/>
    <col min="8444" max="8445" width="15.7109375" style="2" customWidth="1"/>
    <col min="8446" max="8446" width="2.85546875" style="2" customWidth="1"/>
    <col min="8447" max="8448" width="15.7109375" style="2" customWidth="1"/>
    <col min="8449" max="8449" width="2.85546875" style="2" customWidth="1"/>
    <col min="8450" max="8451" width="15.7109375" style="2" customWidth="1"/>
    <col min="8452" max="8452" width="2.85546875" style="2" customWidth="1"/>
    <col min="8453" max="8454" width="15.7109375" style="2" customWidth="1"/>
    <col min="8455" max="8455" width="2.85546875" style="2" customWidth="1"/>
    <col min="8456" max="8457" width="15.7109375" style="2" customWidth="1"/>
    <col min="8458" max="8458" width="2.85546875" style="2" customWidth="1"/>
    <col min="8459" max="8696" width="9.140625" style="2"/>
    <col min="8697" max="8697" width="2.85546875" style="2" customWidth="1"/>
    <col min="8698" max="8698" width="45.85546875" style="2" customWidth="1"/>
    <col min="8699" max="8699" width="2.85546875" style="2" customWidth="1"/>
    <col min="8700" max="8701" width="15.7109375" style="2" customWidth="1"/>
    <col min="8702" max="8702" width="2.85546875" style="2" customWidth="1"/>
    <col min="8703" max="8704" width="15.7109375" style="2" customWidth="1"/>
    <col min="8705" max="8705" width="2.85546875" style="2" customWidth="1"/>
    <col min="8706" max="8707" width="15.7109375" style="2" customWidth="1"/>
    <col min="8708" max="8708" width="2.85546875" style="2" customWidth="1"/>
    <col min="8709" max="8710" width="15.7109375" style="2" customWidth="1"/>
    <col min="8711" max="8711" width="2.85546875" style="2" customWidth="1"/>
    <col min="8712" max="8713" width="15.7109375" style="2" customWidth="1"/>
    <col min="8714" max="8714" width="2.85546875" style="2" customWidth="1"/>
    <col min="8715" max="8952" width="9.140625" style="2"/>
    <col min="8953" max="8953" width="2.85546875" style="2" customWidth="1"/>
    <col min="8954" max="8954" width="45.85546875" style="2" customWidth="1"/>
    <col min="8955" max="8955" width="2.85546875" style="2" customWidth="1"/>
    <col min="8956" max="8957" width="15.7109375" style="2" customWidth="1"/>
    <col min="8958" max="8958" width="2.85546875" style="2" customWidth="1"/>
    <col min="8959" max="8960" width="15.7109375" style="2" customWidth="1"/>
    <col min="8961" max="8961" width="2.85546875" style="2" customWidth="1"/>
    <col min="8962" max="8963" width="15.7109375" style="2" customWidth="1"/>
    <col min="8964" max="8964" width="2.85546875" style="2" customWidth="1"/>
    <col min="8965" max="8966" width="15.7109375" style="2" customWidth="1"/>
    <col min="8967" max="8967" width="2.85546875" style="2" customWidth="1"/>
    <col min="8968" max="8969" width="15.7109375" style="2" customWidth="1"/>
    <col min="8970" max="8970" width="2.85546875" style="2" customWidth="1"/>
    <col min="8971" max="9208" width="9.140625" style="2"/>
    <col min="9209" max="9209" width="2.85546875" style="2" customWidth="1"/>
    <col min="9210" max="9210" width="45.85546875" style="2" customWidth="1"/>
    <col min="9211" max="9211" width="2.85546875" style="2" customWidth="1"/>
    <col min="9212" max="9213" width="15.7109375" style="2" customWidth="1"/>
    <col min="9214" max="9214" width="2.85546875" style="2" customWidth="1"/>
    <col min="9215" max="9216" width="15.7109375" style="2" customWidth="1"/>
    <col min="9217" max="9217" width="2.85546875" style="2" customWidth="1"/>
    <col min="9218" max="9219" width="15.7109375" style="2" customWidth="1"/>
    <col min="9220" max="9220" width="2.85546875" style="2" customWidth="1"/>
    <col min="9221" max="9222" width="15.7109375" style="2" customWidth="1"/>
    <col min="9223" max="9223" width="2.85546875" style="2" customWidth="1"/>
    <col min="9224" max="9225" width="15.7109375" style="2" customWidth="1"/>
    <col min="9226" max="9226" width="2.85546875" style="2" customWidth="1"/>
    <col min="9227" max="9464" width="9.140625" style="2"/>
    <col min="9465" max="9465" width="2.85546875" style="2" customWidth="1"/>
    <col min="9466" max="9466" width="45.85546875" style="2" customWidth="1"/>
    <col min="9467" max="9467" width="2.85546875" style="2" customWidth="1"/>
    <col min="9468" max="9469" width="15.7109375" style="2" customWidth="1"/>
    <col min="9470" max="9470" width="2.85546875" style="2" customWidth="1"/>
    <col min="9471" max="9472" width="15.7109375" style="2" customWidth="1"/>
    <col min="9473" max="9473" width="2.85546875" style="2" customWidth="1"/>
    <col min="9474" max="9475" width="15.7109375" style="2" customWidth="1"/>
    <col min="9476" max="9476" width="2.85546875" style="2" customWidth="1"/>
    <col min="9477" max="9478" width="15.7109375" style="2" customWidth="1"/>
    <col min="9479" max="9479" width="2.85546875" style="2" customWidth="1"/>
    <col min="9480" max="9481" width="15.7109375" style="2" customWidth="1"/>
    <col min="9482" max="9482" width="2.85546875" style="2" customWidth="1"/>
    <col min="9483" max="9720" width="9.140625" style="2"/>
    <col min="9721" max="9721" width="2.85546875" style="2" customWidth="1"/>
    <col min="9722" max="9722" width="45.85546875" style="2" customWidth="1"/>
    <col min="9723" max="9723" width="2.85546875" style="2" customWidth="1"/>
    <col min="9724" max="9725" width="15.7109375" style="2" customWidth="1"/>
    <col min="9726" max="9726" width="2.85546875" style="2" customWidth="1"/>
    <col min="9727" max="9728" width="15.7109375" style="2" customWidth="1"/>
    <col min="9729" max="9729" width="2.85546875" style="2" customWidth="1"/>
    <col min="9730" max="9731" width="15.7109375" style="2" customWidth="1"/>
    <col min="9732" max="9732" width="2.85546875" style="2" customWidth="1"/>
    <col min="9733" max="9734" width="15.7109375" style="2" customWidth="1"/>
    <col min="9735" max="9735" width="2.85546875" style="2" customWidth="1"/>
    <col min="9736" max="9737" width="15.7109375" style="2" customWidth="1"/>
    <col min="9738" max="9738" width="2.85546875" style="2" customWidth="1"/>
    <col min="9739" max="9976" width="9.140625" style="2"/>
    <col min="9977" max="9977" width="2.85546875" style="2" customWidth="1"/>
    <col min="9978" max="9978" width="45.85546875" style="2" customWidth="1"/>
    <col min="9979" max="9979" width="2.85546875" style="2" customWidth="1"/>
    <col min="9980" max="9981" width="15.7109375" style="2" customWidth="1"/>
    <col min="9982" max="9982" width="2.85546875" style="2" customWidth="1"/>
    <col min="9983" max="9984" width="15.7109375" style="2" customWidth="1"/>
    <col min="9985" max="9985" width="2.85546875" style="2" customWidth="1"/>
    <col min="9986" max="9987" width="15.7109375" style="2" customWidth="1"/>
    <col min="9988" max="9988" width="2.85546875" style="2" customWidth="1"/>
    <col min="9989" max="9990" width="15.7109375" style="2" customWidth="1"/>
    <col min="9991" max="9991" width="2.85546875" style="2" customWidth="1"/>
    <col min="9992" max="9993" width="15.7109375" style="2" customWidth="1"/>
    <col min="9994" max="9994" width="2.85546875" style="2" customWidth="1"/>
    <col min="9995" max="10232" width="9.140625" style="2"/>
    <col min="10233" max="10233" width="2.85546875" style="2" customWidth="1"/>
    <col min="10234" max="10234" width="45.85546875" style="2" customWidth="1"/>
    <col min="10235" max="10235" width="2.85546875" style="2" customWidth="1"/>
    <col min="10236" max="10237" width="15.7109375" style="2" customWidth="1"/>
    <col min="10238" max="10238" width="2.85546875" style="2" customWidth="1"/>
    <col min="10239" max="10240" width="15.7109375" style="2" customWidth="1"/>
    <col min="10241" max="10241" width="2.85546875" style="2" customWidth="1"/>
    <col min="10242" max="10243" width="15.7109375" style="2" customWidth="1"/>
    <col min="10244" max="10244" width="2.85546875" style="2" customWidth="1"/>
    <col min="10245" max="10246" width="15.7109375" style="2" customWidth="1"/>
    <col min="10247" max="10247" width="2.85546875" style="2" customWidth="1"/>
    <col min="10248" max="10249" width="15.7109375" style="2" customWidth="1"/>
    <col min="10250" max="10250" width="2.85546875" style="2" customWidth="1"/>
    <col min="10251" max="10488" width="9.140625" style="2"/>
    <col min="10489" max="10489" width="2.85546875" style="2" customWidth="1"/>
    <col min="10490" max="10490" width="45.85546875" style="2" customWidth="1"/>
    <col min="10491" max="10491" width="2.85546875" style="2" customWidth="1"/>
    <col min="10492" max="10493" width="15.7109375" style="2" customWidth="1"/>
    <col min="10494" max="10494" width="2.85546875" style="2" customWidth="1"/>
    <col min="10495" max="10496" width="15.7109375" style="2" customWidth="1"/>
    <col min="10497" max="10497" width="2.85546875" style="2" customWidth="1"/>
    <col min="10498" max="10499" width="15.7109375" style="2" customWidth="1"/>
    <col min="10500" max="10500" width="2.85546875" style="2" customWidth="1"/>
    <col min="10501" max="10502" width="15.7109375" style="2" customWidth="1"/>
    <col min="10503" max="10503" width="2.85546875" style="2" customWidth="1"/>
    <col min="10504" max="10505" width="15.7109375" style="2" customWidth="1"/>
    <col min="10506" max="10506" width="2.85546875" style="2" customWidth="1"/>
    <col min="10507" max="10744" width="9.140625" style="2"/>
    <col min="10745" max="10745" width="2.85546875" style="2" customWidth="1"/>
    <col min="10746" max="10746" width="45.85546875" style="2" customWidth="1"/>
    <col min="10747" max="10747" width="2.85546875" style="2" customWidth="1"/>
    <col min="10748" max="10749" width="15.7109375" style="2" customWidth="1"/>
    <col min="10750" max="10750" width="2.85546875" style="2" customWidth="1"/>
    <col min="10751" max="10752" width="15.7109375" style="2" customWidth="1"/>
    <col min="10753" max="10753" width="2.85546875" style="2" customWidth="1"/>
    <col min="10754" max="10755" width="15.7109375" style="2" customWidth="1"/>
    <col min="10756" max="10756" width="2.85546875" style="2" customWidth="1"/>
    <col min="10757" max="10758" width="15.7109375" style="2" customWidth="1"/>
    <col min="10759" max="10759" width="2.85546875" style="2" customWidth="1"/>
    <col min="10760" max="10761" width="15.7109375" style="2" customWidth="1"/>
    <col min="10762" max="10762" width="2.85546875" style="2" customWidth="1"/>
    <col min="10763" max="11000" width="9.140625" style="2"/>
    <col min="11001" max="11001" width="2.85546875" style="2" customWidth="1"/>
    <col min="11002" max="11002" width="45.85546875" style="2" customWidth="1"/>
    <col min="11003" max="11003" width="2.85546875" style="2" customWidth="1"/>
    <col min="11004" max="11005" width="15.7109375" style="2" customWidth="1"/>
    <col min="11006" max="11006" width="2.85546875" style="2" customWidth="1"/>
    <col min="11007" max="11008" width="15.7109375" style="2" customWidth="1"/>
    <col min="11009" max="11009" width="2.85546875" style="2" customWidth="1"/>
    <col min="11010" max="11011" width="15.7109375" style="2" customWidth="1"/>
    <col min="11012" max="11012" width="2.85546875" style="2" customWidth="1"/>
    <col min="11013" max="11014" width="15.7109375" style="2" customWidth="1"/>
    <col min="11015" max="11015" width="2.85546875" style="2" customWidth="1"/>
    <col min="11016" max="11017" width="15.7109375" style="2" customWidth="1"/>
    <col min="11018" max="11018" width="2.85546875" style="2" customWidth="1"/>
    <col min="11019" max="11256" width="9.140625" style="2"/>
    <col min="11257" max="11257" width="2.85546875" style="2" customWidth="1"/>
    <col min="11258" max="11258" width="45.85546875" style="2" customWidth="1"/>
    <col min="11259" max="11259" width="2.85546875" style="2" customWidth="1"/>
    <col min="11260" max="11261" width="15.7109375" style="2" customWidth="1"/>
    <col min="11262" max="11262" width="2.85546875" style="2" customWidth="1"/>
    <col min="11263" max="11264" width="15.7109375" style="2" customWidth="1"/>
    <col min="11265" max="11265" width="2.85546875" style="2" customWidth="1"/>
    <col min="11266" max="11267" width="15.7109375" style="2" customWidth="1"/>
    <col min="11268" max="11268" width="2.85546875" style="2" customWidth="1"/>
    <col min="11269" max="11270" width="15.7109375" style="2" customWidth="1"/>
    <col min="11271" max="11271" width="2.85546875" style="2" customWidth="1"/>
    <col min="11272" max="11273" width="15.7109375" style="2" customWidth="1"/>
    <col min="11274" max="11274" width="2.85546875" style="2" customWidth="1"/>
    <col min="11275" max="11512" width="9.140625" style="2"/>
    <col min="11513" max="11513" width="2.85546875" style="2" customWidth="1"/>
    <col min="11514" max="11514" width="45.85546875" style="2" customWidth="1"/>
    <col min="11515" max="11515" width="2.85546875" style="2" customWidth="1"/>
    <col min="11516" max="11517" width="15.7109375" style="2" customWidth="1"/>
    <col min="11518" max="11518" width="2.85546875" style="2" customWidth="1"/>
    <col min="11519" max="11520" width="15.7109375" style="2" customWidth="1"/>
    <col min="11521" max="11521" width="2.85546875" style="2" customWidth="1"/>
    <col min="11522" max="11523" width="15.7109375" style="2" customWidth="1"/>
    <col min="11524" max="11524" width="2.85546875" style="2" customWidth="1"/>
    <col min="11525" max="11526" width="15.7109375" style="2" customWidth="1"/>
    <col min="11527" max="11527" width="2.85546875" style="2" customWidth="1"/>
    <col min="11528" max="11529" width="15.7109375" style="2" customWidth="1"/>
    <col min="11530" max="11530" width="2.85546875" style="2" customWidth="1"/>
    <col min="11531" max="11768" width="9.140625" style="2"/>
    <col min="11769" max="11769" width="2.85546875" style="2" customWidth="1"/>
    <col min="11770" max="11770" width="45.85546875" style="2" customWidth="1"/>
    <col min="11771" max="11771" width="2.85546875" style="2" customWidth="1"/>
    <col min="11772" max="11773" width="15.7109375" style="2" customWidth="1"/>
    <col min="11774" max="11774" width="2.85546875" style="2" customWidth="1"/>
    <col min="11775" max="11776" width="15.7109375" style="2" customWidth="1"/>
    <col min="11777" max="11777" width="2.85546875" style="2" customWidth="1"/>
    <col min="11778" max="11779" width="15.7109375" style="2" customWidth="1"/>
    <col min="11780" max="11780" width="2.85546875" style="2" customWidth="1"/>
    <col min="11781" max="11782" width="15.7109375" style="2" customWidth="1"/>
    <col min="11783" max="11783" width="2.85546875" style="2" customWidth="1"/>
    <col min="11784" max="11785" width="15.7109375" style="2" customWidth="1"/>
    <col min="11786" max="11786" width="2.85546875" style="2" customWidth="1"/>
    <col min="11787" max="12024" width="9.140625" style="2"/>
    <col min="12025" max="12025" width="2.85546875" style="2" customWidth="1"/>
    <col min="12026" max="12026" width="45.85546875" style="2" customWidth="1"/>
    <col min="12027" max="12027" width="2.85546875" style="2" customWidth="1"/>
    <col min="12028" max="12029" width="15.7109375" style="2" customWidth="1"/>
    <col min="12030" max="12030" width="2.85546875" style="2" customWidth="1"/>
    <col min="12031" max="12032" width="15.7109375" style="2" customWidth="1"/>
    <col min="12033" max="12033" width="2.85546875" style="2" customWidth="1"/>
    <col min="12034" max="12035" width="15.7109375" style="2" customWidth="1"/>
    <col min="12036" max="12036" width="2.85546875" style="2" customWidth="1"/>
    <col min="12037" max="12038" width="15.7109375" style="2" customWidth="1"/>
    <col min="12039" max="12039" width="2.85546875" style="2" customWidth="1"/>
    <col min="12040" max="12041" width="15.7109375" style="2" customWidth="1"/>
    <col min="12042" max="12042" width="2.85546875" style="2" customWidth="1"/>
    <col min="12043" max="12280" width="9.140625" style="2"/>
    <col min="12281" max="12281" width="2.85546875" style="2" customWidth="1"/>
    <col min="12282" max="12282" width="45.85546875" style="2" customWidth="1"/>
    <col min="12283" max="12283" width="2.85546875" style="2" customWidth="1"/>
    <col min="12284" max="12285" width="15.7109375" style="2" customWidth="1"/>
    <col min="12286" max="12286" width="2.85546875" style="2" customWidth="1"/>
    <col min="12287" max="12288" width="15.7109375" style="2" customWidth="1"/>
    <col min="12289" max="12289" width="2.85546875" style="2" customWidth="1"/>
    <col min="12290" max="12291" width="15.7109375" style="2" customWidth="1"/>
    <col min="12292" max="12292" width="2.85546875" style="2" customWidth="1"/>
    <col min="12293" max="12294" width="15.7109375" style="2" customWidth="1"/>
    <col min="12295" max="12295" width="2.85546875" style="2" customWidth="1"/>
    <col min="12296" max="12297" width="15.7109375" style="2" customWidth="1"/>
    <col min="12298" max="12298" width="2.85546875" style="2" customWidth="1"/>
    <col min="12299" max="12536" width="9.140625" style="2"/>
    <col min="12537" max="12537" width="2.85546875" style="2" customWidth="1"/>
    <col min="12538" max="12538" width="45.85546875" style="2" customWidth="1"/>
    <col min="12539" max="12539" width="2.85546875" style="2" customWidth="1"/>
    <col min="12540" max="12541" width="15.7109375" style="2" customWidth="1"/>
    <col min="12542" max="12542" width="2.85546875" style="2" customWidth="1"/>
    <col min="12543" max="12544" width="15.7109375" style="2" customWidth="1"/>
    <col min="12545" max="12545" width="2.85546875" style="2" customWidth="1"/>
    <col min="12546" max="12547" width="15.7109375" style="2" customWidth="1"/>
    <col min="12548" max="12548" width="2.85546875" style="2" customWidth="1"/>
    <col min="12549" max="12550" width="15.7109375" style="2" customWidth="1"/>
    <col min="12551" max="12551" width="2.85546875" style="2" customWidth="1"/>
    <col min="12552" max="12553" width="15.7109375" style="2" customWidth="1"/>
    <col min="12554" max="12554" width="2.85546875" style="2" customWidth="1"/>
    <col min="12555" max="12792" width="9.140625" style="2"/>
    <col min="12793" max="12793" width="2.85546875" style="2" customWidth="1"/>
    <col min="12794" max="12794" width="45.85546875" style="2" customWidth="1"/>
    <col min="12795" max="12795" width="2.85546875" style="2" customWidth="1"/>
    <col min="12796" max="12797" width="15.7109375" style="2" customWidth="1"/>
    <col min="12798" max="12798" width="2.85546875" style="2" customWidth="1"/>
    <col min="12799" max="12800" width="15.7109375" style="2" customWidth="1"/>
    <col min="12801" max="12801" width="2.85546875" style="2" customWidth="1"/>
    <col min="12802" max="12803" width="15.7109375" style="2" customWidth="1"/>
    <col min="12804" max="12804" width="2.85546875" style="2" customWidth="1"/>
    <col min="12805" max="12806" width="15.7109375" style="2" customWidth="1"/>
    <col min="12807" max="12807" width="2.85546875" style="2" customWidth="1"/>
    <col min="12808" max="12809" width="15.7109375" style="2" customWidth="1"/>
    <col min="12810" max="12810" width="2.85546875" style="2" customWidth="1"/>
    <col min="12811" max="13048" width="9.140625" style="2"/>
    <col min="13049" max="13049" width="2.85546875" style="2" customWidth="1"/>
    <col min="13050" max="13050" width="45.85546875" style="2" customWidth="1"/>
    <col min="13051" max="13051" width="2.85546875" style="2" customWidth="1"/>
    <col min="13052" max="13053" width="15.7109375" style="2" customWidth="1"/>
    <col min="13054" max="13054" width="2.85546875" style="2" customWidth="1"/>
    <col min="13055" max="13056" width="15.7109375" style="2" customWidth="1"/>
    <col min="13057" max="13057" width="2.85546875" style="2" customWidth="1"/>
    <col min="13058" max="13059" width="15.7109375" style="2" customWidth="1"/>
    <col min="13060" max="13060" width="2.85546875" style="2" customWidth="1"/>
    <col min="13061" max="13062" width="15.7109375" style="2" customWidth="1"/>
    <col min="13063" max="13063" width="2.85546875" style="2" customWidth="1"/>
    <col min="13064" max="13065" width="15.7109375" style="2" customWidth="1"/>
    <col min="13066" max="13066" width="2.85546875" style="2" customWidth="1"/>
    <col min="13067" max="13304" width="9.140625" style="2"/>
    <col min="13305" max="13305" width="2.85546875" style="2" customWidth="1"/>
    <col min="13306" max="13306" width="45.85546875" style="2" customWidth="1"/>
    <col min="13307" max="13307" width="2.85546875" style="2" customWidth="1"/>
    <col min="13308" max="13309" width="15.7109375" style="2" customWidth="1"/>
    <col min="13310" max="13310" width="2.85546875" style="2" customWidth="1"/>
    <col min="13311" max="13312" width="15.7109375" style="2" customWidth="1"/>
    <col min="13313" max="13313" width="2.85546875" style="2" customWidth="1"/>
    <col min="13314" max="13315" width="15.7109375" style="2" customWidth="1"/>
    <col min="13316" max="13316" width="2.85546875" style="2" customWidth="1"/>
    <col min="13317" max="13318" width="15.7109375" style="2" customWidth="1"/>
    <col min="13319" max="13319" width="2.85546875" style="2" customWidth="1"/>
    <col min="13320" max="13321" width="15.7109375" style="2" customWidth="1"/>
    <col min="13322" max="13322" width="2.85546875" style="2" customWidth="1"/>
    <col min="13323" max="13560" width="9.140625" style="2"/>
    <col min="13561" max="13561" width="2.85546875" style="2" customWidth="1"/>
    <col min="13562" max="13562" width="45.85546875" style="2" customWidth="1"/>
    <col min="13563" max="13563" width="2.85546875" style="2" customWidth="1"/>
    <col min="13564" max="13565" width="15.7109375" style="2" customWidth="1"/>
    <col min="13566" max="13566" width="2.85546875" style="2" customWidth="1"/>
    <col min="13567" max="13568" width="15.7109375" style="2" customWidth="1"/>
    <col min="13569" max="13569" width="2.85546875" style="2" customWidth="1"/>
    <col min="13570" max="13571" width="15.7109375" style="2" customWidth="1"/>
    <col min="13572" max="13572" width="2.85546875" style="2" customWidth="1"/>
    <col min="13573" max="13574" width="15.7109375" style="2" customWidth="1"/>
    <col min="13575" max="13575" width="2.85546875" style="2" customWidth="1"/>
    <col min="13576" max="13577" width="15.7109375" style="2" customWidth="1"/>
    <col min="13578" max="13578" width="2.85546875" style="2" customWidth="1"/>
    <col min="13579" max="13816" width="9.140625" style="2"/>
    <col min="13817" max="13817" width="2.85546875" style="2" customWidth="1"/>
    <col min="13818" max="13818" width="45.85546875" style="2" customWidth="1"/>
    <col min="13819" max="13819" width="2.85546875" style="2" customWidth="1"/>
    <col min="13820" max="13821" width="15.7109375" style="2" customWidth="1"/>
    <col min="13822" max="13822" width="2.85546875" style="2" customWidth="1"/>
    <col min="13823" max="13824" width="15.7109375" style="2" customWidth="1"/>
    <col min="13825" max="13825" width="2.85546875" style="2" customWidth="1"/>
    <col min="13826" max="13827" width="15.7109375" style="2" customWidth="1"/>
    <col min="13828" max="13828" width="2.85546875" style="2" customWidth="1"/>
    <col min="13829" max="13830" width="15.7109375" style="2" customWidth="1"/>
    <col min="13831" max="13831" width="2.85546875" style="2" customWidth="1"/>
    <col min="13832" max="13833" width="15.7109375" style="2" customWidth="1"/>
    <col min="13834" max="13834" width="2.85546875" style="2" customWidth="1"/>
    <col min="13835" max="14072" width="9.140625" style="2"/>
    <col min="14073" max="14073" width="2.85546875" style="2" customWidth="1"/>
    <col min="14074" max="14074" width="45.85546875" style="2" customWidth="1"/>
    <col min="14075" max="14075" width="2.85546875" style="2" customWidth="1"/>
    <col min="14076" max="14077" width="15.7109375" style="2" customWidth="1"/>
    <col min="14078" max="14078" width="2.85546875" style="2" customWidth="1"/>
    <col min="14079" max="14080" width="15.7109375" style="2" customWidth="1"/>
    <col min="14081" max="14081" width="2.85546875" style="2" customWidth="1"/>
    <col min="14082" max="14083" width="15.7109375" style="2" customWidth="1"/>
    <col min="14084" max="14084" width="2.85546875" style="2" customWidth="1"/>
    <col min="14085" max="14086" width="15.7109375" style="2" customWidth="1"/>
    <col min="14087" max="14087" width="2.85546875" style="2" customWidth="1"/>
    <col min="14088" max="14089" width="15.7109375" style="2" customWidth="1"/>
    <col min="14090" max="14090" width="2.85546875" style="2" customWidth="1"/>
    <col min="14091" max="14328" width="9.140625" style="2"/>
    <col min="14329" max="14329" width="2.85546875" style="2" customWidth="1"/>
    <col min="14330" max="14330" width="45.85546875" style="2" customWidth="1"/>
    <col min="14331" max="14331" width="2.85546875" style="2" customWidth="1"/>
    <col min="14332" max="14333" width="15.7109375" style="2" customWidth="1"/>
    <col min="14334" max="14334" width="2.85546875" style="2" customWidth="1"/>
    <col min="14335" max="14336" width="15.7109375" style="2" customWidth="1"/>
    <col min="14337" max="14337" width="2.85546875" style="2" customWidth="1"/>
    <col min="14338" max="14339" width="15.7109375" style="2" customWidth="1"/>
    <col min="14340" max="14340" width="2.85546875" style="2" customWidth="1"/>
    <col min="14341" max="14342" width="15.7109375" style="2" customWidth="1"/>
    <col min="14343" max="14343" width="2.85546875" style="2" customWidth="1"/>
    <col min="14344" max="14345" width="15.7109375" style="2" customWidth="1"/>
    <col min="14346" max="14346" width="2.85546875" style="2" customWidth="1"/>
    <col min="14347" max="14584" width="9.140625" style="2"/>
    <col min="14585" max="14585" width="2.85546875" style="2" customWidth="1"/>
    <col min="14586" max="14586" width="45.85546875" style="2" customWidth="1"/>
    <col min="14587" max="14587" width="2.85546875" style="2" customWidth="1"/>
    <col min="14588" max="14589" width="15.7109375" style="2" customWidth="1"/>
    <col min="14590" max="14590" width="2.85546875" style="2" customWidth="1"/>
    <col min="14591" max="14592" width="15.7109375" style="2" customWidth="1"/>
    <col min="14593" max="14593" width="2.85546875" style="2" customWidth="1"/>
    <col min="14594" max="14595" width="15.7109375" style="2" customWidth="1"/>
    <col min="14596" max="14596" width="2.85546875" style="2" customWidth="1"/>
    <col min="14597" max="14598" width="15.7109375" style="2" customWidth="1"/>
    <col min="14599" max="14599" width="2.85546875" style="2" customWidth="1"/>
    <col min="14600" max="14601" width="15.7109375" style="2" customWidth="1"/>
    <col min="14602" max="14602" width="2.85546875" style="2" customWidth="1"/>
    <col min="14603" max="14840" width="9.140625" style="2"/>
    <col min="14841" max="14841" width="2.85546875" style="2" customWidth="1"/>
    <col min="14842" max="14842" width="45.85546875" style="2" customWidth="1"/>
    <col min="14843" max="14843" width="2.85546875" style="2" customWidth="1"/>
    <col min="14844" max="14845" width="15.7109375" style="2" customWidth="1"/>
    <col min="14846" max="14846" width="2.85546875" style="2" customWidth="1"/>
    <col min="14847" max="14848" width="15.7109375" style="2" customWidth="1"/>
    <col min="14849" max="14849" width="2.85546875" style="2" customWidth="1"/>
    <col min="14850" max="14851" width="15.7109375" style="2" customWidth="1"/>
    <col min="14852" max="14852" width="2.85546875" style="2" customWidth="1"/>
    <col min="14853" max="14854" width="15.7109375" style="2" customWidth="1"/>
    <col min="14855" max="14855" width="2.85546875" style="2" customWidth="1"/>
    <col min="14856" max="14857" width="15.7109375" style="2" customWidth="1"/>
    <col min="14858" max="14858" width="2.85546875" style="2" customWidth="1"/>
    <col min="14859" max="15096" width="9.140625" style="2"/>
    <col min="15097" max="15097" width="2.85546875" style="2" customWidth="1"/>
    <col min="15098" max="15098" width="45.85546875" style="2" customWidth="1"/>
    <col min="15099" max="15099" width="2.85546875" style="2" customWidth="1"/>
    <col min="15100" max="15101" width="15.7109375" style="2" customWidth="1"/>
    <col min="15102" max="15102" width="2.85546875" style="2" customWidth="1"/>
    <col min="15103" max="15104" width="15.7109375" style="2" customWidth="1"/>
    <col min="15105" max="15105" width="2.85546875" style="2" customWidth="1"/>
    <col min="15106" max="15107" width="15.7109375" style="2" customWidth="1"/>
    <col min="15108" max="15108" width="2.85546875" style="2" customWidth="1"/>
    <col min="15109" max="15110" width="15.7109375" style="2" customWidth="1"/>
    <col min="15111" max="15111" width="2.85546875" style="2" customWidth="1"/>
    <col min="15112" max="15113" width="15.7109375" style="2" customWidth="1"/>
    <col min="15114" max="15114" width="2.85546875" style="2" customWidth="1"/>
    <col min="15115" max="15352" width="9.140625" style="2"/>
    <col min="15353" max="15353" width="2.85546875" style="2" customWidth="1"/>
    <col min="15354" max="15354" width="45.85546875" style="2" customWidth="1"/>
    <col min="15355" max="15355" width="2.85546875" style="2" customWidth="1"/>
    <col min="15356" max="15357" width="15.7109375" style="2" customWidth="1"/>
    <col min="15358" max="15358" width="2.85546875" style="2" customWidth="1"/>
    <col min="15359" max="15360" width="15.7109375" style="2" customWidth="1"/>
    <col min="15361" max="15361" width="2.85546875" style="2" customWidth="1"/>
    <col min="15362" max="15363" width="15.7109375" style="2" customWidth="1"/>
    <col min="15364" max="15364" width="2.85546875" style="2" customWidth="1"/>
    <col min="15365" max="15366" width="15.7109375" style="2" customWidth="1"/>
    <col min="15367" max="15367" width="2.85546875" style="2" customWidth="1"/>
    <col min="15368" max="15369" width="15.7109375" style="2" customWidth="1"/>
    <col min="15370" max="15370" width="2.85546875" style="2" customWidth="1"/>
    <col min="15371" max="15608" width="9.140625" style="2"/>
    <col min="15609" max="15609" width="2.85546875" style="2" customWidth="1"/>
    <col min="15610" max="15610" width="45.85546875" style="2" customWidth="1"/>
    <col min="15611" max="15611" width="2.85546875" style="2" customWidth="1"/>
    <col min="15612" max="15613" width="15.7109375" style="2" customWidth="1"/>
    <col min="15614" max="15614" width="2.85546875" style="2" customWidth="1"/>
    <col min="15615" max="15616" width="15.7109375" style="2" customWidth="1"/>
    <col min="15617" max="15617" width="2.85546875" style="2" customWidth="1"/>
    <col min="15618" max="15619" width="15.7109375" style="2" customWidth="1"/>
    <col min="15620" max="15620" width="2.85546875" style="2" customWidth="1"/>
    <col min="15621" max="15622" width="15.7109375" style="2" customWidth="1"/>
    <col min="15623" max="15623" width="2.85546875" style="2" customWidth="1"/>
    <col min="15624" max="15625" width="15.7109375" style="2" customWidth="1"/>
    <col min="15626" max="15626" width="2.85546875" style="2" customWidth="1"/>
    <col min="15627" max="15864" width="9.140625" style="2"/>
    <col min="15865" max="15865" width="2.85546875" style="2" customWidth="1"/>
    <col min="15866" max="15866" width="45.85546875" style="2" customWidth="1"/>
    <col min="15867" max="15867" width="2.85546875" style="2" customWidth="1"/>
    <col min="15868" max="15869" width="15.7109375" style="2" customWidth="1"/>
    <col min="15870" max="15870" width="2.85546875" style="2" customWidth="1"/>
    <col min="15871" max="15872" width="15.7109375" style="2" customWidth="1"/>
    <col min="15873" max="15873" width="2.85546875" style="2" customWidth="1"/>
    <col min="15874" max="15875" width="15.7109375" style="2" customWidth="1"/>
    <col min="15876" max="15876" width="2.85546875" style="2" customWidth="1"/>
    <col min="15877" max="15878" width="15.7109375" style="2" customWidth="1"/>
    <col min="15879" max="15879" width="2.85546875" style="2" customWidth="1"/>
    <col min="15880" max="15881" width="15.7109375" style="2" customWidth="1"/>
    <col min="15882" max="15882" width="2.85546875" style="2" customWidth="1"/>
    <col min="15883" max="16120" width="9.140625" style="2"/>
    <col min="16121" max="16121" width="2.85546875" style="2" customWidth="1"/>
    <col min="16122" max="16122" width="45.85546875" style="2" customWidth="1"/>
    <col min="16123" max="16123" width="2.85546875" style="2" customWidth="1"/>
    <col min="16124" max="16125" width="15.7109375" style="2" customWidth="1"/>
    <col min="16126" max="16126" width="2.85546875" style="2" customWidth="1"/>
    <col min="16127" max="16128" width="15.7109375" style="2" customWidth="1"/>
    <col min="16129" max="16129" width="2.85546875" style="2" customWidth="1"/>
    <col min="16130" max="16131" width="15.7109375" style="2" customWidth="1"/>
    <col min="16132" max="16132" width="2.85546875" style="2" customWidth="1"/>
    <col min="16133" max="16134" width="15.7109375" style="2" customWidth="1"/>
    <col min="16135" max="16135" width="2.85546875" style="2" customWidth="1"/>
    <col min="16136" max="16137" width="15.7109375" style="2" customWidth="1"/>
    <col min="16138" max="16138" width="2.85546875" style="2" customWidth="1"/>
    <col min="16139" max="16384" width="9.140625" style="2"/>
  </cols>
  <sheetData>
    <row r="1" spans="1:17" ht="12" customHeight="1" x14ac:dyDescent="0.25"/>
    <row r="2" spans="1:17" ht="12" customHeight="1" x14ac:dyDescent="0.25">
      <c r="B2" s="209" t="s">
        <v>463</v>
      </c>
    </row>
    <row r="3" spans="1:17" ht="12" customHeight="1" x14ac:dyDescent="0.25">
      <c r="B3" s="209" t="s">
        <v>464</v>
      </c>
    </row>
    <row r="4" spans="1:17" ht="12" customHeight="1" x14ac:dyDescent="0.25">
      <c r="B4" s="2313" t="s">
        <v>4</v>
      </c>
      <c r="D4" s="2316" t="s">
        <v>437</v>
      </c>
      <c r="E4" s="2316"/>
      <c r="G4" s="2316" t="s">
        <v>438</v>
      </c>
      <c r="H4" s="2316"/>
      <c r="J4" s="2316" t="s">
        <v>439</v>
      </c>
      <c r="K4" s="2316"/>
      <c r="M4" s="2285" t="s">
        <v>588</v>
      </c>
      <c r="N4" s="2285" t="s">
        <v>7</v>
      </c>
      <c r="P4" s="2316" t="s">
        <v>438</v>
      </c>
      <c r="Q4" s="2316"/>
    </row>
    <row r="5" spans="1:17" ht="12" customHeight="1" x14ac:dyDescent="0.25">
      <c r="B5" s="2314"/>
      <c r="D5" s="2317" t="s">
        <v>440</v>
      </c>
      <c r="E5" s="2317"/>
      <c r="G5" s="2317" t="s">
        <v>599</v>
      </c>
      <c r="H5" s="2317"/>
      <c r="J5" s="2317" t="s">
        <v>440</v>
      </c>
      <c r="K5" s="2317"/>
      <c r="M5" s="2286"/>
      <c r="N5" s="2286"/>
      <c r="P5" s="2317" t="s">
        <v>3</v>
      </c>
      <c r="Q5" s="2317"/>
    </row>
    <row r="6" spans="1:17" ht="12" customHeight="1" x14ac:dyDescent="0.25">
      <c r="B6" s="2315"/>
      <c r="D6" s="465">
        <v>2017</v>
      </c>
      <c r="E6" s="465">
        <v>2016</v>
      </c>
      <c r="F6" s="1688"/>
      <c r="G6" s="465">
        <v>2017</v>
      </c>
      <c r="H6" s="465">
        <v>2016</v>
      </c>
      <c r="I6" s="1688"/>
      <c r="J6" s="465">
        <v>2017</v>
      </c>
      <c r="K6" s="465">
        <v>2016</v>
      </c>
      <c r="M6" s="2287"/>
      <c r="N6" s="2287"/>
      <c r="P6" s="465">
        <v>2017</v>
      </c>
      <c r="Q6" s="465">
        <v>2016</v>
      </c>
    </row>
    <row r="7" spans="1:17" ht="12" customHeight="1" x14ac:dyDescent="0.25">
      <c r="A7" s="102"/>
      <c r="B7" s="503"/>
      <c r="C7" s="102"/>
      <c r="D7" s="504"/>
      <c r="E7" s="504"/>
      <c r="F7" s="102"/>
      <c r="G7" s="504"/>
      <c r="H7" s="504"/>
      <c r="I7" s="102"/>
      <c r="J7" s="504"/>
      <c r="K7" s="504"/>
      <c r="L7" s="102"/>
    </row>
    <row r="8" spans="1:17" ht="12" customHeight="1" x14ac:dyDescent="0.25">
      <c r="B8" s="505" t="s">
        <v>441</v>
      </c>
      <c r="D8" s="132"/>
      <c r="E8" s="132"/>
      <c r="G8" s="481"/>
      <c r="H8" s="481"/>
      <c r="J8" s="467"/>
      <c r="K8" s="467"/>
    </row>
    <row r="9" spans="1:17" ht="12" customHeight="1" x14ac:dyDescent="0.25">
      <c r="A9" s="102"/>
      <c r="B9" s="491" t="s">
        <v>37</v>
      </c>
      <c r="C9" s="102"/>
      <c r="D9" s="469">
        <v>7449</v>
      </c>
      <c r="E9" s="469">
        <v>33240</v>
      </c>
      <c r="F9" s="102"/>
      <c r="G9" s="469">
        <v>114</v>
      </c>
      <c r="H9" s="469">
        <v>517</v>
      </c>
      <c r="I9" s="102"/>
      <c r="J9" s="469">
        <v>486</v>
      </c>
      <c r="K9" s="469">
        <v>1821</v>
      </c>
      <c r="L9" s="102"/>
      <c r="M9" s="1801">
        <f>VLOOKUP(B9,'FX rates'!$B$9:$K$114,4,FALSE)</f>
        <v>7.8149249999999997</v>
      </c>
      <c r="N9" s="1802">
        <f>VLOOKUP(B9,'FX rates'!$B$9:$K$114,4,FALSE)</f>
        <v>7.8149249999999997</v>
      </c>
      <c r="P9" s="469">
        <f>IF(G9="NA", "NA",G9/M9)</f>
        <v>14.587472048676091</v>
      </c>
      <c r="Q9" s="469">
        <f>IF(H9="NA", "NA",H9/N9)</f>
        <v>66.155465343557367</v>
      </c>
    </row>
    <row r="10" spans="1:17" ht="12" customHeight="1" x14ac:dyDescent="0.25">
      <c r="A10" s="102"/>
      <c r="B10" s="497" t="s">
        <v>148</v>
      </c>
      <c r="C10" s="102"/>
      <c r="D10" s="476">
        <v>1224271</v>
      </c>
      <c r="E10" s="476">
        <v>1748371</v>
      </c>
      <c r="F10" s="102"/>
      <c r="G10" s="476">
        <v>409529</v>
      </c>
      <c r="H10" s="476">
        <v>522378</v>
      </c>
      <c r="I10" s="102"/>
      <c r="J10" s="476">
        <v>21573</v>
      </c>
      <c r="K10" s="476">
        <v>20410</v>
      </c>
      <c r="L10" s="102"/>
      <c r="M10" s="1808">
        <f>VLOOKUP(B10,'FX rates'!$B$9:$K$114,4,FALSE)</f>
        <v>29.664079999999998</v>
      </c>
      <c r="N10" s="1807">
        <f>VLOOKUP(B10,'FX rates'!$B$9:$K$114,4,FALSE)</f>
        <v>29.664079999999998</v>
      </c>
      <c r="P10" s="476">
        <f t="shared" ref="P10:P14" si="0">IF(G10="NA", "NA",G10/M10)</f>
        <v>13805.552034649314</v>
      </c>
      <c r="Q10" s="476">
        <f t="shared" ref="Q10:Q14" si="1">IF(H10="NA", "NA",H10/N10)</f>
        <v>17609.782605764278</v>
      </c>
    </row>
    <row r="11" spans="1:17" ht="12" customHeight="1" x14ac:dyDescent="0.25">
      <c r="B11" s="330" t="s">
        <v>26</v>
      </c>
      <c r="D11" s="467">
        <f>SUM(D9:D10)</f>
        <v>1231720</v>
      </c>
      <c r="E11" s="467">
        <f t="shared" ref="E11" si="2">SUM(E9:E10)</f>
        <v>1781611</v>
      </c>
      <c r="F11" s="467"/>
      <c r="G11" s="467"/>
      <c r="H11" s="467"/>
      <c r="I11" s="467"/>
      <c r="J11" s="467"/>
      <c r="K11" s="467"/>
      <c r="M11" s="1688"/>
      <c r="N11" s="1688"/>
      <c r="O11" s="1688"/>
      <c r="P11" s="467"/>
      <c r="Q11" s="467"/>
    </row>
    <row r="12" spans="1:17" ht="12" customHeight="1" x14ac:dyDescent="0.25">
      <c r="B12" s="330"/>
      <c r="D12" s="489" t="s">
        <v>598</v>
      </c>
      <c r="E12" s="489" t="s">
        <v>598</v>
      </c>
      <c r="G12" s="488" t="s">
        <v>598</v>
      </c>
      <c r="H12" s="488" t="s">
        <v>598</v>
      </c>
      <c r="J12" s="489" t="s">
        <v>598</v>
      </c>
      <c r="K12" s="489" t="s">
        <v>598</v>
      </c>
      <c r="M12" s="1688"/>
      <c r="N12" s="1688"/>
      <c r="O12" s="1688"/>
      <c r="P12" s="489"/>
      <c r="Q12" s="489"/>
    </row>
    <row r="13" spans="1:17" ht="12" customHeight="1" x14ac:dyDescent="0.25">
      <c r="B13" s="505" t="s">
        <v>59</v>
      </c>
      <c r="D13" s="132"/>
      <c r="E13" s="132"/>
      <c r="G13" s="481"/>
      <c r="H13" s="481"/>
      <c r="J13" s="467"/>
      <c r="K13" s="467"/>
      <c r="M13" s="1688"/>
      <c r="N13" s="1688"/>
      <c r="O13" s="1688"/>
      <c r="P13" s="467"/>
      <c r="Q13" s="467"/>
    </row>
    <row r="14" spans="1:17" ht="12" customHeight="1" x14ac:dyDescent="0.25">
      <c r="B14" s="643" t="s">
        <v>68</v>
      </c>
      <c r="D14" s="1814">
        <v>5653</v>
      </c>
      <c r="E14" s="1815">
        <v>5728</v>
      </c>
      <c r="F14" s="184"/>
      <c r="G14" s="619">
        <v>15.121975000000001</v>
      </c>
      <c r="H14" s="620">
        <v>14.496924999999999</v>
      </c>
      <c r="J14" s="619" t="s">
        <v>123</v>
      </c>
      <c r="K14" s="620" t="s">
        <v>123</v>
      </c>
      <c r="M14" s="1801">
        <f>VLOOKUP(B14,'FX rates'!$B$9:$K$114,4,FALSE)</f>
        <v>3.7825220000000002</v>
      </c>
      <c r="N14" s="1802">
        <f>VLOOKUP(B14,'FX rates'!$B$9:$K$114,4,FALSE)</f>
        <v>3.7825220000000002</v>
      </c>
      <c r="P14" s="619">
        <f t="shared" si="0"/>
        <v>3.9978551347487206</v>
      </c>
      <c r="Q14" s="620">
        <f t="shared" si="1"/>
        <v>3.8326082439176821</v>
      </c>
    </row>
    <row r="15" spans="1:17" s="1860" customFormat="1" ht="12" customHeight="1" x14ac:dyDescent="0.25">
      <c r="B15" s="2085" t="s">
        <v>73</v>
      </c>
      <c r="D15" s="2137">
        <v>252</v>
      </c>
      <c r="E15" s="2138">
        <v>0</v>
      </c>
      <c r="F15" s="184"/>
      <c r="G15" s="1490">
        <v>2</v>
      </c>
      <c r="H15" s="1491">
        <v>0</v>
      </c>
      <c r="J15" s="1490" t="s">
        <v>123</v>
      </c>
      <c r="K15" s="1491" t="s">
        <v>123</v>
      </c>
      <c r="M15" s="1799">
        <f>VLOOKUP(B15,'FX rates'!$B$9:$K$114,4,FALSE)</f>
        <v>0.83469599999999999</v>
      </c>
      <c r="N15" s="1800">
        <f>VLOOKUP(B15,'FX rates'!$B$9:$K$114,4,FALSE)</f>
        <v>0.83469599999999999</v>
      </c>
      <c r="P15" s="1490">
        <f t="shared" ref="P15:P16" si="3">IF(G15="NA", "NA",G15/M15)</f>
        <v>2.3960819268332423</v>
      </c>
      <c r="Q15" s="1491">
        <f t="shared" ref="Q15:Q16" si="4">IF(H15="NA", "NA",H15/N15)</f>
        <v>0</v>
      </c>
    </row>
    <row r="16" spans="1:17" ht="12" customHeight="1" x14ac:dyDescent="0.25">
      <c r="B16" s="644" t="s">
        <v>78</v>
      </c>
      <c r="D16" s="510">
        <v>651835</v>
      </c>
      <c r="E16" s="511">
        <v>521850</v>
      </c>
      <c r="G16" s="529" t="s">
        <v>123</v>
      </c>
      <c r="H16" s="622">
        <v>993.77427868600012</v>
      </c>
      <c r="J16" s="529" t="s">
        <v>123</v>
      </c>
      <c r="K16" s="622" t="s">
        <v>123</v>
      </c>
      <c r="M16" s="1808">
        <f>VLOOKUP(B16,'FX rates'!$B$9:$K$114,4,FALSE)</f>
        <v>12.355112</v>
      </c>
      <c r="N16" s="1807">
        <f>VLOOKUP(B16,'FX rates'!$B$9:$K$114,4,FALSE)</f>
        <v>12.355112</v>
      </c>
      <c r="P16" s="529" t="str">
        <f t="shared" si="3"/>
        <v>NA</v>
      </c>
      <c r="Q16" s="622">
        <f t="shared" si="4"/>
        <v>80.43425900841693</v>
      </c>
    </row>
    <row r="17" spans="1:18" ht="12" customHeight="1" x14ac:dyDescent="0.25">
      <c r="B17" s="525" t="s">
        <v>26</v>
      </c>
      <c r="D17" s="467">
        <f>SUM(D14:D16)</f>
        <v>657740</v>
      </c>
      <c r="E17" s="467">
        <f t="shared" ref="E17" si="5">SUM(E14:E16)</f>
        <v>527578</v>
      </c>
      <c r="F17" s="467"/>
      <c r="G17" s="467"/>
      <c r="H17" s="467"/>
      <c r="I17" s="467"/>
      <c r="J17" s="467"/>
      <c r="K17" s="467"/>
      <c r="M17" s="1688"/>
      <c r="N17" s="1688"/>
      <c r="P17" s="467"/>
      <c r="Q17" s="467"/>
    </row>
    <row r="18" spans="1:18" ht="12" customHeight="1" x14ac:dyDescent="0.25">
      <c r="D18" s="2" t="s">
        <v>598</v>
      </c>
      <c r="E18" s="2" t="s">
        <v>598</v>
      </c>
      <c r="G18" s="1688"/>
      <c r="H18" s="1688"/>
      <c r="I18" s="1688"/>
      <c r="J18" s="1688"/>
      <c r="K18" s="1688"/>
      <c r="L18" s="1688"/>
      <c r="M18" s="1688"/>
      <c r="N18" s="1688"/>
      <c r="O18" s="1688"/>
      <c r="P18" s="1688"/>
      <c r="Q18" s="1688"/>
      <c r="R18" s="1688"/>
    </row>
    <row r="19" spans="1:18" ht="12" customHeight="1" x14ac:dyDescent="0.25">
      <c r="B19" s="502" t="s">
        <v>124</v>
      </c>
      <c r="C19" s="500"/>
      <c r="D19" s="501">
        <f>D17+D11</f>
        <v>1889460</v>
      </c>
      <c r="E19" s="501">
        <f>E17+E11</f>
        <v>2309189</v>
      </c>
      <c r="F19" s="1860"/>
      <c r="G19" s="1688"/>
      <c r="H19" s="1688"/>
      <c r="I19" s="1688"/>
      <c r="J19" s="1688"/>
      <c r="K19" s="1688"/>
      <c r="L19" s="1688"/>
      <c r="M19" s="1688"/>
      <c r="N19" s="1688"/>
      <c r="O19" s="1688"/>
      <c r="P19" s="1688"/>
      <c r="Q19" s="1688"/>
      <c r="R19" s="1688"/>
    </row>
    <row r="20" spans="1:18" ht="12" customHeight="1" x14ac:dyDescent="0.25">
      <c r="C20" s="132"/>
      <c r="D20" s="2" t="s">
        <v>598</v>
      </c>
      <c r="E20" s="2" t="s">
        <v>598</v>
      </c>
      <c r="F20" s="1860"/>
      <c r="G20" s="1688"/>
      <c r="H20" s="1688"/>
      <c r="I20" s="1688"/>
      <c r="J20" s="1688"/>
      <c r="K20" s="1688"/>
      <c r="L20" s="1688"/>
      <c r="M20" s="1688"/>
      <c r="N20" s="1688"/>
      <c r="O20" s="1688"/>
      <c r="P20" s="1688"/>
      <c r="Q20" s="1688"/>
      <c r="R20" s="1688"/>
    </row>
    <row r="21" spans="1:18" ht="12" customHeight="1" x14ac:dyDescent="0.25">
      <c r="A21" s="132"/>
      <c r="C21" s="132"/>
      <c r="D21" s="2" t="s">
        <v>598</v>
      </c>
      <c r="E21" s="2" t="s">
        <v>598</v>
      </c>
      <c r="F21" s="1860"/>
      <c r="G21" s="1688"/>
      <c r="H21" s="1688"/>
      <c r="I21" s="1688"/>
      <c r="J21" s="1688"/>
      <c r="K21" s="1688"/>
      <c r="L21" s="1688"/>
      <c r="M21" s="1688"/>
      <c r="N21" s="1688"/>
      <c r="O21" s="1688"/>
      <c r="P21" s="1688"/>
      <c r="Q21" s="1688"/>
      <c r="R21" s="1688"/>
    </row>
    <row r="22" spans="1:18" ht="12" customHeight="1" x14ac:dyDescent="0.25">
      <c r="A22" s="132"/>
      <c r="D22" s="2" t="s">
        <v>598</v>
      </c>
      <c r="E22" s="2" t="s">
        <v>598</v>
      </c>
      <c r="G22" s="1688"/>
      <c r="H22" s="1688"/>
      <c r="I22" s="1688"/>
      <c r="J22" s="1688"/>
      <c r="K22" s="1688"/>
      <c r="L22" s="1688"/>
      <c r="M22" s="1688"/>
      <c r="N22" s="1688"/>
      <c r="O22" s="1688"/>
      <c r="P22" s="1688"/>
      <c r="Q22" s="1688"/>
      <c r="R22" s="1688"/>
    </row>
    <row r="23" spans="1:18" ht="12" customHeight="1" x14ac:dyDescent="0.25">
      <c r="D23" s="2" t="s">
        <v>598</v>
      </c>
      <c r="E23" s="2" t="s">
        <v>598</v>
      </c>
      <c r="G23" s="1688"/>
      <c r="H23" s="1688"/>
      <c r="I23" s="1688"/>
      <c r="J23" s="1688"/>
      <c r="K23" s="1688"/>
      <c r="L23" s="1688"/>
      <c r="M23" s="1688"/>
      <c r="N23" s="1688"/>
      <c r="O23" s="1688"/>
      <c r="P23" s="1688"/>
      <c r="Q23" s="1688"/>
      <c r="R23" s="1688"/>
    </row>
    <row r="24" spans="1:18" ht="12" customHeight="1" x14ac:dyDescent="0.25">
      <c r="D24" s="2" t="s">
        <v>598</v>
      </c>
      <c r="E24" s="2" t="s">
        <v>598</v>
      </c>
      <c r="G24" s="1688"/>
      <c r="H24" s="1688"/>
      <c r="I24" s="1688"/>
      <c r="J24" s="1688"/>
      <c r="K24" s="1688"/>
      <c r="L24" s="1688"/>
      <c r="M24" s="1688"/>
      <c r="N24" s="1688"/>
      <c r="O24" s="1688"/>
      <c r="P24" s="1688"/>
      <c r="Q24" s="1688"/>
      <c r="R24" s="1688"/>
    </row>
    <row r="25" spans="1:18" ht="12" customHeight="1" x14ac:dyDescent="0.25">
      <c r="D25" s="2" t="s">
        <v>598</v>
      </c>
      <c r="E25" s="2" t="s">
        <v>598</v>
      </c>
      <c r="G25" s="1688" t="s">
        <v>598</v>
      </c>
      <c r="H25" s="1688" t="s">
        <v>598</v>
      </c>
      <c r="I25" s="1688"/>
      <c r="J25" s="1688" t="s">
        <v>598</v>
      </c>
      <c r="K25" s="1688" t="s">
        <v>598</v>
      </c>
      <c r="L25" s="1688"/>
      <c r="M25" s="1688"/>
      <c r="N25" s="1688"/>
      <c r="O25" s="1688"/>
      <c r="P25" s="1688"/>
      <c r="Q25" s="1688"/>
      <c r="R25" s="1688"/>
    </row>
    <row r="26" spans="1:18" ht="12" customHeight="1" x14ac:dyDescent="0.25">
      <c r="D26" s="2" t="s">
        <v>598</v>
      </c>
      <c r="E26" s="2" t="s">
        <v>598</v>
      </c>
      <c r="G26" s="1688" t="s">
        <v>598</v>
      </c>
      <c r="H26" s="1688" t="s">
        <v>598</v>
      </c>
      <c r="I26" s="1688"/>
      <c r="J26" s="1688" t="s">
        <v>598</v>
      </c>
      <c r="K26" s="1688" t="s">
        <v>598</v>
      </c>
      <c r="L26" s="1688"/>
      <c r="M26" s="1688"/>
      <c r="N26" s="1688"/>
      <c r="O26" s="1688"/>
      <c r="P26" s="1688"/>
      <c r="Q26" s="1688"/>
      <c r="R26" s="1688"/>
    </row>
    <row r="27" spans="1:18" ht="12" customHeight="1" x14ac:dyDescent="0.25">
      <c r="D27" s="2" t="s">
        <v>598</v>
      </c>
      <c r="E27" s="2" t="s">
        <v>598</v>
      </c>
      <c r="G27" s="1688" t="s">
        <v>598</v>
      </c>
      <c r="H27" s="1688" t="s">
        <v>598</v>
      </c>
      <c r="I27" s="1688"/>
      <c r="J27" s="1688" t="s">
        <v>598</v>
      </c>
      <c r="K27" s="1688" t="s">
        <v>598</v>
      </c>
      <c r="L27" s="1688"/>
      <c r="M27" s="1688"/>
      <c r="N27" s="1688"/>
      <c r="O27" s="1688"/>
      <c r="P27" s="1688"/>
      <c r="Q27" s="1688"/>
      <c r="R27" s="1688"/>
    </row>
    <row r="28" spans="1:18" ht="12" customHeight="1" x14ac:dyDescent="0.25">
      <c r="D28" s="2" t="s">
        <v>598</v>
      </c>
      <c r="E28" s="2" t="s">
        <v>598</v>
      </c>
      <c r="G28" s="2" t="s">
        <v>598</v>
      </c>
      <c r="H28" s="2" t="s">
        <v>598</v>
      </c>
      <c r="J28" s="2" t="s">
        <v>598</v>
      </c>
      <c r="K28" s="2" t="s">
        <v>598</v>
      </c>
      <c r="P28" s="1688"/>
      <c r="Q28" s="1688"/>
      <c r="R28" s="1688"/>
    </row>
    <row r="29" spans="1:18" ht="12" customHeight="1" x14ac:dyDescent="0.25">
      <c r="D29" s="2" t="s">
        <v>598</v>
      </c>
      <c r="E29" s="2" t="s">
        <v>598</v>
      </c>
      <c r="G29" s="2" t="s">
        <v>598</v>
      </c>
      <c r="H29" s="2" t="s">
        <v>598</v>
      </c>
      <c r="J29" s="2" t="s">
        <v>598</v>
      </c>
      <c r="K29" s="2" t="s">
        <v>598</v>
      </c>
      <c r="P29" s="1688"/>
      <c r="Q29" s="1688"/>
      <c r="R29" s="1688"/>
    </row>
    <row r="30" spans="1:18" ht="12" customHeight="1" x14ac:dyDescent="0.25">
      <c r="D30" s="2" t="s">
        <v>598</v>
      </c>
      <c r="E30" s="2" t="s">
        <v>598</v>
      </c>
      <c r="G30" s="2" t="s">
        <v>598</v>
      </c>
      <c r="H30" s="2" t="s">
        <v>598</v>
      </c>
      <c r="J30" s="2" t="s">
        <v>598</v>
      </c>
      <c r="K30" s="2" t="s">
        <v>598</v>
      </c>
    </row>
    <row r="31" spans="1:18" ht="12" customHeight="1" x14ac:dyDescent="0.25">
      <c r="D31" s="2" t="s">
        <v>598</v>
      </c>
      <c r="E31" s="2" t="s">
        <v>598</v>
      </c>
      <c r="G31" s="2" t="s">
        <v>598</v>
      </c>
      <c r="H31" s="2" t="s">
        <v>598</v>
      </c>
      <c r="J31" s="2" t="s">
        <v>598</v>
      </c>
      <c r="K31" s="2" t="s">
        <v>598</v>
      </c>
    </row>
    <row r="32" spans="1:18" ht="12" customHeight="1" x14ac:dyDescent="0.25">
      <c r="D32" s="2" t="s">
        <v>598</v>
      </c>
      <c r="E32" s="2" t="s">
        <v>598</v>
      </c>
      <c r="G32" s="2" t="s">
        <v>598</v>
      </c>
      <c r="H32" s="2" t="s">
        <v>598</v>
      </c>
      <c r="J32" s="2" t="s">
        <v>598</v>
      </c>
      <c r="K32" s="2" t="s">
        <v>598</v>
      </c>
    </row>
    <row r="33" spans="1:12" ht="12" customHeight="1" x14ac:dyDescent="0.25">
      <c r="C33" s="132"/>
      <c r="D33" s="2" t="s">
        <v>598</v>
      </c>
      <c r="E33" s="2" t="s">
        <v>598</v>
      </c>
      <c r="F33" s="132"/>
      <c r="G33" s="2" t="s">
        <v>598</v>
      </c>
      <c r="H33" s="2" t="s">
        <v>598</v>
      </c>
      <c r="I33" s="132"/>
      <c r="J33" s="2" t="s">
        <v>598</v>
      </c>
      <c r="K33" s="2" t="s">
        <v>598</v>
      </c>
    </row>
    <row r="34" spans="1:12" ht="12" customHeight="1" x14ac:dyDescent="0.25">
      <c r="A34" s="132"/>
      <c r="C34" s="132"/>
      <c r="D34" s="2" t="s">
        <v>598</v>
      </c>
      <c r="E34" s="2" t="s">
        <v>598</v>
      </c>
      <c r="F34" s="132"/>
      <c r="G34" s="2" t="s">
        <v>598</v>
      </c>
      <c r="H34" s="2" t="s">
        <v>598</v>
      </c>
      <c r="I34" s="132"/>
      <c r="J34" s="2" t="s">
        <v>598</v>
      </c>
      <c r="K34" s="2" t="s">
        <v>598</v>
      </c>
      <c r="L34" s="132"/>
    </row>
    <row r="35" spans="1:12" ht="12" customHeight="1" x14ac:dyDescent="0.25">
      <c r="A35" s="132"/>
      <c r="D35" s="2" t="s">
        <v>598</v>
      </c>
      <c r="E35" s="2" t="s">
        <v>598</v>
      </c>
      <c r="G35" s="2" t="s">
        <v>598</v>
      </c>
      <c r="H35" s="2" t="s">
        <v>598</v>
      </c>
      <c r="J35" s="2" t="s">
        <v>598</v>
      </c>
      <c r="K35" s="2" t="s">
        <v>598</v>
      </c>
      <c r="L35" s="132"/>
    </row>
    <row r="36" spans="1:12" ht="12" customHeight="1" x14ac:dyDescent="0.25">
      <c r="D36" s="2" t="s">
        <v>598</v>
      </c>
      <c r="E36" s="2" t="s">
        <v>598</v>
      </c>
      <c r="G36" s="2" t="s">
        <v>598</v>
      </c>
      <c r="H36" s="2" t="s">
        <v>598</v>
      </c>
      <c r="J36" s="2" t="s">
        <v>598</v>
      </c>
      <c r="K36" s="2" t="s">
        <v>598</v>
      </c>
    </row>
    <row r="37" spans="1:12" ht="12" customHeight="1" x14ac:dyDescent="0.25">
      <c r="D37" s="2" t="s">
        <v>598</v>
      </c>
      <c r="E37" s="2" t="s">
        <v>598</v>
      </c>
      <c r="G37" s="2" t="s">
        <v>598</v>
      </c>
      <c r="H37" s="2" t="s">
        <v>598</v>
      </c>
      <c r="J37" s="2" t="s">
        <v>598</v>
      </c>
      <c r="K37" s="2" t="s">
        <v>598</v>
      </c>
    </row>
    <row r="38" spans="1:12" ht="12" customHeight="1" x14ac:dyDescent="0.25">
      <c r="D38" s="2" t="s">
        <v>598</v>
      </c>
      <c r="E38" s="2" t="s">
        <v>598</v>
      </c>
      <c r="G38" s="2" t="s">
        <v>598</v>
      </c>
      <c r="H38" s="2" t="s">
        <v>598</v>
      </c>
      <c r="J38" s="2" t="s">
        <v>598</v>
      </c>
      <c r="K38" s="2" t="s">
        <v>598</v>
      </c>
    </row>
    <row r="39" spans="1:12" ht="12" customHeight="1" x14ac:dyDescent="0.25">
      <c r="D39" s="2" t="s">
        <v>598</v>
      </c>
      <c r="E39" s="2" t="s">
        <v>598</v>
      </c>
      <c r="G39" s="2" t="s">
        <v>598</v>
      </c>
      <c r="H39" s="2" t="s">
        <v>598</v>
      </c>
      <c r="J39" s="2" t="s">
        <v>598</v>
      </c>
      <c r="K39" s="2" t="s">
        <v>598</v>
      </c>
    </row>
    <row r="40" spans="1:12" ht="12" customHeight="1" x14ac:dyDescent="0.25">
      <c r="D40" s="2" t="s">
        <v>598</v>
      </c>
      <c r="E40" s="2" t="s">
        <v>598</v>
      </c>
      <c r="G40" s="2" t="s">
        <v>598</v>
      </c>
      <c r="H40" s="2" t="s">
        <v>598</v>
      </c>
      <c r="J40" s="2" t="s">
        <v>598</v>
      </c>
      <c r="K40" s="2" t="s">
        <v>598</v>
      </c>
    </row>
    <row r="41" spans="1:12" ht="12" customHeight="1" x14ac:dyDescent="0.25">
      <c r="D41" s="2" t="s">
        <v>598</v>
      </c>
      <c r="E41" s="2" t="s">
        <v>598</v>
      </c>
      <c r="G41" s="2" t="s">
        <v>598</v>
      </c>
      <c r="H41" s="2" t="s">
        <v>598</v>
      </c>
      <c r="J41" s="2" t="s">
        <v>598</v>
      </c>
      <c r="K41" s="2" t="s">
        <v>598</v>
      </c>
    </row>
    <row r="42" spans="1:12" ht="12" customHeight="1" x14ac:dyDescent="0.25">
      <c r="D42" s="2" t="s">
        <v>598</v>
      </c>
      <c r="E42" s="2" t="s">
        <v>598</v>
      </c>
      <c r="G42" s="2" t="s">
        <v>598</v>
      </c>
      <c r="H42" s="2" t="s">
        <v>598</v>
      </c>
      <c r="J42" s="2" t="s">
        <v>598</v>
      </c>
      <c r="K42" s="2" t="s">
        <v>598</v>
      </c>
    </row>
    <row r="43" spans="1:12" ht="12" customHeight="1" x14ac:dyDescent="0.25">
      <c r="D43" s="2" t="s">
        <v>598</v>
      </c>
      <c r="E43" s="2" t="s">
        <v>598</v>
      </c>
      <c r="G43" s="2" t="s">
        <v>598</v>
      </c>
      <c r="H43" s="2" t="s">
        <v>598</v>
      </c>
      <c r="J43" s="2" t="s">
        <v>598</v>
      </c>
      <c r="K43" s="2" t="s">
        <v>598</v>
      </c>
    </row>
    <row r="44" spans="1:12" ht="12" customHeight="1" x14ac:dyDescent="0.25">
      <c r="D44" s="2" t="s">
        <v>598</v>
      </c>
      <c r="E44" s="2" t="s">
        <v>598</v>
      </c>
      <c r="G44" s="2" t="s">
        <v>598</v>
      </c>
      <c r="H44" s="2" t="s">
        <v>598</v>
      </c>
      <c r="J44" s="2" t="s">
        <v>598</v>
      </c>
      <c r="K44" s="2" t="s">
        <v>598</v>
      </c>
    </row>
    <row r="45" spans="1:12" ht="12" customHeight="1" x14ac:dyDescent="0.25">
      <c r="D45" s="2" t="s">
        <v>598</v>
      </c>
      <c r="E45" s="2" t="s">
        <v>598</v>
      </c>
      <c r="G45" s="2" t="s">
        <v>598</v>
      </c>
      <c r="H45" s="2" t="s">
        <v>598</v>
      </c>
      <c r="J45" s="2" t="s">
        <v>598</v>
      </c>
      <c r="K45" s="2" t="s">
        <v>598</v>
      </c>
    </row>
    <row r="46" spans="1:12" ht="12" customHeight="1" x14ac:dyDescent="0.25">
      <c r="D46" s="2" t="s">
        <v>598</v>
      </c>
      <c r="E46" s="2" t="s">
        <v>598</v>
      </c>
      <c r="G46" s="2" t="s">
        <v>598</v>
      </c>
      <c r="H46" s="2" t="s">
        <v>598</v>
      </c>
      <c r="J46" s="2" t="s">
        <v>598</v>
      </c>
      <c r="K46" s="2" t="s">
        <v>598</v>
      </c>
    </row>
    <row r="47" spans="1:12" ht="12" customHeight="1" x14ac:dyDescent="0.25">
      <c r="D47" s="2" t="s">
        <v>598</v>
      </c>
      <c r="E47" s="2" t="s">
        <v>598</v>
      </c>
      <c r="G47" s="2" t="s">
        <v>598</v>
      </c>
      <c r="H47" s="2" t="s">
        <v>598</v>
      </c>
      <c r="J47" s="2" t="s">
        <v>598</v>
      </c>
      <c r="K47" s="2" t="s">
        <v>598</v>
      </c>
    </row>
    <row r="48" spans="1:12" ht="12" customHeight="1" x14ac:dyDescent="0.25">
      <c r="D48" s="2" t="s">
        <v>598</v>
      </c>
      <c r="E48" s="2" t="s">
        <v>598</v>
      </c>
      <c r="G48" s="2" t="s">
        <v>598</v>
      </c>
      <c r="H48" s="2" t="s">
        <v>598</v>
      </c>
      <c r="J48" s="2" t="s">
        <v>598</v>
      </c>
      <c r="K48" s="2" t="s">
        <v>598</v>
      </c>
    </row>
    <row r="49" spans="1:12" ht="12" customHeight="1" x14ac:dyDescent="0.25">
      <c r="C49" s="131"/>
      <c r="D49" s="2" t="s">
        <v>598</v>
      </c>
      <c r="E49" s="2" t="s">
        <v>598</v>
      </c>
      <c r="F49" s="131"/>
      <c r="G49" s="2" t="s">
        <v>598</v>
      </c>
      <c r="H49" s="2" t="s">
        <v>598</v>
      </c>
      <c r="I49" s="131"/>
      <c r="J49" s="2" t="s">
        <v>598</v>
      </c>
      <c r="K49" s="2" t="s">
        <v>598</v>
      </c>
    </row>
    <row r="50" spans="1:12" ht="12" customHeight="1" x14ac:dyDescent="0.25">
      <c r="A50" s="131"/>
      <c r="D50" s="2" t="s">
        <v>598</v>
      </c>
      <c r="E50" s="2" t="s">
        <v>598</v>
      </c>
      <c r="G50" s="2" t="s">
        <v>598</v>
      </c>
      <c r="H50" s="2" t="s">
        <v>598</v>
      </c>
      <c r="J50" s="2" t="s">
        <v>598</v>
      </c>
      <c r="K50" s="2" t="s">
        <v>598</v>
      </c>
      <c r="L50" s="131"/>
    </row>
    <row r="51" spans="1:12" x14ac:dyDescent="0.25">
      <c r="D51" s="2" t="s">
        <v>598</v>
      </c>
      <c r="E51" s="2" t="s">
        <v>598</v>
      </c>
      <c r="G51" s="2" t="s">
        <v>598</v>
      </c>
      <c r="H51" s="2" t="s">
        <v>598</v>
      </c>
      <c r="J51" s="2" t="s">
        <v>598</v>
      </c>
      <c r="K51" s="2" t="s">
        <v>598</v>
      </c>
    </row>
    <row r="52" spans="1:12" x14ac:dyDescent="0.25">
      <c r="D52" s="2" t="s">
        <v>598</v>
      </c>
      <c r="E52" s="2" t="s">
        <v>598</v>
      </c>
      <c r="G52" s="2" t="s">
        <v>598</v>
      </c>
      <c r="H52" s="2" t="s">
        <v>598</v>
      </c>
      <c r="J52" s="2" t="s">
        <v>598</v>
      </c>
      <c r="K52" s="2" t="s">
        <v>598</v>
      </c>
    </row>
    <row r="53" spans="1:12" x14ac:dyDescent="0.25">
      <c r="D53" s="2" t="s">
        <v>598</v>
      </c>
      <c r="E53" s="2" t="s">
        <v>598</v>
      </c>
      <c r="G53" s="2" t="s">
        <v>598</v>
      </c>
      <c r="H53" s="2" t="s">
        <v>598</v>
      </c>
      <c r="J53" s="2" t="s">
        <v>598</v>
      </c>
      <c r="K53" s="2" t="s">
        <v>598</v>
      </c>
    </row>
    <row r="54" spans="1:12" x14ac:dyDescent="0.25">
      <c r="D54" s="2" t="s">
        <v>598</v>
      </c>
      <c r="E54" s="2" t="s">
        <v>598</v>
      </c>
      <c r="G54" s="2" t="s">
        <v>598</v>
      </c>
      <c r="H54" s="2" t="s">
        <v>598</v>
      </c>
      <c r="J54" s="2" t="s">
        <v>598</v>
      </c>
      <c r="K54" s="2" t="s">
        <v>598</v>
      </c>
    </row>
    <row r="55" spans="1:12" x14ac:dyDescent="0.25">
      <c r="D55" s="2" t="s">
        <v>598</v>
      </c>
      <c r="E55" s="2" t="s">
        <v>598</v>
      </c>
      <c r="G55" s="2" t="s">
        <v>598</v>
      </c>
      <c r="H55" s="2" t="s">
        <v>598</v>
      </c>
      <c r="J55" s="2" t="s">
        <v>598</v>
      </c>
      <c r="K55" s="2" t="s">
        <v>598</v>
      </c>
    </row>
    <row r="56" spans="1:12" x14ac:dyDescent="0.25">
      <c r="D56" s="2" t="s">
        <v>598</v>
      </c>
      <c r="E56" s="2" t="s">
        <v>598</v>
      </c>
      <c r="G56" s="2" t="s">
        <v>598</v>
      </c>
      <c r="H56" s="2" t="s">
        <v>598</v>
      </c>
      <c r="J56" s="2" t="s">
        <v>598</v>
      </c>
      <c r="K56" s="2" t="s">
        <v>598</v>
      </c>
    </row>
    <row r="57" spans="1:12" x14ac:dyDescent="0.25">
      <c r="D57" s="2" t="s">
        <v>598</v>
      </c>
      <c r="E57" s="2" t="s">
        <v>598</v>
      </c>
      <c r="G57" s="2" t="s">
        <v>598</v>
      </c>
      <c r="H57" s="2" t="s">
        <v>598</v>
      </c>
      <c r="J57" s="2" t="s">
        <v>598</v>
      </c>
      <c r="K57" s="2" t="s">
        <v>598</v>
      </c>
    </row>
    <row r="58" spans="1:12" x14ac:dyDescent="0.25">
      <c r="D58" s="2" t="s">
        <v>598</v>
      </c>
      <c r="E58" s="2" t="s">
        <v>598</v>
      </c>
      <c r="G58" s="2" t="s">
        <v>598</v>
      </c>
      <c r="H58" s="2" t="s">
        <v>598</v>
      </c>
      <c r="J58" s="2" t="s">
        <v>598</v>
      </c>
      <c r="K58" s="2" t="s">
        <v>598</v>
      </c>
    </row>
    <row r="59" spans="1:12" x14ac:dyDescent="0.25">
      <c r="D59" s="2" t="s">
        <v>598</v>
      </c>
      <c r="E59" s="2" t="s">
        <v>598</v>
      </c>
      <c r="G59" s="2" t="s">
        <v>598</v>
      </c>
      <c r="H59" s="2" t="s">
        <v>598</v>
      </c>
      <c r="J59" s="2" t="s">
        <v>598</v>
      </c>
      <c r="K59" s="2" t="s">
        <v>598</v>
      </c>
    </row>
    <row r="60" spans="1:12" x14ac:dyDescent="0.25">
      <c r="D60" s="2" t="s">
        <v>598</v>
      </c>
      <c r="E60" s="2" t="s">
        <v>598</v>
      </c>
      <c r="G60" s="2" t="s">
        <v>598</v>
      </c>
      <c r="H60" s="2" t="s">
        <v>598</v>
      </c>
      <c r="J60" s="2" t="s">
        <v>598</v>
      </c>
      <c r="K60" s="2" t="s">
        <v>598</v>
      </c>
    </row>
    <row r="61" spans="1:12" x14ac:dyDescent="0.25">
      <c r="D61" s="2" t="s">
        <v>598</v>
      </c>
      <c r="E61" s="2" t="s">
        <v>598</v>
      </c>
      <c r="G61" s="2" t="s">
        <v>598</v>
      </c>
      <c r="H61" s="2" t="s">
        <v>598</v>
      </c>
      <c r="J61" s="2" t="s">
        <v>598</v>
      </c>
      <c r="K61" s="2" t="s">
        <v>598</v>
      </c>
    </row>
    <row r="62" spans="1:12" x14ac:dyDescent="0.25">
      <c r="D62" s="2" t="s">
        <v>598</v>
      </c>
      <c r="E62" s="2" t="s">
        <v>598</v>
      </c>
      <c r="G62" s="2" t="s">
        <v>598</v>
      </c>
      <c r="H62" s="2" t="s">
        <v>598</v>
      </c>
      <c r="J62" s="2" t="s">
        <v>598</v>
      </c>
      <c r="K62" s="2" t="s">
        <v>598</v>
      </c>
    </row>
    <row r="63" spans="1:12" x14ac:dyDescent="0.25">
      <c r="D63" s="2" t="s">
        <v>598</v>
      </c>
      <c r="E63" s="2" t="s">
        <v>598</v>
      </c>
      <c r="G63" s="2" t="s">
        <v>598</v>
      </c>
      <c r="H63" s="2" t="s">
        <v>598</v>
      </c>
      <c r="J63" s="2" t="s">
        <v>598</v>
      </c>
      <c r="K63" s="2" t="s">
        <v>598</v>
      </c>
    </row>
    <row r="64" spans="1:12" x14ac:dyDescent="0.25">
      <c r="D64" s="2" t="s">
        <v>598</v>
      </c>
      <c r="E64" s="2" t="s">
        <v>598</v>
      </c>
      <c r="G64" s="2" t="s">
        <v>598</v>
      </c>
      <c r="H64" s="2" t="s">
        <v>598</v>
      </c>
      <c r="J64" s="2" t="s">
        <v>598</v>
      </c>
      <c r="K64" s="2" t="s">
        <v>598</v>
      </c>
    </row>
    <row r="65" spans="4:11" x14ac:dyDescent="0.25">
      <c r="D65" s="2" t="s">
        <v>598</v>
      </c>
      <c r="E65" s="2" t="s">
        <v>598</v>
      </c>
      <c r="G65" s="2" t="s">
        <v>598</v>
      </c>
      <c r="H65" s="2" t="s">
        <v>598</v>
      </c>
      <c r="J65" s="2" t="s">
        <v>598</v>
      </c>
      <c r="K65" s="2" t="s">
        <v>598</v>
      </c>
    </row>
    <row r="66" spans="4:11" x14ac:dyDescent="0.25">
      <c r="D66" s="2" t="s">
        <v>598</v>
      </c>
      <c r="E66" s="2" t="s">
        <v>598</v>
      </c>
      <c r="G66" s="2" t="s">
        <v>598</v>
      </c>
      <c r="H66" s="2" t="s">
        <v>598</v>
      </c>
      <c r="J66" s="2" t="s">
        <v>598</v>
      </c>
      <c r="K66" s="2" t="s">
        <v>598</v>
      </c>
    </row>
    <row r="67" spans="4:11" x14ac:dyDescent="0.25">
      <c r="D67" s="2" t="s">
        <v>598</v>
      </c>
      <c r="E67" s="2" t="s">
        <v>598</v>
      </c>
      <c r="G67" s="2" t="s">
        <v>598</v>
      </c>
      <c r="H67" s="2" t="s">
        <v>598</v>
      </c>
      <c r="J67" s="2" t="s">
        <v>598</v>
      </c>
      <c r="K67" s="2" t="s">
        <v>598</v>
      </c>
    </row>
    <row r="68" spans="4:11" x14ac:dyDescent="0.25">
      <c r="D68" s="2" t="s">
        <v>598</v>
      </c>
      <c r="E68" s="2" t="s">
        <v>598</v>
      </c>
      <c r="G68" s="2" t="s">
        <v>598</v>
      </c>
      <c r="H68" s="2" t="s">
        <v>598</v>
      </c>
      <c r="J68" s="2" t="s">
        <v>598</v>
      </c>
      <c r="K68" s="2" t="s">
        <v>598</v>
      </c>
    </row>
    <row r="69" spans="4:11" x14ac:dyDescent="0.25">
      <c r="D69" s="2" t="s">
        <v>598</v>
      </c>
      <c r="E69" s="2" t="s">
        <v>598</v>
      </c>
      <c r="G69" s="2" t="s">
        <v>598</v>
      </c>
      <c r="H69" s="2" t="s">
        <v>598</v>
      </c>
      <c r="J69" s="2" t="s">
        <v>598</v>
      </c>
      <c r="K69" s="2" t="s">
        <v>598</v>
      </c>
    </row>
    <row r="70" spans="4:11" x14ac:dyDescent="0.25">
      <c r="D70" s="2" t="s">
        <v>598</v>
      </c>
      <c r="E70" s="2" t="s">
        <v>598</v>
      </c>
      <c r="G70" s="2" t="s">
        <v>598</v>
      </c>
      <c r="H70" s="2" t="s">
        <v>598</v>
      </c>
      <c r="J70" s="2" t="s">
        <v>598</v>
      </c>
      <c r="K70" s="2" t="s">
        <v>598</v>
      </c>
    </row>
    <row r="71" spans="4:11" x14ac:dyDescent="0.25">
      <c r="D71" s="2" t="s">
        <v>598</v>
      </c>
      <c r="E71" s="2" t="s">
        <v>598</v>
      </c>
      <c r="G71" s="2" t="s">
        <v>598</v>
      </c>
      <c r="H71" s="2" t="s">
        <v>598</v>
      </c>
      <c r="J71" s="2" t="s">
        <v>598</v>
      </c>
      <c r="K71" s="2" t="s">
        <v>598</v>
      </c>
    </row>
    <row r="72" spans="4:11" x14ac:dyDescent="0.25">
      <c r="D72" s="2" t="s">
        <v>598</v>
      </c>
      <c r="E72" s="2" t="s">
        <v>598</v>
      </c>
      <c r="G72" s="2" t="s">
        <v>598</v>
      </c>
      <c r="H72" s="2" t="s">
        <v>598</v>
      </c>
      <c r="J72" s="2" t="s">
        <v>598</v>
      </c>
      <c r="K72" s="2" t="s">
        <v>598</v>
      </c>
    </row>
    <row r="73" spans="4:11" x14ac:dyDescent="0.25">
      <c r="D73" s="2" t="s">
        <v>598</v>
      </c>
      <c r="E73" s="2" t="s">
        <v>598</v>
      </c>
      <c r="G73" s="2" t="s">
        <v>598</v>
      </c>
      <c r="H73" s="2" t="s">
        <v>598</v>
      </c>
      <c r="J73" s="2" t="s">
        <v>598</v>
      </c>
      <c r="K73" s="2" t="s">
        <v>598</v>
      </c>
    </row>
    <row r="74" spans="4:11" x14ac:dyDescent="0.25">
      <c r="D74" s="2" t="s">
        <v>598</v>
      </c>
      <c r="E74" s="2" t="s">
        <v>598</v>
      </c>
      <c r="G74" s="2" t="s">
        <v>598</v>
      </c>
      <c r="H74" s="2" t="s">
        <v>598</v>
      </c>
      <c r="J74" s="2" t="s">
        <v>598</v>
      </c>
      <c r="K74" s="2" t="s">
        <v>598</v>
      </c>
    </row>
  </sheetData>
  <mergeCells count="11">
    <mergeCell ref="M4:M6"/>
    <mergeCell ref="N4:N6"/>
    <mergeCell ref="P4:Q4"/>
    <mergeCell ref="P5:Q5"/>
    <mergeCell ref="B4:B6"/>
    <mergeCell ref="D4:E4"/>
    <mergeCell ref="G4:H4"/>
    <mergeCell ref="J4:K4"/>
    <mergeCell ref="D5:E5"/>
    <mergeCell ref="G5:H5"/>
    <mergeCell ref="J5:K5"/>
  </mergeCells>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2:T74"/>
  <sheetViews>
    <sheetView showGridLines="0" zoomScale="85" zoomScaleNormal="85" workbookViewId="0">
      <selection activeCell="G31" sqref="G30:G31"/>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0" width="15.7109375" style="2" customWidth="1"/>
    <col min="11" max="11" width="15.42578125" style="2" customWidth="1"/>
    <col min="12" max="12" width="2.85546875" style="2" customWidth="1"/>
    <col min="13" max="13" width="16.7109375" style="2" customWidth="1"/>
    <col min="14" max="14" width="15.7109375" style="2" customWidth="1"/>
    <col min="15" max="15" width="5.5703125" style="2" customWidth="1"/>
    <col min="16" max="16" width="13.7109375" style="2" customWidth="1"/>
    <col min="17" max="17" width="11.28515625" style="2" customWidth="1"/>
    <col min="18" max="248" width="9.140625" style="2"/>
    <col min="249" max="249" width="2.85546875" style="2" customWidth="1"/>
    <col min="250" max="250" width="45.85546875" style="2" customWidth="1"/>
    <col min="251" max="251" width="2.85546875" style="2" customWidth="1"/>
    <col min="252" max="253" width="15.7109375" style="2" customWidth="1"/>
    <col min="254" max="254" width="2.85546875" style="2" customWidth="1"/>
    <col min="255" max="256" width="15.7109375" style="2" customWidth="1"/>
    <col min="257" max="257" width="2.85546875" style="2" customWidth="1"/>
    <col min="258" max="259" width="15.7109375" style="2" customWidth="1"/>
    <col min="260" max="260" width="2.85546875" style="2" customWidth="1"/>
    <col min="261" max="262" width="15.7109375" style="2" customWidth="1"/>
    <col min="263" max="263" width="2.85546875" style="2" customWidth="1"/>
    <col min="264" max="265" width="15.7109375" style="2" customWidth="1"/>
    <col min="266" max="266" width="2.85546875" style="2" customWidth="1"/>
    <col min="267" max="268" width="15.7109375" style="2" customWidth="1"/>
    <col min="269" max="269" width="2.85546875" style="2" customWidth="1"/>
    <col min="270" max="504" width="9.140625" style="2"/>
    <col min="505" max="505" width="2.85546875" style="2" customWidth="1"/>
    <col min="506" max="506" width="45.85546875" style="2" customWidth="1"/>
    <col min="507" max="507" width="2.85546875" style="2" customWidth="1"/>
    <col min="508" max="509" width="15.7109375" style="2" customWidth="1"/>
    <col min="510" max="510" width="2.85546875" style="2" customWidth="1"/>
    <col min="511" max="512" width="15.7109375" style="2" customWidth="1"/>
    <col min="513" max="513" width="2.85546875" style="2" customWidth="1"/>
    <col min="514" max="515" width="15.7109375" style="2" customWidth="1"/>
    <col min="516" max="516" width="2.85546875" style="2" customWidth="1"/>
    <col min="517" max="518" width="15.7109375" style="2" customWidth="1"/>
    <col min="519" max="519" width="2.85546875" style="2" customWidth="1"/>
    <col min="520" max="521" width="15.7109375" style="2" customWidth="1"/>
    <col min="522" max="522" width="2.85546875" style="2" customWidth="1"/>
    <col min="523" max="524" width="15.7109375" style="2" customWidth="1"/>
    <col min="525" max="525" width="2.85546875" style="2" customWidth="1"/>
    <col min="526" max="760" width="9.140625" style="2"/>
    <col min="761" max="761" width="2.85546875" style="2" customWidth="1"/>
    <col min="762" max="762" width="45.85546875" style="2" customWidth="1"/>
    <col min="763" max="763" width="2.85546875" style="2" customWidth="1"/>
    <col min="764" max="765" width="15.7109375" style="2" customWidth="1"/>
    <col min="766" max="766" width="2.85546875" style="2" customWidth="1"/>
    <col min="767" max="768" width="15.7109375" style="2" customWidth="1"/>
    <col min="769" max="769" width="2.85546875" style="2" customWidth="1"/>
    <col min="770" max="771" width="15.7109375" style="2" customWidth="1"/>
    <col min="772" max="772" width="2.85546875" style="2" customWidth="1"/>
    <col min="773" max="774" width="15.7109375" style="2" customWidth="1"/>
    <col min="775" max="775" width="2.85546875" style="2" customWidth="1"/>
    <col min="776" max="777" width="15.7109375" style="2" customWidth="1"/>
    <col min="778" max="778" width="2.85546875" style="2" customWidth="1"/>
    <col min="779" max="780" width="15.7109375" style="2" customWidth="1"/>
    <col min="781" max="781" width="2.85546875" style="2" customWidth="1"/>
    <col min="782" max="1016" width="9.140625" style="2"/>
    <col min="1017" max="1017" width="2.85546875" style="2" customWidth="1"/>
    <col min="1018" max="1018" width="45.85546875" style="2" customWidth="1"/>
    <col min="1019" max="1019" width="2.85546875" style="2" customWidth="1"/>
    <col min="1020" max="1021" width="15.7109375" style="2" customWidth="1"/>
    <col min="1022" max="1022" width="2.85546875" style="2" customWidth="1"/>
    <col min="1023" max="1024" width="15.7109375" style="2" customWidth="1"/>
    <col min="1025" max="1025" width="2.85546875" style="2" customWidth="1"/>
    <col min="1026" max="1027" width="15.7109375" style="2" customWidth="1"/>
    <col min="1028" max="1028" width="2.85546875" style="2" customWidth="1"/>
    <col min="1029" max="1030" width="15.7109375" style="2" customWidth="1"/>
    <col min="1031" max="1031" width="2.85546875" style="2" customWidth="1"/>
    <col min="1032" max="1033" width="15.7109375" style="2" customWidth="1"/>
    <col min="1034" max="1034" width="2.85546875" style="2" customWidth="1"/>
    <col min="1035" max="1036" width="15.7109375" style="2" customWidth="1"/>
    <col min="1037" max="1037" width="2.85546875" style="2" customWidth="1"/>
    <col min="1038" max="1272" width="9.140625" style="2"/>
    <col min="1273" max="1273" width="2.85546875" style="2" customWidth="1"/>
    <col min="1274" max="1274" width="45.85546875" style="2" customWidth="1"/>
    <col min="1275" max="1275" width="2.85546875" style="2" customWidth="1"/>
    <col min="1276" max="1277" width="15.7109375" style="2" customWidth="1"/>
    <col min="1278" max="1278" width="2.85546875" style="2" customWidth="1"/>
    <col min="1279" max="1280" width="15.7109375" style="2" customWidth="1"/>
    <col min="1281" max="1281" width="2.85546875" style="2" customWidth="1"/>
    <col min="1282" max="1283" width="15.7109375" style="2" customWidth="1"/>
    <col min="1284" max="1284" width="2.85546875" style="2" customWidth="1"/>
    <col min="1285" max="1286" width="15.7109375" style="2" customWidth="1"/>
    <col min="1287" max="1287" width="2.85546875" style="2" customWidth="1"/>
    <col min="1288" max="1289" width="15.7109375" style="2" customWidth="1"/>
    <col min="1290" max="1290" width="2.85546875" style="2" customWidth="1"/>
    <col min="1291" max="1292" width="15.7109375" style="2" customWidth="1"/>
    <col min="1293" max="1293" width="2.85546875" style="2" customWidth="1"/>
    <col min="1294" max="1528" width="9.140625" style="2"/>
    <col min="1529" max="1529" width="2.85546875" style="2" customWidth="1"/>
    <col min="1530" max="1530" width="45.85546875" style="2" customWidth="1"/>
    <col min="1531" max="1531" width="2.85546875" style="2" customWidth="1"/>
    <col min="1532" max="1533" width="15.7109375" style="2" customWidth="1"/>
    <col min="1534" max="1534" width="2.85546875" style="2" customWidth="1"/>
    <col min="1535" max="1536" width="15.7109375" style="2" customWidth="1"/>
    <col min="1537" max="1537" width="2.85546875" style="2" customWidth="1"/>
    <col min="1538" max="1539" width="15.7109375" style="2" customWidth="1"/>
    <col min="1540" max="1540" width="2.85546875" style="2" customWidth="1"/>
    <col min="1541" max="1542" width="15.7109375" style="2" customWidth="1"/>
    <col min="1543" max="1543" width="2.85546875" style="2" customWidth="1"/>
    <col min="1544" max="1545" width="15.7109375" style="2" customWidth="1"/>
    <col min="1546" max="1546" width="2.85546875" style="2" customWidth="1"/>
    <col min="1547" max="1548" width="15.7109375" style="2" customWidth="1"/>
    <col min="1549" max="1549" width="2.85546875" style="2" customWidth="1"/>
    <col min="1550" max="1784" width="9.140625" style="2"/>
    <col min="1785" max="1785" width="2.85546875" style="2" customWidth="1"/>
    <col min="1786" max="1786" width="45.85546875" style="2" customWidth="1"/>
    <col min="1787" max="1787" width="2.85546875" style="2" customWidth="1"/>
    <col min="1788" max="1789" width="15.7109375" style="2" customWidth="1"/>
    <col min="1790" max="1790" width="2.85546875" style="2" customWidth="1"/>
    <col min="1791" max="1792" width="15.7109375" style="2" customWidth="1"/>
    <col min="1793" max="1793" width="2.85546875" style="2" customWidth="1"/>
    <col min="1794" max="1795" width="15.7109375" style="2" customWidth="1"/>
    <col min="1796" max="1796" width="2.85546875" style="2" customWidth="1"/>
    <col min="1797" max="1798" width="15.7109375" style="2" customWidth="1"/>
    <col min="1799" max="1799" width="2.85546875" style="2" customWidth="1"/>
    <col min="1800" max="1801" width="15.7109375" style="2" customWidth="1"/>
    <col min="1802" max="1802" width="2.85546875" style="2" customWidth="1"/>
    <col min="1803" max="1804" width="15.7109375" style="2" customWidth="1"/>
    <col min="1805" max="1805" width="2.85546875" style="2" customWidth="1"/>
    <col min="1806" max="2040" width="9.140625" style="2"/>
    <col min="2041" max="2041" width="2.85546875" style="2" customWidth="1"/>
    <col min="2042" max="2042" width="45.85546875" style="2" customWidth="1"/>
    <col min="2043" max="2043" width="2.85546875" style="2" customWidth="1"/>
    <col min="2044" max="2045" width="15.7109375" style="2" customWidth="1"/>
    <col min="2046" max="2046" width="2.85546875" style="2" customWidth="1"/>
    <col min="2047" max="2048" width="15.7109375" style="2" customWidth="1"/>
    <col min="2049" max="2049" width="2.85546875" style="2" customWidth="1"/>
    <col min="2050" max="2051" width="15.7109375" style="2" customWidth="1"/>
    <col min="2052" max="2052" width="2.85546875" style="2" customWidth="1"/>
    <col min="2053" max="2054" width="15.7109375" style="2" customWidth="1"/>
    <col min="2055" max="2055" width="2.85546875" style="2" customWidth="1"/>
    <col min="2056" max="2057" width="15.7109375" style="2" customWidth="1"/>
    <col min="2058" max="2058" width="2.85546875" style="2" customWidth="1"/>
    <col min="2059" max="2060" width="15.7109375" style="2" customWidth="1"/>
    <col min="2061" max="2061" width="2.85546875" style="2" customWidth="1"/>
    <col min="2062" max="2296" width="9.140625" style="2"/>
    <col min="2297" max="2297" width="2.85546875" style="2" customWidth="1"/>
    <col min="2298" max="2298" width="45.85546875" style="2" customWidth="1"/>
    <col min="2299" max="2299" width="2.85546875" style="2" customWidth="1"/>
    <col min="2300" max="2301" width="15.7109375" style="2" customWidth="1"/>
    <col min="2302" max="2302" width="2.85546875" style="2" customWidth="1"/>
    <col min="2303" max="2304" width="15.7109375" style="2" customWidth="1"/>
    <col min="2305" max="2305" width="2.85546875" style="2" customWidth="1"/>
    <col min="2306" max="2307" width="15.7109375" style="2" customWidth="1"/>
    <col min="2308" max="2308" width="2.85546875" style="2" customWidth="1"/>
    <col min="2309" max="2310" width="15.7109375" style="2" customWidth="1"/>
    <col min="2311" max="2311" width="2.85546875" style="2" customWidth="1"/>
    <col min="2312" max="2313" width="15.7109375" style="2" customWidth="1"/>
    <col min="2314" max="2314" width="2.85546875" style="2" customWidth="1"/>
    <col min="2315" max="2316" width="15.7109375" style="2" customWidth="1"/>
    <col min="2317" max="2317" width="2.85546875" style="2" customWidth="1"/>
    <col min="2318" max="2552" width="9.140625" style="2"/>
    <col min="2553" max="2553" width="2.85546875" style="2" customWidth="1"/>
    <col min="2554" max="2554" width="45.85546875" style="2" customWidth="1"/>
    <col min="2555" max="2555" width="2.85546875" style="2" customWidth="1"/>
    <col min="2556" max="2557" width="15.7109375" style="2" customWidth="1"/>
    <col min="2558" max="2558" width="2.85546875" style="2" customWidth="1"/>
    <col min="2559" max="2560" width="15.7109375" style="2" customWidth="1"/>
    <col min="2561" max="2561" width="2.85546875" style="2" customWidth="1"/>
    <col min="2562" max="2563" width="15.7109375" style="2" customWidth="1"/>
    <col min="2564" max="2564" width="2.85546875" style="2" customWidth="1"/>
    <col min="2565" max="2566" width="15.7109375" style="2" customWidth="1"/>
    <col min="2567" max="2567" width="2.85546875" style="2" customWidth="1"/>
    <col min="2568" max="2569" width="15.7109375" style="2" customWidth="1"/>
    <col min="2570" max="2570" width="2.85546875" style="2" customWidth="1"/>
    <col min="2571" max="2572" width="15.7109375" style="2" customWidth="1"/>
    <col min="2573" max="2573" width="2.85546875" style="2" customWidth="1"/>
    <col min="2574" max="2808" width="9.140625" style="2"/>
    <col min="2809" max="2809" width="2.85546875" style="2" customWidth="1"/>
    <col min="2810" max="2810" width="45.85546875" style="2" customWidth="1"/>
    <col min="2811" max="2811" width="2.85546875" style="2" customWidth="1"/>
    <col min="2812" max="2813" width="15.7109375" style="2" customWidth="1"/>
    <col min="2814" max="2814" width="2.85546875" style="2" customWidth="1"/>
    <col min="2815" max="2816" width="15.7109375" style="2" customWidth="1"/>
    <col min="2817" max="2817" width="2.85546875" style="2" customWidth="1"/>
    <col min="2818" max="2819" width="15.7109375" style="2" customWidth="1"/>
    <col min="2820" max="2820" width="2.85546875" style="2" customWidth="1"/>
    <col min="2821" max="2822" width="15.7109375" style="2" customWidth="1"/>
    <col min="2823" max="2823" width="2.85546875" style="2" customWidth="1"/>
    <col min="2824" max="2825" width="15.7109375" style="2" customWidth="1"/>
    <col min="2826" max="2826" width="2.85546875" style="2" customWidth="1"/>
    <col min="2827" max="2828" width="15.7109375" style="2" customWidth="1"/>
    <col min="2829" max="2829" width="2.85546875" style="2" customWidth="1"/>
    <col min="2830" max="3064" width="9.140625" style="2"/>
    <col min="3065" max="3065" width="2.85546875" style="2" customWidth="1"/>
    <col min="3066" max="3066" width="45.85546875" style="2" customWidth="1"/>
    <col min="3067" max="3067" width="2.85546875" style="2" customWidth="1"/>
    <col min="3068" max="3069" width="15.7109375" style="2" customWidth="1"/>
    <col min="3070" max="3070" width="2.85546875" style="2" customWidth="1"/>
    <col min="3071" max="3072" width="15.7109375" style="2" customWidth="1"/>
    <col min="3073" max="3073" width="2.85546875" style="2" customWidth="1"/>
    <col min="3074" max="3075" width="15.7109375" style="2" customWidth="1"/>
    <col min="3076" max="3076" width="2.85546875" style="2" customWidth="1"/>
    <col min="3077" max="3078" width="15.7109375" style="2" customWidth="1"/>
    <col min="3079" max="3079" width="2.85546875" style="2" customWidth="1"/>
    <col min="3080" max="3081" width="15.7109375" style="2" customWidth="1"/>
    <col min="3082" max="3082" width="2.85546875" style="2" customWidth="1"/>
    <col min="3083" max="3084" width="15.7109375" style="2" customWidth="1"/>
    <col min="3085" max="3085" width="2.85546875" style="2" customWidth="1"/>
    <col min="3086" max="3320" width="9.140625" style="2"/>
    <col min="3321" max="3321" width="2.85546875" style="2" customWidth="1"/>
    <col min="3322" max="3322" width="45.85546875" style="2" customWidth="1"/>
    <col min="3323" max="3323" width="2.85546875" style="2" customWidth="1"/>
    <col min="3324" max="3325" width="15.7109375" style="2" customWidth="1"/>
    <col min="3326" max="3326" width="2.85546875" style="2" customWidth="1"/>
    <col min="3327" max="3328" width="15.7109375" style="2" customWidth="1"/>
    <col min="3329" max="3329" width="2.85546875" style="2" customWidth="1"/>
    <col min="3330" max="3331" width="15.7109375" style="2" customWidth="1"/>
    <col min="3332" max="3332" width="2.85546875" style="2" customWidth="1"/>
    <col min="3333" max="3334" width="15.7109375" style="2" customWidth="1"/>
    <col min="3335" max="3335" width="2.85546875" style="2" customWidth="1"/>
    <col min="3336" max="3337" width="15.7109375" style="2" customWidth="1"/>
    <col min="3338" max="3338" width="2.85546875" style="2" customWidth="1"/>
    <col min="3339" max="3340" width="15.7109375" style="2" customWidth="1"/>
    <col min="3341" max="3341" width="2.85546875" style="2" customWidth="1"/>
    <col min="3342" max="3576" width="9.140625" style="2"/>
    <col min="3577" max="3577" width="2.85546875" style="2" customWidth="1"/>
    <col min="3578" max="3578" width="45.85546875" style="2" customWidth="1"/>
    <col min="3579" max="3579" width="2.85546875" style="2" customWidth="1"/>
    <col min="3580" max="3581" width="15.7109375" style="2" customWidth="1"/>
    <col min="3582" max="3582" width="2.85546875" style="2" customWidth="1"/>
    <col min="3583" max="3584" width="15.7109375" style="2" customWidth="1"/>
    <col min="3585" max="3585" width="2.85546875" style="2" customWidth="1"/>
    <col min="3586" max="3587" width="15.7109375" style="2" customWidth="1"/>
    <col min="3588" max="3588" width="2.85546875" style="2" customWidth="1"/>
    <col min="3589" max="3590" width="15.7109375" style="2" customWidth="1"/>
    <col min="3591" max="3591" width="2.85546875" style="2" customWidth="1"/>
    <col min="3592" max="3593" width="15.7109375" style="2" customWidth="1"/>
    <col min="3594" max="3594" width="2.85546875" style="2" customWidth="1"/>
    <col min="3595" max="3596" width="15.7109375" style="2" customWidth="1"/>
    <col min="3597" max="3597" width="2.85546875" style="2" customWidth="1"/>
    <col min="3598" max="3832" width="9.140625" style="2"/>
    <col min="3833" max="3833" width="2.85546875" style="2" customWidth="1"/>
    <col min="3834" max="3834" width="45.85546875" style="2" customWidth="1"/>
    <col min="3835" max="3835" width="2.85546875" style="2" customWidth="1"/>
    <col min="3836" max="3837" width="15.7109375" style="2" customWidth="1"/>
    <col min="3838" max="3838" width="2.85546875" style="2" customWidth="1"/>
    <col min="3839" max="3840" width="15.7109375" style="2" customWidth="1"/>
    <col min="3841" max="3841" width="2.85546875" style="2" customWidth="1"/>
    <col min="3842" max="3843" width="15.7109375" style="2" customWidth="1"/>
    <col min="3844" max="3844" width="2.85546875" style="2" customWidth="1"/>
    <col min="3845" max="3846" width="15.7109375" style="2" customWidth="1"/>
    <col min="3847" max="3847" width="2.85546875" style="2" customWidth="1"/>
    <col min="3848" max="3849" width="15.7109375" style="2" customWidth="1"/>
    <col min="3850" max="3850" width="2.85546875" style="2" customWidth="1"/>
    <col min="3851" max="3852" width="15.7109375" style="2" customWidth="1"/>
    <col min="3853" max="3853" width="2.85546875" style="2" customWidth="1"/>
    <col min="3854" max="4088" width="9.140625" style="2"/>
    <col min="4089" max="4089" width="2.85546875" style="2" customWidth="1"/>
    <col min="4090" max="4090" width="45.85546875" style="2" customWidth="1"/>
    <col min="4091" max="4091" width="2.85546875" style="2" customWidth="1"/>
    <col min="4092" max="4093" width="15.7109375" style="2" customWidth="1"/>
    <col min="4094" max="4094" width="2.85546875" style="2" customWidth="1"/>
    <col min="4095" max="4096" width="15.7109375" style="2" customWidth="1"/>
    <col min="4097" max="4097" width="2.85546875" style="2" customWidth="1"/>
    <col min="4098" max="4099" width="15.7109375" style="2" customWidth="1"/>
    <col min="4100" max="4100" width="2.85546875" style="2" customWidth="1"/>
    <col min="4101" max="4102" width="15.7109375" style="2" customWidth="1"/>
    <col min="4103" max="4103" width="2.85546875" style="2" customWidth="1"/>
    <col min="4104" max="4105" width="15.7109375" style="2" customWidth="1"/>
    <col min="4106" max="4106" width="2.85546875" style="2" customWidth="1"/>
    <col min="4107" max="4108" width="15.7109375" style="2" customWidth="1"/>
    <col min="4109" max="4109" width="2.85546875" style="2" customWidth="1"/>
    <col min="4110" max="4344" width="9.140625" style="2"/>
    <col min="4345" max="4345" width="2.85546875" style="2" customWidth="1"/>
    <col min="4346" max="4346" width="45.85546875" style="2" customWidth="1"/>
    <col min="4347" max="4347" width="2.85546875" style="2" customWidth="1"/>
    <col min="4348" max="4349" width="15.7109375" style="2" customWidth="1"/>
    <col min="4350" max="4350" width="2.85546875" style="2" customWidth="1"/>
    <col min="4351" max="4352" width="15.7109375" style="2" customWidth="1"/>
    <col min="4353" max="4353" width="2.85546875" style="2" customWidth="1"/>
    <col min="4354" max="4355" width="15.7109375" style="2" customWidth="1"/>
    <col min="4356" max="4356" width="2.85546875" style="2" customWidth="1"/>
    <col min="4357" max="4358" width="15.7109375" style="2" customWidth="1"/>
    <col min="4359" max="4359" width="2.85546875" style="2" customWidth="1"/>
    <col min="4360" max="4361" width="15.7109375" style="2" customWidth="1"/>
    <col min="4362" max="4362" width="2.85546875" style="2" customWidth="1"/>
    <col min="4363" max="4364" width="15.7109375" style="2" customWidth="1"/>
    <col min="4365" max="4365" width="2.85546875" style="2" customWidth="1"/>
    <col min="4366" max="4600" width="9.140625" style="2"/>
    <col min="4601" max="4601" width="2.85546875" style="2" customWidth="1"/>
    <col min="4602" max="4602" width="45.85546875" style="2" customWidth="1"/>
    <col min="4603" max="4603" width="2.85546875" style="2" customWidth="1"/>
    <col min="4604" max="4605" width="15.7109375" style="2" customWidth="1"/>
    <col min="4606" max="4606" width="2.85546875" style="2" customWidth="1"/>
    <col min="4607" max="4608" width="15.7109375" style="2" customWidth="1"/>
    <col min="4609" max="4609" width="2.85546875" style="2" customWidth="1"/>
    <col min="4610" max="4611" width="15.7109375" style="2" customWidth="1"/>
    <col min="4612" max="4612" width="2.85546875" style="2" customWidth="1"/>
    <col min="4613" max="4614" width="15.7109375" style="2" customWidth="1"/>
    <col min="4615" max="4615" width="2.85546875" style="2" customWidth="1"/>
    <col min="4616" max="4617" width="15.7109375" style="2" customWidth="1"/>
    <col min="4618" max="4618" width="2.85546875" style="2" customWidth="1"/>
    <col min="4619" max="4620" width="15.7109375" style="2" customWidth="1"/>
    <col min="4621" max="4621" width="2.85546875" style="2" customWidth="1"/>
    <col min="4622" max="4856" width="9.140625" style="2"/>
    <col min="4857" max="4857" width="2.85546875" style="2" customWidth="1"/>
    <col min="4858" max="4858" width="45.85546875" style="2" customWidth="1"/>
    <col min="4859" max="4859" width="2.85546875" style="2" customWidth="1"/>
    <col min="4860" max="4861" width="15.7109375" style="2" customWidth="1"/>
    <col min="4862" max="4862" width="2.85546875" style="2" customWidth="1"/>
    <col min="4863" max="4864" width="15.7109375" style="2" customWidth="1"/>
    <col min="4865" max="4865" width="2.85546875" style="2" customWidth="1"/>
    <col min="4866" max="4867" width="15.7109375" style="2" customWidth="1"/>
    <col min="4868" max="4868" width="2.85546875" style="2" customWidth="1"/>
    <col min="4869" max="4870" width="15.7109375" style="2" customWidth="1"/>
    <col min="4871" max="4871" width="2.85546875" style="2" customWidth="1"/>
    <col min="4872" max="4873" width="15.7109375" style="2" customWidth="1"/>
    <col min="4874" max="4874" width="2.85546875" style="2" customWidth="1"/>
    <col min="4875" max="4876" width="15.7109375" style="2" customWidth="1"/>
    <col min="4877" max="4877" width="2.85546875" style="2" customWidth="1"/>
    <col min="4878" max="5112" width="9.140625" style="2"/>
    <col min="5113" max="5113" width="2.85546875" style="2" customWidth="1"/>
    <col min="5114" max="5114" width="45.85546875" style="2" customWidth="1"/>
    <col min="5115" max="5115" width="2.85546875" style="2" customWidth="1"/>
    <col min="5116" max="5117" width="15.7109375" style="2" customWidth="1"/>
    <col min="5118" max="5118" width="2.85546875" style="2" customWidth="1"/>
    <col min="5119" max="5120" width="15.7109375" style="2" customWidth="1"/>
    <col min="5121" max="5121" width="2.85546875" style="2" customWidth="1"/>
    <col min="5122" max="5123" width="15.7109375" style="2" customWidth="1"/>
    <col min="5124" max="5124" width="2.85546875" style="2" customWidth="1"/>
    <col min="5125" max="5126" width="15.7109375" style="2" customWidth="1"/>
    <col min="5127" max="5127" width="2.85546875" style="2" customWidth="1"/>
    <col min="5128" max="5129" width="15.7109375" style="2" customWidth="1"/>
    <col min="5130" max="5130" width="2.85546875" style="2" customWidth="1"/>
    <col min="5131" max="5132" width="15.7109375" style="2" customWidth="1"/>
    <col min="5133" max="5133" width="2.85546875" style="2" customWidth="1"/>
    <col min="5134" max="5368" width="9.140625" style="2"/>
    <col min="5369" max="5369" width="2.85546875" style="2" customWidth="1"/>
    <col min="5370" max="5370" width="45.85546875" style="2" customWidth="1"/>
    <col min="5371" max="5371" width="2.85546875" style="2" customWidth="1"/>
    <col min="5372" max="5373" width="15.7109375" style="2" customWidth="1"/>
    <col min="5374" max="5374" width="2.85546875" style="2" customWidth="1"/>
    <col min="5375" max="5376" width="15.7109375" style="2" customWidth="1"/>
    <col min="5377" max="5377" width="2.85546875" style="2" customWidth="1"/>
    <col min="5378" max="5379" width="15.7109375" style="2" customWidth="1"/>
    <col min="5380" max="5380" width="2.85546875" style="2" customWidth="1"/>
    <col min="5381" max="5382" width="15.7109375" style="2" customWidth="1"/>
    <col min="5383" max="5383" width="2.85546875" style="2" customWidth="1"/>
    <col min="5384" max="5385" width="15.7109375" style="2" customWidth="1"/>
    <col min="5386" max="5386" width="2.85546875" style="2" customWidth="1"/>
    <col min="5387" max="5388" width="15.7109375" style="2" customWidth="1"/>
    <col min="5389" max="5389" width="2.85546875" style="2" customWidth="1"/>
    <col min="5390" max="5624" width="9.140625" style="2"/>
    <col min="5625" max="5625" width="2.85546875" style="2" customWidth="1"/>
    <col min="5626" max="5626" width="45.85546875" style="2" customWidth="1"/>
    <col min="5627" max="5627" width="2.85546875" style="2" customWidth="1"/>
    <col min="5628" max="5629" width="15.7109375" style="2" customWidth="1"/>
    <col min="5630" max="5630" width="2.85546875" style="2" customWidth="1"/>
    <col min="5631" max="5632" width="15.7109375" style="2" customWidth="1"/>
    <col min="5633" max="5633" width="2.85546875" style="2" customWidth="1"/>
    <col min="5634" max="5635" width="15.7109375" style="2" customWidth="1"/>
    <col min="5636" max="5636" width="2.85546875" style="2" customWidth="1"/>
    <col min="5637" max="5638" width="15.7109375" style="2" customWidth="1"/>
    <col min="5639" max="5639" width="2.85546875" style="2" customWidth="1"/>
    <col min="5640" max="5641" width="15.7109375" style="2" customWidth="1"/>
    <col min="5642" max="5642" width="2.85546875" style="2" customWidth="1"/>
    <col min="5643" max="5644" width="15.7109375" style="2" customWidth="1"/>
    <col min="5645" max="5645" width="2.85546875" style="2" customWidth="1"/>
    <col min="5646" max="5880" width="9.140625" style="2"/>
    <col min="5881" max="5881" width="2.85546875" style="2" customWidth="1"/>
    <col min="5882" max="5882" width="45.85546875" style="2" customWidth="1"/>
    <col min="5883" max="5883" width="2.85546875" style="2" customWidth="1"/>
    <col min="5884" max="5885" width="15.7109375" style="2" customWidth="1"/>
    <col min="5886" max="5886" width="2.85546875" style="2" customWidth="1"/>
    <col min="5887" max="5888" width="15.7109375" style="2" customWidth="1"/>
    <col min="5889" max="5889" width="2.85546875" style="2" customWidth="1"/>
    <col min="5890" max="5891" width="15.7109375" style="2" customWidth="1"/>
    <col min="5892" max="5892" width="2.85546875" style="2" customWidth="1"/>
    <col min="5893" max="5894" width="15.7109375" style="2" customWidth="1"/>
    <col min="5895" max="5895" width="2.85546875" style="2" customWidth="1"/>
    <col min="5896" max="5897" width="15.7109375" style="2" customWidth="1"/>
    <col min="5898" max="5898" width="2.85546875" style="2" customWidth="1"/>
    <col min="5899" max="5900" width="15.7109375" style="2" customWidth="1"/>
    <col min="5901" max="5901" width="2.85546875" style="2" customWidth="1"/>
    <col min="5902" max="6136" width="9.140625" style="2"/>
    <col min="6137" max="6137" width="2.85546875" style="2" customWidth="1"/>
    <col min="6138" max="6138" width="45.85546875" style="2" customWidth="1"/>
    <col min="6139" max="6139" width="2.85546875" style="2" customWidth="1"/>
    <col min="6140" max="6141" width="15.7109375" style="2" customWidth="1"/>
    <col min="6142" max="6142" width="2.85546875" style="2" customWidth="1"/>
    <col min="6143" max="6144" width="15.7109375" style="2" customWidth="1"/>
    <col min="6145" max="6145" width="2.85546875" style="2" customWidth="1"/>
    <col min="6146" max="6147" width="15.7109375" style="2" customWidth="1"/>
    <col min="6148" max="6148" width="2.85546875" style="2" customWidth="1"/>
    <col min="6149" max="6150" width="15.7109375" style="2" customWidth="1"/>
    <col min="6151" max="6151" width="2.85546875" style="2" customWidth="1"/>
    <col min="6152" max="6153" width="15.7109375" style="2" customWidth="1"/>
    <col min="6154" max="6154" width="2.85546875" style="2" customWidth="1"/>
    <col min="6155" max="6156" width="15.7109375" style="2" customWidth="1"/>
    <col min="6157" max="6157" width="2.85546875" style="2" customWidth="1"/>
    <col min="6158" max="6392" width="9.140625" style="2"/>
    <col min="6393" max="6393" width="2.85546875" style="2" customWidth="1"/>
    <col min="6394" max="6394" width="45.85546875" style="2" customWidth="1"/>
    <col min="6395" max="6395" width="2.85546875" style="2" customWidth="1"/>
    <col min="6396" max="6397" width="15.7109375" style="2" customWidth="1"/>
    <col min="6398" max="6398" width="2.85546875" style="2" customWidth="1"/>
    <col min="6399" max="6400" width="15.7109375" style="2" customWidth="1"/>
    <col min="6401" max="6401" width="2.85546875" style="2" customWidth="1"/>
    <col min="6402" max="6403" width="15.7109375" style="2" customWidth="1"/>
    <col min="6404" max="6404" width="2.85546875" style="2" customWidth="1"/>
    <col min="6405" max="6406" width="15.7109375" style="2" customWidth="1"/>
    <col min="6407" max="6407" width="2.85546875" style="2" customWidth="1"/>
    <col min="6408" max="6409" width="15.7109375" style="2" customWidth="1"/>
    <col min="6410" max="6410" width="2.85546875" style="2" customWidth="1"/>
    <col min="6411" max="6412" width="15.7109375" style="2" customWidth="1"/>
    <col min="6413" max="6413" width="2.85546875" style="2" customWidth="1"/>
    <col min="6414" max="6648" width="9.140625" style="2"/>
    <col min="6649" max="6649" width="2.85546875" style="2" customWidth="1"/>
    <col min="6650" max="6650" width="45.85546875" style="2" customWidth="1"/>
    <col min="6651" max="6651" width="2.85546875" style="2" customWidth="1"/>
    <col min="6652" max="6653" width="15.7109375" style="2" customWidth="1"/>
    <col min="6654" max="6654" width="2.85546875" style="2" customWidth="1"/>
    <col min="6655" max="6656" width="15.7109375" style="2" customWidth="1"/>
    <col min="6657" max="6657" width="2.85546875" style="2" customWidth="1"/>
    <col min="6658" max="6659" width="15.7109375" style="2" customWidth="1"/>
    <col min="6660" max="6660" width="2.85546875" style="2" customWidth="1"/>
    <col min="6661" max="6662" width="15.7109375" style="2" customWidth="1"/>
    <col min="6663" max="6663" width="2.85546875" style="2" customWidth="1"/>
    <col min="6664" max="6665" width="15.7109375" style="2" customWidth="1"/>
    <col min="6666" max="6666" width="2.85546875" style="2" customWidth="1"/>
    <col min="6667" max="6668" width="15.7109375" style="2" customWidth="1"/>
    <col min="6669" max="6669" width="2.85546875" style="2" customWidth="1"/>
    <col min="6670" max="6904" width="9.140625" style="2"/>
    <col min="6905" max="6905" width="2.85546875" style="2" customWidth="1"/>
    <col min="6906" max="6906" width="45.85546875" style="2" customWidth="1"/>
    <col min="6907" max="6907" width="2.85546875" style="2" customWidth="1"/>
    <col min="6908" max="6909" width="15.7109375" style="2" customWidth="1"/>
    <col min="6910" max="6910" width="2.85546875" style="2" customWidth="1"/>
    <col min="6911" max="6912" width="15.7109375" style="2" customWidth="1"/>
    <col min="6913" max="6913" width="2.85546875" style="2" customWidth="1"/>
    <col min="6914" max="6915" width="15.7109375" style="2" customWidth="1"/>
    <col min="6916" max="6916" width="2.85546875" style="2" customWidth="1"/>
    <col min="6917" max="6918" width="15.7109375" style="2" customWidth="1"/>
    <col min="6919" max="6919" width="2.85546875" style="2" customWidth="1"/>
    <col min="6920" max="6921" width="15.7109375" style="2" customWidth="1"/>
    <col min="6922" max="6922" width="2.85546875" style="2" customWidth="1"/>
    <col min="6923" max="6924" width="15.7109375" style="2" customWidth="1"/>
    <col min="6925" max="6925" width="2.85546875" style="2" customWidth="1"/>
    <col min="6926" max="7160" width="9.140625" style="2"/>
    <col min="7161" max="7161" width="2.85546875" style="2" customWidth="1"/>
    <col min="7162" max="7162" width="45.85546875" style="2" customWidth="1"/>
    <col min="7163" max="7163" width="2.85546875" style="2" customWidth="1"/>
    <col min="7164" max="7165" width="15.7109375" style="2" customWidth="1"/>
    <col min="7166" max="7166" width="2.85546875" style="2" customWidth="1"/>
    <col min="7167" max="7168" width="15.7109375" style="2" customWidth="1"/>
    <col min="7169" max="7169" width="2.85546875" style="2" customWidth="1"/>
    <col min="7170" max="7171" width="15.7109375" style="2" customWidth="1"/>
    <col min="7172" max="7172" width="2.85546875" style="2" customWidth="1"/>
    <col min="7173" max="7174" width="15.7109375" style="2" customWidth="1"/>
    <col min="7175" max="7175" width="2.85546875" style="2" customWidth="1"/>
    <col min="7176" max="7177" width="15.7109375" style="2" customWidth="1"/>
    <col min="7178" max="7178" width="2.85546875" style="2" customWidth="1"/>
    <col min="7179" max="7180" width="15.7109375" style="2" customWidth="1"/>
    <col min="7181" max="7181" width="2.85546875" style="2" customWidth="1"/>
    <col min="7182" max="7416" width="9.140625" style="2"/>
    <col min="7417" max="7417" width="2.85546875" style="2" customWidth="1"/>
    <col min="7418" max="7418" width="45.85546875" style="2" customWidth="1"/>
    <col min="7419" max="7419" width="2.85546875" style="2" customWidth="1"/>
    <col min="7420" max="7421" width="15.7109375" style="2" customWidth="1"/>
    <col min="7422" max="7422" width="2.85546875" style="2" customWidth="1"/>
    <col min="7423" max="7424" width="15.7109375" style="2" customWidth="1"/>
    <col min="7425" max="7425" width="2.85546875" style="2" customWidth="1"/>
    <col min="7426" max="7427" width="15.7109375" style="2" customWidth="1"/>
    <col min="7428" max="7428" width="2.85546875" style="2" customWidth="1"/>
    <col min="7429" max="7430" width="15.7109375" style="2" customWidth="1"/>
    <col min="7431" max="7431" width="2.85546875" style="2" customWidth="1"/>
    <col min="7432" max="7433" width="15.7109375" style="2" customWidth="1"/>
    <col min="7434" max="7434" width="2.85546875" style="2" customWidth="1"/>
    <col min="7435" max="7436" width="15.7109375" style="2" customWidth="1"/>
    <col min="7437" max="7437" width="2.85546875" style="2" customWidth="1"/>
    <col min="7438" max="7672" width="9.140625" style="2"/>
    <col min="7673" max="7673" width="2.85546875" style="2" customWidth="1"/>
    <col min="7674" max="7674" width="45.85546875" style="2" customWidth="1"/>
    <col min="7675" max="7675" width="2.85546875" style="2" customWidth="1"/>
    <col min="7676" max="7677" width="15.7109375" style="2" customWidth="1"/>
    <col min="7678" max="7678" width="2.85546875" style="2" customWidth="1"/>
    <col min="7679" max="7680" width="15.7109375" style="2" customWidth="1"/>
    <col min="7681" max="7681" width="2.85546875" style="2" customWidth="1"/>
    <col min="7682" max="7683" width="15.7109375" style="2" customWidth="1"/>
    <col min="7684" max="7684" width="2.85546875" style="2" customWidth="1"/>
    <col min="7685" max="7686" width="15.7109375" style="2" customWidth="1"/>
    <col min="7687" max="7687" width="2.85546875" style="2" customWidth="1"/>
    <col min="7688" max="7689" width="15.7109375" style="2" customWidth="1"/>
    <col min="7690" max="7690" width="2.85546875" style="2" customWidth="1"/>
    <col min="7691" max="7692" width="15.7109375" style="2" customWidth="1"/>
    <col min="7693" max="7693" width="2.85546875" style="2" customWidth="1"/>
    <col min="7694" max="7928" width="9.140625" style="2"/>
    <col min="7929" max="7929" width="2.85546875" style="2" customWidth="1"/>
    <col min="7930" max="7930" width="45.85546875" style="2" customWidth="1"/>
    <col min="7931" max="7931" width="2.85546875" style="2" customWidth="1"/>
    <col min="7932" max="7933" width="15.7109375" style="2" customWidth="1"/>
    <col min="7934" max="7934" width="2.85546875" style="2" customWidth="1"/>
    <col min="7935" max="7936" width="15.7109375" style="2" customWidth="1"/>
    <col min="7937" max="7937" width="2.85546875" style="2" customWidth="1"/>
    <col min="7938" max="7939" width="15.7109375" style="2" customWidth="1"/>
    <col min="7940" max="7940" width="2.85546875" style="2" customWidth="1"/>
    <col min="7941" max="7942" width="15.7109375" style="2" customWidth="1"/>
    <col min="7943" max="7943" width="2.85546875" style="2" customWidth="1"/>
    <col min="7944" max="7945" width="15.7109375" style="2" customWidth="1"/>
    <col min="7946" max="7946" width="2.85546875" style="2" customWidth="1"/>
    <col min="7947" max="7948" width="15.7109375" style="2" customWidth="1"/>
    <col min="7949" max="7949" width="2.85546875" style="2" customWidth="1"/>
    <col min="7950" max="8184" width="9.140625" style="2"/>
    <col min="8185" max="8185" width="2.85546875" style="2" customWidth="1"/>
    <col min="8186" max="8186" width="45.85546875" style="2" customWidth="1"/>
    <col min="8187" max="8187" width="2.85546875" style="2" customWidth="1"/>
    <col min="8188" max="8189" width="15.7109375" style="2" customWidth="1"/>
    <col min="8190" max="8190" width="2.85546875" style="2" customWidth="1"/>
    <col min="8191" max="8192" width="15.7109375" style="2" customWidth="1"/>
    <col min="8193" max="8193" width="2.85546875" style="2" customWidth="1"/>
    <col min="8194" max="8195" width="15.7109375" style="2" customWidth="1"/>
    <col min="8196" max="8196" width="2.85546875" style="2" customWidth="1"/>
    <col min="8197" max="8198" width="15.7109375" style="2" customWidth="1"/>
    <col min="8199" max="8199" width="2.85546875" style="2" customWidth="1"/>
    <col min="8200" max="8201" width="15.7109375" style="2" customWidth="1"/>
    <col min="8202" max="8202" width="2.85546875" style="2" customWidth="1"/>
    <col min="8203" max="8204" width="15.7109375" style="2" customWidth="1"/>
    <col min="8205" max="8205" width="2.85546875" style="2" customWidth="1"/>
    <col min="8206" max="8440" width="9.140625" style="2"/>
    <col min="8441" max="8441" width="2.85546875" style="2" customWidth="1"/>
    <col min="8442" max="8442" width="45.85546875" style="2" customWidth="1"/>
    <col min="8443" max="8443" width="2.85546875" style="2" customWidth="1"/>
    <col min="8444" max="8445" width="15.7109375" style="2" customWidth="1"/>
    <col min="8446" max="8446" width="2.85546875" style="2" customWidth="1"/>
    <col min="8447" max="8448" width="15.7109375" style="2" customWidth="1"/>
    <col min="8449" max="8449" width="2.85546875" style="2" customWidth="1"/>
    <col min="8450" max="8451" width="15.7109375" style="2" customWidth="1"/>
    <col min="8452" max="8452" width="2.85546875" style="2" customWidth="1"/>
    <col min="8453" max="8454" width="15.7109375" style="2" customWidth="1"/>
    <col min="8455" max="8455" width="2.85546875" style="2" customWidth="1"/>
    <col min="8456" max="8457" width="15.7109375" style="2" customWidth="1"/>
    <col min="8458" max="8458" width="2.85546875" style="2" customWidth="1"/>
    <col min="8459" max="8460" width="15.7109375" style="2" customWidth="1"/>
    <col min="8461" max="8461" width="2.85546875" style="2" customWidth="1"/>
    <col min="8462" max="8696" width="9.140625" style="2"/>
    <col min="8697" max="8697" width="2.85546875" style="2" customWidth="1"/>
    <col min="8698" max="8698" width="45.85546875" style="2" customWidth="1"/>
    <col min="8699" max="8699" width="2.85546875" style="2" customWidth="1"/>
    <col min="8700" max="8701" width="15.7109375" style="2" customWidth="1"/>
    <col min="8702" max="8702" width="2.85546875" style="2" customWidth="1"/>
    <col min="8703" max="8704" width="15.7109375" style="2" customWidth="1"/>
    <col min="8705" max="8705" width="2.85546875" style="2" customWidth="1"/>
    <col min="8706" max="8707" width="15.7109375" style="2" customWidth="1"/>
    <col min="8708" max="8708" width="2.85546875" style="2" customWidth="1"/>
    <col min="8709" max="8710" width="15.7109375" style="2" customWidth="1"/>
    <col min="8711" max="8711" width="2.85546875" style="2" customWidth="1"/>
    <col min="8712" max="8713" width="15.7109375" style="2" customWidth="1"/>
    <col min="8714" max="8714" width="2.85546875" style="2" customWidth="1"/>
    <col min="8715" max="8716" width="15.7109375" style="2" customWidth="1"/>
    <col min="8717" max="8717" width="2.85546875" style="2" customWidth="1"/>
    <col min="8718" max="8952" width="9.140625" style="2"/>
    <col min="8953" max="8953" width="2.85546875" style="2" customWidth="1"/>
    <col min="8954" max="8954" width="45.85546875" style="2" customWidth="1"/>
    <col min="8955" max="8955" width="2.85546875" style="2" customWidth="1"/>
    <col min="8956" max="8957" width="15.7109375" style="2" customWidth="1"/>
    <col min="8958" max="8958" width="2.85546875" style="2" customWidth="1"/>
    <col min="8959" max="8960" width="15.7109375" style="2" customWidth="1"/>
    <col min="8961" max="8961" width="2.85546875" style="2" customWidth="1"/>
    <col min="8962" max="8963" width="15.7109375" style="2" customWidth="1"/>
    <col min="8964" max="8964" width="2.85546875" style="2" customWidth="1"/>
    <col min="8965" max="8966" width="15.7109375" style="2" customWidth="1"/>
    <col min="8967" max="8967" width="2.85546875" style="2" customWidth="1"/>
    <col min="8968" max="8969" width="15.7109375" style="2" customWidth="1"/>
    <col min="8970" max="8970" width="2.85546875" style="2" customWidth="1"/>
    <col min="8971" max="8972" width="15.7109375" style="2" customWidth="1"/>
    <col min="8973" max="8973" width="2.85546875" style="2" customWidth="1"/>
    <col min="8974" max="9208" width="9.140625" style="2"/>
    <col min="9209" max="9209" width="2.85546875" style="2" customWidth="1"/>
    <col min="9210" max="9210" width="45.85546875" style="2" customWidth="1"/>
    <col min="9211" max="9211" width="2.85546875" style="2" customWidth="1"/>
    <col min="9212" max="9213" width="15.7109375" style="2" customWidth="1"/>
    <col min="9214" max="9214" width="2.85546875" style="2" customWidth="1"/>
    <col min="9215" max="9216" width="15.7109375" style="2" customWidth="1"/>
    <col min="9217" max="9217" width="2.85546875" style="2" customWidth="1"/>
    <col min="9218" max="9219" width="15.7109375" style="2" customWidth="1"/>
    <col min="9220" max="9220" width="2.85546875" style="2" customWidth="1"/>
    <col min="9221" max="9222" width="15.7109375" style="2" customWidth="1"/>
    <col min="9223" max="9223" width="2.85546875" style="2" customWidth="1"/>
    <col min="9224" max="9225" width="15.7109375" style="2" customWidth="1"/>
    <col min="9226" max="9226" width="2.85546875" style="2" customWidth="1"/>
    <col min="9227" max="9228" width="15.7109375" style="2" customWidth="1"/>
    <col min="9229" max="9229" width="2.85546875" style="2" customWidth="1"/>
    <col min="9230" max="9464" width="9.140625" style="2"/>
    <col min="9465" max="9465" width="2.85546875" style="2" customWidth="1"/>
    <col min="9466" max="9466" width="45.85546875" style="2" customWidth="1"/>
    <col min="9467" max="9467" width="2.85546875" style="2" customWidth="1"/>
    <col min="9468" max="9469" width="15.7109375" style="2" customWidth="1"/>
    <col min="9470" max="9470" width="2.85546875" style="2" customWidth="1"/>
    <col min="9471" max="9472" width="15.7109375" style="2" customWidth="1"/>
    <col min="9473" max="9473" width="2.85546875" style="2" customWidth="1"/>
    <col min="9474" max="9475" width="15.7109375" style="2" customWidth="1"/>
    <col min="9476" max="9476" width="2.85546875" style="2" customWidth="1"/>
    <col min="9477" max="9478" width="15.7109375" style="2" customWidth="1"/>
    <col min="9479" max="9479" width="2.85546875" style="2" customWidth="1"/>
    <col min="9480" max="9481" width="15.7109375" style="2" customWidth="1"/>
    <col min="9482" max="9482" width="2.85546875" style="2" customWidth="1"/>
    <col min="9483" max="9484" width="15.7109375" style="2" customWidth="1"/>
    <col min="9485" max="9485" width="2.85546875" style="2" customWidth="1"/>
    <col min="9486" max="9720" width="9.140625" style="2"/>
    <col min="9721" max="9721" width="2.85546875" style="2" customWidth="1"/>
    <col min="9722" max="9722" width="45.85546875" style="2" customWidth="1"/>
    <col min="9723" max="9723" width="2.85546875" style="2" customWidth="1"/>
    <col min="9724" max="9725" width="15.7109375" style="2" customWidth="1"/>
    <col min="9726" max="9726" width="2.85546875" style="2" customWidth="1"/>
    <col min="9727" max="9728" width="15.7109375" style="2" customWidth="1"/>
    <col min="9729" max="9729" width="2.85546875" style="2" customWidth="1"/>
    <col min="9730" max="9731" width="15.7109375" style="2" customWidth="1"/>
    <col min="9732" max="9732" width="2.85546875" style="2" customWidth="1"/>
    <col min="9733" max="9734" width="15.7109375" style="2" customWidth="1"/>
    <col min="9735" max="9735" width="2.85546875" style="2" customWidth="1"/>
    <col min="9736" max="9737" width="15.7109375" style="2" customWidth="1"/>
    <col min="9738" max="9738" width="2.85546875" style="2" customWidth="1"/>
    <col min="9739" max="9740" width="15.7109375" style="2" customWidth="1"/>
    <col min="9741" max="9741" width="2.85546875" style="2" customWidth="1"/>
    <col min="9742" max="9976" width="9.140625" style="2"/>
    <col min="9977" max="9977" width="2.85546875" style="2" customWidth="1"/>
    <col min="9978" max="9978" width="45.85546875" style="2" customWidth="1"/>
    <col min="9979" max="9979" width="2.85546875" style="2" customWidth="1"/>
    <col min="9980" max="9981" width="15.7109375" style="2" customWidth="1"/>
    <col min="9982" max="9982" width="2.85546875" style="2" customWidth="1"/>
    <col min="9983" max="9984" width="15.7109375" style="2" customWidth="1"/>
    <col min="9985" max="9985" width="2.85546875" style="2" customWidth="1"/>
    <col min="9986" max="9987" width="15.7109375" style="2" customWidth="1"/>
    <col min="9988" max="9988" width="2.85546875" style="2" customWidth="1"/>
    <col min="9989" max="9990" width="15.7109375" style="2" customWidth="1"/>
    <col min="9991" max="9991" width="2.85546875" style="2" customWidth="1"/>
    <col min="9992" max="9993" width="15.7109375" style="2" customWidth="1"/>
    <col min="9994" max="9994" width="2.85546875" style="2" customWidth="1"/>
    <col min="9995" max="9996" width="15.7109375" style="2" customWidth="1"/>
    <col min="9997" max="9997" width="2.85546875" style="2" customWidth="1"/>
    <col min="9998" max="10232" width="9.140625" style="2"/>
    <col min="10233" max="10233" width="2.85546875" style="2" customWidth="1"/>
    <col min="10234" max="10234" width="45.85546875" style="2" customWidth="1"/>
    <col min="10235" max="10235" width="2.85546875" style="2" customWidth="1"/>
    <col min="10236" max="10237" width="15.7109375" style="2" customWidth="1"/>
    <col min="10238" max="10238" width="2.85546875" style="2" customWidth="1"/>
    <col min="10239" max="10240" width="15.7109375" style="2" customWidth="1"/>
    <col min="10241" max="10241" width="2.85546875" style="2" customWidth="1"/>
    <col min="10242" max="10243" width="15.7109375" style="2" customWidth="1"/>
    <col min="10244" max="10244" width="2.85546875" style="2" customWidth="1"/>
    <col min="10245" max="10246" width="15.7109375" style="2" customWidth="1"/>
    <col min="10247" max="10247" width="2.85546875" style="2" customWidth="1"/>
    <col min="10248" max="10249" width="15.7109375" style="2" customWidth="1"/>
    <col min="10250" max="10250" width="2.85546875" style="2" customWidth="1"/>
    <col min="10251" max="10252" width="15.7109375" style="2" customWidth="1"/>
    <col min="10253" max="10253" width="2.85546875" style="2" customWidth="1"/>
    <col min="10254" max="10488" width="9.140625" style="2"/>
    <col min="10489" max="10489" width="2.85546875" style="2" customWidth="1"/>
    <col min="10490" max="10490" width="45.85546875" style="2" customWidth="1"/>
    <col min="10491" max="10491" width="2.85546875" style="2" customWidth="1"/>
    <col min="10492" max="10493" width="15.7109375" style="2" customWidth="1"/>
    <col min="10494" max="10494" width="2.85546875" style="2" customWidth="1"/>
    <col min="10495" max="10496" width="15.7109375" style="2" customWidth="1"/>
    <col min="10497" max="10497" width="2.85546875" style="2" customWidth="1"/>
    <col min="10498" max="10499" width="15.7109375" style="2" customWidth="1"/>
    <col min="10500" max="10500" width="2.85546875" style="2" customWidth="1"/>
    <col min="10501" max="10502" width="15.7109375" style="2" customWidth="1"/>
    <col min="10503" max="10503" width="2.85546875" style="2" customWidth="1"/>
    <col min="10504" max="10505" width="15.7109375" style="2" customWidth="1"/>
    <col min="10506" max="10506" width="2.85546875" style="2" customWidth="1"/>
    <col min="10507" max="10508" width="15.7109375" style="2" customWidth="1"/>
    <col min="10509" max="10509" width="2.85546875" style="2" customWidth="1"/>
    <col min="10510" max="10744" width="9.140625" style="2"/>
    <col min="10745" max="10745" width="2.85546875" style="2" customWidth="1"/>
    <col min="10746" max="10746" width="45.85546875" style="2" customWidth="1"/>
    <col min="10747" max="10747" width="2.85546875" style="2" customWidth="1"/>
    <col min="10748" max="10749" width="15.7109375" style="2" customWidth="1"/>
    <col min="10750" max="10750" width="2.85546875" style="2" customWidth="1"/>
    <col min="10751" max="10752" width="15.7109375" style="2" customWidth="1"/>
    <col min="10753" max="10753" width="2.85546875" style="2" customWidth="1"/>
    <col min="10754" max="10755" width="15.7109375" style="2" customWidth="1"/>
    <col min="10756" max="10756" width="2.85546875" style="2" customWidth="1"/>
    <col min="10757" max="10758" width="15.7109375" style="2" customWidth="1"/>
    <col min="10759" max="10759" width="2.85546875" style="2" customWidth="1"/>
    <col min="10760" max="10761" width="15.7109375" style="2" customWidth="1"/>
    <col min="10762" max="10762" width="2.85546875" style="2" customWidth="1"/>
    <col min="10763" max="10764" width="15.7109375" style="2" customWidth="1"/>
    <col min="10765" max="10765" width="2.85546875" style="2" customWidth="1"/>
    <col min="10766" max="11000" width="9.140625" style="2"/>
    <col min="11001" max="11001" width="2.85546875" style="2" customWidth="1"/>
    <col min="11002" max="11002" width="45.85546875" style="2" customWidth="1"/>
    <col min="11003" max="11003" width="2.85546875" style="2" customWidth="1"/>
    <col min="11004" max="11005" width="15.7109375" style="2" customWidth="1"/>
    <col min="11006" max="11006" width="2.85546875" style="2" customWidth="1"/>
    <col min="11007" max="11008" width="15.7109375" style="2" customWidth="1"/>
    <col min="11009" max="11009" width="2.85546875" style="2" customWidth="1"/>
    <col min="11010" max="11011" width="15.7109375" style="2" customWidth="1"/>
    <col min="11012" max="11012" width="2.85546875" style="2" customWidth="1"/>
    <col min="11013" max="11014" width="15.7109375" style="2" customWidth="1"/>
    <col min="11015" max="11015" width="2.85546875" style="2" customWidth="1"/>
    <col min="11016" max="11017" width="15.7109375" style="2" customWidth="1"/>
    <col min="11018" max="11018" width="2.85546875" style="2" customWidth="1"/>
    <col min="11019" max="11020" width="15.7109375" style="2" customWidth="1"/>
    <col min="11021" max="11021" width="2.85546875" style="2" customWidth="1"/>
    <col min="11022" max="11256" width="9.140625" style="2"/>
    <col min="11257" max="11257" width="2.85546875" style="2" customWidth="1"/>
    <col min="11258" max="11258" width="45.85546875" style="2" customWidth="1"/>
    <col min="11259" max="11259" width="2.85546875" style="2" customWidth="1"/>
    <col min="11260" max="11261" width="15.7109375" style="2" customWidth="1"/>
    <col min="11262" max="11262" width="2.85546875" style="2" customWidth="1"/>
    <col min="11263" max="11264" width="15.7109375" style="2" customWidth="1"/>
    <col min="11265" max="11265" width="2.85546875" style="2" customWidth="1"/>
    <col min="11266" max="11267" width="15.7109375" style="2" customWidth="1"/>
    <col min="11268" max="11268" width="2.85546875" style="2" customWidth="1"/>
    <col min="11269" max="11270" width="15.7109375" style="2" customWidth="1"/>
    <col min="11271" max="11271" width="2.85546875" style="2" customWidth="1"/>
    <col min="11272" max="11273" width="15.7109375" style="2" customWidth="1"/>
    <col min="11274" max="11274" width="2.85546875" style="2" customWidth="1"/>
    <col min="11275" max="11276" width="15.7109375" style="2" customWidth="1"/>
    <col min="11277" max="11277" width="2.85546875" style="2" customWidth="1"/>
    <col min="11278" max="11512" width="9.140625" style="2"/>
    <col min="11513" max="11513" width="2.85546875" style="2" customWidth="1"/>
    <col min="11514" max="11514" width="45.85546875" style="2" customWidth="1"/>
    <col min="11515" max="11515" width="2.85546875" style="2" customWidth="1"/>
    <col min="11516" max="11517" width="15.7109375" style="2" customWidth="1"/>
    <col min="11518" max="11518" width="2.85546875" style="2" customWidth="1"/>
    <col min="11519" max="11520" width="15.7109375" style="2" customWidth="1"/>
    <col min="11521" max="11521" width="2.85546875" style="2" customWidth="1"/>
    <col min="11522" max="11523" width="15.7109375" style="2" customWidth="1"/>
    <col min="11524" max="11524" width="2.85546875" style="2" customWidth="1"/>
    <col min="11525" max="11526" width="15.7109375" style="2" customWidth="1"/>
    <col min="11527" max="11527" width="2.85546875" style="2" customWidth="1"/>
    <col min="11528" max="11529" width="15.7109375" style="2" customWidth="1"/>
    <col min="11530" max="11530" width="2.85546875" style="2" customWidth="1"/>
    <col min="11531" max="11532" width="15.7109375" style="2" customWidth="1"/>
    <col min="11533" max="11533" width="2.85546875" style="2" customWidth="1"/>
    <col min="11534" max="11768" width="9.140625" style="2"/>
    <col min="11769" max="11769" width="2.85546875" style="2" customWidth="1"/>
    <col min="11770" max="11770" width="45.85546875" style="2" customWidth="1"/>
    <col min="11771" max="11771" width="2.85546875" style="2" customWidth="1"/>
    <col min="11772" max="11773" width="15.7109375" style="2" customWidth="1"/>
    <col min="11774" max="11774" width="2.85546875" style="2" customWidth="1"/>
    <col min="11775" max="11776" width="15.7109375" style="2" customWidth="1"/>
    <col min="11777" max="11777" width="2.85546875" style="2" customWidth="1"/>
    <col min="11778" max="11779" width="15.7109375" style="2" customWidth="1"/>
    <col min="11780" max="11780" width="2.85546875" style="2" customWidth="1"/>
    <col min="11781" max="11782" width="15.7109375" style="2" customWidth="1"/>
    <col min="11783" max="11783" width="2.85546875" style="2" customWidth="1"/>
    <col min="11784" max="11785" width="15.7109375" style="2" customWidth="1"/>
    <col min="11786" max="11786" width="2.85546875" style="2" customWidth="1"/>
    <col min="11787" max="11788" width="15.7109375" style="2" customWidth="1"/>
    <col min="11789" max="11789" width="2.85546875" style="2" customWidth="1"/>
    <col min="11790" max="12024" width="9.140625" style="2"/>
    <col min="12025" max="12025" width="2.85546875" style="2" customWidth="1"/>
    <col min="12026" max="12026" width="45.85546875" style="2" customWidth="1"/>
    <col min="12027" max="12027" width="2.85546875" style="2" customWidth="1"/>
    <col min="12028" max="12029" width="15.7109375" style="2" customWidth="1"/>
    <col min="12030" max="12030" width="2.85546875" style="2" customWidth="1"/>
    <col min="12031" max="12032" width="15.7109375" style="2" customWidth="1"/>
    <col min="12033" max="12033" width="2.85546875" style="2" customWidth="1"/>
    <col min="12034" max="12035" width="15.7109375" style="2" customWidth="1"/>
    <col min="12036" max="12036" width="2.85546875" style="2" customWidth="1"/>
    <col min="12037" max="12038" width="15.7109375" style="2" customWidth="1"/>
    <col min="12039" max="12039" width="2.85546875" style="2" customWidth="1"/>
    <col min="12040" max="12041" width="15.7109375" style="2" customWidth="1"/>
    <col min="12042" max="12042" width="2.85546875" style="2" customWidth="1"/>
    <col min="12043" max="12044" width="15.7109375" style="2" customWidth="1"/>
    <col min="12045" max="12045" width="2.85546875" style="2" customWidth="1"/>
    <col min="12046" max="12280" width="9.140625" style="2"/>
    <col min="12281" max="12281" width="2.85546875" style="2" customWidth="1"/>
    <col min="12282" max="12282" width="45.85546875" style="2" customWidth="1"/>
    <col min="12283" max="12283" width="2.85546875" style="2" customWidth="1"/>
    <col min="12284" max="12285" width="15.7109375" style="2" customWidth="1"/>
    <col min="12286" max="12286" width="2.85546875" style="2" customWidth="1"/>
    <col min="12287" max="12288" width="15.7109375" style="2" customWidth="1"/>
    <col min="12289" max="12289" width="2.85546875" style="2" customWidth="1"/>
    <col min="12290" max="12291" width="15.7109375" style="2" customWidth="1"/>
    <col min="12292" max="12292" width="2.85546875" style="2" customWidth="1"/>
    <col min="12293" max="12294" width="15.7109375" style="2" customWidth="1"/>
    <col min="12295" max="12295" width="2.85546875" style="2" customWidth="1"/>
    <col min="12296" max="12297" width="15.7109375" style="2" customWidth="1"/>
    <col min="12298" max="12298" width="2.85546875" style="2" customWidth="1"/>
    <col min="12299" max="12300" width="15.7109375" style="2" customWidth="1"/>
    <col min="12301" max="12301" width="2.85546875" style="2" customWidth="1"/>
    <col min="12302" max="12536" width="9.140625" style="2"/>
    <col min="12537" max="12537" width="2.85546875" style="2" customWidth="1"/>
    <col min="12538" max="12538" width="45.85546875" style="2" customWidth="1"/>
    <col min="12539" max="12539" width="2.85546875" style="2" customWidth="1"/>
    <col min="12540" max="12541" width="15.7109375" style="2" customWidth="1"/>
    <col min="12542" max="12542" width="2.85546875" style="2" customWidth="1"/>
    <col min="12543" max="12544" width="15.7109375" style="2" customWidth="1"/>
    <col min="12545" max="12545" width="2.85546875" style="2" customWidth="1"/>
    <col min="12546" max="12547" width="15.7109375" style="2" customWidth="1"/>
    <col min="12548" max="12548" width="2.85546875" style="2" customWidth="1"/>
    <col min="12549" max="12550" width="15.7109375" style="2" customWidth="1"/>
    <col min="12551" max="12551" width="2.85546875" style="2" customWidth="1"/>
    <col min="12552" max="12553" width="15.7109375" style="2" customWidth="1"/>
    <col min="12554" max="12554" width="2.85546875" style="2" customWidth="1"/>
    <col min="12555" max="12556" width="15.7109375" style="2" customWidth="1"/>
    <col min="12557" max="12557" width="2.85546875" style="2" customWidth="1"/>
    <col min="12558" max="12792" width="9.140625" style="2"/>
    <col min="12793" max="12793" width="2.85546875" style="2" customWidth="1"/>
    <col min="12794" max="12794" width="45.85546875" style="2" customWidth="1"/>
    <col min="12795" max="12795" width="2.85546875" style="2" customWidth="1"/>
    <col min="12796" max="12797" width="15.7109375" style="2" customWidth="1"/>
    <col min="12798" max="12798" width="2.85546875" style="2" customWidth="1"/>
    <col min="12799" max="12800" width="15.7109375" style="2" customWidth="1"/>
    <col min="12801" max="12801" width="2.85546875" style="2" customWidth="1"/>
    <col min="12802" max="12803" width="15.7109375" style="2" customWidth="1"/>
    <col min="12804" max="12804" width="2.85546875" style="2" customWidth="1"/>
    <col min="12805" max="12806" width="15.7109375" style="2" customWidth="1"/>
    <col min="12807" max="12807" width="2.85546875" style="2" customWidth="1"/>
    <col min="12808" max="12809" width="15.7109375" style="2" customWidth="1"/>
    <col min="12810" max="12810" width="2.85546875" style="2" customWidth="1"/>
    <col min="12811" max="12812" width="15.7109375" style="2" customWidth="1"/>
    <col min="12813" max="12813" width="2.85546875" style="2" customWidth="1"/>
    <col min="12814" max="13048" width="9.140625" style="2"/>
    <col min="13049" max="13049" width="2.85546875" style="2" customWidth="1"/>
    <col min="13050" max="13050" width="45.85546875" style="2" customWidth="1"/>
    <col min="13051" max="13051" width="2.85546875" style="2" customWidth="1"/>
    <col min="13052" max="13053" width="15.7109375" style="2" customWidth="1"/>
    <col min="13054" max="13054" width="2.85546875" style="2" customWidth="1"/>
    <col min="13055" max="13056" width="15.7109375" style="2" customWidth="1"/>
    <col min="13057" max="13057" width="2.85546875" style="2" customWidth="1"/>
    <col min="13058" max="13059" width="15.7109375" style="2" customWidth="1"/>
    <col min="13060" max="13060" width="2.85546875" style="2" customWidth="1"/>
    <col min="13061" max="13062" width="15.7109375" style="2" customWidth="1"/>
    <col min="13063" max="13063" width="2.85546875" style="2" customWidth="1"/>
    <col min="13064" max="13065" width="15.7109375" style="2" customWidth="1"/>
    <col min="13066" max="13066" width="2.85546875" style="2" customWidth="1"/>
    <col min="13067" max="13068" width="15.7109375" style="2" customWidth="1"/>
    <col min="13069" max="13069" width="2.85546875" style="2" customWidth="1"/>
    <col min="13070" max="13304" width="9.140625" style="2"/>
    <col min="13305" max="13305" width="2.85546875" style="2" customWidth="1"/>
    <col min="13306" max="13306" width="45.85546875" style="2" customWidth="1"/>
    <col min="13307" max="13307" width="2.85546875" style="2" customWidth="1"/>
    <col min="13308" max="13309" width="15.7109375" style="2" customWidth="1"/>
    <col min="13310" max="13310" width="2.85546875" style="2" customWidth="1"/>
    <col min="13311" max="13312" width="15.7109375" style="2" customWidth="1"/>
    <col min="13313" max="13313" width="2.85546875" style="2" customWidth="1"/>
    <col min="13314" max="13315" width="15.7109375" style="2" customWidth="1"/>
    <col min="13316" max="13316" width="2.85546875" style="2" customWidth="1"/>
    <col min="13317" max="13318" width="15.7109375" style="2" customWidth="1"/>
    <col min="13319" max="13319" width="2.85546875" style="2" customWidth="1"/>
    <col min="13320" max="13321" width="15.7109375" style="2" customWidth="1"/>
    <col min="13322" max="13322" width="2.85546875" style="2" customWidth="1"/>
    <col min="13323" max="13324" width="15.7109375" style="2" customWidth="1"/>
    <col min="13325" max="13325" width="2.85546875" style="2" customWidth="1"/>
    <col min="13326" max="13560" width="9.140625" style="2"/>
    <col min="13561" max="13561" width="2.85546875" style="2" customWidth="1"/>
    <col min="13562" max="13562" width="45.85546875" style="2" customWidth="1"/>
    <col min="13563" max="13563" width="2.85546875" style="2" customWidth="1"/>
    <col min="13564" max="13565" width="15.7109375" style="2" customWidth="1"/>
    <col min="13566" max="13566" width="2.85546875" style="2" customWidth="1"/>
    <col min="13567" max="13568" width="15.7109375" style="2" customWidth="1"/>
    <col min="13569" max="13569" width="2.85546875" style="2" customWidth="1"/>
    <col min="13570" max="13571" width="15.7109375" style="2" customWidth="1"/>
    <col min="13572" max="13572" width="2.85546875" style="2" customWidth="1"/>
    <col min="13573" max="13574" width="15.7109375" style="2" customWidth="1"/>
    <col min="13575" max="13575" width="2.85546875" style="2" customWidth="1"/>
    <col min="13576" max="13577" width="15.7109375" style="2" customWidth="1"/>
    <col min="13578" max="13578" width="2.85546875" style="2" customWidth="1"/>
    <col min="13579" max="13580" width="15.7109375" style="2" customWidth="1"/>
    <col min="13581" max="13581" width="2.85546875" style="2" customWidth="1"/>
    <col min="13582" max="13816" width="9.140625" style="2"/>
    <col min="13817" max="13817" width="2.85546875" style="2" customWidth="1"/>
    <col min="13818" max="13818" width="45.85546875" style="2" customWidth="1"/>
    <col min="13819" max="13819" width="2.85546875" style="2" customWidth="1"/>
    <col min="13820" max="13821" width="15.7109375" style="2" customWidth="1"/>
    <col min="13822" max="13822" width="2.85546875" style="2" customWidth="1"/>
    <col min="13823" max="13824" width="15.7109375" style="2" customWidth="1"/>
    <col min="13825" max="13825" width="2.85546875" style="2" customWidth="1"/>
    <col min="13826" max="13827" width="15.7109375" style="2" customWidth="1"/>
    <col min="13828" max="13828" width="2.85546875" style="2" customWidth="1"/>
    <col min="13829" max="13830" width="15.7109375" style="2" customWidth="1"/>
    <col min="13831" max="13831" width="2.85546875" style="2" customWidth="1"/>
    <col min="13832" max="13833" width="15.7109375" style="2" customWidth="1"/>
    <col min="13834" max="13834" width="2.85546875" style="2" customWidth="1"/>
    <col min="13835" max="13836" width="15.7109375" style="2" customWidth="1"/>
    <col min="13837" max="13837" width="2.85546875" style="2" customWidth="1"/>
    <col min="13838" max="14072" width="9.140625" style="2"/>
    <col min="14073" max="14073" width="2.85546875" style="2" customWidth="1"/>
    <col min="14074" max="14074" width="45.85546875" style="2" customWidth="1"/>
    <col min="14075" max="14075" width="2.85546875" style="2" customWidth="1"/>
    <col min="14076" max="14077" width="15.7109375" style="2" customWidth="1"/>
    <col min="14078" max="14078" width="2.85546875" style="2" customWidth="1"/>
    <col min="14079" max="14080" width="15.7109375" style="2" customWidth="1"/>
    <col min="14081" max="14081" width="2.85546875" style="2" customWidth="1"/>
    <col min="14082" max="14083" width="15.7109375" style="2" customWidth="1"/>
    <col min="14084" max="14084" width="2.85546875" style="2" customWidth="1"/>
    <col min="14085" max="14086" width="15.7109375" style="2" customWidth="1"/>
    <col min="14087" max="14087" width="2.85546875" style="2" customWidth="1"/>
    <col min="14088" max="14089" width="15.7109375" style="2" customWidth="1"/>
    <col min="14090" max="14090" width="2.85546875" style="2" customWidth="1"/>
    <col min="14091" max="14092" width="15.7109375" style="2" customWidth="1"/>
    <col min="14093" max="14093" width="2.85546875" style="2" customWidth="1"/>
    <col min="14094" max="14328" width="9.140625" style="2"/>
    <col min="14329" max="14329" width="2.85546875" style="2" customWidth="1"/>
    <col min="14330" max="14330" width="45.85546875" style="2" customWidth="1"/>
    <col min="14331" max="14331" width="2.85546875" style="2" customWidth="1"/>
    <col min="14332" max="14333" width="15.7109375" style="2" customWidth="1"/>
    <col min="14334" max="14334" width="2.85546875" style="2" customWidth="1"/>
    <col min="14335" max="14336" width="15.7109375" style="2" customWidth="1"/>
    <col min="14337" max="14337" width="2.85546875" style="2" customWidth="1"/>
    <col min="14338" max="14339" width="15.7109375" style="2" customWidth="1"/>
    <col min="14340" max="14340" width="2.85546875" style="2" customWidth="1"/>
    <col min="14341" max="14342" width="15.7109375" style="2" customWidth="1"/>
    <col min="14343" max="14343" width="2.85546875" style="2" customWidth="1"/>
    <col min="14344" max="14345" width="15.7109375" style="2" customWidth="1"/>
    <col min="14346" max="14346" width="2.85546875" style="2" customWidth="1"/>
    <col min="14347" max="14348" width="15.7109375" style="2" customWidth="1"/>
    <col min="14349" max="14349" width="2.85546875" style="2" customWidth="1"/>
    <col min="14350" max="14584" width="9.140625" style="2"/>
    <col min="14585" max="14585" width="2.85546875" style="2" customWidth="1"/>
    <col min="14586" max="14586" width="45.85546875" style="2" customWidth="1"/>
    <col min="14587" max="14587" width="2.85546875" style="2" customWidth="1"/>
    <col min="14588" max="14589" width="15.7109375" style="2" customWidth="1"/>
    <col min="14590" max="14590" width="2.85546875" style="2" customWidth="1"/>
    <col min="14591" max="14592" width="15.7109375" style="2" customWidth="1"/>
    <col min="14593" max="14593" width="2.85546875" style="2" customWidth="1"/>
    <col min="14594" max="14595" width="15.7109375" style="2" customWidth="1"/>
    <col min="14596" max="14596" width="2.85546875" style="2" customWidth="1"/>
    <col min="14597" max="14598" width="15.7109375" style="2" customWidth="1"/>
    <col min="14599" max="14599" width="2.85546875" style="2" customWidth="1"/>
    <col min="14600" max="14601" width="15.7109375" style="2" customWidth="1"/>
    <col min="14602" max="14602" width="2.85546875" style="2" customWidth="1"/>
    <col min="14603" max="14604" width="15.7109375" style="2" customWidth="1"/>
    <col min="14605" max="14605" width="2.85546875" style="2" customWidth="1"/>
    <col min="14606" max="14840" width="9.140625" style="2"/>
    <col min="14841" max="14841" width="2.85546875" style="2" customWidth="1"/>
    <col min="14842" max="14842" width="45.85546875" style="2" customWidth="1"/>
    <col min="14843" max="14843" width="2.85546875" style="2" customWidth="1"/>
    <col min="14844" max="14845" width="15.7109375" style="2" customWidth="1"/>
    <col min="14846" max="14846" width="2.85546875" style="2" customWidth="1"/>
    <col min="14847" max="14848" width="15.7109375" style="2" customWidth="1"/>
    <col min="14849" max="14849" width="2.85546875" style="2" customWidth="1"/>
    <col min="14850" max="14851" width="15.7109375" style="2" customWidth="1"/>
    <col min="14852" max="14852" width="2.85546875" style="2" customWidth="1"/>
    <col min="14853" max="14854" width="15.7109375" style="2" customWidth="1"/>
    <col min="14855" max="14855" width="2.85546875" style="2" customWidth="1"/>
    <col min="14856" max="14857" width="15.7109375" style="2" customWidth="1"/>
    <col min="14858" max="14858" width="2.85546875" style="2" customWidth="1"/>
    <col min="14859" max="14860" width="15.7109375" style="2" customWidth="1"/>
    <col min="14861" max="14861" width="2.85546875" style="2" customWidth="1"/>
    <col min="14862" max="15096" width="9.140625" style="2"/>
    <col min="15097" max="15097" width="2.85546875" style="2" customWidth="1"/>
    <col min="15098" max="15098" width="45.85546875" style="2" customWidth="1"/>
    <col min="15099" max="15099" width="2.85546875" style="2" customWidth="1"/>
    <col min="15100" max="15101" width="15.7109375" style="2" customWidth="1"/>
    <col min="15102" max="15102" width="2.85546875" style="2" customWidth="1"/>
    <col min="15103" max="15104" width="15.7109375" style="2" customWidth="1"/>
    <col min="15105" max="15105" width="2.85546875" style="2" customWidth="1"/>
    <col min="15106" max="15107" width="15.7109375" style="2" customWidth="1"/>
    <col min="15108" max="15108" width="2.85546875" style="2" customWidth="1"/>
    <col min="15109" max="15110" width="15.7109375" style="2" customWidth="1"/>
    <col min="15111" max="15111" width="2.85546875" style="2" customWidth="1"/>
    <col min="15112" max="15113" width="15.7109375" style="2" customWidth="1"/>
    <col min="15114" max="15114" width="2.85546875" style="2" customWidth="1"/>
    <col min="15115" max="15116" width="15.7109375" style="2" customWidth="1"/>
    <col min="15117" max="15117" width="2.85546875" style="2" customWidth="1"/>
    <col min="15118" max="15352" width="9.140625" style="2"/>
    <col min="15353" max="15353" width="2.85546875" style="2" customWidth="1"/>
    <col min="15354" max="15354" width="45.85546875" style="2" customWidth="1"/>
    <col min="15355" max="15355" width="2.85546875" style="2" customWidth="1"/>
    <col min="15356" max="15357" width="15.7109375" style="2" customWidth="1"/>
    <col min="15358" max="15358" width="2.85546875" style="2" customWidth="1"/>
    <col min="15359" max="15360" width="15.7109375" style="2" customWidth="1"/>
    <col min="15361" max="15361" width="2.85546875" style="2" customWidth="1"/>
    <col min="15362" max="15363" width="15.7109375" style="2" customWidth="1"/>
    <col min="15364" max="15364" width="2.85546875" style="2" customWidth="1"/>
    <col min="15365" max="15366" width="15.7109375" style="2" customWidth="1"/>
    <col min="15367" max="15367" width="2.85546875" style="2" customWidth="1"/>
    <col min="15368" max="15369" width="15.7109375" style="2" customWidth="1"/>
    <col min="15370" max="15370" width="2.85546875" style="2" customWidth="1"/>
    <col min="15371" max="15372" width="15.7109375" style="2" customWidth="1"/>
    <col min="15373" max="15373" width="2.85546875" style="2" customWidth="1"/>
    <col min="15374" max="15608" width="9.140625" style="2"/>
    <col min="15609" max="15609" width="2.85546875" style="2" customWidth="1"/>
    <col min="15610" max="15610" width="45.85546875" style="2" customWidth="1"/>
    <col min="15611" max="15611" width="2.85546875" style="2" customWidth="1"/>
    <col min="15612" max="15613" width="15.7109375" style="2" customWidth="1"/>
    <col min="15614" max="15614" width="2.85546875" style="2" customWidth="1"/>
    <col min="15615" max="15616" width="15.7109375" style="2" customWidth="1"/>
    <col min="15617" max="15617" width="2.85546875" style="2" customWidth="1"/>
    <col min="15618" max="15619" width="15.7109375" style="2" customWidth="1"/>
    <col min="15620" max="15620" width="2.85546875" style="2" customWidth="1"/>
    <col min="15621" max="15622" width="15.7109375" style="2" customWidth="1"/>
    <col min="15623" max="15623" width="2.85546875" style="2" customWidth="1"/>
    <col min="15624" max="15625" width="15.7109375" style="2" customWidth="1"/>
    <col min="15626" max="15626" width="2.85546875" style="2" customWidth="1"/>
    <col min="15627" max="15628" width="15.7109375" style="2" customWidth="1"/>
    <col min="15629" max="15629" width="2.85546875" style="2" customWidth="1"/>
    <col min="15630" max="15864" width="9.140625" style="2"/>
    <col min="15865" max="15865" width="2.85546875" style="2" customWidth="1"/>
    <col min="15866" max="15866" width="45.85546875" style="2" customWidth="1"/>
    <col min="15867" max="15867" width="2.85546875" style="2" customWidth="1"/>
    <col min="15868" max="15869" width="15.7109375" style="2" customWidth="1"/>
    <col min="15870" max="15870" width="2.85546875" style="2" customWidth="1"/>
    <col min="15871" max="15872" width="15.7109375" style="2" customWidth="1"/>
    <col min="15873" max="15873" width="2.85546875" style="2" customWidth="1"/>
    <col min="15874" max="15875" width="15.7109375" style="2" customWidth="1"/>
    <col min="15876" max="15876" width="2.85546875" style="2" customWidth="1"/>
    <col min="15877" max="15878" width="15.7109375" style="2" customWidth="1"/>
    <col min="15879" max="15879" width="2.85546875" style="2" customWidth="1"/>
    <col min="15880" max="15881" width="15.7109375" style="2" customWidth="1"/>
    <col min="15882" max="15882" width="2.85546875" style="2" customWidth="1"/>
    <col min="15883" max="15884" width="15.7109375" style="2" customWidth="1"/>
    <col min="15885" max="15885" width="2.85546875" style="2" customWidth="1"/>
    <col min="15886" max="16120" width="9.140625" style="2"/>
    <col min="16121" max="16121" width="2.85546875" style="2" customWidth="1"/>
    <col min="16122" max="16122" width="45.85546875" style="2" customWidth="1"/>
    <col min="16123" max="16123" width="2.85546875" style="2" customWidth="1"/>
    <col min="16124" max="16125" width="15.7109375" style="2" customWidth="1"/>
    <col min="16126" max="16126" width="2.85546875" style="2" customWidth="1"/>
    <col min="16127" max="16128" width="15.7109375" style="2" customWidth="1"/>
    <col min="16129" max="16129" width="2.85546875" style="2" customWidth="1"/>
    <col min="16130" max="16131" width="15.7109375" style="2" customWidth="1"/>
    <col min="16132" max="16132" width="2.85546875" style="2" customWidth="1"/>
    <col min="16133" max="16134" width="15.7109375" style="2" customWidth="1"/>
    <col min="16135" max="16135" width="2.85546875" style="2" customWidth="1"/>
    <col min="16136" max="16137" width="15.7109375" style="2" customWidth="1"/>
    <col min="16138" max="16138" width="2.85546875" style="2" customWidth="1"/>
    <col min="16139" max="16140" width="15.7109375" style="2" customWidth="1"/>
    <col min="16141" max="16141" width="2.85546875" style="2" customWidth="1"/>
    <col min="16142" max="16384" width="9.140625" style="2"/>
  </cols>
  <sheetData>
    <row r="2" spans="1:19" ht="12" customHeight="1" x14ac:dyDescent="0.25">
      <c r="B2" s="209" t="s">
        <v>444</v>
      </c>
    </row>
    <row r="3" spans="1:19" ht="12" customHeight="1" x14ac:dyDescent="0.25">
      <c r="B3" s="209" t="s">
        <v>445</v>
      </c>
    </row>
    <row r="4" spans="1:19" ht="12" customHeight="1" x14ac:dyDescent="0.25">
      <c r="B4" s="2313" t="s">
        <v>4</v>
      </c>
      <c r="D4" s="2316" t="s">
        <v>437</v>
      </c>
      <c r="E4" s="2316"/>
      <c r="F4" s="1688"/>
      <c r="G4" s="2316" t="s">
        <v>438</v>
      </c>
      <c r="H4" s="2316"/>
      <c r="I4" s="1688"/>
      <c r="J4" s="2316" t="s">
        <v>439</v>
      </c>
      <c r="K4" s="2316"/>
      <c r="L4" s="1688"/>
      <c r="M4" s="2285" t="s">
        <v>588</v>
      </c>
      <c r="N4" s="2285" t="s">
        <v>7</v>
      </c>
      <c r="O4" s="1688"/>
      <c r="P4" s="2316" t="s">
        <v>438</v>
      </c>
      <c r="Q4" s="2316"/>
    </row>
    <row r="5" spans="1:19" ht="12" customHeight="1" x14ac:dyDescent="0.25">
      <c r="B5" s="2314"/>
      <c r="D5" s="2317" t="s">
        <v>440</v>
      </c>
      <c r="E5" s="2317"/>
      <c r="F5" s="1688"/>
      <c r="G5" s="2317" t="s">
        <v>599</v>
      </c>
      <c r="H5" s="2317"/>
      <c r="I5" s="1688"/>
      <c r="J5" s="2317" t="s">
        <v>440</v>
      </c>
      <c r="K5" s="2317"/>
      <c r="L5" s="1688"/>
      <c r="M5" s="2286"/>
      <c r="N5" s="2286"/>
      <c r="O5" s="1688"/>
      <c r="P5" s="2317" t="s">
        <v>3</v>
      </c>
      <c r="Q5" s="2317"/>
    </row>
    <row r="6" spans="1:19" ht="12" customHeight="1" x14ac:dyDescent="0.25">
      <c r="B6" s="2315"/>
      <c r="D6" s="465">
        <v>2017</v>
      </c>
      <c r="E6" s="465">
        <v>2016</v>
      </c>
      <c r="F6" s="1688"/>
      <c r="G6" s="465">
        <v>2017</v>
      </c>
      <c r="H6" s="465">
        <v>2016</v>
      </c>
      <c r="I6" s="1688"/>
      <c r="J6" s="465">
        <v>2017</v>
      </c>
      <c r="K6" s="465">
        <v>2016</v>
      </c>
      <c r="L6" s="1688"/>
      <c r="M6" s="2287"/>
      <c r="N6" s="2287"/>
      <c r="O6" s="1688"/>
      <c r="P6" s="465">
        <v>2017</v>
      </c>
      <c r="Q6" s="465">
        <v>2016</v>
      </c>
    </row>
    <row r="7" spans="1:19" ht="12" customHeight="1" x14ac:dyDescent="0.25">
      <c r="A7" s="102"/>
      <c r="B7" s="503"/>
      <c r="C7" s="102"/>
      <c r="D7" s="504"/>
      <c r="E7" s="504"/>
      <c r="F7" s="102"/>
      <c r="G7" s="504"/>
      <c r="H7" s="504"/>
      <c r="I7" s="102"/>
      <c r="J7" s="504"/>
      <c r="K7" s="504"/>
      <c r="L7" s="102"/>
      <c r="M7" s="102"/>
    </row>
    <row r="8" spans="1:19" ht="12" customHeight="1" x14ac:dyDescent="0.25">
      <c r="B8" s="505" t="s">
        <v>8</v>
      </c>
      <c r="D8" s="132"/>
      <c r="E8" s="132"/>
      <c r="G8" s="132"/>
      <c r="H8" s="132"/>
      <c r="J8" s="132"/>
      <c r="K8" s="132"/>
    </row>
    <row r="9" spans="1:19" ht="12" customHeight="1" x14ac:dyDescent="0.25">
      <c r="A9" s="102"/>
      <c r="B9" s="642" t="s">
        <v>589</v>
      </c>
      <c r="C9" s="102"/>
      <c r="D9" s="619">
        <v>105078412</v>
      </c>
      <c r="E9" s="620">
        <v>51459255</v>
      </c>
      <c r="F9" s="633"/>
      <c r="G9" s="813">
        <v>6920.7</v>
      </c>
      <c r="H9" s="814">
        <v>4033.7</v>
      </c>
      <c r="J9" s="640">
        <v>27587460</v>
      </c>
      <c r="K9" s="639">
        <v>12374619</v>
      </c>
      <c r="L9" s="147"/>
      <c r="M9" s="1801">
        <f>VLOOKUP(B9,'FX rates'!$B$9:$K$114,4,FALSE)</f>
        <v>3.3109139999999999</v>
      </c>
      <c r="N9" s="1802">
        <f>VLOOKUP(B9,'FX rates'!$B$9:$K$114,5,FALSE)</f>
        <v>3.2522000000000002</v>
      </c>
      <c r="P9" s="640">
        <f>IF(G9="NA", "NA",G9/M9)</f>
        <v>2090.2687294203351</v>
      </c>
      <c r="Q9" s="639">
        <f>IF(H9="NA", "NA",H9/N9)</f>
        <v>1240.2988746079575</v>
      </c>
    </row>
    <row r="10" spans="1:19" ht="12" customHeight="1" x14ac:dyDescent="0.25">
      <c r="B10" s="643" t="s">
        <v>131</v>
      </c>
      <c r="D10" s="621">
        <v>343447929</v>
      </c>
      <c r="E10" s="528">
        <v>308877968</v>
      </c>
      <c r="F10" s="633"/>
      <c r="G10" s="815">
        <v>343399726</v>
      </c>
      <c r="H10" s="654">
        <v>309068204</v>
      </c>
      <c r="J10" s="641">
        <v>35527683</v>
      </c>
      <c r="K10" s="638">
        <v>33836464</v>
      </c>
      <c r="L10" s="147"/>
      <c r="M10" s="1799">
        <f>VLOOKUP(B10,'FX rates'!$B$9:$K$114,4,FALSE)</f>
        <v>1</v>
      </c>
      <c r="N10" s="1800">
        <f>VLOOKUP(B10,'FX rates'!$B$9:$K$114,5,FALSE)</f>
        <v>1</v>
      </c>
      <c r="P10" s="641">
        <f t="shared" ref="P10:P22" si="0">IF(G10="NA", "NA",G10/M10)</f>
        <v>343399726</v>
      </c>
      <c r="Q10" s="638">
        <f t="shared" ref="Q10:Q22" si="1">IF(H10="NA", "NA",H10/N10)</f>
        <v>309068204</v>
      </c>
    </row>
    <row r="11" spans="1:19" ht="12" customHeight="1" x14ac:dyDescent="0.25">
      <c r="B11" s="644" t="s">
        <v>24</v>
      </c>
      <c r="D11" s="529">
        <v>801051</v>
      </c>
      <c r="E11" s="622">
        <v>683247</v>
      </c>
      <c r="F11" s="634"/>
      <c r="G11" s="816">
        <v>801051</v>
      </c>
      <c r="H11" s="655">
        <v>683247</v>
      </c>
      <c r="J11" s="648">
        <v>120390</v>
      </c>
      <c r="K11" s="635">
        <v>250940</v>
      </c>
      <c r="L11" s="147"/>
      <c r="M11" s="1808">
        <f>VLOOKUP(B11,'FX rates'!$B$9:$K$114,4,FALSE)</f>
        <v>1.2550619999999999</v>
      </c>
      <c r="N11" s="1807">
        <f>VLOOKUP(B11,'FX rates'!$B$9:$K$114,5,FALSE)</f>
        <v>1.3436999999999999</v>
      </c>
      <c r="P11" s="648">
        <f t="shared" si="0"/>
        <v>638256.11802444828</v>
      </c>
      <c r="Q11" s="635">
        <f t="shared" si="1"/>
        <v>508481.80397410138</v>
      </c>
    </row>
    <row r="12" spans="1:19" ht="12" customHeight="1" x14ac:dyDescent="0.25">
      <c r="B12" s="330" t="s">
        <v>26</v>
      </c>
      <c r="C12" s="131"/>
      <c r="D12" s="341">
        <f>SUM(D9:D11)</f>
        <v>449327392</v>
      </c>
      <c r="E12" s="341">
        <v>282526552</v>
      </c>
      <c r="F12" s="471"/>
      <c r="G12" s="165"/>
      <c r="H12" s="165"/>
      <c r="J12" s="341"/>
      <c r="K12" s="341"/>
      <c r="L12" s="341"/>
      <c r="M12" s="341"/>
      <c r="N12" s="1688"/>
      <c r="O12" s="1688"/>
      <c r="P12" s="1688"/>
      <c r="Q12" s="1688"/>
      <c r="R12" s="1688"/>
      <c r="S12" s="1688"/>
    </row>
    <row r="13" spans="1:19" ht="12" customHeight="1" x14ac:dyDescent="0.25">
      <c r="D13" s="147"/>
      <c r="E13" s="147" t="s">
        <v>598</v>
      </c>
      <c r="F13" s="147"/>
      <c r="G13" s="541"/>
      <c r="H13" s="541" t="s">
        <v>598</v>
      </c>
      <c r="J13" s="341"/>
      <c r="K13" s="341" t="s">
        <v>598</v>
      </c>
      <c r="L13" s="341"/>
      <c r="M13" s="341"/>
      <c r="N13" s="1688"/>
      <c r="O13" s="1688"/>
      <c r="P13" s="1688"/>
      <c r="Q13" s="1688"/>
      <c r="R13" s="1688"/>
      <c r="S13" s="1688"/>
    </row>
    <row r="14" spans="1:19" ht="12" customHeight="1" x14ac:dyDescent="0.25">
      <c r="B14" s="505" t="s">
        <v>441</v>
      </c>
      <c r="D14" s="23"/>
      <c r="E14" s="23"/>
      <c r="F14" s="147"/>
      <c r="G14" s="28"/>
      <c r="H14" s="28"/>
      <c r="I14" s="147"/>
      <c r="J14" s="23"/>
      <c r="K14" s="23"/>
      <c r="L14" s="341"/>
      <c r="M14" s="341"/>
      <c r="N14" s="1688"/>
      <c r="O14" s="1688"/>
      <c r="P14" s="1688"/>
      <c r="Q14" s="1688"/>
      <c r="R14" s="1688"/>
      <c r="S14" s="1688"/>
    </row>
    <row r="15" spans="1:19" ht="12" customHeight="1" x14ac:dyDescent="0.25">
      <c r="B15" s="671" t="s">
        <v>28</v>
      </c>
      <c r="D15" s="1818">
        <v>0</v>
      </c>
      <c r="E15" s="636">
        <v>5500</v>
      </c>
      <c r="F15" s="147"/>
      <c r="G15" s="817">
        <v>0</v>
      </c>
      <c r="H15" s="637">
        <v>3964</v>
      </c>
      <c r="I15" s="23"/>
      <c r="J15" s="1284">
        <v>0</v>
      </c>
      <c r="K15" s="1292">
        <v>0</v>
      </c>
      <c r="L15" s="147"/>
      <c r="M15" s="1819">
        <f>VLOOKUP(B15,'FX rates'!$B$9:$K$114,4,FALSE)</f>
        <v>1.280929</v>
      </c>
      <c r="N15" s="1820">
        <f>VLOOKUP(B15,'FX rates'!$B$9:$K$114,5,FALSE)</f>
        <v>1.3875999999999999</v>
      </c>
      <c r="P15" s="1284">
        <f t="shared" si="0"/>
        <v>0</v>
      </c>
      <c r="Q15" s="1292">
        <f t="shared" si="1"/>
        <v>2856.7310464110697</v>
      </c>
    </row>
    <row r="16" spans="1:19" ht="12" customHeight="1" x14ac:dyDescent="0.25">
      <c r="B16" s="330" t="s">
        <v>26</v>
      </c>
      <c r="D16" s="341">
        <v>0</v>
      </c>
      <c r="E16" s="341">
        <v>5500</v>
      </c>
      <c r="F16" s="147"/>
      <c r="G16" s="165"/>
      <c r="H16" s="165"/>
      <c r="I16" s="23"/>
      <c r="J16" s="23"/>
      <c r="K16" s="23"/>
      <c r="L16" s="341"/>
      <c r="M16" s="341"/>
      <c r="N16" s="1688"/>
      <c r="O16" s="1688"/>
      <c r="P16" s="1688"/>
      <c r="Q16" s="1688"/>
      <c r="R16" s="1688"/>
      <c r="S16" s="1688"/>
    </row>
    <row r="17" spans="1:20" ht="12" customHeight="1" x14ac:dyDescent="0.25">
      <c r="B17" s="330"/>
      <c r="D17" s="471"/>
      <c r="E17" s="471" t="s">
        <v>598</v>
      </c>
      <c r="F17" s="147"/>
      <c r="G17" s="479"/>
      <c r="H17" s="479"/>
      <c r="I17" s="147"/>
      <c r="J17" s="471"/>
      <c r="K17" s="147"/>
      <c r="L17" s="341"/>
      <c r="M17" s="341"/>
      <c r="N17" s="1688"/>
      <c r="O17" s="1688"/>
      <c r="P17" s="1688"/>
      <c r="Q17" s="1688"/>
      <c r="R17" s="1688"/>
      <c r="S17" s="1688"/>
    </row>
    <row r="18" spans="1:20" ht="12" customHeight="1" x14ac:dyDescent="0.25">
      <c r="B18" s="505" t="s">
        <v>59</v>
      </c>
      <c r="D18" s="23"/>
      <c r="E18" s="23"/>
      <c r="F18" s="147"/>
      <c r="G18" s="28"/>
      <c r="H18" s="28"/>
      <c r="I18" s="147"/>
      <c r="J18" s="23"/>
      <c r="K18" s="147"/>
      <c r="L18" s="341"/>
      <c r="M18" s="341"/>
      <c r="N18" s="1688"/>
      <c r="O18" s="1688"/>
      <c r="P18" s="1688"/>
      <c r="Q18" s="1688"/>
      <c r="R18" s="1688"/>
      <c r="S18" s="1688"/>
    </row>
    <row r="19" spans="1:20" ht="12" customHeight="1" x14ac:dyDescent="0.25">
      <c r="B19" s="491" t="s">
        <v>73</v>
      </c>
      <c r="D19" s="619">
        <v>2317</v>
      </c>
      <c r="E19" s="620">
        <v>10215</v>
      </c>
      <c r="F19" s="147"/>
      <c r="G19" s="627">
        <v>568</v>
      </c>
      <c r="H19" s="628">
        <v>2553</v>
      </c>
      <c r="I19" s="147"/>
      <c r="J19" s="619">
        <v>2201</v>
      </c>
      <c r="K19" s="620">
        <v>4635822</v>
      </c>
      <c r="L19" s="147"/>
      <c r="M19" s="1801">
        <f>VLOOKUP(B19,'FX rates'!$B$9:$K$114,4,FALSE)</f>
        <v>0.83469599999999999</v>
      </c>
      <c r="N19" s="1802">
        <f>VLOOKUP(B19,'FX rates'!$B$9:$K$114,5,FALSE)</f>
        <v>0.95010099999999997</v>
      </c>
      <c r="P19" s="640">
        <f t="shared" ref="P19:P20" si="2">IF(G19="NA", "NA",G19/M19)</f>
        <v>680.48726722064077</v>
      </c>
      <c r="Q19" s="639">
        <f t="shared" ref="Q19:Q20" si="3">IF(H19="NA", "NA",H19/N19)</f>
        <v>2687.0827417295636</v>
      </c>
    </row>
    <row r="20" spans="1:20" ht="12" customHeight="1" x14ac:dyDescent="0.25">
      <c r="B20" s="494" t="s">
        <v>163</v>
      </c>
      <c r="D20" s="621">
        <v>70255733</v>
      </c>
      <c r="E20" s="528">
        <v>63608628</v>
      </c>
      <c r="F20" s="147"/>
      <c r="G20" s="629">
        <v>52818995.055900007</v>
      </c>
      <c r="H20" s="630">
        <v>47668511.718500003</v>
      </c>
      <c r="I20" s="147"/>
      <c r="J20" s="621">
        <v>10778181</v>
      </c>
      <c r="K20" s="528">
        <v>7774279</v>
      </c>
      <c r="L20" s="23"/>
      <c r="M20" s="1799">
        <f>VLOOKUP(B20,'FX rates'!$B$9:$K$114,4,FALSE)</f>
        <v>0.83469599999999999</v>
      </c>
      <c r="N20" s="1800">
        <f>VLOOKUP(B20,'FX rates'!$B$9:$K$114,5,FALSE)</f>
        <v>0.95010099999999997</v>
      </c>
      <c r="P20" s="641">
        <f t="shared" si="2"/>
        <v>63279319.723468192</v>
      </c>
      <c r="Q20" s="638">
        <f t="shared" si="3"/>
        <v>50172046.675563969</v>
      </c>
    </row>
    <row r="21" spans="1:20" s="1860" customFormat="1" ht="12" customHeight="1" x14ac:dyDescent="0.25">
      <c r="B21" s="518" t="s">
        <v>78</v>
      </c>
      <c r="D21" s="1532">
        <v>111779</v>
      </c>
      <c r="E21" s="1533">
        <v>0</v>
      </c>
      <c r="F21" s="147"/>
      <c r="G21" s="629">
        <v>116.79372499999999</v>
      </c>
      <c r="H21" s="630">
        <v>0</v>
      </c>
      <c r="I21" s="147"/>
      <c r="J21" s="621">
        <v>0</v>
      </c>
      <c r="K21" s="528">
        <v>0</v>
      </c>
      <c r="L21" s="23"/>
      <c r="M21" s="2082"/>
      <c r="N21" s="2083"/>
      <c r="P21" s="1536"/>
      <c r="Q21" s="2139"/>
    </row>
    <row r="22" spans="1:20" ht="12" customHeight="1" x14ac:dyDescent="0.25">
      <c r="B22" s="497" t="s">
        <v>88</v>
      </c>
      <c r="D22" s="529">
        <v>285000</v>
      </c>
      <c r="E22" s="622">
        <v>20000</v>
      </c>
      <c r="F22" s="147"/>
      <c r="G22" s="818">
        <v>285000</v>
      </c>
      <c r="H22" s="632">
        <v>20000</v>
      </c>
      <c r="I22" s="147"/>
      <c r="J22" s="529">
        <v>195000</v>
      </c>
      <c r="K22" s="622">
        <v>0</v>
      </c>
      <c r="L22" s="23"/>
      <c r="M22" s="1808">
        <f>VLOOKUP(B22,'FX rates'!$B$9:$K$114,4,FALSE)</f>
        <v>0.83469599999999999</v>
      </c>
      <c r="N22" s="1807">
        <f>VLOOKUP(B22,'FX rates'!$B$9:$K$114,5,FALSE)</f>
        <v>0.95010099999999997</v>
      </c>
      <c r="P22" s="648">
        <f t="shared" si="0"/>
        <v>341441.67457373702</v>
      </c>
      <c r="Q22" s="635">
        <f t="shared" si="1"/>
        <v>21050.393589734143</v>
      </c>
    </row>
    <row r="23" spans="1:20" ht="12" customHeight="1" x14ac:dyDescent="0.25">
      <c r="B23" s="330" t="s">
        <v>26</v>
      </c>
      <c r="C23" s="131"/>
      <c r="D23" s="341">
        <f>SUM(D19:D22)</f>
        <v>70654829</v>
      </c>
      <c r="E23" s="341">
        <f>SUM(E19:E22)</f>
        <v>63638843</v>
      </c>
      <c r="F23" s="23"/>
      <c r="G23" s="165"/>
      <c r="H23" s="165"/>
      <c r="I23" s="147"/>
      <c r="J23" s="341"/>
      <c r="K23" s="341"/>
      <c r="L23" s="341"/>
      <c r="M23" s="341"/>
      <c r="N23" s="341"/>
      <c r="O23" s="1688"/>
      <c r="P23" s="1688"/>
      <c r="Q23" s="1688"/>
      <c r="R23" s="1688"/>
      <c r="S23" s="1688"/>
      <c r="T23" s="1688"/>
    </row>
    <row r="24" spans="1:20" ht="12" customHeight="1" x14ac:dyDescent="0.25">
      <c r="A24" s="132"/>
      <c r="B24" s="21"/>
      <c r="C24" s="132"/>
      <c r="D24" s="23"/>
      <c r="E24" s="23" t="s">
        <v>598</v>
      </c>
      <c r="F24" s="1860"/>
      <c r="G24" s="1860"/>
      <c r="H24" s="1688"/>
      <c r="I24" s="1688"/>
      <c r="J24" s="1688"/>
      <c r="K24" s="1688"/>
      <c r="L24" s="341"/>
      <c r="M24" s="341"/>
      <c r="N24" s="341"/>
      <c r="O24" s="1688"/>
      <c r="P24" s="1688"/>
      <c r="Q24" s="1688"/>
      <c r="R24" s="1688"/>
      <c r="S24" s="1688"/>
      <c r="T24" s="1688"/>
    </row>
    <row r="25" spans="1:20" ht="12" customHeight="1" x14ac:dyDescent="0.25">
      <c r="A25" s="132"/>
      <c r="B25" s="499" t="s">
        <v>124</v>
      </c>
      <c r="C25" s="485"/>
      <c r="D25" s="810">
        <f>SUM(D12,D16,D23)</f>
        <v>519982221</v>
      </c>
      <c r="E25" s="810">
        <f t="shared" ref="E25" si="4">SUM(E12,E16,E23)</f>
        <v>346170895</v>
      </c>
      <c r="F25" s="1860"/>
      <c r="G25" s="1860"/>
      <c r="H25" s="1688"/>
      <c r="I25" s="1688"/>
      <c r="J25" s="1688"/>
      <c r="K25" s="1688"/>
      <c r="L25" s="341"/>
      <c r="M25" s="341"/>
      <c r="N25" s="341"/>
      <c r="O25" s="1688"/>
      <c r="P25" s="1688"/>
      <c r="Q25" s="1688"/>
      <c r="R25" s="1688"/>
      <c r="S25" s="1688"/>
      <c r="T25" s="1688"/>
    </row>
    <row r="26" spans="1:20" ht="12" customHeight="1" x14ac:dyDescent="0.25">
      <c r="E26" s="2" t="s">
        <v>598</v>
      </c>
      <c r="F26" s="1860"/>
      <c r="G26" s="1860"/>
      <c r="H26" s="1688"/>
      <c r="I26" s="1688"/>
      <c r="J26" s="1688"/>
      <c r="K26" s="1688"/>
      <c r="L26" s="341"/>
      <c r="M26" s="341"/>
      <c r="N26" s="341"/>
      <c r="O26" s="1688"/>
      <c r="P26" s="1688"/>
      <c r="Q26" s="1688"/>
      <c r="R26" s="1688"/>
      <c r="S26" s="1688"/>
      <c r="T26" s="1688"/>
    </row>
    <row r="27" spans="1:20" ht="12" customHeight="1" x14ac:dyDescent="0.25">
      <c r="E27" s="2" t="s">
        <v>598</v>
      </c>
      <c r="F27" s="1860"/>
      <c r="G27" s="1860"/>
      <c r="H27" s="1688"/>
      <c r="I27" s="1688"/>
      <c r="J27" s="1688"/>
      <c r="K27" s="1688"/>
      <c r="L27" s="341"/>
      <c r="M27" s="341"/>
      <c r="N27" s="341"/>
      <c r="O27" s="1688"/>
      <c r="P27" s="1688"/>
      <c r="Q27" s="1688"/>
      <c r="R27" s="1688"/>
      <c r="S27" s="1688"/>
      <c r="T27" s="1688"/>
    </row>
    <row r="28" spans="1:20" ht="12" customHeight="1" x14ac:dyDescent="0.25">
      <c r="E28" s="2" t="s">
        <v>598</v>
      </c>
      <c r="F28" s="1860"/>
      <c r="G28" s="1860"/>
      <c r="H28" s="1688"/>
      <c r="I28" s="1688"/>
      <c r="J28" s="1688"/>
      <c r="K28" s="1688"/>
      <c r="L28" s="341"/>
      <c r="M28" s="341"/>
      <c r="N28" s="341"/>
      <c r="O28" s="1688"/>
      <c r="P28" s="1688"/>
      <c r="Q28" s="1688"/>
      <c r="R28" s="1688"/>
      <c r="S28" s="1688"/>
      <c r="T28" s="1688"/>
    </row>
    <row r="29" spans="1:20" ht="12" customHeight="1" x14ac:dyDescent="0.25">
      <c r="E29" s="2" t="s">
        <v>598</v>
      </c>
      <c r="F29" s="1860"/>
      <c r="G29" s="1860"/>
      <c r="H29" s="1688"/>
      <c r="I29" s="1688"/>
      <c r="J29" s="1688"/>
      <c r="K29" s="1688"/>
      <c r="L29" s="341"/>
      <c r="M29" s="341"/>
      <c r="N29" s="341"/>
      <c r="O29" s="1688"/>
      <c r="P29" s="1688"/>
      <c r="Q29" s="1688"/>
      <c r="R29" s="1688"/>
      <c r="S29" s="1688"/>
      <c r="T29" s="1688"/>
    </row>
    <row r="30" spans="1:20" ht="12" customHeight="1" x14ac:dyDescent="0.25">
      <c r="E30" s="2" t="s">
        <v>598</v>
      </c>
      <c r="F30" s="1860"/>
      <c r="G30" s="1860"/>
      <c r="H30" s="1688"/>
      <c r="I30" s="1688"/>
      <c r="J30" s="1688"/>
      <c r="K30" s="1688"/>
      <c r="L30" s="341"/>
      <c r="M30" s="341"/>
      <c r="N30" s="341"/>
      <c r="O30" s="341"/>
      <c r="P30" s="341"/>
    </row>
    <row r="31" spans="1:20" ht="12" customHeight="1" x14ac:dyDescent="0.25">
      <c r="E31" s="2" t="s">
        <v>598</v>
      </c>
      <c r="G31" s="1688"/>
      <c r="H31" s="1688" t="s">
        <v>598</v>
      </c>
      <c r="I31" s="1688"/>
      <c r="J31" s="1688"/>
      <c r="K31" s="1688" t="s">
        <v>598</v>
      </c>
      <c r="L31" s="341"/>
      <c r="M31" s="341"/>
      <c r="N31" s="341"/>
      <c r="O31" s="341"/>
      <c r="P31" s="341"/>
    </row>
    <row r="32" spans="1:20" ht="12" customHeight="1" x14ac:dyDescent="0.25">
      <c r="E32" s="2" t="s">
        <v>598</v>
      </c>
      <c r="H32" s="2" t="s">
        <v>598</v>
      </c>
      <c r="K32" s="2" t="s">
        <v>598</v>
      </c>
      <c r="L32" s="341"/>
      <c r="M32" s="341"/>
      <c r="N32" s="341"/>
      <c r="O32" s="341"/>
      <c r="P32" s="341"/>
    </row>
    <row r="33" spans="1:13" ht="12" customHeight="1" x14ac:dyDescent="0.25">
      <c r="E33" s="2" t="s">
        <v>598</v>
      </c>
      <c r="H33" s="2" t="s">
        <v>598</v>
      </c>
      <c r="K33" s="2" t="s">
        <v>598</v>
      </c>
    </row>
    <row r="34" spans="1:13" ht="12" customHeight="1" x14ac:dyDescent="0.25">
      <c r="E34" s="2" t="s">
        <v>598</v>
      </c>
      <c r="H34" s="2" t="s">
        <v>598</v>
      </c>
      <c r="K34" s="2" t="s">
        <v>598</v>
      </c>
    </row>
    <row r="35" spans="1:13" ht="12" customHeight="1" x14ac:dyDescent="0.25">
      <c r="E35" s="2" t="s">
        <v>598</v>
      </c>
      <c r="H35" s="2" t="s">
        <v>598</v>
      </c>
      <c r="K35" s="2" t="s">
        <v>598</v>
      </c>
      <c r="L35" s="132"/>
      <c r="M35" s="132"/>
    </row>
    <row r="36" spans="1:13" ht="12" customHeight="1" x14ac:dyDescent="0.25">
      <c r="E36" s="2" t="s">
        <v>598</v>
      </c>
      <c r="H36" s="2" t="s">
        <v>598</v>
      </c>
      <c r="K36" s="2" t="s">
        <v>598</v>
      </c>
      <c r="L36" s="132"/>
      <c r="M36" s="132"/>
    </row>
    <row r="37" spans="1:13" ht="12" customHeight="1" x14ac:dyDescent="0.25">
      <c r="A37" s="132"/>
      <c r="C37" s="132"/>
      <c r="E37" s="2" t="s">
        <v>598</v>
      </c>
      <c r="F37" s="132"/>
      <c r="H37" s="2" t="s">
        <v>598</v>
      </c>
      <c r="I37" s="132"/>
      <c r="K37" s="2" t="s">
        <v>598</v>
      </c>
    </row>
    <row r="38" spans="1:13" ht="12" customHeight="1" x14ac:dyDescent="0.25">
      <c r="A38" s="132"/>
      <c r="C38" s="132"/>
      <c r="E38" s="2" t="s">
        <v>598</v>
      </c>
      <c r="F38" s="132"/>
      <c r="H38" s="2" t="s">
        <v>598</v>
      </c>
      <c r="I38" s="132"/>
      <c r="K38" s="2" t="s">
        <v>598</v>
      </c>
    </row>
    <row r="39" spans="1:13" ht="12" customHeight="1" x14ac:dyDescent="0.25">
      <c r="E39" s="2" t="s">
        <v>598</v>
      </c>
      <c r="H39" s="2" t="s">
        <v>598</v>
      </c>
      <c r="K39" s="2" t="s">
        <v>598</v>
      </c>
    </row>
    <row r="40" spans="1:13" ht="12" customHeight="1" x14ac:dyDescent="0.25">
      <c r="E40" s="2" t="s">
        <v>598</v>
      </c>
      <c r="H40" s="2" t="s">
        <v>598</v>
      </c>
      <c r="K40" s="2" t="s">
        <v>598</v>
      </c>
    </row>
    <row r="41" spans="1:13" ht="12" customHeight="1" x14ac:dyDescent="0.25">
      <c r="E41" s="2" t="s">
        <v>598</v>
      </c>
      <c r="H41" s="2" t="s">
        <v>598</v>
      </c>
      <c r="K41" s="2" t="s">
        <v>598</v>
      </c>
    </row>
    <row r="42" spans="1:13" ht="12" customHeight="1" x14ac:dyDescent="0.25">
      <c r="E42" s="2" t="s">
        <v>598</v>
      </c>
      <c r="H42" s="2" t="s">
        <v>598</v>
      </c>
      <c r="K42" s="2" t="s">
        <v>598</v>
      </c>
    </row>
    <row r="43" spans="1:13" ht="12" customHeight="1" x14ac:dyDescent="0.25">
      <c r="E43" s="2" t="s">
        <v>598</v>
      </c>
      <c r="H43" s="2" t="s">
        <v>598</v>
      </c>
      <c r="K43" s="2" t="s">
        <v>598</v>
      </c>
    </row>
    <row r="44" spans="1:13" ht="12" customHeight="1" x14ac:dyDescent="0.25">
      <c r="E44" s="2" t="s">
        <v>598</v>
      </c>
      <c r="H44" s="2" t="s">
        <v>598</v>
      </c>
      <c r="K44" s="2" t="s">
        <v>598</v>
      </c>
    </row>
    <row r="45" spans="1:13" ht="12" customHeight="1" x14ac:dyDescent="0.25">
      <c r="E45" s="2" t="s">
        <v>598</v>
      </c>
      <c r="H45" s="2" t="s">
        <v>598</v>
      </c>
      <c r="K45" s="2" t="s">
        <v>598</v>
      </c>
    </row>
    <row r="46" spans="1:13" ht="12" customHeight="1" x14ac:dyDescent="0.25">
      <c r="E46" s="2" t="s">
        <v>598</v>
      </c>
      <c r="H46" s="2" t="s">
        <v>598</v>
      </c>
      <c r="K46" s="2" t="s">
        <v>598</v>
      </c>
    </row>
    <row r="47" spans="1:13" ht="12" customHeight="1" x14ac:dyDescent="0.25">
      <c r="E47" s="2" t="s">
        <v>598</v>
      </c>
      <c r="H47" s="2" t="s">
        <v>598</v>
      </c>
      <c r="K47" s="2" t="s">
        <v>598</v>
      </c>
    </row>
    <row r="48" spans="1:13" ht="12" customHeight="1" x14ac:dyDescent="0.25">
      <c r="E48" s="2" t="s">
        <v>598</v>
      </c>
      <c r="H48" s="2" t="s">
        <v>598</v>
      </c>
      <c r="K48" s="2" t="s">
        <v>598</v>
      </c>
    </row>
    <row r="49" spans="1:13" ht="12" customHeight="1" x14ac:dyDescent="0.25">
      <c r="E49" s="2" t="s">
        <v>598</v>
      </c>
      <c r="H49" s="2" t="s">
        <v>598</v>
      </c>
      <c r="K49" s="2" t="s">
        <v>598</v>
      </c>
    </row>
    <row r="50" spans="1:13" ht="12" customHeight="1" x14ac:dyDescent="0.25">
      <c r="E50" s="2" t="s">
        <v>598</v>
      </c>
      <c r="H50" s="2" t="s">
        <v>598</v>
      </c>
      <c r="K50" s="2" t="s">
        <v>598</v>
      </c>
    </row>
    <row r="51" spans="1:13" ht="12" customHeight="1" x14ac:dyDescent="0.25">
      <c r="E51" s="2" t="s">
        <v>598</v>
      </c>
      <c r="H51" s="2" t="s">
        <v>598</v>
      </c>
      <c r="K51" s="2" t="s">
        <v>598</v>
      </c>
      <c r="L51" s="131"/>
      <c r="M51" s="131"/>
    </row>
    <row r="52" spans="1:13" x14ac:dyDescent="0.25">
      <c r="E52" s="2" t="s">
        <v>598</v>
      </c>
      <c r="H52" s="2" t="s">
        <v>598</v>
      </c>
      <c r="K52" s="2" t="s">
        <v>598</v>
      </c>
    </row>
    <row r="53" spans="1:13" x14ac:dyDescent="0.25">
      <c r="A53" s="131"/>
      <c r="C53" s="131"/>
      <c r="E53" s="2" t="s">
        <v>598</v>
      </c>
      <c r="F53" s="131"/>
      <c r="H53" s="2" t="s">
        <v>598</v>
      </c>
      <c r="I53" s="131"/>
      <c r="K53" s="2" t="s">
        <v>598</v>
      </c>
    </row>
    <row r="54" spans="1:13" x14ac:dyDescent="0.25">
      <c r="E54" s="2" t="s">
        <v>598</v>
      </c>
      <c r="H54" s="2" t="s">
        <v>598</v>
      </c>
      <c r="K54" s="2" t="s">
        <v>598</v>
      </c>
    </row>
    <row r="55" spans="1:13" x14ac:dyDescent="0.25">
      <c r="E55" s="2" t="s">
        <v>598</v>
      </c>
      <c r="H55" s="2" t="s">
        <v>598</v>
      </c>
      <c r="K55" s="2" t="s">
        <v>598</v>
      </c>
    </row>
    <row r="56" spans="1:13" x14ac:dyDescent="0.25">
      <c r="E56" s="2" t="s">
        <v>598</v>
      </c>
      <c r="H56" s="2" t="s">
        <v>598</v>
      </c>
      <c r="K56" s="2" t="s">
        <v>598</v>
      </c>
    </row>
    <row r="57" spans="1:13" x14ac:dyDescent="0.25">
      <c r="E57" s="2" t="s">
        <v>598</v>
      </c>
      <c r="H57" s="2" t="s">
        <v>598</v>
      </c>
      <c r="K57" s="2" t="s">
        <v>598</v>
      </c>
    </row>
    <row r="58" spans="1:13" x14ac:dyDescent="0.25">
      <c r="E58" s="2" t="s">
        <v>598</v>
      </c>
      <c r="H58" s="2" t="s">
        <v>598</v>
      </c>
      <c r="K58" s="2" t="s">
        <v>598</v>
      </c>
    </row>
    <row r="59" spans="1:13" x14ac:dyDescent="0.25">
      <c r="E59" s="2" t="s">
        <v>598</v>
      </c>
      <c r="H59" s="2" t="s">
        <v>598</v>
      </c>
      <c r="K59" s="2" t="s">
        <v>598</v>
      </c>
    </row>
    <row r="60" spans="1:13" x14ac:dyDescent="0.25">
      <c r="E60" s="2" t="s">
        <v>598</v>
      </c>
      <c r="H60" s="2" t="s">
        <v>598</v>
      </c>
      <c r="K60" s="2" t="s">
        <v>598</v>
      </c>
    </row>
    <row r="61" spans="1:13" x14ac:dyDescent="0.25">
      <c r="E61" s="2" t="s">
        <v>598</v>
      </c>
      <c r="H61" s="2" t="s">
        <v>598</v>
      </c>
      <c r="K61" s="2" t="s">
        <v>598</v>
      </c>
    </row>
    <row r="62" spans="1:13" x14ac:dyDescent="0.25">
      <c r="E62" s="2" t="s">
        <v>598</v>
      </c>
      <c r="H62" s="2" t="s">
        <v>598</v>
      </c>
      <c r="K62" s="2" t="s">
        <v>598</v>
      </c>
    </row>
    <row r="63" spans="1:13" x14ac:dyDescent="0.25">
      <c r="E63" s="2" t="s">
        <v>598</v>
      </c>
      <c r="H63" s="2" t="s">
        <v>598</v>
      </c>
      <c r="K63" s="2" t="s">
        <v>598</v>
      </c>
    </row>
    <row r="64" spans="1:13" x14ac:dyDescent="0.25">
      <c r="E64" s="2" t="s">
        <v>598</v>
      </c>
      <c r="H64" s="2" t="s">
        <v>598</v>
      </c>
      <c r="K64" s="2" t="s">
        <v>598</v>
      </c>
    </row>
    <row r="65" spans="5:11" x14ac:dyDescent="0.25">
      <c r="E65" s="2" t="s">
        <v>598</v>
      </c>
      <c r="H65" s="2" t="s">
        <v>598</v>
      </c>
      <c r="K65" s="2" t="s">
        <v>598</v>
      </c>
    </row>
    <row r="66" spans="5:11" x14ac:dyDescent="0.25">
      <c r="E66" s="2" t="s">
        <v>598</v>
      </c>
      <c r="H66" s="2" t="s">
        <v>598</v>
      </c>
      <c r="K66" s="2" t="s">
        <v>598</v>
      </c>
    </row>
    <row r="67" spans="5:11" x14ac:dyDescent="0.25">
      <c r="E67" s="2" t="s">
        <v>598</v>
      </c>
      <c r="H67" s="2" t="s">
        <v>598</v>
      </c>
      <c r="K67" s="2" t="s">
        <v>598</v>
      </c>
    </row>
    <row r="68" spans="5:11" x14ac:dyDescent="0.25">
      <c r="E68" s="2" t="s">
        <v>598</v>
      </c>
      <c r="H68" s="2" t="s">
        <v>598</v>
      </c>
      <c r="K68" s="2" t="s">
        <v>598</v>
      </c>
    </row>
    <row r="69" spans="5:11" x14ac:dyDescent="0.25">
      <c r="E69" s="2" t="s">
        <v>598</v>
      </c>
      <c r="H69" s="2" t="s">
        <v>598</v>
      </c>
      <c r="K69" s="2" t="s">
        <v>598</v>
      </c>
    </row>
    <row r="70" spans="5:11" x14ac:dyDescent="0.25">
      <c r="E70" s="2" t="s">
        <v>598</v>
      </c>
      <c r="H70" s="2" t="s">
        <v>598</v>
      </c>
      <c r="K70" s="2" t="s">
        <v>598</v>
      </c>
    </row>
    <row r="71" spans="5:11" x14ac:dyDescent="0.25">
      <c r="E71" s="2" t="s">
        <v>598</v>
      </c>
      <c r="H71" s="2" t="s">
        <v>598</v>
      </c>
      <c r="K71" s="2" t="s">
        <v>598</v>
      </c>
    </row>
    <row r="72" spans="5:11" x14ac:dyDescent="0.25">
      <c r="E72" s="2" t="s">
        <v>598</v>
      </c>
      <c r="H72" s="2" t="s">
        <v>598</v>
      </c>
      <c r="K72" s="2" t="s">
        <v>598</v>
      </c>
    </row>
    <row r="73" spans="5:11" x14ac:dyDescent="0.25">
      <c r="E73" s="2" t="s">
        <v>598</v>
      </c>
      <c r="H73" s="2" t="s">
        <v>598</v>
      </c>
      <c r="K73" s="2" t="s">
        <v>598</v>
      </c>
    </row>
    <row r="74" spans="5:11" x14ac:dyDescent="0.25">
      <c r="E74" s="2" t="s">
        <v>598</v>
      </c>
      <c r="H74" s="2" t="s">
        <v>598</v>
      </c>
      <c r="K74" s="2" t="s">
        <v>598</v>
      </c>
    </row>
  </sheetData>
  <mergeCells count="11">
    <mergeCell ref="P5:Q5"/>
    <mergeCell ref="P4:Q4"/>
    <mergeCell ref="M4:M6"/>
    <mergeCell ref="N4:N6"/>
    <mergeCell ref="B4:B6"/>
    <mergeCell ref="D4:E4"/>
    <mergeCell ref="G4:H4"/>
    <mergeCell ref="J4:K4"/>
    <mergeCell ref="D5:E5"/>
    <mergeCell ref="G5:H5"/>
    <mergeCell ref="J5:K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2:S74"/>
  <sheetViews>
    <sheetView showGridLines="0" zoomScale="85" zoomScaleNormal="85" workbookViewId="0">
      <selection activeCell="M44" sqref="M44"/>
    </sheetView>
  </sheetViews>
  <sheetFormatPr defaultRowHeight="15" x14ac:dyDescent="0.25"/>
  <cols>
    <col min="1" max="1" width="2.85546875" style="2" customWidth="1"/>
    <col min="2" max="2" width="45.85546875" style="2" customWidth="1"/>
    <col min="3" max="3" width="7.28515625" style="2" customWidth="1"/>
    <col min="4" max="4" width="15.140625" style="2" customWidth="1"/>
    <col min="5" max="5" width="15.85546875" style="2" customWidth="1"/>
    <col min="6" max="6" width="5" style="2" bestFit="1" customWidth="1"/>
    <col min="7" max="7" width="17.28515625" style="2" customWidth="1"/>
    <col min="8" max="8" width="17.5703125" style="2" customWidth="1"/>
    <col min="9" max="9" width="2.85546875" style="2" customWidth="1"/>
    <col min="10" max="10" width="17" style="2" customWidth="1"/>
    <col min="11" max="11" width="17.28515625" style="2" customWidth="1"/>
    <col min="12" max="12" width="2.85546875" style="2" customWidth="1"/>
    <col min="13" max="13" width="12.140625" style="2" customWidth="1"/>
    <col min="14" max="14" width="15.85546875" style="2" customWidth="1"/>
    <col min="15" max="15" width="4.5703125" style="2" customWidth="1"/>
    <col min="16" max="16" width="14.28515625" style="2" customWidth="1"/>
    <col min="17" max="18" width="13.140625" style="2" customWidth="1"/>
    <col min="19" max="250" width="9.140625" style="2"/>
    <col min="251" max="251" width="2.85546875" style="2" customWidth="1"/>
    <col min="252" max="252" width="45.85546875" style="2" customWidth="1"/>
    <col min="253" max="253" width="2.85546875" style="2" customWidth="1"/>
    <col min="254" max="255" width="15.7109375" style="2" customWidth="1"/>
    <col min="256" max="256" width="2.85546875" style="2" customWidth="1"/>
    <col min="257" max="258" width="15.7109375" style="2" customWidth="1"/>
    <col min="259" max="259" width="2.85546875" style="2" customWidth="1"/>
    <col min="260" max="261" width="15.7109375" style="2" customWidth="1"/>
    <col min="262" max="262" width="2.85546875" style="2" customWidth="1"/>
    <col min="263" max="264" width="15.7109375" style="2" customWidth="1"/>
    <col min="265" max="265" width="2.85546875" style="2" customWidth="1"/>
    <col min="266" max="267" width="15.7109375" style="2" customWidth="1"/>
    <col min="268" max="268" width="2.85546875" style="2" customWidth="1"/>
    <col min="269" max="506" width="9.140625" style="2"/>
    <col min="507" max="507" width="2.85546875" style="2" customWidth="1"/>
    <col min="508" max="508" width="45.85546875" style="2" customWidth="1"/>
    <col min="509" max="509" width="2.85546875" style="2" customWidth="1"/>
    <col min="510" max="511" width="15.7109375" style="2" customWidth="1"/>
    <col min="512" max="512" width="2.85546875" style="2" customWidth="1"/>
    <col min="513" max="514" width="15.7109375" style="2" customWidth="1"/>
    <col min="515" max="515" width="2.85546875" style="2" customWidth="1"/>
    <col min="516" max="517" width="15.7109375" style="2" customWidth="1"/>
    <col min="518" max="518" width="2.85546875" style="2" customWidth="1"/>
    <col min="519" max="520" width="15.7109375" style="2" customWidth="1"/>
    <col min="521" max="521" width="2.85546875" style="2" customWidth="1"/>
    <col min="522" max="523" width="15.7109375" style="2" customWidth="1"/>
    <col min="524" max="524" width="2.85546875" style="2" customWidth="1"/>
    <col min="525" max="762" width="9.140625" style="2"/>
    <col min="763" max="763" width="2.85546875" style="2" customWidth="1"/>
    <col min="764" max="764" width="45.85546875" style="2" customWidth="1"/>
    <col min="765" max="765" width="2.85546875" style="2" customWidth="1"/>
    <col min="766" max="767" width="15.7109375" style="2" customWidth="1"/>
    <col min="768" max="768" width="2.85546875" style="2" customWidth="1"/>
    <col min="769" max="770" width="15.7109375" style="2" customWidth="1"/>
    <col min="771" max="771" width="2.85546875" style="2" customWidth="1"/>
    <col min="772" max="773" width="15.7109375" style="2" customWidth="1"/>
    <col min="774" max="774" width="2.85546875" style="2" customWidth="1"/>
    <col min="775" max="776" width="15.7109375" style="2" customWidth="1"/>
    <col min="777" max="777" width="2.85546875" style="2" customWidth="1"/>
    <col min="778" max="779" width="15.7109375" style="2" customWidth="1"/>
    <col min="780" max="780" width="2.85546875" style="2" customWidth="1"/>
    <col min="781" max="1018" width="9.140625" style="2"/>
    <col min="1019" max="1019" width="2.85546875" style="2" customWidth="1"/>
    <col min="1020" max="1020" width="45.85546875" style="2" customWidth="1"/>
    <col min="1021" max="1021" width="2.85546875" style="2" customWidth="1"/>
    <col min="1022" max="1023" width="15.7109375" style="2" customWidth="1"/>
    <col min="1024" max="1024" width="2.85546875" style="2" customWidth="1"/>
    <col min="1025" max="1026" width="15.7109375" style="2" customWidth="1"/>
    <col min="1027" max="1027" width="2.85546875" style="2" customWidth="1"/>
    <col min="1028" max="1029" width="15.7109375" style="2" customWidth="1"/>
    <col min="1030" max="1030" width="2.85546875" style="2" customWidth="1"/>
    <col min="1031" max="1032" width="15.7109375" style="2" customWidth="1"/>
    <col min="1033" max="1033" width="2.85546875" style="2" customWidth="1"/>
    <col min="1034" max="1035" width="15.7109375" style="2" customWidth="1"/>
    <col min="1036" max="1036" width="2.85546875" style="2" customWidth="1"/>
    <col min="1037" max="1274" width="9.140625" style="2"/>
    <col min="1275" max="1275" width="2.85546875" style="2" customWidth="1"/>
    <col min="1276" max="1276" width="45.85546875" style="2" customWidth="1"/>
    <col min="1277" max="1277" width="2.85546875" style="2" customWidth="1"/>
    <col min="1278" max="1279" width="15.7109375" style="2" customWidth="1"/>
    <col min="1280" max="1280" width="2.85546875" style="2" customWidth="1"/>
    <col min="1281" max="1282" width="15.7109375" style="2" customWidth="1"/>
    <col min="1283" max="1283" width="2.85546875" style="2" customWidth="1"/>
    <col min="1284" max="1285" width="15.7109375" style="2" customWidth="1"/>
    <col min="1286" max="1286" width="2.85546875" style="2" customWidth="1"/>
    <col min="1287" max="1288" width="15.7109375" style="2" customWidth="1"/>
    <col min="1289" max="1289" width="2.85546875" style="2" customWidth="1"/>
    <col min="1290" max="1291" width="15.7109375" style="2" customWidth="1"/>
    <col min="1292" max="1292" width="2.85546875" style="2" customWidth="1"/>
    <col min="1293" max="1530" width="9.140625" style="2"/>
    <col min="1531" max="1531" width="2.85546875" style="2" customWidth="1"/>
    <col min="1532" max="1532" width="45.85546875" style="2" customWidth="1"/>
    <col min="1533" max="1533" width="2.85546875" style="2" customWidth="1"/>
    <col min="1534" max="1535" width="15.7109375" style="2" customWidth="1"/>
    <col min="1536" max="1536" width="2.85546875" style="2" customWidth="1"/>
    <col min="1537" max="1538" width="15.7109375" style="2" customWidth="1"/>
    <col min="1539" max="1539" width="2.85546875" style="2" customWidth="1"/>
    <col min="1540" max="1541" width="15.7109375" style="2" customWidth="1"/>
    <col min="1542" max="1542" width="2.85546875" style="2" customWidth="1"/>
    <col min="1543" max="1544" width="15.7109375" style="2" customWidth="1"/>
    <col min="1545" max="1545" width="2.85546875" style="2" customWidth="1"/>
    <col min="1546" max="1547" width="15.7109375" style="2" customWidth="1"/>
    <col min="1548" max="1548" width="2.85546875" style="2" customWidth="1"/>
    <col min="1549" max="1786" width="9.140625" style="2"/>
    <col min="1787" max="1787" width="2.85546875" style="2" customWidth="1"/>
    <col min="1788" max="1788" width="45.85546875" style="2" customWidth="1"/>
    <col min="1789" max="1789" width="2.85546875" style="2" customWidth="1"/>
    <col min="1790" max="1791" width="15.7109375" style="2" customWidth="1"/>
    <col min="1792" max="1792" width="2.85546875" style="2" customWidth="1"/>
    <col min="1793" max="1794" width="15.7109375" style="2" customWidth="1"/>
    <col min="1795" max="1795" width="2.85546875" style="2" customWidth="1"/>
    <col min="1796" max="1797" width="15.7109375" style="2" customWidth="1"/>
    <col min="1798" max="1798" width="2.85546875" style="2" customWidth="1"/>
    <col min="1799" max="1800" width="15.7109375" style="2" customWidth="1"/>
    <col min="1801" max="1801" width="2.85546875" style="2" customWidth="1"/>
    <col min="1802" max="1803" width="15.7109375" style="2" customWidth="1"/>
    <col min="1804" max="1804" width="2.85546875" style="2" customWidth="1"/>
    <col min="1805" max="2042" width="9.140625" style="2"/>
    <col min="2043" max="2043" width="2.85546875" style="2" customWidth="1"/>
    <col min="2044" max="2044" width="45.85546875" style="2" customWidth="1"/>
    <col min="2045" max="2045" width="2.85546875" style="2" customWidth="1"/>
    <col min="2046" max="2047" width="15.7109375" style="2" customWidth="1"/>
    <col min="2048" max="2048" width="2.85546875" style="2" customWidth="1"/>
    <col min="2049" max="2050" width="15.7109375" style="2" customWidth="1"/>
    <col min="2051" max="2051" width="2.85546875" style="2" customWidth="1"/>
    <col min="2052" max="2053" width="15.7109375" style="2" customWidth="1"/>
    <col min="2054" max="2054" width="2.85546875" style="2" customWidth="1"/>
    <col min="2055" max="2056" width="15.7109375" style="2" customWidth="1"/>
    <col min="2057" max="2057" width="2.85546875" style="2" customWidth="1"/>
    <col min="2058" max="2059" width="15.7109375" style="2" customWidth="1"/>
    <col min="2060" max="2060" width="2.85546875" style="2" customWidth="1"/>
    <col min="2061" max="2298" width="9.140625" style="2"/>
    <col min="2299" max="2299" width="2.85546875" style="2" customWidth="1"/>
    <col min="2300" max="2300" width="45.85546875" style="2" customWidth="1"/>
    <col min="2301" max="2301" width="2.85546875" style="2" customWidth="1"/>
    <col min="2302" max="2303" width="15.7109375" style="2" customWidth="1"/>
    <col min="2304" max="2304" width="2.85546875" style="2" customWidth="1"/>
    <col min="2305" max="2306" width="15.7109375" style="2" customWidth="1"/>
    <col min="2307" max="2307" width="2.85546875" style="2" customWidth="1"/>
    <col min="2308" max="2309" width="15.7109375" style="2" customWidth="1"/>
    <col min="2310" max="2310" width="2.85546875" style="2" customWidth="1"/>
    <col min="2311" max="2312" width="15.7109375" style="2" customWidth="1"/>
    <col min="2313" max="2313" width="2.85546875" style="2" customWidth="1"/>
    <col min="2314" max="2315" width="15.7109375" style="2" customWidth="1"/>
    <col min="2316" max="2316" width="2.85546875" style="2" customWidth="1"/>
    <col min="2317" max="2554" width="9.140625" style="2"/>
    <col min="2555" max="2555" width="2.85546875" style="2" customWidth="1"/>
    <col min="2556" max="2556" width="45.85546875" style="2" customWidth="1"/>
    <col min="2557" max="2557" width="2.85546875" style="2" customWidth="1"/>
    <col min="2558" max="2559" width="15.7109375" style="2" customWidth="1"/>
    <col min="2560" max="2560" width="2.85546875" style="2" customWidth="1"/>
    <col min="2561" max="2562" width="15.7109375" style="2" customWidth="1"/>
    <col min="2563" max="2563" width="2.85546875" style="2" customWidth="1"/>
    <col min="2564" max="2565" width="15.7109375" style="2" customWidth="1"/>
    <col min="2566" max="2566" width="2.85546875" style="2" customWidth="1"/>
    <col min="2567" max="2568" width="15.7109375" style="2" customWidth="1"/>
    <col min="2569" max="2569" width="2.85546875" style="2" customWidth="1"/>
    <col min="2570" max="2571" width="15.7109375" style="2" customWidth="1"/>
    <col min="2572" max="2572" width="2.85546875" style="2" customWidth="1"/>
    <col min="2573" max="2810" width="9.140625" style="2"/>
    <col min="2811" max="2811" width="2.85546875" style="2" customWidth="1"/>
    <col min="2812" max="2812" width="45.85546875" style="2" customWidth="1"/>
    <col min="2813" max="2813" width="2.85546875" style="2" customWidth="1"/>
    <col min="2814" max="2815" width="15.7109375" style="2" customWidth="1"/>
    <col min="2816" max="2816" width="2.85546875" style="2" customWidth="1"/>
    <col min="2817" max="2818" width="15.7109375" style="2" customWidth="1"/>
    <col min="2819" max="2819" width="2.85546875" style="2" customWidth="1"/>
    <col min="2820" max="2821" width="15.7109375" style="2" customWidth="1"/>
    <col min="2822" max="2822" width="2.85546875" style="2" customWidth="1"/>
    <col min="2823" max="2824" width="15.7109375" style="2" customWidth="1"/>
    <col min="2825" max="2825" width="2.85546875" style="2" customWidth="1"/>
    <col min="2826" max="2827" width="15.7109375" style="2" customWidth="1"/>
    <col min="2828" max="2828" width="2.85546875" style="2" customWidth="1"/>
    <col min="2829" max="3066" width="9.140625" style="2"/>
    <col min="3067" max="3067" width="2.85546875" style="2" customWidth="1"/>
    <col min="3068" max="3068" width="45.85546875" style="2" customWidth="1"/>
    <col min="3069" max="3069" width="2.85546875" style="2" customWidth="1"/>
    <col min="3070" max="3071" width="15.7109375" style="2" customWidth="1"/>
    <col min="3072" max="3072" width="2.85546875" style="2" customWidth="1"/>
    <col min="3073" max="3074" width="15.7109375" style="2" customWidth="1"/>
    <col min="3075" max="3075" width="2.85546875" style="2" customWidth="1"/>
    <col min="3076" max="3077" width="15.7109375" style="2" customWidth="1"/>
    <col min="3078" max="3078" width="2.85546875" style="2" customWidth="1"/>
    <col min="3079" max="3080" width="15.7109375" style="2" customWidth="1"/>
    <col min="3081" max="3081" width="2.85546875" style="2" customWidth="1"/>
    <col min="3082" max="3083" width="15.7109375" style="2" customWidth="1"/>
    <col min="3084" max="3084" width="2.85546875" style="2" customWidth="1"/>
    <col min="3085" max="3322" width="9.140625" style="2"/>
    <col min="3323" max="3323" width="2.85546875" style="2" customWidth="1"/>
    <col min="3324" max="3324" width="45.85546875" style="2" customWidth="1"/>
    <col min="3325" max="3325" width="2.85546875" style="2" customWidth="1"/>
    <col min="3326" max="3327" width="15.7109375" style="2" customWidth="1"/>
    <col min="3328" max="3328" width="2.85546875" style="2" customWidth="1"/>
    <col min="3329" max="3330" width="15.7109375" style="2" customWidth="1"/>
    <col min="3331" max="3331" width="2.85546875" style="2" customWidth="1"/>
    <col min="3332" max="3333" width="15.7109375" style="2" customWidth="1"/>
    <col min="3334" max="3334" width="2.85546875" style="2" customWidth="1"/>
    <col min="3335" max="3336" width="15.7109375" style="2" customWidth="1"/>
    <col min="3337" max="3337" width="2.85546875" style="2" customWidth="1"/>
    <col min="3338" max="3339" width="15.7109375" style="2" customWidth="1"/>
    <col min="3340" max="3340" width="2.85546875" style="2" customWidth="1"/>
    <col min="3341" max="3578" width="9.140625" style="2"/>
    <col min="3579" max="3579" width="2.85546875" style="2" customWidth="1"/>
    <col min="3580" max="3580" width="45.85546875" style="2" customWidth="1"/>
    <col min="3581" max="3581" width="2.85546875" style="2" customWidth="1"/>
    <col min="3582" max="3583" width="15.7109375" style="2" customWidth="1"/>
    <col min="3584" max="3584" width="2.85546875" style="2" customWidth="1"/>
    <col min="3585" max="3586" width="15.7109375" style="2" customWidth="1"/>
    <col min="3587" max="3587" width="2.85546875" style="2" customWidth="1"/>
    <col min="3588" max="3589" width="15.7109375" style="2" customWidth="1"/>
    <col min="3590" max="3590" width="2.85546875" style="2" customWidth="1"/>
    <col min="3591" max="3592" width="15.7109375" style="2" customWidth="1"/>
    <col min="3593" max="3593" width="2.85546875" style="2" customWidth="1"/>
    <col min="3594" max="3595" width="15.7109375" style="2" customWidth="1"/>
    <col min="3596" max="3596" width="2.85546875" style="2" customWidth="1"/>
    <col min="3597" max="3834" width="9.140625" style="2"/>
    <col min="3835" max="3835" width="2.85546875" style="2" customWidth="1"/>
    <col min="3836" max="3836" width="45.85546875" style="2" customWidth="1"/>
    <col min="3837" max="3837" width="2.85546875" style="2" customWidth="1"/>
    <col min="3838" max="3839" width="15.7109375" style="2" customWidth="1"/>
    <col min="3840" max="3840" width="2.85546875" style="2" customWidth="1"/>
    <col min="3841" max="3842" width="15.7109375" style="2" customWidth="1"/>
    <col min="3843" max="3843" width="2.85546875" style="2" customWidth="1"/>
    <col min="3844" max="3845" width="15.7109375" style="2" customWidth="1"/>
    <col min="3846" max="3846" width="2.85546875" style="2" customWidth="1"/>
    <col min="3847" max="3848" width="15.7109375" style="2" customWidth="1"/>
    <col min="3849" max="3849" width="2.85546875" style="2" customWidth="1"/>
    <col min="3850" max="3851" width="15.7109375" style="2" customWidth="1"/>
    <col min="3852" max="3852" width="2.85546875" style="2" customWidth="1"/>
    <col min="3853" max="4090" width="9.140625" style="2"/>
    <col min="4091" max="4091" width="2.85546875" style="2" customWidth="1"/>
    <col min="4092" max="4092" width="45.85546875" style="2" customWidth="1"/>
    <col min="4093" max="4093" width="2.85546875" style="2" customWidth="1"/>
    <col min="4094" max="4095" width="15.7109375" style="2" customWidth="1"/>
    <col min="4096" max="4096" width="2.85546875" style="2" customWidth="1"/>
    <col min="4097" max="4098" width="15.7109375" style="2" customWidth="1"/>
    <col min="4099" max="4099" width="2.85546875" style="2" customWidth="1"/>
    <col min="4100" max="4101" width="15.7109375" style="2" customWidth="1"/>
    <col min="4102" max="4102" width="2.85546875" style="2" customWidth="1"/>
    <col min="4103" max="4104" width="15.7109375" style="2" customWidth="1"/>
    <col min="4105" max="4105" width="2.85546875" style="2" customWidth="1"/>
    <col min="4106" max="4107" width="15.7109375" style="2" customWidth="1"/>
    <col min="4108" max="4108" width="2.85546875" style="2" customWidth="1"/>
    <col min="4109" max="4346" width="9.140625" style="2"/>
    <col min="4347" max="4347" width="2.85546875" style="2" customWidth="1"/>
    <col min="4348" max="4348" width="45.85546875" style="2" customWidth="1"/>
    <col min="4349" max="4349" width="2.85546875" style="2" customWidth="1"/>
    <col min="4350" max="4351" width="15.7109375" style="2" customWidth="1"/>
    <col min="4352" max="4352" width="2.85546875" style="2" customWidth="1"/>
    <col min="4353" max="4354" width="15.7109375" style="2" customWidth="1"/>
    <col min="4355" max="4355" width="2.85546875" style="2" customWidth="1"/>
    <col min="4356" max="4357" width="15.7109375" style="2" customWidth="1"/>
    <col min="4358" max="4358" width="2.85546875" style="2" customWidth="1"/>
    <col min="4359" max="4360" width="15.7109375" style="2" customWidth="1"/>
    <col min="4361" max="4361" width="2.85546875" style="2" customWidth="1"/>
    <col min="4362" max="4363" width="15.7109375" style="2" customWidth="1"/>
    <col min="4364" max="4364" width="2.85546875" style="2" customWidth="1"/>
    <col min="4365" max="4602" width="9.140625" style="2"/>
    <col min="4603" max="4603" width="2.85546875" style="2" customWidth="1"/>
    <col min="4604" max="4604" width="45.85546875" style="2" customWidth="1"/>
    <col min="4605" max="4605" width="2.85546875" style="2" customWidth="1"/>
    <col min="4606" max="4607" width="15.7109375" style="2" customWidth="1"/>
    <col min="4608" max="4608" width="2.85546875" style="2" customWidth="1"/>
    <col min="4609" max="4610" width="15.7109375" style="2" customWidth="1"/>
    <col min="4611" max="4611" width="2.85546875" style="2" customWidth="1"/>
    <col min="4612" max="4613" width="15.7109375" style="2" customWidth="1"/>
    <col min="4614" max="4614" width="2.85546875" style="2" customWidth="1"/>
    <col min="4615" max="4616" width="15.7109375" style="2" customWidth="1"/>
    <col min="4617" max="4617" width="2.85546875" style="2" customWidth="1"/>
    <col min="4618" max="4619" width="15.7109375" style="2" customWidth="1"/>
    <col min="4620" max="4620" width="2.85546875" style="2" customWidth="1"/>
    <col min="4621" max="4858" width="9.140625" style="2"/>
    <col min="4859" max="4859" width="2.85546875" style="2" customWidth="1"/>
    <col min="4860" max="4860" width="45.85546875" style="2" customWidth="1"/>
    <col min="4861" max="4861" width="2.85546875" style="2" customWidth="1"/>
    <col min="4862" max="4863" width="15.7109375" style="2" customWidth="1"/>
    <col min="4864" max="4864" width="2.85546875" style="2" customWidth="1"/>
    <col min="4865" max="4866" width="15.7109375" style="2" customWidth="1"/>
    <col min="4867" max="4867" width="2.85546875" style="2" customWidth="1"/>
    <col min="4868" max="4869" width="15.7109375" style="2" customWidth="1"/>
    <col min="4870" max="4870" width="2.85546875" style="2" customWidth="1"/>
    <col min="4871" max="4872" width="15.7109375" style="2" customWidth="1"/>
    <col min="4873" max="4873" width="2.85546875" style="2" customWidth="1"/>
    <col min="4874" max="4875" width="15.7109375" style="2" customWidth="1"/>
    <col min="4876" max="4876" width="2.85546875" style="2" customWidth="1"/>
    <col min="4877" max="5114" width="9.140625" style="2"/>
    <col min="5115" max="5115" width="2.85546875" style="2" customWidth="1"/>
    <col min="5116" max="5116" width="45.85546875" style="2" customWidth="1"/>
    <col min="5117" max="5117" width="2.85546875" style="2" customWidth="1"/>
    <col min="5118" max="5119" width="15.7109375" style="2" customWidth="1"/>
    <col min="5120" max="5120" width="2.85546875" style="2" customWidth="1"/>
    <col min="5121" max="5122" width="15.7109375" style="2" customWidth="1"/>
    <col min="5123" max="5123" width="2.85546875" style="2" customWidth="1"/>
    <col min="5124" max="5125" width="15.7109375" style="2" customWidth="1"/>
    <col min="5126" max="5126" width="2.85546875" style="2" customWidth="1"/>
    <col min="5127" max="5128" width="15.7109375" style="2" customWidth="1"/>
    <col min="5129" max="5129" width="2.85546875" style="2" customWidth="1"/>
    <col min="5130" max="5131" width="15.7109375" style="2" customWidth="1"/>
    <col min="5132" max="5132" width="2.85546875" style="2" customWidth="1"/>
    <col min="5133" max="5370" width="9.140625" style="2"/>
    <col min="5371" max="5371" width="2.85546875" style="2" customWidth="1"/>
    <col min="5372" max="5372" width="45.85546875" style="2" customWidth="1"/>
    <col min="5373" max="5373" width="2.85546875" style="2" customWidth="1"/>
    <col min="5374" max="5375" width="15.7109375" style="2" customWidth="1"/>
    <col min="5376" max="5376" width="2.85546875" style="2" customWidth="1"/>
    <col min="5377" max="5378" width="15.7109375" style="2" customWidth="1"/>
    <col min="5379" max="5379" width="2.85546875" style="2" customWidth="1"/>
    <col min="5380" max="5381" width="15.7109375" style="2" customWidth="1"/>
    <col min="5382" max="5382" width="2.85546875" style="2" customWidth="1"/>
    <col min="5383" max="5384" width="15.7109375" style="2" customWidth="1"/>
    <col min="5385" max="5385" width="2.85546875" style="2" customWidth="1"/>
    <col min="5386" max="5387" width="15.7109375" style="2" customWidth="1"/>
    <col min="5388" max="5388" width="2.85546875" style="2" customWidth="1"/>
    <col min="5389" max="5626" width="9.140625" style="2"/>
    <col min="5627" max="5627" width="2.85546875" style="2" customWidth="1"/>
    <col min="5628" max="5628" width="45.85546875" style="2" customWidth="1"/>
    <col min="5629" max="5629" width="2.85546875" style="2" customWidth="1"/>
    <col min="5630" max="5631" width="15.7109375" style="2" customWidth="1"/>
    <col min="5632" max="5632" width="2.85546875" style="2" customWidth="1"/>
    <col min="5633" max="5634" width="15.7109375" style="2" customWidth="1"/>
    <col min="5635" max="5635" width="2.85546875" style="2" customWidth="1"/>
    <col min="5636" max="5637" width="15.7109375" style="2" customWidth="1"/>
    <col min="5638" max="5638" width="2.85546875" style="2" customWidth="1"/>
    <col min="5639" max="5640" width="15.7109375" style="2" customWidth="1"/>
    <col min="5641" max="5641" width="2.85546875" style="2" customWidth="1"/>
    <col min="5642" max="5643" width="15.7109375" style="2" customWidth="1"/>
    <col min="5644" max="5644" width="2.85546875" style="2" customWidth="1"/>
    <col min="5645" max="5882" width="9.140625" style="2"/>
    <col min="5883" max="5883" width="2.85546875" style="2" customWidth="1"/>
    <col min="5884" max="5884" width="45.85546875" style="2" customWidth="1"/>
    <col min="5885" max="5885" width="2.85546875" style="2" customWidth="1"/>
    <col min="5886" max="5887" width="15.7109375" style="2" customWidth="1"/>
    <col min="5888" max="5888" width="2.85546875" style="2" customWidth="1"/>
    <col min="5889" max="5890" width="15.7109375" style="2" customWidth="1"/>
    <col min="5891" max="5891" width="2.85546875" style="2" customWidth="1"/>
    <col min="5892" max="5893" width="15.7109375" style="2" customWidth="1"/>
    <col min="5894" max="5894" width="2.85546875" style="2" customWidth="1"/>
    <col min="5895" max="5896" width="15.7109375" style="2" customWidth="1"/>
    <col min="5897" max="5897" width="2.85546875" style="2" customWidth="1"/>
    <col min="5898" max="5899" width="15.7109375" style="2" customWidth="1"/>
    <col min="5900" max="5900" width="2.85546875" style="2" customWidth="1"/>
    <col min="5901" max="6138" width="9.140625" style="2"/>
    <col min="6139" max="6139" width="2.85546875" style="2" customWidth="1"/>
    <col min="6140" max="6140" width="45.85546875" style="2" customWidth="1"/>
    <col min="6141" max="6141" width="2.85546875" style="2" customWidth="1"/>
    <col min="6142" max="6143" width="15.7109375" style="2" customWidth="1"/>
    <col min="6144" max="6144" width="2.85546875" style="2" customWidth="1"/>
    <col min="6145" max="6146" width="15.7109375" style="2" customWidth="1"/>
    <col min="6147" max="6147" width="2.85546875" style="2" customWidth="1"/>
    <col min="6148" max="6149" width="15.7109375" style="2" customWidth="1"/>
    <col min="6150" max="6150" width="2.85546875" style="2" customWidth="1"/>
    <col min="6151" max="6152" width="15.7109375" style="2" customWidth="1"/>
    <col min="6153" max="6153" width="2.85546875" style="2" customWidth="1"/>
    <col min="6154" max="6155" width="15.7109375" style="2" customWidth="1"/>
    <col min="6156" max="6156" width="2.85546875" style="2" customWidth="1"/>
    <col min="6157" max="6394" width="9.140625" style="2"/>
    <col min="6395" max="6395" width="2.85546875" style="2" customWidth="1"/>
    <col min="6396" max="6396" width="45.85546875" style="2" customWidth="1"/>
    <col min="6397" max="6397" width="2.85546875" style="2" customWidth="1"/>
    <col min="6398" max="6399" width="15.7109375" style="2" customWidth="1"/>
    <col min="6400" max="6400" width="2.85546875" style="2" customWidth="1"/>
    <col min="6401" max="6402" width="15.7109375" style="2" customWidth="1"/>
    <col min="6403" max="6403" width="2.85546875" style="2" customWidth="1"/>
    <col min="6404" max="6405" width="15.7109375" style="2" customWidth="1"/>
    <col min="6406" max="6406" width="2.85546875" style="2" customWidth="1"/>
    <col min="6407" max="6408" width="15.7109375" style="2" customWidth="1"/>
    <col min="6409" max="6409" width="2.85546875" style="2" customWidth="1"/>
    <col min="6410" max="6411" width="15.7109375" style="2" customWidth="1"/>
    <col min="6412" max="6412" width="2.85546875" style="2" customWidth="1"/>
    <col min="6413" max="6650" width="9.140625" style="2"/>
    <col min="6651" max="6651" width="2.85546875" style="2" customWidth="1"/>
    <col min="6652" max="6652" width="45.85546875" style="2" customWidth="1"/>
    <col min="6653" max="6653" width="2.85546875" style="2" customWidth="1"/>
    <col min="6654" max="6655" width="15.7109375" style="2" customWidth="1"/>
    <col min="6656" max="6656" width="2.85546875" style="2" customWidth="1"/>
    <col min="6657" max="6658" width="15.7109375" style="2" customWidth="1"/>
    <col min="6659" max="6659" width="2.85546875" style="2" customWidth="1"/>
    <col min="6660" max="6661" width="15.7109375" style="2" customWidth="1"/>
    <col min="6662" max="6662" width="2.85546875" style="2" customWidth="1"/>
    <col min="6663" max="6664" width="15.7109375" style="2" customWidth="1"/>
    <col min="6665" max="6665" width="2.85546875" style="2" customWidth="1"/>
    <col min="6666" max="6667" width="15.7109375" style="2" customWidth="1"/>
    <col min="6668" max="6668" width="2.85546875" style="2" customWidth="1"/>
    <col min="6669" max="6906" width="9.140625" style="2"/>
    <col min="6907" max="6907" width="2.85546875" style="2" customWidth="1"/>
    <col min="6908" max="6908" width="45.85546875" style="2" customWidth="1"/>
    <col min="6909" max="6909" width="2.85546875" style="2" customWidth="1"/>
    <col min="6910" max="6911" width="15.7109375" style="2" customWidth="1"/>
    <col min="6912" max="6912" width="2.85546875" style="2" customWidth="1"/>
    <col min="6913" max="6914" width="15.7109375" style="2" customWidth="1"/>
    <col min="6915" max="6915" width="2.85546875" style="2" customWidth="1"/>
    <col min="6916" max="6917" width="15.7109375" style="2" customWidth="1"/>
    <col min="6918" max="6918" width="2.85546875" style="2" customWidth="1"/>
    <col min="6919" max="6920" width="15.7109375" style="2" customWidth="1"/>
    <col min="6921" max="6921" width="2.85546875" style="2" customWidth="1"/>
    <col min="6922" max="6923" width="15.7109375" style="2" customWidth="1"/>
    <col min="6924" max="6924" width="2.85546875" style="2" customWidth="1"/>
    <col min="6925" max="7162" width="9.140625" style="2"/>
    <col min="7163" max="7163" width="2.85546875" style="2" customWidth="1"/>
    <col min="7164" max="7164" width="45.85546875" style="2" customWidth="1"/>
    <col min="7165" max="7165" width="2.85546875" style="2" customWidth="1"/>
    <col min="7166" max="7167" width="15.7109375" style="2" customWidth="1"/>
    <col min="7168" max="7168" width="2.85546875" style="2" customWidth="1"/>
    <col min="7169" max="7170" width="15.7109375" style="2" customWidth="1"/>
    <col min="7171" max="7171" width="2.85546875" style="2" customWidth="1"/>
    <col min="7172" max="7173" width="15.7109375" style="2" customWidth="1"/>
    <col min="7174" max="7174" width="2.85546875" style="2" customWidth="1"/>
    <col min="7175" max="7176" width="15.7109375" style="2" customWidth="1"/>
    <col min="7177" max="7177" width="2.85546875" style="2" customWidth="1"/>
    <col min="7178" max="7179" width="15.7109375" style="2" customWidth="1"/>
    <col min="7180" max="7180" width="2.85546875" style="2" customWidth="1"/>
    <col min="7181" max="7418" width="9.140625" style="2"/>
    <col min="7419" max="7419" width="2.85546875" style="2" customWidth="1"/>
    <col min="7420" max="7420" width="45.85546875" style="2" customWidth="1"/>
    <col min="7421" max="7421" width="2.85546875" style="2" customWidth="1"/>
    <col min="7422" max="7423" width="15.7109375" style="2" customWidth="1"/>
    <col min="7424" max="7424" width="2.85546875" style="2" customWidth="1"/>
    <col min="7425" max="7426" width="15.7109375" style="2" customWidth="1"/>
    <col min="7427" max="7427" width="2.85546875" style="2" customWidth="1"/>
    <col min="7428" max="7429" width="15.7109375" style="2" customWidth="1"/>
    <col min="7430" max="7430" width="2.85546875" style="2" customWidth="1"/>
    <col min="7431" max="7432" width="15.7109375" style="2" customWidth="1"/>
    <col min="7433" max="7433" width="2.85546875" style="2" customWidth="1"/>
    <col min="7434" max="7435" width="15.7109375" style="2" customWidth="1"/>
    <col min="7436" max="7436" width="2.85546875" style="2" customWidth="1"/>
    <col min="7437" max="7674" width="9.140625" style="2"/>
    <col min="7675" max="7675" width="2.85546875" style="2" customWidth="1"/>
    <col min="7676" max="7676" width="45.85546875" style="2" customWidth="1"/>
    <col min="7677" max="7677" width="2.85546875" style="2" customWidth="1"/>
    <col min="7678" max="7679" width="15.7109375" style="2" customWidth="1"/>
    <col min="7680" max="7680" width="2.85546875" style="2" customWidth="1"/>
    <col min="7681" max="7682" width="15.7109375" style="2" customWidth="1"/>
    <col min="7683" max="7683" width="2.85546875" style="2" customWidth="1"/>
    <col min="7684" max="7685" width="15.7109375" style="2" customWidth="1"/>
    <col min="7686" max="7686" width="2.85546875" style="2" customWidth="1"/>
    <col min="7687" max="7688" width="15.7109375" style="2" customWidth="1"/>
    <col min="7689" max="7689" width="2.85546875" style="2" customWidth="1"/>
    <col min="7690" max="7691" width="15.7109375" style="2" customWidth="1"/>
    <col min="7692" max="7692" width="2.85546875" style="2" customWidth="1"/>
    <col min="7693" max="7930" width="9.140625" style="2"/>
    <col min="7931" max="7931" width="2.85546875" style="2" customWidth="1"/>
    <col min="7932" max="7932" width="45.85546875" style="2" customWidth="1"/>
    <col min="7933" max="7933" width="2.85546875" style="2" customWidth="1"/>
    <col min="7934" max="7935" width="15.7109375" style="2" customWidth="1"/>
    <col min="7936" max="7936" width="2.85546875" style="2" customWidth="1"/>
    <col min="7937" max="7938" width="15.7109375" style="2" customWidth="1"/>
    <col min="7939" max="7939" width="2.85546875" style="2" customWidth="1"/>
    <col min="7940" max="7941" width="15.7109375" style="2" customWidth="1"/>
    <col min="7942" max="7942" width="2.85546875" style="2" customWidth="1"/>
    <col min="7943" max="7944" width="15.7109375" style="2" customWidth="1"/>
    <col min="7945" max="7945" width="2.85546875" style="2" customWidth="1"/>
    <col min="7946" max="7947" width="15.7109375" style="2" customWidth="1"/>
    <col min="7948" max="7948" width="2.85546875" style="2" customWidth="1"/>
    <col min="7949" max="8186" width="9.140625" style="2"/>
    <col min="8187" max="8187" width="2.85546875" style="2" customWidth="1"/>
    <col min="8188" max="8188" width="45.85546875" style="2" customWidth="1"/>
    <col min="8189" max="8189" width="2.85546875" style="2" customWidth="1"/>
    <col min="8190" max="8191" width="15.7109375" style="2" customWidth="1"/>
    <col min="8192" max="8192" width="2.85546875" style="2" customWidth="1"/>
    <col min="8193" max="8194" width="15.7109375" style="2" customWidth="1"/>
    <col min="8195" max="8195" width="2.85546875" style="2" customWidth="1"/>
    <col min="8196" max="8197" width="15.7109375" style="2" customWidth="1"/>
    <col min="8198" max="8198" width="2.85546875" style="2" customWidth="1"/>
    <col min="8199" max="8200" width="15.7109375" style="2" customWidth="1"/>
    <col min="8201" max="8201" width="2.85546875" style="2" customWidth="1"/>
    <col min="8202" max="8203" width="15.7109375" style="2" customWidth="1"/>
    <col min="8204" max="8204" width="2.85546875" style="2" customWidth="1"/>
    <col min="8205" max="8442" width="9.140625" style="2"/>
    <col min="8443" max="8443" width="2.85546875" style="2" customWidth="1"/>
    <col min="8444" max="8444" width="45.85546875" style="2" customWidth="1"/>
    <col min="8445" max="8445" width="2.85546875" style="2" customWidth="1"/>
    <col min="8446" max="8447" width="15.7109375" style="2" customWidth="1"/>
    <col min="8448" max="8448" width="2.85546875" style="2" customWidth="1"/>
    <col min="8449" max="8450" width="15.7109375" style="2" customWidth="1"/>
    <col min="8451" max="8451" width="2.85546875" style="2" customWidth="1"/>
    <col min="8452" max="8453" width="15.7109375" style="2" customWidth="1"/>
    <col min="8454" max="8454" width="2.85546875" style="2" customWidth="1"/>
    <col min="8455" max="8456" width="15.7109375" style="2" customWidth="1"/>
    <col min="8457" max="8457" width="2.85546875" style="2" customWidth="1"/>
    <col min="8458" max="8459" width="15.7109375" style="2" customWidth="1"/>
    <col min="8460" max="8460" width="2.85546875" style="2" customWidth="1"/>
    <col min="8461" max="8698" width="9.140625" style="2"/>
    <col min="8699" max="8699" width="2.85546875" style="2" customWidth="1"/>
    <col min="8700" max="8700" width="45.85546875" style="2" customWidth="1"/>
    <col min="8701" max="8701" width="2.85546875" style="2" customWidth="1"/>
    <col min="8702" max="8703" width="15.7109375" style="2" customWidth="1"/>
    <col min="8704" max="8704" width="2.85546875" style="2" customWidth="1"/>
    <col min="8705" max="8706" width="15.7109375" style="2" customWidth="1"/>
    <col min="8707" max="8707" width="2.85546875" style="2" customWidth="1"/>
    <col min="8708" max="8709" width="15.7109375" style="2" customWidth="1"/>
    <col min="8710" max="8710" width="2.85546875" style="2" customWidth="1"/>
    <col min="8711" max="8712" width="15.7109375" style="2" customWidth="1"/>
    <col min="8713" max="8713" width="2.85546875" style="2" customWidth="1"/>
    <col min="8714" max="8715" width="15.7109375" style="2" customWidth="1"/>
    <col min="8716" max="8716" width="2.85546875" style="2" customWidth="1"/>
    <col min="8717" max="8954" width="9.140625" style="2"/>
    <col min="8955" max="8955" width="2.85546875" style="2" customWidth="1"/>
    <col min="8956" max="8956" width="45.85546875" style="2" customWidth="1"/>
    <col min="8957" max="8957" width="2.85546875" style="2" customWidth="1"/>
    <col min="8958" max="8959" width="15.7109375" style="2" customWidth="1"/>
    <col min="8960" max="8960" width="2.85546875" style="2" customWidth="1"/>
    <col min="8961" max="8962" width="15.7109375" style="2" customWidth="1"/>
    <col min="8963" max="8963" width="2.85546875" style="2" customWidth="1"/>
    <col min="8964" max="8965" width="15.7109375" style="2" customWidth="1"/>
    <col min="8966" max="8966" width="2.85546875" style="2" customWidth="1"/>
    <col min="8967" max="8968" width="15.7109375" style="2" customWidth="1"/>
    <col min="8969" max="8969" width="2.85546875" style="2" customWidth="1"/>
    <col min="8970" max="8971" width="15.7109375" style="2" customWidth="1"/>
    <col min="8972" max="8972" width="2.85546875" style="2" customWidth="1"/>
    <col min="8973" max="9210" width="9.140625" style="2"/>
    <col min="9211" max="9211" width="2.85546875" style="2" customWidth="1"/>
    <col min="9212" max="9212" width="45.85546875" style="2" customWidth="1"/>
    <col min="9213" max="9213" width="2.85546875" style="2" customWidth="1"/>
    <col min="9214" max="9215" width="15.7109375" style="2" customWidth="1"/>
    <col min="9216" max="9216" width="2.85546875" style="2" customWidth="1"/>
    <col min="9217" max="9218" width="15.7109375" style="2" customWidth="1"/>
    <col min="9219" max="9219" width="2.85546875" style="2" customWidth="1"/>
    <col min="9220" max="9221" width="15.7109375" style="2" customWidth="1"/>
    <col min="9222" max="9222" width="2.85546875" style="2" customWidth="1"/>
    <col min="9223" max="9224" width="15.7109375" style="2" customWidth="1"/>
    <col min="9225" max="9225" width="2.85546875" style="2" customWidth="1"/>
    <col min="9226" max="9227" width="15.7109375" style="2" customWidth="1"/>
    <col min="9228" max="9228" width="2.85546875" style="2" customWidth="1"/>
    <col min="9229" max="9466" width="9.140625" style="2"/>
    <col min="9467" max="9467" width="2.85546875" style="2" customWidth="1"/>
    <col min="9468" max="9468" width="45.85546875" style="2" customWidth="1"/>
    <col min="9469" max="9469" width="2.85546875" style="2" customWidth="1"/>
    <col min="9470" max="9471" width="15.7109375" style="2" customWidth="1"/>
    <col min="9472" max="9472" width="2.85546875" style="2" customWidth="1"/>
    <col min="9473" max="9474" width="15.7109375" style="2" customWidth="1"/>
    <col min="9475" max="9475" width="2.85546875" style="2" customWidth="1"/>
    <col min="9476" max="9477" width="15.7109375" style="2" customWidth="1"/>
    <col min="9478" max="9478" width="2.85546875" style="2" customWidth="1"/>
    <col min="9479" max="9480" width="15.7109375" style="2" customWidth="1"/>
    <col min="9481" max="9481" width="2.85546875" style="2" customWidth="1"/>
    <col min="9482" max="9483" width="15.7109375" style="2" customWidth="1"/>
    <col min="9484" max="9484" width="2.85546875" style="2" customWidth="1"/>
    <col min="9485" max="9722" width="9.140625" style="2"/>
    <col min="9723" max="9723" width="2.85546875" style="2" customWidth="1"/>
    <col min="9724" max="9724" width="45.85546875" style="2" customWidth="1"/>
    <col min="9725" max="9725" width="2.85546875" style="2" customWidth="1"/>
    <col min="9726" max="9727" width="15.7109375" style="2" customWidth="1"/>
    <col min="9728" max="9728" width="2.85546875" style="2" customWidth="1"/>
    <col min="9729" max="9730" width="15.7109375" style="2" customWidth="1"/>
    <col min="9731" max="9731" width="2.85546875" style="2" customWidth="1"/>
    <col min="9732" max="9733" width="15.7109375" style="2" customWidth="1"/>
    <col min="9734" max="9734" width="2.85546875" style="2" customWidth="1"/>
    <col min="9735" max="9736" width="15.7109375" style="2" customWidth="1"/>
    <col min="9737" max="9737" width="2.85546875" style="2" customWidth="1"/>
    <col min="9738" max="9739" width="15.7109375" style="2" customWidth="1"/>
    <col min="9740" max="9740" width="2.85546875" style="2" customWidth="1"/>
    <col min="9741" max="9978" width="9.140625" style="2"/>
    <col min="9979" max="9979" width="2.85546875" style="2" customWidth="1"/>
    <col min="9980" max="9980" width="45.85546875" style="2" customWidth="1"/>
    <col min="9981" max="9981" width="2.85546875" style="2" customWidth="1"/>
    <col min="9982" max="9983" width="15.7109375" style="2" customWidth="1"/>
    <col min="9984" max="9984" width="2.85546875" style="2" customWidth="1"/>
    <col min="9985" max="9986" width="15.7109375" style="2" customWidth="1"/>
    <col min="9987" max="9987" width="2.85546875" style="2" customWidth="1"/>
    <col min="9988" max="9989" width="15.7109375" style="2" customWidth="1"/>
    <col min="9990" max="9990" width="2.85546875" style="2" customWidth="1"/>
    <col min="9991" max="9992" width="15.7109375" style="2" customWidth="1"/>
    <col min="9993" max="9993" width="2.85546875" style="2" customWidth="1"/>
    <col min="9994" max="9995" width="15.7109375" style="2" customWidth="1"/>
    <col min="9996" max="9996" width="2.85546875" style="2" customWidth="1"/>
    <col min="9997" max="10234" width="9.140625" style="2"/>
    <col min="10235" max="10235" width="2.85546875" style="2" customWidth="1"/>
    <col min="10236" max="10236" width="45.85546875" style="2" customWidth="1"/>
    <col min="10237" max="10237" width="2.85546875" style="2" customWidth="1"/>
    <col min="10238" max="10239" width="15.7109375" style="2" customWidth="1"/>
    <col min="10240" max="10240" width="2.85546875" style="2" customWidth="1"/>
    <col min="10241" max="10242" width="15.7109375" style="2" customWidth="1"/>
    <col min="10243" max="10243" width="2.85546875" style="2" customWidth="1"/>
    <col min="10244" max="10245" width="15.7109375" style="2" customWidth="1"/>
    <col min="10246" max="10246" width="2.85546875" style="2" customWidth="1"/>
    <col min="10247" max="10248" width="15.7109375" style="2" customWidth="1"/>
    <col min="10249" max="10249" width="2.85546875" style="2" customWidth="1"/>
    <col min="10250" max="10251" width="15.7109375" style="2" customWidth="1"/>
    <col min="10252" max="10252" width="2.85546875" style="2" customWidth="1"/>
    <col min="10253" max="10490" width="9.140625" style="2"/>
    <col min="10491" max="10491" width="2.85546875" style="2" customWidth="1"/>
    <col min="10492" max="10492" width="45.85546875" style="2" customWidth="1"/>
    <col min="10493" max="10493" width="2.85546875" style="2" customWidth="1"/>
    <col min="10494" max="10495" width="15.7109375" style="2" customWidth="1"/>
    <col min="10496" max="10496" width="2.85546875" style="2" customWidth="1"/>
    <col min="10497" max="10498" width="15.7109375" style="2" customWidth="1"/>
    <col min="10499" max="10499" width="2.85546875" style="2" customWidth="1"/>
    <col min="10500" max="10501" width="15.7109375" style="2" customWidth="1"/>
    <col min="10502" max="10502" width="2.85546875" style="2" customWidth="1"/>
    <col min="10503" max="10504" width="15.7109375" style="2" customWidth="1"/>
    <col min="10505" max="10505" width="2.85546875" style="2" customWidth="1"/>
    <col min="10506" max="10507" width="15.7109375" style="2" customWidth="1"/>
    <col min="10508" max="10508" width="2.85546875" style="2" customWidth="1"/>
    <col min="10509" max="10746" width="9.140625" style="2"/>
    <col min="10747" max="10747" width="2.85546875" style="2" customWidth="1"/>
    <col min="10748" max="10748" width="45.85546875" style="2" customWidth="1"/>
    <col min="10749" max="10749" width="2.85546875" style="2" customWidth="1"/>
    <col min="10750" max="10751" width="15.7109375" style="2" customWidth="1"/>
    <col min="10752" max="10752" width="2.85546875" style="2" customWidth="1"/>
    <col min="10753" max="10754" width="15.7109375" style="2" customWidth="1"/>
    <col min="10755" max="10755" width="2.85546875" style="2" customWidth="1"/>
    <col min="10756" max="10757" width="15.7109375" style="2" customWidth="1"/>
    <col min="10758" max="10758" width="2.85546875" style="2" customWidth="1"/>
    <col min="10759" max="10760" width="15.7109375" style="2" customWidth="1"/>
    <col min="10761" max="10761" width="2.85546875" style="2" customWidth="1"/>
    <col min="10762" max="10763" width="15.7109375" style="2" customWidth="1"/>
    <col min="10764" max="10764" width="2.85546875" style="2" customWidth="1"/>
    <col min="10765" max="11002" width="9.140625" style="2"/>
    <col min="11003" max="11003" width="2.85546875" style="2" customWidth="1"/>
    <col min="11004" max="11004" width="45.85546875" style="2" customWidth="1"/>
    <col min="11005" max="11005" width="2.85546875" style="2" customWidth="1"/>
    <col min="11006" max="11007" width="15.7109375" style="2" customWidth="1"/>
    <col min="11008" max="11008" width="2.85546875" style="2" customWidth="1"/>
    <col min="11009" max="11010" width="15.7109375" style="2" customWidth="1"/>
    <col min="11011" max="11011" width="2.85546875" style="2" customWidth="1"/>
    <col min="11012" max="11013" width="15.7109375" style="2" customWidth="1"/>
    <col min="11014" max="11014" width="2.85546875" style="2" customWidth="1"/>
    <col min="11015" max="11016" width="15.7109375" style="2" customWidth="1"/>
    <col min="11017" max="11017" width="2.85546875" style="2" customWidth="1"/>
    <col min="11018" max="11019" width="15.7109375" style="2" customWidth="1"/>
    <col min="11020" max="11020" width="2.85546875" style="2" customWidth="1"/>
    <col min="11021" max="11258" width="9.140625" style="2"/>
    <col min="11259" max="11259" width="2.85546875" style="2" customWidth="1"/>
    <col min="11260" max="11260" width="45.85546875" style="2" customWidth="1"/>
    <col min="11261" max="11261" width="2.85546875" style="2" customWidth="1"/>
    <col min="11262" max="11263" width="15.7109375" style="2" customWidth="1"/>
    <col min="11264" max="11264" width="2.85546875" style="2" customWidth="1"/>
    <col min="11265" max="11266" width="15.7109375" style="2" customWidth="1"/>
    <col min="11267" max="11267" width="2.85546875" style="2" customWidth="1"/>
    <col min="11268" max="11269" width="15.7109375" style="2" customWidth="1"/>
    <col min="11270" max="11270" width="2.85546875" style="2" customWidth="1"/>
    <col min="11271" max="11272" width="15.7109375" style="2" customWidth="1"/>
    <col min="11273" max="11273" width="2.85546875" style="2" customWidth="1"/>
    <col min="11274" max="11275" width="15.7109375" style="2" customWidth="1"/>
    <col min="11276" max="11276" width="2.85546875" style="2" customWidth="1"/>
    <col min="11277" max="11514" width="9.140625" style="2"/>
    <col min="11515" max="11515" width="2.85546875" style="2" customWidth="1"/>
    <col min="11516" max="11516" width="45.85546875" style="2" customWidth="1"/>
    <col min="11517" max="11517" width="2.85546875" style="2" customWidth="1"/>
    <col min="11518" max="11519" width="15.7109375" style="2" customWidth="1"/>
    <col min="11520" max="11520" width="2.85546875" style="2" customWidth="1"/>
    <col min="11521" max="11522" width="15.7109375" style="2" customWidth="1"/>
    <col min="11523" max="11523" width="2.85546875" style="2" customWidth="1"/>
    <col min="11524" max="11525" width="15.7109375" style="2" customWidth="1"/>
    <col min="11526" max="11526" width="2.85546875" style="2" customWidth="1"/>
    <col min="11527" max="11528" width="15.7109375" style="2" customWidth="1"/>
    <col min="11529" max="11529" width="2.85546875" style="2" customWidth="1"/>
    <col min="11530" max="11531" width="15.7109375" style="2" customWidth="1"/>
    <col min="11532" max="11532" width="2.85546875" style="2" customWidth="1"/>
    <col min="11533" max="11770" width="9.140625" style="2"/>
    <col min="11771" max="11771" width="2.85546875" style="2" customWidth="1"/>
    <col min="11772" max="11772" width="45.85546875" style="2" customWidth="1"/>
    <col min="11773" max="11773" width="2.85546875" style="2" customWidth="1"/>
    <col min="11774" max="11775" width="15.7109375" style="2" customWidth="1"/>
    <col min="11776" max="11776" width="2.85546875" style="2" customWidth="1"/>
    <col min="11777" max="11778" width="15.7109375" style="2" customWidth="1"/>
    <col min="11779" max="11779" width="2.85546875" style="2" customWidth="1"/>
    <col min="11780" max="11781" width="15.7109375" style="2" customWidth="1"/>
    <col min="11782" max="11782" width="2.85546875" style="2" customWidth="1"/>
    <col min="11783" max="11784" width="15.7109375" style="2" customWidth="1"/>
    <col min="11785" max="11785" width="2.85546875" style="2" customWidth="1"/>
    <col min="11786" max="11787" width="15.7109375" style="2" customWidth="1"/>
    <col min="11788" max="11788" width="2.85546875" style="2" customWidth="1"/>
    <col min="11789" max="12026" width="9.140625" style="2"/>
    <col min="12027" max="12027" width="2.85546875" style="2" customWidth="1"/>
    <col min="12028" max="12028" width="45.85546875" style="2" customWidth="1"/>
    <col min="12029" max="12029" width="2.85546875" style="2" customWidth="1"/>
    <col min="12030" max="12031" width="15.7109375" style="2" customWidth="1"/>
    <col min="12032" max="12032" width="2.85546875" style="2" customWidth="1"/>
    <col min="12033" max="12034" width="15.7109375" style="2" customWidth="1"/>
    <col min="12035" max="12035" width="2.85546875" style="2" customWidth="1"/>
    <col min="12036" max="12037" width="15.7109375" style="2" customWidth="1"/>
    <col min="12038" max="12038" width="2.85546875" style="2" customWidth="1"/>
    <col min="12039" max="12040" width="15.7109375" style="2" customWidth="1"/>
    <col min="12041" max="12041" width="2.85546875" style="2" customWidth="1"/>
    <col min="12042" max="12043" width="15.7109375" style="2" customWidth="1"/>
    <col min="12044" max="12044" width="2.85546875" style="2" customWidth="1"/>
    <col min="12045" max="12282" width="9.140625" style="2"/>
    <col min="12283" max="12283" width="2.85546875" style="2" customWidth="1"/>
    <col min="12284" max="12284" width="45.85546875" style="2" customWidth="1"/>
    <col min="12285" max="12285" width="2.85546875" style="2" customWidth="1"/>
    <col min="12286" max="12287" width="15.7109375" style="2" customWidth="1"/>
    <col min="12288" max="12288" width="2.85546875" style="2" customWidth="1"/>
    <col min="12289" max="12290" width="15.7109375" style="2" customWidth="1"/>
    <col min="12291" max="12291" width="2.85546875" style="2" customWidth="1"/>
    <col min="12292" max="12293" width="15.7109375" style="2" customWidth="1"/>
    <col min="12294" max="12294" width="2.85546875" style="2" customWidth="1"/>
    <col min="12295" max="12296" width="15.7109375" style="2" customWidth="1"/>
    <col min="12297" max="12297" width="2.85546875" style="2" customWidth="1"/>
    <col min="12298" max="12299" width="15.7109375" style="2" customWidth="1"/>
    <col min="12300" max="12300" width="2.85546875" style="2" customWidth="1"/>
    <col min="12301" max="12538" width="9.140625" style="2"/>
    <col min="12539" max="12539" width="2.85546875" style="2" customWidth="1"/>
    <col min="12540" max="12540" width="45.85546875" style="2" customWidth="1"/>
    <col min="12541" max="12541" width="2.85546875" style="2" customWidth="1"/>
    <col min="12542" max="12543" width="15.7109375" style="2" customWidth="1"/>
    <col min="12544" max="12544" width="2.85546875" style="2" customWidth="1"/>
    <col min="12545" max="12546" width="15.7109375" style="2" customWidth="1"/>
    <col min="12547" max="12547" width="2.85546875" style="2" customWidth="1"/>
    <col min="12548" max="12549" width="15.7109375" style="2" customWidth="1"/>
    <col min="12550" max="12550" width="2.85546875" style="2" customWidth="1"/>
    <col min="12551" max="12552" width="15.7109375" style="2" customWidth="1"/>
    <col min="12553" max="12553" width="2.85546875" style="2" customWidth="1"/>
    <col min="12554" max="12555" width="15.7109375" style="2" customWidth="1"/>
    <col min="12556" max="12556" width="2.85546875" style="2" customWidth="1"/>
    <col min="12557" max="12794" width="9.140625" style="2"/>
    <col min="12795" max="12795" width="2.85546875" style="2" customWidth="1"/>
    <col min="12796" max="12796" width="45.85546875" style="2" customWidth="1"/>
    <col min="12797" max="12797" width="2.85546875" style="2" customWidth="1"/>
    <col min="12798" max="12799" width="15.7109375" style="2" customWidth="1"/>
    <col min="12800" max="12800" width="2.85546875" style="2" customWidth="1"/>
    <col min="12801" max="12802" width="15.7109375" style="2" customWidth="1"/>
    <col min="12803" max="12803" width="2.85546875" style="2" customWidth="1"/>
    <col min="12804" max="12805" width="15.7109375" style="2" customWidth="1"/>
    <col min="12806" max="12806" width="2.85546875" style="2" customWidth="1"/>
    <col min="12807" max="12808" width="15.7109375" style="2" customWidth="1"/>
    <col min="12809" max="12809" width="2.85546875" style="2" customWidth="1"/>
    <col min="12810" max="12811" width="15.7109375" style="2" customWidth="1"/>
    <col min="12812" max="12812" width="2.85546875" style="2" customWidth="1"/>
    <col min="12813" max="13050" width="9.140625" style="2"/>
    <col min="13051" max="13051" width="2.85546875" style="2" customWidth="1"/>
    <col min="13052" max="13052" width="45.85546875" style="2" customWidth="1"/>
    <col min="13053" max="13053" width="2.85546875" style="2" customWidth="1"/>
    <col min="13054" max="13055" width="15.7109375" style="2" customWidth="1"/>
    <col min="13056" max="13056" width="2.85546875" style="2" customWidth="1"/>
    <col min="13057" max="13058" width="15.7109375" style="2" customWidth="1"/>
    <col min="13059" max="13059" width="2.85546875" style="2" customWidth="1"/>
    <col min="13060" max="13061" width="15.7109375" style="2" customWidth="1"/>
    <col min="13062" max="13062" width="2.85546875" style="2" customWidth="1"/>
    <col min="13063" max="13064" width="15.7109375" style="2" customWidth="1"/>
    <col min="13065" max="13065" width="2.85546875" style="2" customWidth="1"/>
    <col min="13066" max="13067" width="15.7109375" style="2" customWidth="1"/>
    <col min="13068" max="13068" width="2.85546875" style="2" customWidth="1"/>
    <col min="13069" max="13306" width="9.140625" style="2"/>
    <col min="13307" max="13307" width="2.85546875" style="2" customWidth="1"/>
    <col min="13308" max="13308" width="45.85546875" style="2" customWidth="1"/>
    <col min="13309" max="13309" width="2.85546875" style="2" customWidth="1"/>
    <col min="13310" max="13311" width="15.7109375" style="2" customWidth="1"/>
    <col min="13312" max="13312" width="2.85546875" style="2" customWidth="1"/>
    <col min="13313" max="13314" width="15.7109375" style="2" customWidth="1"/>
    <col min="13315" max="13315" width="2.85546875" style="2" customWidth="1"/>
    <col min="13316" max="13317" width="15.7109375" style="2" customWidth="1"/>
    <col min="13318" max="13318" width="2.85546875" style="2" customWidth="1"/>
    <col min="13319" max="13320" width="15.7109375" style="2" customWidth="1"/>
    <col min="13321" max="13321" width="2.85546875" style="2" customWidth="1"/>
    <col min="13322" max="13323" width="15.7109375" style="2" customWidth="1"/>
    <col min="13324" max="13324" width="2.85546875" style="2" customWidth="1"/>
    <col min="13325" max="13562" width="9.140625" style="2"/>
    <col min="13563" max="13563" width="2.85546875" style="2" customWidth="1"/>
    <col min="13564" max="13564" width="45.85546875" style="2" customWidth="1"/>
    <col min="13565" max="13565" width="2.85546875" style="2" customWidth="1"/>
    <col min="13566" max="13567" width="15.7109375" style="2" customWidth="1"/>
    <col min="13568" max="13568" width="2.85546875" style="2" customWidth="1"/>
    <col min="13569" max="13570" width="15.7109375" style="2" customWidth="1"/>
    <col min="13571" max="13571" width="2.85546875" style="2" customWidth="1"/>
    <col min="13572" max="13573" width="15.7109375" style="2" customWidth="1"/>
    <col min="13574" max="13574" width="2.85546875" style="2" customWidth="1"/>
    <col min="13575" max="13576" width="15.7109375" style="2" customWidth="1"/>
    <col min="13577" max="13577" width="2.85546875" style="2" customWidth="1"/>
    <col min="13578" max="13579" width="15.7109375" style="2" customWidth="1"/>
    <col min="13580" max="13580" width="2.85546875" style="2" customWidth="1"/>
    <col min="13581" max="13818" width="9.140625" style="2"/>
    <col min="13819" max="13819" width="2.85546875" style="2" customWidth="1"/>
    <col min="13820" max="13820" width="45.85546875" style="2" customWidth="1"/>
    <col min="13821" max="13821" width="2.85546875" style="2" customWidth="1"/>
    <col min="13822" max="13823" width="15.7109375" style="2" customWidth="1"/>
    <col min="13824" max="13824" width="2.85546875" style="2" customWidth="1"/>
    <col min="13825" max="13826" width="15.7109375" style="2" customWidth="1"/>
    <col min="13827" max="13827" width="2.85546875" style="2" customWidth="1"/>
    <col min="13828" max="13829" width="15.7109375" style="2" customWidth="1"/>
    <col min="13830" max="13830" width="2.85546875" style="2" customWidth="1"/>
    <col min="13831" max="13832" width="15.7109375" style="2" customWidth="1"/>
    <col min="13833" max="13833" width="2.85546875" style="2" customWidth="1"/>
    <col min="13834" max="13835" width="15.7109375" style="2" customWidth="1"/>
    <col min="13836" max="13836" width="2.85546875" style="2" customWidth="1"/>
    <col min="13837" max="14074" width="9.140625" style="2"/>
    <col min="14075" max="14075" width="2.85546875" style="2" customWidth="1"/>
    <col min="14076" max="14076" width="45.85546875" style="2" customWidth="1"/>
    <col min="14077" max="14077" width="2.85546875" style="2" customWidth="1"/>
    <col min="14078" max="14079" width="15.7109375" style="2" customWidth="1"/>
    <col min="14080" max="14080" width="2.85546875" style="2" customWidth="1"/>
    <col min="14081" max="14082" width="15.7109375" style="2" customWidth="1"/>
    <col min="14083" max="14083" width="2.85546875" style="2" customWidth="1"/>
    <col min="14084" max="14085" width="15.7109375" style="2" customWidth="1"/>
    <col min="14086" max="14086" width="2.85546875" style="2" customWidth="1"/>
    <col min="14087" max="14088" width="15.7109375" style="2" customWidth="1"/>
    <col min="14089" max="14089" width="2.85546875" style="2" customWidth="1"/>
    <col min="14090" max="14091" width="15.7109375" style="2" customWidth="1"/>
    <col min="14092" max="14092" width="2.85546875" style="2" customWidth="1"/>
    <col min="14093" max="14330" width="9.140625" style="2"/>
    <col min="14331" max="14331" width="2.85546875" style="2" customWidth="1"/>
    <col min="14332" max="14332" width="45.85546875" style="2" customWidth="1"/>
    <col min="14333" max="14333" width="2.85546875" style="2" customWidth="1"/>
    <col min="14334" max="14335" width="15.7109375" style="2" customWidth="1"/>
    <col min="14336" max="14336" width="2.85546875" style="2" customWidth="1"/>
    <col min="14337" max="14338" width="15.7109375" style="2" customWidth="1"/>
    <col min="14339" max="14339" width="2.85546875" style="2" customWidth="1"/>
    <col min="14340" max="14341" width="15.7109375" style="2" customWidth="1"/>
    <col min="14342" max="14342" width="2.85546875" style="2" customWidth="1"/>
    <col min="14343" max="14344" width="15.7109375" style="2" customWidth="1"/>
    <col min="14345" max="14345" width="2.85546875" style="2" customWidth="1"/>
    <col min="14346" max="14347" width="15.7109375" style="2" customWidth="1"/>
    <col min="14348" max="14348" width="2.85546875" style="2" customWidth="1"/>
    <col min="14349" max="14586" width="9.140625" style="2"/>
    <col min="14587" max="14587" width="2.85546875" style="2" customWidth="1"/>
    <col min="14588" max="14588" width="45.85546875" style="2" customWidth="1"/>
    <col min="14589" max="14589" width="2.85546875" style="2" customWidth="1"/>
    <col min="14590" max="14591" width="15.7109375" style="2" customWidth="1"/>
    <col min="14592" max="14592" width="2.85546875" style="2" customWidth="1"/>
    <col min="14593" max="14594" width="15.7109375" style="2" customWidth="1"/>
    <col min="14595" max="14595" width="2.85546875" style="2" customWidth="1"/>
    <col min="14596" max="14597" width="15.7109375" style="2" customWidth="1"/>
    <col min="14598" max="14598" width="2.85546875" style="2" customWidth="1"/>
    <col min="14599" max="14600" width="15.7109375" style="2" customWidth="1"/>
    <col min="14601" max="14601" width="2.85546875" style="2" customWidth="1"/>
    <col min="14602" max="14603" width="15.7109375" style="2" customWidth="1"/>
    <col min="14604" max="14604" width="2.85546875" style="2" customWidth="1"/>
    <col min="14605" max="14842" width="9.140625" style="2"/>
    <col min="14843" max="14843" width="2.85546875" style="2" customWidth="1"/>
    <col min="14844" max="14844" width="45.85546875" style="2" customWidth="1"/>
    <col min="14845" max="14845" width="2.85546875" style="2" customWidth="1"/>
    <col min="14846" max="14847" width="15.7109375" style="2" customWidth="1"/>
    <col min="14848" max="14848" width="2.85546875" style="2" customWidth="1"/>
    <col min="14849" max="14850" width="15.7109375" style="2" customWidth="1"/>
    <col min="14851" max="14851" width="2.85546875" style="2" customWidth="1"/>
    <col min="14852" max="14853" width="15.7109375" style="2" customWidth="1"/>
    <col min="14854" max="14854" width="2.85546875" style="2" customWidth="1"/>
    <col min="14855" max="14856" width="15.7109375" style="2" customWidth="1"/>
    <col min="14857" max="14857" width="2.85546875" style="2" customWidth="1"/>
    <col min="14858" max="14859" width="15.7109375" style="2" customWidth="1"/>
    <col min="14860" max="14860" width="2.85546875" style="2" customWidth="1"/>
    <col min="14861" max="15098" width="9.140625" style="2"/>
    <col min="15099" max="15099" width="2.85546875" style="2" customWidth="1"/>
    <col min="15100" max="15100" width="45.85546875" style="2" customWidth="1"/>
    <col min="15101" max="15101" width="2.85546875" style="2" customWidth="1"/>
    <col min="15102" max="15103" width="15.7109375" style="2" customWidth="1"/>
    <col min="15104" max="15104" width="2.85546875" style="2" customWidth="1"/>
    <col min="15105" max="15106" width="15.7109375" style="2" customWidth="1"/>
    <col min="15107" max="15107" width="2.85546875" style="2" customWidth="1"/>
    <col min="15108" max="15109" width="15.7109375" style="2" customWidth="1"/>
    <col min="15110" max="15110" width="2.85546875" style="2" customWidth="1"/>
    <col min="15111" max="15112" width="15.7109375" style="2" customWidth="1"/>
    <col min="15113" max="15113" width="2.85546875" style="2" customWidth="1"/>
    <col min="15114" max="15115" width="15.7109375" style="2" customWidth="1"/>
    <col min="15116" max="15116" width="2.85546875" style="2" customWidth="1"/>
    <col min="15117" max="15354" width="9.140625" style="2"/>
    <col min="15355" max="15355" width="2.85546875" style="2" customWidth="1"/>
    <col min="15356" max="15356" width="45.85546875" style="2" customWidth="1"/>
    <col min="15357" max="15357" width="2.85546875" style="2" customWidth="1"/>
    <col min="15358" max="15359" width="15.7109375" style="2" customWidth="1"/>
    <col min="15360" max="15360" width="2.85546875" style="2" customWidth="1"/>
    <col min="15361" max="15362" width="15.7109375" style="2" customWidth="1"/>
    <col min="15363" max="15363" width="2.85546875" style="2" customWidth="1"/>
    <col min="15364" max="15365" width="15.7109375" style="2" customWidth="1"/>
    <col min="15366" max="15366" width="2.85546875" style="2" customWidth="1"/>
    <col min="15367" max="15368" width="15.7109375" style="2" customWidth="1"/>
    <col min="15369" max="15369" width="2.85546875" style="2" customWidth="1"/>
    <col min="15370" max="15371" width="15.7109375" style="2" customWidth="1"/>
    <col min="15372" max="15372" width="2.85546875" style="2" customWidth="1"/>
    <col min="15373" max="15610" width="9.140625" style="2"/>
    <col min="15611" max="15611" width="2.85546875" style="2" customWidth="1"/>
    <col min="15612" max="15612" width="45.85546875" style="2" customWidth="1"/>
    <col min="15613" max="15613" width="2.85546875" style="2" customWidth="1"/>
    <col min="15614" max="15615" width="15.7109375" style="2" customWidth="1"/>
    <col min="15616" max="15616" width="2.85546875" style="2" customWidth="1"/>
    <col min="15617" max="15618" width="15.7109375" style="2" customWidth="1"/>
    <col min="15619" max="15619" width="2.85546875" style="2" customWidth="1"/>
    <col min="15620" max="15621" width="15.7109375" style="2" customWidth="1"/>
    <col min="15622" max="15622" width="2.85546875" style="2" customWidth="1"/>
    <col min="15623" max="15624" width="15.7109375" style="2" customWidth="1"/>
    <col min="15625" max="15625" width="2.85546875" style="2" customWidth="1"/>
    <col min="15626" max="15627" width="15.7109375" style="2" customWidth="1"/>
    <col min="15628" max="15628" width="2.85546875" style="2" customWidth="1"/>
    <col min="15629" max="15866" width="9.140625" style="2"/>
    <col min="15867" max="15867" width="2.85546875" style="2" customWidth="1"/>
    <col min="15868" max="15868" width="45.85546875" style="2" customWidth="1"/>
    <col min="15869" max="15869" width="2.85546875" style="2" customWidth="1"/>
    <col min="15870" max="15871" width="15.7109375" style="2" customWidth="1"/>
    <col min="15872" max="15872" width="2.85546875" style="2" customWidth="1"/>
    <col min="15873" max="15874" width="15.7109375" style="2" customWidth="1"/>
    <col min="15875" max="15875" width="2.85546875" style="2" customWidth="1"/>
    <col min="15876" max="15877" width="15.7109375" style="2" customWidth="1"/>
    <col min="15878" max="15878" width="2.85546875" style="2" customWidth="1"/>
    <col min="15879" max="15880" width="15.7109375" style="2" customWidth="1"/>
    <col min="15881" max="15881" width="2.85546875" style="2" customWidth="1"/>
    <col min="15882" max="15883" width="15.7109375" style="2" customWidth="1"/>
    <col min="15884" max="15884" width="2.85546875" style="2" customWidth="1"/>
    <col min="15885" max="16122" width="9.140625" style="2"/>
    <col min="16123" max="16123" width="2.85546875" style="2" customWidth="1"/>
    <col min="16124" max="16124" width="45.85546875" style="2" customWidth="1"/>
    <col min="16125" max="16125" width="2.85546875" style="2" customWidth="1"/>
    <col min="16126" max="16127" width="15.7109375" style="2" customWidth="1"/>
    <col min="16128" max="16128" width="2.85546875" style="2" customWidth="1"/>
    <col min="16129" max="16130" width="15.7109375" style="2" customWidth="1"/>
    <col min="16131" max="16131" width="2.85546875" style="2" customWidth="1"/>
    <col min="16132" max="16133" width="15.7109375" style="2" customWidth="1"/>
    <col min="16134" max="16134" width="2.85546875" style="2" customWidth="1"/>
    <col min="16135" max="16136" width="15.7109375" style="2" customWidth="1"/>
    <col min="16137" max="16137" width="2.85546875" style="2" customWidth="1"/>
    <col min="16138" max="16139" width="15.7109375" style="2" customWidth="1"/>
    <col min="16140" max="16140" width="2.85546875" style="2" customWidth="1"/>
    <col min="16141" max="16384" width="9.140625" style="2"/>
  </cols>
  <sheetData>
    <row r="2" spans="1:17" ht="12" customHeight="1" x14ac:dyDescent="0.25">
      <c r="B2" s="209" t="s">
        <v>446</v>
      </c>
    </row>
    <row r="3" spans="1:17" ht="12" customHeight="1" x14ac:dyDescent="0.25">
      <c r="B3" s="209" t="s">
        <v>447</v>
      </c>
    </row>
    <row r="4" spans="1:17" ht="12" customHeight="1" x14ac:dyDescent="0.25">
      <c r="B4" s="2313" t="s">
        <v>4</v>
      </c>
      <c r="D4" s="2316" t="s">
        <v>437</v>
      </c>
      <c r="E4" s="2316"/>
      <c r="G4" s="2316" t="s">
        <v>438</v>
      </c>
      <c r="H4" s="2316"/>
      <c r="J4" s="2316" t="s">
        <v>439</v>
      </c>
      <c r="K4" s="2316"/>
      <c r="M4" s="2285" t="s">
        <v>588</v>
      </c>
      <c r="N4" s="2285" t="s">
        <v>7</v>
      </c>
      <c r="P4" s="2316" t="s">
        <v>438</v>
      </c>
      <c r="Q4" s="2316"/>
    </row>
    <row r="5" spans="1:17" ht="12" customHeight="1" x14ac:dyDescent="0.25">
      <c r="B5" s="2314"/>
      <c r="D5" s="2317" t="s">
        <v>440</v>
      </c>
      <c r="E5" s="2317"/>
      <c r="G5" s="2317" t="s">
        <v>599</v>
      </c>
      <c r="H5" s="2317"/>
      <c r="J5" s="2317" t="s">
        <v>440</v>
      </c>
      <c r="K5" s="2317"/>
      <c r="M5" s="2286"/>
      <c r="N5" s="2286"/>
      <c r="P5" s="2317" t="s">
        <v>3</v>
      </c>
      <c r="Q5" s="2317"/>
    </row>
    <row r="6" spans="1:17" ht="12" customHeight="1" x14ac:dyDescent="0.25">
      <c r="B6" s="2315"/>
      <c r="D6" s="465">
        <v>2017</v>
      </c>
      <c r="E6" s="465">
        <v>2016</v>
      </c>
      <c r="G6" s="465">
        <v>2017</v>
      </c>
      <c r="H6" s="465">
        <v>2016</v>
      </c>
      <c r="J6" s="465">
        <v>2017</v>
      </c>
      <c r="K6" s="465">
        <v>2016</v>
      </c>
      <c r="M6" s="2287"/>
      <c r="N6" s="2287"/>
      <c r="P6" s="465">
        <v>2017</v>
      </c>
      <c r="Q6" s="465">
        <v>2016</v>
      </c>
    </row>
    <row r="7" spans="1:17" ht="12" customHeight="1" x14ac:dyDescent="0.25">
      <c r="A7" s="102"/>
      <c r="B7" s="228"/>
      <c r="C7" s="102"/>
      <c r="D7" s="504"/>
      <c r="E7" s="504"/>
      <c r="F7" s="102"/>
      <c r="G7" s="504"/>
      <c r="H7" s="504"/>
      <c r="I7" s="102"/>
      <c r="J7" s="504"/>
      <c r="K7" s="504"/>
      <c r="L7" s="102"/>
    </row>
    <row r="8" spans="1:17" ht="12" customHeight="1" x14ac:dyDescent="0.25">
      <c r="B8" s="505" t="s">
        <v>8</v>
      </c>
      <c r="D8" s="132"/>
      <c r="E8" s="132"/>
      <c r="G8" s="132"/>
      <c r="H8" s="132"/>
      <c r="J8" s="132"/>
      <c r="K8" s="132"/>
    </row>
    <row r="9" spans="1:17" ht="12" customHeight="1" x14ac:dyDescent="0.25">
      <c r="A9" s="102"/>
      <c r="B9" s="491" t="s">
        <v>589</v>
      </c>
      <c r="C9" s="102"/>
      <c r="D9" s="645">
        <v>389621943</v>
      </c>
      <c r="E9" s="507">
        <v>336225890</v>
      </c>
      <c r="F9" s="102"/>
      <c r="G9" s="811">
        <v>40507227.592565998</v>
      </c>
      <c r="H9" s="514">
        <v>35022968.230599999</v>
      </c>
      <c r="I9" s="102"/>
      <c r="J9" s="645">
        <v>28484236</v>
      </c>
      <c r="K9" s="507">
        <v>259824484</v>
      </c>
      <c r="L9" s="102"/>
      <c r="M9" s="1801">
        <f>VLOOKUP(B9,'FX rates'!$B$9:$K$114,4,FALSE)</f>
        <v>3.3109139999999999</v>
      </c>
      <c r="N9" s="1802">
        <f>VLOOKUP(B9,'FX rates'!$B$9:$K$114,5,FALSE)</f>
        <v>3.2522000000000002</v>
      </c>
      <c r="P9" s="645">
        <f>IF(G9="NA", "NA",G9/M9)</f>
        <v>12234454.773686662</v>
      </c>
      <c r="Q9" s="507">
        <f>IF(H9="NA", "NA",H9/N9)</f>
        <v>10769008.126990959</v>
      </c>
    </row>
    <row r="10" spans="1:17" ht="12" customHeight="1" x14ac:dyDescent="0.25">
      <c r="B10" s="494" t="s">
        <v>16</v>
      </c>
      <c r="C10" s="102"/>
      <c r="D10" s="646">
        <v>19267</v>
      </c>
      <c r="E10" s="509">
        <v>29775</v>
      </c>
      <c r="F10" s="102"/>
      <c r="G10" s="812">
        <v>10254107.5</v>
      </c>
      <c r="H10" s="517">
        <v>14887500</v>
      </c>
      <c r="I10" s="102"/>
      <c r="J10" s="646">
        <v>11397</v>
      </c>
      <c r="K10" s="509">
        <v>15706</v>
      </c>
      <c r="L10" s="102"/>
      <c r="M10" s="1799">
        <f>VLOOKUP(B10,'FX rates'!$B$9:$K$114,4,FALSE)</f>
        <v>2972.9821440000001</v>
      </c>
      <c r="N10" s="1800">
        <f>VLOOKUP(B10,'FX rates'!$B$9:$K$114,5,FALSE)</f>
        <v>2974.03</v>
      </c>
      <c r="P10" s="646">
        <f t="shared" ref="P10:P28" si="0">IF(G10="NA", "NA",G10/M10)</f>
        <v>3449.0982465853654</v>
      </c>
      <c r="Q10" s="509">
        <f t="shared" ref="Q10:Q28" si="1">IF(H10="NA", "NA",H10/N10)</f>
        <v>5005.8338348974285</v>
      </c>
    </row>
    <row r="11" spans="1:17" ht="12" customHeight="1" x14ac:dyDescent="0.25">
      <c r="B11" s="494" t="s">
        <v>131</v>
      </c>
      <c r="C11" s="102"/>
      <c r="D11" s="646">
        <v>687891567</v>
      </c>
      <c r="E11" s="509">
        <v>688266468</v>
      </c>
      <c r="F11" s="102"/>
      <c r="G11" s="812">
        <v>879936851</v>
      </c>
      <c r="H11" s="517">
        <v>821503622</v>
      </c>
      <c r="I11" s="102"/>
      <c r="J11" s="646">
        <v>14179251</v>
      </c>
      <c r="K11" s="509">
        <v>12125022</v>
      </c>
      <c r="L11" s="102"/>
      <c r="M11" s="1799">
        <f>VLOOKUP(B11,'FX rates'!$B$9:$K$114,4,FALSE)</f>
        <v>1</v>
      </c>
      <c r="N11" s="1800">
        <f>VLOOKUP(B11,'FX rates'!$B$9:$K$114,5,FALSE)</f>
        <v>1</v>
      </c>
      <c r="P11" s="646">
        <f t="shared" si="0"/>
        <v>879936851</v>
      </c>
      <c r="Q11" s="509">
        <f t="shared" si="1"/>
        <v>821503622</v>
      </c>
    </row>
    <row r="12" spans="1:17" ht="12" customHeight="1" x14ac:dyDescent="0.25">
      <c r="B12" s="518" t="s">
        <v>20</v>
      </c>
      <c r="C12" s="102"/>
      <c r="D12" s="1527">
        <v>25938</v>
      </c>
      <c r="E12" s="1528">
        <v>545100</v>
      </c>
      <c r="F12" s="102"/>
      <c r="G12" s="1529">
        <v>2579.59623354</v>
      </c>
      <c r="H12" s="1530">
        <v>54340.950239999998</v>
      </c>
      <c r="I12" s="102"/>
      <c r="J12" s="1531">
        <v>86004</v>
      </c>
      <c r="K12" s="1528">
        <v>582696</v>
      </c>
      <c r="L12" s="102"/>
      <c r="M12" s="1799">
        <f>VLOOKUP(B12,'FX rates'!$B$9:$K$114,4,FALSE)</f>
        <v>19.678550999999999</v>
      </c>
      <c r="N12" s="1800">
        <f>VLOOKUP(B12,'FX rates'!$B$9:$K$114,5,FALSE)</f>
        <v>20.715699999999998</v>
      </c>
      <c r="P12" s="1531">
        <f t="shared" si="0"/>
        <v>131.08669604484598</v>
      </c>
      <c r="Q12" s="1528">
        <f t="shared" si="1"/>
        <v>2623.1771188036128</v>
      </c>
    </row>
    <row r="13" spans="1:17" ht="12" customHeight="1" x14ac:dyDescent="0.25">
      <c r="B13" s="497" t="s">
        <v>24</v>
      </c>
      <c r="C13" s="102"/>
      <c r="D13" s="529">
        <v>28962355</v>
      </c>
      <c r="E13" s="511">
        <v>26316537</v>
      </c>
      <c r="F13" s="102"/>
      <c r="G13" s="816">
        <v>28962355</v>
      </c>
      <c r="H13" s="800">
        <v>26316537</v>
      </c>
      <c r="I13" s="102"/>
      <c r="J13" s="648">
        <v>735064</v>
      </c>
      <c r="K13" s="511">
        <v>936688</v>
      </c>
      <c r="L13" s="102"/>
      <c r="M13" s="1808">
        <f>VLOOKUP(B13,'FX rates'!$B$9:$K$114,4,FALSE)</f>
        <v>1.2550619999999999</v>
      </c>
      <c r="N13" s="1807">
        <f>VLOOKUP(B13,'FX rates'!$B$9:$K$114,5,FALSE)</f>
        <v>1.3436999999999999</v>
      </c>
      <c r="P13" s="648">
        <f t="shared" si="0"/>
        <v>23076433.674192991</v>
      </c>
      <c r="Q13" s="511">
        <f t="shared" si="1"/>
        <v>19585128.376869839</v>
      </c>
    </row>
    <row r="14" spans="1:17" ht="12" customHeight="1" x14ac:dyDescent="0.25">
      <c r="B14" s="330" t="s">
        <v>26</v>
      </c>
      <c r="C14" s="102"/>
      <c r="D14" s="467">
        <f>SUM(D9:D13)</f>
        <v>1106521070</v>
      </c>
      <c r="E14" s="467">
        <f t="shared" ref="E14" si="2">SUM(E9:E13)</f>
        <v>1051383770</v>
      </c>
      <c r="F14" s="467"/>
      <c r="G14" s="467"/>
      <c r="H14" s="467"/>
      <c r="I14" s="467"/>
      <c r="J14" s="467"/>
      <c r="K14" s="467"/>
      <c r="L14" s="102"/>
      <c r="M14" s="1688"/>
      <c r="N14" s="1688"/>
      <c r="P14" s="467"/>
      <c r="Q14" s="467"/>
    </row>
    <row r="15" spans="1:17" ht="12" customHeight="1" x14ac:dyDescent="0.25">
      <c r="B15" s="330"/>
      <c r="D15" s="489"/>
      <c r="E15" s="489" t="s">
        <v>598</v>
      </c>
      <c r="G15" s="488"/>
      <c r="H15" s="489"/>
      <c r="J15" s="489"/>
      <c r="K15" s="489"/>
      <c r="M15" s="1688"/>
      <c r="N15" s="1688"/>
      <c r="P15" s="489"/>
      <c r="Q15" s="489"/>
    </row>
    <row r="16" spans="1:17" ht="12" customHeight="1" x14ac:dyDescent="0.25">
      <c r="B16" s="505" t="s">
        <v>441</v>
      </c>
      <c r="D16" s="132"/>
      <c r="E16" s="132"/>
      <c r="F16" s="488"/>
      <c r="G16" s="483"/>
      <c r="H16" s="489"/>
      <c r="M16" s="1688"/>
      <c r="N16" s="1688"/>
      <c r="P16" s="132"/>
      <c r="Q16" s="132"/>
    </row>
    <row r="17" spans="1:19" ht="12" customHeight="1" x14ac:dyDescent="0.25">
      <c r="B17" s="491" t="s">
        <v>28</v>
      </c>
      <c r="D17" s="645">
        <v>33785830</v>
      </c>
      <c r="E17" s="645">
        <v>35367906</v>
      </c>
      <c r="F17" s="488"/>
      <c r="G17" s="813">
        <v>37747232</v>
      </c>
      <c r="H17" s="813">
        <v>42892410</v>
      </c>
      <c r="I17" s="184"/>
      <c r="J17" s="640">
        <v>1273237</v>
      </c>
      <c r="K17" s="620">
        <v>1331103</v>
      </c>
      <c r="M17" s="1801">
        <f>VLOOKUP(B17,'FX rates'!$B$9:$K$114,4,FALSE)</f>
        <v>1.280929</v>
      </c>
      <c r="N17" s="1802">
        <f>VLOOKUP(B17,'FX rates'!$B$9:$K$114,5,FALSE)</f>
        <v>1.3875999999999999</v>
      </c>
      <c r="P17" s="640">
        <f t="shared" si="0"/>
        <v>29468637.215645831</v>
      </c>
      <c r="Q17" s="620">
        <f t="shared" si="1"/>
        <v>30911220.812914386</v>
      </c>
    </row>
    <row r="18" spans="1:19" ht="12" customHeight="1" x14ac:dyDescent="0.25">
      <c r="B18" s="494" t="s">
        <v>31</v>
      </c>
      <c r="C18" s="102"/>
      <c r="D18" s="646">
        <v>0</v>
      </c>
      <c r="E18" s="646">
        <v>40</v>
      </c>
      <c r="F18" s="488"/>
      <c r="G18" s="815" t="s">
        <v>123</v>
      </c>
      <c r="H18" s="815" t="s">
        <v>123</v>
      </c>
      <c r="I18" s="184"/>
      <c r="J18" s="641" t="s">
        <v>123</v>
      </c>
      <c r="K18" s="528" t="s">
        <v>123</v>
      </c>
      <c r="M18" s="1799">
        <f>VLOOKUP(B18,'FX rates'!$B$9:$K$114,4,FALSE)</f>
        <v>4.0572790000000003</v>
      </c>
      <c r="N18" s="1800">
        <f>VLOOKUP(B18,'FX rates'!$B$9:$K$114,5,FALSE)</f>
        <v>4.4835000000000003</v>
      </c>
      <c r="P18" s="641" t="str">
        <f t="shared" si="0"/>
        <v>NA</v>
      </c>
      <c r="Q18" s="528" t="str">
        <f t="shared" si="1"/>
        <v>NA</v>
      </c>
    </row>
    <row r="19" spans="1:19" s="1860" customFormat="1" ht="12" customHeight="1" x14ac:dyDescent="0.25">
      <c r="B19" s="518" t="s">
        <v>37</v>
      </c>
      <c r="C19" s="1839"/>
      <c r="D19" s="1531">
        <v>588</v>
      </c>
      <c r="E19" s="1531">
        <v>52</v>
      </c>
      <c r="F19" s="488"/>
      <c r="G19" s="2081">
        <v>726</v>
      </c>
      <c r="H19" s="2081">
        <v>64</v>
      </c>
      <c r="I19" s="184"/>
      <c r="J19" s="641">
        <v>20</v>
      </c>
      <c r="K19" s="528">
        <v>40</v>
      </c>
      <c r="M19" s="2082">
        <v>7.8149249999999997</v>
      </c>
      <c r="N19" s="2083">
        <v>7.7542999999999997</v>
      </c>
      <c r="P19" s="1536">
        <v>92.899164099463533</v>
      </c>
      <c r="Q19" s="1533">
        <v>8.2534851630708133</v>
      </c>
    </row>
    <row r="20" spans="1:19" ht="12" customHeight="1" x14ac:dyDescent="0.25">
      <c r="B20" s="497" t="s">
        <v>51</v>
      </c>
      <c r="C20" s="102"/>
      <c r="D20" s="647">
        <v>0</v>
      </c>
      <c r="E20" s="647">
        <v>15</v>
      </c>
      <c r="F20" s="488"/>
      <c r="G20" s="816" t="s">
        <v>123</v>
      </c>
      <c r="H20" s="816" t="s">
        <v>123</v>
      </c>
      <c r="I20" s="184"/>
      <c r="J20" s="648" t="s">
        <v>123</v>
      </c>
      <c r="K20" s="622">
        <v>3291</v>
      </c>
      <c r="M20" s="1808">
        <f>VLOOKUP(B20,'FX rates'!$B$9:$K$114,4,FALSE)</f>
        <v>1.3364590000000001</v>
      </c>
      <c r="N20" s="1807">
        <f>VLOOKUP(B20,'FX rates'!$B$9:$K$114,5,FALSE)</f>
        <v>1.4459</v>
      </c>
      <c r="P20" s="648" t="str">
        <f t="shared" si="0"/>
        <v>NA</v>
      </c>
      <c r="Q20" s="622" t="str">
        <f t="shared" si="1"/>
        <v>NA</v>
      </c>
    </row>
    <row r="21" spans="1:19" ht="12" customHeight="1" x14ac:dyDescent="0.25">
      <c r="A21" s="132"/>
      <c r="B21" s="330" t="s">
        <v>26</v>
      </c>
      <c r="C21" s="132"/>
      <c r="D21" s="467">
        <f>SUM(D17:D20)</f>
        <v>33786418</v>
      </c>
      <c r="E21" s="467">
        <v>34584801</v>
      </c>
      <c r="F21" s="488"/>
      <c r="G21" s="481"/>
      <c r="H21" s="481"/>
      <c r="J21" s="467"/>
      <c r="K21" s="467"/>
      <c r="L21" s="224"/>
      <c r="M21" s="1688"/>
      <c r="N21" s="1688"/>
      <c r="O21" s="1688"/>
      <c r="P21" s="467"/>
      <c r="Q21" s="467"/>
    </row>
    <row r="22" spans="1:19" ht="12" customHeight="1" x14ac:dyDescent="0.25">
      <c r="A22" s="132"/>
      <c r="B22" s="330"/>
      <c r="C22" s="132"/>
      <c r="D22" s="489"/>
      <c r="E22" s="489" t="s">
        <v>598</v>
      </c>
      <c r="F22" s="488"/>
      <c r="G22" s="488"/>
      <c r="H22" s="488"/>
      <c r="J22" s="489"/>
      <c r="K22" s="489"/>
      <c r="L22" s="132"/>
      <c r="M22" s="1688"/>
      <c r="N22" s="1688"/>
      <c r="O22" s="1688"/>
      <c r="P22" s="489"/>
      <c r="Q22" s="489"/>
    </row>
    <row r="23" spans="1:19" ht="12" customHeight="1" x14ac:dyDescent="0.25">
      <c r="B23" s="505" t="s">
        <v>59</v>
      </c>
      <c r="D23" s="132"/>
      <c r="E23" s="132"/>
      <c r="F23" s="488"/>
      <c r="G23" s="483"/>
      <c r="H23" s="483"/>
      <c r="J23" s="132"/>
      <c r="K23" s="132"/>
      <c r="M23" s="1688"/>
      <c r="N23" s="1688"/>
      <c r="O23" s="1688"/>
      <c r="P23" s="132"/>
      <c r="Q23" s="132"/>
    </row>
    <row r="24" spans="1:19" ht="12" customHeight="1" x14ac:dyDescent="0.25">
      <c r="B24" s="642" t="s">
        <v>73</v>
      </c>
      <c r="C24" s="102"/>
      <c r="D24" s="619">
        <v>74505</v>
      </c>
      <c r="E24" s="620">
        <v>169335</v>
      </c>
      <c r="F24" s="147"/>
      <c r="G24" s="813">
        <v>18661</v>
      </c>
      <c r="H24" s="628">
        <v>42447</v>
      </c>
      <c r="I24" s="102"/>
      <c r="J24" s="619">
        <v>31565</v>
      </c>
      <c r="K24" s="620">
        <v>2684064</v>
      </c>
      <c r="L24" s="147"/>
      <c r="M24" s="1801">
        <f>VLOOKUP(B24,'FX rates'!$B$9:$K$114,4,FALSE)</f>
        <v>0.83469599999999999</v>
      </c>
      <c r="N24" s="1802">
        <f>VLOOKUP(B24,'FX rates'!$B$9:$K$114,5,FALSE)</f>
        <v>0.95010099999999997</v>
      </c>
      <c r="P24" s="619">
        <f t="shared" si="0"/>
        <v>22356.642418317566</v>
      </c>
      <c r="Q24" s="620">
        <f t="shared" si="1"/>
        <v>44676.302835172261</v>
      </c>
    </row>
    <row r="25" spans="1:19" ht="12" customHeight="1" x14ac:dyDescent="0.25">
      <c r="B25" s="643" t="s">
        <v>163</v>
      </c>
      <c r="C25" s="102"/>
      <c r="D25" s="641">
        <v>402649237</v>
      </c>
      <c r="E25" s="528">
        <v>294627100</v>
      </c>
      <c r="F25" s="147"/>
      <c r="G25" s="815">
        <v>311683202.47214997</v>
      </c>
      <c r="H25" s="630">
        <v>228805120.34944999</v>
      </c>
      <c r="I25" s="102"/>
      <c r="J25" s="621">
        <v>7652399</v>
      </c>
      <c r="K25" s="528">
        <v>5550479</v>
      </c>
      <c r="L25" s="147"/>
      <c r="M25" s="1799">
        <f>VLOOKUP(B25,'FX rates'!$B$9:$K$114,4,FALSE)</f>
        <v>0.83469599999999999</v>
      </c>
      <c r="N25" s="1800">
        <f>VLOOKUP(B25,'FX rates'!$B$9:$K$114,5,FALSE)</f>
        <v>0.95010099999999997</v>
      </c>
      <c r="P25" s="621">
        <f t="shared" si="0"/>
        <v>373409244.17051232</v>
      </c>
      <c r="Q25" s="528">
        <f t="shared" si="1"/>
        <v>240821891.93512058</v>
      </c>
    </row>
    <row r="26" spans="1:19" ht="12" customHeight="1" x14ac:dyDescent="0.25">
      <c r="B26" s="643" t="s">
        <v>78</v>
      </c>
      <c r="C26" s="102"/>
      <c r="D26" s="641">
        <v>10219938</v>
      </c>
      <c r="E26" s="528">
        <v>40091</v>
      </c>
      <c r="F26" s="147"/>
      <c r="G26" s="815">
        <v>1145301.7735919999</v>
      </c>
      <c r="H26" s="630">
        <v>927.61233100000004</v>
      </c>
      <c r="I26" s="147"/>
      <c r="J26" s="641" t="s">
        <v>123</v>
      </c>
      <c r="K26" s="528" t="s">
        <v>123</v>
      </c>
      <c r="L26" s="147"/>
      <c r="M26" s="1799">
        <f>VLOOKUP(B26,'FX rates'!$B$9:$K$114,4,FALSE)</f>
        <v>12.355112</v>
      </c>
      <c r="N26" s="1800">
        <f>VLOOKUP(B26,'FX rates'!$B$9:$K$114,5,FALSE)</f>
        <v>13.7004</v>
      </c>
      <c r="P26" s="641">
        <f t="shared" si="0"/>
        <v>92698.615244604822</v>
      </c>
      <c r="Q26" s="528">
        <f t="shared" si="1"/>
        <v>67.706952424746731</v>
      </c>
    </row>
    <row r="27" spans="1:19" ht="12" customHeight="1" x14ac:dyDescent="0.25">
      <c r="B27" s="643" t="s">
        <v>88</v>
      </c>
      <c r="C27" s="102"/>
      <c r="D27" s="641">
        <v>10998565.999998501</v>
      </c>
      <c r="E27" s="528">
        <v>7958004</v>
      </c>
      <c r="F27" s="147"/>
      <c r="G27" s="815">
        <v>10998565.999998</v>
      </c>
      <c r="H27" s="630">
        <v>7958004</v>
      </c>
      <c r="I27" s="147"/>
      <c r="J27" s="641">
        <v>1906216</v>
      </c>
      <c r="K27" s="528">
        <v>1382450</v>
      </c>
      <c r="L27" s="147"/>
      <c r="M27" s="1799">
        <f>VLOOKUP(B27,'FX rates'!$B$9:$K$114,4,FALSE)</f>
        <v>0.83469599999999999</v>
      </c>
      <c r="N27" s="1800">
        <f>VLOOKUP(B27,'FX rates'!$B$9:$K$114,5,FALSE)</f>
        <v>0.95010099999999997</v>
      </c>
      <c r="P27" s="641">
        <f t="shared" si="0"/>
        <v>13176732.606838897</v>
      </c>
      <c r="Q27" s="528">
        <f t="shared" si="1"/>
        <v>8375955.8194339341</v>
      </c>
    </row>
    <row r="28" spans="1:19" ht="12" customHeight="1" x14ac:dyDescent="0.25">
      <c r="B28" s="644" t="s">
        <v>84</v>
      </c>
      <c r="C28" s="102"/>
      <c r="D28" s="648">
        <v>23462</v>
      </c>
      <c r="E28" s="622">
        <v>3295</v>
      </c>
      <c r="F28" s="147"/>
      <c r="G28" s="816">
        <v>1818.2585749499999</v>
      </c>
      <c r="H28" s="632">
        <v>222.12036469000003</v>
      </c>
      <c r="I28" s="147"/>
      <c r="J28" s="648">
        <v>14010</v>
      </c>
      <c r="K28" s="622">
        <v>2520</v>
      </c>
      <c r="L28" s="147"/>
      <c r="M28" s="1808">
        <f>VLOOKUP(B28,'FX rates'!$B$9:$K$114,4,FALSE)</f>
        <v>57.607197999999997</v>
      </c>
      <c r="N28" s="1807">
        <f>VLOOKUP(B28,'FX rates'!$B$9:$K$114,5,FALSE)</f>
        <v>60.803400000000003</v>
      </c>
      <c r="P28" s="648">
        <f t="shared" si="0"/>
        <v>31.563044863768585</v>
      </c>
      <c r="Q28" s="622">
        <f t="shared" si="1"/>
        <v>3.6530911871704546</v>
      </c>
    </row>
    <row r="29" spans="1:19" ht="12" customHeight="1" x14ac:dyDescent="0.25">
      <c r="B29" s="330" t="s">
        <v>26</v>
      </c>
      <c r="C29" s="102"/>
      <c r="D29" s="341">
        <f>SUM(D24:D28)</f>
        <v>423965707.99999851</v>
      </c>
      <c r="E29" s="341">
        <v>290049314.38999999</v>
      </c>
      <c r="F29" s="147"/>
      <c r="G29" s="165"/>
      <c r="H29" s="165"/>
      <c r="I29" s="147"/>
      <c r="J29" s="341"/>
      <c r="K29" s="341"/>
      <c r="L29" s="147"/>
      <c r="M29" s="1688"/>
      <c r="N29" s="1688"/>
      <c r="O29" s="1688"/>
      <c r="P29" s="1688"/>
      <c r="Q29" s="1688"/>
      <c r="R29" s="1688"/>
      <c r="S29" s="1688"/>
    </row>
    <row r="30" spans="1:19" ht="12" customHeight="1" x14ac:dyDescent="0.25">
      <c r="B30" s="21"/>
      <c r="D30" s="132"/>
      <c r="E30" s="132" t="s">
        <v>598</v>
      </c>
      <c r="F30" s="1860"/>
      <c r="G30" s="483"/>
      <c r="H30" s="483"/>
      <c r="I30" s="1688"/>
      <c r="J30" s="132"/>
      <c r="K30" s="132"/>
      <c r="L30" s="1688"/>
      <c r="M30" s="1688"/>
      <c r="N30" s="1688"/>
      <c r="O30" s="1688"/>
      <c r="P30" s="1688"/>
      <c r="Q30" s="1688"/>
      <c r="R30" s="1688"/>
      <c r="S30" s="1688"/>
    </row>
    <row r="31" spans="1:19" ht="12" customHeight="1" x14ac:dyDescent="0.25">
      <c r="B31" s="520" t="s">
        <v>124</v>
      </c>
      <c r="C31" s="500"/>
      <c r="D31" s="521">
        <f>D29+D21+D14</f>
        <v>1564273195.9999986</v>
      </c>
      <c r="E31" s="521">
        <f>E29+E21+E14</f>
        <v>1376017885.3899999</v>
      </c>
      <c r="F31" s="1860"/>
      <c r="G31" s="1688"/>
      <c r="H31" s="1688"/>
      <c r="I31" s="1688"/>
      <c r="J31" s="1688"/>
      <c r="K31" s="1688"/>
      <c r="L31" s="1688"/>
      <c r="M31" s="1688"/>
      <c r="N31" s="1688"/>
      <c r="O31" s="1688"/>
      <c r="P31" s="1688"/>
      <c r="Q31" s="1688"/>
      <c r="R31" s="1688"/>
      <c r="S31" s="1688"/>
    </row>
    <row r="32" spans="1:19" ht="12" customHeight="1" x14ac:dyDescent="0.25">
      <c r="B32" s="132"/>
      <c r="D32" s="132"/>
      <c r="E32" s="132" t="s">
        <v>598</v>
      </c>
      <c r="F32" s="1860"/>
      <c r="G32" s="1688"/>
      <c r="H32" s="1688"/>
      <c r="I32" s="1688"/>
      <c r="J32" s="1688"/>
      <c r="K32" s="1688"/>
      <c r="L32" s="1688"/>
      <c r="M32" s="1688"/>
      <c r="N32" s="1688"/>
      <c r="O32" s="1688"/>
      <c r="P32" s="1688"/>
      <c r="Q32" s="1688"/>
      <c r="R32" s="1688"/>
      <c r="S32" s="1688"/>
    </row>
    <row r="33" spans="1:19" ht="12" customHeight="1" x14ac:dyDescent="0.25">
      <c r="B33" s="132"/>
      <c r="E33" s="132" t="s">
        <v>598</v>
      </c>
      <c r="F33" s="1860"/>
      <c r="G33" s="132"/>
      <c r="H33" s="132"/>
      <c r="I33" s="1688"/>
      <c r="J33" s="132"/>
      <c r="K33" s="132"/>
      <c r="L33" s="1688"/>
      <c r="M33" s="1688"/>
      <c r="N33" s="1688"/>
      <c r="O33" s="1688"/>
      <c r="P33" s="1688"/>
      <c r="Q33" s="1688"/>
      <c r="R33" s="1688"/>
      <c r="S33" s="1688"/>
    </row>
    <row r="34" spans="1:19" ht="12" customHeight="1" x14ac:dyDescent="0.25">
      <c r="A34" s="132"/>
      <c r="B34" s="132"/>
      <c r="C34" s="132"/>
      <c r="E34" s="132" t="s">
        <v>598</v>
      </c>
      <c r="F34" s="1860"/>
      <c r="G34" s="132"/>
      <c r="H34" s="132"/>
      <c r="I34" s="132"/>
      <c r="J34" s="132"/>
      <c r="K34" s="132"/>
      <c r="L34" s="132"/>
      <c r="M34" s="1688"/>
      <c r="N34" s="1688"/>
      <c r="O34" s="1688"/>
      <c r="P34" s="1688"/>
      <c r="Q34" s="1688"/>
      <c r="R34" s="1688"/>
      <c r="S34" s="1688"/>
    </row>
    <row r="35" spans="1:19" ht="12" customHeight="1" x14ac:dyDescent="0.25">
      <c r="A35" s="132"/>
      <c r="B35" s="131"/>
      <c r="C35" s="132"/>
      <c r="D35" s="131"/>
      <c r="E35" s="131" t="s">
        <v>598</v>
      </c>
      <c r="F35" s="1860"/>
      <c r="G35" s="131"/>
      <c r="H35" s="1139" t="s">
        <v>598</v>
      </c>
      <c r="I35" s="132"/>
      <c r="J35" s="1688"/>
      <c r="K35" s="1688" t="s">
        <v>598</v>
      </c>
      <c r="L35" s="132"/>
      <c r="M35" s="1688"/>
      <c r="N35" s="1688"/>
      <c r="O35" s="1688"/>
      <c r="P35" s="1688"/>
      <c r="Q35" s="1688"/>
      <c r="R35" s="1688"/>
      <c r="S35" s="1688"/>
    </row>
    <row r="36" spans="1:19" ht="12" customHeight="1" x14ac:dyDescent="0.25">
      <c r="B36" s="2318"/>
      <c r="C36" s="2319"/>
      <c r="D36" s="2319"/>
      <c r="E36" s="2319" t="s">
        <v>598</v>
      </c>
      <c r="F36" s="2319"/>
      <c r="G36" s="131"/>
      <c r="H36" s="131" t="s">
        <v>598</v>
      </c>
      <c r="I36" s="1688"/>
      <c r="J36" s="1688"/>
      <c r="K36" s="1688" t="s">
        <v>598</v>
      </c>
      <c r="L36" s="1688"/>
      <c r="M36" s="1688"/>
      <c r="N36" s="1688"/>
      <c r="O36" s="1688"/>
      <c r="P36" s="1688"/>
      <c r="Q36" s="1688"/>
      <c r="R36" s="1688"/>
      <c r="S36" s="1688"/>
    </row>
    <row r="37" spans="1:19" ht="12" customHeight="1" x14ac:dyDescent="0.25">
      <c r="B37" s="2318"/>
      <c r="C37" s="2320"/>
      <c r="D37" s="2320"/>
      <c r="E37" s="2320"/>
      <c r="F37" s="2320"/>
      <c r="G37" s="132"/>
      <c r="H37" s="131"/>
      <c r="I37" s="1688"/>
      <c r="J37" s="1688"/>
      <c r="K37" s="1688"/>
      <c r="L37" s="1688"/>
      <c r="M37" s="1688"/>
      <c r="N37" s="1688"/>
      <c r="O37" s="1688"/>
    </row>
    <row r="38" spans="1:19" ht="12" customHeight="1" x14ac:dyDescent="0.25">
      <c r="B38" s="2318"/>
      <c r="C38" s="22"/>
      <c r="D38" s="22"/>
      <c r="E38" s="1772"/>
      <c r="F38" s="1772"/>
      <c r="G38" s="132"/>
      <c r="H38" s="131"/>
      <c r="I38" s="1688"/>
      <c r="J38" s="1688"/>
    </row>
    <row r="39" spans="1:19" ht="12" customHeight="1" x14ac:dyDescent="0.25">
      <c r="B39" s="330"/>
      <c r="C39" s="489"/>
      <c r="D39" s="489"/>
      <c r="E39" s="489" t="s">
        <v>598</v>
      </c>
      <c r="F39" s="489"/>
      <c r="G39" s="132"/>
      <c r="H39" s="131" t="s">
        <v>598</v>
      </c>
      <c r="K39" s="2" t="s">
        <v>598</v>
      </c>
    </row>
    <row r="40" spans="1:19" ht="12" customHeight="1" x14ac:dyDescent="0.25">
      <c r="B40" s="131"/>
      <c r="C40" s="132"/>
      <c r="D40" s="132"/>
      <c r="E40" s="132" t="s">
        <v>598</v>
      </c>
      <c r="F40" s="132"/>
      <c r="G40" s="132"/>
      <c r="H40" s="131" t="s">
        <v>598</v>
      </c>
      <c r="K40" s="2" t="s">
        <v>598</v>
      </c>
    </row>
    <row r="41" spans="1:19" ht="12" customHeight="1" x14ac:dyDescent="0.25">
      <c r="B41" s="131"/>
      <c r="C41" s="132"/>
      <c r="D41" s="132"/>
      <c r="E41" s="132" t="s">
        <v>598</v>
      </c>
      <c r="F41" s="132"/>
      <c r="G41" s="132"/>
      <c r="H41" s="131" t="s">
        <v>598</v>
      </c>
      <c r="K41" s="2" t="s">
        <v>598</v>
      </c>
    </row>
    <row r="42" spans="1:19" ht="12" customHeight="1" x14ac:dyDescent="0.25">
      <c r="B42" s="131"/>
      <c r="C42" s="132"/>
      <c r="D42" s="132"/>
      <c r="E42" s="132" t="s">
        <v>598</v>
      </c>
      <c r="F42" s="132"/>
      <c r="G42" s="132"/>
      <c r="H42" s="131" t="s">
        <v>598</v>
      </c>
      <c r="K42" s="2" t="s">
        <v>598</v>
      </c>
    </row>
    <row r="43" spans="1:19" ht="12" customHeight="1" x14ac:dyDescent="0.25">
      <c r="E43" s="2" t="s">
        <v>598</v>
      </c>
      <c r="H43" s="2" t="s">
        <v>598</v>
      </c>
      <c r="K43" s="2" t="s">
        <v>598</v>
      </c>
    </row>
    <row r="44" spans="1:19" ht="12" customHeight="1" x14ac:dyDescent="0.25">
      <c r="E44" s="2" t="s">
        <v>598</v>
      </c>
      <c r="H44" s="2" t="s">
        <v>598</v>
      </c>
      <c r="K44" s="2" t="s">
        <v>598</v>
      </c>
    </row>
    <row r="45" spans="1:19" ht="12" customHeight="1" x14ac:dyDescent="0.25">
      <c r="E45" s="2" t="s">
        <v>598</v>
      </c>
      <c r="H45" s="2" t="s">
        <v>598</v>
      </c>
      <c r="K45" s="2" t="s">
        <v>598</v>
      </c>
    </row>
    <row r="46" spans="1:19" ht="12" customHeight="1" x14ac:dyDescent="0.25">
      <c r="E46" s="2" t="s">
        <v>598</v>
      </c>
      <c r="H46" s="2" t="s">
        <v>598</v>
      </c>
      <c r="K46" s="2" t="s">
        <v>598</v>
      </c>
    </row>
    <row r="47" spans="1:19" ht="12" customHeight="1" x14ac:dyDescent="0.25">
      <c r="E47" s="2" t="s">
        <v>598</v>
      </c>
      <c r="H47" s="2" t="s">
        <v>598</v>
      </c>
      <c r="K47" s="2" t="s">
        <v>598</v>
      </c>
    </row>
    <row r="48" spans="1:19" ht="12" customHeight="1" x14ac:dyDescent="0.25">
      <c r="E48" s="2" t="s">
        <v>598</v>
      </c>
      <c r="H48" s="2" t="s">
        <v>598</v>
      </c>
      <c r="K48" s="2" t="s">
        <v>598</v>
      </c>
    </row>
    <row r="49" spans="1:12" ht="12" customHeight="1" x14ac:dyDescent="0.25">
      <c r="E49" s="2" t="s">
        <v>598</v>
      </c>
      <c r="H49" s="2" t="s">
        <v>598</v>
      </c>
      <c r="K49" s="2" t="s">
        <v>598</v>
      </c>
    </row>
    <row r="50" spans="1:12" ht="12" customHeight="1" x14ac:dyDescent="0.25">
      <c r="A50" s="131"/>
      <c r="C50" s="131"/>
      <c r="E50" s="2" t="s">
        <v>598</v>
      </c>
      <c r="F50" s="131"/>
      <c r="H50" s="2" t="s">
        <v>598</v>
      </c>
      <c r="I50" s="131"/>
      <c r="K50" s="2" t="s">
        <v>598</v>
      </c>
      <c r="L50" s="131"/>
    </row>
    <row r="51" spans="1:12" x14ac:dyDescent="0.25">
      <c r="E51" s="2" t="s">
        <v>598</v>
      </c>
      <c r="H51" s="2" t="s">
        <v>598</v>
      </c>
      <c r="K51" s="2" t="s">
        <v>598</v>
      </c>
    </row>
    <row r="52" spans="1:12" x14ac:dyDescent="0.25">
      <c r="E52" s="2" t="s">
        <v>598</v>
      </c>
      <c r="H52" s="2" t="s">
        <v>598</v>
      </c>
      <c r="K52" s="2" t="s">
        <v>598</v>
      </c>
    </row>
    <row r="53" spans="1:12" x14ac:dyDescent="0.25">
      <c r="E53" s="2" t="s">
        <v>598</v>
      </c>
      <c r="H53" s="2" t="s">
        <v>598</v>
      </c>
      <c r="K53" s="2" t="s">
        <v>598</v>
      </c>
    </row>
    <row r="54" spans="1:12" x14ac:dyDescent="0.25">
      <c r="E54" s="2" t="s">
        <v>598</v>
      </c>
      <c r="H54" s="2" t="s">
        <v>598</v>
      </c>
      <c r="K54" s="2" t="s">
        <v>598</v>
      </c>
    </row>
    <row r="55" spans="1:12" x14ac:dyDescent="0.25">
      <c r="E55" s="2" t="s">
        <v>598</v>
      </c>
      <c r="H55" s="2" t="s">
        <v>598</v>
      </c>
      <c r="K55" s="2" t="s">
        <v>598</v>
      </c>
    </row>
    <row r="56" spans="1:12" x14ac:dyDescent="0.25">
      <c r="E56" s="2" t="s">
        <v>598</v>
      </c>
      <c r="H56" s="2" t="s">
        <v>598</v>
      </c>
      <c r="K56" s="2" t="s">
        <v>598</v>
      </c>
    </row>
    <row r="57" spans="1:12" x14ac:dyDescent="0.25">
      <c r="E57" s="2" t="s">
        <v>598</v>
      </c>
      <c r="H57" s="2" t="s">
        <v>598</v>
      </c>
      <c r="K57" s="2" t="s">
        <v>598</v>
      </c>
    </row>
    <row r="58" spans="1:12" x14ac:dyDescent="0.25">
      <c r="E58" s="2" t="s">
        <v>598</v>
      </c>
      <c r="H58" s="2" t="s">
        <v>598</v>
      </c>
      <c r="K58" s="2" t="s">
        <v>598</v>
      </c>
    </row>
    <row r="59" spans="1:12" x14ac:dyDescent="0.25">
      <c r="E59" s="2" t="s">
        <v>598</v>
      </c>
      <c r="H59" s="2" t="s">
        <v>598</v>
      </c>
      <c r="K59" s="2" t="s">
        <v>598</v>
      </c>
    </row>
    <row r="60" spans="1:12" x14ac:dyDescent="0.25">
      <c r="E60" s="2" t="s">
        <v>598</v>
      </c>
      <c r="H60" s="2" t="s">
        <v>598</v>
      </c>
      <c r="K60" s="2" t="s">
        <v>598</v>
      </c>
    </row>
    <row r="61" spans="1:12" x14ac:dyDescent="0.25">
      <c r="E61" s="2" t="s">
        <v>598</v>
      </c>
      <c r="H61" s="2" t="s">
        <v>598</v>
      </c>
      <c r="K61" s="2" t="s">
        <v>598</v>
      </c>
    </row>
    <row r="62" spans="1:12" x14ac:dyDescent="0.25">
      <c r="E62" s="2" t="s">
        <v>598</v>
      </c>
      <c r="H62" s="2" t="s">
        <v>598</v>
      </c>
      <c r="K62" s="2" t="s">
        <v>598</v>
      </c>
    </row>
    <row r="63" spans="1:12" x14ac:dyDescent="0.25">
      <c r="E63" s="2" t="s">
        <v>598</v>
      </c>
      <c r="H63" s="2" t="s">
        <v>598</v>
      </c>
      <c r="K63" s="2" t="s">
        <v>598</v>
      </c>
    </row>
    <row r="64" spans="1:12" x14ac:dyDescent="0.25">
      <c r="E64" s="2" t="s">
        <v>598</v>
      </c>
      <c r="H64" s="2" t="s">
        <v>598</v>
      </c>
      <c r="K64" s="2" t="s">
        <v>598</v>
      </c>
    </row>
    <row r="65" spans="5:11" x14ac:dyDescent="0.25">
      <c r="E65" s="2" t="s">
        <v>598</v>
      </c>
      <c r="H65" s="2" t="s">
        <v>598</v>
      </c>
      <c r="K65" s="2" t="s">
        <v>598</v>
      </c>
    </row>
    <row r="66" spans="5:11" x14ac:dyDescent="0.25">
      <c r="E66" s="2" t="s">
        <v>598</v>
      </c>
      <c r="H66" s="2" t="s">
        <v>598</v>
      </c>
      <c r="K66" s="2" t="s">
        <v>598</v>
      </c>
    </row>
    <row r="67" spans="5:11" x14ac:dyDescent="0.25">
      <c r="E67" s="2" t="s">
        <v>598</v>
      </c>
      <c r="H67" s="2" t="s">
        <v>598</v>
      </c>
      <c r="K67" s="2" t="s">
        <v>598</v>
      </c>
    </row>
    <row r="68" spans="5:11" x14ac:dyDescent="0.25">
      <c r="E68" s="2" t="s">
        <v>598</v>
      </c>
      <c r="H68" s="2" t="s">
        <v>598</v>
      </c>
      <c r="K68" s="2" t="s">
        <v>598</v>
      </c>
    </row>
    <row r="69" spans="5:11" x14ac:dyDescent="0.25">
      <c r="E69" s="2" t="s">
        <v>598</v>
      </c>
      <c r="H69" s="2" t="s">
        <v>598</v>
      </c>
      <c r="K69" s="2" t="s">
        <v>598</v>
      </c>
    </row>
    <row r="70" spans="5:11" x14ac:dyDescent="0.25">
      <c r="E70" s="2" t="s">
        <v>598</v>
      </c>
      <c r="H70" s="2" t="s">
        <v>598</v>
      </c>
      <c r="K70" s="2" t="s">
        <v>598</v>
      </c>
    </row>
    <row r="71" spans="5:11" x14ac:dyDescent="0.25">
      <c r="E71" s="2" t="s">
        <v>598</v>
      </c>
      <c r="H71" s="2" t="s">
        <v>598</v>
      </c>
      <c r="K71" s="2" t="s">
        <v>598</v>
      </c>
    </row>
    <row r="72" spans="5:11" x14ac:dyDescent="0.25">
      <c r="E72" s="2" t="s">
        <v>598</v>
      </c>
      <c r="H72" s="2" t="s">
        <v>598</v>
      </c>
      <c r="K72" s="2" t="s">
        <v>598</v>
      </c>
    </row>
    <row r="73" spans="5:11" x14ac:dyDescent="0.25">
      <c r="E73" s="2" t="s">
        <v>598</v>
      </c>
      <c r="H73" s="2" t="s">
        <v>598</v>
      </c>
      <c r="K73" s="2" t="s">
        <v>598</v>
      </c>
    </row>
    <row r="74" spans="5:11" x14ac:dyDescent="0.25">
      <c r="E74" s="2" t="s">
        <v>598</v>
      </c>
      <c r="H74" s="2" t="s">
        <v>598</v>
      </c>
      <c r="K74" s="2" t="s">
        <v>598</v>
      </c>
    </row>
  </sheetData>
  <mergeCells count="16">
    <mergeCell ref="M4:M6"/>
    <mergeCell ref="N4:N6"/>
    <mergeCell ref="P4:Q4"/>
    <mergeCell ref="P5:Q5"/>
    <mergeCell ref="B36:B38"/>
    <mergeCell ref="C36:D36"/>
    <mergeCell ref="E36:F36"/>
    <mergeCell ref="C37:D37"/>
    <mergeCell ref="E37:F37"/>
    <mergeCell ref="B4:B6"/>
    <mergeCell ref="D4:E4"/>
    <mergeCell ref="G4:H4"/>
    <mergeCell ref="J4:K4"/>
    <mergeCell ref="D5:E5"/>
    <mergeCell ref="G5:H5"/>
    <mergeCell ref="J5:K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2:AD72"/>
  <sheetViews>
    <sheetView showGridLines="0" zoomScale="85" zoomScaleNormal="85" workbookViewId="0">
      <selection activeCell="K27" sqref="K27"/>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2.85546875" style="2" customWidth="1"/>
    <col min="13" max="14" width="15.7109375" style="2" customWidth="1"/>
    <col min="15" max="15" width="2.85546875" style="2" customWidth="1"/>
    <col min="16" max="17" width="15.7109375" style="2" customWidth="1"/>
    <col min="18" max="18" width="2.85546875" style="2" customWidth="1"/>
    <col min="19" max="20" width="15.7109375" style="2" customWidth="1"/>
    <col min="21" max="21" width="2.85546875" style="2" customWidth="1"/>
    <col min="22" max="25" width="9.140625" style="2" customWidth="1"/>
    <col min="26" max="256" width="9.140625" style="2"/>
    <col min="257" max="257" width="2.85546875" style="2" customWidth="1"/>
    <col min="258" max="258" width="45.85546875" style="2" customWidth="1"/>
    <col min="259" max="259" width="2.85546875" style="2" customWidth="1"/>
    <col min="260" max="261" width="15.7109375" style="2" customWidth="1"/>
    <col min="262" max="262" width="2.85546875" style="2" customWidth="1"/>
    <col min="263" max="264" width="15.7109375" style="2" customWidth="1"/>
    <col min="265" max="265" width="2.85546875" style="2" customWidth="1"/>
    <col min="266" max="267" width="15.7109375" style="2" customWidth="1"/>
    <col min="268" max="268" width="2.85546875" style="2" customWidth="1"/>
    <col min="269" max="270" width="15.7109375" style="2" customWidth="1"/>
    <col min="271" max="271" width="2.85546875" style="2" customWidth="1"/>
    <col min="272" max="273" width="15.7109375" style="2" customWidth="1"/>
    <col min="274" max="274" width="2.85546875" style="2" customWidth="1"/>
    <col min="275" max="276" width="15.7109375" style="2" customWidth="1"/>
    <col min="277" max="277" width="2.85546875" style="2" customWidth="1"/>
    <col min="278" max="512" width="9.140625" style="2"/>
    <col min="513" max="513" width="2.85546875" style="2" customWidth="1"/>
    <col min="514" max="514" width="45.85546875" style="2" customWidth="1"/>
    <col min="515" max="515" width="2.85546875" style="2" customWidth="1"/>
    <col min="516" max="517" width="15.7109375" style="2" customWidth="1"/>
    <col min="518" max="518" width="2.85546875" style="2" customWidth="1"/>
    <col min="519" max="520" width="15.7109375" style="2" customWidth="1"/>
    <col min="521" max="521" width="2.85546875" style="2" customWidth="1"/>
    <col min="522" max="523" width="15.7109375" style="2" customWidth="1"/>
    <col min="524" max="524" width="2.85546875" style="2" customWidth="1"/>
    <col min="525" max="526" width="15.7109375" style="2" customWidth="1"/>
    <col min="527" max="527" width="2.85546875" style="2" customWidth="1"/>
    <col min="528" max="529" width="15.7109375" style="2" customWidth="1"/>
    <col min="530" max="530" width="2.85546875" style="2" customWidth="1"/>
    <col min="531" max="532" width="15.7109375" style="2" customWidth="1"/>
    <col min="533" max="533" width="2.85546875" style="2" customWidth="1"/>
    <col min="534" max="768" width="9.140625" style="2"/>
    <col min="769" max="769" width="2.85546875" style="2" customWidth="1"/>
    <col min="770" max="770" width="45.85546875" style="2" customWidth="1"/>
    <col min="771" max="771" width="2.85546875" style="2" customWidth="1"/>
    <col min="772" max="773" width="15.7109375" style="2" customWidth="1"/>
    <col min="774" max="774" width="2.85546875" style="2" customWidth="1"/>
    <col min="775" max="776" width="15.7109375" style="2" customWidth="1"/>
    <col min="777" max="777" width="2.85546875" style="2" customWidth="1"/>
    <col min="778" max="779" width="15.7109375" style="2" customWidth="1"/>
    <col min="780" max="780" width="2.85546875" style="2" customWidth="1"/>
    <col min="781" max="782" width="15.7109375" style="2" customWidth="1"/>
    <col min="783" max="783" width="2.85546875" style="2" customWidth="1"/>
    <col min="784" max="785" width="15.7109375" style="2" customWidth="1"/>
    <col min="786" max="786" width="2.85546875" style="2" customWidth="1"/>
    <col min="787" max="788" width="15.7109375" style="2" customWidth="1"/>
    <col min="789" max="789" width="2.85546875" style="2" customWidth="1"/>
    <col min="790" max="1024" width="9.140625" style="2"/>
    <col min="1025" max="1025" width="2.85546875" style="2" customWidth="1"/>
    <col min="1026" max="1026" width="45.85546875" style="2" customWidth="1"/>
    <col min="1027" max="1027" width="2.85546875" style="2" customWidth="1"/>
    <col min="1028" max="1029" width="15.7109375" style="2" customWidth="1"/>
    <col min="1030" max="1030" width="2.85546875" style="2" customWidth="1"/>
    <col min="1031" max="1032" width="15.7109375" style="2" customWidth="1"/>
    <col min="1033" max="1033" width="2.85546875" style="2" customWidth="1"/>
    <col min="1034" max="1035" width="15.7109375" style="2" customWidth="1"/>
    <col min="1036" max="1036" width="2.85546875" style="2" customWidth="1"/>
    <col min="1037" max="1038" width="15.7109375" style="2" customWidth="1"/>
    <col min="1039" max="1039" width="2.85546875" style="2" customWidth="1"/>
    <col min="1040" max="1041" width="15.7109375" style="2" customWidth="1"/>
    <col min="1042" max="1042" width="2.85546875" style="2" customWidth="1"/>
    <col min="1043" max="1044" width="15.7109375" style="2" customWidth="1"/>
    <col min="1045" max="1045" width="2.85546875" style="2" customWidth="1"/>
    <col min="1046" max="1280" width="9.140625" style="2"/>
    <col min="1281" max="1281" width="2.85546875" style="2" customWidth="1"/>
    <col min="1282" max="1282" width="45.85546875" style="2" customWidth="1"/>
    <col min="1283" max="1283" width="2.85546875" style="2" customWidth="1"/>
    <col min="1284" max="1285" width="15.7109375" style="2" customWidth="1"/>
    <col min="1286" max="1286" width="2.85546875" style="2" customWidth="1"/>
    <col min="1287" max="1288" width="15.7109375" style="2" customWidth="1"/>
    <col min="1289" max="1289" width="2.85546875" style="2" customWidth="1"/>
    <col min="1290" max="1291" width="15.7109375" style="2" customWidth="1"/>
    <col min="1292" max="1292" width="2.85546875" style="2" customWidth="1"/>
    <col min="1293" max="1294" width="15.7109375" style="2" customWidth="1"/>
    <col min="1295" max="1295" width="2.85546875" style="2" customWidth="1"/>
    <col min="1296" max="1297" width="15.7109375" style="2" customWidth="1"/>
    <col min="1298" max="1298" width="2.85546875" style="2" customWidth="1"/>
    <col min="1299" max="1300" width="15.7109375" style="2" customWidth="1"/>
    <col min="1301" max="1301" width="2.85546875" style="2" customWidth="1"/>
    <col min="1302" max="1536" width="9.140625" style="2"/>
    <col min="1537" max="1537" width="2.85546875" style="2" customWidth="1"/>
    <col min="1538" max="1538" width="45.85546875" style="2" customWidth="1"/>
    <col min="1539" max="1539" width="2.85546875" style="2" customWidth="1"/>
    <col min="1540" max="1541" width="15.7109375" style="2" customWidth="1"/>
    <col min="1542" max="1542" width="2.85546875" style="2" customWidth="1"/>
    <col min="1543" max="1544" width="15.7109375" style="2" customWidth="1"/>
    <col min="1545" max="1545" width="2.85546875" style="2" customWidth="1"/>
    <col min="1546" max="1547" width="15.7109375" style="2" customWidth="1"/>
    <col min="1548" max="1548" width="2.85546875" style="2" customWidth="1"/>
    <col min="1549" max="1550" width="15.7109375" style="2" customWidth="1"/>
    <col min="1551" max="1551" width="2.85546875" style="2" customWidth="1"/>
    <col min="1552" max="1553" width="15.7109375" style="2" customWidth="1"/>
    <col min="1554" max="1554" width="2.85546875" style="2" customWidth="1"/>
    <col min="1555" max="1556" width="15.7109375" style="2" customWidth="1"/>
    <col min="1557" max="1557" width="2.85546875" style="2" customWidth="1"/>
    <col min="1558" max="1792" width="9.140625" style="2"/>
    <col min="1793" max="1793" width="2.85546875" style="2" customWidth="1"/>
    <col min="1794" max="1794" width="45.85546875" style="2" customWidth="1"/>
    <col min="1795" max="1795" width="2.85546875" style="2" customWidth="1"/>
    <col min="1796" max="1797" width="15.7109375" style="2" customWidth="1"/>
    <col min="1798" max="1798" width="2.85546875" style="2" customWidth="1"/>
    <col min="1799" max="1800" width="15.7109375" style="2" customWidth="1"/>
    <col min="1801" max="1801" width="2.85546875" style="2" customWidth="1"/>
    <col min="1802" max="1803" width="15.7109375" style="2" customWidth="1"/>
    <col min="1804" max="1804" width="2.85546875" style="2" customWidth="1"/>
    <col min="1805" max="1806" width="15.7109375" style="2" customWidth="1"/>
    <col min="1807" max="1807" width="2.85546875" style="2" customWidth="1"/>
    <col min="1808" max="1809" width="15.7109375" style="2" customWidth="1"/>
    <col min="1810" max="1810" width="2.85546875" style="2" customWidth="1"/>
    <col min="1811" max="1812" width="15.7109375" style="2" customWidth="1"/>
    <col min="1813" max="1813" width="2.85546875" style="2" customWidth="1"/>
    <col min="1814" max="2048" width="9.140625" style="2"/>
    <col min="2049" max="2049" width="2.85546875" style="2" customWidth="1"/>
    <col min="2050" max="2050" width="45.85546875" style="2" customWidth="1"/>
    <col min="2051" max="2051" width="2.85546875" style="2" customWidth="1"/>
    <col min="2052" max="2053" width="15.7109375" style="2" customWidth="1"/>
    <col min="2054" max="2054" width="2.85546875" style="2" customWidth="1"/>
    <col min="2055" max="2056" width="15.7109375" style="2" customWidth="1"/>
    <col min="2057" max="2057" width="2.85546875" style="2" customWidth="1"/>
    <col min="2058" max="2059" width="15.7109375" style="2" customWidth="1"/>
    <col min="2060" max="2060" width="2.85546875" style="2" customWidth="1"/>
    <col min="2061" max="2062" width="15.7109375" style="2" customWidth="1"/>
    <col min="2063" max="2063" width="2.85546875" style="2" customWidth="1"/>
    <col min="2064" max="2065" width="15.7109375" style="2" customWidth="1"/>
    <col min="2066" max="2066" width="2.85546875" style="2" customWidth="1"/>
    <col min="2067" max="2068" width="15.7109375" style="2" customWidth="1"/>
    <col min="2069" max="2069" width="2.85546875" style="2" customWidth="1"/>
    <col min="2070" max="2304" width="9.140625" style="2"/>
    <col min="2305" max="2305" width="2.85546875" style="2" customWidth="1"/>
    <col min="2306" max="2306" width="45.85546875" style="2" customWidth="1"/>
    <col min="2307" max="2307" width="2.85546875" style="2" customWidth="1"/>
    <col min="2308" max="2309" width="15.7109375" style="2" customWidth="1"/>
    <col min="2310" max="2310" width="2.85546875" style="2" customWidth="1"/>
    <col min="2311" max="2312" width="15.7109375" style="2" customWidth="1"/>
    <col min="2313" max="2313" width="2.85546875" style="2" customWidth="1"/>
    <col min="2314" max="2315" width="15.7109375" style="2" customWidth="1"/>
    <col min="2316" max="2316" width="2.85546875" style="2" customWidth="1"/>
    <col min="2317" max="2318" width="15.7109375" style="2" customWidth="1"/>
    <col min="2319" max="2319" width="2.85546875" style="2" customWidth="1"/>
    <col min="2320" max="2321" width="15.7109375" style="2" customWidth="1"/>
    <col min="2322" max="2322" width="2.85546875" style="2" customWidth="1"/>
    <col min="2323" max="2324" width="15.7109375" style="2" customWidth="1"/>
    <col min="2325" max="2325" width="2.85546875" style="2" customWidth="1"/>
    <col min="2326" max="2560" width="9.140625" style="2"/>
    <col min="2561" max="2561" width="2.85546875" style="2" customWidth="1"/>
    <col min="2562" max="2562" width="45.85546875" style="2" customWidth="1"/>
    <col min="2563" max="2563" width="2.85546875" style="2" customWidth="1"/>
    <col min="2564" max="2565" width="15.7109375" style="2" customWidth="1"/>
    <col min="2566" max="2566" width="2.85546875" style="2" customWidth="1"/>
    <col min="2567" max="2568" width="15.7109375" style="2" customWidth="1"/>
    <col min="2569" max="2569" width="2.85546875" style="2" customWidth="1"/>
    <col min="2570" max="2571" width="15.7109375" style="2" customWidth="1"/>
    <col min="2572" max="2572" width="2.85546875" style="2" customWidth="1"/>
    <col min="2573" max="2574" width="15.7109375" style="2" customWidth="1"/>
    <col min="2575" max="2575" width="2.85546875" style="2" customWidth="1"/>
    <col min="2576" max="2577" width="15.7109375" style="2" customWidth="1"/>
    <col min="2578" max="2578" width="2.85546875" style="2" customWidth="1"/>
    <col min="2579" max="2580" width="15.7109375" style="2" customWidth="1"/>
    <col min="2581" max="2581" width="2.85546875" style="2" customWidth="1"/>
    <col min="2582" max="2816" width="9.140625" style="2"/>
    <col min="2817" max="2817" width="2.85546875" style="2" customWidth="1"/>
    <col min="2818" max="2818" width="45.85546875" style="2" customWidth="1"/>
    <col min="2819" max="2819" width="2.85546875" style="2" customWidth="1"/>
    <col min="2820" max="2821" width="15.7109375" style="2" customWidth="1"/>
    <col min="2822" max="2822" width="2.85546875" style="2" customWidth="1"/>
    <col min="2823" max="2824" width="15.7109375" style="2" customWidth="1"/>
    <col min="2825" max="2825" width="2.85546875" style="2" customWidth="1"/>
    <col min="2826" max="2827" width="15.7109375" style="2" customWidth="1"/>
    <col min="2828" max="2828" width="2.85546875" style="2" customWidth="1"/>
    <col min="2829" max="2830" width="15.7109375" style="2" customWidth="1"/>
    <col min="2831" max="2831" width="2.85546875" style="2" customWidth="1"/>
    <col min="2832" max="2833" width="15.7109375" style="2" customWidth="1"/>
    <col min="2834" max="2834" width="2.85546875" style="2" customWidth="1"/>
    <col min="2835" max="2836" width="15.7109375" style="2" customWidth="1"/>
    <col min="2837" max="2837" width="2.85546875" style="2" customWidth="1"/>
    <col min="2838" max="3072" width="9.140625" style="2"/>
    <col min="3073" max="3073" width="2.85546875" style="2" customWidth="1"/>
    <col min="3074" max="3074" width="45.85546875" style="2" customWidth="1"/>
    <col min="3075" max="3075" width="2.85546875" style="2" customWidth="1"/>
    <col min="3076" max="3077" width="15.7109375" style="2" customWidth="1"/>
    <col min="3078" max="3078" width="2.85546875" style="2" customWidth="1"/>
    <col min="3079" max="3080" width="15.7109375" style="2" customWidth="1"/>
    <col min="3081" max="3081" width="2.85546875" style="2" customWidth="1"/>
    <col min="3082" max="3083" width="15.7109375" style="2" customWidth="1"/>
    <col min="3084" max="3084" width="2.85546875" style="2" customWidth="1"/>
    <col min="3085" max="3086" width="15.7109375" style="2" customWidth="1"/>
    <col min="3087" max="3087" width="2.85546875" style="2" customWidth="1"/>
    <col min="3088" max="3089" width="15.7109375" style="2" customWidth="1"/>
    <col min="3090" max="3090" width="2.85546875" style="2" customWidth="1"/>
    <col min="3091" max="3092" width="15.7109375" style="2" customWidth="1"/>
    <col min="3093" max="3093" width="2.85546875" style="2" customWidth="1"/>
    <col min="3094" max="3328" width="9.140625" style="2"/>
    <col min="3329" max="3329" width="2.85546875" style="2" customWidth="1"/>
    <col min="3330" max="3330" width="45.85546875" style="2" customWidth="1"/>
    <col min="3331" max="3331" width="2.85546875" style="2" customWidth="1"/>
    <col min="3332" max="3333" width="15.7109375" style="2" customWidth="1"/>
    <col min="3334" max="3334" width="2.85546875" style="2" customWidth="1"/>
    <col min="3335" max="3336" width="15.7109375" style="2" customWidth="1"/>
    <col min="3337" max="3337" width="2.85546875" style="2" customWidth="1"/>
    <col min="3338" max="3339" width="15.7109375" style="2" customWidth="1"/>
    <col min="3340" max="3340" width="2.85546875" style="2" customWidth="1"/>
    <col min="3341" max="3342" width="15.7109375" style="2" customWidth="1"/>
    <col min="3343" max="3343" width="2.85546875" style="2" customWidth="1"/>
    <col min="3344" max="3345" width="15.7109375" style="2" customWidth="1"/>
    <col min="3346" max="3346" width="2.85546875" style="2" customWidth="1"/>
    <col min="3347" max="3348" width="15.7109375" style="2" customWidth="1"/>
    <col min="3349" max="3349" width="2.85546875" style="2" customWidth="1"/>
    <col min="3350" max="3584" width="9.140625" style="2"/>
    <col min="3585" max="3585" width="2.85546875" style="2" customWidth="1"/>
    <col min="3586" max="3586" width="45.85546875" style="2" customWidth="1"/>
    <col min="3587" max="3587" width="2.85546875" style="2" customWidth="1"/>
    <col min="3588" max="3589" width="15.7109375" style="2" customWidth="1"/>
    <col min="3590" max="3590" width="2.85546875" style="2" customWidth="1"/>
    <col min="3591" max="3592" width="15.7109375" style="2" customWidth="1"/>
    <col min="3593" max="3593" width="2.85546875" style="2" customWidth="1"/>
    <col min="3594" max="3595" width="15.7109375" style="2" customWidth="1"/>
    <col min="3596" max="3596" width="2.85546875" style="2" customWidth="1"/>
    <col min="3597" max="3598" width="15.7109375" style="2" customWidth="1"/>
    <col min="3599" max="3599" width="2.85546875" style="2" customWidth="1"/>
    <col min="3600" max="3601" width="15.7109375" style="2" customWidth="1"/>
    <col min="3602" max="3602" width="2.85546875" style="2" customWidth="1"/>
    <col min="3603" max="3604" width="15.7109375" style="2" customWidth="1"/>
    <col min="3605" max="3605" width="2.85546875" style="2" customWidth="1"/>
    <col min="3606" max="3840" width="9.140625" style="2"/>
    <col min="3841" max="3841" width="2.85546875" style="2" customWidth="1"/>
    <col min="3842" max="3842" width="45.85546875" style="2" customWidth="1"/>
    <col min="3843" max="3843" width="2.85546875" style="2" customWidth="1"/>
    <col min="3844" max="3845" width="15.7109375" style="2" customWidth="1"/>
    <col min="3846" max="3846" width="2.85546875" style="2" customWidth="1"/>
    <col min="3847" max="3848" width="15.7109375" style="2" customWidth="1"/>
    <col min="3849" max="3849" width="2.85546875" style="2" customWidth="1"/>
    <col min="3850" max="3851" width="15.7109375" style="2" customWidth="1"/>
    <col min="3852" max="3852" width="2.85546875" style="2" customWidth="1"/>
    <col min="3853" max="3854" width="15.7109375" style="2" customWidth="1"/>
    <col min="3855" max="3855" width="2.85546875" style="2" customWidth="1"/>
    <col min="3856" max="3857" width="15.7109375" style="2" customWidth="1"/>
    <col min="3858" max="3858" width="2.85546875" style="2" customWidth="1"/>
    <col min="3859" max="3860" width="15.7109375" style="2" customWidth="1"/>
    <col min="3861" max="3861" width="2.85546875" style="2" customWidth="1"/>
    <col min="3862" max="4096" width="9.140625" style="2"/>
    <col min="4097" max="4097" width="2.85546875" style="2" customWidth="1"/>
    <col min="4098" max="4098" width="45.85546875" style="2" customWidth="1"/>
    <col min="4099" max="4099" width="2.85546875" style="2" customWidth="1"/>
    <col min="4100" max="4101" width="15.7109375" style="2" customWidth="1"/>
    <col min="4102" max="4102" width="2.85546875" style="2" customWidth="1"/>
    <col min="4103" max="4104" width="15.7109375" style="2" customWidth="1"/>
    <col min="4105" max="4105" width="2.85546875" style="2" customWidth="1"/>
    <col min="4106" max="4107" width="15.7109375" style="2" customWidth="1"/>
    <col min="4108" max="4108" width="2.85546875" style="2" customWidth="1"/>
    <col min="4109" max="4110" width="15.7109375" style="2" customWidth="1"/>
    <col min="4111" max="4111" width="2.85546875" style="2" customWidth="1"/>
    <col min="4112" max="4113" width="15.7109375" style="2" customWidth="1"/>
    <col min="4114" max="4114" width="2.85546875" style="2" customWidth="1"/>
    <col min="4115" max="4116" width="15.7109375" style="2" customWidth="1"/>
    <col min="4117" max="4117" width="2.85546875" style="2" customWidth="1"/>
    <col min="4118" max="4352" width="9.140625" style="2"/>
    <col min="4353" max="4353" width="2.85546875" style="2" customWidth="1"/>
    <col min="4354" max="4354" width="45.85546875" style="2" customWidth="1"/>
    <col min="4355" max="4355" width="2.85546875" style="2" customWidth="1"/>
    <col min="4356" max="4357" width="15.7109375" style="2" customWidth="1"/>
    <col min="4358" max="4358" width="2.85546875" style="2" customWidth="1"/>
    <col min="4359" max="4360" width="15.7109375" style="2" customWidth="1"/>
    <col min="4361" max="4361" width="2.85546875" style="2" customWidth="1"/>
    <col min="4362" max="4363" width="15.7109375" style="2" customWidth="1"/>
    <col min="4364" max="4364" width="2.85546875" style="2" customWidth="1"/>
    <col min="4365" max="4366" width="15.7109375" style="2" customWidth="1"/>
    <col min="4367" max="4367" width="2.85546875" style="2" customWidth="1"/>
    <col min="4368" max="4369" width="15.7109375" style="2" customWidth="1"/>
    <col min="4370" max="4370" width="2.85546875" style="2" customWidth="1"/>
    <col min="4371" max="4372" width="15.7109375" style="2" customWidth="1"/>
    <col min="4373" max="4373" width="2.85546875" style="2" customWidth="1"/>
    <col min="4374" max="4608" width="9.140625" style="2"/>
    <col min="4609" max="4609" width="2.85546875" style="2" customWidth="1"/>
    <col min="4610" max="4610" width="45.85546875" style="2" customWidth="1"/>
    <col min="4611" max="4611" width="2.85546875" style="2" customWidth="1"/>
    <col min="4612" max="4613" width="15.7109375" style="2" customWidth="1"/>
    <col min="4614" max="4614" width="2.85546875" style="2" customWidth="1"/>
    <col min="4615" max="4616" width="15.7109375" style="2" customWidth="1"/>
    <col min="4617" max="4617" width="2.85546875" style="2" customWidth="1"/>
    <col min="4618" max="4619" width="15.7109375" style="2" customWidth="1"/>
    <col min="4620" max="4620" width="2.85546875" style="2" customWidth="1"/>
    <col min="4621" max="4622" width="15.7109375" style="2" customWidth="1"/>
    <col min="4623" max="4623" width="2.85546875" style="2" customWidth="1"/>
    <col min="4624" max="4625" width="15.7109375" style="2" customWidth="1"/>
    <col min="4626" max="4626" width="2.85546875" style="2" customWidth="1"/>
    <col min="4627" max="4628" width="15.7109375" style="2" customWidth="1"/>
    <col min="4629" max="4629" width="2.85546875" style="2" customWidth="1"/>
    <col min="4630" max="4864" width="9.140625" style="2"/>
    <col min="4865" max="4865" width="2.85546875" style="2" customWidth="1"/>
    <col min="4866" max="4866" width="45.85546875" style="2" customWidth="1"/>
    <col min="4867" max="4867" width="2.85546875" style="2" customWidth="1"/>
    <col min="4868" max="4869" width="15.7109375" style="2" customWidth="1"/>
    <col min="4870" max="4870" width="2.85546875" style="2" customWidth="1"/>
    <col min="4871" max="4872" width="15.7109375" style="2" customWidth="1"/>
    <col min="4873" max="4873" width="2.85546875" style="2" customWidth="1"/>
    <col min="4874" max="4875" width="15.7109375" style="2" customWidth="1"/>
    <col min="4876" max="4876" width="2.85546875" style="2" customWidth="1"/>
    <col min="4877" max="4878" width="15.7109375" style="2" customWidth="1"/>
    <col min="4879" max="4879" width="2.85546875" style="2" customWidth="1"/>
    <col min="4880" max="4881" width="15.7109375" style="2" customWidth="1"/>
    <col min="4882" max="4882" width="2.85546875" style="2" customWidth="1"/>
    <col min="4883" max="4884" width="15.7109375" style="2" customWidth="1"/>
    <col min="4885" max="4885" width="2.85546875" style="2" customWidth="1"/>
    <col min="4886" max="5120" width="9.140625" style="2"/>
    <col min="5121" max="5121" width="2.85546875" style="2" customWidth="1"/>
    <col min="5122" max="5122" width="45.85546875" style="2" customWidth="1"/>
    <col min="5123" max="5123" width="2.85546875" style="2" customWidth="1"/>
    <col min="5124" max="5125" width="15.7109375" style="2" customWidth="1"/>
    <col min="5126" max="5126" width="2.85546875" style="2" customWidth="1"/>
    <col min="5127" max="5128" width="15.7109375" style="2" customWidth="1"/>
    <col min="5129" max="5129" width="2.85546875" style="2" customWidth="1"/>
    <col min="5130" max="5131" width="15.7109375" style="2" customWidth="1"/>
    <col min="5132" max="5132" width="2.85546875" style="2" customWidth="1"/>
    <col min="5133" max="5134" width="15.7109375" style="2" customWidth="1"/>
    <col min="5135" max="5135" width="2.85546875" style="2" customWidth="1"/>
    <col min="5136" max="5137" width="15.7109375" style="2" customWidth="1"/>
    <col min="5138" max="5138" width="2.85546875" style="2" customWidth="1"/>
    <col min="5139" max="5140" width="15.7109375" style="2" customWidth="1"/>
    <col min="5141" max="5141" width="2.85546875" style="2" customWidth="1"/>
    <col min="5142" max="5376" width="9.140625" style="2"/>
    <col min="5377" max="5377" width="2.85546875" style="2" customWidth="1"/>
    <col min="5378" max="5378" width="45.85546875" style="2" customWidth="1"/>
    <col min="5379" max="5379" width="2.85546875" style="2" customWidth="1"/>
    <col min="5380" max="5381" width="15.7109375" style="2" customWidth="1"/>
    <col min="5382" max="5382" width="2.85546875" style="2" customWidth="1"/>
    <col min="5383" max="5384" width="15.7109375" style="2" customWidth="1"/>
    <col min="5385" max="5385" width="2.85546875" style="2" customWidth="1"/>
    <col min="5386" max="5387" width="15.7109375" style="2" customWidth="1"/>
    <col min="5388" max="5388" width="2.85546875" style="2" customWidth="1"/>
    <col min="5389" max="5390" width="15.7109375" style="2" customWidth="1"/>
    <col min="5391" max="5391" width="2.85546875" style="2" customWidth="1"/>
    <col min="5392" max="5393" width="15.7109375" style="2" customWidth="1"/>
    <col min="5394" max="5394" width="2.85546875" style="2" customWidth="1"/>
    <col min="5395" max="5396" width="15.7109375" style="2" customWidth="1"/>
    <col min="5397" max="5397" width="2.85546875" style="2" customWidth="1"/>
    <col min="5398" max="5632" width="9.140625" style="2"/>
    <col min="5633" max="5633" width="2.85546875" style="2" customWidth="1"/>
    <col min="5634" max="5634" width="45.85546875" style="2" customWidth="1"/>
    <col min="5635" max="5635" width="2.85546875" style="2" customWidth="1"/>
    <col min="5636" max="5637" width="15.7109375" style="2" customWidth="1"/>
    <col min="5638" max="5638" width="2.85546875" style="2" customWidth="1"/>
    <col min="5639" max="5640" width="15.7109375" style="2" customWidth="1"/>
    <col min="5641" max="5641" width="2.85546875" style="2" customWidth="1"/>
    <col min="5642" max="5643" width="15.7109375" style="2" customWidth="1"/>
    <col min="5644" max="5644" width="2.85546875" style="2" customWidth="1"/>
    <col min="5645" max="5646" width="15.7109375" style="2" customWidth="1"/>
    <col min="5647" max="5647" width="2.85546875" style="2" customWidth="1"/>
    <col min="5648" max="5649" width="15.7109375" style="2" customWidth="1"/>
    <col min="5650" max="5650" width="2.85546875" style="2" customWidth="1"/>
    <col min="5651" max="5652" width="15.7109375" style="2" customWidth="1"/>
    <col min="5653" max="5653" width="2.85546875" style="2" customWidth="1"/>
    <col min="5654" max="5888" width="9.140625" style="2"/>
    <col min="5889" max="5889" width="2.85546875" style="2" customWidth="1"/>
    <col min="5890" max="5890" width="45.85546875" style="2" customWidth="1"/>
    <col min="5891" max="5891" width="2.85546875" style="2" customWidth="1"/>
    <col min="5892" max="5893" width="15.7109375" style="2" customWidth="1"/>
    <col min="5894" max="5894" width="2.85546875" style="2" customWidth="1"/>
    <col min="5895" max="5896" width="15.7109375" style="2" customWidth="1"/>
    <col min="5897" max="5897" width="2.85546875" style="2" customWidth="1"/>
    <col min="5898" max="5899" width="15.7109375" style="2" customWidth="1"/>
    <col min="5900" max="5900" width="2.85546875" style="2" customWidth="1"/>
    <col min="5901" max="5902" width="15.7109375" style="2" customWidth="1"/>
    <col min="5903" max="5903" width="2.85546875" style="2" customWidth="1"/>
    <col min="5904" max="5905" width="15.7109375" style="2" customWidth="1"/>
    <col min="5906" max="5906" width="2.85546875" style="2" customWidth="1"/>
    <col min="5907" max="5908" width="15.7109375" style="2" customWidth="1"/>
    <col min="5909" max="5909" width="2.85546875" style="2" customWidth="1"/>
    <col min="5910" max="6144" width="9.140625" style="2"/>
    <col min="6145" max="6145" width="2.85546875" style="2" customWidth="1"/>
    <col min="6146" max="6146" width="45.85546875" style="2" customWidth="1"/>
    <col min="6147" max="6147" width="2.85546875" style="2" customWidth="1"/>
    <col min="6148" max="6149" width="15.7109375" style="2" customWidth="1"/>
    <col min="6150" max="6150" width="2.85546875" style="2" customWidth="1"/>
    <col min="6151" max="6152" width="15.7109375" style="2" customWidth="1"/>
    <col min="6153" max="6153" width="2.85546875" style="2" customWidth="1"/>
    <col min="6154" max="6155" width="15.7109375" style="2" customWidth="1"/>
    <col min="6156" max="6156" width="2.85546875" style="2" customWidth="1"/>
    <col min="6157" max="6158" width="15.7109375" style="2" customWidth="1"/>
    <col min="6159" max="6159" width="2.85546875" style="2" customWidth="1"/>
    <col min="6160" max="6161" width="15.7109375" style="2" customWidth="1"/>
    <col min="6162" max="6162" width="2.85546875" style="2" customWidth="1"/>
    <col min="6163" max="6164" width="15.7109375" style="2" customWidth="1"/>
    <col min="6165" max="6165" width="2.85546875" style="2" customWidth="1"/>
    <col min="6166" max="6400" width="9.140625" style="2"/>
    <col min="6401" max="6401" width="2.85546875" style="2" customWidth="1"/>
    <col min="6402" max="6402" width="45.85546875" style="2" customWidth="1"/>
    <col min="6403" max="6403" width="2.85546875" style="2" customWidth="1"/>
    <col min="6404" max="6405" width="15.7109375" style="2" customWidth="1"/>
    <col min="6406" max="6406" width="2.85546875" style="2" customWidth="1"/>
    <col min="6407" max="6408" width="15.7109375" style="2" customWidth="1"/>
    <col min="6409" max="6409" width="2.85546875" style="2" customWidth="1"/>
    <col min="6410" max="6411" width="15.7109375" style="2" customWidth="1"/>
    <col min="6412" max="6412" width="2.85546875" style="2" customWidth="1"/>
    <col min="6413" max="6414" width="15.7109375" style="2" customWidth="1"/>
    <col min="6415" max="6415" width="2.85546875" style="2" customWidth="1"/>
    <col min="6416" max="6417" width="15.7109375" style="2" customWidth="1"/>
    <col min="6418" max="6418" width="2.85546875" style="2" customWidth="1"/>
    <col min="6419" max="6420" width="15.7109375" style="2" customWidth="1"/>
    <col min="6421" max="6421" width="2.85546875" style="2" customWidth="1"/>
    <col min="6422" max="6656" width="9.140625" style="2"/>
    <col min="6657" max="6657" width="2.85546875" style="2" customWidth="1"/>
    <col min="6658" max="6658" width="45.85546875" style="2" customWidth="1"/>
    <col min="6659" max="6659" width="2.85546875" style="2" customWidth="1"/>
    <col min="6660" max="6661" width="15.7109375" style="2" customWidth="1"/>
    <col min="6662" max="6662" width="2.85546875" style="2" customWidth="1"/>
    <col min="6663" max="6664" width="15.7109375" style="2" customWidth="1"/>
    <col min="6665" max="6665" width="2.85546875" style="2" customWidth="1"/>
    <col min="6666" max="6667" width="15.7109375" style="2" customWidth="1"/>
    <col min="6668" max="6668" width="2.85546875" style="2" customWidth="1"/>
    <col min="6669" max="6670" width="15.7109375" style="2" customWidth="1"/>
    <col min="6671" max="6671" width="2.85546875" style="2" customWidth="1"/>
    <col min="6672" max="6673" width="15.7109375" style="2" customWidth="1"/>
    <col min="6674" max="6674" width="2.85546875" style="2" customWidth="1"/>
    <col min="6675" max="6676" width="15.7109375" style="2" customWidth="1"/>
    <col min="6677" max="6677" width="2.85546875" style="2" customWidth="1"/>
    <col min="6678" max="6912" width="9.140625" style="2"/>
    <col min="6913" max="6913" width="2.85546875" style="2" customWidth="1"/>
    <col min="6914" max="6914" width="45.85546875" style="2" customWidth="1"/>
    <col min="6915" max="6915" width="2.85546875" style="2" customWidth="1"/>
    <col min="6916" max="6917" width="15.7109375" style="2" customWidth="1"/>
    <col min="6918" max="6918" width="2.85546875" style="2" customWidth="1"/>
    <col min="6919" max="6920" width="15.7109375" style="2" customWidth="1"/>
    <col min="6921" max="6921" width="2.85546875" style="2" customWidth="1"/>
    <col min="6922" max="6923" width="15.7109375" style="2" customWidth="1"/>
    <col min="6924" max="6924" width="2.85546875" style="2" customWidth="1"/>
    <col min="6925" max="6926" width="15.7109375" style="2" customWidth="1"/>
    <col min="6927" max="6927" width="2.85546875" style="2" customWidth="1"/>
    <col min="6928" max="6929" width="15.7109375" style="2" customWidth="1"/>
    <col min="6930" max="6930" width="2.85546875" style="2" customWidth="1"/>
    <col min="6931" max="6932" width="15.7109375" style="2" customWidth="1"/>
    <col min="6933" max="6933" width="2.85546875" style="2" customWidth="1"/>
    <col min="6934" max="7168" width="9.140625" style="2"/>
    <col min="7169" max="7169" width="2.85546875" style="2" customWidth="1"/>
    <col min="7170" max="7170" width="45.85546875" style="2" customWidth="1"/>
    <col min="7171" max="7171" width="2.85546875" style="2" customWidth="1"/>
    <col min="7172" max="7173" width="15.7109375" style="2" customWidth="1"/>
    <col min="7174" max="7174" width="2.85546875" style="2" customWidth="1"/>
    <col min="7175" max="7176" width="15.7109375" style="2" customWidth="1"/>
    <col min="7177" max="7177" width="2.85546875" style="2" customWidth="1"/>
    <col min="7178" max="7179" width="15.7109375" style="2" customWidth="1"/>
    <col min="7180" max="7180" width="2.85546875" style="2" customWidth="1"/>
    <col min="7181" max="7182" width="15.7109375" style="2" customWidth="1"/>
    <col min="7183" max="7183" width="2.85546875" style="2" customWidth="1"/>
    <col min="7184" max="7185" width="15.7109375" style="2" customWidth="1"/>
    <col min="7186" max="7186" width="2.85546875" style="2" customWidth="1"/>
    <col min="7187" max="7188" width="15.7109375" style="2" customWidth="1"/>
    <col min="7189" max="7189" width="2.85546875" style="2" customWidth="1"/>
    <col min="7190" max="7424" width="9.140625" style="2"/>
    <col min="7425" max="7425" width="2.85546875" style="2" customWidth="1"/>
    <col min="7426" max="7426" width="45.85546875" style="2" customWidth="1"/>
    <col min="7427" max="7427" width="2.85546875" style="2" customWidth="1"/>
    <col min="7428" max="7429" width="15.7109375" style="2" customWidth="1"/>
    <col min="7430" max="7430" width="2.85546875" style="2" customWidth="1"/>
    <col min="7431" max="7432" width="15.7109375" style="2" customWidth="1"/>
    <col min="7433" max="7433" width="2.85546875" style="2" customWidth="1"/>
    <col min="7434" max="7435" width="15.7109375" style="2" customWidth="1"/>
    <col min="7436" max="7436" width="2.85546875" style="2" customWidth="1"/>
    <col min="7437" max="7438" width="15.7109375" style="2" customWidth="1"/>
    <col min="7439" max="7439" width="2.85546875" style="2" customWidth="1"/>
    <col min="7440" max="7441" width="15.7109375" style="2" customWidth="1"/>
    <col min="7442" max="7442" width="2.85546875" style="2" customWidth="1"/>
    <col min="7443" max="7444" width="15.7109375" style="2" customWidth="1"/>
    <col min="7445" max="7445" width="2.85546875" style="2" customWidth="1"/>
    <col min="7446" max="7680" width="9.140625" style="2"/>
    <col min="7681" max="7681" width="2.85546875" style="2" customWidth="1"/>
    <col min="7682" max="7682" width="45.85546875" style="2" customWidth="1"/>
    <col min="7683" max="7683" width="2.85546875" style="2" customWidth="1"/>
    <col min="7684" max="7685" width="15.7109375" style="2" customWidth="1"/>
    <col min="7686" max="7686" width="2.85546875" style="2" customWidth="1"/>
    <col min="7687" max="7688" width="15.7109375" style="2" customWidth="1"/>
    <col min="7689" max="7689" width="2.85546875" style="2" customWidth="1"/>
    <col min="7690" max="7691" width="15.7109375" style="2" customWidth="1"/>
    <col min="7692" max="7692" width="2.85546875" style="2" customWidth="1"/>
    <col min="7693" max="7694" width="15.7109375" style="2" customWidth="1"/>
    <col min="7695" max="7695" width="2.85546875" style="2" customWidth="1"/>
    <col min="7696" max="7697" width="15.7109375" style="2" customWidth="1"/>
    <col min="7698" max="7698" width="2.85546875" style="2" customWidth="1"/>
    <col min="7699" max="7700" width="15.7109375" style="2" customWidth="1"/>
    <col min="7701" max="7701" width="2.85546875" style="2" customWidth="1"/>
    <col min="7702" max="7936" width="9.140625" style="2"/>
    <col min="7937" max="7937" width="2.85546875" style="2" customWidth="1"/>
    <col min="7938" max="7938" width="45.85546875" style="2" customWidth="1"/>
    <col min="7939" max="7939" width="2.85546875" style="2" customWidth="1"/>
    <col min="7940" max="7941" width="15.7109375" style="2" customWidth="1"/>
    <col min="7942" max="7942" width="2.85546875" style="2" customWidth="1"/>
    <col min="7943" max="7944" width="15.7109375" style="2" customWidth="1"/>
    <col min="7945" max="7945" width="2.85546875" style="2" customWidth="1"/>
    <col min="7946" max="7947" width="15.7109375" style="2" customWidth="1"/>
    <col min="7948" max="7948" width="2.85546875" style="2" customWidth="1"/>
    <col min="7949" max="7950" width="15.7109375" style="2" customWidth="1"/>
    <col min="7951" max="7951" width="2.85546875" style="2" customWidth="1"/>
    <col min="7952" max="7953" width="15.7109375" style="2" customWidth="1"/>
    <col min="7954" max="7954" width="2.85546875" style="2" customWidth="1"/>
    <col min="7955" max="7956" width="15.7109375" style="2" customWidth="1"/>
    <col min="7957" max="7957" width="2.85546875" style="2" customWidth="1"/>
    <col min="7958" max="8192" width="9.140625" style="2"/>
    <col min="8193" max="8193" width="2.85546875" style="2" customWidth="1"/>
    <col min="8194" max="8194" width="45.85546875" style="2" customWidth="1"/>
    <col min="8195" max="8195" width="2.85546875" style="2" customWidth="1"/>
    <col min="8196" max="8197" width="15.7109375" style="2" customWidth="1"/>
    <col min="8198" max="8198" width="2.85546875" style="2" customWidth="1"/>
    <col min="8199" max="8200" width="15.7109375" style="2" customWidth="1"/>
    <col min="8201" max="8201" width="2.85546875" style="2" customWidth="1"/>
    <col min="8202" max="8203" width="15.7109375" style="2" customWidth="1"/>
    <col min="8204" max="8204" width="2.85546875" style="2" customWidth="1"/>
    <col min="8205" max="8206" width="15.7109375" style="2" customWidth="1"/>
    <col min="8207" max="8207" width="2.85546875" style="2" customWidth="1"/>
    <col min="8208" max="8209" width="15.7109375" style="2" customWidth="1"/>
    <col min="8210" max="8210" width="2.85546875" style="2" customWidth="1"/>
    <col min="8211" max="8212" width="15.7109375" style="2" customWidth="1"/>
    <col min="8213" max="8213" width="2.85546875" style="2" customWidth="1"/>
    <col min="8214" max="8448" width="9.140625" style="2"/>
    <col min="8449" max="8449" width="2.85546875" style="2" customWidth="1"/>
    <col min="8450" max="8450" width="45.85546875" style="2" customWidth="1"/>
    <col min="8451" max="8451" width="2.85546875" style="2" customWidth="1"/>
    <col min="8452" max="8453" width="15.7109375" style="2" customWidth="1"/>
    <col min="8454" max="8454" width="2.85546875" style="2" customWidth="1"/>
    <col min="8455" max="8456" width="15.7109375" style="2" customWidth="1"/>
    <col min="8457" max="8457" width="2.85546875" style="2" customWidth="1"/>
    <col min="8458" max="8459" width="15.7109375" style="2" customWidth="1"/>
    <col min="8460" max="8460" width="2.85546875" style="2" customWidth="1"/>
    <col min="8461" max="8462" width="15.7109375" style="2" customWidth="1"/>
    <col min="8463" max="8463" width="2.85546875" style="2" customWidth="1"/>
    <col min="8464" max="8465" width="15.7109375" style="2" customWidth="1"/>
    <col min="8466" max="8466" width="2.85546875" style="2" customWidth="1"/>
    <col min="8467" max="8468" width="15.7109375" style="2" customWidth="1"/>
    <col min="8469" max="8469" width="2.85546875" style="2" customWidth="1"/>
    <col min="8470" max="8704" width="9.140625" style="2"/>
    <col min="8705" max="8705" width="2.85546875" style="2" customWidth="1"/>
    <col min="8706" max="8706" width="45.85546875" style="2" customWidth="1"/>
    <col min="8707" max="8707" width="2.85546875" style="2" customWidth="1"/>
    <col min="8708" max="8709" width="15.7109375" style="2" customWidth="1"/>
    <col min="8710" max="8710" width="2.85546875" style="2" customWidth="1"/>
    <col min="8711" max="8712" width="15.7109375" style="2" customWidth="1"/>
    <col min="8713" max="8713" width="2.85546875" style="2" customWidth="1"/>
    <col min="8714" max="8715" width="15.7109375" style="2" customWidth="1"/>
    <col min="8716" max="8716" width="2.85546875" style="2" customWidth="1"/>
    <col min="8717" max="8718" width="15.7109375" style="2" customWidth="1"/>
    <col min="8719" max="8719" width="2.85546875" style="2" customWidth="1"/>
    <col min="8720" max="8721" width="15.7109375" style="2" customWidth="1"/>
    <col min="8722" max="8722" width="2.85546875" style="2" customWidth="1"/>
    <col min="8723" max="8724" width="15.7109375" style="2" customWidth="1"/>
    <col min="8725" max="8725" width="2.85546875" style="2" customWidth="1"/>
    <col min="8726" max="8960" width="9.140625" style="2"/>
    <col min="8961" max="8961" width="2.85546875" style="2" customWidth="1"/>
    <col min="8962" max="8962" width="45.85546875" style="2" customWidth="1"/>
    <col min="8963" max="8963" width="2.85546875" style="2" customWidth="1"/>
    <col min="8964" max="8965" width="15.7109375" style="2" customWidth="1"/>
    <col min="8966" max="8966" width="2.85546875" style="2" customWidth="1"/>
    <col min="8967" max="8968" width="15.7109375" style="2" customWidth="1"/>
    <col min="8969" max="8969" width="2.85546875" style="2" customWidth="1"/>
    <col min="8970" max="8971" width="15.7109375" style="2" customWidth="1"/>
    <col min="8972" max="8972" width="2.85546875" style="2" customWidth="1"/>
    <col min="8973" max="8974" width="15.7109375" style="2" customWidth="1"/>
    <col min="8975" max="8975" width="2.85546875" style="2" customWidth="1"/>
    <col min="8976" max="8977" width="15.7109375" style="2" customWidth="1"/>
    <col min="8978" max="8978" width="2.85546875" style="2" customWidth="1"/>
    <col min="8979" max="8980" width="15.7109375" style="2" customWidth="1"/>
    <col min="8981" max="8981" width="2.85546875" style="2" customWidth="1"/>
    <col min="8982" max="9216" width="9.140625" style="2"/>
    <col min="9217" max="9217" width="2.85546875" style="2" customWidth="1"/>
    <col min="9218" max="9218" width="45.85546875" style="2" customWidth="1"/>
    <col min="9219" max="9219" width="2.85546875" style="2" customWidth="1"/>
    <col min="9220" max="9221" width="15.7109375" style="2" customWidth="1"/>
    <col min="9222" max="9222" width="2.85546875" style="2" customWidth="1"/>
    <col min="9223" max="9224" width="15.7109375" style="2" customWidth="1"/>
    <col min="9225" max="9225" width="2.85546875" style="2" customWidth="1"/>
    <col min="9226" max="9227" width="15.7109375" style="2" customWidth="1"/>
    <col min="9228" max="9228" width="2.85546875" style="2" customWidth="1"/>
    <col min="9229" max="9230" width="15.7109375" style="2" customWidth="1"/>
    <col min="9231" max="9231" width="2.85546875" style="2" customWidth="1"/>
    <col min="9232" max="9233" width="15.7109375" style="2" customWidth="1"/>
    <col min="9234" max="9234" width="2.85546875" style="2" customWidth="1"/>
    <col min="9235" max="9236" width="15.7109375" style="2" customWidth="1"/>
    <col min="9237" max="9237" width="2.85546875" style="2" customWidth="1"/>
    <col min="9238" max="9472" width="9.140625" style="2"/>
    <col min="9473" max="9473" width="2.85546875" style="2" customWidth="1"/>
    <col min="9474" max="9474" width="45.85546875" style="2" customWidth="1"/>
    <col min="9475" max="9475" width="2.85546875" style="2" customWidth="1"/>
    <col min="9476" max="9477" width="15.7109375" style="2" customWidth="1"/>
    <col min="9478" max="9478" width="2.85546875" style="2" customWidth="1"/>
    <col min="9479" max="9480" width="15.7109375" style="2" customWidth="1"/>
    <col min="9481" max="9481" width="2.85546875" style="2" customWidth="1"/>
    <col min="9482" max="9483" width="15.7109375" style="2" customWidth="1"/>
    <col min="9484" max="9484" width="2.85546875" style="2" customWidth="1"/>
    <col min="9485" max="9486" width="15.7109375" style="2" customWidth="1"/>
    <col min="9487" max="9487" width="2.85546875" style="2" customWidth="1"/>
    <col min="9488" max="9489" width="15.7109375" style="2" customWidth="1"/>
    <col min="9490" max="9490" width="2.85546875" style="2" customWidth="1"/>
    <col min="9491" max="9492" width="15.7109375" style="2" customWidth="1"/>
    <col min="9493" max="9493" width="2.85546875" style="2" customWidth="1"/>
    <col min="9494" max="9728" width="9.140625" style="2"/>
    <col min="9729" max="9729" width="2.85546875" style="2" customWidth="1"/>
    <col min="9730" max="9730" width="45.85546875" style="2" customWidth="1"/>
    <col min="9731" max="9731" width="2.85546875" style="2" customWidth="1"/>
    <col min="9732" max="9733" width="15.7109375" style="2" customWidth="1"/>
    <col min="9734" max="9734" width="2.85546875" style="2" customWidth="1"/>
    <col min="9735" max="9736" width="15.7109375" style="2" customWidth="1"/>
    <col min="9737" max="9737" width="2.85546875" style="2" customWidth="1"/>
    <col min="9738" max="9739" width="15.7109375" style="2" customWidth="1"/>
    <col min="9740" max="9740" width="2.85546875" style="2" customWidth="1"/>
    <col min="9741" max="9742" width="15.7109375" style="2" customWidth="1"/>
    <col min="9743" max="9743" width="2.85546875" style="2" customWidth="1"/>
    <col min="9744" max="9745" width="15.7109375" style="2" customWidth="1"/>
    <col min="9746" max="9746" width="2.85546875" style="2" customWidth="1"/>
    <col min="9747" max="9748" width="15.7109375" style="2" customWidth="1"/>
    <col min="9749" max="9749" width="2.85546875" style="2" customWidth="1"/>
    <col min="9750" max="9984" width="9.140625" style="2"/>
    <col min="9985" max="9985" width="2.85546875" style="2" customWidth="1"/>
    <col min="9986" max="9986" width="45.85546875" style="2" customWidth="1"/>
    <col min="9987" max="9987" width="2.85546875" style="2" customWidth="1"/>
    <col min="9988" max="9989" width="15.7109375" style="2" customWidth="1"/>
    <col min="9990" max="9990" width="2.85546875" style="2" customWidth="1"/>
    <col min="9991" max="9992" width="15.7109375" style="2" customWidth="1"/>
    <col min="9993" max="9993" width="2.85546875" style="2" customWidth="1"/>
    <col min="9994" max="9995" width="15.7109375" style="2" customWidth="1"/>
    <col min="9996" max="9996" width="2.85546875" style="2" customWidth="1"/>
    <col min="9997" max="9998" width="15.7109375" style="2" customWidth="1"/>
    <col min="9999" max="9999" width="2.85546875" style="2" customWidth="1"/>
    <col min="10000" max="10001" width="15.7109375" style="2" customWidth="1"/>
    <col min="10002" max="10002" width="2.85546875" style="2" customWidth="1"/>
    <col min="10003" max="10004" width="15.7109375" style="2" customWidth="1"/>
    <col min="10005" max="10005" width="2.85546875" style="2" customWidth="1"/>
    <col min="10006" max="10240" width="9.140625" style="2"/>
    <col min="10241" max="10241" width="2.85546875" style="2" customWidth="1"/>
    <col min="10242" max="10242" width="45.85546875" style="2" customWidth="1"/>
    <col min="10243" max="10243" width="2.85546875" style="2" customWidth="1"/>
    <col min="10244" max="10245" width="15.7109375" style="2" customWidth="1"/>
    <col min="10246" max="10246" width="2.85546875" style="2" customWidth="1"/>
    <col min="10247" max="10248" width="15.7109375" style="2" customWidth="1"/>
    <col min="10249" max="10249" width="2.85546875" style="2" customWidth="1"/>
    <col min="10250" max="10251" width="15.7109375" style="2" customWidth="1"/>
    <col min="10252" max="10252" width="2.85546875" style="2" customWidth="1"/>
    <col min="10253" max="10254" width="15.7109375" style="2" customWidth="1"/>
    <col min="10255" max="10255" width="2.85546875" style="2" customWidth="1"/>
    <col min="10256" max="10257" width="15.7109375" style="2" customWidth="1"/>
    <col min="10258" max="10258" width="2.85546875" style="2" customWidth="1"/>
    <col min="10259" max="10260" width="15.7109375" style="2" customWidth="1"/>
    <col min="10261" max="10261" width="2.85546875" style="2" customWidth="1"/>
    <col min="10262" max="10496" width="9.140625" style="2"/>
    <col min="10497" max="10497" width="2.85546875" style="2" customWidth="1"/>
    <col min="10498" max="10498" width="45.85546875" style="2" customWidth="1"/>
    <col min="10499" max="10499" width="2.85546875" style="2" customWidth="1"/>
    <col min="10500" max="10501" width="15.7109375" style="2" customWidth="1"/>
    <col min="10502" max="10502" width="2.85546875" style="2" customWidth="1"/>
    <col min="10503" max="10504" width="15.7109375" style="2" customWidth="1"/>
    <col min="10505" max="10505" width="2.85546875" style="2" customWidth="1"/>
    <col min="10506" max="10507" width="15.7109375" style="2" customWidth="1"/>
    <col min="10508" max="10508" width="2.85546875" style="2" customWidth="1"/>
    <col min="10509" max="10510" width="15.7109375" style="2" customWidth="1"/>
    <col min="10511" max="10511" width="2.85546875" style="2" customWidth="1"/>
    <col min="10512" max="10513" width="15.7109375" style="2" customWidth="1"/>
    <col min="10514" max="10514" width="2.85546875" style="2" customWidth="1"/>
    <col min="10515" max="10516" width="15.7109375" style="2" customWidth="1"/>
    <col min="10517" max="10517" width="2.85546875" style="2" customWidth="1"/>
    <col min="10518" max="10752" width="9.140625" style="2"/>
    <col min="10753" max="10753" width="2.85546875" style="2" customWidth="1"/>
    <col min="10754" max="10754" width="45.85546875" style="2" customWidth="1"/>
    <col min="10755" max="10755" width="2.85546875" style="2" customWidth="1"/>
    <col min="10756" max="10757" width="15.7109375" style="2" customWidth="1"/>
    <col min="10758" max="10758" width="2.85546875" style="2" customWidth="1"/>
    <col min="10759" max="10760" width="15.7109375" style="2" customWidth="1"/>
    <col min="10761" max="10761" width="2.85546875" style="2" customWidth="1"/>
    <col min="10762" max="10763" width="15.7109375" style="2" customWidth="1"/>
    <col min="10764" max="10764" width="2.85546875" style="2" customWidth="1"/>
    <col min="10765" max="10766" width="15.7109375" style="2" customWidth="1"/>
    <col min="10767" max="10767" width="2.85546875" style="2" customWidth="1"/>
    <col min="10768" max="10769" width="15.7109375" style="2" customWidth="1"/>
    <col min="10770" max="10770" width="2.85546875" style="2" customWidth="1"/>
    <col min="10771" max="10772" width="15.7109375" style="2" customWidth="1"/>
    <col min="10773" max="10773" width="2.85546875" style="2" customWidth="1"/>
    <col min="10774" max="11008" width="9.140625" style="2"/>
    <col min="11009" max="11009" width="2.85546875" style="2" customWidth="1"/>
    <col min="11010" max="11010" width="45.85546875" style="2" customWidth="1"/>
    <col min="11011" max="11011" width="2.85546875" style="2" customWidth="1"/>
    <col min="11012" max="11013" width="15.7109375" style="2" customWidth="1"/>
    <col min="11014" max="11014" width="2.85546875" style="2" customWidth="1"/>
    <col min="11015" max="11016" width="15.7109375" style="2" customWidth="1"/>
    <col min="11017" max="11017" width="2.85546875" style="2" customWidth="1"/>
    <col min="11018" max="11019" width="15.7109375" style="2" customWidth="1"/>
    <col min="11020" max="11020" width="2.85546875" style="2" customWidth="1"/>
    <col min="11021" max="11022" width="15.7109375" style="2" customWidth="1"/>
    <col min="11023" max="11023" width="2.85546875" style="2" customWidth="1"/>
    <col min="11024" max="11025" width="15.7109375" style="2" customWidth="1"/>
    <col min="11026" max="11026" width="2.85546875" style="2" customWidth="1"/>
    <col min="11027" max="11028" width="15.7109375" style="2" customWidth="1"/>
    <col min="11029" max="11029" width="2.85546875" style="2" customWidth="1"/>
    <col min="11030" max="11264" width="9.140625" style="2"/>
    <col min="11265" max="11265" width="2.85546875" style="2" customWidth="1"/>
    <col min="11266" max="11266" width="45.85546875" style="2" customWidth="1"/>
    <col min="11267" max="11267" width="2.85546875" style="2" customWidth="1"/>
    <col min="11268" max="11269" width="15.7109375" style="2" customWidth="1"/>
    <col min="11270" max="11270" width="2.85546875" style="2" customWidth="1"/>
    <col min="11271" max="11272" width="15.7109375" style="2" customWidth="1"/>
    <col min="11273" max="11273" width="2.85546875" style="2" customWidth="1"/>
    <col min="11274" max="11275" width="15.7109375" style="2" customWidth="1"/>
    <col min="11276" max="11276" width="2.85546875" style="2" customWidth="1"/>
    <col min="11277" max="11278" width="15.7109375" style="2" customWidth="1"/>
    <col min="11279" max="11279" width="2.85546875" style="2" customWidth="1"/>
    <col min="11280" max="11281" width="15.7109375" style="2" customWidth="1"/>
    <col min="11282" max="11282" width="2.85546875" style="2" customWidth="1"/>
    <col min="11283" max="11284" width="15.7109375" style="2" customWidth="1"/>
    <col min="11285" max="11285" width="2.85546875" style="2" customWidth="1"/>
    <col min="11286" max="11520" width="9.140625" style="2"/>
    <col min="11521" max="11521" width="2.85546875" style="2" customWidth="1"/>
    <col min="11522" max="11522" width="45.85546875" style="2" customWidth="1"/>
    <col min="11523" max="11523" width="2.85546875" style="2" customWidth="1"/>
    <col min="11524" max="11525" width="15.7109375" style="2" customWidth="1"/>
    <col min="11526" max="11526" width="2.85546875" style="2" customWidth="1"/>
    <col min="11527" max="11528" width="15.7109375" style="2" customWidth="1"/>
    <col min="11529" max="11529" width="2.85546875" style="2" customWidth="1"/>
    <col min="11530" max="11531" width="15.7109375" style="2" customWidth="1"/>
    <col min="11532" max="11532" width="2.85546875" style="2" customWidth="1"/>
    <col min="11533" max="11534" width="15.7109375" style="2" customWidth="1"/>
    <col min="11535" max="11535" width="2.85546875" style="2" customWidth="1"/>
    <col min="11536" max="11537" width="15.7109375" style="2" customWidth="1"/>
    <col min="11538" max="11538" width="2.85546875" style="2" customWidth="1"/>
    <col min="11539" max="11540" width="15.7109375" style="2" customWidth="1"/>
    <col min="11541" max="11541" width="2.85546875" style="2" customWidth="1"/>
    <col min="11542" max="11776" width="9.140625" style="2"/>
    <col min="11777" max="11777" width="2.85546875" style="2" customWidth="1"/>
    <col min="11778" max="11778" width="45.85546875" style="2" customWidth="1"/>
    <col min="11779" max="11779" width="2.85546875" style="2" customWidth="1"/>
    <col min="11780" max="11781" width="15.7109375" style="2" customWidth="1"/>
    <col min="11782" max="11782" width="2.85546875" style="2" customWidth="1"/>
    <col min="11783" max="11784" width="15.7109375" style="2" customWidth="1"/>
    <col min="11785" max="11785" width="2.85546875" style="2" customWidth="1"/>
    <col min="11786" max="11787" width="15.7109375" style="2" customWidth="1"/>
    <col min="11788" max="11788" width="2.85546875" style="2" customWidth="1"/>
    <col min="11789" max="11790" width="15.7109375" style="2" customWidth="1"/>
    <col min="11791" max="11791" width="2.85546875" style="2" customWidth="1"/>
    <col min="11792" max="11793" width="15.7109375" style="2" customWidth="1"/>
    <col min="11794" max="11794" width="2.85546875" style="2" customWidth="1"/>
    <col min="11795" max="11796" width="15.7109375" style="2" customWidth="1"/>
    <col min="11797" max="11797" width="2.85546875" style="2" customWidth="1"/>
    <col min="11798" max="12032" width="9.140625" style="2"/>
    <col min="12033" max="12033" width="2.85546875" style="2" customWidth="1"/>
    <col min="12034" max="12034" width="45.85546875" style="2" customWidth="1"/>
    <col min="12035" max="12035" width="2.85546875" style="2" customWidth="1"/>
    <col min="12036" max="12037" width="15.7109375" style="2" customWidth="1"/>
    <col min="12038" max="12038" width="2.85546875" style="2" customWidth="1"/>
    <col min="12039" max="12040" width="15.7109375" style="2" customWidth="1"/>
    <col min="12041" max="12041" width="2.85546875" style="2" customWidth="1"/>
    <col min="12042" max="12043" width="15.7109375" style="2" customWidth="1"/>
    <col min="12044" max="12044" width="2.85546875" style="2" customWidth="1"/>
    <col min="12045" max="12046" width="15.7109375" style="2" customWidth="1"/>
    <col min="12047" max="12047" width="2.85546875" style="2" customWidth="1"/>
    <col min="12048" max="12049" width="15.7109375" style="2" customWidth="1"/>
    <col min="12050" max="12050" width="2.85546875" style="2" customWidth="1"/>
    <col min="12051" max="12052" width="15.7109375" style="2" customWidth="1"/>
    <col min="12053" max="12053" width="2.85546875" style="2" customWidth="1"/>
    <col min="12054" max="12288" width="9.140625" style="2"/>
    <col min="12289" max="12289" width="2.85546875" style="2" customWidth="1"/>
    <col min="12290" max="12290" width="45.85546875" style="2" customWidth="1"/>
    <col min="12291" max="12291" width="2.85546875" style="2" customWidth="1"/>
    <col min="12292" max="12293" width="15.7109375" style="2" customWidth="1"/>
    <col min="12294" max="12294" width="2.85546875" style="2" customWidth="1"/>
    <col min="12295" max="12296" width="15.7109375" style="2" customWidth="1"/>
    <col min="12297" max="12297" width="2.85546875" style="2" customWidth="1"/>
    <col min="12298" max="12299" width="15.7109375" style="2" customWidth="1"/>
    <col min="12300" max="12300" width="2.85546875" style="2" customWidth="1"/>
    <col min="12301" max="12302" width="15.7109375" style="2" customWidth="1"/>
    <col min="12303" max="12303" width="2.85546875" style="2" customWidth="1"/>
    <col min="12304" max="12305" width="15.7109375" style="2" customWidth="1"/>
    <col min="12306" max="12306" width="2.85546875" style="2" customWidth="1"/>
    <col min="12307" max="12308" width="15.7109375" style="2" customWidth="1"/>
    <col min="12309" max="12309" width="2.85546875" style="2" customWidth="1"/>
    <col min="12310" max="12544" width="9.140625" style="2"/>
    <col min="12545" max="12545" width="2.85546875" style="2" customWidth="1"/>
    <col min="12546" max="12546" width="45.85546875" style="2" customWidth="1"/>
    <col min="12547" max="12547" width="2.85546875" style="2" customWidth="1"/>
    <col min="12548" max="12549" width="15.7109375" style="2" customWidth="1"/>
    <col min="12550" max="12550" width="2.85546875" style="2" customWidth="1"/>
    <col min="12551" max="12552" width="15.7109375" style="2" customWidth="1"/>
    <col min="12553" max="12553" width="2.85546875" style="2" customWidth="1"/>
    <col min="12554" max="12555" width="15.7109375" style="2" customWidth="1"/>
    <col min="12556" max="12556" width="2.85546875" style="2" customWidth="1"/>
    <col min="12557" max="12558" width="15.7109375" style="2" customWidth="1"/>
    <col min="12559" max="12559" width="2.85546875" style="2" customWidth="1"/>
    <col min="12560" max="12561" width="15.7109375" style="2" customWidth="1"/>
    <col min="12562" max="12562" width="2.85546875" style="2" customWidth="1"/>
    <col min="12563" max="12564" width="15.7109375" style="2" customWidth="1"/>
    <col min="12565" max="12565" width="2.85546875" style="2" customWidth="1"/>
    <col min="12566" max="12800" width="9.140625" style="2"/>
    <col min="12801" max="12801" width="2.85546875" style="2" customWidth="1"/>
    <col min="12802" max="12802" width="45.85546875" style="2" customWidth="1"/>
    <col min="12803" max="12803" width="2.85546875" style="2" customWidth="1"/>
    <col min="12804" max="12805" width="15.7109375" style="2" customWidth="1"/>
    <col min="12806" max="12806" width="2.85546875" style="2" customWidth="1"/>
    <col min="12807" max="12808" width="15.7109375" style="2" customWidth="1"/>
    <col min="12809" max="12809" width="2.85546875" style="2" customWidth="1"/>
    <col min="12810" max="12811" width="15.7109375" style="2" customWidth="1"/>
    <col min="12812" max="12812" width="2.85546875" style="2" customWidth="1"/>
    <col min="12813" max="12814" width="15.7109375" style="2" customWidth="1"/>
    <col min="12815" max="12815" width="2.85546875" style="2" customWidth="1"/>
    <col min="12816" max="12817" width="15.7109375" style="2" customWidth="1"/>
    <col min="12818" max="12818" width="2.85546875" style="2" customWidth="1"/>
    <col min="12819" max="12820" width="15.7109375" style="2" customWidth="1"/>
    <col min="12821" max="12821" width="2.85546875" style="2" customWidth="1"/>
    <col min="12822" max="13056" width="9.140625" style="2"/>
    <col min="13057" max="13057" width="2.85546875" style="2" customWidth="1"/>
    <col min="13058" max="13058" width="45.85546875" style="2" customWidth="1"/>
    <col min="13059" max="13059" width="2.85546875" style="2" customWidth="1"/>
    <col min="13060" max="13061" width="15.7109375" style="2" customWidth="1"/>
    <col min="13062" max="13062" width="2.85546875" style="2" customWidth="1"/>
    <col min="13063" max="13064" width="15.7109375" style="2" customWidth="1"/>
    <col min="13065" max="13065" width="2.85546875" style="2" customWidth="1"/>
    <col min="13066" max="13067" width="15.7109375" style="2" customWidth="1"/>
    <col min="13068" max="13068" width="2.85546875" style="2" customWidth="1"/>
    <col min="13069" max="13070" width="15.7109375" style="2" customWidth="1"/>
    <col min="13071" max="13071" width="2.85546875" style="2" customWidth="1"/>
    <col min="13072" max="13073" width="15.7109375" style="2" customWidth="1"/>
    <col min="13074" max="13074" width="2.85546875" style="2" customWidth="1"/>
    <col min="13075" max="13076" width="15.7109375" style="2" customWidth="1"/>
    <col min="13077" max="13077" width="2.85546875" style="2" customWidth="1"/>
    <col min="13078" max="13312" width="9.140625" style="2"/>
    <col min="13313" max="13313" width="2.85546875" style="2" customWidth="1"/>
    <col min="13314" max="13314" width="45.85546875" style="2" customWidth="1"/>
    <col min="13315" max="13315" width="2.85546875" style="2" customWidth="1"/>
    <col min="13316" max="13317" width="15.7109375" style="2" customWidth="1"/>
    <col min="13318" max="13318" width="2.85546875" style="2" customWidth="1"/>
    <col min="13319" max="13320" width="15.7109375" style="2" customWidth="1"/>
    <col min="13321" max="13321" width="2.85546875" style="2" customWidth="1"/>
    <col min="13322" max="13323" width="15.7109375" style="2" customWidth="1"/>
    <col min="13324" max="13324" width="2.85546875" style="2" customWidth="1"/>
    <col min="13325" max="13326" width="15.7109375" style="2" customWidth="1"/>
    <col min="13327" max="13327" width="2.85546875" style="2" customWidth="1"/>
    <col min="13328" max="13329" width="15.7109375" style="2" customWidth="1"/>
    <col min="13330" max="13330" width="2.85546875" style="2" customWidth="1"/>
    <col min="13331" max="13332" width="15.7109375" style="2" customWidth="1"/>
    <col min="13333" max="13333" width="2.85546875" style="2" customWidth="1"/>
    <col min="13334" max="13568" width="9.140625" style="2"/>
    <col min="13569" max="13569" width="2.85546875" style="2" customWidth="1"/>
    <col min="13570" max="13570" width="45.85546875" style="2" customWidth="1"/>
    <col min="13571" max="13571" width="2.85546875" style="2" customWidth="1"/>
    <col min="13572" max="13573" width="15.7109375" style="2" customWidth="1"/>
    <col min="13574" max="13574" width="2.85546875" style="2" customWidth="1"/>
    <col min="13575" max="13576" width="15.7109375" style="2" customWidth="1"/>
    <col min="13577" max="13577" width="2.85546875" style="2" customWidth="1"/>
    <col min="13578" max="13579" width="15.7109375" style="2" customWidth="1"/>
    <col min="13580" max="13580" width="2.85546875" style="2" customWidth="1"/>
    <col min="13581" max="13582" width="15.7109375" style="2" customWidth="1"/>
    <col min="13583" max="13583" width="2.85546875" style="2" customWidth="1"/>
    <col min="13584" max="13585" width="15.7109375" style="2" customWidth="1"/>
    <col min="13586" max="13586" width="2.85546875" style="2" customWidth="1"/>
    <col min="13587" max="13588" width="15.7109375" style="2" customWidth="1"/>
    <col min="13589" max="13589" width="2.85546875" style="2" customWidth="1"/>
    <col min="13590" max="13824" width="9.140625" style="2"/>
    <col min="13825" max="13825" width="2.85546875" style="2" customWidth="1"/>
    <col min="13826" max="13826" width="45.85546875" style="2" customWidth="1"/>
    <col min="13827" max="13827" width="2.85546875" style="2" customWidth="1"/>
    <col min="13828" max="13829" width="15.7109375" style="2" customWidth="1"/>
    <col min="13830" max="13830" width="2.85546875" style="2" customWidth="1"/>
    <col min="13831" max="13832" width="15.7109375" style="2" customWidth="1"/>
    <col min="13833" max="13833" width="2.85546875" style="2" customWidth="1"/>
    <col min="13834" max="13835" width="15.7109375" style="2" customWidth="1"/>
    <col min="13836" max="13836" width="2.85546875" style="2" customWidth="1"/>
    <col min="13837" max="13838" width="15.7109375" style="2" customWidth="1"/>
    <col min="13839" max="13839" width="2.85546875" style="2" customWidth="1"/>
    <col min="13840" max="13841" width="15.7109375" style="2" customWidth="1"/>
    <col min="13842" max="13842" width="2.85546875" style="2" customWidth="1"/>
    <col min="13843" max="13844" width="15.7109375" style="2" customWidth="1"/>
    <col min="13845" max="13845" width="2.85546875" style="2" customWidth="1"/>
    <col min="13846" max="14080" width="9.140625" style="2"/>
    <col min="14081" max="14081" width="2.85546875" style="2" customWidth="1"/>
    <col min="14082" max="14082" width="45.85546875" style="2" customWidth="1"/>
    <col min="14083" max="14083" width="2.85546875" style="2" customWidth="1"/>
    <col min="14084" max="14085" width="15.7109375" style="2" customWidth="1"/>
    <col min="14086" max="14086" width="2.85546875" style="2" customWidth="1"/>
    <col min="14087" max="14088" width="15.7109375" style="2" customWidth="1"/>
    <col min="14089" max="14089" width="2.85546875" style="2" customWidth="1"/>
    <col min="14090" max="14091" width="15.7109375" style="2" customWidth="1"/>
    <col min="14092" max="14092" width="2.85546875" style="2" customWidth="1"/>
    <col min="14093" max="14094" width="15.7109375" style="2" customWidth="1"/>
    <col min="14095" max="14095" width="2.85546875" style="2" customWidth="1"/>
    <col min="14096" max="14097" width="15.7109375" style="2" customWidth="1"/>
    <col min="14098" max="14098" width="2.85546875" style="2" customWidth="1"/>
    <col min="14099" max="14100" width="15.7109375" style="2" customWidth="1"/>
    <col min="14101" max="14101" width="2.85546875" style="2" customWidth="1"/>
    <col min="14102" max="14336" width="9.140625" style="2"/>
    <col min="14337" max="14337" width="2.85546875" style="2" customWidth="1"/>
    <col min="14338" max="14338" width="45.85546875" style="2" customWidth="1"/>
    <col min="14339" max="14339" width="2.85546875" style="2" customWidth="1"/>
    <col min="14340" max="14341" width="15.7109375" style="2" customWidth="1"/>
    <col min="14342" max="14342" width="2.85546875" style="2" customWidth="1"/>
    <col min="14343" max="14344" width="15.7109375" style="2" customWidth="1"/>
    <col min="14345" max="14345" width="2.85546875" style="2" customWidth="1"/>
    <col min="14346" max="14347" width="15.7109375" style="2" customWidth="1"/>
    <col min="14348" max="14348" width="2.85546875" style="2" customWidth="1"/>
    <col min="14349" max="14350" width="15.7109375" style="2" customWidth="1"/>
    <col min="14351" max="14351" width="2.85546875" style="2" customWidth="1"/>
    <col min="14352" max="14353" width="15.7109375" style="2" customWidth="1"/>
    <col min="14354" max="14354" width="2.85546875" style="2" customWidth="1"/>
    <col min="14355" max="14356" width="15.7109375" style="2" customWidth="1"/>
    <col min="14357" max="14357" width="2.85546875" style="2" customWidth="1"/>
    <col min="14358" max="14592" width="9.140625" style="2"/>
    <col min="14593" max="14593" width="2.85546875" style="2" customWidth="1"/>
    <col min="14594" max="14594" width="45.85546875" style="2" customWidth="1"/>
    <col min="14595" max="14595" width="2.85546875" style="2" customWidth="1"/>
    <col min="14596" max="14597" width="15.7109375" style="2" customWidth="1"/>
    <col min="14598" max="14598" width="2.85546875" style="2" customWidth="1"/>
    <col min="14599" max="14600" width="15.7109375" style="2" customWidth="1"/>
    <col min="14601" max="14601" width="2.85546875" style="2" customWidth="1"/>
    <col min="14602" max="14603" width="15.7109375" style="2" customWidth="1"/>
    <col min="14604" max="14604" width="2.85546875" style="2" customWidth="1"/>
    <col min="14605" max="14606" width="15.7109375" style="2" customWidth="1"/>
    <col min="14607" max="14607" width="2.85546875" style="2" customWidth="1"/>
    <col min="14608" max="14609" width="15.7109375" style="2" customWidth="1"/>
    <col min="14610" max="14610" width="2.85546875" style="2" customWidth="1"/>
    <col min="14611" max="14612" width="15.7109375" style="2" customWidth="1"/>
    <col min="14613" max="14613" width="2.85546875" style="2" customWidth="1"/>
    <col min="14614" max="14848" width="9.140625" style="2"/>
    <col min="14849" max="14849" width="2.85546875" style="2" customWidth="1"/>
    <col min="14850" max="14850" width="45.85546875" style="2" customWidth="1"/>
    <col min="14851" max="14851" width="2.85546875" style="2" customWidth="1"/>
    <col min="14852" max="14853" width="15.7109375" style="2" customWidth="1"/>
    <col min="14854" max="14854" width="2.85546875" style="2" customWidth="1"/>
    <col min="14855" max="14856" width="15.7109375" style="2" customWidth="1"/>
    <col min="14857" max="14857" width="2.85546875" style="2" customWidth="1"/>
    <col min="14858" max="14859" width="15.7109375" style="2" customWidth="1"/>
    <col min="14860" max="14860" width="2.85546875" style="2" customWidth="1"/>
    <col min="14861" max="14862" width="15.7109375" style="2" customWidth="1"/>
    <col min="14863" max="14863" width="2.85546875" style="2" customWidth="1"/>
    <col min="14864" max="14865" width="15.7109375" style="2" customWidth="1"/>
    <col min="14866" max="14866" width="2.85546875" style="2" customWidth="1"/>
    <col min="14867" max="14868" width="15.7109375" style="2" customWidth="1"/>
    <col min="14869" max="14869" width="2.85546875" style="2" customWidth="1"/>
    <col min="14870" max="15104" width="9.140625" style="2"/>
    <col min="15105" max="15105" width="2.85546875" style="2" customWidth="1"/>
    <col min="15106" max="15106" width="45.85546875" style="2" customWidth="1"/>
    <col min="15107" max="15107" width="2.85546875" style="2" customWidth="1"/>
    <col min="15108" max="15109" width="15.7109375" style="2" customWidth="1"/>
    <col min="15110" max="15110" width="2.85546875" style="2" customWidth="1"/>
    <col min="15111" max="15112" width="15.7109375" style="2" customWidth="1"/>
    <col min="15113" max="15113" width="2.85546875" style="2" customWidth="1"/>
    <col min="15114" max="15115" width="15.7109375" style="2" customWidth="1"/>
    <col min="15116" max="15116" width="2.85546875" style="2" customWidth="1"/>
    <col min="15117" max="15118" width="15.7109375" style="2" customWidth="1"/>
    <col min="15119" max="15119" width="2.85546875" style="2" customWidth="1"/>
    <col min="15120" max="15121" width="15.7109375" style="2" customWidth="1"/>
    <col min="15122" max="15122" width="2.85546875" style="2" customWidth="1"/>
    <col min="15123" max="15124" width="15.7109375" style="2" customWidth="1"/>
    <col min="15125" max="15125" width="2.85546875" style="2" customWidth="1"/>
    <col min="15126" max="15360" width="9.140625" style="2"/>
    <col min="15361" max="15361" width="2.85546875" style="2" customWidth="1"/>
    <col min="15362" max="15362" width="45.85546875" style="2" customWidth="1"/>
    <col min="15363" max="15363" width="2.85546875" style="2" customWidth="1"/>
    <col min="15364" max="15365" width="15.7109375" style="2" customWidth="1"/>
    <col min="15366" max="15366" width="2.85546875" style="2" customWidth="1"/>
    <col min="15367" max="15368" width="15.7109375" style="2" customWidth="1"/>
    <col min="15369" max="15369" width="2.85546875" style="2" customWidth="1"/>
    <col min="15370" max="15371" width="15.7109375" style="2" customWidth="1"/>
    <col min="15372" max="15372" width="2.85546875" style="2" customWidth="1"/>
    <col min="15373" max="15374" width="15.7109375" style="2" customWidth="1"/>
    <col min="15375" max="15375" width="2.85546875" style="2" customWidth="1"/>
    <col min="15376" max="15377" width="15.7109375" style="2" customWidth="1"/>
    <col min="15378" max="15378" width="2.85546875" style="2" customWidth="1"/>
    <col min="15379" max="15380" width="15.7109375" style="2" customWidth="1"/>
    <col min="15381" max="15381" width="2.85546875" style="2" customWidth="1"/>
    <col min="15382" max="15616" width="9.140625" style="2"/>
    <col min="15617" max="15617" width="2.85546875" style="2" customWidth="1"/>
    <col min="15618" max="15618" width="45.85546875" style="2" customWidth="1"/>
    <col min="15619" max="15619" width="2.85546875" style="2" customWidth="1"/>
    <col min="15620" max="15621" width="15.7109375" style="2" customWidth="1"/>
    <col min="15622" max="15622" width="2.85546875" style="2" customWidth="1"/>
    <col min="15623" max="15624" width="15.7109375" style="2" customWidth="1"/>
    <col min="15625" max="15625" width="2.85546875" style="2" customWidth="1"/>
    <col min="15626" max="15627" width="15.7109375" style="2" customWidth="1"/>
    <col min="15628" max="15628" width="2.85546875" style="2" customWidth="1"/>
    <col min="15629" max="15630" width="15.7109375" style="2" customWidth="1"/>
    <col min="15631" max="15631" width="2.85546875" style="2" customWidth="1"/>
    <col min="15632" max="15633" width="15.7109375" style="2" customWidth="1"/>
    <col min="15634" max="15634" width="2.85546875" style="2" customWidth="1"/>
    <col min="15635" max="15636" width="15.7109375" style="2" customWidth="1"/>
    <col min="15637" max="15637" width="2.85546875" style="2" customWidth="1"/>
    <col min="15638" max="15872" width="9.140625" style="2"/>
    <col min="15873" max="15873" width="2.85546875" style="2" customWidth="1"/>
    <col min="15874" max="15874" width="45.85546875" style="2" customWidth="1"/>
    <col min="15875" max="15875" width="2.85546875" style="2" customWidth="1"/>
    <col min="15876" max="15877" width="15.7109375" style="2" customWidth="1"/>
    <col min="15878" max="15878" width="2.85546875" style="2" customWidth="1"/>
    <col min="15879" max="15880" width="15.7109375" style="2" customWidth="1"/>
    <col min="15881" max="15881" width="2.85546875" style="2" customWidth="1"/>
    <col min="15882" max="15883" width="15.7109375" style="2" customWidth="1"/>
    <col min="15884" max="15884" width="2.85546875" style="2" customWidth="1"/>
    <col min="15885" max="15886" width="15.7109375" style="2" customWidth="1"/>
    <col min="15887" max="15887" width="2.85546875" style="2" customWidth="1"/>
    <col min="15888" max="15889" width="15.7109375" style="2" customWidth="1"/>
    <col min="15890" max="15890" width="2.85546875" style="2" customWidth="1"/>
    <col min="15891" max="15892" width="15.7109375" style="2" customWidth="1"/>
    <col min="15893" max="15893" width="2.85546875" style="2" customWidth="1"/>
    <col min="15894" max="16128" width="9.140625" style="2"/>
    <col min="16129" max="16129" width="2.85546875" style="2" customWidth="1"/>
    <col min="16130" max="16130" width="45.85546875" style="2" customWidth="1"/>
    <col min="16131" max="16131" width="2.85546875" style="2" customWidth="1"/>
    <col min="16132" max="16133" width="15.7109375" style="2" customWidth="1"/>
    <col min="16134" max="16134" width="2.85546875" style="2" customWidth="1"/>
    <col min="16135" max="16136" width="15.7109375" style="2" customWidth="1"/>
    <col min="16137" max="16137" width="2.85546875" style="2" customWidth="1"/>
    <col min="16138" max="16139" width="15.7109375" style="2" customWidth="1"/>
    <col min="16140" max="16140" width="2.85546875" style="2" customWidth="1"/>
    <col min="16141" max="16142" width="15.7109375" style="2" customWidth="1"/>
    <col min="16143" max="16143" width="2.85546875" style="2" customWidth="1"/>
    <col min="16144" max="16145" width="15.7109375" style="2" customWidth="1"/>
    <col min="16146" max="16146" width="2.85546875" style="2" customWidth="1"/>
    <col min="16147" max="16148" width="15.7109375" style="2" customWidth="1"/>
    <col min="16149" max="16149" width="2.85546875" style="2" customWidth="1"/>
    <col min="16150" max="16384" width="9.140625" style="2"/>
  </cols>
  <sheetData>
    <row r="2" spans="1:30" ht="12" customHeight="1" x14ac:dyDescent="0.25">
      <c r="B2" s="209" t="s">
        <v>448</v>
      </c>
    </row>
    <row r="3" spans="1:30" ht="12" customHeight="1" x14ac:dyDescent="0.25">
      <c r="B3" s="209" t="s">
        <v>449</v>
      </c>
      <c r="M3" s="1688"/>
      <c r="N3" s="1688"/>
      <c r="O3" s="1688"/>
      <c r="P3" s="1688"/>
      <c r="Q3" s="1688"/>
      <c r="R3" s="1688"/>
      <c r="S3" s="1688"/>
      <c r="T3" s="1688"/>
      <c r="U3" s="1688"/>
      <c r="V3" s="1688"/>
      <c r="W3" s="1688"/>
    </row>
    <row r="4" spans="1:30" ht="12" customHeight="1" x14ac:dyDescent="0.25">
      <c r="B4" s="2313" t="s">
        <v>4</v>
      </c>
      <c r="D4" s="2316" t="s">
        <v>437</v>
      </c>
      <c r="E4" s="2316"/>
      <c r="G4" s="2316" t="s">
        <v>438</v>
      </c>
      <c r="H4" s="2316"/>
      <c r="J4" s="2316" t="s">
        <v>439</v>
      </c>
      <c r="K4" s="2316"/>
      <c r="M4" s="2285" t="s">
        <v>588</v>
      </c>
      <c r="N4" s="2285" t="s">
        <v>7</v>
      </c>
      <c r="O4" s="1688"/>
      <c r="P4" s="2316" t="s">
        <v>438</v>
      </c>
      <c r="Q4" s="2316"/>
      <c r="R4" s="1688"/>
      <c r="S4" s="1688"/>
      <c r="T4" s="1688"/>
      <c r="U4" s="1688"/>
      <c r="V4" s="1688"/>
      <c r="W4" s="1688"/>
    </row>
    <row r="5" spans="1:30" ht="12" customHeight="1" x14ac:dyDescent="0.25">
      <c r="B5" s="2314"/>
      <c r="D5" s="2317" t="s">
        <v>440</v>
      </c>
      <c r="E5" s="2317"/>
      <c r="G5" s="2317" t="s">
        <v>599</v>
      </c>
      <c r="H5" s="2317"/>
      <c r="J5" s="2317" t="s">
        <v>440</v>
      </c>
      <c r="K5" s="2317"/>
      <c r="M5" s="2286"/>
      <c r="N5" s="2286"/>
      <c r="O5" s="1688"/>
      <c r="P5" s="2317" t="s">
        <v>3</v>
      </c>
      <c r="Q5" s="2317"/>
      <c r="R5" s="1688"/>
      <c r="S5" s="1688"/>
      <c r="T5" s="1688"/>
      <c r="U5" s="1688"/>
      <c r="V5" s="1688"/>
      <c r="W5" s="1688"/>
    </row>
    <row r="6" spans="1:30" ht="12" customHeight="1" x14ac:dyDescent="0.25">
      <c r="B6" s="2315"/>
      <c r="D6" s="465">
        <v>2017</v>
      </c>
      <c r="E6" s="465">
        <v>2016</v>
      </c>
      <c r="G6" s="465">
        <v>2017</v>
      </c>
      <c r="H6" s="465">
        <v>2016</v>
      </c>
      <c r="J6" s="465">
        <v>2017</v>
      </c>
      <c r="K6" s="465">
        <v>2016</v>
      </c>
      <c r="M6" s="2287"/>
      <c r="N6" s="2287"/>
      <c r="O6" s="1688"/>
      <c r="P6" s="465">
        <v>2017</v>
      </c>
      <c r="Q6" s="465">
        <v>2016</v>
      </c>
      <c r="R6" s="1688"/>
      <c r="S6" s="1688"/>
      <c r="T6" s="1688"/>
      <c r="U6" s="1688"/>
      <c r="V6" s="1688"/>
      <c r="W6" s="1688"/>
    </row>
    <row r="7" spans="1:30" ht="12" customHeight="1" x14ac:dyDescent="0.25">
      <c r="A7" s="102"/>
      <c r="B7" s="503"/>
      <c r="C7" s="102"/>
      <c r="D7" s="504"/>
      <c r="E7" s="504"/>
      <c r="F7" s="102"/>
      <c r="G7" s="504"/>
      <c r="H7" s="504"/>
      <c r="I7" s="102"/>
      <c r="J7" s="504"/>
      <c r="K7" s="504"/>
      <c r="L7" s="102"/>
      <c r="M7" s="1688"/>
      <c r="N7" s="1688"/>
      <c r="O7" s="1688"/>
      <c r="P7" s="1688"/>
      <c r="Q7" s="1688"/>
      <c r="R7" s="1688"/>
      <c r="S7" s="1688"/>
      <c r="T7" s="1688"/>
      <c r="U7" s="1688"/>
      <c r="V7" s="1688"/>
      <c r="W7" s="1688"/>
    </row>
    <row r="8" spans="1:30" ht="12" customHeight="1" x14ac:dyDescent="0.25">
      <c r="B8" s="505" t="s">
        <v>8</v>
      </c>
      <c r="D8" s="132"/>
      <c r="E8" s="132"/>
      <c r="G8" s="132"/>
      <c r="H8" s="132"/>
      <c r="J8" s="132"/>
      <c r="K8" s="132"/>
      <c r="M8" s="1688"/>
      <c r="N8" s="1688"/>
      <c r="O8" s="1688"/>
      <c r="P8" s="1688"/>
      <c r="Q8" s="1688"/>
      <c r="R8" s="1688"/>
      <c r="S8" s="1688"/>
      <c r="T8" s="1688"/>
      <c r="U8" s="1688"/>
      <c r="V8" s="1688"/>
      <c r="W8" s="1688"/>
    </row>
    <row r="9" spans="1:30" ht="12" customHeight="1" x14ac:dyDescent="0.25">
      <c r="A9" s="102"/>
      <c r="B9" s="491" t="s">
        <v>131</v>
      </c>
      <c r="C9" s="102"/>
      <c r="D9" s="619">
        <v>187704008</v>
      </c>
      <c r="E9" s="640">
        <v>145442505</v>
      </c>
      <c r="F9" s="147"/>
      <c r="G9" s="627">
        <v>18996872.100000001</v>
      </c>
      <c r="H9" s="813">
        <v>14712457.35</v>
      </c>
      <c r="I9" s="147"/>
      <c r="J9" s="619">
        <v>4240057</v>
      </c>
      <c r="K9" s="640">
        <v>3695350</v>
      </c>
      <c r="L9" s="102"/>
      <c r="M9" s="1801">
        <f>VLOOKUP(B9,'FX rates'!$B$9:$K$114,4,FALSE)</f>
        <v>1</v>
      </c>
      <c r="N9" s="1802">
        <f>VLOOKUP(B9,'FX rates'!$B$9:$K$114,5,FALSE)</f>
        <v>1</v>
      </c>
      <c r="O9" s="1688"/>
      <c r="P9" s="627">
        <f>IF(G9="NA", "NA",G9/M9)</f>
        <v>18996872.100000001</v>
      </c>
      <c r="Q9" s="813">
        <f>IF(H9="NA", "NA",H9/N9)</f>
        <v>14712457.35</v>
      </c>
      <c r="R9" s="1688"/>
      <c r="S9" s="1688"/>
      <c r="T9" s="1688"/>
      <c r="U9" s="1688"/>
      <c r="V9" s="1688"/>
      <c r="W9" s="1688"/>
      <c r="X9" s="102"/>
      <c r="Y9" s="102"/>
      <c r="Z9" s="102"/>
      <c r="AA9" s="102"/>
      <c r="AB9" s="102"/>
      <c r="AC9" s="102"/>
      <c r="AD9" s="102"/>
    </row>
    <row r="10" spans="1:30" ht="12" customHeight="1" x14ac:dyDescent="0.25">
      <c r="B10" s="497" t="s">
        <v>24</v>
      </c>
      <c r="D10" s="529">
        <v>11650</v>
      </c>
      <c r="E10" s="648">
        <v>4553</v>
      </c>
      <c r="F10" s="147"/>
      <c r="G10" s="631">
        <v>1165</v>
      </c>
      <c r="H10" s="816">
        <v>455.3</v>
      </c>
      <c r="I10" s="147"/>
      <c r="J10" s="529">
        <v>2358</v>
      </c>
      <c r="K10" s="648">
        <v>1576</v>
      </c>
      <c r="L10" s="102"/>
      <c r="M10" s="1808">
        <f>VLOOKUP(B10,'FX rates'!$B$9:$K$114,4,FALSE)</f>
        <v>1.2550619999999999</v>
      </c>
      <c r="N10" s="1807">
        <f>VLOOKUP(B10,'FX rates'!$B$9:$K$114,5,FALSE)</f>
        <v>1.3436999999999999</v>
      </c>
      <c r="O10" s="1688"/>
      <c r="P10" s="631">
        <f t="shared" ref="P10:P20" si="0">IF(G10="NA", "NA",G10/M10)</f>
        <v>928.24099526557256</v>
      </c>
      <c r="Q10" s="816">
        <f t="shared" ref="Q10:Q20" si="1">IF(H10="NA", "NA",H10/N10)</f>
        <v>338.84051499590686</v>
      </c>
      <c r="R10" s="1688"/>
      <c r="S10" s="1688"/>
      <c r="T10" s="1688"/>
      <c r="U10" s="1688"/>
      <c r="V10" s="1688"/>
      <c r="W10" s="1688"/>
      <c r="X10" s="102"/>
      <c r="Y10" s="102"/>
      <c r="Z10" s="102"/>
      <c r="AA10" s="102"/>
      <c r="AB10" s="102"/>
      <c r="AC10" s="102"/>
      <c r="AD10" s="102"/>
    </row>
    <row r="11" spans="1:30" ht="12" customHeight="1" x14ac:dyDescent="0.25">
      <c r="B11" s="330" t="s">
        <v>26</v>
      </c>
      <c r="D11" s="341">
        <f>SUM(D9:D10)</f>
        <v>187715658</v>
      </c>
      <c r="E11" s="341">
        <f>SUM(E9:E10)</f>
        <v>145447058</v>
      </c>
      <c r="F11" s="147"/>
      <c r="G11" s="165"/>
      <c r="H11" s="165"/>
      <c r="I11" s="147"/>
      <c r="J11" s="341"/>
      <c r="K11" s="341"/>
      <c r="L11" s="102"/>
      <c r="M11" s="1688"/>
      <c r="N11" s="1688"/>
      <c r="O11" s="1688"/>
      <c r="P11" s="165"/>
      <c r="Q11" s="165"/>
      <c r="R11" s="1688"/>
      <c r="S11" s="1688"/>
      <c r="T11" s="1688"/>
      <c r="U11" s="1688"/>
      <c r="V11" s="1688"/>
      <c r="W11" s="1688"/>
      <c r="X11" s="102"/>
      <c r="Y11" s="102"/>
      <c r="Z11" s="102"/>
      <c r="AA11" s="102"/>
      <c r="AB11" s="102"/>
      <c r="AC11" s="102"/>
      <c r="AD11" s="102"/>
    </row>
    <row r="12" spans="1:30" ht="12" customHeight="1" x14ac:dyDescent="0.25">
      <c r="B12" s="330"/>
      <c r="D12" s="471"/>
      <c r="E12" s="471" t="s">
        <v>598</v>
      </c>
      <c r="F12" s="147"/>
      <c r="G12" s="479"/>
      <c r="H12" s="479" t="s">
        <v>598</v>
      </c>
      <c r="I12" s="147"/>
      <c r="J12" s="471"/>
      <c r="K12" s="471" t="s">
        <v>598</v>
      </c>
      <c r="L12" s="132"/>
      <c r="M12" s="1688"/>
      <c r="N12" s="1688"/>
      <c r="O12" s="1688"/>
      <c r="P12" s="479"/>
      <c r="Q12" s="479"/>
      <c r="R12" s="1688"/>
      <c r="S12" s="1688"/>
      <c r="T12" s="1688"/>
      <c r="U12" s="1688"/>
      <c r="V12" s="1688"/>
      <c r="W12" s="1688"/>
      <c r="X12" s="132"/>
      <c r="Y12" s="132"/>
      <c r="Z12" s="132"/>
      <c r="AA12" s="102"/>
      <c r="AB12" s="102"/>
      <c r="AC12" s="102"/>
      <c r="AD12" s="102"/>
    </row>
    <row r="13" spans="1:30" ht="12" customHeight="1" x14ac:dyDescent="0.25">
      <c r="B13" s="505" t="s">
        <v>441</v>
      </c>
      <c r="D13" s="236"/>
      <c r="E13" s="236"/>
      <c r="F13" s="147"/>
      <c r="G13" s="1693"/>
      <c r="H13" s="1693"/>
      <c r="I13" s="147"/>
      <c r="J13" s="23"/>
      <c r="K13" s="23"/>
      <c r="L13" s="132"/>
      <c r="M13" s="1688"/>
      <c r="N13" s="1688"/>
      <c r="O13" s="1688"/>
      <c r="P13" s="1693"/>
      <c r="Q13" s="1693"/>
      <c r="R13" s="1688"/>
      <c r="S13" s="1688"/>
      <c r="T13" s="1688"/>
      <c r="U13" s="1688"/>
      <c r="V13" s="1688"/>
      <c r="W13" s="1688"/>
      <c r="X13" s="132"/>
      <c r="Y13" s="132"/>
      <c r="Z13" s="132"/>
      <c r="AA13" s="102"/>
      <c r="AB13" s="102"/>
      <c r="AC13" s="102"/>
      <c r="AD13" s="102"/>
    </row>
    <row r="14" spans="1:30" ht="12" customHeight="1" x14ac:dyDescent="0.25">
      <c r="B14" s="491" t="s">
        <v>28</v>
      </c>
      <c r="D14" s="619">
        <v>961877</v>
      </c>
      <c r="E14" s="640">
        <v>1458722</v>
      </c>
      <c r="F14" s="147"/>
      <c r="G14" s="1821">
        <v>96187.7</v>
      </c>
      <c r="H14" s="628">
        <v>145872.20000000001</v>
      </c>
      <c r="I14" s="147"/>
      <c r="J14" s="619">
        <v>2000</v>
      </c>
      <c r="K14" s="639">
        <v>13296</v>
      </c>
      <c r="L14" s="471"/>
      <c r="M14" s="1801">
        <f>VLOOKUP(B14,'FX rates'!$B$9:$K$114,4,FALSE)</f>
        <v>1.280929</v>
      </c>
      <c r="N14" s="1802">
        <f>VLOOKUP(B14,'FX rates'!$B$9:$K$114,5,FALSE)</f>
        <v>1.3875999999999999</v>
      </c>
      <c r="O14" s="1688"/>
      <c r="P14" s="1821">
        <f t="shared" si="0"/>
        <v>75092.1401576512</v>
      </c>
      <c r="Q14" s="628">
        <f t="shared" si="1"/>
        <v>105125.54050158548</v>
      </c>
      <c r="R14" s="1688"/>
      <c r="S14" s="1688"/>
      <c r="T14" s="1688"/>
      <c r="U14" s="1688"/>
      <c r="V14" s="1688"/>
      <c r="W14" s="1688"/>
      <c r="X14" s="132"/>
      <c r="Y14" s="132"/>
      <c r="Z14" s="132"/>
      <c r="AA14" s="102"/>
      <c r="AB14" s="102"/>
      <c r="AC14" s="102"/>
      <c r="AD14" s="102"/>
    </row>
    <row r="15" spans="1:30" ht="12" customHeight="1" x14ac:dyDescent="0.25">
      <c r="B15" s="497" t="s">
        <v>41</v>
      </c>
      <c r="D15" s="529">
        <v>861714</v>
      </c>
      <c r="E15" s="648">
        <v>958472</v>
      </c>
      <c r="F15" s="147"/>
      <c r="G15" s="1458" t="s">
        <v>123</v>
      </c>
      <c r="H15" s="632" t="s">
        <v>123</v>
      </c>
      <c r="I15" s="147"/>
      <c r="J15" s="529">
        <v>20995</v>
      </c>
      <c r="K15" s="635">
        <v>9997</v>
      </c>
      <c r="L15" s="471"/>
      <c r="M15" s="1808">
        <f>VLOOKUP(B15,'FX rates'!$B$9:$K$114,4,FALSE)</f>
        <v>112.646828</v>
      </c>
      <c r="N15" s="1807">
        <f>VLOOKUP(B15,'FX rates'!$B$9:$K$114,5,FALSE)</f>
        <v>116.965</v>
      </c>
      <c r="O15" s="1688"/>
      <c r="P15" s="1458" t="str">
        <f t="shared" si="0"/>
        <v>NA</v>
      </c>
      <c r="Q15" s="632" t="str">
        <f t="shared" si="1"/>
        <v>NA</v>
      </c>
      <c r="R15" s="1688"/>
      <c r="S15" s="1688"/>
      <c r="T15" s="1688"/>
      <c r="U15" s="1688"/>
      <c r="V15" s="1688"/>
      <c r="W15" s="1688"/>
      <c r="X15" s="132"/>
      <c r="Y15" s="132"/>
      <c r="Z15" s="132"/>
      <c r="AA15" s="102"/>
      <c r="AB15" s="102"/>
      <c r="AC15" s="102"/>
      <c r="AD15" s="102"/>
    </row>
    <row r="16" spans="1:30" ht="12" customHeight="1" x14ac:dyDescent="0.25">
      <c r="B16" s="330" t="s">
        <v>26</v>
      </c>
      <c r="D16" s="341">
        <f>SUM(D14:D15)</f>
        <v>1823591</v>
      </c>
      <c r="E16" s="341">
        <f>SUM(E14:E15)</f>
        <v>2417194</v>
      </c>
      <c r="F16" s="147"/>
      <c r="G16" s="165"/>
      <c r="H16" s="165"/>
      <c r="I16" s="147"/>
      <c r="J16" s="341"/>
      <c r="K16" s="341"/>
      <c r="L16" s="1688"/>
      <c r="M16" s="1688"/>
      <c r="N16" s="1688"/>
      <c r="O16" s="1688"/>
      <c r="P16" s="165"/>
      <c r="Q16" s="165"/>
      <c r="R16" s="1688"/>
      <c r="S16" s="1688"/>
      <c r="T16" s="1688"/>
      <c r="U16" s="1688"/>
      <c r="V16" s="1688"/>
      <c r="W16" s="1688"/>
      <c r="X16" s="132"/>
      <c r="Y16" s="132"/>
      <c r="Z16" s="132"/>
      <c r="AA16" s="102"/>
      <c r="AB16" s="102"/>
      <c r="AC16" s="102"/>
      <c r="AD16" s="102"/>
    </row>
    <row r="17" spans="1:30" ht="12" customHeight="1" x14ac:dyDescent="0.25">
      <c r="B17" s="330"/>
      <c r="D17" s="471"/>
      <c r="E17" s="471" t="s">
        <v>598</v>
      </c>
      <c r="F17" s="147"/>
      <c r="G17" s="479"/>
      <c r="H17" s="479" t="s">
        <v>598</v>
      </c>
      <c r="I17" s="147"/>
      <c r="J17" s="471"/>
      <c r="K17" s="471" t="s">
        <v>598</v>
      </c>
      <c r="L17" s="1688"/>
      <c r="M17" s="1688"/>
      <c r="N17" s="1688"/>
      <c r="O17" s="1688"/>
      <c r="P17" s="479"/>
      <c r="Q17" s="479"/>
      <c r="R17" s="1688"/>
      <c r="S17" s="1688"/>
      <c r="T17" s="1688"/>
      <c r="U17" s="1688"/>
      <c r="V17" s="1688"/>
      <c r="W17" s="1688"/>
      <c r="X17" s="132"/>
      <c r="Y17" s="132"/>
      <c r="Z17" s="132"/>
      <c r="AA17" s="102"/>
      <c r="AB17" s="102"/>
      <c r="AC17" s="102"/>
      <c r="AD17" s="102"/>
    </row>
    <row r="18" spans="1:30" ht="12" customHeight="1" x14ac:dyDescent="0.25">
      <c r="B18" s="505" t="s">
        <v>59</v>
      </c>
      <c r="D18" s="236"/>
      <c r="E18" s="236"/>
      <c r="F18" s="147"/>
      <c r="G18" s="1693"/>
      <c r="H18" s="1693"/>
      <c r="I18" s="147"/>
      <c r="J18" s="23"/>
      <c r="K18" s="23"/>
      <c r="L18" s="1688"/>
      <c r="M18" s="1688"/>
      <c r="N18" s="1688"/>
      <c r="O18" s="1688"/>
      <c r="P18" s="1693"/>
      <c r="Q18" s="1693"/>
      <c r="R18" s="1688"/>
      <c r="S18" s="1688"/>
      <c r="T18" s="1688"/>
      <c r="U18" s="1688"/>
      <c r="V18" s="1688"/>
      <c r="W18" s="1688"/>
      <c r="X18" s="102"/>
      <c r="Y18" s="102"/>
      <c r="Z18" s="102"/>
      <c r="AA18" s="102"/>
      <c r="AB18" s="102"/>
      <c r="AC18" s="102"/>
      <c r="AD18" s="102"/>
    </row>
    <row r="19" spans="1:30" ht="12" customHeight="1" x14ac:dyDescent="0.25">
      <c r="A19" s="132"/>
      <c r="B19" s="491" t="s">
        <v>73</v>
      </c>
      <c r="C19" s="132"/>
      <c r="D19" s="619">
        <v>73337940</v>
      </c>
      <c r="E19" s="639">
        <v>59277386</v>
      </c>
      <c r="F19" s="23"/>
      <c r="G19" s="627">
        <v>10607802</v>
      </c>
      <c r="H19" s="628">
        <v>8615650</v>
      </c>
      <c r="I19" s="23"/>
      <c r="J19" s="619">
        <v>2304833</v>
      </c>
      <c r="K19" s="639">
        <v>59798376</v>
      </c>
      <c r="L19" s="132"/>
      <c r="M19" s="1801">
        <f>VLOOKUP(B19,'FX rates'!$B$9:$K$114,4,FALSE)</f>
        <v>0.83469599999999999</v>
      </c>
      <c r="N19" s="1802">
        <f>VLOOKUP(B19,'FX rates'!$B$9:$K$114,5,FALSE)</f>
        <v>0.95010099999999997</v>
      </c>
      <c r="O19" s="1688"/>
      <c r="P19" s="627">
        <f t="shared" si="0"/>
        <v>12708581.327812761</v>
      </c>
      <c r="Q19" s="628">
        <f t="shared" si="1"/>
        <v>9068141.1765696499</v>
      </c>
      <c r="R19" s="1688"/>
      <c r="S19" s="1688"/>
      <c r="T19" s="1688"/>
      <c r="U19" s="1688"/>
      <c r="V19" s="1688"/>
      <c r="W19" s="1688"/>
      <c r="X19" s="102"/>
      <c r="Y19" s="102"/>
      <c r="Z19" s="102"/>
      <c r="AA19" s="102"/>
      <c r="AB19" s="102"/>
      <c r="AC19" s="102"/>
      <c r="AD19" s="102"/>
    </row>
    <row r="20" spans="1:30" ht="12" customHeight="1" x14ac:dyDescent="0.25">
      <c r="A20" s="132"/>
      <c r="B20" s="494" t="s">
        <v>78</v>
      </c>
      <c r="C20" s="132"/>
      <c r="D20" s="529">
        <v>195543</v>
      </c>
      <c r="E20" s="635">
        <v>205539</v>
      </c>
      <c r="F20" s="23"/>
      <c r="G20" s="631">
        <v>374.889884</v>
      </c>
      <c r="H20" s="632">
        <v>296.44543139000007</v>
      </c>
      <c r="I20" s="23"/>
      <c r="J20" s="529" t="s">
        <v>123</v>
      </c>
      <c r="K20" s="635" t="s">
        <v>123</v>
      </c>
      <c r="L20" s="132"/>
      <c r="M20" s="1808">
        <f>VLOOKUP(B20,'FX rates'!$B$9:$K$114,4,FALSE)</f>
        <v>12.355112</v>
      </c>
      <c r="N20" s="1807">
        <f>VLOOKUP(B20,'FX rates'!$B$9:$K$114,5,FALSE)</f>
        <v>13.7004</v>
      </c>
      <c r="O20" s="1688"/>
      <c r="P20" s="631">
        <f t="shared" si="0"/>
        <v>30.342896446426387</v>
      </c>
      <c r="Q20" s="632">
        <f t="shared" si="1"/>
        <v>21.637720897929992</v>
      </c>
      <c r="R20" s="1688"/>
      <c r="S20" s="1688"/>
      <c r="T20" s="1688"/>
      <c r="U20" s="1688"/>
      <c r="V20" s="1688"/>
      <c r="W20" s="1688"/>
      <c r="X20" s="102"/>
      <c r="Y20" s="102"/>
      <c r="Z20" s="102"/>
      <c r="AA20" s="102"/>
      <c r="AB20" s="102"/>
      <c r="AC20" s="102"/>
      <c r="AD20" s="102"/>
    </row>
    <row r="21" spans="1:30" ht="12" customHeight="1" x14ac:dyDescent="0.25">
      <c r="B21" s="525" t="s">
        <v>26</v>
      </c>
      <c r="D21" s="341">
        <f>SUM(D19:D20)</f>
        <v>73533483</v>
      </c>
      <c r="E21" s="341">
        <f>SUM(E19:E20)</f>
        <v>59482925</v>
      </c>
      <c r="F21" s="147"/>
      <c r="G21" s="165"/>
      <c r="H21" s="165"/>
      <c r="I21" s="147"/>
      <c r="J21" s="341"/>
      <c r="K21" s="341"/>
      <c r="L21" s="102"/>
      <c r="M21" s="1688"/>
      <c r="N21" s="1688"/>
      <c r="O21" s="1688"/>
      <c r="P21" s="1688"/>
      <c r="Q21" s="1688"/>
      <c r="R21" s="1688"/>
      <c r="S21" s="1688"/>
      <c r="T21" s="1688"/>
      <c r="U21" s="1688"/>
      <c r="V21" s="1688"/>
      <c r="W21" s="1688"/>
      <c r="X21" s="102"/>
      <c r="Y21" s="102"/>
      <c r="Z21" s="102"/>
      <c r="AA21" s="102"/>
      <c r="AB21" s="102"/>
      <c r="AC21" s="102"/>
      <c r="AD21" s="102"/>
    </row>
    <row r="22" spans="1:30" ht="12" customHeight="1" x14ac:dyDescent="0.25">
      <c r="B22" s="132"/>
      <c r="D22" s="23"/>
      <c r="E22" s="23" t="s">
        <v>598</v>
      </c>
      <c r="F22" s="147"/>
      <c r="G22" s="1693"/>
      <c r="H22" s="1693" t="s">
        <v>598</v>
      </c>
      <c r="I22" s="147"/>
      <c r="J22" s="23"/>
      <c r="K22" s="23" t="s">
        <v>598</v>
      </c>
      <c r="L22" s="102"/>
      <c r="M22" s="1688"/>
      <c r="N22" s="1688"/>
      <c r="O22" s="1688"/>
      <c r="P22" s="1688"/>
      <c r="Q22" s="1688"/>
      <c r="R22" s="1688"/>
      <c r="S22" s="1688"/>
      <c r="T22" s="1688"/>
      <c r="U22" s="1688"/>
      <c r="V22" s="1688"/>
      <c r="W22" s="1688"/>
      <c r="X22" s="102"/>
      <c r="Y22" s="102"/>
      <c r="Z22" s="102"/>
      <c r="AA22" s="102"/>
      <c r="AB22" s="102"/>
      <c r="AC22" s="102"/>
      <c r="AD22" s="102"/>
    </row>
    <row r="23" spans="1:30" ht="12" customHeight="1" x14ac:dyDescent="0.25">
      <c r="B23" s="526" t="s">
        <v>124</v>
      </c>
      <c r="C23" s="526"/>
      <c r="D23" s="521">
        <f>SUM(D11,D16,D21)</f>
        <v>263072732</v>
      </c>
      <c r="E23" s="521">
        <f>SUM(E11,E16,E21)</f>
        <v>207347177</v>
      </c>
      <c r="F23" s="1699"/>
      <c r="G23" s="1699"/>
      <c r="H23" s="1699"/>
      <c r="I23" s="1699"/>
      <c r="J23" s="1699"/>
      <c r="K23" s="1699"/>
      <c r="L23" s="1699"/>
      <c r="M23" s="1688"/>
      <c r="N23" s="1688"/>
      <c r="O23" s="1688"/>
      <c r="P23" s="1688"/>
      <c r="Q23" s="1688"/>
      <c r="R23" s="1688"/>
      <c r="S23" s="1688"/>
      <c r="T23" s="1688"/>
      <c r="U23" s="1688"/>
      <c r="V23" s="1688"/>
      <c r="W23" s="1688"/>
      <c r="X23" s="1699"/>
      <c r="Y23" s="1699"/>
      <c r="Z23" s="1699"/>
      <c r="AA23" s="1699"/>
      <c r="AB23" s="1699"/>
      <c r="AC23" s="1699"/>
      <c r="AD23" s="102"/>
    </row>
    <row r="24" spans="1:30" ht="12" customHeight="1" x14ac:dyDescent="0.25">
      <c r="B24" s="132"/>
      <c r="C24" s="1699"/>
      <c r="D24" s="1699"/>
      <c r="E24" s="1699" t="s">
        <v>598</v>
      </c>
      <c r="F24" s="1699"/>
      <c r="G24" s="1699"/>
      <c r="H24" s="1699" t="s">
        <v>598</v>
      </c>
      <c r="I24" s="1699"/>
      <c r="J24" s="1699"/>
      <c r="K24" s="1699" t="s">
        <v>598</v>
      </c>
      <c r="L24" s="1699"/>
      <c r="M24" s="1688"/>
      <c r="N24" s="1688"/>
      <c r="O24" s="1688"/>
      <c r="P24" s="1688"/>
      <c r="Q24" s="1688"/>
      <c r="R24" s="1688"/>
      <c r="S24" s="1688"/>
      <c r="T24" s="1688"/>
      <c r="U24" s="1688"/>
      <c r="V24" s="1688"/>
      <c r="W24" s="1688"/>
      <c r="X24" s="1699"/>
      <c r="Y24" s="1699"/>
      <c r="Z24" s="1699"/>
      <c r="AA24" s="1699"/>
      <c r="AB24" s="1699"/>
      <c r="AC24" s="1699"/>
      <c r="AD24" s="102"/>
    </row>
    <row r="25" spans="1:30" ht="12" customHeight="1" x14ac:dyDescent="0.25">
      <c r="B25" s="132"/>
      <c r="C25" s="1699"/>
      <c r="D25" s="1699"/>
      <c r="E25" s="1699" t="s">
        <v>598</v>
      </c>
      <c r="F25" s="1699"/>
      <c r="G25" s="1699"/>
      <c r="H25" s="1699" t="s">
        <v>598</v>
      </c>
      <c r="I25" s="1699"/>
      <c r="J25" s="1699"/>
      <c r="K25" s="1699" t="s">
        <v>598</v>
      </c>
      <c r="L25" s="1699"/>
      <c r="M25" s="1688"/>
      <c r="N25" s="1688"/>
      <c r="O25" s="1688"/>
      <c r="P25" s="1688"/>
      <c r="Q25" s="1688"/>
      <c r="R25" s="1688"/>
      <c r="S25" s="1688"/>
      <c r="T25" s="1688"/>
      <c r="U25" s="1688"/>
      <c r="V25" s="1688"/>
      <c r="W25" s="1688"/>
      <c r="X25" s="1699"/>
      <c r="Y25" s="1699"/>
      <c r="Z25" s="1699"/>
      <c r="AA25" s="1699"/>
      <c r="AB25" s="1699"/>
      <c r="AC25" s="1699"/>
      <c r="AD25" s="102"/>
    </row>
    <row r="26" spans="1:30" ht="12" customHeight="1" x14ac:dyDescent="0.25">
      <c r="B26" s="131"/>
      <c r="C26" s="1699"/>
      <c r="D26" s="1699"/>
      <c r="E26" s="1699" t="s">
        <v>598</v>
      </c>
      <c r="F26" s="1699"/>
      <c r="G26" s="1699"/>
      <c r="H26" s="1699" t="s">
        <v>598</v>
      </c>
      <c r="I26" s="1699"/>
      <c r="J26" s="1699"/>
      <c r="K26" s="1699" t="s">
        <v>598</v>
      </c>
      <c r="L26" s="1699"/>
      <c r="M26" s="1688"/>
      <c r="N26" s="1688"/>
      <c r="O26" s="1688"/>
      <c r="P26" s="1688"/>
      <c r="Q26" s="1688"/>
      <c r="R26" s="1688"/>
      <c r="S26" s="1688"/>
      <c r="T26" s="1688"/>
      <c r="U26" s="1688"/>
      <c r="V26" s="1688"/>
      <c r="W26" s="1688"/>
      <c r="X26" s="1699"/>
      <c r="Y26" s="1699"/>
      <c r="Z26" s="1699"/>
      <c r="AA26" s="1699"/>
      <c r="AB26" s="102"/>
      <c r="AC26" s="1699"/>
      <c r="AD26" s="102"/>
    </row>
    <row r="27" spans="1:30" ht="12" customHeight="1" x14ac:dyDescent="0.25">
      <c r="C27" s="1699"/>
      <c r="D27" s="1699"/>
      <c r="E27" s="1699" t="s">
        <v>598</v>
      </c>
      <c r="F27" s="1699"/>
      <c r="G27" s="1699"/>
      <c r="H27" s="1699" t="s">
        <v>598</v>
      </c>
      <c r="I27" s="1699"/>
      <c r="J27" s="1699"/>
      <c r="K27" s="1699" t="s">
        <v>598</v>
      </c>
      <c r="L27" s="1699"/>
      <c r="M27" s="1688"/>
      <c r="N27" s="1688"/>
      <c r="O27" s="1688"/>
      <c r="P27" s="1688"/>
      <c r="Q27" s="1688"/>
      <c r="R27" s="1688"/>
      <c r="S27" s="1688"/>
      <c r="T27" s="1688"/>
      <c r="U27" s="1688"/>
      <c r="V27" s="1688"/>
      <c r="W27" s="1688"/>
      <c r="X27" s="1699"/>
      <c r="Y27" s="1699"/>
      <c r="Z27" s="1699"/>
      <c r="AA27" s="1699"/>
      <c r="AB27" s="1699"/>
      <c r="AC27" s="1699"/>
      <c r="AD27" s="102"/>
    </row>
    <row r="28" spans="1:30" ht="12" customHeight="1" x14ac:dyDescent="0.25">
      <c r="C28" s="1699"/>
      <c r="D28" s="1699"/>
      <c r="E28" s="1699" t="s">
        <v>598</v>
      </c>
      <c r="F28" s="1699"/>
      <c r="G28" s="1699"/>
      <c r="H28" s="1699" t="s">
        <v>598</v>
      </c>
      <c r="I28" s="1699"/>
      <c r="J28" s="1699"/>
      <c r="K28" s="1699" t="s">
        <v>598</v>
      </c>
      <c r="L28" s="1699"/>
      <c r="M28" s="1699"/>
      <c r="N28" s="1699"/>
      <c r="O28" s="1699"/>
      <c r="P28" s="1699"/>
      <c r="Q28" s="1699"/>
      <c r="R28" s="1699"/>
      <c r="S28" s="1699"/>
      <c r="T28" s="1699"/>
      <c r="U28" s="1699"/>
      <c r="V28" s="1699"/>
      <c r="W28" s="1699"/>
      <c r="X28" s="1699"/>
      <c r="Y28" s="1699"/>
      <c r="Z28" s="1699"/>
      <c r="AA28" s="1699"/>
      <c r="AB28" s="1699"/>
      <c r="AC28" s="1699"/>
    </row>
    <row r="29" spans="1:30" ht="12" customHeight="1" x14ac:dyDescent="0.25">
      <c r="C29" s="1699"/>
      <c r="D29" s="1699"/>
      <c r="E29" s="1699" t="s">
        <v>598</v>
      </c>
      <c r="F29" s="1699"/>
      <c r="G29" s="1699"/>
      <c r="H29" s="1699" t="s">
        <v>598</v>
      </c>
      <c r="I29" s="1699"/>
      <c r="J29" s="1699"/>
      <c r="K29" s="1699" t="s">
        <v>598</v>
      </c>
      <c r="L29" s="1699"/>
      <c r="M29" s="1699"/>
      <c r="N29" s="1699"/>
      <c r="O29" s="1699"/>
      <c r="P29" s="1699"/>
      <c r="Q29" s="1699"/>
      <c r="R29" s="1699"/>
      <c r="S29" s="1699"/>
      <c r="T29" s="1699"/>
      <c r="U29" s="1699"/>
      <c r="V29" s="1699"/>
      <c r="W29" s="1699"/>
      <c r="X29" s="1699"/>
      <c r="Y29" s="1699"/>
      <c r="Z29" s="1699"/>
      <c r="AA29" s="1699"/>
      <c r="AB29" s="1699"/>
      <c r="AC29" s="1699"/>
    </row>
    <row r="30" spans="1:30" ht="12" customHeight="1" x14ac:dyDescent="0.25">
      <c r="C30" s="1699"/>
      <c r="D30" s="1699"/>
      <c r="E30" s="1699" t="s">
        <v>598</v>
      </c>
      <c r="F30" s="1699"/>
      <c r="G30" s="1699"/>
      <c r="H30" s="1699" t="s">
        <v>598</v>
      </c>
      <c r="I30" s="1699"/>
      <c r="J30" s="1699"/>
      <c r="K30" s="1699" t="s">
        <v>598</v>
      </c>
      <c r="L30" s="1699"/>
      <c r="M30" s="1699"/>
      <c r="N30" s="1699"/>
      <c r="O30" s="1699"/>
      <c r="P30" s="1699"/>
      <c r="Q30" s="1699"/>
      <c r="R30" s="1699"/>
      <c r="S30" s="1699"/>
      <c r="T30" s="1699"/>
      <c r="U30" s="1699"/>
      <c r="V30" s="1699"/>
      <c r="W30" s="1699"/>
      <c r="X30" s="1699"/>
      <c r="Y30" s="1699"/>
      <c r="Z30" s="1699"/>
      <c r="AA30" s="1699"/>
      <c r="AB30" s="1699"/>
      <c r="AC30" s="1699"/>
    </row>
    <row r="31" spans="1:30" ht="12" customHeight="1" x14ac:dyDescent="0.25">
      <c r="A31" s="132"/>
      <c r="C31" s="1699"/>
      <c r="D31" s="1699"/>
      <c r="E31" s="1699" t="s">
        <v>598</v>
      </c>
      <c r="F31" s="1699"/>
      <c r="G31" s="1699"/>
      <c r="H31" s="1699" t="s">
        <v>598</v>
      </c>
      <c r="I31" s="1699"/>
      <c r="J31" s="1699"/>
      <c r="K31" s="1699" t="s">
        <v>598</v>
      </c>
      <c r="L31" s="1699"/>
      <c r="M31" s="1699"/>
      <c r="N31" s="1699"/>
      <c r="O31" s="1699"/>
      <c r="P31" s="1699"/>
      <c r="Q31" s="1699"/>
      <c r="R31" s="1699"/>
      <c r="S31" s="1699"/>
      <c r="T31" s="1699"/>
      <c r="U31" s="1699"/>
      <c r="V31" s="1699"/>
      <c r="W31" s="1699"/>
      <c r="X31" s="1699"/>
      <c r="Y31" s="1699"/>
      <c r="Z31" s="1699"/>
      <c r="AA31" s="1699"/>
      <c r="AB31" s="1699"/>
      <c r="AC31" s="1699"/>
    </row>
    <row r="32" spans="1:30" ht="12" customHeight="1" x14ac:dyDescent="0.25">
      <c r="A32" s="132"/>
      <c r="C32" s="132"/>
      <c r="E32" s="2" t="s">
        <v>598</v>
      </c>
      <c r="F32" s="132"/>
      <c r="H32" s="2" t="s">
        <v>598</v>
      </c>
      <c r="I32" s="132"/>
      <c r="K32" s="2" t="s">
        <v>598</v>
      </c>
      <c r="L32" s="132"/>
      <c r="O32" s="132"/>
      <c r="R32" s="132"/>
      <c r="U32" s="132"/>
    </row>
    <row r="33" spans="1:21" ht="12" customHeight="1" x14ac:dyDescent="0.25">
      <c r="E33" s="2" t="s">
        <v>598</v>
      </c>
      <c r="H33" s="2" t="s">
        <v>598</v>
      </c>
      <c r="K33" s="2" t="s">
        <v>598</v>
      </c>
    </row>
    <row r="34" spans="1:21" ht="12" customHeight="1" x14ac:dyDescent="0.25">
      <c r="E34" s="2" t="s">
        <v>598</v>
      </c>
      <c r="H34" s="2" t="s">
        <v>598</v>
      </c>
      <c r="K34" s="2" t="s">
        <v>598</v>
      </c>
    </row>
    <row r="35" spans="1:21" ht="12" customHeight="1" x14ac:dyDescent="0.25">
      <c r="E35" s="2" t="s">
        <v>598</v>
      </c>
      <c r="H35" s="2" t="s">
        <v>598</v>
      </c>
      <c r="K35" s="2" t="s">
        <v>598</v>
      </c>
    </row>
    <row r="36" spans="1:21" ht="12" customHeight="1" x14ac:dyDescent="0.25">
      <c r="E36" s="2" t="s">
        <v>598</v>
      </c>
      <c r="H36" s="2" t="s">
        <v>598</v>
      </c>
      <c r="K36" s="2" t="s">
        <v>598</v>
      </c>
    </row>
    <row r="37" spans="1:21" ht="12" customHeight="1" x14ac:dyDescent="0.25">
      <c r="E37" s="2" t="s">
        <v>598</v>
      </c>
      <c r="H37" s="2" t="s">
        <v>598</v>
      </c>
      <c r="K37" s="2" t="s">
        <v>598</v>
      </c>
    </row>
    <row r="38" spans="1:21" ht="12" customHeight="1" x14ac:dyDescent="0.25">
      <c r="E38" s="2" t="s">
        <v>598</v>
      </c>
      <c r="H38" s="2" t="s">
        <v>598</v>
      </c>
      <c r="K38" s="2" t="s">
        <v>598</v>
      </c>
    </row>
    <row r="39" spans="1:21" ht="12" customHeight="1" x14ac:dyDescent="0.25">
      <c r="E39" s="2" t="s">
        <v>598</v>
      </c>
      <c r="H39" s="2" t="s">
        <v>598</v>
      </c>
      <c r="K39" s="2" t="s">
        <v>598</v>
      </c>
    </row>
    <row r="40" spans="1:21" ht="12" customHeight="1" x14ac:dyDescent="0.25">
      <c r="E40" s="2" t="s">
        <v>598</v>
      </c>
      <c r="H40" s="2" t="s">
        <v>598</v>
      </c>
      <c r="K40" s="2" t="s">
        <v>598</v>
      </c>
    </row>
    <row r="41" spans="1:21" ht="12" customHeight="1" x14ac:dyDescent="0.25">
      <c r="E41" s="2" t="s">
        <v>598</v>
      </c>
      <c r="H41" s="2" t="s">
        <v>598</v>
      </c>
      <c r="K41" s="2" t="s">
        <v>598</v>
      </c>
    </row>
    <row r="42" spans="1:21" ht="12" customHeight="1" x14ac:dyDescent="0.25">
      <c r="E42" s="2" t="s">
        <v>598</v>
      </c>
      <c r="H42" s="2" t="s">
        <v>598</v>
      </c>
      <c r="K42" s="2" t="s">
        <v>598</v>
      </c>
    </row>
    <row r="43" spans="1:21" ht="12" customHeight="1" x14ac:dyDescent="0.25">
      <c r="E43" s="2" t="s">
        <v>598</v>
      </c>
      <c r="H43" s="2" t="s">
        <v>598</v>
      </c>
      <c r="K43" s="2" t="s">
        <v>598</v>
      </c>
    </row>
    <row r="44" spans="1:21" ht="12" customHeight="1" x14ac:dyDescent="0.25">
      <c r="E44" s="2" t="s">
        <v>598</v>
      </c>
      <c r="H44" s="2" t="s">
        <v>598</v>
      </c>
      <c r="K44" s="2" t="s">
        <v>598</v>
      </c>
    </row>
    <row r="45" spans="1:21" ht="12" customHeight="1" x14ac:dyDescent="0.25">
      <c r="E45" s="2" t="s">
        <v>598</v>
      </c>
      <c r="H45" s="2" t="s">
        <v>598</v>
      </c>
      <c r="K45" s="2" t="s">
        <v>598</v>
      </c>
    </row>
    <row r="46" spans="1:21" ht="12" customHeight="1" x14ac:dyDescent="0.25">
      <c r="E46" s="2" t="s">
        <v>598</v>
      </c>
      <c r="H46" s="2" t="s">
        <v>598</v>
      </c>
      <c r="K46" s="2" t="s">
        <v>598</v>
      </c>
    </row>
    <row r="47" spans="1:21" ht="12" customHeight="1" x14ac:dyDescent="0.25">
      <c r="A47" s="131"/>
      <c r="C47" s="131"/>
      <c r="E47" s="2" t="s">
        <v>598</v>
      </c>
      <c r="F47" s="131"/>
      <c r="H47" s="2" t="s">
        <v>598</v>
      </c>
      <c r="I47" s="131"/>
      <c r="K47" s="2" t="s">
        <v>598</v>
      </c>
      <c r="L47" s="131"/>
      <c r="O47" s="131"/>
      <c r="R47" s="131"/>
      <c r="U47" s="131"/>
    </row>
    <row r="48" spans="1:21" x14ac:dyDescent="0.25">
      <c r="E48" s="2" t="s">
        <v>598</v>
      </c>
      <c r="H48" s="2" t="s">
        <v>598</v>
      </c>
      <c r="K48" s="2" t="s">
        <v>598</v>
      </c>
    </row>
    <row r="49" spans="5:11" x14ac:dyDescent="0.25">
      <c r="E49" s="2" t="s">
        <v>598</v>
      </c>
      <c r="H49" s="2" t="s">
        <v>598</v>
      </c>
      <c r="K49" s="2" t="s">
        <v>598</v>
      </c>
    </row>
    <row r="50" spans="5:11" x14ac:dyDescent="0.25">
      <c r="E50" s="2" t="s">
        <v>598</v>
      </c>
      <c r="H50" s="2" t="s">
        <v>598</v>
      </c>
      <c r="K50" s="2" t="s">
        <v>598</v>
      </c>
    </row>
    <row r="51" spans="5:11" x14ac:dyDescent="0.25">
      <c r="E51" s="2" t="s">
        <v>598</v>
      </c>
      <c r="H51" s="2" t="s">
        <v>598</v>
      </c>
      <c r="K51" s="2" t="s">
        <v>598</v>
      </c>
    </row>
    <row r="52" spans="5:11" x14ac:dyDescent="0.25">
      <c r="E52" s="2" t="s">
        <v>598</v>
      </c>
      <c r="H52" s="2" t="s">
        <v>598</v>
      </c>
      <c r="K52" s="2" t="s">
        <v>598</v>
      </c>
    </row>
    <row r="53" spans="5:11" x14ac:dyDescent="0.25">
      <c r="E53" s="2" t="s">
        <v>598</v>
      </c>
      <c r="H53" s="2" t="s">
        <v>598</v>
      </c>
      <c r="K53" s="2" t="s">
        <v>598</v>
      </c>
    </row>
    <row r="54" spans="5:11" x14ac:dyDescent="0.25">
      <c r="E54" s="2" t="s">
        <v>598</v>
      </c>
      <c r="H54" s="2" t="s">
        <v>598</v>
      </c>
      <c r="K54" s="2" t="s">
        <v>598</v>
      </c>
    </row>
    <row r="55" spans="5:11" x14ac:dyDescent="0.25">
      <c r="E55" s="2" t="s">
        <v>598</v>
      </c>
      <c r="H55" s="2" t="s">
        <v>598</v>
      </c>
      <c r="K55" s="2" t="s">
        <v>598</v>
      </c>
    </row>
    <row r="56" spans="5:11" x14ac:dyDescent="0.25">
      <c r="E56" s="2" t="s">
        <v>598</v>
      </c>
      <c r="H56" s="2" t="s">
        <v>598</v>
      </c>
      <c r="K56" s="2" t="s">
        <v>598</v>
      </c>
    </row>
    <row r="57" spans="5:11" x14ac:dyDescent="0.25">
      <c r="E57" s="2" t="s">
        <v>598</v>
      </c>
      <c r="H57" s="2" t="s">
        <v>598</v>
      </c>
      <c r="K57" s="2" t="s">
        <v>598</v>
      </c>
    </row>
    <row r="58" spans="5:11" x14ac:dyDescent="0.25">
      <c r="E58" s="2" t="s">
        <v>598</v>
      </c>
      <c r="H58" s="2" t="s">
        <v>598</v>
      </c>
      <c r="K58" s="2" t="s">
        <v>598</v>
      </c>
    </row>
    <row r="59" spans="5:11" x14ac:dyDescent="0.25">
      <c r="E59" s="2" t="s">
        <v>598</v>
      </c>
      <c r="H59" s="2" t="s">
        <v>598</v>
      </c>
      <c r="K59" s="2" t="s">
        <v>598</v>
      </c>
    </row>
    <row r="60" spans="5:11" x14ac:dyDescent="0.25">
      <c r="E60" s="2" t="s">
        <v>598</v>
      </c>
      <c r="H60" s="2" t="s">
        <v>598</v>
      </c>
      <c r="K60" s="2" t="s">
        <v>598</v>
      </c>
    </row>
    <row r="61" spans="5:11" x14ac:dyDescent="0.25">
      <c r="E61" s="2" t="s">
        <v>598</v>
      </c>
      <c r="H61" s="2" t="s">
        <v>598</v>
      </c>
      <c r="K61" s="2" t="s">
        <v>598</v>
      </c>
    </row>
    <row r="62" spans="5:11" x14ac:dyDescent="0.25">
      <c r="E62" s="2" t="s">
        <v>598</v>
      </c>
      <c r="H62" s="2" t="s">
        <v>598</v>
      </c>
      <c r="K62" s="2" t="s">
        <v>598</v>
      </c>
    </row>
    <row r="63" spans="5:11" x14ac:dyDescent="0.25">
      <c r="E63" s="2" t="s">
        <v>598</v>
      </c>
      <c r="H63" s="2" t="s">
        <v>598</v>
      </c>
      <c r="K63" s="2" t="s">
        <v>598</v>
      </c>
    </row>
    <row r="64" spans="5:11" x14ac:dyDescent="0.25">
      <c r="E64" s="2" t="s">
        <v>598</v>
      </c>
      <c r="H64" s="2" t="s">
        <v>598</v>
      </c>
      <c r="K64" s="2" t="s">
        <v>598</v>
      </c>
    </row>
    <row r="65" spans="5:11" x14ac:dyDescent="0.25">
      <c r="E65" s="2" t="s">
        <v>598</v>
      </c>
      <c r="H65" s="2" t="s">
        <v>598</v>
      </c>
      <c r="K65" s="2" t="s">
        <v>598</v>
      </c>
    </row>
    <row r="66" spans="5:11" x14ac:dyDescent="0.25">
      <c r="E66" s="2" t="s">
        <v>598</v>
      </c>
      <c r="H66" s="2" t="s">
        <v>598</v>
      </c>
      <c r="K66" s="2" t="s">
        <v>598</v>
      </c>
    </row>
    <row r="67" spans="5:11" x14ac:dyDescent="0.25">
      <c r="E67" s="2" t="s">
        <v>598</v>
      </c>
      <c r="H67" s="2" t="s">
        <v>598</v>
      </c>
      <c r="K67" s="2" t="s">
        <v>598</v>
      </c>
    </row>
    <row r="68" spans="5:11" x14ac:dyDescent="0.25">
      <c r="E68" s="2" t="s">
        <v>598</v>
      </c>
      <c r="H68" s="2" t="s">
        <v>598</v>
      </c>
      <c r="K68" s="2" t="s">
        <v>598</v>
      </c>
    </row>
    <row r="69" spans="5:11" x14ac:dyDescent="0.25">
      <c r="E69" s="2" t="s">
        <v>598</v>
      </c>
      <c r="H69" s="2" t="s">
        <v>598</v>
      </c>
      <c r="K69" s="2" t="s">
        <v>598</v>
      </c>
    </row>
    <row r="70" spans="5:11" x14ac:dyDescent="0.25">
      <c r="E70" s="2" t="s">
        <v>598</v>
      </c>
      <c r="H70" s="2" t="s">
        <v>598</v>
      </c>
      <c r="K70" s="2" t="s">
        <v>598</v>
      </c>
    </row>
    <row r="71" spans="5:11" x14ac:dyDescent="0.25">
      <c r="E71" s="2" t="s">
        <v>598</v>
      </c>
      <c r="H71" s="2" t="s">
        <v>598</v>
      </c>
      <c r="K71" s="2" t="s">
        <v>598</v>
      </c>
    </row>
    <row r="72" spans="5:11" x14ac:dyDescent="0.25">
      <c r="E72" s="2" t="s">
        <v>598</v>
      </c>
      <c r="H72" s="2" t="s">
        <v>598</v>
      </c>
      <c r="K72" s="2" t="s">
        <v>598</v>
      </c>
    </row>
  </sheetData>
  <mergeCells count="11">
    <mergeCell ref="P5:Q5"/>
    <mergeCell ref="P4:Q4"/>
    <mergeCell ref="M4:M6"/>
    <mergeCell ref="N4:N6"/>
    <mergeCell ref="B4:B6"/>
    <mergeCell ref="D4:E4"/>
    <mergeCell ref="G4:H4"/>
    <mergeCell ref="J4:K4"/>
    <mergeCell ref="D5:E5"/>
    <mergeCell ref="G5:H5"/>
    <mergeCell ref="J5:K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2:R74"/>
  <sheetViews>
    <sheetView showGridLines="0" zoomScale="85" zoomScaleNormal="85" workbookViewId="0">
      <selection activeCell="K54" sqref="K54"/>
    </sheetView>
  </sheetViews>
  <sheetFormatPr defaultRowHeight="15" x14ac:dyDescent="0.25"/>
  <cols>
    <col min="1" max="1" width="2.85546875" style="2" customWidth="1"/>
    <col min="2" max="2" width="45.85546875" style="2" customWidth="1"/>
    <col min="3" max="3" width="8.42578125" style="2" hidden="1" customWidth="1"/>
    <col min="4" max="4" width="15.7109375" style="2" hidden="1" customWidth="1"/>
    <col min="5" max="5" width="12.7109375" style="2" hidden="1" customWidth="1"/>
    <col min="6" max="6" width="9.140625" style="2" bestFit="1" customWidth="1"/>
    <col min="7" max="8" width="15.7109375" style="2" customWidth="1"/>
    <col min="9" max="9" width="2.85546875" style="2" customWidth="1"/>
    <col min="10" max="11" width="15.7109375" style="2" customWidth="1"/>
    <col min="12" max="12" width="2.85546875" style="2" customWidth="1"/>
    <col min="13" max="13" width="16" style="2" customWidth="1"/>
    <col min="14" max="14" width="14.140625" style="2" customWidth="1"/>
    <col min="15" max="15" width="7" style="2" customWidth="1"/>
    <col min="16" max="16" width="13.85546875" style="2" customWidth="1"/>
    <col min="17" max="17" width="11.85546875" style="2" customWidth="1"/>
    <col min="18" max="251" width="9.140625" style="2"/>
    <col min="252" max="252" width="2.85546875" style="2" customWidth="1"/>
    <col min="253" max="253" width="45.85546875" style="2" customWidth="1"/>
    <col min="254" max="254" width="2.85546875" style="2" customWidth="1"/>
    <col min="255" max="256" width="15.7109375" style="2" customWidth="1"/>
    <col min="257" max="257" width="2.85546875" style="2" customWidth="1"/>
    <col min="258" max="259" width="15.7109375" style="2" customWidth="1"/>
    <col min="260" max="260" width="2.85546875" style="2" customWidth="1"/>
    <col min="261" max="262" width="15.7109375" style="2" customWidth="1"/>
    <col min="263" max="263" width="2.85546875" style="2" customWidth="1"/>
    <col min="264" max="265" width="15.7109375" style="2" customWidth="1"/>
    <col min="266" max="266" width="2.85546875" style="2" customWidth="1"/>
    <col min="267" max="268" width="15.7109375" style="2" customWidth="1"/>
    <col min="269" max="269" width="2.85546875" style="2" customWidth="1"/>
    <col min="270" max="507" width="9.140625" style="2"/>
    <col min="508" max="508" width="2.85546875" style="2" customWidth="1"/>
    <col min="509" max="509" width="45.85546875" style="2" customWidth="1"/>
    <col min="510" max="510" width="2.85546875" style="2" customWidth="1"/>
    <col min="511" max="512" width="15.7109375" style="2" customWidth="1"/>
    <col min="513" max="513" width="2.85546875" style="2" customWidth="1"/>
    <col min="514" max="515" width="15.7109375" style="2" customWidth="1"/>
    <col min="516" max="516" width="2.85546875" style="2" customWidth="1"/>
    <col min="517" max="518" width="15.7109375" style="2" customWidth="1"/>
    <col min="519" max="519" width="2.85546875" style="2" customWidth="1"/>
    <col min="520" max="521" width="15.7109375" style="2" customWidth="1"/>
    <col min="522" max="522" width="2.85546875" style="2" customWidth="1"/>
    <col min="523" max="524" width="15.7109375" style="2" customWidth="1"/>
    <col min="525" max="525" width="2.85546875" style="2" customWidth="1"/>
    <col min="526" max="763" width="9.140625" style="2"/>
    <col min="764" max="764" width="2.85546875" style="2" customWidth="1"/>
    <col min="765" max="765" width="45.85546875" style="2" customWidth="1"/>
    <col min="766" max="766" width="2.85546875" style="2" customWidth="1"/>
    <col min="767" max="768" width="15.7109375" style="2" customWidth="1"/>
    <col min="769" max="769" width="2.85546875" style="2" customWidth="1"/>
    <col min="770" max="771" width="15.7109375" style="2" customWidth="1"/>
    <col min="772" max="772" width="2.85546875" style="2" customWidth="1"/>
    <col min="773" max="774" width="15.7109375" style="2" customWidth="1"/>
    <col min="775" max="775" width="2.85546875" style="2" customWidth="1"/>
    <col min="776" max="777" width="15.7109375" style="2" customWidth="1"/>
    <col min="778" max="778" width="2.85546875" style="2" customWidth="1"/>
    <col min="779" max="780" width="15.7109375" style="2" customWidth="1"/>
    <col min="781" max="781" width="2.85546875" style="2" customWidth="1"/>
    <col min="782" max="1019" width="9.140625" style="2"/>
    <col min="1020" max="1020" width="2.85546875" style="2" customWidth="1"/>
    <col min="1021" max="1021" width="45.85546875" style="2" customWidth="1"/>
    <col min="1022" max="1022" width="2.85546875" style="2" customWidth="1"/>
    <col min="1023" max="1024" width="15.7109375" style="2" customWidth="1"/>
    <col min="1025" max="1025" width="2.85546875" style="2" customWidth="1"/>
    <col min="1026" max="1027" width="15.7109375" style="2" customWidth="1"/>
    <col min="1028" max="1028" width="2.85546875" style="2" customWidth="1"/>
    <col min="1029" max="1030" width="15.7109375" style="2" customWidth="1"/>
    <col min="1031" max="1031" width="2.85546875" style="2" customWidth="1"/>
    <col min="1032" max="1033" width="15.7109375" style="2" customWidth="1"/>
    <col min="1034" max="1034" width="2.85546875" style="2" customWidth="1"/>
    <col min="1035" max="1036" width="15.7109375" style="2" customWidth="1"/>
    <col min="1037" max="1037" width="2.85546875" style="2" customWidth="1"/>
    <col min="1038" max="1275" width="9.140625" style="2"/>
    <col min="1276" max="1276" width="2.85546875" style="2" customWidth="1"/>
    <col min="1277" max="1277" width="45.85546875" style="2" customWidth="1"/>
    <col min="1278" max="1278" width="2.85546875" style="2" customWidth="1"/>
    <col min="1279" max="1280" width="15.7109375" style="2" customWidth="1"/>
    <col min="1281" max="1281" width="2.85546875" style="2" customWidth="1"/>
    <col min="1282" max="1283" width="15.7109375" style="2" customWidth="1"/>
    <col min="1284" max="1284" width="2.85546875" style="2" customWidth="1"/>
    <col min="1285" max="1286" width="15.7109375" style="2" customWidth="1"/>
    <col min="1287" max="1287" width="2.85546875" style="2" customWidth="1"/>
    <col min="1288" max="1289" width="15.7109375" style="2" customWidth="1"/>
    <col min="1290" max="1290" width="2.85546875" style="2" customWidth="1"/>
    <col min="1291" max="1292" width="15.7109375" style="2" customWidth="1"/>
    <col min="1293" max="1293" width="2.85546875" style="2" customWidth="1"/>
    <col min="1294" max="1531" width="9.140625" style="2"/>
    <col min="1532" max="1532" width="2.85546875" style="2" customWidth="1"/>
    <col min="1533" max="1533" width="45.85546875" style="2" customWidth="1"/>
    <col min="1534" max="1534" width="2.85546875" style="2" customWidth="1"/>
    <col min="1535" max="1536" width="15.7109375" style="2" customWidth="1"/>
    <col min="1537" max="1537" width="2.85546875" style="2" customWidth="1"/>
    <col min="1538" max="1539" width="15.7109375" style="2" customWidth="1"/>
    <col min="1540" max="1540" width="2.85546875" style="2" customWidth="1"/>
    <col min="1541" max="1542" width="15.7109375" style="2" customWidth="1"/>
    <col min="1543" max="1543" width="2.85546875" style="2" customWidth="1"/>
    <col min="1544" max="1545" width="15.7109375" style="2" customWidth="1"/>
    <col min="1546" max="1546" width="2.85546875" style="2" customWidth="1"/>
    <col min="1547" max="1548" width="15.7109375" style="2" customWidth="1"/>
    <col min="1549" max="1549" width="2.85546875" style="2" customWidth="1"/>
    <col min="1550" max="1787" width="9.140625" style="2"/>
    <col min="1788" max="1788" width="2.85546875" style="2" customWidth="1"/>
    <col min="1789" max="1789" width="45.85546875" style="2" customWidth="1"/>
    <col min="1790" max="1790" width="2.85546875" style="2" customWidth="1"/>
    <col min="1791" max="1792" width="15.7109375" style="2" customWidth="1"/>
    <col min="1793" max="1793" width="2.85546875" style="2" customWidth="1"/>
    <col min="1794" max="1795" width="15.7109375" style="2" customWidth="1"/>
    <col min="1796" max="1796" width="2.85546875" style="2" customWidth="1"/>
    <col min="1797" max="1798" width="15.7109375" style="2" customWidth="1"/>
    <col min="1799" max="1799" width="2.85546875" style="2" customWidth="1"/>
    <col min="1800" max="1801" width="15.7109375" style="2" customWidth="1"/>
    <col min="1802" max="1802" width="2.85546875" style="2" customWidth="1"/>
    <col min="1803" max="1804" width="15.7109375" style="2" customWidth="1"/>
    <col min="1805" max="1805" width="2.85546875" style="2" customWidth="1"/>
    <col min="1806" max="2043" width="9.140625" style="2"/>
    <col min="2044" max="2044" width="2.85546875" style="2" customWidth="1"/>
    <col min="2045" max="2045" width="45.85546875" style="2" customWidth="1"/>
    <col min="2046" max="2046" width="2.85546875" style="2" customWidth="1"/>
    <col min="2047" max="2048" width="15.7109375" style="2" customWidth="1"/>
    <col min="2049" max="2049" width="2.85546875" style="2" customWidth="1"/>
    <col min="2050" max="2051" width="15.7109375" style="2" customWidth="1"/>
    <col min="2052" max="2052" width="2.85546875" style="2" customWidth="1"/>
    <col min="2053" max="2054" width="15.7109375" style="2" customWidth="1"/>
    <col min="2055" max="2055" width="2.85546875" style="2" customWidth="1"/>
    <col min="2056" max="2057" width="15.7109375" style="2" customWidth="1"/>
    <col min="2058" max="2058" width="2.85546875" style="2" customWidth="1"/>
    <col min="2059" max="2060" width="15.7109375" style="2" customWidth="1"/>
    <col min="2061" max="2061" width="2.85546875" style="2" customWidth="1"/>
    <col min="2062" max="2299" width="9.140625" style="2"/>
    <col min="2300" max="2300" width="2.85546875" style="2" customWidth="1"/>
    <col min="2301" max="2301" width="45.85546875" style="2" customWidth="1"/>
    <col min="2302" max="2302" width="2.85546875" style="2" customWidth="1"/>
    <col min="2303" max="2304" width="15.7109375" style="2" customWidth="1"/>
    <col min="2305" max="2305" width="2.85546875" style="2" customWidth="1"/>
    <col min="2306" max="2307" width="15.7109375" style="2" customWidth="1"/>
    <col min="2308" max="2308" width="2.85546875" style="2" customWidth="1"/>
    <col min="2309" max="2310" width="15.7109375" style="2" customWidth="1"/>
    <col min="2311" max="2311" width="2.85546875" style="2" customWidth="1"/>
    <col min="2312" max="2313" width="15.7109375" style="2" customWidth="1"/>
    <col min="2314" max="2314" width="2.85546875" style="2" customWidth="1"/>
    <col min="2315" max="2316" width="15.7109375" style="2" customWidth="1"/>
    <col min="2317" max="2317" width="2.85546875" style="2" customWidth="1"/>
    <col min="2318" max="2555" width="9.140625" style="2"/>
    <col min="2556" max="2556" width="2.85546875" style="2" customWidth="1"/>
    <col min="2557" max="2557" width="45.85546875" style="2" customWidth="1"/>
    <col min="2558" max="2558" width="2.85546875" style="2" customWidth="1"/>
    <col min="2559" max="2560" width="15.7109375" style="2" customWidth="1"/>
    <col min="2561" max="2561" width="2.85546875" style="2" customWidth="1"/>
    <col min="2562" max="2563" width="15.7109375" style="2" customWidth="1"/>
    <col min="2564" max="2564" width="2.85546875" style="2" customWidth="1"/>
    <col min="2565" max="2566" width="15.7109375" style="2" customWidth="1"/>
    <col min="2567" max="2567" width="2.85546875" style="2" customWidth="1"/>
    <col min="2568" max="2569" width="15.7109375" style="2" customWidth="1"/>
    <col min="2570" max="2570" width="2.85546875" style="2" customWidth="1"/>
    <col min="2571" max="2572" width="15.7109375" style="2" customWidth="1"/>
    <col min="2573" max="2573" width="2.85546875" style="2" customWidth="1"/>
    <col min="2574" max="2811" width="9.140625" style="2"/>
    <col min="2812" max="2812" width="2.85546875" style="2" customWidth="1"/>
    <col min="2813" max="2813" width="45.85546875" style="2" customWidth="1"/>
    <col min="2814" max="2814" width="2.85546875" style="2" customWidth="1"/>
    <col min="2815" max="2816" width="15.7109375" style="2" customWidth="1"/>
    <col min="2817" max="2817" width="2.85546875" style="2" customWidth="1"/>
    <col min="2818" max="2819" width="15.7109375" style="2" customWidth="1"/>
    <col min="2820" max="2820" width="2.85546875" style="2" customWidth="1"/>
    <col min="2821" max="2822" width="15.7109375" style="2" customWidth="1"/>
    <col min="2823" max="2823" width="2.85546875" style="2" customWidth="1"/>
    <col min="2824" max="2825" width="15.7109375" style="2" customWidth="1"/>
    <col min="2826" max="2826" width="2.85546875" style="2" customWidth="1"/>
    <col min="2827" max="2828" width="15.7109375" style="2" customWidth="1"/>
    <col min="2829" max="2829" width="2.85546875" style="2" customWidth="1"/>
    <col min="2830" max="3067" width="9.140625" style="2"/>
    <col min="3068" max="3068" width="2.85546875" style="2" customWidth="1"/>
    <col min="3069" max="3069" width="45.85546875" style="2" customWidth="1"/>
    <col min="3070" max="3070" width="2.85546875" style="2" customWidth="1"/>
    <col min="3071" max="3072" width="15.7109375" style="2" customWidth="1"/>
    <col min="3073" max="3073" width="2.85546875" style="2" customWidth="1"/>
    <col min="3074" max="3075" width="15.7109375" style="2" customWidth="1"/>
    <col min="3076" max="3076" width="2.85546875" style="2" customWidth="1"/>
    <col min="3077" max="3078" width="15.7109375" style="2" customWidth="1"/>
    <col min="3079" max="3079" width="2.85546875" style="2" customWidth="1"/>
    <col min="3080" max="3081" width="15.7109375" style="2" customWidth="1"/>
    <col min="3082" max="3082" width="2.85546875" style="2" customWidth="1"/>
    <col min="3083" max="3084" width="15.7109375" style="2" customWidth="1"/>
    <col min="3085" max="3085" width="2.85546875" style="2" customWidth="1"/>
    <col min="3086" max="3323" width="9.140625" style="2"/>
    <col min="3324" max="3324" width="2.85546875" style="2" customWidth="1"/>
    <col min="3325" max="3325" width="45.85546875" style="2" customWidth="1"/>
    <col min="3326" max="3326" width="2.85546875" style="2" customWidth="1"/>
    <col min="3327" max="3328" width="15.7109375" style="2" customWidth="1"/>
    <col min="3329" max="3329" width="2.85546875" style="2" customWidth="1"/>
    <col min="3330" max="3331" width="15.7109375" style="2" customWidth="1"/>
    <col min="3332" max="3332" width="2.85546875" style="2" customWidth="1"/>
    <col min="3333" max="3334" width="15.7109375" style="2" customWidth="1"/>
    <col min="3335" max="3335" width="2.85546875" style="2" customWidth="1"/>
    <col min="3336" max="3337" width="15.7109375" style="2" customWidth="1"/>
    <col min="3338" max="3338" width="2.85546875" style="2" customWidth="1"/>
    <col min="3339" max="3340" width="15.7109375" style="2" customWidth="1"/>
    <col min="3341" max="3341" width="2.85546875" style="2" customWidth="1"/>
    <col min="3342" max="3579" width="9.140625" style="2"/>
    <col min="3580" max="3580" width="2.85546875" style="2" customWidth="1"/>
    <col min="3581" max="3581" width="45.85546875" style="2" customWidth="1"/>
    <col min="3582" max="3582" width="2.85546875" style="2" customWidth="1"/>
    <col min="3583" max="3584" width="15.7109375" style="2" customWidth="1"/>
    <col min="3585" max="3585" width="2.85546875" style="2" customWidth="1"/>
    <col min="3586" max="3587" width="15.7109375" style="2" customWidth="1"/>
    <col min="3588" max="3588" width="2.85546875" style="2" customWidth="1"/>
    <col min="3589" max="3590" width="15.7109375" style="2" customWidth="1"/>
    <col min="3591" max="3591" width="2.85546875" style="2" customWidth="1"/>
    <col min="3592" max="3593" width="15.7109375" style="2" customWidth="1"/>
    <col min="3594" max="3594" width="2.85546875" style="2" customWidth="1"/>
    <col min="3595" max="3596" width="15.7109375" style="2" customWidth="1"/>
    <col min="3597" max="3597" width="2.85546875" style="2" customWidth="1"/>
    <col min="3598" max="3835" width="9.140625" style="2"/>
    <col min="3836" max="3836" width="2.85546875" style="2" customWidth="1"/>
    <col min="3837" max="3837" width="45.85546875" style="2" customWidth="1"/>
    <col min="3838" max="3838" width="2.85546875" style="2" customWidth="1"/>
    <col min="3839" max="3840" width="15.7109375" style="2" customWidth="1"/>
    <col min="3841" max="3841" width="2.85546875" style="2" customWidth="1"/>
    <col min="3842" max="3843" width="15.7109375" style="2" customWidth="1"/>
    <col min="3844" max="3844" width="2.85546875" style="2" customWidth="1"/>
    <col min="3845" max="3846" width="15.7109375" style="2" customWidth="1"/>
    <col min="3847" max="3847" width="2.85546875" style="2" customWidth="1"/>
    <col min="3848" max="3849" width="15.7109375" style="2" customWidth="1"/>
    <col min="3850" max="3850" width="2.85546875" style="2" customWidth="1"/>
    <col min="3851" max="3852" width="15.7109375" style="2" customWidth="1"/>
    <col min="3853" max="3853" width="2.85546875" style="2" customWidth="1"/>
    <col min="3854" max="4091" width="9.140625" style="2"/>
    <col min="4092" max="4092" width="2.85546875" style="2" customWidth="1"/>
    <col min="4093" max="4093" width="45.85546875" style="2" customWidth="1"/>
    <col min="4094" max="4094" width="2.85546875" style="2" customWidth="1"/>
    <col min="4095" max="4096" width="15.7109375" style="2" customWidth="1"/>
    <col min="4097" max="4097" width="2.85546875" style="2" customWidth="1"/>
    <col min="4098" max="4099" width="15.7109375" style="2" customWidth="1"/>
    <col min="4100" max="4100" width="2.85546875" style="2" customWidth="1"/>
    <col min="4101" max="4102" width="15.7109375" style="2" customWidth="1"/>
    <col min="4103" max="4103" width="2.85546875" style="2" customWidth="1"/>
    <col min="4104" max="4105" width="15.7109375" style="2" customWidth="1"/>
    <col min="4106" max="4106" width="2.85546875" style="2" customWidth="1"/>
    <col min="4107" max="4108" width="15.7109375" style="2" customWidth="1"/>
    <col min="4109" max="4109" width="2.85546875" style="2" customWidth="1"/>
    <col min="4110" max="4347" width="9.140625" style="2"/>
    <col min="4348" max="4348" width="2.85546875" style="2" customWidth="1"/>
    <col min="4349" max="4349" width="45.85546875" style="2" customWidth="1"/>
    <col min="4350" max="4350" width="2.85546875" style="2" customWidth="1"/>
    <col min="4351" max="4352" width="15.7109375" style="2" customWidth="1"/>
    <col min="4353" max="4353" width="2.85546875" style="2" customWidth="1"/>
    <col min="4354" max="4355" width="15.7109375" style="2" customWidth="1"/>
    <col min="4356" max="4356" width="2.85546875" style="2" customWidth="1"/>
    <col min="4357" max="4358" width="15.7109375" style="2" customWidth="1"/>
    <col min="4359" max="4359" width="2.85546875" style="2" customWidth="1"/>
    <col min="4360" max="4361" width="15.7109375" style="2" customWidth="1"/>
    <col min="4362" max="4362" width="2.85546875" style="2" customWidth="1"/>
    <col min="4363" max="4364" width="15.7109375" style="2" customWidth="1"/>
    <col min="4365" max="4365" width="2.85546875" style="2" customWidth="1"/>
    <col min="4366" max="4603" width="9.140625" style="2"/>
    <col min="4604" max="4604" width="2.85546875" style="2" customWidth="1"/>
    <col min="4605" max="4605" width="45.85546875" style="2" customWidth="1"/>
    <col min="4606" max="4606" width="2.85546875" style="2" customWidth="1"/>
    <col min="4607" max="4608" width="15.7109375" style="2" customWidth="1"/>
    <col min="4609" max="4609" width="2.85546875" style="2" customWidth="1"/>
    <col min="4610" max="4611" width="15.7109375" style="2" customWidth="1"/>
    <col min="4612" max="4612" width="2.85546875" style="2" customWidth="1"/>
    <col min="4613" max="4614" width="15.7109375" style="2" customWidth="1"/>
    <col min="4615" max="4615" width="2.85546875" style="2" customWidth="1"/>
    <col min="4616" max="4617" width="15.7109375" style="2" customWidth="1"/>
    <col min="4618" max="4618" width="2.85546875" style="2" customWidth="1"/>
    <col min="4619" max="4620" width="15.7109375" style="2" customWidth="1"/>
    <col min="4621" max="4621" width="2.85546875" style="2" customWidth="1"/>
    <col min="4622" max="4859" width="9.140625" style="2"/>
    <col min="4860" max="4860" width="2.85546875" style="2" customWidth="1"/>
    <col min="4861" max="4861" width="45.85546875" style="2" customWidth="1"/>
    <col min="4862" max="4862" width="2.85546875" style="2" customWidth="1"/>
    <col min="4863" max="4864" width="15.7109375" style="2" customWidth="1"/>
    <col min="4865" max="4865" width="2.85546875" style="2" customWidth="1"/>
    <col min="4866" max="4867" width="15.7109375" style="2" customWidth="1"/>
    <col min="4868" max="4868" width="2.85546875" style="2" customWidth="1"/>
    <col min="4869" max="4870" width="15.7109375" style="2" customWidth="1"/>
    <col min="4871" max="4871" width="2.85546875" style="2" customWidth="1"/>
    <col min="4872" max="4873" width="15.7109375" style="2" customWidth="1"/>
    <col min="4874" max="4874" width="2.85546875" style="2" customWidth="1"/>
    <col min="4875" max="4876" width="15.7109375" style="2" customWidth="1"/>
    <col min="4877" max="4877" width="2.85546875" style="2" customWidth="1"/>
    <col min="4878" max="5115" width="9.140625" style="2"/>
    <col min="5116" max="5116" width="2.85546875" style="2" customWidth="1"/>
    <col min="5117" max="5117" width="45.85546875" style="2" customWidth="1"/>
    <col min="5118" max="5118" width="2.85546875" style="2" customWidth="1"/>
    <col min="5119" max="5120" width="15.7109375" style="2" customWidth="1"/>
    <col min="5121" max="5121" width="2.85546875" style="2" customWidth="1"/>
    <col min="5122" max="5123" width="15.7109375" style="2" customWidth="1"/>
    <col min="5124" max="5124" width="2.85546875" style="2" customWidth="1"/>
    <col min="5125" max="5126" width="15.7109375" style="2" customWidth="1"/>
    <col min="5127" max="5127" width="2.85546875" style="2" customWidth="1"/>
    <col min="5128" max="5129" width="15.7109375" style="2" customWidth="1"/>
    <col min="5130" max="5130" width="2.85546875" style="2" customWidth="1"/>
    <col min="5131" max="5132" width="15.7109375" style="2" customWidth="1"/>
    <col min="5133" max="5133" width="2.85546875" style="2" customWidth="1"/>
    <col min="5134" max="5371" width="9.140625" style="2"/>
    <col min="5372" max="5372" width="2.85546875" style="2" customWidth="1"/>
    <col min="5373" max="5373" width="45.85546875" style="2" customWidth="1"/>
    <col min="5374" max="5374" width="2.85546875" style="2" customWidth="1"/>
    <col min="5375" max="5376" width="15.7109375" style="2" customWidth="1"/>
    <col min="5377" max="5377" width="2.85546875" style="2" customWidth="1"/>
    <col min="5378" max="5379" width="15.7109375" style="2" customWidth="1"/>
    <col min="5380" max="5380" width="2.85546875" style="2" customWidth="1"/>
    <col min="5381" max="5382" width="15.7109375" style="2" customWidth="1"/>
    <col min="5383" max="5383" width="2.85546875" style="2" customWidth="1"/>
    <col min="5384" max="5385" width="15.7109375" style="2" customWidth="1"/>
    <col min="5386" max="5386" width="2.85546875" style="2" customWidth="1"/>
    <col min="5387" max="5388" width="15.7109375" style="2" customWidth="1"/>
    <col min="5389" max="5389" width="2.85546875" style="2" customWidth="1"/>
    <col min="5390" max="5627" width="9.140625" style="2"/>
    <col min="5628" max="5628" width="2.85546875" style="2" customWidth="1"/>
    <col min="5629" max="5629" width="45.85546875" style="2" customWidth="1"/>
    <col min="5630" max="5630" width="2.85546875" style="2" customWidth="1"/>
    <col min="5631" max="5632" width="15.7109375" style="2" customWidth="1"/>
    <col min="5633" max="5633" width="2.85546875" style="2" customWidth="1"/>
    <col min="5634" max="5635" width="15.7109375" style="2" customWidth="1"/>
    <col min="5636" max="5636" width="2.85546875" style="2" customWidth="1"/>
    <col min="5637" max="5638" width="15.7109375" style="2" customWidth="1"/>
    <col min="5639" max="5639" width="2.85546875" style="2" customWidth="1"/>
    <col min="5640" max="5641" width="15.7109375" style="2" customWidth="1"/>
    <col min="5642" max="5642" width="2.85546875" style="2" customWidth="1"/>
    <col min="5643" max="5644" width="15.7109375" style="2" customWidth="1"/>
    <col min="5645" max="5645" width="2.85546875" style="2" customWidth="1"/>
    <col min="5646" max="5883" width="9.140625" style="2"/>
    <col min="5884" max="5884" width="2.85546875" style="2" customWidth="1"/>
    <col min="5885" max="5885" width="45.85546875" style="2" customWidth="1"/>
    <col min="5886" max="5886" width="2.85546875" style="2" customWidth="1"/>
    <col min="5887" max="5888" width="15.7109375" style="2" customWidth="1"/>
    <col min="5889" max="5889" width="2.85546875" style="2" customWidth="1"/>
    <col min="5890" max="5891" width="15.7109375" style="2" customWidth="1"/>
    <col min="5892" max="5892" width="2.85546875" style="2" customWidth="1"/>
    <col min="5893" max="5894" width="15.7109375" style="2" customWidth="1"/>
    <col min="5895" max="5895" width="2.85546875" style="2" customWidth="1"/>
    <col min="5896" max="5897" width="15.7109375" style="2" customWidth="1"/>
    <col min="5898" max="5898" width="2.85546875" style="2" customWidth="1"/>
    <col min="5899" max="5900" width="15.7109375" style="2" customWidth="1"/>
    <col min="5901" max="5901" width="2.85546875" style="2" customWidth="1"/>
    <col min="5902" max="6139" width="9.140625" style="2"/>
    <col min="6140" max="6140" width="2.85546875" style="2" customWidth="1"/>
    <col min="6141" max="6141" width="45.85546875" style="2" customWidth="1"/>
    <col min="6142" max="6142" width="2.85546875" style="2" customWidth="1"/>
    <col min="6143" max="6144" width="15.7109375" style="2" customWidth="1"/>
    <col min="6145" max="6145" width="2.85546875" style="2" customWidth="1"/>
    <col min="6146" max="6147" width="15.7109375" style="2" customWidth="1"/>
    <col min="6148" max="6148" width="2.85546875" style="2" customWidth="1"/>
    <col min="6149" max="6150" width="15.7109375" style="2" customWidth="1"/>
    <col min="6151" max="6151" width="2.85546875" style="2" customWidth="1"/>
    <col min="6152" max="6153" width="15.7109375" style="2" customWidth="1"/>
    <col min="6154" max="6154" width="2.85546875" style="2" customWidth="1"/>
    <col min="6155" max="6156" width="15.7109375" style="2" customWidth="1"/>
    <col min="6157" max="6157" width="2.85546875" style="2" customWidth="1"/>
    <col min="6158" max="6395" width="9.140625" style="2"/>
    <col min="6396" max="6396" width="2.85546875" style="2" customWidth="1"/>
    <col min="6397" max="6397" width="45.85546875" style="2" customWidth="1"/>
    <col min="6398" max="6398" width="2.85546875" style="2" customWidth="1"/>
    <col min="6399" max="6400" width="15.7109375" style="2" customWidth="1"/>
    <col min="6401" max="6401" width="2.85546875" style="2" customWidth="1"/>
    <col min="6402" max="6403" width="15.7109375" style="2" customWidth="1"/>
    <col min="6404" max="6404" width="2.85546875" style="2" customWidth="1"/>
    <col min="6405" max="6406" width="15.7109375" style="2" customWidth="1"/>
    <col min="6407" max="6407" width="2.85546875" style="2" customWidth="1"/>
    <col min="6408" max="6409" width="15.7109375" style="2" customWidth="1"/>
    <col min="6410" max="6410" width="2.85546875" style="2" customWidth="1"/>
    <col min="6411" max="6412" width="15.7109375" style="2" customWidth="1"/>
    <col min="6413" max="6413" width="2.85546875" style="2" customWidth="1"/>
    <col min="6414" max="6651" width="9.140625" style="2"/>
    <col min="6652" max="6652" width="2.85546875" style="2" customWidth="1"/>
    <col min="6653" max="6653" width="45.85546875" style="2" customWidth="1"/>
    <col min="6654" max="6654" width="2.85546875" style="2" customWidth="1"/>
    <col min="6655" max="6656" width="15.7109375" style="2" customWidth="1"/>
    <col min="6657" max="6657" width="2.85546875" style="2" customWidth="1"/>
    <col min="6658" max="6659" width="15.7109375" style="2" customWidth="1"/>
    <col min="6660" max="6660" width="2.85546875" style="2" customWidth="1"/>
    <col min="6661" max="6662" width="15.7109375" style="2" customWidth="1"/>
    <col min="6663" max="6663" width="2.85546875" style="2" customWidth="1"/>
    <col min="6664" max="6665" width="15.7109375" style="2" customWidth="1"/>
    <col min="6666" max="6666" width="2.85546875" style="2" customWidth="1"/>
    <col min="6667" max="6668" width="15.7109375" style="2" customWidth="1"/>
    <col min="6669" max="6669" width="2.85546875" style="2" customWidth="1"/>
    <col min="6670" max="6907" width="9.140625" style="2"/>
    <col min="6908" max="6908" width="2.85546875" style="2" customWidth="1"/>
    <col min="6909" max="6909" width="45.85546875" style="2" customWidth="1"/>
    <col min="6910" max="6910" width="2.85546875" style="2" customWidth="1"/>
    <col min="6911" max="6912" width="15.7109375" style="2" customWidth="1"/>
    <col min="6913" max="6913" width="2.85546875" style="2" customWidth="1"/>
    <col min="6914" max="6915" width="15.7109375" style="2" customWidth="1"/>
    <col min="6916" max="6916" width="2.85546875" style="2" customWidth="1"/>
    <col min="6917" max="6918" width="15.7109375" style="2" customWidth="1"/>
    <col min="6919" max="6919" width="2.85546875" style="2" customWidth="1"/>
    <col min="6920" max="6921" width="15.7109375" style="2" customWidth="1"/>
    <col min="6922" max="6922" width="2.85546875" style="2" customWidth="1"/>
    <col min="6923" max="6924" width="15.7109375" style="2" customWidth="1"/>
    <col min="6925" max="6925" width="2.85546875" style="2" customWidth="1"/>
    <col min="6926" max="7163" width="9.140625" style="2"/>
    <col min="7164" max="7164" width="2.85546875" style="2" customWidth="1"/>
    <col min="7165" max="7165" width="45.85546875" style="2" customWidth="1"/>
    <col min="7166" max="7166" width="2.85546875" style="2" customWidth="1"/>
    <col min="7167" max="7168" width="15.7109375" style="2" customWidth="1"/>
    <col min="7169" max="7169" width="2.85546875" style="2" customWidth="1"/>
    <col min="7170" max="7171" width="15.7109375" style="2" customWidth="1"/>
    <col min="7172" max="7172" width="2.85546875" style="2" customWidth="1"/>
    <col min="7173" max="7174" width="15.7109375" style="2" customWidth="1"/>
    <col min="7175" max="7175" width="2.85546875" style="2" customWidth="1"/>
    <col min="7176" max="7177" width="15.7109375" style="2" customWidth="1"/>
    <col min="7178" max="7178" width="2.85546875" style="2" customWidth="1"/>
    <col min="7179" max="7180" width="15.7109375" style="2" customWidth="1"/>
    <col min="7181" max="7181" width="2.85546875" style="2" customWidth="1"/>
    <col min="7182" max="7419" width="9.140625" style="2"/>
    <col min="7420" max="7420" width="2.85546875" style="2" customWidth="1"/>
    <col min="7421" max="7421" width="45.85546875" style="2" customWidth="1"/>
    <col min="7422" max="7422" width="2.85546875" style="2" customWidth="1"/>
    <col min="7423" max="7424" width="15.7109375" style="2" customWidth="1"/>
    <col min="7425" max="7425" width="2.85546875" style="2" customWidth="1"/>
    <col min="7426" max="7427" width="15.7109375" style="2" customWidth="1"/>
    <col min="7428" max="7428" width="2.85546875" style="2" customWidth="1"/>
    <col min="7429" max="7430" width="15.7109375" style="2" customWidth="1"/>
    <col min="7431" max="7431" width="2.85546875" style="2" customWidth="1"/>
    <col min="7432" max="7433" width="15.7109375" style="2" customWidth="1"/>
    <col min="7434" max="7434" width="2.85546875" style="2" customWidth="1"/>
    <col min="7435" max="7436" width="15.7109375" style="2" customWidth="1"/>
    <col min="7437" max="7437" width="2.85546875" style="2" customWidth="1"/>
    <col min="7438" max="7675" width="9.140625" style="2"/>
    <col min="7676" max="7676" width="2.85546875" style="2" customWidth="1"/>
    <col min="7677" max="7677" width="45.85546875" style="2" customWidth="1"/>
    <col min="7678" max="7678" width="2.85546875" style="2" customWidth="1"/>
    <col min="7679" max="7680" width="15.7109375" style="2" customWidth="1"/>
    <col min="7681" max="7681" width="2.85546875" style="2" customWidth="1"/>
    <col min="7682" max="7683" width="15.7109375" style="2" customWidth="1"/>
    <col min="7684" max="7684" width="2.85546875" style="2" customWidth="1"/>
    <col min="7685" max="7686" width="15.7109375" style="2" customWidth="1"/>
    <col min="7687" max="7687" width="2.85546875" style="2" customWidth="1"/>
    <col min="7688" max="7689" width="15.7109375" style="2" customWidth="1"/>
    <col min="7690" max="7690" width="2.85546875" style="2" customWidth="1"/>
    <col min="7691" max="7692" width="15.7109375" style="2" customWidth="1"/>
    <col min="7693" max="7693" width="2.85546875" style="2" customWidth="1"/>
    <col min="7694" max="7931" width="9.140625" style="2"/>
    <col min="7932" max="7932" width="2.85546875" style="2" customWidth="1"/>
    <col min="7933" max="7933" width="45.85546875" style="2" customWidth="1"/>
    <col min="7934" max="7934" width="2.85546875" style="2" customWidth="1"/>
    <col min="7935" max="7936" width="15.7109375" style="2" customWidth="1"/>
    <col min="7937" max="7937" width="2.85546875" style="2" customWidth="1"/>
    <col min="7938" max="7939" width="15.7109375" style="2" customWidth="1"/>
    <col min="7940" max="7940" width="2.85546875" style="2" customWidth="1"/>
    <col min="7941" max="7942" width="15.7109375" style="2" customWidth="1"/>
    <col min="7943" max="7943" width="2.85546875" style="2" customWidth="1"/>
    <col min="7944" max="7945" width="15.7109375" style="2" customWidth="1"/>
    <col min="7946" max="7946" width="2.85546875" style="2" customWidth="1"/>
    <col min="7947" max="7948" width="15.7109375" style="2" customWidth="1"/>
    <col min="7949" max="7949" width="2.85546875" style="2" customWidth="1"/>
    <col min="7950" max="8187" width="9.140625" style="2"/>
    <col min="8188" max="8188" width="2.85546875" style="2" customWidth="1"/>
    <col min="8189" max="8189" width="45.85546875" style="2" customWidth="1"/>
    <col min="8190" max="8190" width="2.85546875" style="2" customWidth="1"/>
    <col min="8191" max="8192" width="15.7109375" style="2" customWidth="1"/>
    <col min="8193" max="8193" width="2.85546875" style="2" customWidth="1"/>
    <col min="8194" max="8195" width="15.7109375" style="2" customWidth="1"/>
    <col min="8196" max="8196" width="2.85546875" style="2" customWidth="1"/>
    <col min="8197" max="8198" width="15.7109375" style="2" customWidth="1"/>
    <col min="8199" max="8199" width="2.85546875" style="2" customWidth="1"/>
    <col min="8200" max="8201" width="15.7109375" style="2" customWidth="1"/>
    <col min="8202" max="8202" width="2.85546875" style="2" customWidth="1"/>
    <col min="8203" max="8204" width="15.7109375" style="2" customWidth="1"/>
    <col min="8205" max="8205" width="2.85546875" style="2" customWidth="1"/>
    <col min="8206" max="8443" width="9.140625" style="2"/>
    <col min="8444" max="8444" width="2.85546875" style="2" customWidth="1"/>
    <col min="8445" max="8445" width="45.85546875" style="2" customWidth="1"/>
    <col min="8446" max="8446" width="2.85546875" style="2" customWidth="1"/>
    <col min="8447" max="8448" width="15.7109375" style="2" customWidth="1"/>
    <col min="8449" max="8449" width="2.85546875" style="2" customWidth="1"/>
    <col min="8450" max="8451" width="15.7109375" style="2" customWidth="1"/>
    <col min="8452" max="8452" width="2.85546875" style="2" customWidth="1"/>
    <col min="8453" max="8454" width="15.7109375" style="2" customWidth="1"/>
    <col min="8455" max="8455" width="2.85546875" style="2" customWidth="1"/>
    <col min="8456" max="8457" width="15.7109375" style="2" customWidth="1"/>
    <col min="8458" max="8458" width="2.85546875" style="2" customWidth="1"/>
    <col min="8459" max="8460" width="15.7109375" style="2" customWidth="1"/>
    <col min="8461" max="8461" width="2.85546875" style="2" customWidth="1"/>
    <col min="8462" max="8699" width="9.140625" style="2"/>
    <col min="8700" max="8700" width="2.85546875" style="2" customWidth="1"/>
    <col min="8701" max="8701" width="45.85546875" style="2" customWidth="1"/>
    <col min="8702" max="8702" width="2.85546875" style="2" customWidth="1"/>
    <col min="8703" max="8704" width="15.7109375" style="2" customWidth="1"/>
    <col min="8705" max="8705" width="2.85546875" style="2" customWidth="1"/>
    <col min="8706" max="8707" width="15.7109375" style="2" customWidth="1"/>
    <col min="8708" max="8708" width="2.85546875" style="2" customWidth="1"/>
    <col min="8709" max="8710" width="15.7109375" style="2" customWidth="1"/>
    <col min="8711" max="8711" width="2.85546875" style="2" customWidth="1"/>
    <col min="8712" max="8713" width="15.7109375" style="2" customWidth="1"/>
    <col min="8714" max="8714" width="2.85546875" style="2" customWidth="1"/>
    <col min="8715" max="8716" width="15.7109375" style="2" customWidth="1"/>
    <col min="8717" max="8717" width="2.85546875" style="2" customWidth="1"/>
    <col min="8718" max="8955" width="9.140625" style="2"/>
    <col min="8956" max="8956" width="2.85546875" style="2" customWidth="1"/>
    <col min="8957" max="8957" width="45.85546875" style="2" customWidth="1"/>
    <col min="8958" max="8958" width="2.85546875" style="2" customWidth="1"/>
    <col min="8959" max="8960" width="15.7109375" style="2" customWidth="1"/>
    <col min="8961" max="8961" width="2.85546875" style="2" customWidth="1"/>
    <col min="8962" max="8963" width="15.7109375" style="2" customWidth="1"/>
    <col min="8964" max="8964" width="2.85546875" style="2" customWidth="1"/>
    <col min="8965" max="8966" width="15.7109375" style="2" customWidth="1"/>
    <col min="8967" max="8967" width="2.85546875" style="2" customWidth="1"/>
    <col min="8968" max="8969" width="15.7109375" style="2" customWidth="1"/>
    <col min="8970" max="8970" width="2.85546875" style="2" customWidth="1"/>
    <col min="8971" max="8972" width="15.7109375" style="2" customWidth="1"/>
    <col min="8973" max="8973" width="2.85546875" style="2" customWidth="1"/>
    <col min="8974" max="9211" width="9.140625" style="2"/>
    <col min="9212" max="9212" width="2.85546875" style="2" customWidth="1"/>
    <col min="9213" max="9213" width="45.85546875" style="2" customWidth="1"/>
    <col min="9214" max="9214" width="2.85546875" style="2" customWidth="1"/>
    <col min="9215" max="9216" width="15.7109375" style="2" customWidth="1"/>
    <col min="9217" max="9217" width="2.85546875" style="2" customWidth="1"/>
    <col min="9218" max="9219" width="15.7109375" style="2" customWidth="1"/>
    <col min="9220" max="9220" width="2.85546875" style="2" customWidth="1"/>
    <col min="9221" max="9222" width="15.7109375" style="2" customWidth="1"/>
    <col min="9223" max="9223" width="2.85546875" style="2" customWidth="1"/>
    <col min="9224" max="9225" width="15.7109375" style="2" customWidth="1"/>
    <col min="9226" max="9226" width="2.85546875" style="2" customWidth="1"/>
    <col min="9227" max="9228" width="15.7109375" style="2" customWidth="1"/>
    <col min="9229" max="9229" width="2.85546875" style="2" customWidth="1"/>
    <col min="9230" max="9467" width="9.140625" style="2"/>
    <col min="9468" max="9468" width="2.85546875" style="2" customWidth="1"/>
    <col min="9469" max="9469" width="45.85546875" style="2" customWidth="1"/>
    <col min="9470" max="9470" width="2.85546875" style="2" customWidth="1"/>
    <col min="9471" max="9472" width="15.7109375" style="2" customWidth="1"/>
    <col min="9473" max="9473" width="2.85546875" style="2" customWidth="1"/>
    <col min="9474" max="9475" width="15.7109375" style="2" customWidth="1"/>
    <col min="9476" max="9476" width="2.85546875" style="2" customWidth="1"/>
    <col min="9477" max="9478" width="15.7109375" style="2" customWidth="1"/>
    <col min="9479" max="9479" width="2.85546875" style="2" customWidth="1"/>
    <col min="9480" max="9481" width="15.7109375" style="2" customWidth="1"/>
    <col min="9482" max="9482" width="2.85546875" style="2" customWidth="1"/>
    <col min="9483" max="9484" width="15.7109375" style="2" customWidth="1"/>
    <col min="9485" max="9485" width="2.85546875" style="2" customWidth="1"/>
    <col min="9486" max="9723" width="9.140625" style="2"/>
    <col min="9724" max="9724" width="2.85546875" style="2" customWidth="1"/>
    <col min="9725" max="9725" width="45.85546875" style="2" customWidth="1"/>
    <col min="9726" max="9726" width="2.85546875" style="2" customWidth="1"/>
    <col min="9727" max="9728" width="15.7109375" style="2" customWidth="1"/>
    <col min="9729" max="9729" width="2.85546875" style="2" customWidth="1"/>
    <col min="9730" max="9731" width="15.7109375" style="2" customWidth="1"/>
    <col min="9732" max="9732" width="2.85546875" style="2" customWidth="1"/>
    <col min="9733" max="9734" width="15.7109375" style="2" customWidth="1"/>
    <col min="9735" max="9735" width="2.85546875" style="2" customWidth="1"/>
    <col min="9736" max="9737" width="15.7109375" style="2" customWidth="1"/>
    <col min="9738" max="9738" width="2.85546875" style="2" customWidth="1"/>
    <col min="9739" max="9740" width="15.7109375" style="2" customWidth="1"/>
    <col min="9741" max="9741" width="2.85546875" style="2" customWidth="1"/>
    <col min="9742" max="9979" width="9.140625" style="2"/>
    <col min="9980" max="9980" width="2.85546875" style="2" customWidth="1"/>
    <col min="9981" max="9981" width="45.85546875" style="2" customWidth="1"/>
    <col min="9982" max="9982" width="2.85546875" style="2" customWidth="1"/>
    <col min="9983" max="9984" width="15.7109375" style="2" customWidth="1"/>
    <col min="9985" max="9985" width="2.85546875" style="2" customWidth="1"/>
    <col min="9986" max="9987" width="15.7109375" style="2" customWidth="1"/>
    <col min="9988" max="9988" width="2.85546875" style="2" customWidth="1"/>
    <col min="9989" max="9990" width="15.7109375" style="2" customWidth="1"/>
    <col min="9991" max="9991" width="2.85546875" style="2" customWidth="1"/>
    <col min="9992" max="9993" width="15.7109375" style="2" customWidth="1"/>
    <col min="9994" max="9994" width="2.85546875" style="2" customWidth="1"/>
    <col min="9995" max="9996" width="15.7109375" style="2" customWidth="1"/>
    <col min="9997" max="9997" width="2.85546875" style="2" customWidth="1"/>
    <col min="9998" max="10235" width="9.140625" style="2"/>
    <col min="10236" max="10236" width="2.85546875" style="2" customWidth="1"/>
    <col min="10237" max="10237" width="45.85546875" style="2" customWidth="1"/>
    <col min="10238" max="10238" width="2.85546875" style="2" customWidth="1"/>
    <col min="10239" max="10240" width="15.7109375" style="2" customWidth="1"/>
    <col min="10241" max="10241" width="2.85546875" style="2" customWidth="1"/>
    <col min="10242" max="10243" width="15.7109375" style="2" customWidth="1"/>
    <col min="10244" max="10244" width="2.85546875" style="2" customWidth="1"/>
    <col min="10245" max="10246" width="15.7109375" style="2" customWidth="1"/>
    <col min="10247" max="10247" width="2.85546875" style="2" customWidth="1"/>
    <col min="10248" max="10249" width="15.7109375" style="2" customWidth="1"/>
    <col min="10250" max="10250" width="2.85546875" style="2" customWidth="1"/>
    <col min="10251" max="10252" width="15.7109375" style="2" customWidth="1"/>
    <col min="10253" max="10253" width="2.85546875" style="2" customWidth="1"/>
    <col min="10254" max="10491" width="9.140625" style="2"/>
    <col min="10492" max="10492" width="2.85546875" style="2" customWidth="1"/>
    <col min="10493" max="10493" width="45.85546875" style="2" customWidth="1"/>
    <col min="10494" max="10494" width="2.85546875" style="2" customWidth="1"/>
    <col min="10495" max="10496" width="15.7109375" style="2" customWidth="1"/>
    <col min="10497" max="10497" width="2.85546875" style="2" customWidth="1"/>
    <col min="10498" max="10499" width="15.7109375" style="2" customWidth="1"/>
    <col min="10500" max="10500" width="2.85546875" style="2" customWidth="1"/>
    <col min="10501" max="10502" width="15.7109375" style="2" customWidth="1"/>
    <col min="10503" max="10503" width="2.85546875" style="2" customWidth="1"/>
    <col min="10504" max="10505" width="15.7109375" style="2" customWidth="1"/>
    <col min="10506" max="10506" width="2.85546875" style="2" customWidth="1"/>
    <col min="10507" max="10508" width="15.7109375" style="2" customWidth="1"/>
    <col min="10509" max="10509" width="2.85546875" style="2" customWidth="1"/>
    <col min="10510" max="10747" width="9.140625" style="2"/>
    <col min="10748" max="10748" width="2.85546875" style="2" customWidth="1"/>
    <col min="10749" max="10749" width="45.85546875" style="2" customWidth="1"/>
    <col min="10750" max="10750" width="2.85546875" style="2" customWidth="1"/>
    <col min="10751" max="10752" width="15.7109375" style="2" customWidth="1"/>
    <col min="10753" max="10753" width="2.85546875" style="2" customWidth="1"/>
    <col min="10754" max="10755" width="15.7109375" style="2" customWidth="1"/>
    <col min="10756" max="10756" width="2.85546875" style="2" customWidth="1"/>
    <col min="10757" max="10758" width="15.7109375" style="2" customWidth="1"/>
    <col min="10759" max="10759" width="2.85546875" style="2" customWidth="1"/>
    <col min="10760" max="10761" width="15.7109375" style="2" customWidth="1"/>
    <col min="10762" max="10762" width="2.85546875" style="2" customWidth="1"/>
    <col min="10763" max="10764" width="15.7109375" style="2" customWidth="1"/>
    <col min="10765" max="10765" width="2.85546875" style="2" customWidth="1"/>
    <col min="10766" max="11003" width="9.140625" style="2"/>
    <col min="11004" max="11004" width="2.85546875" style="2" customWidth="1"/>
    <col min="11005" max="11005" width="45.85546875" style="2" customWidth="1"/>
    <col min="11006" max="11006" width="2.85546875" style="2" customWidth="1"/>
    <col min="11007" max="11008" width="15.7109375" style="2" customWidth="1"/>
    <col min="11009" max="11009" width="2.85546875" style="2" customWidth="1"/>
    <col min="11010" max="11011" width="15.7109375" style="2" customWidth="1"/>
    <col min="11012" max="11012" width="2.85546875" style="2" customWidth="1"/>
    <col min="11013" max="11014" width="15.7109375" style="2" customWidth="1"/>
    <col min="11015" max="11015" width="2.85546875" style="2" customWidth="1"/>
    <col min="11016" max="11017" width="15.7109375" style="2" customWidth="1"/>
    <col min="11018" max="11018" width="2.85546875" style="2" customWidth="1"/>
    <col min="11019" max="11020" width="15.7109375" style="2" customWidth="1"/>
    <col min="11021" max="11021" width="2.85546875" style="2" customWidth="1"/>
    <col min="11022" max="11259" width="9.140625" style="2"/>
    <col min="11260" max="11260" width="2.85546875" style="2" customWidth="1"/>
    <col min="11261" max="11261" width="45.85546875" style="2" customWidth="1"/>
    <col min="11262" max="11262" width="2.85546875" style="2" customWidth="1"/>
    <col min="11263" max="11264" width="15.7109375" style="2" customWidth="1"/>
    <col min="11265" max="11265" width="2.85546875" style="2" customWidth="1"/>
    <col min="11266" max="11267" width="15.7109375" style="2" customWidth="1"/>
    <col min="11268" max="11268" width="2.85546875" style="2" customWidth="1"/>
    <col min="11269" max="11270" width="15.7109375" style="2" customWidth="1"/>
    <col min="11271" max="11271" width="2.85546875" style="2" customWidth="1"/>
    <col min="11272" max="11273" width="15.7109375" style="2" customWidth="1"/>
    <col min="11274" max="11274" width="2.85546875" style="2" customWidth="1"/>
    <col min="11275" max="11276" width="15.7109375" style="2" customWidth="1"/>
    <col min="11277" max="11277" width="2.85546875" style="2" customWidth="1"/>
    <col min="11278" max="11515" width="9.140625" style="2"/>
    <col min="11516" max="11516" width="2.85546875" style="2" customWidth="1"/>
    <col min="11517" max="11517" width="45.85546875" style="2" customWidth="1"/>
    <col min="11518" max="11518" width="2.85546875" style="2" customWidth="1"/>
    <col min="11519" max="11520" width="15.7109375" style="2" customWidth="1"/>
    <col min="11521" max="11521" width="2.85546875" style="2" customWidth="1"/>
    <col min="11522" max="11523" width="15.7109375" style="2" customWidth="1"/>
    <col min="11524" max="11524" width="2.85546875" style="2" customWidth="1"/>
    <col min="11525" max="11526" width="15.7109375" style="2" customWidth="1"/>
    <col min="11527" max="11527" width="2.85546875" style="2" customWidth="1"/>
    <col min="11528" max="11529" width="15.7109375" style="2" customWidth="1"/>
    <col min="11530" max="11530" width="2.85546875" style="2" customWidth="1"/>
    <col min="11531" max="11532" width="15.7109375" style="2" customWidth="1"/>
    <col min="11533" max="11533" width="2.85546875" style="2" customWidth="1"/>
    <col min="11534" max="11771" width="9.140625" style="2"/>
    <col min="11772" max="11772" width="2.85546875" style="2" customWidth="1"/>
    <col min="11773" max="11773" width="45.85546875" style="2" customWidth="1"/>
    <col min="11774" max="11774" width="2.85546875" style="2" customWidth="1"/>
    <col min="11775" max="11776" width="15.7109375" style="2" customWidth="1"/>
    <col min="11777" max="11777" width="2.85546875" style="2" customWidth="1"/>
    <col min="11778" max="11779" width="15.7109375" style="2" customWidth="1"/>
    <col min="11780" max="11780" width="2.85546875" style="2" customWidth="1"/>
    <col min="11781" max="11782" width="15.7109375" style="2" customWidth="1"/>
    <col min="11783" max="11783" width="2.85546875" style="2" customWidth="1"/>
    <col min="11784" max="11785" width="15.7109375" style="2" customWidth="1"/>
    <col min="11786" max="11786" width="2.85546875" style="2" customWidth="1"/>
    <col min="11787" max="11788" width="15.7109375" style="2" customWidth="1"/>
    <col min="11789" max="11789" width="2.85546875" style="2" customWidth="1"/>
    <col min="11790" max="12027" width="9.140625" style="2"/>
    <col min="12028" max="12028" width="2.85546875" style="2" customWidth="1"/>
    <col min="12029" max="12029" width="45.85546875" style="2" customWidth="1"/>
    <col min="12030" max="12030" width="2.85546875" style="2" customWidth="1"/>
    <col min="12031" max="12032" width="15.7109375" style="2" customWidth="1"/>
    <col min="12033" max="12033" width="2.85546875" style="2" customWidth="1"/>
    <col min="12034" max="12035" width="15.7109375" style="2" customWidth="1"/>
    <col min="12036" max="12036" width="2.85546875" style="2" customWidth="1"/>
    <col min="12037" max="12038" width="15.7109375" style="2" customWidth="1"/>
    <col min="12039" max="12039" width="2.85546875" style="2" customWidth="1"/>
    <col min="12040" max="12041" width="15.7109375" style="2" customWidth="1"/>
    <col min="12042" max="12042" width="2.85546875" style="2" customWidth="1"/>
    <col min="12043" max="12044" width="15.7109375" style="2" customWidth="1"/>
    <col min="12045" max="12045" width="2.85546875" style="2" customWidth="1"/>
    <col min="12046" max="12283" width="9.140625" style="2"/>
    <col min="12284" max="12284" width="2.85546875" style="2" customWidth="1"/>
    <col min="12285" max="12285" width="45.85546875" style="2" customWidth="1"/>
    <col min="12286" max="12286" width="2.85546875" style="2" customWidth="1"/>
    <col min="12287" max="12288" width="15.7109375" style="2" customWidth="1"/>
    <col min="12289" max="12289" width="2.85546875" style="2" customWidth="1"/>
    <col min="12290" max="12291" width="15.7109375" style="2" customWidth="1"/>
    <col min="12292" max="12292" width="2.85546875" style="2" customWidth="1"/>
    <col min="12293" max="12294" width="15.7109375" style="2" customWidth="1"/>
    <col min="12295" max="12295" width="2.85546875" style="2" customWidth="1"/>
    <col min="12296" max="12297" width="15.7109375" style="2" customWidth="1"/>
    <col min="12298" max="12298" width="2.85546875" style="2" customWidth="1"/>
    <col min="12299" max="12300" width="15.7109375" style="2" customWidth="1"/>
    <col min="12301" max="12301" width="2.85546875" style="2" customWidth="1"/>
    <col min="12302" max="12539" width="9.140625" style="2"/>
    <col min="12540" max="12540" width="2.85546875" style="2" customWidth="1"/>
    <col min="12541" max="12541" width="45.85546875" style="2" customWidth="1"/>
    <col min="12542" max="12542" width="2.85546875" style="2" customWidth="1"/>
    <col min="12543" max="12544" width="15.7109375" style="2" customWidth="1"/>
    <col min="12545" max="12545" width="2.85546875" style="2" customWidth="1"/>
    <col min="12546" max="12547" width="15.7109375" style="2" customWidth="1"/>
    <col min="12548" max="12548" width="2.85546875" style="2" customWidth="1"/>
    <col min="12549" max="12550" width="15.7109375" style="2" customWidth="1"/>
    <col min="12551" max="12551" width="2.85546875" style="2" customWidth="1"/>
    <col min="12552" max="12553" width="15.7109375" style="2" customWidth="1"/>
    <col min="12554" max="12554" width="2.85546875" style="2" customWidth="1"/>
    <col min="12555" max="12556" width="15.7109375" style="2" customWidth="1"/>
    <col min="12557" max="12557" width="2.85546875" style="2" customWidth="1"/>
    <col min="12558" max="12795" width="9.140625" style="2"/>
    <col min="12796" max="12796" width="2.85546875" style="2" customWidth="1"/>
    <col min="12797" max="12797" width="45.85546875" style="2" customWidth="1"/>
    <col min="12798" max="12798" width="2.85546875" style="2" customWidth="1"/>
    <col min="12799" max="12800" width="15.7109375" style="2" customWidth="1"/>
    <col min="12801" max="12801" width="2.85546875" style="2" customWidth="1"/>
    <col min="12802" max="12803" width="15.7109375" style="2" customWidth="1"/>
    <col min="12804" max="12804" width="2.85546875" style="2" customWidth="1"/>
    <col min="12805" max="12806" width="15.7109375" style="2" customWidth="1"/>
    <col min="12807" max="12807" width="2.85546875" style="2" customWidth="1"/>
    <col min="12808" max="12809" width="15.7109375" style="2" customWidth="1"/>
    <col min="12810" max="12810" width="2.85546875" style="2" customWidth="1"/>
    <col min="12811" max="12812" width="15.7109375" style="2" customWidth="1"/>
    <col min="12813" max="12813" width="2.85546875" style="2" customWidth="1"/>
    <col min="12814" max="13051" width="9.140625" style="2"/>
    <col min="13052" max="13052" width="2.85546875" style="2" customWidth="1"/>
    <col min="13053" max="13053" width="45.85546875" style="2" customWidth="1"/>
    <col min="13054" max="13054" width="2.85546875" style="2" customWidth="1"/>
    <col min="13055" max="13056" width="15.7109375" style="2" customWidth="1"/>
    <col min="13057" max="13057" width="2.85546875" style="2" customWidth="1"/>
    <col min="13058" max="13059" width="15.7109375" style="2" customWidth="1"/>
    <col min="13060" max="13060" width="2.85546875" style="2" customWidth="1"/>
    <col min="13061" max="13062" width="15.7109375" style="2" customWidth="1"/>
    <col min="13063" max="13063" width="2.85546875" style="2" customWidth="1"/>
    <col min="13064" max="13065" width="15.7109375" style="2" customWidth="1"/>
    <col min="13066" max="13066" width="2.85546875" style="2" customWidth="1"/>
    <col min="13067" max="13068" width="15.7109375" style="2" customWidth="1"/>
    <col min="13069" max="13069" width="2.85546875" style="2" customWidth="1"/>
    <col min="13070" max="13307" width="9.140625" style="2"/>
    <col min="13308" max="13308" width="2.85546875" style="2" customWidth="1"/>
    <col min="13309" max="13309" width="45.85546875" style="2" customWidth="1"/>
    <col min="13310" max="13310" width="2.85546875" style="2" customWidth="1"/>
    <col min="13311" max="13312" width="15.7109375" style="2" customWidth="1"/>
    <col min="13313" max="13313" width="2.85546875" style="2" customWidth="1"/>
    <col min="13314" max="13315" width="15.7109375" style="2" customWidth="1"/>
    <col min="13316" max="13316" width="2.85546875" style="2" customWidth="1"/>
    <col min="13317" max="13318" width="15.7109375" style="2" customWidth="1"/>
    <col min="13319" max="13319" width="2.85546875" style="2" customWidth="1"/>
    <col min="13320" max="13321" width="15.7109375" style="2" customWidth="1"/>
    <col min="13322" max="13322" width="2.85546875" style="2" customWidth="1"/>
    <col min="13323" max="13324" width="15.7109375" style="2" customWidth="1"/>
    <col min="13325" max="13325" width="2.85546875" style="2" customWidth="1"/>
    <col min="13326" max="13563" width="9.140625" style="2"/>
    <col min="13564" max="13564" width="2.85546875" style="2" customWidth="1"/>
    <col min="13565" max="13565" width="45.85546875" style="2" customWidth="1"/>
    <col min="13566" max="13566" width="2.85546875" style="2" customWidth="1"/>
    <col min="13567" max="13568" width="15.7109375" style="2" customWidth="1"/>
    <col min="13569" max="13569" width="2.85546875" style="2" customWidth="1"/>
    <col min="13570" max="13571" width="15.7109375" style="2" customWidth="1"/>
    <col min="13572" max="13572" width="2.85546875" style="2" customWidth="1"/>
    <col min="13573" max="13574" width="15.7109375" style="2" customWidth="1"/>
    <col min="13575" max="13575" width="2.85546875" style="2" customWidth="1"/>
    <col min="13576" max="13577" width="15.7109375" style="2" customWidth="1"/>
    <col min="13578" max="13578" width="2.85546875" style="2" customWidth="1"/>
    <col min="13579" max="13580" width="15.7109375" style="2" customWidth="1"/>
    <col min="13581" max="13581" width="2.85546875" style="2" customWidth="1"/>
    <col min="13582" max="13819" width="9.140625" style="2"/>
    <col min="13820" max="13820" width="2.85546875" style="2" customWidth="1"/>
    <col min="13821" max="13821" width="45.85546875" style="2" customWidth="1"/>
    <col min="13822" max="13822" width="2.85546875" style="2" customWidth="1"/>
    <col min="13823" max="13824" width="15.7109375" style="2" customWidth="1"/>
    <col min="13825" max="13825" width="2.85546875" style="2" customWidth="1"/>
    <col min="13826" max="13827" width="15.7109375" style="2" customWidth="1"/>
    <col min="13828" max="13828" width="2.85546875" style="2" customWidth="1"/>
    <col min="13829" max="13830" width="15.7109375" style="2" customWidth="1"/>
    <col min="13831" max="13831" width="2.85546875" style="2" customWidth="1"/>
    <col min="13832" max="13833" width="15.7109375" style="2" customWidth="1"/>
    <col min="13834" max="13834" width="2.85546875" style="2" customWidth="1"/>
    <col min="13835" max="13836" width="15.7109375" style="2" customWidth="1"/>
    <col min="13837" max="13837" width="2.85546875" style="2" customWidth="1"/>
    <col min="13838" max="14075" width="9.140625" style="2"/>
    <col min="14076" max="14076" width="2.85546875" style="2" customWidth="1"/>
    <col min="14077" max="14077" width="45.85546875" style="2" customWidth="1"/>
    <col min="14078" max="14078" width="2.85546875" style="2" customWidth="1"/>
    <col min="14079" max="14080" width="15.7109375" style="2" customWidth="1"/>
    <col min="14081" max="14081" width="2.85546875" style="2" customWidth="1"/>
    <col min="14082" max="14083" width="15.7109375" style="2" customWidth="1"/>
    <col min="14084" max="14084" width="2.85546875" style="2" customWidth="1"/>
    <col min="14085" max="14086" width="15.7109375" style="2" customWidth="1"/>
    <col min="14087" max="14087" width="2.85546875" style="2" customWidth="1"/>
    <col min="14088" max="14089" width="15.7109375" style="2" customWidth="1"/>
    <col min="14090" max="14090" width="2.85546875" style="2" customWidth="1"/>
    <col min="14091" max="14092" width="15.7109375" style="2" customWidth="1"/>
    <col min="14093" max="14093" width="2.85546875" style="2" customWidth="1"/>
    <col min="14094" max="14331" width="9.140625" style="2"/>
    <col min="14332" max="14332" width="2.85546875" style="2" customWidth="1"/>
    <col min="14333" max="14333" width="45.85546875" style="2" customWidth="1"/>
    <col min="14334" max="14334" width="2.85546875" style="2" customWidth="1"/>
    <col min="14335" max="14336" width="15.7109375" style="2" customWidth="1"/>
    <col min="14337" max="14337" width="2.85546875" style="2" customWidth="1"/>
    <col min="14338" max="14339" width="15.7109375" style="2" customWidth="1"/>
    <col min="14340" max="14340" width="2.85546875" style="2" customWidth="1"/>
    <col min="14341" max="14342" width="15.7109375" style="2" customWidth="1"/>
    <col min="14343" max="14343" width="2.85546875" style="2" customWidth="1"/>
    <col min="14344" max="14345" width="15.7109375" style="2" customWidth="1"/>
    <col min="14346" max="14346" width="2.85546875" style="2" customWidth="1"/>
    <col min="14347" max="14348" width="15.7109375" style="2" customWidth="1"/>
    <col min="14349" max="14349" width="2.85546875" style="2" customWidth="1"/>
    <col min="14350" max="14587" width="9.140625" style="2"/>
    <col min="14588" max="14588" width="2.85546875" style="2" customWidth="1"/>
    <col min="14589" max="14589" width="45.85546875" style="2" customWidth="1"/>
    <col min="14590" max="14590" width="2.85546875" style="2" customWidth="1"/>
    <col min="14591" max="14592" width="15.7109375" style="2" customWidth="1"/>
    <col min="14593" max="14593" width="2.85546875" style="2" customWidth="1"/>
    <col min="14594" max="14595" width="15.7109375" style="2" customWidth="1"/>
    <col min="14596" max="14596" width="2.85546875" style="2" customWidth="1"/>
    <col min="14597" max="14598" width="15.7109375" style="2" customWidth="1"/>
    <col min="14599" max="14599" width="2.85546875" style="2" customWidth="1"/>
    <col min="14600" max="14601" width="15.7109375" style="2" customWidth="1"/>
    <col min="14602" max="14602" width="2.85546875" style="2" customWidth="1"/>
    <col min="14603" max="14604" width="15.7109375" style="2" customWidth="1"/>
    <col min="14605" max="14605" width="2.85546875" style="2" customWidth="1"/>
    <col min="14606" max="14843" width="9.140625" style="2"/>
    <col min="14844" max="14844" width="2.85546875" style="2" customWidth="1"/>
    <col min="14845" max="14845" width="45.85546875" style="2" customWidth="1"/>
    <col min="14846" max="14846" width="2.85546875" style="2" customWidth="1"/>
    <col min="14847" max="14848" width="15.7109375" style="2" customWidth="1"/>
    <col min="14849" max="14849" width="2.85546875" style="2" customWidth="1"/>
    <col min="14850" max="14851" width="15.7109375" style="2" customWidth="1"/>
    <col min="14852" max="14852" width="2.85546875" style="2" customWidth="1"/>
    <col min="14853" max="14854" width="15.7109375" style="2" customWidth="1"/>
    <col min="14855" max="14855" width="2.85546875" style="2" customWidth="1"/>
    <col min="14856" max="14857" width="15.7109375" style="2" customWidth="1"/>
    <col min="14858" max="14858" width="2.85546875" style="2" customWidth="1"/>
    <col min="14859" max="14860" width="15.7109375" style="2" customWidth="1"/>
    <col min="14861" max="14861" width="2.85546875" style="2" customWidth="1"/>
    <col min="14862" max="15099" width="9.140625" style="2"/>
    <col min="15100" max="15100" width="2.85546875" style="2" customWidth="1"/>
    <col min="15101" max="15101" width="45.85546875" style="2" customWidth="1"/>
    <col min="15102" max="15102" width="2.85546875" style="2" customWidth="1"/>
    <col min="15103" max="15104" width="15.7109375" style="2" customWidth="1"/>
    <col min="15105" max="15105" width="2.85546875" style="2" customWidth="1"/>
    <col min="15106" max="15107" width="15.7109375" style="2" customWidth="1"/>
    <col min="15108" max="15108" width="2.85546875" style="2" customWidth="1"/>
    <col min="15109" max="15110" width="15.7109375" style="2" customWidth="1"/>
    <col min="15111" max="15111" width="2.85546875" style="2" customWidth="1"/>
    <col min="15112" max="15113" width="15.7109375" style="2" customWidth="1"/>
    <col min="15114" max="15114" width="2.85546875" style="2" customWidth="1"/>
    <col min="15115" max="15116" width="15.7109375" style="2" customWidth="1"/>
    <col min="15117" max="15117" width="2.85546875" style="2" customWidth="1"/>
    <col min="15118" max="15355" width="9.140625" style="2"/>
    <col min="15356" max="15356" width="2.85546875" style="2" customWidth="1"/>
    <col min="15357" max="15357" width="45.85546875" style="2" customWidth="1"/>
    <col min="15358" max="15358" width="2.85546875" style="2" customWidth="1"/>
    <col min="15359" max="15360" width="15.7109375" style="2" customWidth="1"/>
    <col min="15361" max="15361" width="2.85546875" style="2" customWidth="1"/>
    <col min="15362" max="15363" width="15.7109375" style="2" customWidth="1"/>
    <col min="15364" max="15364" width="2.85546875" style="2" customWidth="1"/>
    <col min="15365" max="15366" width="15.7109375" style="2" customWidth="1"/>
    <col min="15367" max="15367" width="2.85546875" style="2" customWidth="1"/>
    <col min="15368" max="15369" width="15.7109375" style="2" customWidth="1"/>
    <col min="15370" max="15370" width="2.85546875" style="2" customWidth="1"/>
    <col min="15371" max="15372" width="15.7109375" style="2" customWidth="1"/>
    <col min="15373" max="15373" width="2.85546875" style="2" customWidth="1"/>
    <col min="15374" max="15611" width="9.140625" style="2"/>
    <col min="15612" max="15612" width="2.85546875" style="2" customWidth="1"/>
    <col min="15613" max="15613" width="45.85546875" style="2" customWidth="1"/>
    <col min="15614" max="15614" width="2.85546875" style="2" customWidth="1"/>
    <col min="15615" max="15616" width="15.7109375" style="2" customWidth="1"/>
    <col min="15617" max="15617" width="2.85546875" style="2" customWidth="1"/>
    <col min="15618" max="15619" width="15.7109375" style="2" customWidth="1"/>
    <col min="15620" max="15620" width="2.85546875" style="2" customWidth="1"/>
    <col min="15621" max="15622" width="15.7109375" style="2" customWidth="1"/>
    <col min="15623" max="15623" width="2.85546875" style="2" customWidth="1"/>
    <col min="15624" max="15625" width="15.7109375" style="2" customWidth="1"/>
    <col min="15626" max="15626" width="2.85546875" style="2" customWidth="1"/>
    <col min="15627" max="15628" width="15.7109375" style="2" customWidth="1"/>
    <col min="15629" max="15629" width="2.85546875" style="2" customWidth="1"/>
    <col min="15630" max="15867" width="9.140625" style="2"/>
    <col min="15868" max="15868" width="2.85546875" style="2" customWidth="1"/>
    <col min="15869" max="15869" width="45.85546875" style="2" customWidth="1"/>
    <col min="15870" max="15870" width="2.85546875" style="2" customWidth="1"/>
    <col min="15871" max="15872" width="15.7109375" style="2" customWidth="1"/>
    <col min="15873" max="15873" width="2.85546875" style="2" customWidth="1"/>
    <col min="15874" max="15875" width="15.7109375" style="2" customWidth="1"/>
    <col min="15876" max="15876" width="2.85546875" style="2" customWidth="1"/>
    <col min="15877" max="15878" width="15.7109375" style="2" customWidth="1"/>
    <col min="15879" max="15879" width="2.85546875" style="2" customWidth="1"/>
    <col min="15880" max="15881" width="15.7109375" style="2" customWidth="1"/>
    <col min="15882" max="15882" width="2.85546875" style="2" customWidth="1"/>
    <col min="15883" max="15884" width="15.7109375" style="2" customWidth="1"/>
    <col min="15885" max="15885" width="2.85546875" style="2" customWidth="1"/>
    <col min="15886" max="16123" width="9.140625" style="2"/>
    <col min="16124" max="16124" width="2.85546875" style="2" customWidth="1"/>
    <col min="16125" max="16125" width="45.85546875" style="2" customWidth="1"/>
    <col min="16126" max="16126" width="2.85546875" style="2" customWidth="1"/>
    <col min="16127" max="16128" width="15.7109375" style="2" customWidth="1"/>
    <col min="16129" max="16129" width="2.85546875" style="2" customWidth="1"/>
    <col min="16130" max="16131" width="15.7109375" style="2" customWidth="1"/>
    <col min="16132" max="16132" width="2.85546875" style="2" customWidth="1"/>
    <col min="16133" max="16134" width="15.7109375" style="2" customWidth="1"/>
    <col min="16135" max="16135" width="2.85546875" style="2" customWidth="1"/>
    <col min="16136" max="16137" width="15.7109375" style="2" customWidth="1"/>
    <col min="16138" max="16138" width="2.85546875" style="2" customWidth="1"/>
    <col min="16139" max="16140" width="15.7109375" style="2" customWidth="1"/>
    <col min="16141" max="16141" width="2.85546875" style="2" customWidth="1"/>
    <col min="16142" max="16384" width="9.140625" style="2"/>
  </cols>
  <sheetData>
    <row r="2" spans="1:17" ht="12" customHeight="1" x14ac:dyDescent="0.25">
      <c r="B2" s="209" t="s">
        <v>450</v>
      </c>
    </row>
    <row r="3" spans="1:17" ht="12" customHeight="1" x14ac:dyDescent="0.25">
      <c r="B3" s="209" t="s">
        <v>451</v>
      </c>
    </row>
    <row r="4" spans="1:17" ht="12" customHeight="1" x14ac:dyDescent="0.25">
      <c r="B4" s="2313" t="s">
        <v>4</v>
      </c>
      <c r="D4" s="2316" t="s">
        <v>437</v>
      </c>
      <c r="E4" s="2316"/>
      <c r="G4" s="2316" t="s">
        <v>438</v>
      </c>
      <c r="H4" s="2316"/>
      <c r="J4" s="2316" t="s">
        <v>439</v>
      </c>
      <c r="K4" s="2316"/>
      <c r="M4" s="2285" t="s">
        <v>588</v>
      </c>
      <c r="N4" s="2285" t="s">
        <v>7</v>
      </c>
      <c r="P4" s="2316" t="s">
        <v>438</v>
      </c>
      <c r="Q4" s="2316"/>
    </row>
    <row r="5" spans="1:17" ht="12" customHeight="1" x14ac:dyDescent="0.25">
      <c r="B5" s="2314"/>
      <c r="D5" s="2317" t="s">
        <v>440</v>
      </c>
      <c r="E5" s="2317"/>
      <c r="G5" s="2317" t="s">
        <v>3</v>
      </c>
      <c r="H5" s="2317"/>
      <c r="J5" s="2317" t="s">
        <v>599</v>
      </c>
      <c r="K5" s="2317"/>
      <c r="M5" s="2286"/>
      <c r="N5" s="2286"/>
      <c r="P5" s="2317" t="s">
        <v>3</v>
      </c>
      <c r="Q5" s="2317"/>
    </row>
    <row r="6" spans="1:17" ht="12" customHeight="1" x14ac:dyDescent="0.25">
      <c r="B6" s="2315"/>
      <c r="D6" s="465">
        <v>2017</v>
      </c>
      <c r="E6" s="465">
        <v>2016</v>
      </c>
      <c r="F6" s="1688"/>
      <c r="G6" s="465">
        <v>2017</v>
      </c>
      <c r="H6" s="465">
        <v>2016</v>
      </c>
      <c r="I6" s="1688"/>
      <c r="J6" s="465">
        <v>2017</v>
      </c>
      <c r="K6" s="465">
        <v>2016</v>
      </c>
      <c r="M6" s="2287"/>
      <c r="N6" s="2287"/>
      <c r="P6" s="465">
        <v>2017</v>
      </c>
      <c r="Q6" s="465">
        <v>2016</v>
      </c>
    </row>
    <row r="7" spans="1:17" ht="12" customHeight="1" x14ac:dyDescent="0.25">
      <c r="A7" s="102"/>
      <c r="B7" s="503"/>
      <c r="C7" s="102"/>
      <c r="D7" s="504"/>
      <c r="E7" s="504"/>
      <c r="F7" s="102"/>
      <c r="G7" s="504"/>
      <c r="H7" s="504"/>
      <c r="I7" s="102"/>
      <c r="J7" s="504"/>
      <c r="K7" s="504"/>
      <c r="L7" s="102"/>
      <c r="M7" s="102"/>
    </row>
    <row r="8" spans="1:17" ht="12" customHeight="1" x14ac:dyDescent="0.25">
      <c r="B8" s="505" t="s">
        <v>8</v>
      </c>
      <c r="D8" s="132"/>
      <c r="E8" s="132"/>
      <c r="F8" s="102"/>
      <c r="G8" s="132"/>
      <c r="H8" s="132"/>
      <c r="I8" s="102"/>
      <c r="J8" s="132"/>
      <c r="K8" s="132"/>
      <c r="L8" s="102"/>
      <c r="M8" s="102"/>
      <c r="N8" s="102"/>
      <c r="O8" s="102"/>
      <c r="P8" s="102"/>
      <c r="Q8" s="102"/>
    </row>
    <row r="9" spans="1:17" ht="12" customHeight="1" x14ac:dyDescent="0.25">
      <c r="A9" s="102"/>
      <c r="B9" s="491" t="s">
        <v>589</v>
      </c>
      <c r="C9" s="102"/>
      <c r="D9" s="619">
        <v>41698</v>
      </c>
      <c r="E9" s="620">
        <v>16189</v>
      </c>
      <c r="F9" s="506"/>
      <c r="G9" s="627">
        <v>16655.417566</v>
      </c>
      <c r="H9" s="628">
        <v>7117.3119200000001</v>
      </c>
      <c r="I9" s="506"/>
      <c r="J9" s="640">
        <v>2417</v>
      </c>
      <c r="K9" s="620">
        <v>7105</v>
      </c>
      <c r="L9" s="102"/>
      <c r="M9" s="1801">
        <f>VLOOKUP(B9,'FX rates'!$B$9:$K$114,4,FALSE)</f>
        <v>3.3109139999999999</v>
      </c>
      <c r="N9" s="1802">
        <f>VLOOKUP(B9,'FX rates'!$B$9:$K$114,5,FALSE)</f>
        <v>3.2522000000000002</v>
      </c>
      <c r="O9" s="102"/>
      <c r="P9" s="627">
        <f>IF(G9="NA", "NA",G9/M9)</f>
        <v>5030.4591318288549</v>
      </c>
      <c r="Q9" s="628">
        <f>IF(H9="NA", "NA",H9/N9)</f>
        <v>2188.4607096734517</v>
      </c>
    </row>
    <row r="10" spans="1:17" ht="12" customHeight="1" x14ac:dyDescent="0.25">
      <c r="B10" s="494" t="s">
        <v>16</v>
      </c>
      <c r="D10" s="621">
        <v>267446</v>
      </c>
      <c r="E10" s="528">
        <v>170555</v>
      </c>
      <c r="F10" s="506"/>
      <c r="G10" s="629">
        <v>75158796.337500006</v>
      </c>
      <c r="H10" s="630">
        <v>44848529.987499997</v>
      </c>
      <c r="I10" s="506"/>
      <c r="J10" s="641">
        <v>8077</v>
      </c>
      <c r="K10" s="528">
        <v>6787</v>
      </c>
      <c r="L10" s="102"/>
      <c r="M10" s="1799">
        <f>VLOOKUP(B10,'FX rates'!$B$9:$K$114,4,FALSE)</f>
        <v>2972.9821440000001</v>
      </c>
      <c r="N10" s="1800">
        <f>VLOOKUP(B10,'FX rates'!$B$9:$K$114,5,FALSE)</f>
        <v>2974.03</v>
      </c>
      <c r="O10" s="102"/>
      <c r="P10" s="629">
        <f t="shared" ref="P10:P33" si="0">IF(G10="NA", "NA",G10/M10)</f>
        <v>25280.608055175726</v>
      </c>
      <c r="Q10" s="630">
        <f t="shared" ref="Q10:Q33" si="1">IF(H10="NA", "NA",H10/N10)</f>
        <v>15080.052987864949</v>
      </c>
    </row>
    <row r="11" spans="1:17" ht="12" customHeight="1" x14ac:dyDescent="0.25">
      <c r="B11" s="494" t="s">
        <v>131</v>
      </c>
      <c r="D11" s="621">
        <v>836481051</v>
      </c>
      <c r="E11" s="528">
        <v>751606737</v>
      </c>
      <c r="F11" s="102"/>
      <c r="G11" s="629">
        <v>93373051</v>
      </c>
      <c r="H11" s="630">
        <v>82786254.441</v>
      </c>
      <c r="I11" s="102"/>
      <c r="J11" s="641">
        <v>10309746</v>
      </c>
      <c r="K11" s="528">
        <v>91543189.441</v>
      </c>
      <c r="L11" s="102"/>
      <c r="M11" s="1799">
        <f>VLOOKUP(B11,'FX rates'!$B$9:$K$114,4,FALSE)</f>
        <v>1</v>
      </c>
      <c r="N11" s="1800">
        <f>VLOOKUP(B11,'FX rates'!$B$9:$K$114,5,FALSE)</f>
        <v>1</v>
      </c>
      <c r="O11" s="102"/>
      <c r="P11" s="629">
        <f t="shared" si="0"/>
        <v>93373051</v>
      </c>
      <c r="Q11" s="630">
        <f t="shared" si="1"/>
        <v>82786254.441</v>
      </c>
    </row>
    <row r="12" spans="1:17" ht="12" customHeight="1" x14ac:dyDescent="0.25">
      <c r="B12" s="518" t="s">
        <v>20</v>
      </c>
      <c r="D12" s="1532">
        <v>708263</v>
      </c>
      <c r="E12" s="1533">
        <v>1839390</v>
      </c>
      <c r="F12" s="102"/>
      <c r="G12" s="1534">
        <v>80804.223800000007</v>
      </c>
      <c r="H12" s="1535">
        <v>225617.96354999999</v>
      </c>
      <c r="I12" s="102"/>
      <c r="J12" s="1536">
        <v>34302</v>
      </c>
      <c r="K12" s="1533">
        <v>57741</v>
      </c>
      <c r="L12" s="102"/>
      <c r="M12" s="1799">
        <f>VLOOKUP(B12,'FX rates'!$B$9:$K$114,4,FALSE)</f>
        <v>19.678550999999999</v>
      </c>
      <c r="N12" s="1800">
        <f>VLOOKUP(B12,'FX rates'!$B$9:$K$114,5,FALSE)</f>
        <v>20.715699999999998</v>
      </c>
      <c r="O12" s="102"/>
      <c r="P12" s="1534">
        <f t="shared" si="0"/>
        <v>4106.2080129781916</v>
      </c>
      <c r="Q12" s="1535">
        <f t="shared" si="1"/>
        <v>10891.158085413479</v>
      </c>
    </row>
    <row r="13" spans="1:17" ht="12" customHeight="1" x14ac:dyDescent="0.25">
      <c r="B13" s="497" t="s">
        <v>24</v>
      </c>
      <c r="D13" s="529">
        <v>24304781</v>
      </c>
      <c r="E13" s="622">
        <v>21085080</v>
      </c>
      <c r="F13" s="102"/>
      <c r="G13" s="631">
        <v>2430478</v>
      </c>
      <c r="H13" s="632">
        <v>20108508</v>
      </c>
      <c r="I13" s="102"/>
      <c r="J13" s="648">
        <v>526357</v>
      </c>
      <c r="K13" s="622">
        <v>438119</v>
      </c>
      <c r="L13" s="102"/>
      <c r="M13" s="1808">
        <f>VLOOKUP(B13,'FX rates'!$B$9:$K$114,4,FALSE)</f>
        <v>1.2550619999999999</v>
      </c>
      <c r="N13" s="1807">
        <f>VLOOKUP(B13,'FX rates'!$B$9:$K$114,5,FALSE)</f>
        <v>1.3436999999999999</v>
      </c>
      <c r="O13" s="102"/>
      <c r="P13" s="631">
        <f t="shared" si="0"/>
        <v>1936540.1868592948</v>
      </c>
      <c r="Q13" s="632">
        <f t="shared" si="1"/>
        <v>14965027.908015182</v>
      </c>
    </row>
    <row r="14" spans="1:17" ht="12" customHeight="1" x14ac:dyDescent="0.25">
      <c r="B14" s="330" t="s">
        <v>26</v>
      </c>
      <c r="D14" s="467">
        <f>SUM(D9:D13)</f>
        <v>861803239</v>
      </c>
      <c r="E14" s="467">
        <f>SUM(E9:E13)</f>
        <v>774717951</v>
      </c>
      <c r="F14" s="467"/>
      <c r="G14" s="467">
        <f>SUM(G9:G13)</f>
        <v>171059784.97886601</v>
      </c>
      <c r="H14" s="467">
        <f>SUM(H9:H13)</f>
        <v>147976027.70397002</v>
      </c>
      <c r="I14" s="467"/>
      <c r="J14" s="467"/>
      <c r="K14" s="467"/>
      <c r="L14" s="102"/>
      <c r="M14" s="1699"/>
      <c r="N14" s="1699"/>
      <c r="O14" s="102"/>
      <c r="P14" s="467"/>
      <c r="Q14" s="467"/>
    </row>
    <row r="15" spans="1:17" ht="12" customHeight="1" x14ac:dyDescent="0.25">
      <c r="B15" s="330"/>
      <c r="D15" s="489"/>
      <c r="E15" s="489" t="s">
        <v>598</v>
      </c>
      <c r="F15" s="102"/>
      <c r="G15" s="488"/>
      <c r="H15" s="488" t="s">
        <v>598</v>
      </c>
      <c r="I15" s="102"/>
      <c r="J15" s="489"/>
      <c r="K15" s="489" t="s">
        <v>598</v>
      </c>
      <c r="L15" s="102"/>
      <c r="M15" s="1699"/>
      <c r="N15" s="1699"/>
      <c r="O15" s="102"/>
      <c r="P15" s="488"/>
      <c r="Q15" s="488"/>
    </row>
    <row r="16" spans="1:17" ht="12" customHeight="1" x14ac:dyDescent="0.25">
      <c r="B16" s="505" t="s">
        <v>441</v>
      </c>
      <c r="D16" s="527"/>
      <c r="E16" s="527"/>
      <c r="F16" s="506"/>
      <c r="G16" s="978"/>
      <c r="H16" s="978"/>
      <c r="I16" s="506"/>
      <c r="J16" s="527"/>
      <c r="K16" s="527"/>
      <c r="L16" s="102"/>
      <c r="M16" s="1699"/>
      <c r="N16" s="1699"/>
      <c r="O16" s="102"/>
      <c r="P16" s="978"/>
      <c r="Q16" s="978"/>
    </row>
    <row r="17" spans="1:17" ht="12" customHeight="1" x14ac:dyDescent="0.25">
      <c r="B17" s="491" t="s">
        <v>28</v>
      </c>
      <c r="D17" s="640">
        <v>99911369</v>
      </c>
      <c r="E17" s="649">
        <v>92517625</v>
      </c>
      <c r="F17" s="506"/>
      <c r="G17" s="1459">
        <v>9991135.9000000004</v>
      </c>
      <c r="H17" s="1460">
        <v>9223408.6500000004</v>
      </c>
      <c r="I17" s="506"/>
      <c r="J17" s="640">
        <v>34302</v>
      </c>
      <c r="K17" s="639">
        <v>57741</v>
      </c>
      <c r="L17" s="102"/>
      <c r="M17" s="1801">
        <f>VLOOKUP(B17,'FX rates'!$B$9:$K$114,4,FALSE)</f>
        <v>1.280929</v>
      </c>
      <c r="N17" s="1802">
        <f>VLOOKUP(B17,'FX rates'!$B$9:$K$114,5,FALSE)</f>
        <v>1.3875999999999999</v>
      </c>
      <c r="O17" s="102"/>
      <c r="P17" s="1459">
        <f t="shared" si="0"/>
        <v>7799913.8906215727</v>
      </c>
      <c r="Q17" s="1460">
        <f t="shared" si="1"/>
        <v>6647022.6650331514</v>
      </c>
    </row>
    <row r="18" spans="1:17" ht="12" customHeight="1" x14ac:dyDescent="0.25">
      <c r="B18" s="1584" t="s">
        <v>537</v>
      </c>
      <c r="D18" s="641">
        <v>9338072</v>
      </c>
      <c r="E18" s="1585">
        <v>6179322</v>
      </c>
      <c r="F18" s="506"/>
      <c r="G18" s="1461">
        <v>1897180</v>
      </c>
      <c r="H18" s="1586">
        <v>1262471.8</v>
      </c>
      <c r="I18" s="506"/>
      <c r="J18" s="1587">
        <v>5901</v>
      </c>
      <c r="K18" s="1588">
        <v>1919</v>
      </c>
      <c r="L18" s="102"/>
      <c r="M18" s="1799">
        <f>VLOOKUP(B18,'FX rates'!$B$9:$K$114,4,FALSE)</f>
        <v>63.714761000000003</v>
      </c>
      <c r="N18" s="1800">
        <f>VLOOKUP(B18,'FX rates'!$B$9:$K$114,5,FALSE)</f>
        <v>67.808000000000007</v>
      </c>
      <c r="O18" s="102"/>
      <c r="P18" s="1461">
        <f t="shared" si="0"/>
        <v>29776.14559364038</v>
      </c>
      <c r="Q18" s="1586">
        <f t="shared" si="1"/>
        <v>18618.331170363377</v>
      </c>
    </row>
    <row r="19" spans="1:17" ht="12" customHeight="1" x14ac:dyDescent="0.25">
      <c r="B19" s="494" t="s">
        <v>139</v>
      </c>
      <c r="D19" s="641">
        <v>14770315</v>
      </c>
      <c r="E19" s="528">
        <v>8934012</v>
      </c>
      <c r="F19" s="102"/>
      <c r="G19" s="815">
        <v>14085020.4</v>
      </c>
      <c r="H19" s="654">
        <v>8901367.7699999996</v>
      </c>
      <c r="I19" s="102"/>
      <c r="J19" s="641">
        <v>107403</v>
      </c>
      <c r="K19" s="638">
        <v>80298</v>
      </c>
      <c r="L19" s="102"/>
      <c r="M19" s="1799">
        <f>VLOOKUP(B19,'FX rates'!$B$9:$K$114,4,FALSE)</f>
        <v>6.5165519999999999</v>
      </c>
      <c r="N19" s="1800">
        <f>VLOOKUP(B19,'FX rates'!$B$9:$K$114,5,FALSE)</f>
        <v>6.9436999999999998</v>
      </c>
      <c r="O19" s="102"/>
      <c r="P19" s="815">
        <f t="shared" si="0"/>
        <v>2161422.2367902538</v>
      </c>
      <c r="Q19" s="654">
        <f t="shared" si="1"/>
        <v>1281934.3822457767</v>
      </c>
    </row>
    <row r="20" spans="1:17" ht="12" customHeight="1" x14ac:dyDescent="0.25">
      <c r="B20" s="494" t="s">
        <v>37</v>
      </c>
      <c r="D20" s="641">
        <v>8539</v>
      </c>
      <c r="E20" s="528" t="s">
        <v>123</v>
      </c>
      <c r="F20" s="102"/>
      <c r="G20" s="815">
        <v>5052</v>
      </c>
      <c r="H20" s="654" t="s">
        <v>123</v>
      </c>
      <c r="I20" s="102"/>
      <c r="J20" s="641">
        <v>0</v>
      </c>
      <c r="K20" s="638" t="s">
        <v>123</v>
      </c>
      <c r="L20" s="102"/>
      <c r="M20" s="1799">
        <f>VLOOKUP(B20,'FX rates'!$B$9:$K$114,4,FALSE)</f>
        <v>7.8149249999999997</v>
      </c>
      <c r="N20" s="1800">
        <f>VLOOKUP(B20,'FX rates'!$B$9:$K$114,5,FALSE)</f>
        <v>7.7542999999999997</v>
      </c>
      <c r="O20" s="102"/>
      <c r="P20" s="815">
        <f t="shared" si="0"/>
        <v>646.45534026238261</v>
      </c>
      <c r="Q20" s="654" t="str">
        <f t="shared" si="1"/>
        <v>NA</v>
      </c>
    </row>
    <row r="21" spans="1:17" ht="12" customHeight="1" x14ac:dyDescent="0.25">
      <c r="A21" s="132"/>
      <c r="B21" s="494" t="s">
        <v>41</v>
      </c>
      <c r="C21" s="132"/>
      <c r="D21" s="641">
        <v>8192170</v>
      </c>
      <c r="E21" s="528">
        <v>7389883</v>
      </c>
      <c r="F21" s="132"/>
      <c r="G21" s="815">
        <v>0</v>
      </c>
      <c r="H21" s="654" t="s">
        <v>123</v>
      </c>
      <c r="I21" s="132"/>
      <c r="J21" s="641">
        <v>96314</v>
      </c>
      <c r="K21" s="638">
        <v>80905</v>
      </c>
      <c r="L21" s="132"/>
      <c r="M21" s="1799">
        <f>VLOOKUP(B21,'FX rates'!$B$9:$K$114,4,FALSE)</f>
        <v>112.646828</v>
      </c>
      <c r="N21" s="1800">
        <f>VLOOKUP(B21,'FX rates'!$B$9:$K$114,5,FALSE)</f>
        <v>116.965</v>
      </c>
      <c r="O21" s="102"/>
      <c r="P21" s="815">
        <f t="shared" si="0"/>
        <v>0</v>
      </c>
      <c r="Q21" s="654" t="str">
        <f t="shared" si="1"/>
        <v>NA</v>
      </c>
    </row>
    <row r="22" spans="1:17" ht="12" customHeight="1" x14ac:dyDescent="0.25">
      <c r="A22" s="132"/>
      <c r="B22" s="494" t="s">
        <v>43</v>
      </c>
      <c r="C22" s="132"/>
      <c r="D22" s="641">
        <v>34287487</v>
      </c>
      <c r="E22" s="528">
        <v>38824185</v>
      </c>
      <c r="F22" s="132"/>
      <c r="G22" s="815">
        <v>3922700000</v>
      </c>
      <c r="H22" s="654">
        <v>4560152587</v>
      </c>
      <c r="I22" s="132"/>
      <c r="J22" s="641">
        <v>306124</v>
      </c>
      <c r="K22" s="638">
        <v>266096</v>
      </c>
      <c r="L22" s="132"/>
      <c r="M22" s="1799">
        <f>VLOOKUP(B22,'FX rates'!$B$9:$K$114,4,FALSE)</f>
        <v>1066.235158</v>
      </c>
      <c r="N22" s="1800">
        <f>VLOOKUP(B22,'FX rates'!$B$9:$K$114,5,FALSE)</f>
        <v>1203.51</v>
      </c>
      <c r="O22" s="102"/>
      <c r="P22" s="815">
        <f t="shared" si="0"/>
        <v>3679019.5582727166</v>
      </c>
      <c r="Q22" s="654">
        <f t="shared" si="1"/>
        <v>3789044.2015438178</v>
      </c>
    </row>
    <row r="23" spans="1:17" ht="12" customHeight="1" x14ac:dyDescent="0.25">
      <c r="B23" s="494" t="s">
        <v>612</v>
      </c>
      <c r="D23" s="641">
        <v>16325501</v>
      </c>
      <c r="E23" s="528">
        <v>15281634</v>
      </c>
      <c r="F23" s="102"/>
      <c r="G23" s="815">
        <v>3326530</v>
      </c>
      <c r="H23" s="654">
        <v>3127558.8735849997</v>
      </c>
      <c r="I23" s="102"/>
      <c r="J23" s="641">
        <v>83651</v>
      </c>
      <c r="K23" s="638">
        <v>42350746</v>
      </c>
      <c r="L23" s="102"/>
      <c r="M23" s="1799">
        <f>VLOOKUP(B23,'FX rates'!$B$9:$K$114,4,FALSE)</f>
        <v>63.714761000000003</v>
      </c>
      <c r="N23" s="1800">
        <f>VLOOKUP(B23,'FX rates'!$B$9:$K$114,5,FALSE)</f>
        <v>67.808000000000007</v>
      </c>
      <c r="O23" s="102"/>
      <c r="P23" s="815">
        <f t="shared" si="0"/>
        <v>52209.722641822351</v>
      </c>
      <c r="Q23" s="654">
        <f t="shared" si="1"/>
        <v>46123.744596286568</v>
      </c>
    </row>
    <row r="24" spans="1:17" ht="12" customHeight="1" x14ac:dyDescent="0.25">
      <c r="B24" s="497" t="s">
        <v>51</v>
      </c>
      <c r="D24" s="648">
        <v>548951</v>
      </c>
      <c r="E24" s="622">
        <v>607675</v>
      </c>
      <c r="F24" s="102"/>
      <c r="G24" s="816" t="s">
        <v>123</v>
      </c>
      <c r="H24" s="655" t="s">
        <v>123</v>
      </c>
      <c r="I24" s="102"/>
      <c r="J24" s="648">
        <v>18093</v>
      </c>
      <c r="K24" s="635">
        <v>14496</v>
      </c>
      <c r="L24" s="102"/>
      <c r="M24" s="1808">
        <f>VLOOKUP(B24,'FX rates'!$B$9:$K$114,4,FALSE)</f>
        <v>1.3364590000000001</v>
      </c>
      <c r="N24" s="1807">
        <f>VLOOKUP(B24,'FX rates'!$B$9:$K$114,5,FALSE)</f>
        <v>1.4459</v>
      </c>
      <c r="O24" s="102"/>
      <c r="P24" s="816" t="str">
        <f t="shared" si="0"/>
        <v>NA</v>
      </c>
      <c r="Q24" s="655" t="str">
        <f t="shared" si="1"/>
        <v>NA</v>
      </c>
    </row>
    <row r="25" spans="1:17" ht="12" customHeight="1" x14ac:dyDescent="0.25">
      <c r="B25" s="330" t="s">
        <v>26</v>
      </c>
      <c r="D25" s="467">
        <f>SUM(D17:D24)</f>
        <v>183382404</v>
      </c>
      <c r="E25" s="467">
        <f>SUM(E17:E24)</f>
        <v>169734336</v>
      </c>
      <c r="F25" s="102"/>
      <c r="G25" s="481">
        <f>SUM(G17:G24)</f>
        <v>3952004918.3000002</v>
      </c>
      <c r="H25" s="481">
        <f>SUM(H17:H24)</f>
        <v>4582667394.093585</v>
      </c>
      <c r="I25" s="102"/>
      <c r="J25" s="467"/>
      <c r="K25" s="467"/>
      <c r="L25" s="102"/>
      <c r="M25" s="1699"/>
      <c r="N25" s="1699"/>
      <c r="O25" s="1699"/>
      <c r="P25" s="481"/>
      <c r="Q25" s="481"/>
    </row>
    <row r="26" spans="1:17" ht="12" customHeight="1" x14ac:dyDescent="0.25">
      <c r="B26" s="330"/>
      <c r="D26" s="471"/>
      <c r="E26" s="489" t="s">
        <v>598</v>
      </c>
      <c r="F26" s="102"/>
      <c r="G26" s="479"/>
      <c r="H26" s="479" t="s">
        <v>598</v>
      </c>
      <c r="I26" s="102"/>
      <c r="J26" s="471"/>
      <c r="K26" s="489" t="s">
        <v>598</v>
      </c>
      <c r="L26" s="102"/>
      <c r="M26" s="1699"/>
      <c r="N26" s="1699"/>
      <c r="O26" s="1699"/>
      <c r="P26" s="479"/>
      <c r="Q26" s="479"/>
    </row>
    <row r="27" spans="1:17" ht="12" customHeight="1" x14ac:dyDescent="0.25">
      <c r="B27" s="505" t="s">
        <v>59</v>
      </c>
      <c r="D27" s="132"/>
      <c r="E27" s="132"/>
      <c r="F27" s="102"/>
      <c r="G27" s="483"/>
      <c r="H27" s="483"/>
      <c r="I27" s="102"/>
      <c r="J27" s="132"/>
      <c r="K27" s="132"/>
      <c r="L27" s="102"/>
      <c r="M27" s="1699"/>
      <c r="N27" s="1699"/>
      <c r="O27" s="1699"/>
      <c r="P27" s="483"/>
      <c r="Q27" s="483"/>
    </row>
    <row r="28" spans="1:17" ht="12" customHeight="1" x14ac:dyDescent="0.25">
      <c r="B28" s="642" t="s">
        <v>73</v>
      </c>
      <c r="D28" s="640">
        <v>508720954</v>
      </c>
      <c r="E28" s="639">
        <v>467102126</v>
      </c>
      <c r="F28" s="102"/>
      <c r="G28" s="813">
        <v>72521643</v>
      </c>
      <c r="H28" s="814">
        <v>67441378</v>
      </c>
      <c r="I28" s="102"/>
      <c r="J28" s="640">
        <v>6021582</v>
      </c>
      <c r="K28" s="639">
        <v>162147729</v>
      </c>
      <c r="L28" s="102"/>
      <c r="M28" s="1801">
        <f>VLOOKUP(B28,'FX rates'!$B$9:$K$114,4,FALSE)</f>
        <v>0.83469599999999999</v>
      </c>
      <c r="N28" s="1802">
        <f>VLOOKUP(B28,'FX rates'!$B$9:$K$114,5,FALSE)</f>
        <v>0.95010099999999997</v>
      </c>
      <c r="O28" s="102"/>
      <c r="P28" s="813">
        <f t="shared" si="0"/>
        <v>86883899.04827626</v>
      </c>
      <c r="Q28" s="814">
        <f t="shared" si="1"/>
        <v>70983377.556701869</v>
      </c>
    </row>
    <row r="29" spans="1:17" ht="12" customHeight="1" x14ac:dyDescent="0.25">
      <c r="B29" s="643" t="s">
        <v>163</v>
      </c>
      <c r="D29" s="641">
        <v>51568953</v>
      </c>
      <c r="E29" s="638">
        <v>53765296</v>
      </c>
      <c r="F29" s="102"/>
      <c r="G29" s="815">
        <v>5884994.4617399992</v>
      </c>
      <c r="H29" s="654">
        <v>6541773.2311299993</v>
      </c>
      <c r="I29" s="102"/>
      <c r="J29" s="641">
        <v>780152</v>
      </c>
      <c r="K29" s="638">
        <v>617965</v>
      </c>
      <c r="L29" s="102"/>
      <c r="M29" s="1799">
        <f>VLOOKUP(B29,'FX rates'!$B$9:$K$114,4,FALSE)</f>
        <v>0.83469599999999999</v>
      </c>
      <c r="N29" s="1800">
        <f>VLOOKUP(B29,'FX rates'!$B$9:$K$114,5,FALSE)</f>
        <v>0.95010099999999997</v>
      </c>
      <c r="O29" s="102"/>
      <c r="P29" s="815">
        <f t="shared" si="0"/>
        <v>7050464.4346444681</v>
      </c>
      <c r="Q29" s="654">
        <f t="shared" si="1"/>
        <v>6885345.0645036679</v>
      </c>
    </row>
    <row r="30" spans="1:17" ht="12" customHeight="1" x14ac:dyDescent="0.25">
      <c r="B30" s="643" t="s">
        <v>78</v>
      </c>
      <c r="D30" s="641">
        <v>1726406</v>
      </c>
      <c r="E30" s="638">
        <v>9167378</v>
      </c>
      <c r="F30" s="102"/>
      <c r="G30" s="815">
        <v>183968.47091999999</v>
      </c>
      <c r="H30" s="654">
        <v>980519.38887568132</v>
      </c>
      <c r="I30" s="102"/>
      <c r="J30" s="641" t="s">
        <v>123</v>
      </c>
      <c r="K30" s="638" t="s">
        <v>123</v>
      </c>
      <c r="L30" s="102"/>
      <c r="M30" s="1799">
        <f>VLOOKUP(B30,'FX rates'!$B$9:$K$114,4,FALSE)</f>
        <v>12.355112</v>
      </c>
      <c r="N30" s="1800">
        <f>VLOOKUP(B30,'FX rates'!$B$9:$K$114,5,FALSE)</f>
        <v>13.7004</v>
      </c>
      <c r="O30" s="102"/>
      <c r="P30" s="815">
        <f t="shared" si="0"/>
        <v>14890.069059673437</v>
      </c>
      <c r="Q30" s="654">
        <f t="shared" si="1"/>
        <v>71568.668715926644</v>
      </c>
    </row>
    <row r="31" spans="1:17" ht="12" customHeight="1" x14ac:dyDescent="0.25">
      <c r="B31" s="643" t="s">
        <v>154</v>
      </c>
      <c r="D31" s="641">
        <v>0</v>
      </c>
      <c r="E31" s="638">
        <v>360</v>
      </c>
      <c r="F31" s="102"/>
      <c r="G31" s="815">
        <v>0</v>
      </c>
      <c r="H31" s="654">
        <v>36</v>
      </c>
      <c r="I31" s="102"/>
      <c r="J31" s="641">
        <v>0</v>
      </c>
      <c r="K31" s="638">
        <v>0</v>
      </c>
      <c r="L31" s="102"/>
      <c r="M31" s="1799">
        <f>VLOOKUP(B31,'FX rates'!$B$9:$K$114,4,FALSE)</f>
        <v>0.83469599999999999</v>
      </c>
      <c r="N31" s="1800">
        <f>VLOOKUP(B31,'FX rates'!$B$9:$K$114,5,FALSE)</f>
        <v>0.95010099999999997</v>
      </c>
      <c r="O31" s="102"/>
      <c r="P31" s="815">
        <f t="shared" si="0"/>
        <v>0</v>
      </c>
      <c r="Q31" s="654">
        <f t="shared" si="1"/>
        <v>37.890708461521463</v>
      </c>
    </row>
    <row r="32" spans="1:17" ht="12" customHeight="1" x14ac:dyDescent="0.25">
      <c r="B32" s="643" t="s">
        <v>84</v>
      </c>
      <c r="D32" s="641">
        <v>1436424</v>
      </c>
      <c r="E32" s="638">
        <v>2643296</v>
      </c>
      <c r="F32" s="102"/>
      <c r="G32" s="815">
        <v>14753.204005</v>
      </c>
      <c r="H32" s="654">
        <v>26340.980965999996</v>
      </c>
      <c r="I32" s="102"/>
      <c r="J32" s="641">
        <v>7012</v>
      </c>
      <c r="K32" s="638">
        <v>49124</v>
      </c>
      <c r="L32" s="102"/>
      <c r="M32" s="1799">
        <f>VLOOKUP(B32,'FX rates'!$B$9:$K$114,4,FALSE)</f>
        <v>57.607197999999997</v>
      </c>
      <c r="N32" s="1800">
        <f>VLOOKUP(B32,'FX rates'!$B$9:$K$114,5,FALSE)</f>
        <v>60.803400000000003</v>
      </c>
      <c r="O32" s="102"/>
      <c r="P32" s="1461">
        <f t="shared" si="0"/>
        <v>256.1000103667601</v>
      </c>
      <c r="Q32" s="654">
        <f t="shared" si="1"/>
        <v>433.21559264777949</v>
      </c>
    </row>
    <row r="33" spans="1:18" ht="12" customHeight="1" x14ac:dyDescent="0.25">
      <c r="B33" s="644" t="s">
        <v>88</v>
      </c>
      <c r="D33" s="1308">
        <v>3780059.9998874995</v>
      </c>
      <c r="E33" s="635">
        <v>3727018.9999230001</v>
      </c>
      <c r="F33" s="102"/>
      <c r="G33" s="816">
        <v>3780059.9998869998</v>
      </c>
      <c r="H33" s="655">
        <v>3727018.9999230001</v>
      </c>
      <c r="I33" s="102"/>
      <c r="J33" s="648">
        <v>220128</v>
      </c>
      <c r="K33" s="635">
        <v>188457</v>
      </c>
      <c r="L33" s="102"/>
      <c r="M33" s="1808">
        <f>VLOOKUP(B33,'FX rates'!$B$9:$K$114,4,FALSE)</f>
        <v>0.83469599999999999</v>
      </c>
      <c r="N33" s="1807">
        <f>VLOOKUP(B33,'FX rates'!$B$9:$K$114,5,FALSE)</f>
        <v>0.95010099999999997</v>
      </c>
      <c r="O33" s="102"/>
      <c r="P33" s="1462">
        <f t="shared" si="0"/>
        <v>4528666.7240372542</v>
      </c>
      <c r="Q33" s="655">
        <f t="shared" si="1"/>
        <v>3922760.8432398243</v>
      </c>
    </row>
    <row r="34" spans="1:18" ht="12" customHeight="1" x14ac:dyDescent="0.25">
      <c r="A34" s="132"/>
      <c r="B34" s="330" t="s">
        <v>26</v>
      </c>
      <c r="C34" s="132"/>
      <c r="D34" s="467">
        <f>SUM(D28:D33)</f>
        <v>567232796.99988747</v>
      </c>
      <c r="E34" s="467">
        <f>SUM(E28:E33)</f>
        <v>536405474.99992299</v>
      </c>
      <c r="F34" s="132"/>
      <c r="G34" s="481">
        <f>SUM(G28:G33)</f>
        <v>82385419.136552006</v>
      </c>
      <c r="H34" s="481">
        <f>SUM(H28:H33)</f>
        <v>78717066.60089469</v>
      </c>
      <c r="I34" s="132"/>
      <c r="J34" s="467"/>
      <c r="K34" s="467"/>
      <c r="L34" s="132"/>
      <c r="M34" s="132"/>
      <c r="N34" s="102"/>
      <c r="O34" s="102"/>
      <c r="P34" s="102"/>
      <c r="Q34" s="102"/>
    </row>
    <row r="35" spans="1:18" ht="12" customHeight="1" x14ac:dyDescent="0.25">
      <c r="B35" s="132"/>
      <c r="D35" s="1688"/>
      <c r="E35" s="1688" t="s">
        <v>598</v>
      </c>
      <c r="F35" s="1688"/>
      <c r="G35" s="1688"/>
      <c r="H35" s="1688" t="s">
        <v>598</v>
      </c>
      <c r="I35" s="1688"/>
      <c r="J35" s="1688"/>
      <c r="K35" s="1688" t="s">
        <v>598</v>
      </c>
      <c r="L35" s="1688"/>
      <c r="M35" s="1688"/>
      <c r="N35" s="1688"/>
      <c r="O35" s="1688"/>
      <c r="P35" s="1688"/>
      <c r="Q35" s="1688"/>
      <c r="R35" s="1688"/>
    </row>
    <row r="36" spans="1:18" ht="12" customHeight="1" x14ac:dyDescent="0.25">
      <c r="B36" s="530" t="s">
        <v>124</v>
      </c>
      <c r="C36" s="500"/>
      <c r="D36" s="501">
        <f>SUM(D14,D25,D34)</f>
        <v>1612418439.9998875</v>
      </c>
      <c r="E36" s="501">
        <f>SUM(E14,E25,E34)</f>
        <v>1480857761.999923</v>
      </c>
      <c r="F36" s="1688"/>
      <c r="G36" s="1688"/>
      <c r="H36" s="1688"/>
      <c r="I36" s="1688"/>
      <c r="J36" s="1688"/>
      <c r="K36" s="1688"/>
      <c r="L36" s="1688"/>
      <c r="M36" s="1688"/>
      <c r="N36" s="1688"/>
      <c r="O36" s="1688"/>
      <c r="P36" s="1688"/>
      <c r="Q36" s="1688"/>
      <c r="R36" s="1688"/>
    </row>
    <row r="37" spans="1:18" ht="12" customHeight="1" x14ac:dyDescent="0.25">
      <c r="B37" s="132"/>
      <c r="D37" s="209"/>
      <c r="E37" s="209" t="s">
        <v>598</v>
      </c>
      <c r="F37" s="1688"/>
      <c r="G37" s="1688"/>
      <c r="H37" s="1688" t="s">
        <v>598</v>
      </c>
      <c r="I37" s="1688"/>
      <c r="J37" s="1688"/>
      <c r="K37" s="1688" t="s">
        <v>598</v>
      </c>
      <c r="L37" s="1688"/>
      <c r="M37" s="1688"/>
      <c r="N37" s="1688"/>
      <c r="O37" s="1688"/>
      <c r="P37" s="1688"/>
      <c r="Q37" s="1688"/>
      <c r="R37" s="1688"/>
    </row>
    <row r="38" spans="1:18" ht="12" customHeight="1" x14ac:dyDescent="0.25">
      <c r="D38" s="1688"/>
      <c r="E38" s="1688" t="s">
        <v>598</v>
      </c>
      <c r="F38" s="1688"/>
      <c r="G38" s="1688"/>
      <c r="H38" s="1688" t="s">
        <v>598</v>
      </c>
      <c r="I38" s="1688"/>
      <c r="J38" s="1688"/>
      <c r="K38" s="1688" t="s">
        <v>598</v>
      </c>
      <c r="L38" s="1688"/>
      <c r="M38" s="1688"/>
      <c r="N38" s="1688"/>
      <c r="O38" s="1688"/>
      <c r="P38" s="1688"/>
      <c r="Q38" s="1688"/>
      <c r="R38" s="1688"/>
    </row>
    <row r="39" spans="1:18" ht="12" customHeight="1" x14ac:dyDescent="0.25">
      <c r="D39" s="1688"/>
      <c r="E39" s="1688" t="s">
        <v>598</v>
      </c>
      <c r="F39" s="1688"/>
      <c r="G39" s="1688"/>
      <c r="H39" s="1688" t="s">
        <v>598</v>
      </c>
      <c r="I39" s="1688"/>
      <c r="J39" s="1688"/>
      <c r="K39" s="1688" t="s">
        <v>598</v>
      </c>
      <c r="L39" s="1688"/>
      <c r="M39" s="1688"/>
      <c r="N39" s="1688"/>
      <c r="O39" s="1688"/>
      <c r="P39" s="1688"/>
      <c r="Q39" s="1688"/>
      <c r="R39" s="1688"/>
    </row>
    <row r="40" spans="1:18" ht="12" customHeight="1" x14ac:dyDescent="0.25">
      <c r="D40" s="1688"/>
      <c r="E40" s="1688" t="s">
        <v>598</v>
      </c>
      <c r="F40" s="1688"/>
      <c r="G40" s="1688"/>
      <c r="H40" s="1688" t="s">
        <v>598</v>
      </c>
      <c r="I40" s="1688"/>
      <c r="J40" s="1688"/>
      <c r="K40" s="1688" t="s">
        <v>598</v>
      </c>
      <c r="L40" s="1688"/>
      <c r="M40" s="1688"/>
      <c r="N40" s="1688"/>
      <c r="O40" s="1688"/>
      <c r="P40" s="1688"/>
      <c r="Q40" s="1688"/>
      <c r="R40" s="1688"/>
    </row>
    <row r="41" spans="1:18" ht="12" customHeight="1" x14ac:dyDescent="0.25">
      <c r="D41" s="1688"/>
      <c r="E41" s="1688" t="s">
        <v>598</v>
      </c>
      <c r="F41" s="1688"/>
      <c r="G41" s="1688"/>
      <c r="H41" s="1688" t="s">
        <v>598</v>
      </c>
      <c r="I41" s="1688"/>
      <c r="J41" s="1688"/>
      <c r="K41" s="1688" t="s">
        <v>598</v>
      </c>
      <c r="L41" s="1688"/>
      <c r="M41" s="1688"/>
      <c r="N41" s="1688"/>
      <c r="O41" s="1688"/>
      <c r="P41" s="1688"/>
      <c r="Q41" s="1688"/>
      <c r="R41" s="1688"/>
    </row>
    <row r="42" spans="1:18" ht="12" customHeight="1" x14ac:dyDescent="0.25">
      <c r="D42" s="1688"/>
      <c r="E42" s="1688" t="s">
        <v>598</v>
      </c>
      <c r="F42" s="1688"/>
      <c r="G42" s="1688"/>
      <c r="H42" s="1688" t="s">
        <v>598</v>
      </c>
      <c r="I42" s="1688"/>
      <c r="J42" s="1688"/>
      <c r="K42" s="1688" t="s">
        <v>598</v>
      </c>
      <c r="L42" s="1688"/>
      <c r="M42" s="1688"/>
      <c r="N42" s="1688"/>
      <c r="O42" s="1688"/>
      <c r="P42" s="1688"/>
      <c r="Q42" s="1688"/>
      <c r="R42" s="1688"/>
    </row>
    <row r="43" spans="1:18" ht="12" customHeight="1" x14ac:dyDescent="0.25">
      <c r="D43" s="1688"/>
      <c r="E43" s="1688" t="s">
        <v>598</v>
      </c>
      <c r="F43" s="1688"/>
      <c r="G43" s="1688"/>
      <c r="H43" s="1688" t="s">
        <v>598</v>
      </c>
      <c r="I43" s="1688"/>
      <c r="J43" s="1688"/>
      <c r="K43" s="1688" t="s">
        <v>598</v>
      </c>
      <c r="L43" s="1688"/>
      <c r="M43" s="1688"/>
      <c r="N43" s="1688"/>
      <c r="O43" s="1688"/>
      <c r="P43" s="1688"/>
      <c r="Q43" s="1688"/>
      <c r="R43" s="1688"/>
    </row>
    <row r="44" spans="1:18" ht="12" customHeight="1" x14ac:dyDescent="0.25">
      <c r="D44" s="1688"/>
      <c r="E44" s="1688" t="s">
        <v>598</v>
      </c>
      <c r="F44" s="1688"/>
      <c r="G44" s="1688"/>
      <c r="H44" s="1688" t="s">
        <v>598</v>
      </c>
      <c r="I44" s="1688"/>
      <c r="J44" s="1688"/>
      <c r="K44" s="1688" t="s">
        <v>598</v>
      </c>
      <c r="L44" s="1688"/>
      <c r="M44" s="1688"/>
      <c r="N44" s="1688"/>
      <c r="O44" s="1688"/>
      <c r="P44" s="1688"/>
      <c r="Q44" s="1688"/>
      <c r="R44" s="1688"/>
    </row>
    <row r="45" spans="1:18" ht="12" customHeight="1" x14ac:dyDescent="0.25">
      <c r="E45" s="2" t="s">
        <v>598</v>
      </c>
      <c r="H45" s="2" t="s">
        <v>598</v>
      </c>
      <c r="K45" s="2" t="s">
        <v>598</v>
      </c>
    </row>
    <row r="46" spans="1:18" ht="12" customHeight="1" x14ac:dyDescent="0.25">
      <c r="E46" s="2" t="s">
        <v>598</v>
      </c>
      <c r="H46" s="2" t="s">
        <v>598</v>
      </c>
      <c r="K46" s="2" t="s">
        <v>598</v>
      </c>
    </row>
    <row r="47" spans="1:18" ht="12" customHeight="1" x14ac:dyDescent="0.25">
      <c r="E47" s="2" t="s">
        <v>598</v>
      </c>
      <c r="H47" s="2" t="s">
        <v>598</v>
      </c>
      <c r="K47" s="2" t="s">
        <v>598</v>
      </c>
    </row>
    <row r="48" spans="1:18" ht="12" customHeight="1" x14ac:dyDescent="0.25">
      <c r="E48" s="2" t="s">
        <v>598</v>
      </c>
      <c r="H48" s="2" t="s">
        <v>598</v>
      </c>
      <c r="K48" s="2" t="s">
        <v>598</v>
      </c>
    </row>
    <row r="49" spans="1:11" ht="12" customHeight="1" x14ac:dyDescent="0.25">
      <c r="A49" s="131"/>
      <c r="B49" s="131"/>
      <c r="E49" s="131" t="s">
        <v>598</v>
      </c>
      <c r="H49" s="131" t="s">
        <v>598</v>
      </c>
      <c r="K49" s="131" t="s">
        <v>598</v>
      </c>
    </row>
    <row r="50" spans="1:11" x14ac:dyDescent="0.25">
      <c r="E50" s="2" t="s">
        <v>598</v>
      </c>
      <c r="H50" s="2" t="s">
        <v>598</v>
      </c>
      <c r="K50" s="2" t="s">
        <v>598</v>
      </c>
    </row>
    <row r="51" spans="1:11" x14ac:dyDescent="0.25">
      <c r="E51" s="2" t="s">
        <v>598</v>
      </c>
      <c r="H51" s="2" t="s">
        <v>598</v>
      </c>
      <c r="K51" s="2" t="s">
        <v>598</v>
      </c>
    </row>
    <row r="52" spans="1:11" x14ac:dyDescent="0.25">
      <c r="E52" s="2" t="s">
        <v>598</v>
      </c>
      <c r="H52" s="2" t="s">
        <v>598</v>
      </c>
      <c r="K52" s="2" t="s">
        <v>598</v>
      </c>
    </row>
    <row r="53" spans="1:11" x14ac:dyDescent="0.25">
      <c r="E53" s="2" t="s">
        <v>598</v>
      </c>
      <c r="H53" s="2" t="s">
        <v>598</v>
      </c>
      <c r="K53" s="2" t="s">
        <v>598</v>
      </c>
    </row>
    <row r="54" spans="1:11" x14ac:dyDescent="0.25">
      <c r="E54" s="2" t="s">
        <v>598</v>
      </c>
      <c r="H54" s="2" t="s">
        <v>598</v>
      </c>
      <c r="K54" s="2" t="s">
        <v>598</v>
      </c>
    </row>
    <row r="55" spans="1:11" x14ac:dyDescent="0.25">
      <c r="E55" s="2" t="s">
        <v>598</v>
      </c>
      <c r="H55" s="2" t="s">
        <v>598</v>
      </c>
      <c r="K55" s="2" t="s">
        <v>598</v>
      </c>
    </row>
    <row r="56" spans="1:11" x14ac:dyDescent="0.25">
      <c r="E56" s="2" t="s">
        <v>598</v>
      </c>
      <c r="H56" s="2" t="s">
        <v>598</v>
      </c>
      <c r="K56" s="2" t="s">
        <v>598</v>
      </c>
    </row>
    <row r="57" spans="1:11" x14ac:dyDescent="0.25">
      <c r="E57" s="2" t="s">
        <v>598</v>
      </c>
      <c r="H57" s="2" t="s">
        <v>598</v>
      </c>
      <c r="K57" s="2" t="s">
        <v>598</v>
      </c>
    </row>
    <row r="58" spans="1:11" x14ac:dyDescent="0.25">
      <c r="E58" s="2" t="s">
        <v>598</v>
      </c>
      <c r="H58" s="2" t="s">
        <v>598</v>
      </c>
      <c r="K58" s="2" t="s">
        <v>598</v>
      </c>
    </row>
    <row r="59" spans="1:11" x14ac:dyDescent="0.25">
      <c r="E59" s="2" t="s">
        <v>598</v>
      </c>
      <c r="H59" s="2" t="s">
        <v>598</v>
      </c>
      <c r="K59" s="2" t="s">
        <v>598</v>
      </c>
    </row>
    <row r="60" spans="1:11" x14ac:dyDescent="0.25">
      <c r="E60" s="2" t="s">
        <v>598</v>
      </c>
      <c r="H60" s="2" t="s">
        <v>598</v>
      </c>
      <c r="K60" s="2" t="s">
        <v>598</v>
      </c>
    </row>
    <row r="61" spans="1:11" x14ac:dyDescent="0.25">
      <c r="E61" s="2" t="s">
        <v>598</v>
      </c>
      <c r="H61" s="2" t="s">
        <v>598</v>
      </c>
      <c r="K61" s="2" t="s">
        <v>598</v>
      </c>
    </row>
    <row r="62" spans="1:11" x14ac:dyDescent="0.25">
      <c r="E62" s="2" t="s">
        <v>598</v>
      </c>
      <c r="H62" s="2" t="s">
        <v>598</v>
      </c>
      <c r="K62" s="2" t="s">
        <v>598</v>
      </c>
    </row>
    <row r="63" spans="1:11" x14ac:dyDescent="0.25">
      <c r="E63" s="2" t="s">
        <v>598</v>
      </c>
      <c r="H63" s="2" t="s">
        <v>598</v>
      </c>
      <c r="K63" s="2" t="s">
        <v>598</v>
      </c>
    </row>
    <row r="64" spans="1:11" x14ac:dyDescent="0.25">
      <c r="E64" s="2" t="s">
        <v>598</v>
      </c>
      <c r="H64" s="2" t="s">
        <v>598</v>
      </c>
      <c r="K64" s="2" t="s">
        <v>598</v>
      </c>
    </row>
    <row r="65" spans="5:11" x14ac:dyDescent="0.25">
      <c r="E65" s="2" t="s">
        <v>598</v>
      </c>
      <c r="H65" s="2" t="s">
        <v>598</v>
      </c>
      <c r="K65" s="2" t="s">
        <v>598</v>
      </c>
    </row>
    <row r="66" spans="5:11" x14ac:dyDescent="0.25">
      <c r="E66" s="2" t="s">
        <v>598</v>
      </c>
      <c r="H66" s="2" t="s">
        <v>598</v>
      </c>
      <c r="K66" s="2" t="s">
        <v>598</v>
      </c>
    </row>
    <row r="67" spans="5:11" x14ac:dyDescent="0.25">
      <c r="E67" s="2" t="s">
        <v>598</v>
      </c>
      <c r="H67" s="2" t="s">
        <v>598</v>
      </c>
      <c r="K67" s="2" t="s">
        <v>598</v>
      </c>
    </row>
    <row r="68" spans="5:11" x14ac:dyDescent="0.25">
      <c r="E68" s="2" t="s">
        <v>598</v>
      </c>
      <c r="H68" s="2" t="s">
        <v>598</v>
      </c>
      <c r="K68" s="2" t="s">
        <v>598</v>
      </c>
    </row>
    <row r="69" spans="5:11" x14ac:dyDescent="0.25">
      <c r="E69" s="2" t="s">
        <v>598</v>
      </c>
      <c r="H69" s="2" t="s">
        <v>598</v>
      </c>
      <c r="K69" s="2" t="s">
        <v>598</v>
      </c>
    </row>
    <row r="70" spans="5:11" x14ac:dyDescent="0.25">
      <c r="E70" s="2" t="s">
        <v>598</v>
      </c>
      <c r="H70" s="2" t="s">
        <v>598</v>
      </c>
      <c r="K70" s="2" t="s">
        <v>598</v>
      </c>
    </row>
    <row r="71" spans="5:11" x14ac:dyDescent="0.25">
      <c r="E71" s="2" t="s">
        <v>598</v>
      </c>
      <c r="H71" s="2" t="s">
        <v>598</v>
      </c>
      <c r="K71" s="2" t="s">
        <v>598</v>
      </c>
    </row>
    <row r="72" spans="5:11" x14ac:dyDescent="0.25">
      <c r="E72" s="2" t="s">
        <v>598</v>
      </c>
      <c r="H72" s="2" t="s">
        <v>598</v>
      </c>
      <c r="K72" s="2" t="s">
        <v>598</v>
      </c>
    </row>
    <row r="73" spans="5:11" x14ac:dyDescent="0.25">
      <c r="E73" s="2" t="s">
        <v>598</v>
      </c>
      <c r="H73" s="2" t="s">
        <v>598</v>
      </c>
      <c r="K73" s="2" t="s">
        <v>598</v>
      </c>
    </row>
    <row r="74" spans="5:11" x14ac:dyDescent="0.25">
      <c r="E74" s="2" t="s">
        <v>598</v>
      </c>
      <c r="H74" s="2" t="s">
        <v>598</v>
      </c>
      <c r="K74" s="2" t="s">
        <v>598</v>
      </c>
    </row>
  </sheetData>
  <mergeCells count="11">
    <mergeCell ref="P5:Q5"/>
    <mergeCell ref="B4:B6"/>
    <mergeCell ref="D4:E4"/>
    <mergeCell ref="G4:H4"/>
    <mergeCell ref="J4:K4"/>
    <mergeCell ref="P4:Q4"/>
    <mergeCell ref="D5:E5"/>
    <mergeCell ref="G5:H5"/>
    <mergeCell ref="J5:K5"/>
    <mergeCell ref="M4:M6"/>
    <mergeCell ref="N4:N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K113"/>
  <sheetViews>
    <sheetView showGridLines="0" topLeftCell="A34" zoomScale="85" zoomScaleNormal="85" workbookViewId="0"/>
  </sheetViews>
  <sheetFormatPr defaultColWidth="11.42578125" defaultRowHeight="15" x14ac:dyDescent="0.25"/>
  <cols>
    <col min="1" max="1" width="2.85546875" style="3" customWidth="1"/>
    <col min="2" max="2" width="37.5703125" style="102" customWidth="1"/>
    <col min="3" max="4" width="15.7109375" style="102" customWidth="1"/>
    <col min="5" max="5" width="15.7109375" style="3" customWidth="1"/>
    <col min="6" max="6" width="2.85546875" style="3" customWidth="1"/>
    <col min="7" max="9" width="15.7109375" style="3" customWidth="1"/>
    <col min="10" max="256" width="11.42578125" style="3"/>
    <col min="257" max="257" width="2.85546875" style="3" customWidth="1"/>
    <col min="258" max="258" width="37.5703125" style="3" customWidth="1"/>
    <col min="259" max="261" width="15.7109375" style="3" customWidth="1"/>
    <col min="262" max="262" width="2.85546875" style="3" customWidth="1"/>
    <col min="263" max="265" width="15.7109375" style="3" customWidth="1"/>
    <col min="266" max="512" width="11.42578125" style="3"/>
    <col min="513" max="513" width="2.85546875" style="3" customWidth="1"/>
    <col min="514" max="514" width="37.5703125" style="3" customWidth="1"/>
    <col min="515" max="517" width="15.7109375" style="3" customWidth="1"/>
    <col min="518" max="518" width="2.85546875" style="3" customWidth="1"/>
    <col min="519" max="521" width="15.7109375" style="3" customWidth="1"/>
    <col min="522" max="768" width="11.42578125" style="3"/>
    <col min="769" max="769" width="2.85546875" style="3" customWidth="1"/>
    <col min="770" max="770" width="37.5703125" style="3" customWidth="1"/>
    <col min="771" max="773" width="15.7109375" style="3" customWidth="1"/>
    <col min="774" max="774" width="2.85546875" style="3" customWidth="1"/>
    <col min="775" max="777" width="15.7109375" style="3" customWidth="1"/>
    <col min="778" max="1024" width="11.42578125" style="3"/>
    <col min="1025" max="1025" width="2.85546875" style="3" customWidth="1"/>
    <col min="1026" max="1026" width="37.5703125" style="3" customWidth="1"/>
    <col min="1027" max="1029" width="15.7109375" style="3" customWidth="1"/>
    <col min="1030" max="1030" width="2.85546875" style="3" customWidth="1"/>
    <col min="1031" max="1033" width="15.7109375" style="3" customWidth="1"/>
    <col min="1034" max="1280" width="11.42578125" style="3"/>
    <col min="1281" max="1281" width="2.85546875" style="3" customWidth="1"/>
    <col min="1282" max="1282" width="37.5703125" style="3" customWidth="1"/>
    <col min="1283" max="1285" width="15.7109375" style="3" customWidth="1"/>
    <col min="1286" max="1286" width="2.85546875" style="3" customWidth="1"/>
    <col min="1287" max="1289" width="15.7109375" style="3" customWidth="1"/>
    <col min="1290" max="1536" width="11.42578125" style="3"/>
    <col min="1537" max="1537" width="2.85546875" style="3" customWidth="1"/>
    <col min="1538" max="1538" width="37.5703125" style="3" customWidth="1"/>
    <col min="1539" max="1541" width="15.7109375" style="3" customWidth="1"/>
    <col min="1542" max="1542" width="2.85546875" style="3" customWidth="1"/>
    <col min="1543" max="1545" width="15.7109375" style="3" customWidth="1"/>
    <col min="1546" max="1792" width="11.42578125" style="3"/>
    <col min="1793" max="1793" width="2.85546875" style="3" customWidth="1"/>
    <col min="1794" max="1794" width="37.5703125" style="3" customWidth="1"/>
    <col min="1795" max="1797" width="15.7109375" style="3" customWidth="1"/>
    <col min="1798" max="1798" width="2.85546875" style="3" customWidth="1"/>
    <col min="1799" max="1801" width="15.7109375" style="3" customWidth="1"/>
    <col min="1802" max="2048" width="11.42578125" style="3"/>
    <col min="2049" max="2049" width="2.85546875" style="3" customWidth="1"/>
    <col min="2050" max="2050" width="37.5703125" style="3" customWidth="1"/>
    <col min="2051" max="2053" width="15.7109375" style="3" customWidth="1"/>
    <col min="2054" max="2054" width="2.85546875" style="3" customWidth="1"/>
    <col min="2055" max="2057" width="15.7109375" style="3" customWidth="1"/>
    <col min="2058" max="2304" width="11.42578125" style="3"/>
    <col min="2305" max="2305" width="2.85546875" style="3" customWidth="1"/>
    <col min="2306" max="2306" width="37.5703125" style="3" customWidth="1"/>
    <col min="2307" max="2309" width="15.7109375" style="3" customWidth="1"/>
    <col min="2310" max="2310" width="2.85546875" style="3" customWidth="1"/>
    <col min="2311" max="2313" width="15.7109375" style="3" customWidth="1"/>
    <col min="2314" max="2560" width="11.42578125" style="3"/>
    <col min="2561" max="2561" width="2.85546875" style="3" customWidth="1"/>
    <col min="2562" max="2562" width="37.5703125" style="3" customWidth="1"/>
    <col min="2563" max="2565" width="15.7109375" style="3" customWidth="1"/>
    <col min="2566" max="2566" width="2.85546875" style="3" customWidth="1"/>
    <col min="2567" max="2569" width="15.7109375" style="3" customWidth="1"/>
    <col min="2570" max="2816" width="11.42578125" style="3"/>
    <col min="2817" max="2817" width="2.85546875" style="3" customWidth="1"/>
    <col min="2818" max="2818" width="37.5703125" style="3" customWidth="1"/>
    <col min="2819" max="2821" width="15.7109375" style="3" customWidth="1"/>
    <col min="2822" max="2822" width="2.85546875" style="3" customWidth="1"/>
    <col min="2823" max="2825" width="15.7109375" style="3" customWidth="1"/>
    <col min="2826" max="3072" width="11.42578125" style="3"/>
    <col min="3073" max="3073" width="2.85546875" style="3" customWidth="1"/>
    <col min="3074" max="3074" width="37.5703125" style="3" customWidth="1"/>
    <col min="3075" max="3077" width="15.7109375" style="3" customWidth="1"/>
    <col min="3078" max="3078" width="2.85546875" style="3" customWidth="1"/>
    <col min="3079" max="3081" width="15.7109375" style="3" customWidth="1"/>
    <col min="3082" max="3328" width="11.42578125" style="3"/>
    <col min="3329" max="3329" width="2.85546875" style="3" customWidth="1"/>
    <col min="3330" max="3330" width="37.5703125" style="3" customWidth="1"/>
    <col min="3331" max="3333" width="15.7109375" style="3" customWidth="1"/>
    <col min="3334" max="3334" width="2.85546875" style="3" customWidth="1"/>
    <col min="3335" max="3337" width="15.7109375" style="3" customWidth="1"/>
    <col min="3338" max="3584" width="11.42578125" style="3"/>
    <col min="3585" max="3585" width="2.85546875" style="3" customWidth="1"/>
    <col min="3586" max="3586" width="37.5703125" style="3" customWidth="1"/>
    <col min="3587" max="3589" width="15.7109375" style="3" customWidth="1"/>
    <col min="3590" max="3590" width="2.85546875" style="3" customWidth="1"/>
    <col min="3591" max="3593" width="15.7109375" style="3" customWidth="1"/>
    <col min="3594" max="3840" width="11.42578125" style="3"/>
    <col min="3841" max="3841" width="2.85546875" style="3" customWidth="1"/>
    <col min="3842" max="3842" width="37.5703125" style="3" customWidth="1"/>
    <col min="3843" max="3845" width="15.7109375" style="3" customWidth="1"/>
    <col min="3846" max="3846" width="2.85546875" style="3" customWidth="1"/>
    <col min="3847" max="3849" width="15.7109375" style="3" customWidth="1"/>
    <col min="3850" max="4096" width="11.42578125" style="3"/>
    <col min="4097" max="4097" width="2.85546875" style="3" customWidth="1"/>
    <col min="4098" max="4098" width="37.5703125" style="3" customWidth="1"/>
    <col min="4099" max="4101" width="15.7109375" style="3" customWidth="1"/>
    <col min="4102" max="4102" width="2.85546875" style="3" customWidth="1"/>
    <col min="4103" max="4105" width="15.7109375" style="3" customWidth="1"/>
    <col min="4106" max="4352" width="11.42578125" style="3"/>
    <col min="4353" max="4353" width="2.85546875" style="3" customWidth="1"/>
    <col min="4354" max="4354" width="37.5703125" style="3" customWidth="1"/>
    <col min="4355" max="4357" width="15.7109375" style="3" customWidth="1"/>
    <col min="4358" max="4358" width="2.85546875" style="3" customWidth="1"/>
    <col min="4359" max="4361" width="15.7109375" style="3" customWidth="1"/>
    <col min="4362" max="4608" width="11.42578125" style="3"/>
    <col min="4609" max="4609" width="2.85546875" style="3" customWidth="1"/>
    <col min="4610" max="4610" width="37.5703125" style="3" customWidth="1"/>
    <col min="4611" max="4613" width="15.7109375" style="3" customWidth="1"/>
    <col min="4614" max="4614" width="2.85546875" style="3" customWidth="1"/>
    <col min="4615" max="4617" width="15.7109375" style="3" customWidth="1"/>
    <col min="4618" max="4864" width="11.42578125" style="3"/>
    <col min="4865" max="4865" width="2.85546875" style="3" customWidth="1"/>
    <col min="4866" max="4866" width="37.5703125" style="3" customWidth="1"/>
    <col min="4867" max="4869" width="15.7109375" style="3" customWidth="1"/>
    <col min="4870" max="4870" width="2.85546875" style="3" customWidth="1"/>
    <col min="4871" max="4873" width="15.7109375" style="3" customWidth="1"/>
    <col min="4874" max="5120" width="11.42578125" style="3"/>
    <col min="5121" max="5121" width="2.85546875" style="3" customWidth="1"/>
    <col min="5122" max="5122" width="37.5703125" style="3" customWidth="1"/>
    <col min="5123" max="5125" width="15.7109375" style="3" customWidth="1"/>
    <col min="5126" max="5126" width="2.85546875" style="3" customWidth="1"/>
    <col min="5127" max="5129" width="15.7109375" style="3" customWidth="1"/>
    <col min="5130" max="5376" width="11.42578125" style="3"/>
    <col min="5377" max="5377" width="2.85546875" style="3" customWidth="1"/>
    <col min="5378" max="5378" width="37.5703125" style="3" customWidth="1"/>
    <col min="5379" max="5381" width="15.7109375" style="3" customWidth="1"/>
    <col min="5382" max="5382" width="2.85546875" style="3" customWidth="1"/>
    <col min="5383" max="5385" width="15.7109375" style="3" customWidth="1"/>
    <col min="5386" max="5632" width="11.42578125" style="3"/>
    <col min="5633" max="5633" width="2.85546875" style="3" customWidth="1"/>
    <col min="5634" max="5634" width="37.5703125" style="3" customWidth="1"/>
    <col min="5635" max="5637" width="15.7109375" style="3" customWidth="1"/>
    <col min="5638" max="5638" width="2.85546875" style="3" customWidth="1"/>
    <col min="5639" max="5641" width="15.7109375" style="3" customWidth="1"/>
    <col min="5642" max="5888" width="11.42578125" style="3"/>
    <col min="5889" max="5889" width="2.85546875" style="3" customWidth="1"/>
    <col min="5890" max="5890" width="37.5703125" style="3" customWidth="1"/>
    <col min="5891" max="5893" width="15.7109375" style="3" customWidth="1"/>
    <col min="5894" max="5894" width="2.85546875" style="3" customWidth="1"/>
    <col min="5895" max="5897" width="15.7109375" style="3" customWidth="1"/>
    <col min="5898" max="6144" width="11.42578125" style="3"/>
    <col min="6145" max="6145" width="2.85546875" style="3" customWidth="1"/>
    <col min="6146" max="6146" width="37.5703125" style="3" customWidth="1"/>
    <col min="6147" max="6149" width="15.7109375" style="3" customWidth="1"/>
    <col min="6150" max="6150" width="2.85546875" style="3" customWidth="1"/>
    <col min="6151" max="6153" width="15.7109375" style="3" customWidth="1"/>
    <col min="6154" max="6400" width="11.42578125" style="3"/>
    <col min="6401" max="6401" width="2.85546875" style="3" customWidth="1"/>
    <col min="6402" max="6402" width="37.5703125" style="3" customWidth="1"/>
    <col min="6403" max="6405" width="15.7109375" style="3" customWidth="1"/>
    <col min="6406" max="6406" width="2.85546875" style="3" customWidth="1"/>
    <col min="6407" max="6409" width="15.7109375" style="3" customWidth="1"/>
    <col min="6410" max="6656" width="11.42578125" style="3"/>
    <col min="6657" max="6657" width="2.85546875" style="3" customWidth="1"/>
    <col min="6658" max="6658" width="37.5703125" style="3" customWidth="1"/>
    <col min="6659" max="6661" width="15.7109375" style="3" customWidth="1"/>
    <col min="6662" max="6662" width="2.85546875" style="3" customWidth="1"/>
    <col min="6663" max="6665" width="15.7109375" style="3" customWidth="1"/>
    <col min="6666" max="6912" width="11.42578125" style="3"/>
    <col min="6913" max="6913" width="2.85546875" style="3" customWidth="1"/>
    <col min="6914" max="6914" width="37.5703125" style="3" customWidth="1"/>
    <col min="6915" max="6917" width="15.7109375" style="3" customWidth="1"/>
    <col min="6918" max="6918" width="2.85546875" style="3" customWidth="1"/>
    <col min="6919" max="6921" width="15.7109375" style="3" customWidth="1"/>
    <col min="6922" max="7168" width="11.42578125" style="3"/>
    <col min="7169" max="7169" width="2.85546875" style="3" customWidth="1"/>
    <col min="7170" max="7170" width="37.5703125" style="3" customWidth="1"/>
    <col min="7171" max="7173" width="15.7109375" style="3" customWidth="1"/>
    <col min="7174" max="7174" width="2.85546875" style="3" customWidth="1"/>
    <col min="7175" max="7177" width="15.7109375" style="3" customWidth="1"/>
    <col min="7178" max="7424" width="11.42578125" style="3"/>
    <col min="7425" max="7425" width="2.85546875" style="3" customWidth="1"/>
    <col min="7426" max="7426" width="37.5703125" style="3" customWidth="1"/>
    <col min="7427" max="7429" width="15.7109375" style="3" customWidth="1"/>
    <col min="7430" max="7430" width="2.85546875" style="3" customWidth="1"/>
    <col min="7431" max="7433" width="15.7109375" style="3" customWidth="1"/>
    <col min="7434" max="7680" width="11.42578125" style="3"/>
    <col min="7681" max="7681" width="2.85546875" style="3" customWidth="1"/>
    <col min="7682" max="7682" width="37.5703125" style="3" customWidth="1"/>
    <col min="7683" max="7685" width="15.7109375" style="3" customWidth="1"/>
    <col min="7686" max="7686" width="2.85546875" style="3" customWidth="1"/>
    <col min="7687" max="7689" width="15.7109375" style="3" customWidth="1"/>
    <col min="7690" max="7936" width="11.42578125" style="3"/>
    <col min="7937" max="7937" width="2.85546875" style="3" customWidth="1"/>
    <col min="7938" max="7938" width="37.5703125" style="3" customWidth="1"/>
    <col min="7939" max="7941" width="15.7109375" style="3" customWidth="1"/>
    <col min="7942" max="7942" width="2.85546875" style="3" customWidth="1"/>
    <col min="7943" max="7945" width="15.7109375" style="3" customWidth="1"/>
    <col min="7946" max="8192" width="11.42578125" style="3"/>
    <col min="8193" max="8193" width="2.85546875" style="3" customWidth="1"/>
    <col min="8194" max="8194" width="37.5703125" style="3" customWidth="1"/>
    <col min="8195" max="8197" width="15.7109375" style="3" customWidth="1"/>
    <col min="8198" max="8198" width="2.85546875" style="3" customWidth="1"/>
    <col min="8199" max="8201" width="15.7109375" style="3" customWidth="1"/>
    <col min="8202" max="8448" width="11.42578125" style="3"/>
    <col min="8449" max="8449" width="2.85546875" style="3" customWidth="1"/>
    <col min="8450" max="8450" width="37.5703125" style="3" customWidth="1"/>
    <col min="8451" max="8453" width="15.7109375" style="3" customWidth="1"/>
    <col min="8454" max="8454" width="2.85546875" style="3" customWidth="1"/>
    <col min="8455" max="8457" width="15.7109375" style="3" customWidth="1"/>
    <col min="8458" max="8704" width="11.42578125" style="3"/>
    <col min="8705" max="8705" width="2.85546875" style="3" customWidth="1"/>
    <col min="8706" max="8706" width="37.5703125" style="3" customWidth="1"/>
    <col min="8707" max="8709" width="15.7109375" style="3" customWidth="1"/>
    <col min="8710" max="8710" width="2.85546875" style="3" customWidth="1"/>
    <col min="8711" max="8713" width="15.7109375" style="3" customWidth="1"/>
    <col min="8714" max="8960" width="11.42578125" style="3"/>
    <col min="8961" max="8961" width="2.85546875" style="3" customWidth="1"/>
    <col min="8962" max="8962" width="37.5703125" style="3" customWidth="1"/>
    <col min="8963" max="8965" width="15.7109375" style="3" customWidth="1"/>
    <col min="8966" max="8966" width="2.85546875" style="3" customWidth="1"/>
    <col min="8967" max="8969" width="15.7109375" style="3" customWidth="1"/>
    <col min="8970" max="9216" width="11.42578125" style="3"/>
    <col min="9217" max="9217" width="2.85546875" style="3" customWidth="1"/>
    <col min="9218" max="9218" width="37.5703125" style="3" customWidth="1"/>
    <col min="9219" max="9221" width="15.7109375" style="3" customWidth="1"/>
    <col min="9222" max="9222" width="2.85546875" style="3" customWidth="1"/>
    <col min="9223" max="9225" width="15.7109375" style="3" customWidth="1"/>
    <col min="9226" max="9472" width="11.42578125" style="3"/>
    <col min="9473" max="9473" width="2.85546875" style="3" customWidth="1"/>
    <col min="9474" max="9474" width="37.5703125" style="3" customWidth="1"/>
    <col min="9475" max="9477" width="15.7109375" style="3" customWidth="1"/>
    <col min="9478" max="9478" width="2.85546875" style="3" customWidth="1"/>
    <col min="9479" max="9481" width="15.7109375" style="3" customWidth="1"/>
    <col min="9482" max="9728" width="11.42578125" style="3"/>
    <col min="9729" max="9729" width="2.85546875" style="3" customWidth="1"/>
    <col min="9730" max="9730" width="37.5703125" style="3" customWidth="1"/>
    <col min="9731" max="9733" width="15.7109375" style="3" customWidth="1"/>
    <col min="9734" max="9734" width="2.85546875" style="3" customWidth="1"/>
    <col min="9735" max="9737" width="15.7109375" style="3" customWidth="1"/>
    <col min="9738" max="9984" width="11.42578125" style="3"/>
    <col min="9985" max="9985" width="2.85546875" style="3" customWidth="1"/>
    <col min="9986" max="9986" width="37.5703125" style="3" customWidth="1"/>
    <col min="9987" max="9989" width="15.7109375" style="3" customWidth="1"/>
    <col min="9990" max="9990" width="2.85546875" style="3" customWidth="1"/>
    <col min="9991" max="9993" width="15.7109375" style="3" customWidth="1"/>
    <col min="9994" max="10240" width="11.42578125" style="3"/>
    <col min="10241" max="10241" width="2.85546875" style="3" customWidth="1"/>
    <col min="10242" max="10242" width="37.5703125" style="3" customWidth="1"/>
    <col min="10243" max="10245" width="15.7109375" style="3" customWidth="1"/>
    <col min="10246" max="10246" width="2.85546875" style="3" customWidth="1"/>
    <col min="10247" max="10249" width="15.7109375" style="3" customWidth="1"/>
    <col min="10250" max="10496" width="11.42578125" style="3"/>
    <col min="10497" max="10497" width="2.85546875" style="3" customWidth="1"/>
    <col min="10498" max="10498" width="37.5703125" style="3" customWidth="1"/>
    <col min="10499" max="10501" width="15.7109375" style="3" customWidth="1"/>
    <col min="10502" max="10502" width="2.85546875" style="3" customWidth="1"/>
    <col min="10503" max="10505" width="15.7109375" style="3" customWidth="1"/>
    <col min="10506" max="10752" width="11.42578125" style="3"/>
    <col min="10753" max="10753" width="2.85546875" style="3" customWidth="1"/>
    <col min="10754" max="10754" width="37.5703125" style="3" customWidth="1"/>
    <col min="10755" max="10757" width="15.7109375" style="3" customWidth="1"/>
    <col min="10758" max="10758" width="2.85546875" style="3" customWidth="1"/>
    <col min="10759" max="10761" width="15.7109375" style="3" customWidth="1"/>
    <col min="10762" max="11008" width="11.42578125" style="3"/>
    <col min="11009" max="11009" width="2.85546875" style="3" customWidth="1"/>
    <col min="11010" max="11010" width="37.5703125" style="3" customWidth="1"/>
    <col min="11011" max="11013" width="15.7109375" style="3" customWidth="1"/>
    <col min="11014" max="11014" width="2.85546875" style="3" customWidth="1"/>
    <col min="11015" max="11017" width="15.7109375" style="3" customWidth="1"/>
    <col min="11018" max="11264" width="11.42578125" style="3"/>
    <col min="11265" max="11265" width="2.85546875" style="3" customWidth="1"/>
    <col min="11266" max="11266" width="37.5703125" style="3" customWidth="1"/>
    <col min="11267" max="11269" width="15.7109375" style="3" customWidth="1"/>
    <col min="11270" max="11270" width="2.85546875" style="3" customWidth="1"/>
    <col min="11271" max="11273" width="15.7109375" style="3" customWidth="1"/>
    <col min="11274" max="11520" width="11.42578125" style="3"/>
    <col min="11521" max="11521" width="2.85546875" style="3" customWidth="1"/>
    <col min="11522" max="11522" width="37.5703125" style="3" customWidth="1"/>
    <col min="11523" max="11525" width="15.7109375" style="3" customWidth="1"/>
    <col min="11526" max="11526" width="2.85546875" style="3" customWidth="1"/>
    <col min="11527" max="11529" width="15.7109375" style="3" customWidth="1"/>
    <col min="11530" max="11776" width="11.42578125" style="3"/>
    <col min="11777" max="11777" width="2.85546875" style="3" customWidth="1"/>
    <col min="11778" max="11778" width="37.5703125" style="3" customWidth="1"/>
    <col min="11779" max="11781" width="15.7109375" style="3" customWidth="1"/>
    <col min="11782" max="11782" width="2.85546875" style="3" customWidth="1"/>
    <col min="11783" max="11785" width="15.7109375" style="3" customWidth="1"/>
    <col min="11786" max="12032" width="11.42578125" style="3"/>
    <col min="12033" max="12033" width="2.85546875" style="3" customWidth="1"/>
    <col min="12034" max="12034" width="37.5703125" style="3" customWidth="1"/>
    <col min="12035" max="12037" width="15.7109375" style="3" customWidth="1"/>
    <col min="12038" max="12038" width="2.85546875" style="3" customWidth="1"/>
    <col min="12039" max="12041" width="15.7109375" style="3" customWidth="1"/>
    <col min="12042" max="12288" width="11.42578125" style="3"/>
    <col min="12289" max="12289" width="2.85546875" style="3" customWidth="1"/>
    <col min="12290" max="12290" width="37.5703125" style="3" customWidth="1"/>
    <col min="12291" max="12293" width="15.7109375" style="3" customWidth="1"/>
    <col min="12294" max="12294" width="2.85546875" style="3" customWidth="1"/>
    <col min="12295" max="12297" width="15.7109375" style="3" customWidth="1"/>
    <col min="12298" max="12544" width="11.42578125" style="3"/>
    <col min="12545" max="12545" width="2.85546875" style="3" customWidth="1"/>
    <col min="12546" max="12546" width="37.5703125" style="3" customWidth="1"/>
    <col min="12547" max="12549" width="15.7109375" style="3" customWidth="1"/>
    <col min="12550" max="12550" width="2.85546875" style="3" customWidth="1"/>
    <col min="12551" max="12553" width="15.7109375" style="3" customWidth="1"/>
    <col min="12554" max="12800" width="11.42578125" style="3"/>
    <col min="12801" max="12801" width="2.85546875" style="3" customWidth="1"/>
    <col min="12802" max="12802" width="37.5703125" style="3" customWidth="1"/>
    <col min="12803" max="12805" width="15.7109375" style="3" customWidth="1"/>
    <col min="12806" max="12806" width="2.85546875" style="3" customWidth="1"/>
    <col min="12807" max="12809" width="15.7109375" style="3" customWidth="1"/>
    <col min="12810" max="13056" width="11.42578125" style="3"/>
    <col min="13057" max="13057" width="2.85546875" style="3" customWidth="1"/>
    <col min="13058" max="13058" width="37.5703125" style="3" customWidth="1"/>
    <col min="13059" max="13061" width="15.7109375" style="3" customWidth="1"/>
    <col min="13062" max="13062" width="2.85546875" style="3" customWidth="1"/>
    <col min="13063" max="13065" width="15.7109375" style="3" customWidth="1"/>
    <col min="13066" max="13312" width="11.42578125" style="3"/>
    <col min="13313" max="13313" width="2.85546875" style="3" customWidth="1"/>
    <col min="13314" max="13314" width="37.5703125" style="3" customWidth="1"/>
    <col min="13315" max="13317" width="15.7109375" style="3" customWidth="1"/>
    <col min="13318" max="13318" width="2.85546875" style="3" customWidth="1"/>
    <col min="13319" max="13321" width="15.7109375" style="3" customWidth="1"/>
    <col min="13322" max="13568" width="11.42578125" style="3"/>
    <col min="13569" max="13569" width="2.85546875" style="3" customWidth="1"/>
    <col min="13570" max="13570" width="37.5703125" style="3" customWidth="1"/>
    <col min="13571" max="13573" width="15.7109375" style="3" customWidth="1"/>
    <col min="13574" max="13574" width="2.85546875" style="3" customWidth="1"/>
    <col min="13575" max="13577" width="15.7109375" style="3" customWidth="1"/>
    <col min="13578" max="13824" width="11.42578125" style="3"/>
    <col min="13825" max="13825" width="2.85546875" style="3" customWidth="1"/>
    <col min="13826" max="13826" width="37.5703125" style="3" customWidth="1"/>
    <col min="13827" max="13829" width="15.7109375" style="3" customWidth="1"/>
    <col min="13830" max="13830" width="2.85546875" style="3" customWidth="1"/>
    <col min="13831" max="13833" width="15.7109375" style="3" customWidth="1"/>
    <col min="13834" max="14080" width="11.42578125" style="3"/>
    <col min="14081" max="14081" width="2.85546875" style="3" customWidth="1"/>
    <col min="14082" max="14082" width="37.5703125" style="3" customWidth="1"/>
    <col min="14083" max="14085" width="15.7109375" style="3" customWidth="1"/>
    <col min="14086" max="14086" width="2.85546875" style="3" customWidth="1"/>
    <col min="14087" max="14089" width="15.7109375" style="3" customWidth="1"/>
    <col min="14090" max="14336" width="11.42578125" style="3"/>
    <col min="14337" max="14337" width="2.85546875" style="3" customWidth="1"/>
    <col min="14338" max="14338" width="37.5703125" style="3" customWidth="1"/>
    <col min="14339" max="14341" width="15.7109375" style="3" customWidth="1"/>
    <col min="14342" max="14342" width="2.85546875" style="3" customWidth="1"/>
    <col min="14343" max="14345" width="15.7109375" style="3" customWidth="1"/>
    <col min="14346" max="14592" width="11.42578125" style="3"/>
    <col min="14593" max="14593" width="2.85546875" style="3" customWidth="1"/>
    <col min="14594" max="14594" width="37.5703125" style="3" customWidth="1"/>
    <col min="14595" max="14597" width="15.7109375" style="3" customWidth="1"/>
    <col min="14598" max="14598" width="2.85546875" style="3" customWidth="1"/>
    <col min="14599" max="14601" width="15.7109375" style="3" customWidth="1"/>
    <col min="14602" max="14848" width="11.42578125" style="3"/>
    <col min="14849" max="14849" width="2.85546875" style="3" customWidth="1"/>
    <col min="14850" max="14850" width="37.5703125" style="3" customWidth="1"/>
    <col min="14851" max="14853" width="15.7109375" style="3" customWidth="1"/>
    <col min="14854" max="14854" width="2.85546875" style="3" customWidth="1"/>
    <col min="14855" max="14857" width="15.7109375" style="3" customWidth="1"/>
    <col min="14858" max="15104" width="11.42578125" style="3"/>
    <col min="15105" max="15105" width="2.85546875" style="3" customWidth="1"/>
    <col min="15106" max="15106" width="37.5703125" style="3" customWidth="1"/>
    <col min="15107" max="15109" width="15.7109375" style="3" customWidth="1"/>
    <col min="15110" max="15110" width="2.85546875" style="3" customWidth="1"/>
    <col min="15111" max="15113" width="15.7109375" style="3" customWidth="1"/>
    <col min="15114" max="15360" width="11.42578125" style="3"/>
    <col min="15361" max="15361" width="2.85546875" style="3" customWidth="1"/>
    <col min="15362" max="15362" width="37.5703125" style="3" customWidth="1"/>
    <col min="15363" max="15365" width="15.7109375" style="3" customWidth="1"/>
    <col min="15366" max="15366" width="2.85546875" style="3" customWidth="1"/>
    <col min="15367" max="15369" width="15.7109375" style="3" customWidth="1"/>
    <col min="15370" max="15616" width="11.42578125" style="3"/>
    <col min="15617" max="15617" width="2.85546875" style="3" customWidth="1"/>
    <col min="15618" max="15618" width="37.5703125" style="3" customWidth="1"/>
    <col min="15619" max="15621" width="15.7109375" style="3" customWidth="1"/>
    <col min="15622" max="15622" width="2.85546875" style="3" customWidth="1"/>
    <col min="15623" max="15625" width="15.7109375" style="3" customWidth="1"/>
    <col min="15626" max="15872" width="11.42578125" style="3"/>
    <col min="15873" max="15873" width="2.85546875" style="3" customWidth="1"/>
    <col min="15874" max="15874" width="37.5703125" style="3" customWidth="1"/>
    <col min="15875" max="15877" width="15.7109375" style="3" customWidth="1"/>
    <col min="15878" max="15878" width="2.85546875" style="3" customWidth="1"/>
    <col min="15879" max="15881" width="15.7109375" style="3" customWidth="1"/>
    <col min="15882" max="16128" width="11.42578125" style="3"/>
    <col min="16129" max="16129" width="2.85546875" style="3" customWidth="1"/>
    <col min="16130" max="16130" width="37.5703125" style="3" customWidth="1"/>
    <col min="16131" max="16133" width="15.7109375" style="3" customWidth="1"/>
    <col min="16134" max="16134" width="2.85546875" style="3" customWidth="1"/>
    <col min="16135" max="16137" width="15.7109375" style="3" customWidth="1"/>
    <col min="16138" max="16384" width="11.42578125" style="3"/>
  </cols>
  <sheetData>
    <row r="1" spans="2:11" ht="12" customHeight="1" x14ac:dyDescent="0.25">
      <c r="B1" s="1"/>
      <c r="C1" s="1"/>
      <c r="D1" s="1"/>
    </row>
    <row r="2" spans="2:11" ht="12" customHeight="1" x14ac:dyDescent="0.25">
      <c r="B2" s="4" t="s">
        <v>182</v>
      </c>
      <c r="C2" s="5"/>
      <c r="D2" s="5"/>
    </row>
    <row r="3" spans="2:11" ht="12" customHeight="1" x14ac:dyDescent="0.25">
      <c r="B3" s="6" t="s">
        <v>183</v>
      </c>
      <c r="D3" s="8"/>
    </row>
    <row r="4" spans="2:11" ht="12" customHeight="1" x14ac:dyDescent="0.25">
      <c r="B4" s="2292" t="s">
        <v>4</v>
      </c>
      <c r="C4" s="2295">
        <v>2017</v>
      </c>
      <c r="D4" s="2295"/>
      <c r="E4" s="2295"/>
      <c r="G4" s="2295">
        <v>2016</v>
      </c>
      <c r="H4" s="2295"/>
      <c r="I4" s="2295"/>
    </row>
    <row r="5" spans="2:11" ht="12" customHeight="1" x14ac:dyDescent="0.25">
      <c r="B5" s="2293"/>
      <c r="C5" s="2289" t="s">
        <v>184</v>
      </c>
      <c r="D5" s="133" t="s">
        <v>185</v>
      </c>
      <c r="E5" s="133" t="s">
        <v>186</v>
      </c>
      <c r="G5" s="2289" t="s">
        <v>184</v>
      </c>
      <c r="H5" s="133" t="s">
        <v>185</v>
      </c>
      <c r="I5" s="133" t="s">
        <v>186</v>
      </c>
    </row>
    <row r="6" spans="2:11" ht="12" customHeight="1" x14ac:dyDescent="0.25">
      <c r="B6" s="2294"/>
      <c r="C6" s="2290"/>
      <c r="D6" s="134" t="s">
        <v>187</v>
      </c>
      <c r="E6" s="942" t="s">
        <v>187</v>
      </c>
      <c r="G6" s="2289"/>
      <c r="H6" s="942" t="s">
        <v>187</v>
      </c>
      <c r="I6" s="134" t="s">
        <v>187</v>
      </c>
    </row>
    <row r="7" spans="2:11" ht="12" customHeight="1" x14ac:dyDescent="0.25">
      <c r="B7" s="16"/>
      <c r="C7" s="16"/>
      <c r="D7" s="16"/>
      <c r="E7" s="223"/>
      <c r="F7" s="223"/>
      <c r="G7" s="16"/>
      <c r="H7" s="16"/>
    </row>
    <row r="8" spans="2:11" ht="12" customHeight="1" x14ac:dyDescent="0.25">
      <c r="B8" s="20" t="s">
        <v>8</v>
      </c>
      <c r="C8" s="21"/>
      <c r="D8" s="21"/>
      <c r="E8" s="223"/>
      <c r="F8" s="223"/>
      <c r="G8" s="21"/>
      <c r="H8" s="21"/>
    </row>
    <row r="9" spans="2:11" ht="12" customHeight="1" x14ac:dyDescent="0.25">
      <c r="B9" s="1027" t="s">
        <v>9</v>
      </c>
      <c r="C9" s="1008">
        <v>55</v>
      </c>
      <c r="D9" s="1001">
        <v>13</v>
      </c>
      <c r="E9" s="1010">
        <v>42</v>
      </c>
      <c r="F9" s="751"/>
      <c r="G9" s="1008">
        <v>56</v>
      </c>
      <c r="H9" s="1010">
        <v>13</v>
      </c>
      <c r="I9" s="1010">
        <v>43</v>
      </c>
      <c r="J9" s="137"/>
      <c r="K9" s="137"/>
    </row>
    <row r="10" spans="2:11" ht="12" customHeight="1" x14ac:dyDescent="0.25">
      <c r="B10" s="1027" t="s">
        <v>589</v>
      </c>
      <c r="C10" s="1072">
        <v>343</v>
      </c>
      <c r="D10" s="1012">
        <v>335</v>
      </c>
      <c r="E10" s="1012">
        <v>8</v>
      </c>
      <c r="F10" s="751"/>
      <c r="G10" s="1072">
        <v>349</v>
      </c>
      <c r="H10" s="1012">
        <v>338</v>
      </c>
      <c r="I10" s="1012">
        <v>11</v>
      </c>
      <c r="J10" s="137"/>
      <c r="K10" s="137"/>
    </row>
    <row r="11" spans="2:11" ht="12" customHeight="1" x14ac:dyDescent="0.25">
      <c r="B11" s="1027" t="s">
        <v>12</v>
      </c>
      <c r="C11" s="1072">
        <v>102</v>
      </c>
      <c r="D11" s="1012">
        <v>96</v>
      </c>
      <c r="E11" s="1012">
        <v>6</v>
      </c>
      <c r="F11" s="751"/>
      <c r="G11" s="1072">
        <v>99</v>
      </c>
      <c r="H11" s="1012">
        <v>93</v>
      </c>
      <c r="I11" s="1012">
        <v>6</v>
      </c>
      <c r="J11" s="137"/>
    </row>
    <row r="12" spans="2:11" ht="12" customHeight="1" x14ac:dyDescent="0.25">
      <c r="B12" s="1027" t="s">
        <v>14</v>
      </c>
      <c r="C12" s="1072">
        <v>293</v>
      </c>
      <c r="D12" s="1012">
        <v>212</v>
      </c>
      <c r="E12" s="1012">
        <v>81</v>
      </c>
      <c r="F12" s="751"/>
      <c r="G12" s="1072">
        <v>298</v>
      </c>
      <c r="H12" s="1012">
        <v>214</v>
      </c>
      <c r="I12" s="1012">
        <v>84</v>
      </c>
      <c r="J12" s="137"/>
      <c r="K12" s="137"/>
    </row>
    <row r="13" spans="2:11" ht="12" customHeight="1" x14ac:dyDescent="0.25">
      <c r="B13" s="1027" t="s">
        <v>16</v>
      </c>
      <c r="C13" s="1072">
        <v>69</v>
      </c>
      <c r="D13" s="1012">
        <v>67</v>
      </c>
      <c r="E13" s="1012">
        <v>2</v>
      </c>
      <c r="F13" s="751"/>
      <c r="G13" s="1072">
        <v>70</v>
      </c>
      <c r="H13" s="1012">
        <v>68</v>
      </c>
      <c r="I13" s="1012">
        <v>2</v>
      </c>
      <c r="J13" s="137"/>
      <c r="K13" s="137"/>
    </row>
    <row r="14" spans="2:11" ht="12" customHeight="1" x14ac:dyDescent="0.25">
      <c r="B14" s="1027" t="s">
        <v>18</v>
      </c>
      <c r="C14" s="1072">
        <v>233</v>
      </c>
      <c r="D14" s="1012">
        <v>218</v>
      </c>
      <c r="E14" s="1012">
        <v>15</v>
      </c>
      <c r="F14" s="751"/>
      <c r="G14" s="1072">
        <v>234</v>
      </c>
      <c r="H14" s="1012">
        <v>217</v>
      </c>
      <c r="I14" s="1012">
        <v>17</v>
      </c>
      <c r="J14" s="137"/>
      <c r="K14" s="137"/>
    </row>
    <row r="15" spans="2:11" ht="12" customHeight="1" x14ac:dyDescent="0.25">
      <c r="B15" s="1027" t="s">
        <v>20</v>
      </c>
      <c r="C15" s="1072">
        <v>148</v>
      </c>
      <c r="D15" s="1012">
        <v>141</v>
      </c>
      <c r="E15" s="1012">
        <v>7</v>
      </c>
      <c r="F15" s="751"/>
      <c r="G15" s="1072">
        <v>144</v>
      </c>
      <c r="H15" s="1012">
        <v>137</v>
      </c>
      <c r="I15" s="1012">
        <v>7</v>
      </c>
      <c r="J15" s="137"/>
      <c r="K15" s="137"/>
    </row>
    <row r="16" spans="2:11" ht="12" customHeight="1" x14ac:dyDescent="0.25">
      <c r="B16" s="1027" t="s">
        <v>137</v>
      </c>
      <c r="C16" s="1072">
        <v>2286</v>
      </c>
      <c r="D16" s="1012">
        <v>1791</v>
      </c>
      <c r="E16" s="1012">
        <v>495</v>
      </c>
      <c r="F16" s="751"/>
      <c r="G16" s="1072">
        <v>2307</v>
      </c>
      <c r="H16" s="1012">
        <v>1822</v>
      </c>
      <c r="I16" s="1012">
        <v>485</v>
      </c>
      <c r="J16" s="137"/>
      <c r="K16" s="137"/>
    </row>
    <row r="17" spans="2:11" ht="12" customHeight="1" x14ac:dyDescent="0.25">
      <c r="B17" s="1027" t="s">
        <v>23</v>
      </c>
      <c r="C17" s="1072">
        <v>2949</v>
      </c>
      <c r="D17" s="833">
        <v>2545</v>
      </c>
      <c r="E17" s="1012">
        <v>404</v>
      </c>
      <c r="F17" s="751"/>
      <c r="G17" s="1072">
        <v>2897</v>
      </c>
      <c r="H17" s="1012">
        <v>2509</v>
      </c>
      <c r="I17" s="1012">
        <v>388</v>
      </c>
      <c r="J17" s="137"/>
      <c r="K17" s="137"/>
    </row>
    <row r="18" spans="2:11" ht="12" customHeight="1" x14ac:dyDescent="0.25">
      <c r="B18" s="695" t="s">
        <v>24</v>
      </c>
      <c r="C18" s="1073">
        <v>3328</v>
      </c>
      <c r="D18" s="1074">
        <v>3278</v>
      </c>
      <c r="E18" s="1071">
        <v>50</v>
      </c>
      <c r="F18" s="751"/>
      <c r="G18" s="1073">
        <v>3419</v>
      </c>
      <c r="H18" s="1071">
        <v>3368</v>
      </c>
      <c r="I18" s="1071">
        <v>51</v>
      </c>
      <c r="J18" s="137"/>
      <c r="K18" s="1510"/>
    </row>
    <row r="19" spans="2:11" ht="12" customHeight="1" x14ac:dyDescent="0.25">
      <c r="B19" s="140" t="s">
        <v>26</v>
      </c>
      <c r="C19" s="235">
        <f>SUM(C9:C18)</f>
        <v>9806</v>
      </c>
      <c r="D19" s="236"/>
      <c r="E19" s="236"/>
      <c r="F19" s="751"/>
      <c r="G19" s="1594">
        <f>SUM(G9:G18)</f>
        <v>9873</v>
      </c>
      <c r="H19" s="235"/>
      <c r="I19" s="235"/>
      <c r="J19" s="137"/>
      <c r="K19" s="1510"/>
    </row>
    <row r="20" spans="2:11" ht="12" customHeight="1" x14ac:dyDescent="0.25">
      <c r="B20" s="40"/>
      <c r="C20" s="235"/>
      <c r="D20" s="236"/>
      <c r="E20" s="236"/>
      <c r="F20" s="751"/>
      <c r="G20" s="231"/>
      <c r="H20" s="236"/>
      <c r="I20" s="236"/>
      <c r="J20" s="137"/>
      <c r="K20" s="1510"/>
    </row>
    <row r="21" spans="2:11" ht="12" customHeight="1" x14ac:dyDescent="0.25">
      <c r="B21" s="694" t="s">
        <v>27</v>
      </c>
      <c r="C21" s="235"/>
      <c r="D21" s="142"/>
      <c r="E21" s="142"/>
      <c r="F21" s="388"/>
      <c r="G21" s="1069"/>
      <c r="H21" s="142"/>
      <c r="I21" s="142"/>
      <c r="J21" s="137"/>
      <c r="K21" s="1510"/>
    </row>
    <row r="22" spans="2:11" ht="12" customHeight="1" x14ac:dyDescent="0.25">
      <c r="B22" s="1026" t="s">
        <v>28</v>
      </c>
      <c r="C22" s="1595">
        <v>2147</v>
      </c>
      <c r="D22" s="1001">
        <v>2013</v>
      </c>
      <c r="E22" s="1001">
        <v>134</v>
      </c>
      <c r="F22" s="751"/>
      <c r="G22" s="1008">
        <v>2095</v>
      </c>
      <c r="H22" s="1010">
        <v>1969</v>
      </c>
      <c r="I22" s="1001">
        <v>126</v>
      </c>
      <c r="J22" s="137"/>
      <c r="K22" s="1510"/>
    </row>
    <row r="23" spans="2:11" ht="12" customHeight="1" x14ac:dyDescent="0.25">
      <c r="B23" s="1027" t="s">
        <v>537</v>
      </c>
      <c r="C23" s="1161">
        <v>5616</v>
      </c>
      <c r="D23" s="833">
        <v>5615</v>
      </c>
      <c r="E23" s="833">
        <v>1</v>
      </c>
      <c r="F23" s="751"/>
      <c r="G23" s="1072">
        <v>5821</v>
      </c>
      <c r="H23" s="1012">
        <v>5820</v>
      </c>
      <c r="I23" s="833">
        <v>1</v>
      </c>
      <c r="J23" s="137"/>
      <c r="K23" s="1510"/>
    </row>
    <row r="24" spans="2:11" ht="12" customHeight="1" x14ac:dyDescent="0.25">
      <c r="B24" s="1027" t="s">
        <v>31</v>
      </c>
      <c r="C24" s="1161">
        <v>901</v>
      </c>
      <c r="D24" s="833">
        <v>891</v>
      </c>
      <c r="E24" s="833">
        <v>10</v>
      </c>
      <c r="F24" s="751"/>
      <c r="G24" s="1072">
        <v>900</v>
      </c>
      <c r="H24" s="1012">
        <v>890</v>
      </c>
      <c r="I24" s="833">
        <v>10</v>
      </c>
      <c r="J24" s="137"/>
      <c r="K24" s="1510"/>
    </row>
    <row r="25" spans="2:11" ht="12" customHeight="1" x14ac:dyDescent="0.25">
      <c r="B25" s="1027" t="s">
        <v>33</v>
      </c>
      <c r="C25" s="1161">
        <v>296</v>
      </c>
      <c r="D25" s="833">
        <v>296</v>
      </c>
      <c r="E25" s="833" t="s">
        <v>123</v>
      </c>
      <c r="F25" s="751"/>
      <c r="G25" s="1072">
        <v>295</v>
      </c>
      <c r="H25" s="1012">
        <v>295</v>
      </c>
      <c r="I25" s="833">
        <v>0</v>
      </c>
      <c r="J25" s="137"/>
      <c r="K25" s="1510"/>
    </row>
    <row r="26" spans="2:11" ht="12" customHeight="1" x14ac:dyDescent="0.25">
      <c r="B26" s="1027" t="s">
        <v>143</v>
      </c>
      <c r="C26" s="1161">
        <v>302</v>
      </c>
      <c r="D26" s="833">
        <v>302</v>
      </c>
      <c r="E26" s="833">
        <v>0</v>
      </c>
      <c r="F26" s="751"/>
      <c r="G26" s="1072">
        <v>294</v>
      </c>
      <c r="H26" s="1012">
        <v>294</v>
      </c>
      <c r="I26" s="833">
        <v>0</v>
      </c>
      <c r="J26" s="137"/>
      <c r="K26" s="1510"/>
    </row>
    <row r="27" spans="2:11" ht="12" customHeight="1" x14ac:dyDescent="0.25">
      <c r="B27" s="1027" t="s">
        <v>35</v>
      </c>
      <c r="C27" s="1161">
        <v>344</v>
      </c>
      <c r="D27" s="833">
        <v>344</v>
      </c>
      <c r="E27" s="833">
        <v>0</v>
      </c>
      <c r="F27" s="751"/>
      <c r="G27" s="1072">
        <v>320</v>
      </c>
      <c r="H27" s="1012">
        <v>320</v>
      </c>
      <c r="I27" s="833">
        <v>0</v>
      </c>
      <c r="J27" s="137"/>
      <c r="K27" s="1510"/>
    </row>
    <row r="28" spans="2:11" ht="12" customHeight="1" x14ac:dyDescent="0.25">
      <c r="B28" s="1027" t="s">
        <v>37</v>
      </c>
      <c r="C28" s="1161">
        <v>2118</v>
      </c>
      <c r="D28" s="833">
        <v>1987</v>
      </c>
      <c r="E28" s="833">
        <v>131</v>
      </c>
      <c r="F28" s="751"/>
      <c r="G28" s="1072">
        <v>1973</v>
      </c>
      <c r="H28" s="1012">
        <v>1872</v>
      </c>
      <c r="I28" s="833">
        <v>101</v>
      </c>
      <c r="J28" s="137"/>
      <c r="K28" s="1510"/>
    </row>
    <row r="29" spans="2:11" ht="12" customHeight="1" x14ac:dyDescent="0.25">
      <c r="B29" s="1027" t="s">
        <v>39</v>
      </c>
      <c r="C29" s="1161">
        <v>566</v>
      </c>
      <c r="D29" s="833">
        <v>566</v>
      </c>
      <c r="E29" s="833">
        <v>0</v>
      </c>
      <c r="F29" s="751"/>
      <c r="G29" s="1072">
        <v>537</v>
      </c>
      <c r="H29" s="1012">
        <v>537</v>
      </c>
      <c r="I29" s="833">
        <v>0</v>
      </c>
      <c r="J29" s="137"/>
      <c r="K29" s="1510"/>
    </row>
    <row r="30" spans="2:11" ht="12" customHeight="1" x14ac:dyDescent="0.25">
      <c r="B30" s="1027" t="s">
        <v>41</v>
      </c>
      <c r="C30" s="1161">
        <v>3604</v>
      </c>
      <c r="D30" s="833">
        <v>3598</v>
      </c>
      <c r="E30" s="833">
        <v>6</v>
      </c>
      <c r="F30" s="751"/>
      <c r="G30" s="1072">
        <v>3541</v>
      </c>
      <c r="H30" s="1012">
        <v>3535</v>
      </c>
      <c r="I30" s="833">
        <v>6</v>
      </c>
      <c r="J30" s="137"/>
      <c r="K30" s="1510"/>
    </row>
    <row r="31" spans="2:11" ht="12" customHeight="1" x14ac:dyDescent="0.25">
      <c r="B31" s="1027" t="s">
        <v>43</v>
      </c>
      <c r="C31" s="1161">
        <v>2134</v>
      </c>
      <c r="D31" s="833">
        <v>2114</v>
      </c>
      <c r="E31" s="833">
        <v>20</v>
      </c>
      <c r="F31" s="751"/>
      <c r="G31" s="1072">
        <v>2059</v>
      </c>
      <c r="H31" s="1012">
        <v>2039</v>
      </c>
      <c r="I31" s="833">
        <v>20</v>
      </c>
      <c r="J31" s="137"/>
      <c r="K31" s="1510"/>
    </row>
    <row r="32" spans="2:11" ht="12" customHeight="1" x14ac:dyDescent="0.25">
      <c r="B32" s="1027" t="s">
        <v>612</v>
      </c>
      <c r="C32" s="1161">
        <v>1897</v>
      </c>
      <c r="D32" s="833">
        <v>1896</v>
      </c>
      <c r="E32" s="833">
        <v>1</v>
      </c>
      <c r="F32" s="751"/>
      <c r="G32" s="1072">
        <v>1840</v>
      </c>
      <c r="H32" s="1012">
        <v>1839</v>
      </c>
      <c r="I32" s="833">
        <v>1</v>
      </c>
      <c r="J32" s="137"/>
      <c r="K32" s="1510"/>
    </row>
    <row r="33" spans="2:11" ht="12" customHeight="1" x14ac:dyDescent="0.25">
      <c r="B33" s="1027" t="s">
        <v>45</v>
      </c>
      <c r="C33" s="1161">
        <v>178</v>
      </c>
      <c r="D33" s="833">
        <v>164</v>
      </c>
      <c r="E33" s="833">
        <v>14</v>
      </c>
      <c r="F33" s="751"/>
      <c r="G33" s="1072">
        <v>189</v>
      </c>
      <c r="H33" s="1012">
        <v>173</v>
      </c>
      <c r="I33" s="833">
        <v>16</v>
      </c>
      <c r="J33" s="137"/>
      <c r="K33" s="1510"/>
    </row>
    <row r="34" spans="2:11" ht="12" customHeight="1" x14ac:dyDescent="0.25">
      <c r="B34" s="1027" t="s">
        <v>553</v>
      </c>
      <c r="C34" s="1161">
        <v>267</v>
      </c>
      <c r="D34" s="833">
        <v>264</v>
      </c>
      <c r="E34" s="833">
        <v>3</v>
      </c>
      <c r="F34" s="751"/>
      <c r="G34" s="1072">
        <v>265</v>
      </c>
      <c r="H34" s="1012">
        <v>262</v>
      </c>
      <c r="I34" s="833">
        <v>3</v>
      </c>
      <c r="J34" s="137"/>
      <c r="K34" s="1510"/>
    </row>
    <row r="35" spans="2:11" ht="12" customHeight="1" x14ac:dyDescent="0.25">
      <c r="B35" s="1027" t="s">
        <v>48</v>
      </c>
      <c r="C35" s="1161">
        <v>1396</v>
      </c>
      <c r="D35" s="833">
        <v>1396</v>
      </c>
      <c r="E35" s="833" t="s">
        <v>123</v>
      </c>
      <c r="F35" s="751"/>
      <c r="G35" s="1072">
        <v>1182</v>
      </c>
      <c r="H35" s="1012">
        <v>1182</v>
      </c>
      <c r="I35" s="833" t="s">
        <v>123</v>
      </c>
      <c r="J35" s="137"/>
      <c r="K35" s="1510"/>
    </row>
    <row r="36" spans="2:11" ht="12" customHeight="1" x14ac:dyDescent="0.25">
      <c r="B36" s="1027" t="s">
        <v>50</v>
      </c>
      <c r="C36" s="1161">
        <v>2089</v>
      </c>
      <c r="D36" s="833">
        <v>2089</v>
      </c>
      <c r="E36" s="833" t="s">
        <v>123</v>
      </c>
      <c r="F36" s="751"/>
      <c r="G36" s="1072">
        <v>1870</v>
      </c>
      <c r="H36" s="1012">
        <v>1870</v>
      </c>
      <c r="I36" s="833" t="s">
        <v>123</v>
      </c>
      <c r="J36" s="137"/>
      <c r="K36" s="1510"/>
    </row>
    <row r="37" spans="2:11" ht="12" customHeight="1" x14ac:dyDescent="0.25">
      <c r="B37" s="1027" t="s">
        <v>51</v>
      </c>
      <c r="C37" s="1161">
        <v>750</v>
      </c>
      <c r="D37" s="833">
        <v>483</v>
      </c>
      <c r="E37" s="833">
        <v>267</v>
      </c>
      <c r="F37" s="751"/>
      <c r="G37" s="1072">
        <v>757</v>
      </c>
      <c r="H37" s="1012">
        <v>479</v>
      </c>
      <c r="I37" s="833">
        <v>278</v>
      </c>
      <c r="J37" s="137"/>
      <c r="K37" s="1510"/>
    </row>
    <row r="38" spans="2:11" ht="12" customHeight="1" x14ac:dyDescent="0.25">
      <c r="B38" s="1027" t="s">
        <v>474</v>
      </c>
      <c r="C38" s="1161">
        <v>688</v>
      </c>
      <c r="D38" s="833">
        <v>688</v>
      </c>
      <c r="E38" s="1012" t="s">
        <v>123</v>
      </c>
      <c r="F38" s="751"/>
      <c r="G38" s="1072">
        <v>656</v>
      </c>
      <c r="H38" s="1012">
        <v>656</v>
      </c>
      <c r="I38" s="1012" t="s">
        <v>123</v>
      </c>
      <c r="J38" s="137"/>
      <c r="K38" s="1510"/>
    </row>
    <row r="39" spans="2:11" ht="12" customHeight="1" x14ac:dyDescent="0.25">
      <c r="B39" s="1027" t="s">
        <v>55</v>
      </c>
      <c r="C39" s="1161">
        <v>744</v>
      </c>
      <c r="D39" s="833">
        <v>711</v>
      </c>
      <c r="E39" s="1012">
        <v>33</v>
      </c>
      <c r="F39" s="751"/>
      <c r="G39" s="1072">
        <v>732</v>
      </c>
      <c r="H39" s="1012">
        <v>699</v>
      </c>
      <c r="I39" s="1012">
        <v>33</v>
      </c>
      <c r="J39" s="137"/>
      <c r="K39" s="1510"/>
    </row>
    <row r="40" spans="2:11" ht="12" customHeight="1" x14ac:dyDescent="0.25">
      <c r="B40" s="1029" t="s">
        <v>57</v>
      </c>
      <c r="C40" s="1162">
        <v>924</v>
      </c>
      <c r="D40" s="1596">
        <v>838</v>
      </c>
      <c r="E40" s="1596">
        <v>86</v>
      </c>
      <c r="F40" s="751"/>
      <c r="G40" s="1073">
        <v>911</v>
      </c>
      <c r="H40" s="1071">
        <v>833</v>
      </c>
      <c r="I40" s="1071">
        <v>78</v>
      </c>
      <c r="J40" s="137"/>
      <c r="K40" s="1510"/>
    </row>
    <row r="41" spans="2:11" ht="12" customHeight="1" x14ac:dyDescent="0.25">
      <c r="B41" s="140" t="s">
        <v>26</v>
      </c>
      <c r="C41" s="235">
        <f>SUM(C22:C40)</f>
        <v>26961</v>
      </c>
      <c r="D41" s="236"/>
      <c r="E41" s="236"/>
      <c r="F41" s="751"/>
      <c r="G41" s="1594">
        <f>SUM(G22:G40)</f>
        <v>26237</v>
      </c>
      <c r="H41" s="235"/>
      <c r="I41" s="235"/>
      <c r="J41" s="137"/>
      <c r="K41" s="1510"/>
    </row>
    <row r="42" spans="2:11" ht="12" customHeight="1" x14ac:dyDescent="0.25">
      <c r="B42" s="40"/>
      <c r="C42" s="235"/>
      <c r="D42" s="236"/>
      <c r="E42" s="236"/>
      <c r="F42" s="751"/>
      <c r="G42" s="1594"/>
      <c r="H42" s="236"/>
      <c r="I42" s="236"/>
      <c r="J42" s="137"/>
      <c r="K42" s="1510"/>
    </row>
    <row r="43" spans="2:11" ht="12" customHeight="1" x14ac:dyDescent="0.25">
      <c r="B43" s="694" t="s">
        <v>59</v>
      </c>
      <c r="C43" s="235"/>
      <c r="D43" s="142"/>
      <c r="E43" s="142"/>
      <c r="F43" s="388"/>
      <c r="G43" s="1069"/>
      <c r="H43" s="142"/>
      <c r="I43" s="142"/>
      <c r="J43" s="137"/>
      <c r="K43" s="1510"/>
    </row>
    <row r="44" spans="2:11" ht="12" customHeight="1" x14ac:dyDescent="0.25">
      <c r="B44" s="1050" t="s">
        <v>60</v>
      </c>
      <c r="C44" s="1008">
        <v>69</v>
      </c>
      <c r="D44" s="1597">
        <v>66</v>
      </c>
      <c r="E44" s="1598">
        <v>3</v>
      </c>
      <c r="F44" s="751"/>
      <c r="G44" s="1008">
        <v>68</v>
      </c>
      <c r="H44" s="1010">
        <v>65</v>
      </c>
      <c r="I44" s="1010">
        <v>3</v>
      </c>
      <c r="J44" s="137"/>
      <c r="K44" s="1510"/>
    </row>
    <row r="45" spans="2:11" ht="12" customHeight="1" x14ac:dyDescent="0.25">
      <c r="B45" s="1051" t="s">
        <v>62</v>
      </c>
      <c r="C45" s="1072">
        <v>194</v>
      </c>
      <c r="D45" s="1012">
        <v>194</v>
      </c>
      <c r="E45" s="1012">
        <v>0</v>
      </c>
      <c r="F45" s="751"/>
      <c r="G45" s="1072">
        <v>224</v>
      </c>
      <c r="H45" s="1012">
        <v>224</v>
      </c>
      <c r="I45" s="1012">
        <v>0</v>
      </c>
      <c r="J45" s="137"/>
      <c r="K45" s="1510"/>
    </row>
    <row r="46" spans="2:11" ht="15" customHeight="1" x14ac:dyDescent="0.25">
      <c r="B46" s="1051" t="s">
        <v>151</v>
      </c>
      <c r="C46" s="1072">
        <v>200</v>
      </c>
      <c r="D46" s="1012">
        <v>196</v>
      </c>
      <c r="E46" s="1012">
        <v>4</v>
      </c>
      <c r="F46" s="751"/>
      <c r="G46" s="1072">
        <v>218</v>
      </c>
      <c r="H46" s="1012">
        <v>213</v>
      </c>
      <c r="I46" s="1012">
        <v>5</v>
      </c>
      <c r="J46" s="137"/>
      <c r="K46" s="1510"/>
    </row>
    <row r="47" spans="2:11" ht="12" customHeight="1" x14ac:dyDescent="0.25">
      <c r="B47" s="1051" t="s">
        <v>65</v>
      </c>
      <c r="C47" s="1072">
        <v>43</v>
      </c>
      <c r="D47" s="1012">
        <v>42</v>
      </c>
      <c r="E47" s="1012">
        <v>1</v>
      </c>
      <c r="F47" s="751"/>
      <c r="G47" s="1072">
        <v>44</v>
      </c>
      <c r="H47" s="1012">
        <v>43</v>
      </c>
      <c r="I47" s="1012">
        <v>1</v>
      </c>
      <c r="J47" s="137"/>
      <c r="K47" s="1510"/>
    </row>
    <row r="48" spans="2:11" ht="12" customHeight="1" x14ac:dyDescent="0.25">
      <c r="B48" s="1051" t="s">
        <v>154</v>
      </c>
      <c r="C48" s="1072">
        <v>3136</v>
      </c>
      <c r="D48" s="1012">
        <v>3110</v>
      </c>
      <c r="E48" s="1012">
        <v>26</v>
      </c>
      <c r="F48" s="751"/>
      <c r="G48" s="1072">
        <v>3506</v>
      </c>
      <c r="H48" s="1012">
        <v>3480</v>
      </c>
      <c r="I48" s="1012">
        <v>26</v>
      </c>
      <c r="J48" s="137"/>
      <c r="K48" s="1510"/>
    </row>
    <row r="49" spans="2:11" ht="12" customHeight="1" x14ac:dyDescent="0.25">
      <c r="B49" s="1051" t="s">
        <v>68</v>
      </c>
      <c r="C49" s="1072">
        <v>375</v>
      </c>
      <c r="D49" s="1012">
        <v>374</v>
      </c>
      <c r="E49" s="1012">
        <v>1</v>
      </c>
      <c r="F49" s="751"/>
      <c r="G49" s="1072">
        <v>381</v>
      </c>
      <c r="H49" s="1012">
        <v>380</v>
      </c>
      <c r="I49" s="1012">
        <v>1</v>
      </c>
      <c r="J49" s="137"/>
      <c r="K49" s="1510"/>
    </row>
    <row r="50" spans="2:11" ht="12" customHeight="1" x14ac:dyDescent="0.25">
      <c r="B50" s="1051" t="s">
        <v>70</v>
      </c>
      <c r="C50" s="1072">
        <v>74</v>
      </c>
      <c r="D50" s="1012">
        <v>73</v>
      </c>
      <c r="E50" s="1012">
        <v>1</v>
      </c>
      <c r="F50" s="751"/>
      <c r="G50" s="1072">
        <v>75</v>
      </c>
      <c r="H50" s="1012">
        <v>74</v>
      </c>
      <c r="I50" s="1012">
        <v>1</v>
      </c>
      <c r="J50" s="137"/>
      <c r="K50" s="1510"/>
    </row>
    <row r="51" spans="2:11" ht="12" customHeight="1" x14ac:dyDescent="0.25">
      <c r="B51" s="1051" t="s">
        <v>72</v>
      </c>
      <c r="C51" s="1072">
        <v>74</v>
      </c>
      <c r="D51" s="1012">
        <v>74</v>
      </c>
      <c r="E51" s="1012">
        <v>0</v>
      </c>
      <c r="F51" s="751"/>
      <c r="G51" s="1072">
        <v>81</v>
      </c>
      <c r="H51" s="1012">
        <v>81</v>
      </c>
      <c r="I51" s="1012">
        <v>0</v>
      </c>
      <c r="J51" s="137"/>
      <c r="K51" s="1510"/>
    </row>
    <row r="52" spans="2:11" ht="12" customHeight="1" x14ac:dyDescent="0.25">
      <c r="B52" s="1051" t="s">
        <v>73</v>
      </c>
      <c r="C52" s="1072">
        <v>499</v>
      </c>
      <c r="D52" s="1012">
        <v>450</v>
      </c>
      <c r="E52" s="1012">
        <v>49</v>
      </c>
      <c r="F52" s="751"/>
      <c r="G52" s="1072">
        <v>592</v>
      </c>
      <c r="H52" s="1012">
        <v>531</v>
      </c>
      <c r="I52" s="1012">
        <v>61</v>
      </c>
      <c r="J52" s="137"/>
      <c r="K52" s="1510"/>
    </row>
    <row r="53" spans="2:11" ht="12" customHeight="1" x14ac:dyDescent="0.25">
      <c r="B53" s="1051" t="s">
        <v>74</v>
      </c>
      <c r="C53" s="1072">
        <v>65</v>
      </c>
      <c r="D53" s="1012">
        <v>51</v>
      </c>
      <c r="E53" s="1012">
        <v>14</v>
      </c>
      <c r="F53" s="751"/>
      <c r="G53" s="1072">
        <v>60</v>
      </c>
      <c r="H53" s="1012">
        <v>60</v>
      </c>
      <c r="I53" s="1012">
        <v>0</v>
      </c>
      <c r="J53" s="137"/>
      <c r="K53" s="1510"/>
    </row>
    <row r="54" spans="2:11" ht="12" customHeight="1" x14ac:dyDescent="0.25">
      <c r="B54" s="1051" t="s">
        <v>456</v>
      </c>
      <c r="C54" s="1072">
        <v>254</v>
      </c>
      <c r="D54" s="1012">
        <v>252</v>
      </c>
      <c r="E54" s="1012">
        <v>2</v>
      </c>
      <c r="F54" s="751"/>
      <c r="G54" s="1072">
        <v>254</v>
      </c>
      <c r="H54" s="1012">
        <v>251</v>
      </c>
      <c r="I54" s="1012">
        <v>3</v>
      </c>
      <c r="J54" s="137"/>
      <c r="K54" s="1510"/>
    </row>
    <row r="55" spans="2:11" ht="12" customHeight="1" x14ac:dyDescent="0.25">
      <c r="B55" s="1051" t="s">
        <v>76</v>
      </c>
      <c r="C55" s="1072">
        <v>1255</v>
      </c>
      <c r="D55" s="1012">
        <v>1093</v>
      </c>
      <c r="E55" s="1012">
        <v>162</v>
      </c>
      <c r="F55" s="751"/>
      <c r="G55" s="1072">
        <v>1297</v>
      </c>
      <c r="H55" s="1012">
        <v>1125</v>
      </c>
      <c r="I55" s="1012">
        <v>172</v>
      </c>
      <c r="J55" s="137"/>
      <c r="K55" s="1510"/>
    </row>
    <row r="56" spans="2:11" ht="12" customHeight="1" x14ac:dyDescent="0.25">
      <c r="B56" s="1051" t="s">
        <v>77</v>
      </c>
      <c r="C56" s="1072">
        <v>52</v>
      </c>
      <c r="D56" s="1012">
        <v>41</v>
      </c>
      <c r="E56" s="1012">
        <v>11</v>
      </c>
      <c r="F56" s="751"/>
      <c r="G56" s="1072">
        <v>51</v>
      </c>
      <c r="H56" s="1012">
        <v>40</v>
      </c>
      <c r="I56" s="1012">
        <v>11</v>
      </c>
      <c r="J56" s="137"/>
      <c r="K56" s="1510"/>
    </row>
    <row r="57" spans="2:11" ht="12" customHeight="1" x14ac:dyDescent="0.25">
      <c r="B57" s="1051" t="s">
        <v>78</v>
      </c>
      <c r="C57" s="1072">
        <v>366</v>
      </c>
      <c r="D57" s="1012">
        <v>294</v>
      </c>
      <c r="E57" s="1012">
        <v>72</v>
      </c>
      <c r="F57" s="751"/>
      <c r="G57" s="1072">
        <v>376</v>
      </c>
      <c r="H57" s="1012">
        <v>303</v>
      </c>
      <c r="I57" s="1012">
        <v>73</v>
      </c>
      <c r="J57" s="137"/>
      <c r="K57" s="1510"/>
    </row>
    <row r="58" spans="2:11" ht="12" customHeight="1" x14ac:dyDescent="0.25">
      <c r="B58" s="1051" t="s">
        <v>80</v>
      </c>
      <c r="C58" s="1072">
        <v>103</v>
      </c>
      <c r="D58" s="1012">
        <v>90</v>
      </c>
      <c r="E58" s="1012">
        <v>13</v>
      </c>
      <c r="F58" s="751"/>
      <c r="G58" s="1072">
        <v>98</v>
      </c>
      <c r="H58" s="1012">
        <v>85</v>
      </c>
      <c r="I58" s="1012">
        <v>13</v>
      </c>
      <c r="J58" s="137"/>
      <c r="K58" s="1510"/>
    </row>
    <row r="59" spans="2:11" ht="12" customHeight="1" x14ac:dyDescent="0.25">
      <c r="B59" s="1051" t="s">
        <v>82</v>
      </c>
      <c r="C59" s="1072">
        <v>168</v>
      </c>
      <c r="D59" s="1012">
        <v>28</v>
      </c>
      <c r="E59" s="1012">
        <v>140</v>
      </c>
      <c r="F59" s="751"/>
      <c r="G59" s="1072">
        <v>180</v>
      </c>
      <c r="H59" s="1012">
        <v>28</v>
      </c>
      <c r="I59" s="1012">
        <v>152</v>
      </c>
      <c r="J59" s="137"/>
      <c r="K59" s="1510"/>
    </row>
    <row r="60" spans="2:11" ht="12" customHeight="1" x14ac:dyDescent="0.25">
      <c r="B60" s="1051" t="s">
        <v>83</v>
      </c>
      <c r="C60" s="1072">
        <v>23</v>
      </c>
      <c r="D60" s="1012">
        <v>23</v>
      </c>
      <c r="E60" s="1012">
        <v>0</v>
      </c>
      <c r="F60" s="751"/>
      <c r="G60" s="1072">
        <v>23</v>
      </c>
      <c r="H60" s="1012">
        <v>23</v>
      </c>
      <c r="I60" s="1012">
        <v>0</v>
      </c>
      <c r="J60" s="137"/>
      <c r="K60" s="1510"/>
    </row>
    <row r="61" spans="2:11" ht="12" customHeight="1" x14ac:dyDescent="0.25">
      <c r="B61" s="1051" t="s">
        <v>84</v>
      </c>
      <c r="C61" s="1072">
        <v>234</v>
      </c>
      <c r="D61" s="1012">
        <v>230</v>
      </c>
      <c r="E61" s="1012">
        <v>4</v>
      </c>
      <c r="F61" s="751"/>
      <c r="G61" s="1072">
        <v>245</v>
      </c>
      <c r="H61" s="1012">
        <v>242</v>
      </c>
      <c r="I61" s="1012">
        <v>3</v>
      </c>
      <c r="J61" s="137"/>
      <c r="K61" s="1510"/>
    </row>
    <row r="62" spans="2:11" s="1" customFormat="1" ht="12" customHeight="1" x14ac:dyDescent="0.25">
      <c r="B62" s="1051" t="s">
        <v>86</v>
      </c>
      <c r="C62" s="1072">
        <v>112</v>
      </c>
      <c r="D62" s="1012">
        <v>112</v>
      </c>
      <c r="E62" s="1012" t="s">
        <v>123</v>
      </c>
      <c r="F62" s="236"/>
      <c r="G62" s="1072">
        <v>113</v>
      </c>
      <c r="H62" s="1012">
        <v>113</v>
      </c>
      <c r="I62" s="1012" t="s">
        <v>123</v>
      </c>
      <c r="J62" s="144"/>
      <c r="K62" s="1510"/>
    </row>
    <row r="63" spans="2:11" ht="12" customHeight="1" x14ac:dyDescent="0.25">
      <c r="B63" s="1051" t="s">
        <v>88</v>
      </c>
      <c r="C63" s="1072">
        <v>984</v>
      </c>
      <c r="D63" s="1012">
        <v>944</v>
      </c>
      <c r="E63" s="1012">
        <v>40</v>
      </c>
      <c r="F63" s="751"/>
      <c r="G63" s="1072">
        <v>938</v>
      </c>
      <c r="H63" s="1012">
        <v>900</v>
      </c>
      <c r="I63" s="1012">
        <v>38</v>
      </c>
      <c r="J63" s="137"/>
      <c r="K63" s="1510"/>
    </row>
    <row r="64" spans="2:11" ht="12" customHeight="1" x14ac:dyDescent="0.25">
      <c r="B64" s="1051" t="s">
        <v>89</v>
      </c>
      <c r="C64" s="1072">
        <v>167</v>
      </c>
      <c r="D64" s="1012">
        <v>166</v>
      </c>
      <c r="E64" s="1012">
        <v>1</v>
      </c>
      <c r="F64" s="751"/>
      <c r="G64" s="1072">
        <v>170</v>
      </c>
      <c r="H64" s="1012">
        <v>169</v>
      </c>
      <c r="I64" s="1012">
        <v>1</v>
      </c>
      <c r="J64" s="137"/>
      <c r="K64" s="1510"/>
    </row>
    <row r="65" spans="2:11" ht="12" customHeight="1" x14ac:dyDescent="0.25">
      <c r="B65" s="1051" t="s">
        <v>91</v>
      </c>
      <c r="C65" s="1072">
        <v>225</v>
      </c>
      <c r="D65" s="1012">
        <v>180</v>
      </c>
      <c r="E65" s="1012">
        <v>45</v>
      </c>
      <c r="F65" s="751"/>
      <c r="G65" s="1072">
        <v>214</v>
      </c>
      <c r="H65" s="1012">
        <v>171</v>
      </c>
      <c r="I65" s="1012">
        <v>43</v>
      </c>
      <c r="J65" s="137"/>
      <c r="K65" s="1510"/>
    </row>
    <row r="66" spans="2:11" ht="12" customHeight="1" x14ac:dyDescent="0.25">
      <c r="B66" s="1051" t="s">
        <v>171</v>
      </c>
      <c r="C66" s="1072">
        <v>48</v>
      </c>
      <c r="D66" s="1012">
        <v>48</v>
      </c>
      <c r="E66" s="1012">
        <v>0</v>
      </c>
      <c r="F66" s="751"/>
      <c r="G66" s="1072">
        <v>48</v>
      </c>
      <c r="H66" s="1012">
        <v>48</v>
      </c>
      <c r="I66" s="1012">
        <v>0</v>
      </c>
      <c r="J66" s="137"/>
      <c r="K66" s="1510"/>
    </row>
    <row r="67" spans="2:11" ht="12" customHeight="1" x14ac:dyDescent="0.25">
      <c r="B67" s="1051" t="s">
        <v>93</v>
      </c>
      <c r="C67" s="1072">
        <v>45</v>
      </c>
      <c r="D67" s="1012">
        <v>45</v>
      </c>
      <c r="E67" s="1012" t="s">
        <v>123</v>
      </c>
      <c r="F67" s="751"/>
      <c r="G67" s="1072">
        <v>44</v>
      </c>
      <c r="H67" s="1012">
        <v>44</v>
      </c>
      <c r="I67" s="1012">
        <v>0</v>
      </c>
      <c r="J67" s="137"/>
      <c r="K67" s="1510"/>
    </row>
    <row r="68" spans="2:11" ht="12" customHeight="1" x14ac:dyDescent="0.25">
      <c r="B68" s="1051" t="s">
        <v>172</v>
      </c>
      <c r="C68" s="1072">
        <v>188</v>
      </c>
      <c r="D68" s="1012">
        <v>188</v>
      </c>
      <c r="E68" s="1012" t="s">
        <v>123</v>
      </c>
      <c r="F68" s="751"/>
      <c r="G68" s="1072">
        <v>176</v>
      </c>
      <c r="H68" s="1012">
        <v>176</v>
      </c>
      <c r="I68" s="1012">
        <v>0</v>
      </c>
      <c r="J68" s="137"/>
      <c r="K68" s="1510"/>
    </row>
    <row r="69" spans="2:11" ht="12" customHeight="1" x14ac:dyDescent="0.25">
      <c r="B69" s="1051" t="s">
        <v>97</v>
      </c>
      <c r="C69" s="1072">
        <v>263</v>
      </c>
      <c r="D69" s="1012">
        <v>228</v>
      </c>
      <c r="E69" s="1012">
        <v>35</v>
      </c>
      <c r="F69" s="751"/>
      <c r="G69" s="1072">
        <v>264</v>
      </c>
      <c r="H69" s="1012">
        <v>227</v>
      </c>
      <c r="I69" s="1012">
        <v>37</v>
      </c>
      <c r="J69" s="137"/>
      <c r="K69" s="1510"/>
    </row>
    <row r="70" spans="2:11" ht="12" customHeight="1" x14ac:dyDescent="0.25">
      <c r="B70" s="1051" t="s">
        <v>99</v>
      </c>
      <c r="C70" s="1072">
        <v>76</v>
      </c>
      <c r="D70" s="1012">
        <v>74</v>
      </c>
      <c r="E70" s="1012">
        <v>2</v>
      </c>
      <c r="F70" s="751"/>
      <c r="G70" s="1072">
        <v>76</v>
      </c>
      <c r="H70" s="1012">
        <v>75</v>
      </c>
      <c r="I70" s="1012">
        <v>1</v>
      </c>
      <c r="J70" s="137"/>
      <c r="K70" s="1510"/>
    </row>
    <row r="71" spans="2:11" ht="12" customHeight="1" x14ac:dyDescent="0.25">
      <c r="B71" s="1053" t="s">
        <v>101</v>
      </c>
      <c r="C71" s="1073">
        <v>457</v>
      </c>
      <c r="D71" s="1071">
        <v>431</v>
      </c>
      <c r="E71" s="1071">
        <v>26</v>
      </c>
      <c r="F71" s="751"/>
      <c r="G71" s="1073">
        <v>451</v>
      </c>
      <c r="H71" s="1071">
        <v>427</v>
      </c>
      <c r="I71" s="1071">
        <v>24</v>
      </c>
      <c r="J71" s="137"/>
      <c r="K71" s="1510"/>
    </row>
    <row r="72" spans="2:11" ht="12" customHeight="1" x14ac:dyDescent="0.25">
      <c r="B72" s="140" t="s">
        <v>26</v>
      </c>
      <c r="C72" s="235">
        <f>SUM(C44:C71)</f>
        <v>9749</v>
      </c>
      <c r="D72" s="235"/>
      <c r="E72" s="751"/>
      <c r="F72" s="751"/>
      <c r="G72" s="235">
        <f>SUM(G44:G71)</f>
        <v>10267</v>
      </c>
      <c r="H72" s="235"/>
      <c r="I72" s="751"/>
      <c r="J72" s="137"/>
      <c r="K72" s="1510"/>
    </row>
    <row r="73" spans="2:11" ht="12" customHeight="1" x14ac:dyDescent="0.25">
      <c r="B73" s="21"/>
      <c r="C73" s="235"/>
      <c r="D73" s="142"/>
      <c r="E73" s="388"/>
      <c r="F73" s="388"/>
      <c r="G73" s="142"/>
      <c r="H73" s="142"/>
      <c r="I73" s="388"/>
      <c r="J73" s="137"/>
      <c r="K73" s="137"/>
    </row>
    <row r="74" spans="2:11" ht="12" customHeight="1" x14ac:dyDescent="0.25">
      <c r="B74" s="866" t="s">
        <v>124</v>
      </c>
      <c r="C74" s="934">
        <f>SUM(C72,C41,G19)</f>
        <v>46583</v>
      </c>
      <c r="D74" s="935"/>
      <c r="E74" s="936"/>
      <c r="F74" s="936"/>
      <c r="G74" s="937">
        <f>SUM(G19,G41,G72)</f>
        <v>46377</v>
      </c>
      <c r="H74" s="935"/>
      <c r="I74" s="935"/>
      <c r="J74" s="137"/>
      <c r="K74" s="137"/>
    </row>
    <row r="75" spans="2:11" ht="12" customHeight="1" x14ac:dyDescent="0.25">
      <c r="B75" s="3"/>
      <c r="C75" s="137"/>
      <c r="D75" s="137"/>
      <c r="E75" s="137"/>
      <c r="F75" s="137"/>
      <c r="G75" s="137"/>
      <c r="H75" s="137"/>
      <c r="I75" s="137"/>
      <c r="J75" s="137"/>
      <c r="K75" s="137"/>
    </row>
    <row r="76" spans="2:11" ht="12" customHeight="1" x14ac:dyDescent="0.25">
      <c r="B76" s="77" t="s">
        <v>104</v>
      </c>
    </row>
    <row r="77" spans="2:11" ht="12" customHeight="1" x14ac:dyDescent="0.25">
      <c r="B77" s="77" t="s">
        <v>105</v>
      </c>
    </row>
    <row r="78" spans="2:11" ht="12" customHeight="1" x14ac:dyDescent="0.25">
      <c r="B78" s="84" t="s">
        <v>106</v>
      </c>
    </row>
    <row r="79" spans="2:11" ht="12" customHeight="1" x14ac:dyDescent="0.25">
      <c r="B79" s="77" t="s">
        <v>125</v>
      </c>
    </row>
    <row r="80" spans="2:11" ht="12" customHeight="1" x14ac:dyDescent="0.25">
      <c r="B80" s="77" t="s">
        <v>126</v>
      </c>
    </row>
    <row r="81" spans="2:4" ht="12" customHeight="1" x14ac:dyDescent="0.25">
      <c r="B81" s="77"/>
    </row>
    <row r="82" spans="2:4" ht="12" customHeight="1" x14ac:dyDescent="0.25">
      <c r="B82" s="70" t="s">
        <v>109</v>
      </c>
    </row>
    <row r="83" spans="2:4" ht="12" customHeight="1" x14ac:dyDescent="0.25">
      <c r="B83" s="70" t="s">
        <v>110</v>
      </c>
    </row>
    <row r="84" spans="2:4" ht="12" customHeight="1" x14ac:dyDescent="0.25">
      <c r="B84" s="70" t="s">
        <v>114</v>
      </c>
    </row>
    <row r="85" spans="2:4" ht="12" customHeight="1" x14ac:dyDescent="0.25">
      <c r="B85" s="70" t="s">
        <v>577</v>
      </c>
    </row>
    <row r="86" spans="2:4" ht="12" customHeight="1" x14ac:dyDescent="0.25">
      <c r="B86" s="70" t="s">
        <v>111</v>
      </c>
    </row>
    <row r="87" spans="2:4" ht="12" customHeight="1" x14ac:dyDescent="0.25">
      <c r="B87" s="70" t="s">
        <v>112</v>
      </c>
    </row>
    <row r="88" spans="2:4" ht="12" customHeight="1" x14ac:dyDescent="0.25">
      <c r="B88" s="70" t="s">
        <v>113</v>
      </c>
    </row>
    <row r="89" spans="2:4" ht="12" customHeight="1" x14ac:dyDescent="0.25">
      <c r="B89" s="3" t="s">
        <v>579</v>
      </c>
    </row>
    <row r="90" spans="2:4" ht="12" customHeight="1" x14ac:dyDescent="0.25">
      <c r="B90" s="70" t="s">
        <v>116</v>
      </c>
    </row>
    <row r="91" spans="2:4" ht="12" customHeight="1" x14ac:dyDescent="0.25">
      <c r="B91" s="70" t="s">
        <v>614</v>
      </c>
    </row>
    <row r="92" spans="2:4" ht="12" customHeight="1" x14ac:dyDescent="0.25">
      <c r="B92" s="70" t="s">
        <v>667</v>
      </c>
    </row>
    <row r="93" spans="2:4" ht="12" customHeight="1" x14ac:dyDescent="0.25">
      <c r="B93" s="70" t="s">
        <v>115</v>
      </c>
    </row>
    <row r="94" spans="2:4" ht="12" customHeight="1" x14ac:dyDescent="0.25">
      <c r="B94" s="70" t="s">
        <v>118</v>
      </c>
    </row>
    <row r="95" spans="2:4" ht="12" customHeight="1" x14ac:dyDescent="0.25"/>
    <row r="96" spans="2:4" ht="12" customHeight="1" x14ac:dyDescent="0.25">
      <c r="B96" s="3"/>
      <c r="C96" s="3"/>
      <c r="D96" s="3"/>
    </row>
    <row r="97" spans="2:4" ht="12" customHeight="1" x14ac:dyDescent="0.25">
      <c r="B97" s="3"/>
      <c r="C97" s="3"/>
      <c r="D97" s="3"/>
    </row>
    <row r="98" spans="2:4" ht="12" customHeight="1" x14ac:dyDescent="0.25">
      <c r="B98" s="3"/>
      <c r="C98" s="3"/>
      <c r="D98" s="3"/>
    </row>
    <row r="99" spans="2:4" ht="12" customHeight="1" x14ac:dyDescent="0.25">
      <c r="B99" s="3"/>
      <c r="C99" s="3"/>
      <c r="D99" s="3"/>
    </row>
    <row r="100" spans="2:4" ht="12" customHeight="1" x14ac:dyDescent="0.25">
      <c r="B100" s="3"/>
      <c r="C100" s="3"/>
      <c r="D100" s="3"/>
    </row>
    <row r="101" spans="2:4" ht="12" customHeight="1" x14ac:dyDescent="0.25">
      <c r="B101" s="3"/>
      <c r="C101" s="3"/>
      <c r="D101" s="3"/>
    </row>
    <row r="102" spans="2:4" ht="12" customHeight="1" x14ac:dyDescent="0.25">
      <c r="B102" s="3"/>
      <c r="C102" s="3"/>
      <c r="D102" s="3"/>
    </row>
    <row r="103" spans="2:4" ht="12" customHeight="1" x14ac:dyDescent="0.25">
      <c r="B103" s="3"/>
      <c r="C103" s="3"/>
      <c r="D103" s="3"/>
    </row>
    <row r="104" spans="2:4" ht="12" customHeight="1" x14ac:dyDescent="0.25">
      <c r="B104" s="3"/>
      <c r="C104" s="3"/>
      <c r="D104" s="3"/>
    </row>
    <row r="105" spans="2:4" ht="12" customHeight="1" x14ac:dyDescent="0.25">
      <c r="B105" s="3"/>
      <c r="C105" s="3"/>
      <c r="D105" s="3"/>
    </row>
    <row r="106" spans="2:4" x14ac:dyDescent="0.25">
      <c r="B106" s="3"/>
      <c r="C106" s="3"/>
      <c r="D106" s="3"/>
    </row>
    <row r="107" spans="2:4" x14ac:dyDescent="0.25">
      <c r="B107" s="3"/>
      <c r="C107" s="3"/>
      <c r="D107" s="3"/>
    </row>
    <row r="108" spans="2:4" x14ac:dyDescent="0.25">
      <c r="B108" s="3"/>
      <c r="C108" s="3"/>
      <c r="D108" s="3"/>
    </row>
    <row r="109" spans="2:4" x14ac:dyDescent="0.25">
      <c r="B109" s="3"/>
      <c r="C109" s="3"/>
      <c r="D109" s="3"/>
    </row>
    <row r="110" spans="2:4" x14ac:dyDescent="0.25">
      <c r="B110" s="3"/>
      <c r="C110" s="3"/>
      <c r="D110" s="3"/>
    </row>
    <row r="111" spans="2:4" x14ac:dyDescent="0.25">
      <c r="B111" s="3"/>
      <c r="C111" s="3"/>
      <c r="D111" s="3"/>
    </row>
    <row r="112" spans="2:4" x14ac:dyDescent="0.25">
      <c r="B112" s="3"/>
      <c r="C112" s="3"/>
      <c r="D112" s="3"/>
    </row>
    <row r="113" spans="2:4" x14ac:dyDescent="0.25">
      <c r="B113" s="3"/>
      <c r="C113" s="3"/>
      <c r="D113" s="3"/>
    </row>
  </sheetData>
  <sortState ref="B82:B94">
    <sortCondition ref="B82"/>
  </sortState>
  <mergeCells count="5">
    <mergeCell ref="B4:B6"/>
    <mergeCell ref="C4:E4"/>
    <mergeCell ref="G4:I4"/>
    <mergeCell ref="C5:C6"/>
    <mergeCell ref="G5:G6"/>
  </mergeCells>
  <dataValidations count="1">
    <dataValidation allowBlank="1" showInputMessage="1" showErrorMessage="1" prompt="Please enter full numbers" sqref="C10:E10 C99:E99" xr:uid="{B553C343-F872-43A3-A47C-E0B6BBD7BEFA}"/>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2:XFB73"/>
  <sheetViews>
    <sheetView showGridLines="0" zoomScale="85" zoomScaleNormal="85" workbookViewId="0">
      <selection activeCell="L34" sqref="L34:L35"/>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7" width="19.28515625" style="2" customWidth="1"/>
    <col min="8" max="8" width="15.7109375" style="2" customWidth="1"/>
    <col min="9" max="9" width="2.85546875" style="2" customWidth="1"/>
    <col min="10" max="11" width="15.7109375" style="2" customWidth="1"/>
    <col min="12" max="12" width="6.42578125" style="2" customWidth="1"/>
    <col min="13" max="13" width="14.7109375" style="2" customWidth="1"/>
    <col min="14" max="14" width="16.5703125" style="2" customWidth="1"/>
    <col min="15" max="15" width="5.5703125" style="2" customWidth="1"/>
    <col min="16" max="16" width="12.5703125" style="2" customWidth="1"/>
    <col min="17" max="17" width="15" style="2" customWidth="1"/>
    <col min="18" max="244" width="9.140625" style="2"/>
    <col min="245" max="245" width="2.85546875" style="2" customWidth="1"/>
    <col min="246" max="246" width="45.85546875" style="2" customWidth="1"/>
    <col min="247" max="247" width="2.85546875" style="2" customWidth="1"/>
    <col min="248" max="249" width="15.7109375" style="2" customWidth="1"/>
    <col min="250" max="250" width="2.85546875" style="2" customWidth="1"/>
    <col min="251" max="252" width="15.7109375" style="2" customWidth="1"/>
    <col min="253" max="253" width="2.85546875" style="2" customWidth="1"/>
    <col min="254" max="255" width="15.7109375" style="2" customWidth="1"/>
    <col min="256" max="256" width="2.85546875" style="2" customWidth="1"/>
    <col min="257" max="258" width="15.7109375" style="2" customWidth="1"/>
    <col min="259" max="259" width="2.85546875" style="2" customWidth="1"/>
    <col min="260" max="261" width="15.7109375" style="2" customWidth="1"/>
    <col min="262" max="262" width="2.85546875" style="2" customWidth="1"/>
    <col min="263" max="264" width="15.7109375" style="2" customWidth="1"/>
    <col min="265" max="265" width="2.85546875" style="2" customWidth="1"/>
    <col min="266" max="500" width="9.140625" style="2"/>
    <col min="501" max="501" width="2.85546875" style="2" customWidth="1"/>
    <col min="502" max="502" width="45.85546875" style="2" customWidth="1"/>
    <col min="503" max="503" width="2.85546875" style="2" customWidth="1"/>
    <col min="504" max="505" width="15.7109375" style="2" customWidth="1"/>
    <col min="506" max="506" width="2.85546875" style="2" customWidth="1"/>
    <col min="507" max="508" width="15.7109375" style="2" customWidth="1"/>
    <col min="509" max="509" width="2.85546875" style="2" customWidth="1"/>
    <col min="510" max="511" width="15.7109375" style="2" customWidth="1"/>
    <col min="512" max="512" width="2.85546875" style="2" customWidth="1"/>
    <col min="513" max="514" width="15.7109375" style="2" customWidth="1"/>
    <col min="515" max="515" width="2.85546875" style="2" customWidth="1"/>
    <col min="516" max="517" width="15.7109375" style="2" customWidth="1"/>
    <col min="518" max="518" width="2.85546875" style="2" customWidth="1"/>
    <col min="519" max="520" width="15.7109375" style="2" customWidth="1"/>
    <col min="521" max="521" width="2.85546875" style="2" customWidth="1"/>
    <col min="522" max="756" width="9.140625" style="2"/>
    <col min="757" max="757" width="2.85546875" style="2" customWidth="1"/>
    <col min="758" max="758" width="45.85546875" style="2" customWidth="1"/>
    <col min="759" max="759" width="2.85546875" style="2" customWidth="1"/>
    <col min="760" max="761" width="15.7109375" style="2" customWidth="1"/>
    <col min="762" max="762" width="2.85546875" style="2" customWidth="1"/>
    <col min="763" max="764" width="15.7109375" style="2" customWidth="1"/>
    <col min="765" max="765" width="2.85546875" style="2" customWidth="1"/>
    <col min="766" max="767" width="15.7109375" style="2" customWidth="1"/>
    <col min="768" max="768" width="2.85546875" style="2" customWidth="1"/>
    <col min="769" max="770" width="15.7109375" style="2" customWidth="1"/>
    <col min="771" max="771" width="2.85546875" style="2" customWidth="1"/>
    <col min="772" max="773" width="15.7109375" style="2" customWidth="1"/>
    <col min="774" max="774" width="2.85546875" style="2" customWidth="1"/>
    <col min="775" max="776" width="15.7109375" style="2" customWidth="1"/>
    <col min="777" max="777" width="2.85546875" style="2" customWidth="1"/>
    <col min="778" max="1012" width="9.140625" style="2"/>
    <col min="1013" max="1013" width="2.85546875" style="2" customWidth="1"/>
    <col min="1014" max="1014" width="45.85546875" style="2" customWidth="1"/>
    <col min="1015" max="1015" width="2.85546875" style="2" customWidth="1"/>
    <col min="1016" max="1017" width="15.7109375" style="2" customWidth="1"/>
    <col min="1018" max="1018" width="2.85546875" style="2" customWidth="1"/>
    <col min="1019" max="1020" width="15.7109375" style="2" customWidth="1"/>
    <col min="1021" max="1021" width="2.85546875" style="2" customWidth="1"/>
    <col min="1022" max="1023" width="15.7109375" style="2" customWidth="1"/>
    <col min="1024" max="1024" width="2.85546875" style="2" customWidth="1"/>
    <col min="1025" max="1026" width="15.7109375" style="2" customWidth="1"/>
    <col min="1027" max="1027" width="2.85546875" style="2" customWidth="1"/>
    <col min="1028" max="1029" width="15.7109375" style="2" customWidth="1"/>
    <col min="1030" max="1030" width="2.85546875" style="2" customWidth="1"/>
    <col min="1031" max="1032" width="15.7109375" style="2" customWidth="1"/>
    <col min="1033" max="1033" width="2.85546875" style="2" customWidth="1"/>
    <col min="1034" max="1268" width="9.140625" style="2"/>
    <col min="1269" max="1269" width="2.85546875" style="2" customWidth="1"/>
    <col min="1270" max="1270" width="45.85546875" style="2" customWidth="1"/>
    <col min="1271" max="1271" width="2.85546875" style="2" customWidth="1"/>
    <col min="1272" max="1273" width="15.7109375" style="2" customWidth="1"/>
    <col min="1274" max="1274" width="2.85546875" style="2" customWidth="1"/>
    <col min="1275" max="1276" width="15.7109375" style="2" customWidth="1"/>
    <col min="1277" max="1277" width="2.85546875" style="2" customWidth="1"/>
    <col min="1278" max="1279" width="15.7109375" style="2" customWidth="1"/>
    <col min="1280" max="1280" width="2.85546875" style="2" customWidth="1"/>
    <col min="1281" max="1282" width="15.7109375" style="2" customWidth="1"/>
    <col min="1283" max="1283" width="2.85546875" style="2" customWidth="1"/>
    <col min="1284" max="1285" width="15.7109375" style="2" customWidth="1"/>
    <col min="1286" max="1286" width="2.85546875" style="2" customWidth="1"/>
    <col min="1287" max="1288" width="15.7109375" style="2" customWidth="1"/>
    <col min="1289" max="1289" width="2.85546875" style="2" customWidth="1"/>
    <col min="1290" max="1524" width="9.140625" style="2"/>
    <col min="1525" max="1525" width="2.85546875" style="2" customWidth="1"/>
    <col min="1526" max="1526" width="45.85546875" style="2" customWidth="1"/>
    <col min="1527" max="1527" width="2.85546875" style="2" customWidth="1"/>
    <col min="1528" max="1529" width="15.7109375" style="2" customWidth="1"/>
    <col min="1530" max="1530" width="2.85546875" style="2" customWidth="1"/>
    <col min="1531" max="1532" width="15.7109375" style="2" customWidth="1"/>
    <col min="1533" max="1533" width="2.85546875" style="2" customWidth="1"/>
    <col min="1534" max="1535" width="15.7109375" style="2" customWidth="1"/>
    <col min="1536" max="1536" width="2.85546875" style="2" customWidth="1"/>
    <col min="1537" max="1538" width="15.7109375" style="2" customWidth="1"/>
    <col min="1539" max="1539" width="2.85546875" style="2" customWidth="1"/>
    <col min="1540" max="1541" width="15.7109375" style="2" customWidth="1"/>
    <col min="1542" max="1542" width="2.85546875" style="2" customWidth="1"/>
    <col min="1543" max="1544" width="15.7109375" style="2" customWidth="1"/>
    <col min="1545" max="1545" width="2.85546875" style="2" customWidth="1"/>
    <col min="1546" max="1780" width="9.140625" style="2"/>
    <col min="1781" max="1781" width="2.85546875" style="2" customWidth="1"/>
    <col min="1782" max="1782" width="45.85546875" style="2" customWidth="1"/>
    <col min="1783" max="1783" width="2.85546875" style="2" customWidth="1"/>
    <col min="1784" max="1785" width="15.7109375" style="2" customWidth="1"/>
    <col min="1786" max="1786" width="2.85546875" style="2" customWidth="1"/>
    <col min="1787" max="1788" width="15.7109375" style="2" customWidth="1"/>
    <col min="1789" max="1789" width="2.85546875" style="2" customWidth="1"/>
    <col min="1790" max="1791" width="15.7109375" style="2" customWidth="1"/>
    <col min="1792" max="1792" width="2.85546875" style="2" customWidth="1"/>
    <col min="1793" max="1794" width="15.7109375" style="2" customWidth="1"/>
    <col min="1795" max="1795" width="2.85546875" style="2" customWidth="1"/>
    <col min="1796" max="1797" width="15.7109375" style="2" customWidth="1"/>
    <col min="1798" max="1798" width="2.85546875" style="2" customWidth="1"/>
    <col min="1799" max="1800" width="15.7109375" style="2" customWidth="1"/>
    <col min="1801" max="1801" width="2.85546875" style="2" customWidth="1"/>
    <col min="1802" max="2036" width="9.140625" style="2"/>
    <col min="2037" max="2037" width="2.85546875" style="2" customWidth="1"/>
    <col min="2038" max="2038" width="45.85546875" style="2" customWidth="1"/>
    <col min="2039" max="2039" width="2.85546875" style="2" customWidth="1"/>
    <col min="2040" max="2041" width="15.7109375" style="2" customWidth="1"/>
    <col min="2042" max="2042" width="2.85546875" style="2" customWidth="1"/>
    <col min="2043" max="2044" width="15.7109375" style="2" customWidth="1"/>
    <col min="2045" max="2045" width="2.85546875" style="2" customWidth="1"/>
    <col min="2046" max="2047" width="15.7109375" style="2" customWidth="1"/>
    <col min="2048" max="2048" width="2.85546875" style="2" customWidth="1"/>
    <col min="2049" max="2050" width="15.7109375" style="2" customWidth="1"/>
    <col min="2051" max="2051" width="2.85546875" style="2" customWidth="1"/>
    <col min="2052" max="2053" width="15.7109375" style="2" customWidth="1"/>
    <col min="2054" max="2054" width="2.85546875" style="2" customWidth="1"/>
    <col min="2055" max="2056" width="15.7109375" style="2" customWidth="1"/>
    <col min="2057" max="2057" width="2.85546875" style="2" customWidth="1"/>
    <col min="2058" max="2292" width="9.140625" style="2"/>
    <col min="2293" max="2293" width="2.85546875" style="2" customWidth="1"/>
    <col min="2294" max="2294" width="45.85546875" style="2" customWidth="1"/>
    <col min="2295" max="2295" width="2.85546875" style="2" customWidth="1"/>
    <col min="2296" max="2297" width="15.7109375" style="2" customWidth="1"/>
    <col min="2298" max="2298" width="2.85546875" style="2" customWidth="1"/>
    <col min="2299" max="2300" width="15.7109375" style="2" customWidth="1"/>
    <col min="2301" max="2301" width="2.85546875" style="2" customWidth="1"/>
    <col min="2302" max="2303" width="15.7109375" style="2" customWidth="1"/>
    <col min="2304" max="2304" width="2.85546875" style="2" customWidth="1"/>
    <col min="2305" max="2306" width="15.7109375" style="2" customWidth="1"/>
    <col min="2307" max="2307" width="2.85546875" style="2" customWidth="1"/>
    <col min="2308" max="2309" width="15.7109375" style="2" customWidth="1"/>
    <col min="2310" max="2310" width="2.85546875" style="2" customWidth="1"/>
    <col min="2311" max="2312" width="15.7109375" style="2" customWidth="1"/>
    <col min="2313" max="2313" width="2.85546875" style="2" customWidth="1"/>
    <col min="2314" max="2548" width="9.140625" style="2"/>
    <col min="2549" max="2549" width="2.85546875" style="2" customWidth="1"/>
    <col min="2550" max="2550" width="45.85546875" style="2" customWidth="1"/>
    <col min="2551" max="2551" width="2.85546875" style="2" customWidth="1"/>
    <col min="2552" max="2553" width="15.7109375" style="2" customWidth="1"/>
    <col min="2554" max="2554" width="2.85546875" style="2" customWidth="1"/>
    <col min="2555" max="2556" width="15.7109375" style="2" customWidth="1"/>
    <col min="2557" max="2557" width="2.85546875" style="2" customWidth="1"/>
    <col min="2558" max="2559" width="15.7109375" style="2" customWidth="1"/>
    <col min="2560" max="2560" width="2.85546875" style="2" customWidth="1"/>
    <col min="2561" max="2562" width="15.7109375" style="2" customWidth="1"/>
    <col min="2563" max="2563" width="2.85546875" style="2" customWidth="1"/>
    <col min="2564" max="2565" width="15.7109375" style="2" customWidth="1"/>
    <col min="2566" max="2566" width="2.85546875" style="2" customWidth="1"/>
    <col min="2567" max="2568" width="15.7109375" style="2" customWidth="1"/>
    <col min="2569" max="2569" width="2.85546875" style="2" customWidth="1"/>
    <col min="2570" max="2804" width="9.140625" style="2"/>
    <col min="2805" max="2805" width="2.85546875" style="2" customWidth="1"/>
    <col min="2806" max="2806" width="45.85546875" style="2" customWidth="1"/>
    <col min="2807" max="2807" width="2.85546875" style="2" customWidth="1"/>
    <col min="2808" max="2809" width="15.7109375" style="2" customWidth="1"/>
    <col min="2810" max="2810" width="2.85546875" style="2" customWidth="1"/>
    <col min="2811" max="2812" width="15.7109375" style="2" customWidth="1"/>
    <col min="2813" max="2813" width="2.85546875" style="2" customWidth="1"/>
    <col min="2814" max="2815" width="15.7109375" style="2" customWidth="1"/>
    <col min="2816" max="2816" width="2.85546875" style="2" customWidth="1"/>
    <col min="2817" max="2818" width="15.7109375" style="2" customWidth="1"/>
    <col min="2819" max="2819" width="2.85546875" style="2" customWidth="1"/>
    <col min="2820" max="2821" width="15.7109375" style="2" customWidth="1"/>
    <col min="2822" max="2822" width="2.85546875" style="2" customWidth="1"/>
    <col min="2823" max="2824" width="15.7109375" style="2" customWidth="1"/>
    <col min="2825" max="2825" width="2.85546875" style="2" customWidth="1"/>
    <col min="2826" max="3060" width="9.140625" style="2"/>
    <col min="3061" max="3061" width="2.85546875" style="2" customWidth="1"/>
    <col min="3062" max="3062" width="45.85546875" style="2" customWidth="1"/>
    <col min="3063" max="3063" width="2.85546875" style="2" customWidth="1"/>
    <col min="3064" max="3065" width="15.7109375" style="2" customWidth="1"/>
    <col min="3066" max="3066" width="2.85546875" style="2" customWidth="1"/>
    <col min="3067" max="3068" width="15.7109375" style="2" customWidth="1"/>
    <col min="3069" max="3069" width="2.85546875" style="2" customWidth="1"/>
    <col min="3070" max="3071" width="15.7109375" style="2" customWidth="1"/>
    <col min="3072" max="3072" width="2.85546875" style="2" customWidth="1"/>
    <col min="3073" max="3074" width="15.7109375" style="2" customWidth="1"/>
    <col min="3075" max="3075" width="2.85546875" style="2" customWidth="1"/>
    <col min="3076" max="3077" width="15.7109375" style="2" customWidth="1"/>
    <col min="3078" max="3078" width="2.85546875" style="2" customWidth="1"/>
    <col min="3079" max="3080" width="15.7109375" style="2" customWidth="1"/>
    <col min="3081" max="3081" width="2.85546875" style="2" customWidth="1"/>
    <col min="3082" max="3316" width="9.140625" style="2"/>
    <col min="3317" max="3317" width="2.85546875" style="2" customWidth="1"/>
    <col min="3318" max="3318" width="45.85546875" style="2" customWidth="1"/>
    <col min="3319" max="3319" width="2.85546875" style="2" customWidth="1"/>
    <col min="3320" max="3321" width="15.7109375" style="2" customWidth="1"/>
    <col min="3322" max="3322" width="2.85546875" style="2" customWidth="1"/>
    <col min="3323" max="3324" width="15.7109375" style="2" customWidth="1"/>
    <col min="3325" max="3325" width="2.85546875" style="2" customWidth="1"/>
    <col min="3326" max="3327" width="15.7109375" style="2" customWidth="1"/>
    <col min="3328" max="3328" width="2.85546875" style="2" customWidth="1"/>
    <col min="3329" max="3330" width="15.7109375" style="2" customWidth="1"/>
    <col min="3331" max="3331" width="2.85546875" style="2" customWidth="1"/>
    <col min="3332" max="3333" width="15.7109375" style="2" customWidth="1"/>
    <col min="3334" max="3334" width="2.85546875" style="2" customWidth="1"/>
    <col min="3335" max="3336" width="15.7109375" style="2" customWidth="1"/>
    <col min="3337" max="3337" width="2.85546875" style="2" customWidth="1"/>
    <col min="3338" max="3572" width="9.140625" style="2"/>
    <col min="3573" max="3573" width="2.85546875" style="2" customWidth="1"/>
    <col min="3574" max="3574" width="45.85546875" style="2" customWidth="1"/>
    <col min="3575" max="3575" width="2.85546875" style="2" customWidth="1"/>
    <col min="3576" max="3577" width="15.7109375" style="2" customWidth="1"/>
    <col min="3578" max="3578" width="2.85546875" style="2" customWidth="1"/>
    <col min="3579" max="3580" width="15.7109375" style="2" customWidth="1"/>
    <col min="3581" max="3581" width="2.85546875" style="2" customWidth="1"/>
    <col min="3582" max="3583" width="15.7109375" style="2" customWidth="1"/>
    <col min="3584" max="3584" width="2.85546875" style="2" customWidth="1"/>
    <col min="3585" max="3586" width="15.7109375" style="2" customWidth="1"/>
    <col min="3587" max="3587" width="2.85546875" style="2" customWidth="1"/>
    <col min="3588" max="3589" width="15.7109375" style="2" customWidth="1"/>
    <col min="3590" max="3590" width="2.85546875" style="2" customWidth="1"/>
    <col min="3591" max="3592" width="15.7109375" style="2" customWidth="1"/>
    <col min="3593" max="3593" width="2.85546875" style="2" customWidth="1"/>
    <col min="3594" max="3828" width="9.140625" style="2"/>
    <col min="3829" max="3829" width="2.85546875" style="2" customWidth="1"/>
    <col min="3830" max="3830" width="45.85546875" style="2" customWidth="1"/>
    <col min="3831" max="3831" width="2.85546875" style="2" customWidth="1"/>
    <col min="3832" max="3833" width="15.7109375" style="2" customWidth="1"/>
    <col min="3834" max="3834" width="2.85546875" style="2" customWidth="1"/>
    <col min="3835" max="3836" width="15.7109375" style="2" customWidth="1"/>
    <col min="3837" max="3837" width="2.85546875" style="2" customWidth="1"/>
    <col min="3838" max="3839" width="15.7109375" style="2" customWidth="1"/>
    <col min="3840" max="3840" width="2.85546875" style="2" customWidth="1"/>
    <col min="3841" max="3842" width="15.7109375" style="2" customWidth="1"/>
    <col min="3843" max="3843" width="2.85546875" style="2" customWidth="1"/>
    <col min="3844" max="3845" width="15.7109375" style="2" customWidth="1"/>
    <col min="3846" max="3846" width="2.85546875" style="2" customWidth="1"/>
    <col min="3847" max="3848" width="15.7109375" style="2" customWidth="1"/>
    <col min="3849" max="3849" width="2.85546875" style="2" customWidth="1"/>
    <col min="3850" max="4084" width="9.140625" style="2"/>
    <col min="4085" max="4085" width="2.85546875" style="2" customWidth="1"/>
    <col min="4086" max="4086" width="45.85546875" style="2" customWidth="1"/>
    <col min="4087" max="4087" width="2.85546875" style="2" customWidth="1"/>
    <col min="4088" max="4089" width="15.7109375" style="2" customWidth="1"/>
    <col min="4090" max="4090" width="2.85546875" style="2" customWidth="1"/>
    <col min="4091" max="4092" width="15.7109375" style="2" customWidth="1"/>
    <col min="4093" max="4093" width="2.85546875" style="2" customWidth="1"/>
    <col min="4094" max="4095" width="15.7109375" style="2" customWidth="1"/>
    <col min="4096" max="4096" width="2.85546875" style="2" customWidth="1"/>
    <col min="4097" max="4098" width="15.7109375" style="2" customWidth="1"/>
    <col min="4099" max="4099" width="2.85546875" style="2" customWidth="1"/>
    <col min="4100" max="4101" width="15.7109375" style="2" customWidth="1"/>
    <col min="4102" max="4102" width="2.85546875" style="2" customWidth="1"/>
    <col min="4103" max="4104" width="15.7109375" style="2" customWidth="1"/>
    <col min="4105" max="4105" width="2.85546875" style="2" customWidth="1"/>
    <col min="4106" max="4340" width="9.140625" style="2"/>
    <col min="4341" max="4341" width="2.85546875" style="2" customWidth="1"/>
    <col min="4342" max="4342" width="45.85546875" style="2" customWidth="1"/>
    <col min="4343" max="4343" width="2.85546875" style="2" customWidth="1"/>
    <col min="4344" max="4345" width="15.7109375" style="2" customWidth="1"/>
    <col min="4346" max="4346" width="2.85546875" style="2" customWidth="1"/>
    <col min="4347" max="4348" width="15.7109375" style="2" customWidth="1"/>
    <col min="4349" max="4349" width="2.85546875" style="2" customWidth="1"/>
    <col min="4350" max="4351" width="15.7109375" style="2" customWidth="1"/>
    <col min="4352" max="4352" width="2.85546875" style="2" customWidth="1"/>
    <col min="4353" max="4354" width="15.7109375" style="2" customWidth="1"/>
    <col min="4355" max="4355" width="2.85546875" style="2" customWidth="1"/>
    <col min="4356" max="4357" width="15.7109375" style="2" customWidth="1"/>
    <col min="4358" max="4358" width="2.85546875" style="2" customWidth="1"/>
    <col min="4359" max="4360" width="15.7109375" style="2" customWidth="1"/>
    <col min="4361" max="4361" width="2.85546875" style="2" customWidth="1"/>
    <col min="4362" max="4596" width="9.140625" style="2"/>
    <col min="4597" max="4597" width="2.85546875" style="2" customWidth="1"/>
    <col min="4598" max="4598" width="45.85546875" style="2" customWidth="1"/>
    <col min="4599" max="4599" width="2.85546875" style="2" customWidth="1"/>
    <col min="4600" max="4601" width="15.7109375" style="2" customWidth="1"/>
    <col min="4602" max="4602" width="2.85546875" style="2" customWidth="1"/>
    <col min="4603" max="4604" width="15.7109375" style="2" customWidth="1"/>
    <col min="4605" max="4605" width="2.85546875" style="2" customWidth="1"/>
    <col min="4606" max="4607" width="15.7109375" style="2" customWidth="1"/>
    <col min="4608" max="4608" width="2.85546875" style="2" customWidth="1"/>
    <col min="4609" max="4610" width="15.7109375" style="2" customWidth="1"/>
    <col min="4611" max="4611" width="2.85546875" style="2" customWidth="1"/>
    <col min="4612" max="4613" width="15.7109375" style="2" customWidth="1"/>
    <col min="4614" max="4614" width="2.85546875" style="2" customWidth="1"/>
    <col min="4615" max="4616" width="15.7109375" style="2" customWidth="1"/>
    <col min="4617" max="4617" width="2.85546875" style="2" customWidth="1"/>
    <col min="4618" max="4852" width="9.140625" style="2"/>
    <col min="4853" max="4853" width="2.85546875" style="2" customWidth="1"/>
    <col min="4854" max="4854" width="45.85546875" style="2" customWidth="1"/>
    <col min="4855" max="4855" width="2.85546875" style="2" customWidth="1"/>
    <col min="4856" max="4857" width="15.7109375" style="2" customWidth="1"/>
    <col min="4858" max="4858" width="2.85546875" style="2" customWidth="1"/>
    <col min="4859" max="4860" width="15.7109375" style="2" customWidth="1"/>
    <col min="4861" max="4861" width="2.85546875" style="2" customWidth="1"/>
    <col min="4862" max="4863" width="15.7109375" style="2" customWidth="1"/>
    <col min="4864" max="4864" width="2.85546875" style="2" customWidth="1"/>
    <col min="4865" max="4866" width="15.7109375" style="2" customWidth="1"/>
    <col min="4867" max="4867" width="2.85546875" style="2" customWidth="1"/>
    <col min="4868" max="4869" width="15.7109375" style="2" customWidth="1"/>
    <col min="4870" max="4870" width="2.85546875" style="2" customWidth="1"/>
    <col min="4871" max="4872" width="15.7109375" style="2" customWidth="1"/>
    <col min="4873" max="4873" width="2.85546875" style="2" customWidth="1"/>
    <col min="4874" max="5108" width="9.140625" style="2"/>
    <col min="5109" max="5109" width="2.85546875" style="2" customWidth="1"/>
    <col min="5110" max="5110" width="45.85546875" style="2" customWidth="1"/>
    <col min="5111" max="5111" width="2.85546875" style="2" customWidth="1"/>
    <col min="5112" max="5113" width="15.7109375" style="2" customWidth="1"/>
    <col min="5114" max="5114" width="2.85546875" style="2" customWidth="1"/>
    <col min="5115" max="5116" width="15.7109375" style="2" customWidth="1"/>
    <col min="5117" max="5117" width="2.85546875" style="2" customWidth="1"/>
    <col min="5118" max="5119" width="15.7109375" style="2" customWidth="1"/>
    <col min="5120" max="5120" width="2.85546875" style="2" customWidth="1"/>
    <col min="5121" max="5122" width="15.7109375" style="2" customWidth="1"/>
    <col min="5123" max="5123" width="2.85546875" style="2" customWidth="1"/>
    <col min="5124" max="5125" width="15.7109375" style="2" customWidth="1"/>
    <col min="5126" max="5126" width="2.85546875" style="2" customWidth="1"/>
    <col min="5127" max="5128" width="15.7109375" style="2" customWidth="1"/>
    <col min="5129" max="5129" width="2.85546875" style="2" customWidth="1"/>
    <col min="5130" max="5364" width="9.140625" style="2"/>
    <col min="5365" max="5365" width="2.85546875" style="2" customWidth="1"/>
    <col min="5366" max="5366" width="45.85546875" style="2" customWidth="1"/>
    <col min="5367" max="5367" width="2.85546875" style="2" customWidth="1"/>
    <col min="5368" max="5369" width="15.7109375" style="2" customWidth="1"/>
    <col min="5370" max="5370" width="2.85546875" style="2" customWidth="1"/>
    <col min="5371" max="5372" width="15.7109375" style="2" customWidth="1"/>
    <col min="5373" max="5373" width="2.85546875" style="2" customWidth="1"/>
    <col min="5374" max="5375" width="15.7109375" style="2" customWidth="1"/>
    <col min="5376" max="5376" width="2.85546875" style="2" customWidth="1"/>
    <col min="5377" max="5378" width="15.7109375" style="2" customWidth="1"/>
    <col min="5379" max="5379" width="2.85546875" style="2" customWidth="1"/>
    <col min="5380" max="5381" width="15.7109375" style="2" customWidth="1"/>
    <col min="5382" max="5382" width="2.85546875" style="2" customWidth="1"/>
    <col min="5383" max="5384" width="15.7109375" style="2" customWidth="1"/>
    <col min="5385" max="5385" width="2.85546875" style="2" customWidth="1"/>
    <col min="5386" max="5620" width="9.140625" style="2"/>
    <col min="5621" max="5621" width="2.85546875" style="2" customWidth="1"/>
    <col min="5622" max="5622" width="45.85546875" style="2" customWidth="1"/>
    <col min="5623" max="5623" width="2.85546875" style="2" customWidth="1"/>
    <col min="5624" max="5625" width="15.7109375" style="2" customWidth="1"/>
    <col min="5626" max="5626" width="2.85546875" style="2" customWidth="1"/>
    <col min="5627" max="5628" width="15.7109375" style="2" customWidth="1"/>
    <col min="5629" max="5629" width="2.85546875" style="2" customWidth="1"/>
    <col min="5630" max="5631" width="15.7109375" style="2" customWidth="1"/>
    <col min="5632" max="5632" width="2.85546875" style="2" customWidth="1"/>
    <col min="5633" max="5634" width="15.7109375" style="2" customWidth="1"/>
    <col min="5635" max="5635" width="2.85546875" style="2" customWidth="1"/>
    <col min="5636" max="5637" width="15.7109375" style="2" customWidth="1"/>
    <col min="5638" max="5638" width="2.85546875" style="2" customWidth="1"/>
    <col min="5639" max="5640" width="15.7109375" style="2" customWidth="1"/>
    <col min="5641" max="5641" width="2.85546875" style="2" customWidth="1"/>
    <col min="5642" max="5876" width="9.140625" style="2"/>
    <col min="5877" max="5877" width="2.85546875" style="2" customWidth="1"/>
    <col min="5878" max="5878" width="45.85546875" style="2" customWidth="1"/>
    <col min="5879" max="5879" width="2.85546875" style="2" customWidth="1"/>
    <col min="5880" max="5881" width="15.7109375" style="2" customWidth="1"/>
    <col min="5882" max="5882" width="2.85546875" style="2" customWidth="1"/>
    <col min="5883" max="5884" width="15.7109375" style="2" customWidth="1"/>
    <col min="5885" max="5885" width="2.85546875" style="2" customWidth="1"/>
    <col min="5886" max="5887" width="15.7109375" style="2" customWidth="1"/>
    <col min="5888" max="5888" width="2.85546875" style="2" customWidth="1"/>
    <col min="5889" max="5890" width="15.7109375" style="2" customWidth="1"/>
    <col min="5891" max="5891" width="2.85546875" style="2" customWidth="1"/>
    <col min="5892" max="5893" width="15.7109375" style="2" customWidth="1"/>
    <col min="5894" max="5894" width="2.85546875" style="2" customWidth="1"/>
    <col min="5895" max="5896" width="15.7109375" style="2" customWidth="1"/>
    <col min="5897" max="5897" width="2.85546875" style="2" customWidth="1"/>
    <col min="5898" max="6132" width="9.140625" style="2"/>
    <col min="6133" max="6133" width="2.85546875" style="2" customWidth="1"/>
    <col min="6134" max="6134" width="45.85546875" style="2" customWidth="1"/>
    <col min="6135" max="6135" width="2.85546875" style="2" customWidth="1"/>
    <col min="6136" max="6137" width="15.7109375" style="2" customWidth="1"/>
    <col min="6138" max="6138" width="2.85546875" style="2" customWidth="1"/>
    <col min="6139" max="6140" width="15.7109375" style="2" customWidth="1"/>
    <col min="6141" max="6141" width="2.85546875" style="2" customWidth="1"/>
    <col min="6142" max="6143" width="15.7109375" style="2" customWidth="1"/>
    <col min="6144" max="6144" width="2.85546875" style="2" customWidth="1"/>
    <col min="6145" max="6146" width="15.7109375" style="2" customWidth="1"/>
    <col min="6147" max="6147" width="2.85546875" style="2" customWidth="1"/>
    <col min="6148" max="6149" width="15.7109375" style="2" customWidth="1"/>
    <col min="6150" max="6150" width="2.85546875" style="2" customWidth="1"/>
    <col min="6151" max="6152" width="15.7109375" style="2" customWidth="1"/>
    <col min="6153" max="6153" width="2.85546875" style="2" customWidth="1"/>
    <col min="6154" max="6388" width="9.140625" style="2"/>
    <col min="6389" max="6389" width="2.85546875" style="2" customWidth="1"/>
    <col min="6390" max="6390" width="45.85546875" style="2" customWidth="1"/>
    <col min="6391" max="6391" width="2.85546875" style="2" customWidth="1"/>
    <col min="6392" max="6393" width="15.7109375" style="2" customWidth="1"/>
    <col min="6394" max="6394" width="2.85546875" style="2" customWidth="1"/>
    <col min="6395" max="6396" width="15.7109375" style="2" customWidth="1"/>
    <col min="6397" max="6397" width="2.85546875" style="2" customWidth="1"/>
    <col min="6398" max="6399" width="15.7109375" style="2" customWidth="1"/>
    <col min="6400" max="6400" width="2.85546875" style="2" customWidth="1"/>
    <col min="6401" max="6402" width="15.7109375" style="2" customWidth="1"/>
    <col min="6403" max="6403" width="2.85546875" style="2" customWidth="1"/>
    <col min="6404" max="6405" width="15.7109375" style="2" customWidth="1"/>
    <col min="6406" max="6406" width="2.85546875" style="2" customWidth="1"/>
    <col min="6407" max="6408" width="15.7109375" style="2" customWidth="1"/>
    <col min="6409" max="6409" width="2.85546875" style="2" customWidth="1"/>
    <col min="6410" max="6644" width="9.140625" style="2"/>
    <col min="6645" max="6645" width="2.85546875" style="2" customWidth="1"/>
    <col min="6646" max="6646" width="45.85546875" style="2" customWidth="1"/>
    <col min="6647" max="6647" width="2.85546875" style="2" customWidth="1"/>
    <col min="6648" max="6649" width="15.7109375" style="2" customWidth="1"/>
    <col min="6650" max="6650" width="2.85546875" style="2" customWidth="1"/>
    <col min="6651" max="6652" width="15.7109375" style="2" customWidth="1"/>
    <col min="6653" max="6653" width="2.85546875" style="2" customWidth="1"/>
    <col min="6654" max="6655" width="15.7109375" style="2" customWidth="1"/>
    <col min="6656" max="6656" width="2.85546875" style="2" customWidth="1"/>
    <col min="6657" max="6658" width="15.7109375" style="2" customWidth="1"/>
    <col min="6659" max="6659" width="2.85546875" style="2" customWidth="1"/>
    <col min="6660" max="6661" width="15.7109375" style="2" customWidth="1"/>
    <col min="6662" max="6662" width="2.85546875" style="2" customWidth="1"/>
    <col min="6663" max="6664" width="15.7109375" style="2" customWidth="1"/>
    <col min="6665" max="6665" width="2.85546875" style="2" customWidth="1"/>
    <col min="6666" max="6900" width="9.140625" style="2"/>
    <col min="6901" max="6901" width="2.85546875" style="2" customWidth="1"/>
    <col min="6902" max="6902" width="45.85546875" style="2" customWidth="1"/>
    <col min="6903" max="6903" width="2.85546875" style="2" customWidth="1"/>
    <col min="6904" max="6905" width="15.7109375" style="2" customWidth="1"/>
    <col min="6906" max="6906" width="2.85546875" style="2" customWidth="1"/>
    <col min="6907" max="6908" width="15.7109375" style="2" customWidth="1"/>
    <col min="6909" max="6909" width="2.85546875" style="2" customWidth="1"/>
    <col min="6910" max="6911" width="15.7109375" style="2" customWidth="1"/>
    <col min="6912" max="6912" width="2.85546875" style="2" customWidth="1"/>
    <col min="6913" max="6914" width="15.7109375" style="2" customWidth="1"/>
    <col min="6915" max="6915" width="2.85546875" style="2" customWidth="1"/>
    <col min="6916" max="6917" width="15.7109375" style="2" customWidth="1"/>
    <col min="6918" max="6918" width="2.85546875" style="2" customWidth="1"/>
    <col min="6919" max="6920" width="15.7109375" style="2" customWidth="1"/>
    <col min="6921" max="6921" width="2.85546875" style="2" customWidth="1"/>
    <col min="6922" max="7156" width="9.140625" style="2"/>
    <col min="7157" max="7157" width="2.85546875" style="2" customWidth="1"/>
    <col min="7158" max="7158" width="45.85546875" style="2" customWidth="1"/>
    <col min="7159" max="7159" width="2.85546875" style="2" customWidth="1"/>
    <col min="7160" max="7161" width="15.7109375" style="2" customWidth="1"/>
    <col min="7162" max="7162" width="2.85546875" style="2" customWidth="1"/>
    <col min="7163" max="7164" width="15.7109375" style="2" customWidth="1"/>
    <col min="7165" max="7165" width="2.85546875" style="2" customWidth="1"/>
    <col min="7166" max="7167" width="15.7109375" style="2" customWidth="1"/>
    <col min="7168" max="7168" width="2.85546875" style="2" customWidth="1"/>
    <col min="7169" max="7170" width="15.7109375" style="2" customWidth="1"/>
    <col min="7171" max="7171" width="2.85546875" style="2" customWidth="1"/>
    <col min="7172" max="7173" width="15.7109375" style="2" customWidth="1"/>
    <col min="7174" max="7174" width="2.85546875" style="2" customWidth="1"/>
    <col min="7175" max="7176" width="15.7109375" style="2" customWidth="1"/>
    <col min="7177" max="7177" width="2.85546875" style="2" customWidth="1"/>
    <col min="7178" max="7412" width="9.140625" style="2"/>
    <col min="7413" max="7413" width="2.85546875" style="2" customWidth="1"/>
    <col min="7414" max="7414" width="45.85546875" style="2" customWidth="1"/>
    <col min="7415" max="7415" width="2.85546875" style="2" customWidth="1"/>
    <col min="7416" max="7417" width="15.7109375" style="2" customWidth="1"/>
    <col min="7418" max="7418" width="2.85546875" style="2" customWidth="1"/>
    <col min="7419" max="7420" width="15.7109375" style="2" customWidth="1"/>
    <col min="7421" max="7421" width="2.85546875" style="2" customWidth="1"/>
    <col min="7422" max="7423" width="15.7109375" style="2" customWidth="1"/>
    <col min="7424" max="7424" width="2.85546875" style="2" customWidth="1"/>
    <col min="7425" max="7426" width="15.7109375" style="2" customWidth="1"/>
    <col min="7427" max="7427" width="2.85546875" style="2" customWidth="1"/>
    <col min="7428" max="7429" width="15.7109375" style="2" customWidth="1"/>
    <col min="7430" max="7430" width="2.85546875" style="2" customWidth="1"/>
    <col min="7431" max="7432" width="15.7109375" style="2" customWidth="1"/>
    <col min="7433" max="7433" width="2.85546875" style="2" customWidth="1"/>
    <col min="7434" max="7668" width="9.140625" style="2"/>
    <col min="7669" max="7669" width="2.85546875" style="2" customWidth="1"/>
    <col min="7670" max="7670" width="45.85546875" style="2" customWidth="1"/>
    <col min="7671" max="7671" width="2.85546875" style="2" customWidth="1"/>
    <col min="7672" max="7673" width="15.7109375" style="2" customWidth="1"/>
    <col min="7674" max="7674" width="2.85546875" style="2" customWidth="1"/>
    <col min="7675" max="7676" width="15.7109375" style="2" customWidth="1"/>
    <col min="7677" max="7677" width="2.85546875" style="2" customWidth="1"/>
    <col min="7678" max="7679" width="15.7109375" style="2" customWidth="1"/>
    <col min="7680" max="7680" width="2.85546875" style="2" customWidth="1"/>
    <col min="7681" max="7682" width="15.7109375" style="2" customWidth="1"/>
    <col min="7683" max="7683" width="2.85546875" style="2" customWidth="1"/>
    <col min="7684" max="7685" width="15.7109375" style="2" customWidth="1"/>
    <col min="7686" max="7686" width="2.85546875" style="2" customWidth="1"/>
    <col min="7687" max="7688" width="15.7109375" style="2" customWidth="1"/>
    <col min="7689" max="7689" width="2.85546875" style="2" customWidth="1"/>
    <col min="7690" max="7924" width="9.140625" style="2"/>
    <col min="7925" max="7925" width="2.85546875" style="2" customWidth="1"/>
    <col min="7926" max="7926" width="45.85546875" style="2" customWidth="1"/>
    <col min="7927" max="7927" width="2.85546875" style="2" customWidth="1"/>
    <col min="7928" max="7929" width="15.7109375" style="2" customWidth="1"/>
    <col min="7930" max="7930" width="2.85546875" style="2" customWidth="1"/>
    <col min="7931" max="7932" width="15.7109375" style="2" customWidth="1"/>
    <col min="7933" max="7933" width="2.85546875" style="2" customWidth="1"/>
    <col min="7934" max="7935" width="15.7109375" style="2" customWidth="1"/>
    <col min="7936" max="7936" width="2.85546875" style="2" customWidth="1"/>
    <col min="7937" max="7938" width="15.7109375" style="2" customWidth="1"/>
    <col min="7939" max="7939" width="2.85546875" style="2" customWidth="1"/>
    <col min="7940" max="7941" width="15.7109375" style="2" customWidth="1"/>
    <col min="7942" max="7942" width="2.85546875" style="2" customWidth="1"/>
    <col min="7943" max="7944" width="15.7109375" style="2" customWidth="1"/>
    <col min="7945" max="7945" width="2.85546875" style="2" customWidth="1"/>
    <col min="7946" max="8180" width="9.140625" style="2"/>
    <col min="8181" max="8181" width="2.85546875" style="2" customWidth="1"/>
    <col min="8182" max="8182" width="45.85546875" style="2" customWidth="1"/>
    <col min="8183" max="8183" width="2.85546875" style="2" customWidth="1"/>
    <col min="8184" max="8185" width="15.7109375" style="2" customWidth="1"/>
    <col min="8186" max="8186" width="2.85546875" style="2" customWidth="1"/>
    <col min="8187" max="8188" width="15.7109375" style="2" customWidth="1"/>
    <col min="8189" max="8189" width="2.85546875" style="2" customWidth="1"/>
    <col min="8190" max="8191" width="15.7109375" style="2" customWidth="1"/>
    <col min="8192" max="8192" width="2.85546875" style="2" customWidth="1"/>
    <col min="8193" max="8194" width="15.7109375" style="2" customWidth="1"/>
    <col min="8195" max="8195" width="2.85546875" style="2" customWidth="1"/>
    <col min="8196" max="8197" width="15.7109375" style="2" customWidth="1"/>
    <col min="8198" max="8198" width="2.85546875" style="2" customWidth="1"/>
    <col min="8199" max="8200" width="15.7109375" style="2" customWidth="1"/>
    <col min="8201" max="8201" width="2.85546875" style="2" customWidth="1"/>
    <col min="8202" max="8436" width="9.140625" style="2"/>
    <col min="8437" max="8437" width="2.85546875" style="2" customWidth="1"/>
    <col min="8438" max="8438" width="45.85546875" style="2" customWidth="1"/>
    <col min="8439" max="8439" width="2.85546875" style="2" customWidth="1"/>
    <col min="8440" max="8441" width="15.7109375" style="2" customWidth="1"/>
    <col min="8442" max="8442" width="2.85546875" style="2" customWidth="1"/>
    <col min="8443" max="8444" width="15.7109375" style="2" customWidth="1"/>
    <col min="8445" max="8445" width="2.85546875" style="2" customWidth="1"/>
    <col min="8446" max="8447" width="15.7109375" style="2" customWidth="1"/>
    <col min="8448" max="8448" width="2.85546875" style="2" customWidth="1"/>
    <col min="8449" max="8450" width="15.7109375" style="2" customWidth="1"/>
    <col min="8451" max="8451" width="2.85546875" style="2" customWidth="1"/>
    <col min="8452" max="8453" width="15.7109375" style="2" customWidth="1"/>
    <col min="8454" max="8454" width="2.85546875" style="2" customWidth="1"/>
    <col min="8455" max="8456" width="15.7109375" style="2" customWidth="1"/>
    <col min="8457" max="8457" width="2.85546875" style="2" customWidth="1"/>
    <col min="8458" max="8692" width="9.140625" style="2"/>
    <col min="8693" max="8693" width="2.85546875" style="2" customWidth="1"/>
    <col min="8694" max="8694" width="45.85546875" style="2" customWidth="1"/>
    <col min="8695" max="8695" width="2.85546875" style="2" customWidth="1"/>
    <col min="8696" max="8697" width="15.7109375" style="2" customWidth="1"/>
    <col min="8698" max="8698" width="2.85546875" style="2" customWidth="1"/>
    <col min="8699" max="8700" width="15.7109375" style="2" customWidth="1"/>
    <col min="8701" max="8701" width="2.85546875" style="2" customWidth="1"/>
    <col min="8702" max="8703" width="15.7109375" style="2" customWidth="1"/>
    <col min="8704" max="8704" width="2.85546875" style="2" customWidth="1"/>
    <col min="8705" max="8706" width="15.7109375" style="2" customWidth="1"/>
    <col min="8707" max="8707" width="2.85546875" style="2" customWidth="1"/>
    <col min="8708" max="8709" width="15.7109375" style="2" customWidth="1"/>
    <col min="8710" max="8710" width="2.85546875" style="2" customWidth="1"/>
    <col min="8711" max="8712" width="15.7109375" style="2" customWidth="1"/>
    <col min="8713" max="8713" width="2.85546875" style="2" customWidth="1"/>
    <col min="8714" max="8948" width="9.140625" style="2"/>
    <col min="8949" max="8949" width="2.85546875" style="2" customWidth="1"/>
    <col min="8950" max="8950" width="45.85546875" style="2" customWidth="1"/>
    <col min="8951" max="8951" width="2.85546875" style="2" customWidth="1"/>
    <col min="8952" max="8953" width="15.7109375" style="2" customWidth="1"/>
    <col min="8954" max="8954" width="2.85546875" style="2" customWidth="1"/>
    <col min="8955" max="8956" width="15.7109375" style="2" customWidth="1"/>
    <col min="8957" max="8957" width="2.85546875" style="2" customWidth="1"/>
    <col min="8958" max="8959" width="15.7109375" style="2" customWidth="1"/>
    <col min="8960" max="8960" width="2.85546875" style="2" customWidth="1"/>
    <col min="8961" max="8962" width="15.7109375" style="2" customWidth="1"/>
    <col min="8963" max="8963" width="2.85546875" style="2" customWidth="1"/>
    <col min="8964" max="8965" width="15.7109375" style="2" customWidth="1"/>
    <col min="8966" max="8966" width="2.85546875" style="2" customWidth="1"/>
    <col min="8967" max="8968" width="15.7109375" style="2" customWidth="1"/>
    <col min="8969" max="8969" width="2.85546875" style="2" customWidth="1"/>
    <col min="8970" max="9204" width="9.140625" style="2"/>
    <col min="9205" max="9205" width="2.85546875" style="2" customWidth="1"/>
    <col min="9206" max="9206" width="45.85546875" style="2" customWidth="1"/>
    <col min="9207" max="9207" width="2.85546875" style="2" customWidth="1"/>
    <col min="9208" max="9209" width="15.7109375" style="2" customWidth="1"/>
    <col min="9210" max="9210" width="2.85546875" style="2" customWidth="1"/>
    <col min="9211" max="9212" width="15.7109375" style="2" customWidth="1"/>
    <col min="9213" max="9213" width="2.85546875" style="2" customWidth="1"/>
    <col min="9214" max="9215" width="15.7109375" style="2" customWidth="1"/>
    <col min="9216" max="9216" width="2.85546875" style="2" customWidth="1"/>
    <col min="9217" max="9218" width="15.7109375" style="2" customWidth="1"/>
    <col min="9219" max="9219" width="2.85546875" style="2" customWidth="1"/>
    <col min="9220" max="9221" width="15.7109375" style="2" customWidth="1"/>
    <col min="9222" max="9222" width="2.85546875" style="2" customWidth="1"/>
    <col min="9223" max="9224" width="15.7109375" style="2" customWidth="1"/>
    <col min="9225" max="9225" width="2.85546875" style="2" customWidth="1"/>
    <col min="9226" max="9460" width="9.140625" style="2"/>
    <col min="9461" max="9461" width="2.85546875" style="2" customWidth="1"/>
    <col min="9462" max="9462" width="45.85546875" style="2" customWidth="1"/>
    <col min="9463" max="9463" width="2.85546875" style="2" customWidth="1"/>
    <col min="9464" max="9465" width="15.7109375" style="2" customWidth="1"/>
    <col min="9466" max="9466" width="2.85546875" style="2" customWidth="1"/>
    <col min="9467" max="9468" width="15.7109375" style="2" customWidth="1"/>
    <col min="9469" max="9469" width="2.85546875" style="2" customWidth="1"/>
    <col min="9470" max="9471" width="15.7109375" style="2" customWidth="1"/>
    <col min="9472" max="9472" width="2.85546875" style="2" customWidth="1"/>
    <col min="9473" max="9474" width="15.7109375" style="2" customWidth="1"/>
    <col min="9475" max="9475" width="2.85546875" style="2" customWidth="1"/>
    <col min="9476" max="9477" width="15.7109375" style="2" customWidth="1"/>
    <col min="9478" max="9478" width="2.85546875" style="2" customWidth="1"/>
    <col min="9479" max="9480" width="15.7109375" style="2" customWidth="1"/>
    <col min="9481" max="9481" width="2.85546875" style="2" customWidth="1"/>
    <col min="9482" max="9716" width="9.140625" style="2"/>
    <col min="9717" max="9717" width="2.85546875" style="2" customWidth="1"/>
    <col min="9718" max="9718" width="45.85546875" style="2" customWidth="1"/>
    <col min="9719" max="9719" width="2.85546875" style="2" customWidth="1"/>
    <col min="9720" max="9721" width="15.7109375" style="2" customWidth="1"/>
    <col min="9722" max="9722" width="2.85546875" style="2" customWidth="1"/>
    <col min="9723" max="9724" width="15.7109375" style="2" customWidth="1"/>
    <col min="9725" max="9725" width="2.85546875" style="2" customWidth="1"/>
    <col min="9726" max="9727" width="15.7109375" style="2" customWidth="1"/>
    <col min="9728" max="9728" width="2.85546875" style="2" customWidth="1"/>
    <col min="9729" max="9730" width="15.7109375" style="2" customWidth="1"/>
    <col min="9731" max="9731" width="2.85546875" style="2" customWidth="1"/>
    <col min="9732" max="9733" width="15.7109375" style="2" customWidth="1"/>
    <col min="9734" max="9734" width="2.85546875" style="2" customWidth="1"/>
    <col min="9735" max="9736" width="15.7109375" style="2" customWidth="1"/>
    <col min="9737" max="9737" width="2.85546875" style="2" customWidth="1"/>
    <col min="9738" max="9972" width="9.140625" style="2"/>
    <col min="9973" max="9973" width="2.85546875" style="2" customWidth="1"/>
    <col min="9974" max="9974" width="45.85546875" style="2" customWidth="1"/>
    <col min="9975" max="9975" width="2.85546875" style="2" customWidth="1"/>
    <col min="9976" max="9977" width="15.7109375" style="2" customWidth="1"/>
    <col min="9978" max="9978" width="2.85546875" style="2" customWidth="1"/>
    <col min="9979" max="9980" width="15.7109375" style="2" customWidth="1"/>
    <col min="9981" max="9981" width="2.85546875" style="2" customWidth="1"/>
    <col min="9982" max="9983" width="15.7109375" style="2" customWidth="1"/>
    <col min="9984" max="9984" width="2.85546875" style="2" customWidth="1"/>
    <col min="9985" max="9986" width="15.7109375" style="2" customWidth="1"/>
    <col min="9987" max="9987" width="2.85546875" style="2" customWidth="1"/>
    <col min="9988" max="9989" width="15.7109375" style="2" customWidth="1"/>
    <col min="9990" max="9990" width="2.85546875" style="2" customWidth="1"/>
    <col min="9991" max="9992" width="15.7109375" style="2" customWidth="1"/>
    <col min="9993" max="9993" width="2.85546875" style="2" customWidth="1"/>
    <col min="9994" max="10228" width="9.140625" style="2"/>
    <col min="10229" max="10229" width="2.85546875" style="2" customWidth="1"/>
    <col min="10230" max="10230" width="45.85546875" style="2" customWidth="1"/>
    <col min="10231" max="10231" width="2.85546875" style="2" customWidth="1"/>
    <col min="10232" max="10233" width="15.7109375" style="2" customWidth="1"/>
    <col min="10234" max="10234" width="2.85546875" style="2" customWidth="1"/>
    <col min="10235" max="10236" width="15.7109375" style="2" customWidth="1"/>
    <col min="10237" max="10237" width="2.85546875" style="2" customWidth="1"/>
    <col min="10238" max="10239" width="15.7109375" style="2" customWidth="1"/>
    <col min="10240" max="10240" width="2.85546875" style="2" customWidth="1"/>
    <col min="10241" max="10242" width="15.7109375" style="2" customWidth="1"/>
    <col min="10243" max="10243" width="2.85546875" style="2" customWidth="1"/>
    <col min="10244" max="10245" width="15.7109375" style="2" customWidth="1"/>
    <col min="10246" max="10246" width="2.85546875" style="2" customWidth="1"/>
    <col min="10247" max="10248" width="15.7109375" style="2" customWidth="1"/>
    <col min="10249" max="10249" width="2.85546875" style="2" customWidth="1"/>
    <col min="10250" max="10484" width="9.140625" style="2"/>
    <col min="10485" max="10485" width="2.85546875" style="2" customWidth="1"/>
    <col min="10486" max="10486" width="45.85546875" style="2" customWidth="1"/>
    <col min="10487" max="10487" width="2.85546875" style="2" customWidth="1"/>
    <col min="10488" max="10489" width="15.7109375" style="2" customWidth="1"/>
    <col min="10490" max="10490" width="2.85546875" style="2" customWidth="1"/>
    <col min="10491" max="10492" width="15.7109375" style="2" customWidth="1"/>
    <col min="10493" max="10493" width="2.85546875" style="2" customWidth="1"/>
    <col min="10494" max="10495" width="15.7109375" style="2" customWidth="1"/>
    <col min="10496" max="10496" width="2.85546875" style="2" customWidth="1"/>
    <col min="10497" max="10498" width="15.7109375" style="2" customWidth="1"/>
    <col min="10499" max="10499" width="2.85546875" style="2" customWidth="1"/>
    <col min="10500" max="10501" width="15.7109375" style="2" customWidth="1"/>
    <col min="10502" max="10502" width="2.85546875" style="2" customWidth="1"/>
    <col min="10503" max="10504" width="15.7109375" style="2" customWidth="1"/>
    <col min="10505" max="10505" width="2.85546875" style="2" customWidth="1"/>
    <col min="10506" max="10740" width="9.140625" style="2"/>
    <col min="10741" max="10741" width="2.85546875" style="2" customWidth="1"/>
    <col min="10742" max="10742" width="45.85546875" style="2" customWidth="1"/>
    <col min="10743" max="10743" width="2.85546875" style="2" customWidth="1"/>
    <col min="10744" max="10745" width="15.7109375" style="2" customWidth="1"/>
    <col min="10746" max="10746" width="2.85546875" style="2" customWidth="1"/>
    <col min="10747" max="10748" width="15.7109375" style="2" customWidth="1"/>
    <col min="10749" max="10749" width="2.85546875" style="2" customWidth="1"/>
    <col min="10750" max="10751" width="15.7109375" style="2" customWidth="1"/>
    <col min="10752" max="10752" width="2.85546875" style="2" customWidth="1"/>
    <col min="10753" max="10754" width="15.7109375" style="2" customWidth="1"/>
    <col min="10755" max="10755" width="2.85546875" style="2" customWidth="1"/>
    <col min="10756" max="10757" width="15.7109375" style="2" customWidth="1"/>
    <col min="10758" max="10758" width="2.85546875" style="2" customWidth="1"/>
    <col min="10759" max="10760" width="15.7109375" style="2" customWidth="1"/>
    <col min="10761" max="10761" width="2.85546875" style="2" customWidth="1"/>
    <col min="10762" max="10996" width="9.140625" style="2"/>
    <col min="10997" max="10997" width="2.85546875" style="2" customWidth="1"/>
    <col min="10998" max="10998" width="45.85546875" style="2" customWidth="1"/>
    <col min="10999" max="10999" width="2.85546875" style="2" customWidth="1"/>
    <col min="11000" max="11001" width="15.7109375" style="2" customWidth="1"/>
    <col min="11002" max="11002" width="2.85546875" style="2" customWidth="1"/>
    <col min="11003" max="11004" width="15.7109375" style="2" customWidth="1"/>
    <col min="11005" max="11005" width="2.85546875" style="2" customWidth="1"/>
    <col min="11006" max="11007" width="15.7109375" style="2" customWidth="1"/>
    <col min="11008" max="11008" width="2.85546875" style="2" customWidth="1"/>
    <col min="11009" max="11010" width="15.7109375" style="2" customWidth="1"/>
    <col min="11011" max="11011" width="2.85546875" style="2" customWidth="1"/>
    <col min="11012" max="11013" width="15.7109375" style="2" customWidth="1"/>
    <col min="11014" max="11014" width="2.85546875" style="2" customWidth="1"/>
    <col min="11015" max="11016" width="15.7109375" style="2" customWidth="1"/>
    <col min="11017" max="11017" width="2.85546875" style="2" customWidth="1"/>
    <col min="11018" max="11252" width="9.140625" style="2"/>
    <col min="11253" max="11253" width="2.85546875" style="2" customWidth="1"/>
    <col min="11254" max="11254" width="45.85546875" style="2" customWidth="1"/>
    <col min="11255" max="11255" width="2.85546875" style="2" customWidth="1"/>
    <col min="11256" max="11257" width="15.7109375" style="2" customWidth="1"/>
    <col min="11258" max="11258" width="2.85546875" style="2" customWidth="1"/>
    <col min="11259" max="11260" width="15.7109375" style="2" customWidth="1"/>
    <col min="11261" max="11261" width="2.85546875" style="2" customWidth="1"/>
    <col min="11262" max="11263" width="15.7109375" style="2" customWidth="1"/>
    <col min="11264" max="11264" width="2.85546875" style="2" customWidth="1"/>
    <col min="11265" max="11266" width="15.7109375" style="2" customWidth="1"/>
    <col min="11267" max="11267" width="2.85546875" style="2" customWidth="1"/>
    <col min="11268" max="11269" width="15.7109375" style="2" customWidth="1"/>
    <col min="11270" max="11270" width="2.85546875" style="2" customWidth="1"/>
    <col min="11271" max="11272" width="15.7109375" style="2" customWidth="1"/>
    <col min="11273" max="11273" width="2.85546875" style="2" customWidth="1"/>
    <col min="11274" max="11508" width="9.140625" style="2"/>
    <col min="11509" max="11509" width="2.85546875" style="2" customWidth="1"/>
    <col min="11510" max="11510" width="45.85546875" style="2" customWidth="1"/>
    <col min="11511" max="11511" width="2.85546875" style="2" customWidth="1"/>
    <col min="11512" max="11513" width="15.7109375" style="2" customWidth="1"/>
    <col min="11514" max="11514" width="2.85546875" style="2" customWidth="1"/>
    <col min="11515" max="11516" width="15.7109375" style="2" customWidth="1"/>
    <col min="11517" max="11517" width="2.85546875" style="2" customWidth="1"/>
    <col min="11518" max="11519" width="15.7109375" style="2" customWidth="1"/>
    <col min="11520" max="11520" width="2.85546875" style="2" customWidth="1"/>
    <col min="11521" max="11522" width="15.7109375" style="2" customWidth="1"/>
    <col min="11523" max="11523" width="2.85546875" style="2" customWidth="1"/>
    <col min="11524" max="11525" width="15.7109375" style="2" customWidth="1"/>
    <col min="11526" max="11526" width="2.85546875" style="2" customWidth="1"/>
    <col min="11527" max="11528" width="15.7109375" style="2" customWidth="1"/>
    <col min="11529" max="11529" width="2.85546875" style="2" customWidth="1"/>
    <col min="11530" max="11764" width="9.140625" style="2"/>
    <col min="11765" max="11765" width="2.85546875" style="2" customWidth="1"/>
    <col min="11766" max="11766" width="45.85546875" style="2" customWidth="1"/>
    <col min="11767" max="11767" width="2.85546875" style="2" customWidth="1"/>
    <col min="11768" max="11769" width="15.7109375" style="2" customWidth="1"/>
    <col min="11770" max="11770" width="2.85546875" style="2" customWidth="1"/>
    <col min="11771" max="11772" width="15.7109375" style="2" customWidth="1"/>
    <col min="11773" max="11773" width="2.85546875" style="2" customWidth="1"/>
    <col min="11774" max="11775" width="15.7109375" style="2" customWidth="1"/>
    <col min="11776" max="11776" width="2.85546875" style="2" customWidth="1"/>
    <col min="11777" max="11778" width="15.7109375" style="2" customWidth="1"/>
    <col min="11779" max="11779" width="2.85546875" style="2" customWidth="1"/>
    <col min="11780" max="11781" width="15.7109375" style="2" customWidth="1"/>
    <col min="11782" max="11782" width="2.85546875" style="2" customWidth="1"/>
    <col min="11783" max="11784" width="15.7109375" style="2" customWidth="1"/>
    <col min="11785" max="11785" width="2.85546875" style="2" customWidth="1"/>
    <col min="11786" max="12020" width="9.140625" style="2"/>
    <col min="12021" max="12021" width="2.85546875" style="2" customWidth="1"/>
    <col min="12022" max="12022" width="45.85546875" style="2" customWidth="1"/>
    <col min="12023" max="12023" width="2.85546875" style="2" customWidth="1"/>
    <col min="12024" max="12025" width="15.7109375" style="2" customWidth="1"/>
    <col min="12026" max="12026" width="2.85546875" style="2" customWidth="1"/>
    <col min="12027" max="12028" width="15.7109375" style="2" customWidth="1"/>
    <col min="12029" max="12029" width="2.85546875" style="2" customWidth="1"/>
    <col min="12030" max="12031" width="15.7109375" style="2" customWidth="1"/>
    <col min="12032" max="12032" width="2.85546875" style="2" customWidth="1"/>
    <col min="12033" max="12034" width="15.7109375" style="2" customWidth="1"/>
    <col min="12035" max="12035" width="2.85546875" style="2" customWidth="1"/>
    <col min="12036" max="12037" width="15.7109375" style="2" customWidth="1"/>
    <col min="12038" max="12038" width="2.85546875" style="2" customWidth="1"/>
    <col min="12039" max="12040" width="15.7109375" style="2" customWidth="1"/>
    <col min="12041" max="12041" width="2.85546875" style="2" customWidth="1"/>
    <col min="12042" max="12276" width="9.140625" style="2"/>
    <col min="12277" max="12277" width="2.85546875" style="2" customWidth="1"/>
    <col min="12278" max="12278" width="45.85546875" style="2" customWidth="1"/>
    <col min="12279" max="12279" width="2.85546875" style="2" customWidth="1"/>
    <col min="12280" max="12281" width="15.7109375" style="2" customWidth="1"/>
    <col min="12282" max="12282" width="2.85546875" style="2" customWidth="1"/>
    <col min="12283" max="12284" width="15.7109375" style="2" customWidth="1"/>
    <col min="12285" max="12285" width="2.85546875" style="2" customWidth="1"/>
    <col min="12286" max="12287" width="15.7109375" style="2" customWidth="1"/>
    <col min="12288" max="12288" width="2.85546875" style="2" customWidth="1"/>
    <col min="12289" max="12290" width="15.7109375" style="2" customWidth="1"/>
    <col min="12291" max="12291" width="2.85546875" style="2" customWidth="1"/>
    <col min="12292" max="12293" width="15.7109375" style="2" customWidth="1"/>
    <col min="12294" max="12294" width="2.85546875" style="2" customWidth="1"/>
    <col min="12295" max="12296" width="15.7109375" style="2" customWidth="1"/>
    <col min="12297" max="12297" width="2.85546875" style="2" customWidth="1"/>
    <col min="12298" max="12532" width="9.140625" style="2"/>
    <col min="12533" max="12533" width="2.85546875" style="2" customWidth="1"/>
    <col min="12534" max="12534" width="45.85546875" style="2" customWidth="1"/>
    <col min="12535" max="12535" width="2.85546875" style="2" customWidth="1"/>
    <col min="12536" max="12537" width="15.7109375" style="2" customWidth="1"/>
    <col min="12538" max="12538" width="2.85546875" style="2" customWidth="1"/>
    <col min="12539" max="12540" width="15.7109375" style="2" customWidth="1"/>
    <col min="12541" max="12541" width="2.85546875" style="2" customWidth="1"/>
    <col min="12542" max="12543" width="15.7109375" style="2" customWidth="1"/>
    <col min="12544" max="12544" width="2.85546875" style="2" customWidth="1"/>
    <col min="12545" max="12546" width="15.7109375" style="2" customWidth="1"/>
    <col min="12547" max="12547" width="2.85546875" style="2" customWidth="1"/>
    <col min="12548" max="12549" width="15.7109375" style="2" customWidth="1"/>
    <col min="12550" max="12550" width="2.85546875" style="2" customWidth="1"/>
    <col min="12551" max="12552" width="15.7109375" style="2" customWidth="1"/>
    <col min="12553" max="12553" width="2.85546875" style="2" customWidth="1"/>
    <col min="12554" max="12788" width="9.140625" style="2"/>
    <col min="12789" max="12789" width="2.85546875" style="2" customWidth="1"/>
    <col min="12790" max="12790" width="45.85546875" style="2" customWidth="1"/>
    <col min="12791" max="12791" width="2.85546875" style="2" customWidth="1"/>
    <col min="12792" max="12793" width="15.7109375" style="2" customWidth="1"/>
    <col min="12794" max="12794" width="2.85546875" style="2" customWidth="1"/>
    <col min="12795" max="12796" width="15.7109375" style="2" customWidth="1"/>
    <col min="12797" max="12797" width="2.85546875" style="2" customWidth="1"/>
    <col min="12798" max="12799" width="15.7109375" style="2" customWidth="1"/>
    <col min="12800" max="12800" width="2.85546875" style="2" customWidth="1"/>
    <col min="12801" max="12802" width="15.7109375" style="2" customWidth="1"/>
    <col min="12803" max="12803" width="2.85546875" style="2" customWidth="1"/>
    <col min="12804" max="12805" width="15.7109375" style="2" customWidth="1"/>
    <col min="12806" max="12806" width="2.85546875" style="2" customWidth="1"/>
    <col min="12807" max="12808" width="15.7109375" style="2" customWidth="1"/>
    <col min="12809" max="12809" width="2.85546875" style="2" customWidth="1"/>
    <col min="12810" max="13044" width="9.140625" style="2"/>
    <col min="13045" max="13045" width="2.85546875" style="2" customWidth="1"/>
    <col min="13046" max="13046" width="45.85546875" style="2" customWidth="1"/>
    <col min="13047" max="13047" width="2.85546875" style="2" customWidth="1"/>
    <col min="13048" max="13049" width="15.7109375" style="2" customWidth="1"/>
    <col min="13050" max="13050" width="2.85546875" style="2" customWidth="1"/>
    <col min="13051" max="13052" width="15.7109375" style="2" customWidth="1"/>
    <col min="13053" max="13053" width="2.85546875" style="2" customWidth="1"/>
    <col min="13054" max="13055" width="15.7109375" style="2" customWidth="1"/>
    <col min="13056" max="13056" width="2.85546875" style="2" customWidth="1"/>
    <col min="13057" max="13058" width="15.7109375" style="2" customWidth="1"/>
    <col min="13059" max="13059" width="2.85546875" style="2" customWidth="1"/>
    <col min="13060" max="13061" width="15.7109375" style="2" customWidth="1"/>
    <col min="13062" max="13062" width="2.85546875" style="2" customWidth="1"/>
    <col min="13063" max="13064" width="15.7109375" style="2" customWidth="1"/>
    <col min="13065" max="13065" width="2.85546875" style="2" customWidth="1"/>
    <col min="13066" max="13300" width="9.140625" style="2"/>
    <col min="13301" max="13301" width="2.85546875" style="2" customWidth="1"/>
    <col min="13302" max="13302" width="45.85546875" style="2" customWidth="1"/>
    <col min="13303" max="13303" width="2.85546875" style="2" customWidth="1"/>
    <col min="13304" max="13305" width="15.7109375" style="2" customWidth="1"/>
    <col min="13306" max="13306" width="2.85546875" style="2" customWidth="1"/>
    <col min="13307" max="13308" width="15.7109375" style="2" customWidth="1"/>
    <col min="13309" max="13309" width="2.85546875" style="2" customWidth="1"/>
    <col min="13310" max="13311" width="15.7109375" style="2" customWidth="1"/>
    <col min="13312" max="13312" width="2.85546875" style="2" customWidth="1"/>
    <col min="13313" max="13314" width="15.7109375" style="2" customWidth="1"/>
    <col min="13315" max="13315" width="2.85546875" style="2" customWidth="1"/>
    <col min="13316" max="13317" width="15.7109375" style="2" customWidth="1"/>
    <col min="13318" max="13318" width="2.85546875" style="2" customWidth="1"/>
    <col min="13319" max="13320" width="15.7109375" style="2" customWidth="1"/>
    <col min="13321" max="13321" width="2.85546875" style="2" customWidth="1"/>
    <col min="13322" max="13556" width="9.140625" style="2"/>
    <col min="13557" max="13557" width="2.85546875" style="2" customWidth="1"/>
    <col min="13558" max="13558" width="45.85546875" style="2" customWidth="1"/>
    <col min="13559" max="13559" width="2.85546875" style="2" customWidth="1"/>
    <col min="13560" max="13561" width="15.7109375" style="2" customWidth="1"/>
    <col min="13562" max="13562" width="2.85546875" style="2" customWidth="1"/>
    <col min="13563" max="13564" width="15.7109375" style="2" customWidth="1"/>
    <col min="13565" max="13565" width="2.85546875" style="2" customWidth="1"/>
    <col min="13566" max="13567" width="15.7109375" style="2" customWidth="1"/>
    <col min="13568" max="13568" width="2.85546875" style="2" customWidth="1"/>
    <col min="13569" max="13570" width="15.7109375" style="2" customWidth="1"/>
    <col min="13571" max="13571" width="2.85546875" style="2" customWidth="1"/>
    <col min="13572" max="13573" width="15.7109375" style="2" customWidth="1"/>
    <col min="13574" max="13574" width="2.85546875" style="2" customWidth="1"/>
    <col min="13575" max="13576" width="15.7109375" style="2" customWidth="1"/>
    <col min="13577" max="13577" width="2.85546875" style="2" customWidth="1"/>
    <col min="13578" max="13812" width="9.140625" style="2"/>
    <col min="13813" max="13813" width="2.85546875" style="2" customWidth="1"/>
    <col min="13814" max="13814" width="45.85546875" style="2" customWidth="1"/>
    <col min="13815" max="13815" width="2.85546875" style="2" customWidth="1"/>
    <col min="13816" max="13817" width="15.7109375" style="2" customWidth="1"/>
    <col min="13818" max="13818" width="2.85546875" style="2" customWidth="1"/>
    <col min="13819" max="13820" width="15.7109375" style="2" customWidth="1"/>
    <col min="13821" max="13821" width="2.85546875" style="2" customWidth="1"/>
    <col min="13822" max="13823" width="15.7109375" style="2" customWidth="1"/>
    <col min="13824" max="13824" width="2.85546875" style="2" customWidth="1"/>
    <col min="13825" max="13826" width="15.7109375" style="2" customWidth="1"/>
    <col min="13827" max="13827" width="2.85546875" style="2" customWidth="1"/>
    <col min="13828" max="13829" width="15.7109375" style="2" customWidth="1"/>
    <col min="13830" max="13830" width="2.85546875" style="2" customWidth="1"/>
    <col min="13831" max="13832" width="15.7109375" style="2" customWidth="1"/>
    <col min="13833" max="13833" width="2.85546875" style="2" customWidth="1"/>
    <col min="13834" max="14068" width="9.140625" style="2"/>
    <col min="14069" max="14069" width="2.85546875" style="2" customWidth="1"/>
    <col min="14070" max="14070" width="45.85546875" style="2" customWidth="1"/>
    <col min="14071" max="14071" width="2.85546875" style="2" customWidth="1"/>
    <col min="14072" max="14073" width="15.7109375" style="2" customWidth="1"/>
    <col min="14074" max="14074" width="2.85546875" style="2" customWidth="1"/>
    <col min="14075" max="14076" width="15.7109375" style="2" customWidth="1"/>
    <col min="14077" max="14077" width="2.85546875" style="2" customWidth="1"/>
    <col min="14078" max="14079" width="15.7109375" style="2" customWidth="1"/>
    <col min="14080" max="14080" width="2.85546875" style="2" customWidth="1"/>
    <col min="14081" max="14082" width="15.7109375" style="2" customWidth="1"/>
    <col min="14083" max="14083" width="2.85546875" style="2" customWidth="1"/>
    <col min="14084" max="14085" width="15.7109375" style="2" customWidth="1"/>
    <col min="14086" max="14086" width="2.85546875" style="2" customWidth="1"/>
    <col min="14087" max="14088" width="15.7109375" style="2" customWidth="1"/>
    <col min="14089" max="14089" width="2.85546875" style="2" customWidth="1"/>
    <col min="14090" max="14324" width="9.140625" style="2"/>
    <col min="14325" max="14325" width="2.85546875" style="2" customWidth="1"/>
    <col min="14326" max="14326" width="45.85546875" style="2" customWidth="1"/>
    <col min="14327" max="14327" width="2.85546875" style="2" customWidth="1"/>
    <col min="14328" max="14329" width="15.7109375" style="2" customWidth="1"/>
    <col min="14330" max="14330" width="2.85546875" style="2" customWidth="1"/>
    <col min="14331" max="14332" width="15.7109375" style="2" customWidth="1"/>
    <col min="14333" max="14333" width="2.85546875" style="2" customWidth="1"/>
    <col min="14334" max="14335" width="15.7109375" style="2" customWidth="1"/>
    <col min="14336" max="14336" width="2.85546875" style="2" customWidth="1"/>
    <col min="14337" max="14338" width="15.7109375" style="2" customWidth="1"/>
    <col min="14339" max="14339" width="2.85546875" style="2" customWidth="1"/>
    <col min="14340" max="14341" width="15.7109375" style="2" customWidth="1"/>
    <col min="14342" max="14342" width="2.85546875" style="2" customWidth="1"/>
    <col min="14343" max="14344" width="15.7109375" style="2" customWidth="1"/>
    <col min="14345" max="14345" width="2.85546875" style="2" customWidth="1"/>
    <col min="14346" max="14580" width="9.140625" style="2"/>
    <col min="14581" max="14581" width="2.85546875" style="2" customWidth="1"/>
    <col min="14582" max="14582" width="45.85546875" style="2" customWidth="1"/>
    <col min="14583" max="14583" width="2.85546875" style="2" customWidth="1"/>
    <col min="14584" max="14585" width="15.7109375" style="2" customWidth="1"/>
    <col min="14586" max="14586" width="2.85546875" style="2" customWidth="1"/>
    <col min="14587" max="14588" width="15.7109375" style="2" customWidth="1"/>
    <col min="14589" max="14589" width="2.85546875" style="2" customWidth="1"/>
    <col min="14590" max="14591" width="15.7109375" style="2" customWidth="1"/>
    <col min="14592" max="14592" width="2.85546875" style="2" customWidth="1"/>
    <col min="14593" max="14594" width="15.7109375" style="2" customWidth="1"/>
    <col min="14595" max="14595" width="2.85546875" style="2" customWidth="1"/>
    <col min="14596" max="14597" width="15.7109375" style="2" customWidth="1"/>
    <col min="14598" max="14598" width="2.85546875" style="2" customWidth="1"/>
    <col min="14599" max="14600" width="15.7109375" style="2" customWidth="1"/>
    <col min="14601" max="14601" width="2.85546875" style="2" customWidth="1"/>
    <col min="14602" max="14836" width="9.140625" style="2"/>
    <col min="14837" max="14837" width="2.85546875" style="2" customWidth="1"/>
    <col min="14838" max="14838" width="45.85546875" style="2" customWidth="1"/>
    <col min="14839" max="14839" width="2.85546875" style="2" customWidth="1"/>
    <col min="14840" max="14841" width="15.7109375" style="2" customWidth="1"/>
    <col min="14842" max="14842" width="2.85546875" style="2" customWidth="1"/>
    <col min="14843" max="14844" width="15.7109375" style="2" customWidth="1"/>
    <col min="14845" max="14845" width="2.85546875" style="2" customWidth="1"/>
    <col min="14846" max="14847" width="15.7109375" style="2" customWidth="1"/>
    <col min="14848" max="14848" width="2.85546875" style="2" customWidth="1"/>
    <col min="14849" max="14850" width="15.7109375" style="2" customWidth="1"/>
    <col min="14851" max="14851" width="2.85546875" style="2" customWidth="1"/>
    <col min="14852" max="14853" width="15.7109375" style="2" customWidth="1"/>
    <col min="14854" max="14854" width="2.85546875" style="2" customWidth="1"/>
    <col min="14855" max="14856" width="15.7109375" style="2" customWidth="1"/>
    <col min="14857" max="14857" width="2.85546875" style="2" customWidth="1"/>
    <col min="14858" max="15092" width="9.140625" style="2"/>
    <col min="15093" max="15093" width="2.85546875" style="2" customWidth="1"/>
    <col min="15094" max="15094" width="45.85546875" style="2" customWidth="1"/>
    <col min="15095" max="15095" width="2.85546875" style="2" customWidth="1"/>
    <col min="15096" max="15097" width="15.7109375" style="2" customWidth="1"/>
    <col min="15098" max="15098" width="2.85546875" style="2" customWidth="1"/>
    <col min="15099" max="15100" width="15.7109375" style="2" customWidth="1"/>
    <col min="15101" max="15101" width="2.85546875" style="2" customWidth="1"/>
    <col min="15102" max="15103" width="15.7109375" style="2" customWidth="1"/>
    <col min="15104" max="15104" width="2.85546875" style="2" customWidth="1"/>
    <col min="15105" max="15106" width="15.7109375" style="2" customWidth="1"/>
    <col min="15107" max="15107" width="2.85546875" style="2" customWidth="1"/>
    <col min="15108" max="15109" width="15.7109375" style="2" customWidth="1"/>
    <col min="15110" max="15110" width="2.85546875" style="2" customWidth="1"/>
    <col min="15111" max="15112" width="15.7109375" style="2" customWidth="1"/>
    <col min="15113" max="15113" width="2.85546875" style="2" customWidth="1"/>
    <col min="15114" max="15348" width="9.140625" style="2"/>
    <col min="15349" max="15349" width="2.85546875" style="2" customWidth="1"/>
    <col min="15350" max="15350" width="45.85546875" style="2" customWidth="1"/>
    <col min="15351" max="15351" width="2.85546875" style="2" customWidth="1"/>
    <col min="15352" max="15353" width="15.7109375" style="2" customWidth="1"/>
    <col min="15354" max="15354" width="2.85546875" style="2" customWidth="1"/>
    <col min="15355" max="15356" width="15.7109375" style="2" customWidth="1"/>
    <col min="15357" max="15357" width="2.85546875" style="2" customWidth="1"/>
    <col min="15358" max="15359" width="15.7109375" style="2" customWidth="1"/>
    <col min="15360" max="15360" width="2.85546875" style="2" customWidth="1"/>
    <col min="15361" max="15362" width="15.7109375" style="2" customWidth="1"/>
    <col min="15363" max="15363" width="2.85546875" style="2" customWidth="1"/>
    <col min="15364" max="15365" width="15.7109375" style="2" customWidth="1"/>
    <col min="15366" max="15366" width="2.85546875" style="2" customWidth="1"/>
    <col min="15367" max="15368" width="15.7109375" style="2" customWidth="1"/>
    <col min="15369" max="15369" width="2.85546875" style="2" customWidth="1"/>
    <col min="15370" max="15604" width="9.140625" style="2"/>
    <col min="15605" max="15605" width="2.85546875" style="2" customWidth="1"/>
    <col min="15606" max="15606" width="45.85546875" style="2" customWidth="1"/>
    <col min="15607" max="15607" width="2.85546875" style="2" customWidth="1"/>
    <col min="15608" max="15609" width="15.7109375" style="2" customWidth="1"/>
    <col min="15610" max="15610" width="2.85546875" style="2" customWidth="1"/>
    <col min="15611" max="15612" width="15.7109375" style="2" customWidth="1"/>
    <col min="15613" max="15613" width="2.85546875" style="2" customWidth="1"/>
    <col min="15614" max="15615" width="15.7109375" style="2" customWidth="1"/>
    <col min="15616" max="15616" width="2.85546875" style="2" customWidth="1"/>
    <col min="15617" max="15618" width="15.7109375" style="2" customWidth="1"/>
    <col min="15619" max="15619" width="2.85546875" style="2" customWidth="1"/>
    <col min="15620" max="15621" width="15.7109375" style="2" customWidth="1"/>
    <col min="15622" max="15622" width="2.85546875" style="2" customWidth="1"/>
    <col min="15623" max="15624" width="15.7109375" style="2" customWidth="1"/>
    <col min="15625" max="15625" width="2.85546875" style="2" customWidth="1"/>
    <col min="15626" max="15860" width="9.140625" style="2"/>
    <col min="15861" max="15861" width="2.85546875" style="2" customWidth="1"/>
    <col min="15862" max="15862" width="45.85546875" style="2" customWidth="1"/>
    <col min="15863" max="15863" width="2.85546875" style="2" customWidth="1"/>
    <col min="15864" max="15865" width="15.7109375" style="2" customWidth="1"/>
    <col min="15866" max="15866" width="2.85546875" style="2" customWidth="1"/>
    <col min="15867" max="15868" width="15.7109375" style="2" customWidth="1"/>
    <col min="15869" max="15869" width="2.85546875" style="2" customWidth="1"/>
    <col min="15870" max="15871" width="15.7109375" style="2" customWidth="1"/>
    <col min="15872" max="15872" width="2.85546875" style="2" customWidth="1"/>
    <col min="15873" max="15874" width="15.7109375" style="2" customWidth="1"/>
    <col min="15875" max="15875" width="2.85546875" style="2" customWidth="1"/>
    <col min="15876" max="15877" width="15.7109375" style="2" customWidth="1"/>
    <col min="15878" max="15878" width="2.85546875" style="2" customWidth="1"/>
    <col min="15879" max="15880" width="15.7109375" style="2" customWidth="1"/>
    <col min="15881" max="15881" width="2.85546875" style="2" customWidth="1"/>
    <col min="15882" max="16116" width="9.140625" style="2"/>
    <col min="16117" max="16117" width="2.85546875" style="2" customWidth="1"/>
    <col min="16118" max="16118" width="45.85546875" style="2" customWidth="1"/>
    <col min="16119" max="16119" width="2.85546875" style="2" customWidth="1"/>
    <col min="16120" max="16121" width="15.7109375" style="2" customWidth="1"/>
    <col min="16122" max="16122" width="2.85546875" style="2" customWidth="1"/>
    <col min="16123" max="16124" width="15.7109375" style="2" customWidth="1"/>
    <col min="16125" max="16125" width="2.85546875" style="2" customWidth="1"/>
    <col min="16126" max="16127" width="15.7109375" style="2" customWidth="1"/>
    <col min="16128" max="16128" width="2.85546875" style="2" customWidth="1"/>
    <col min="16129" max="16130" width="15.7109375" style="2" customWidth="1"/>
    <col min="16131" max="16131" width="2.85546875" style="2" customWidth="1"/>
    <col min="16132" max="16133" width="15.7109375" style="2" customWidth="1"/>
    <col min="16134" max="16134" width="2.85546875" style="2" customWidth="1"/>
    <col min="16135" max="16136" width="15.7109375" style="2" customWidth="1"/>
    <col min="16137" max="16137" width="2.85546875" style="2" customWidth="1"/>
    <col min="16138" max="16384" width="9.140625" style="2"/>
  </cols>
  <sheetData>
    <row r="2" spans="1:16382" ht="12" customHeight="1" x14ac:dyDescent="0.25">
      <c r="B2" s="209" t="s">
        <v>465</v>
      </c>
    </row>
    <row r="3" spans="1:16382" ht="12" customHeight="1" x14ac:dyDescent="0.25">
      <c r="B3" s="209" t="s">
        <v>466</v>
      </c>
    </row>
    <row r="4" spans="1:16382" ht="12" customHeight="1" x14ac:dyDescent="0.25">
      <c r="B4" s="2313" t="s">
        <v>4</v>
      </c>
      <c r="D4" s="2316" t="s">
        <v>437</v>
      </c>
      <c r="E4" s="2316"/>
      <c r="G4" s="2316" t="s">
        <v>438</v>
      </c>
      <c r="H4" s="2316"/>
      <c r="J4" s="2316" t="s">
        <v>439</v>
      </c>
      <c r="K4" s="2316"/>
      <c r="M4" s="2285" t="s">
        <v>588</v>
      </c>
      <c r="N4" s="2285" t="s">
        <v>7</v>
      </c>
      <c r="P4" s="2316" t="s">
        <v>438</v>
      </c>
      <c r="Q4" s="2316"/>
    </row>
    <row r="5" spans="1:16382" ht="12" customHeight="1" x14ac:dyDescent="0.25">
      <c r="B5" s="2314"/>
      <c r="D5" s="2317" t="s">
        <v>440</v>
      </c>
      <c r="E5" s="2317"/>
      <c r="G5" s="2317" t="s">
        <v>599</v>
      </c>
      <c r="H5" s="2317"/>
      <c r="J5" s="2317" t="s">
        <v>440</v>
      </c>
      <c r="K5" s="2317"/>
      <c r="M5" s="2286"/>
      <c r="N5" s="2286"/>
      <c r="P5" s="2317" t="s">
        <v>3</v>
      </c>
      <c r="Q5" s="2317"/>
    </row>
    <row r="6" spans="1:16382" ht="12" customHeight="1" x14ac:dyDescent="0.25">
      <c r="B6" s="2315"/>
      <c r="D6" s="465">
        <v>2017</v>
      </c>
      <c r="E6" s="465">
        <v>2016</v>
      </c>
      <c r="G6" s="465">
        <v>2017</v>
      </c>
      <c r="H6" s="465">
        <v>2016</v>
      </c>
      <c r="J6" s="465">
        <v>2017</v>
      </c>
      <c r="K6" s="465">
        <v>2016</v>
      </c>
      <c r="M6" s="2287"/>
      <c r="N6" s="2287"/>
      <c r="P6" s="465">
        <v>2017</v>
      </c>
      <c r="Q6" s="465">
        <v>2016</v>
      </c>
    </row>
    <row r="7" spans="1:16382" ht="12" customHeight="1" x14ac:dyDescent="0.25">
      <c r="B7" s="531"/>
      <c r="C7" s="132"/>
      <c r="D7" s="532"/>
      <c r="E7" s="532"/>
      <c r="F7" s="132"/>
      <c r="G7" s="532"/>
      <c r="H7" s="532"/>
      <c r="I7" s="132"/>
      <c r="J7" s="532"/>
      <c r="K7" s="532"/>
      <c r="L7" s="132"/>
      <c r="M7" s="1699"/>
      <c r="N7" s="1688"/>
    </row>
    <row r="8" spans="1:16382" ht="12" customHeight="1" x14ac:dyDescent="0.25">
      <c r="A8" s="102"/>
      <c r="B8" s="505" t="s">
        <v>8</v>
      </c>
      <c r="C8" s="132"/>
      <c r="D8" s="132"/>
      <c r="E8" s="132"/>
      <c r="F8" s="132"/>
      <c r="G8" s="132"/>
      <c r="H8" s="132"/>
      <c r="I8" s="132"/>
      <c r="J8" s="132"/>
      <c r="K8" s="132"/>
      <c r="L8" s="132"/>
      <c r="M8" s="1699"/>
      <c r="N8" s="1699"/>
    </row>
    <row r="9" spans="1:16382" ht="12" customHeight="1" x14ac:dyDescent="0.25">
      <c r="B9" s="491" t="s">
        <v>589</v>
      </c>
      <c r="C9" s="132"/>
      <c r="D9" s="619">
        <v>8641075</v>
      </c>
      <c r="E9" s="620">
        <v>7386410</v>
      </c>
      <c r="F9" s="132"/>
      <c r="G9" s="627">
        <v>15072.44</v>
      </c>
      <c r="H9" s="628">
        <v>30870.46</v>
      </c>
      <c r="I9" s="132"/>
      <c r="J9" s="640">
        <v>622666</v>
      </c>
      <c r="K9" s="639">
        <v>818467</v>
      </c>
      <c r="L9" s="132"/>
      <c r="M9" s="1801">
        <f>VLOOKUP(B9,'FX rates'!$B$9:$K$114,4,FALSE)</f>
        <v>3.3109139999999999</v>
      </c>
      <c r="N9" s="1801">
        <f>VLOOKUP(B9,'FX rates'!$B$9:$K$114,5,FALSE)</f>
        <v>3.2522000000000002</v>
      </c>
      <c r="P9" s="640">
        <f>IF(G9="NA", "NA",G9/M9)</f>
        <v>4552.3501969546778</v>
      </c>
      <c r="Q9" s="639">
        <f>IF(H9="NA", "NA",H9/N9)</f>
        <v>9492.1776028534514</v>
      </c>
    </row>
    <row r="10" spans="1:16382" ht="12" customHeight="1" x14ac:dyDescent="0.25">
      <c r="A10" s="102"/>
      <c r="B10" s="494" t="s">
        <v>131</v>
      </c>
      <c r="C10" s="132"/>
      <c r="D10" s="621">
        <v>19537355</v>
      </c>
      <c r="E10" s="528">
        <v>18139184</v>
      </c>
      <c r="F10" s="132"/>
      <c r="G10" s="629">
        <v>2245508</v>
      </c>
      <c r="H10" s="630">
        <v>2071347</v>
      </c>
      <c r="I10" s="132"/>
      <c r="J10" s="641">
        <v>659172</v>
      </c>
      <c r="K10" s="638">
        <v>656510</v>
      </c>
      <c r="L10" s="132"/>
      <c r="M10" s="1799">
        <f>VLOOKUP(B10,'FX rates'!$B$9:$K$114,4,FALSE)</f>
        <v>1</v>
      </c>
      <c r="N10" s="1799">
        <f>VLOOKUP(B10,'FX rates'!$B$9:$K$114,5,FALSE)</f>
        <v>1</v>
      </c>
      <c r="P10" s="641">
        <f t="shared" ref="P10:P31" si="0">IF(G10="NA", "NA",G10/M10)</f>
        <v>2245508</v>
      </c>
      <c r="Q10" s="638">
        <f t="shared" ref="Q10:Q31" si="1">IF(H10="NA", "NA",H10/N10)</f>
        <v>2071347</v>
      </c>
    </row>
    <row r="11" spans="1:16382" ht="12" customHeight="1" x14ac:dyDescent="0.25">
      <c r="B11" s="494" t="s">
        <v>133</v>
      </c>
      <c r="C11" s="132"/>
      <c r="D11" s="621">
        <v>10210</v>
      </c>
      <c r="E11" s="528">
        <v>22893</v>
      </c>
      <c r="F11" s="132"/>
      <c r="G11" s="629">
        <v>1004</v>
      </c>
      <c r="H11" s="630" t="s">
        <v>123</v>
      </c>
      <c r="I11" s="132"/>
      <c r="J11" s="641">
        <v>675</v>
      </c>
      <c r="K11" s="638" t="s">
        <v>123</v>
      </c>
      <c r="L11" s="132"/>
      <c r="M11" s="1799">
        <f>VLOOKUP(B11,'FX rates'!$B$9:$K$114,4,FALSE)</f>
        <v>1</v>
      </c>
      <c r="N11" s="1799">
        <f>VLOOKUP(B11,'FX rates'!$B$9:$K$114,5,FALSE)</f>
        <v>1</v>
      </c>
      <c r="P11" s="641">
        <f t="shared" si="0"/>
        <v>1004</v>
      </c>
      <c r="Q11" s="638" t="str">
        <f t="shared" si="1"/>
        <v>NA</v>
      </c>
    </row>
    <row r="12" spans="1:16382" s="102" customFormat="1" ht="12" customHeight="1" x14ac:dyDescent="0.25">
      <c r="A12" s="1396"/>
      <c r="B12" s="494" t="s">
        <v>20</v>
      </c>
      <c r="C12" s="1396"/>
      <c r="D12" s="621">
        <v>94134</v>
      </c>
      <c r="E12" s="1521">
        <v>32904</v>
      </c>
      <c r="F12" s="1396"/>
      <c r="G12" s="629">
        <v>17698.7</v>
      </c>
      <c r="H12" s="1521">
        <v>6133.77</v>
      </c>
      <c r="I12" s="1396"/>
      <c r="J12" s="1520">
        <v>44983</v>
      </c>
      <c r="K12" s="1521">
        <v>85</v>
      </c>
      <c r="L12" s="1396"/>
      <c r="M12" s="1799">
        <f>VLOOKUP(B12,'FX rates'!$B$9:$K$114,4,FALSE)</f>
        <v>19.678550999999999</v>
      </c>
      <c r="N12" s="1799">
        <f>VLOOKUP(B12,'FX rates'!$B$9:$K$114,5,FALSE)</f>
        <v>20.715699999999998</v>
      </c>
      <c r="O12" s="1396"/>
      <c r="P12" s="641">
        <f t="shared" si="0"/>
        <v>899.3904073526553</v>
      </c>
      <c r="Q12" s="638">
        <f t="shared" si="1"/>
        <v>296.09281849032379</v>
      </c>
      <c r="R12" s="1396"/>
      <c r="S12" s="1396"/>
      <c r="T12" s="1396"/>
      <c r="U12" s="1396"/>
      <c r="V12" s="1396"/>
      <c r="W12" s="1396"/>
      <c r="X12" s="1396"/>
      <c r="Y12" s="1396"/>
      <c r="Z12" s="1396"/>
      <c r="AA12" s="1396"/>
      <c r="AB12" s="1396"/>
      <c r="AC12" s="1396"/>
      <c r="AD12" s="1396"/>
      <c r="AE12" s="1396"/>
      <c r="AF12" s="1396"/>
      <c r="AG12" s="1396"/>
      <c r="AH12" s="1396"/>
      <c r="AI12" s="1396"/>
      <c r="AJ12" s="1396"/>
      <c r="AK12" s="1396"/>
      <c r="AL12" s="1396"/>
      <c r="AM12" s="1396"/>
      <c r="AN12" s="1396"/>
      <c r="AO12" s="1396"/>
      <c r="AP12" s="1396"/>
      <c r="AQ12" s="1396"/>
      <c r="AR12" s="1396"/>
      <c r="AS12" s="1396"/>
      <c r="AT12" s="1396"/>
      <c r="AU12" s="1396"/>
      <c r="AV12" s="1396"/>
      <c r="AW12" s="1396"/>
      <c r="AX12" s="1396"/>
      <c r="AY12" s="1396"/>
      <c r="AZ12" s="1396"/>
      <c r="BA12" s="1396"/>
      <c r="BB12" s="1396"/>
      <c r="BC12" s="1396"/>
      <c r="BD12" s="1396"/>
      <c r="BE12" s="1396"/>
      <c r="BF12" s="1396"/>
      <c r="BG12" s="1396"/>
      <c r="BH12" s="1396"/>
      <c r="BI12" s="1396"/>
      <c r="BJ12" s="1396"/>
      <c r="BK12" s="1396"/>
      <c r="BL12" s="1396"/>
      <c r="BM12" s="1396"/>
      <c r="BN12" s="1396"/>
      <c r="BO12" s="1396"/>
      <c r="BP12" s="1396"/>
      <c r="BQ12" s="1396"/>
      <c r="BR12" s="1396"/>
      <c r="BS12" s="1396"/>
      <c r="BT12" s="1396"/>
      <c r="BU12" s="1396"/>
      <c r="BV12" s="1396"/>
      <c r="BW12" s="1396"/>
      <c r="BX12" s="1396"/>
      <c r="BY12" s="1396"/>
      <c r="BZ12" s="1396"/>
      <c r="CA12" s="1396"/>
      <c r="CB12" s="1396"/>
      <c r="CC12" s="1396"/>
      <c r="CD12" s="1396"/>
      <c r="CE12" s="1396"/>
      <c r="CF12" s="1396"/>
      <c r="CG12" s="1396"/>
      <c r="CH12" s="1396"/>
      <c r="CI12" s="1396"/>
      <c r="CJ12" s="1396"/>
      <c r="CK12" s="1396"/>
      <c r="CL12" s="1396"/>
      <c r="CM12" s="1396"/>
      <c r="CN12" s="1396"/>
      <c r="CO12" s="1396"/>
      <c r="CP12" s="1396"/>
      <c r="CQ12" s="1396"/>
      <c r="CR12" s="1396"/>
      <c r="CS12" s="1396"/>
      <c r="CT12" s="1396"/>
      <c r="CU12" s="1396"/>
      <c r="CV12" s="1396"/>
      <c r="CW12" s="1396"/>
      <c r="CX12" s="1396"/>
      <c r="CY12" s="1396"/>
      <c r="CZ12" s="1396"/>
      <c r="DA12" s="1396"/>
      <c r="DB12" s="1396"/>
      <c r="DC12" s="1396"/>
      <c r="DD12" s="1396"/>
      <c r="DE12" s="1396"/>
      <c r="DF12" s="1396"/>
      <c r="DG12" s="1396"/>
      <c r="DH12" s="1396"/>
      <c r="DI12" s="1396"/>
      <c r="DJ12" s="1396"/>
      <c r="DK12" s="1396"/>
      <c r="DL12" s="1396"/>
      <c r="DM12" s="1396"/>
      <c r="DN12" s="1396"/>
      <c r="DO12" s="1396"/>
      <c r="DP12" s="1396"/>
      <c r="DQ12" s="1396"/>
      <c r="DR12" s="1396"/>
      <c r="DS12" s="1396"/>
      <c r="DT12" s="1396"/>
      <c r="DU12" s="1396"/>
      <c r="DV12" s="1396"/>
      <c r="DW12" s="1396"/>
      <c r="DX12" s="1396"/>
      <c r="DY12" s="1396"/>
      <c r="DZ12" s="1396"/>
      <c r="EA12" s="1396"/>
      <c r="EB12" s="1396"/>
      <c r="EC12" s="1396"/>
      <c r="ED12" s="1396"/>
      <c r="EE12" s="1396"/>
      <c r="EF12" s="1396"/>
      <c r="EG12" s="1396"/>
      <c r="EH12" s="1396"/>
      <c r="EI12" s="1396"/>
      <c r="EJ12" s="1396"/>
      <c r="EK12" s="1396"/>
      <c r="EL12" s="1396"/>
      <c r="EM12" s="1396"/>
      <c r="EN12" s="1396"/>
      <c r="EO12" s="1396"/>
      <c r="EP12" s="1396"/>
      <c r="EQ12" s="1396"/>
      <c r="ER12" s="1396"/>
      <c r="ES12" s="1396"/>
      <c r="ET12" s="1396"/>
      <c r="EU12" s="1396"/>
      <c r="EV12" s="1396"/>
      <c r="EW12" s="1396"/>
      <c r="EX12" s="1396"/>
      <c r="EY12" s="1396"/>
      <c r="EZ12" s="1396"/>
      <c r="FA12" s="1396"/>
      <c r="FB12" s="1396"/>
      <c r="FC12" s="1396"/>
      <c r="FD12" s="1396"/>
      <c r="FE12" s="1396"/>
      <c r="FF12" s="1396"/>
      <c r="FG12" s="1396"/>
      <c r="FH12" s="1396"/>
      <c r="FI12" s="1396"/>
      <c r="FJ12" s="1396"/>
      <c r="FK12" s="1396"/>
      <c r="FL12" s="1396"/>
      <c r="FM12" s="1396"/>
      <c r="FN12" s="1396"/>
      <c r="FO12" s="1396"/>
      <c r="FP12" s="1396"/>
      <c r="FQ12" s="1396"/>
      <c r="FR12" s="1396"/>
      <c r="FS12" s="1396"/>
      <c r="FT12" s="1396"/>
      <c r="FU12" s="1396"/>
      <c r="FV12" s="1396"/>
      <c r="FW12" s="1396"/>
      <c r="FX12" s="1396"/>
      <c r="FY12" s="1396"/>
      <c r="FZ12" s="1396"/>
      <c r="GA12" s="1396"/>
      <c r="GB12" s="1396"/>
      <c r="GC12" s="1396"/>
      <c r="GD12" s="1396"/>
      <c r="GE12" s="1396"/>
      <c r="GF12" s="1396"/>
      <c r="GG12" s="1396"/>
      <c r="GH12" s="1396"/>
      <c r="GI12" s="1396"/>
      <c r="GJ12" s="1396"/>
      <c r="GK12" s="1396"/>
      <c r="GL12" s="1396"/>
      <c r="GM12" s="1396"/>
      <c r="GN12" s="1396"/>
      <c r="GO12" s="1396"/>
      <c r="GP12" s="1396"/>
      <c r="GQ12" s="1396"/>
      <c r="GR12" s="1396"/>
      <c r="GS12" s="1396"/>
      <c r="GT12" s="1396"/>
      <c r="GU12" s="1396"/>
      <c r="GV12" s="1396"/>
      <c r="GW12" s="1396"/>
      <c r="GX12" s="1396"/>
      <c r="GY12" s="1396"/>
      <c r="GZ12" s="1396"/>
      <c r="HA12" s="1396"/>
      <c r="HB12" s="1396"/>
      <c r="HC12" s="1396"/>
      <c r="HD12" s="1396"/>
      <c r="HE12" s="1396"/>
      <c r="HF12" s="1396"/>
      <c r="HG12" s="1396"/>
      <c r="HH12" s="1396"/>
      <c r="HI12" s="1396"/>
      <c r="HJ12" s="1396"/>
      <c r="HK12" s="1396"/>
      <c r="HL12" s="1396"/>
      <c r="HM12" s="1396"/>
      <c r="HN12" s="1396"/>
      <c r="HO12" s="1396"/>
      <c r="HP12" s="1396"/>
      <c r="HQ12" s="1396"/>
      <c r="HR12" s="1396"/>
      <c r="HS12" s="1396"/>
      <c r="HT12" s="1396"/>
      <c r="HU12" s="1396"/>
      <c r="HV12" s="1396"/>
      <c r="HW12" s="1396"/>
      <c r="HX12" s="1396"/>
      <c r="HY12" s="1396"/>
      <c r="HZ12" s="1396"/>
      <c r="IA12" s="1396"/>
      <c r="IB12" s="1396"/>
      <c r="IC12" s="1396"/>
      <c r="ID12" s="1396"/>
      <c r="IE12" s="1396"/>
      <c r="IF12" s="1396"/>
      <c r="IG12" s="1396"/>
      <c r="IH12" s="1396"/>
      <c r="II12" s="1396"/>
      <c r="IJ12" s="1396"/>
      <c r="IK12" s="1396"/>
      <c r="IL12" s="1396"/>
      <c r="IM12" s="1396"/>
      <c r="IN12" s="1396"/>
      <c r="IO12" s="1396"/>
      <c r="IP12" s="1396"/>
      <c r="IQ12" s="1396"/>
      <c r="IR12" s="1396"/>
      <c r="IS12" s="1396"/>
      <c r="IT12" s="1396"/>
      <c r="IU12" s="1396"/>
      <c r="IV12" s="1396"/>
      <c r="IW12" s="1396"/>
      <c r="IX12" s="1396"/>
      <c r="IY12" s="1396"/>
      <c r="IZ12" s="1396"/>
      <c r="JA12" s="1396"/>
      <c r="JB12" s="1396"/>
      <c r="JC12" s="1396"/>
      <c r="JD12" s="1396"/>
      <c r="JE12" s="1396"/>
      <c r="JF12" s="1396"/>
      <c r="JG12" s="1396"/>
      <c r="JH12" s="1396"/>
      <c r="JI12" s="1396"/>
      <c r="JJ12" s="1396"/>
      <c r="JK12" s="1396"/>
      <c r="JL12" s="1396"/>
      <c r="JM12" s="1396"/>
      <c r="JN12" s="1396"/>
      <c r="JO12" s="1396"/>
      <c r="JP12" s="1396"/>
      <c r="JQ12" s="1396"/>
      <c r="JR12" s="1396"/>
      <c r="JS12" s="1396"/>
      <c r="JT12" s="1396"/>
      <c r="JU12" s="1396"/>
      <c r="JV12" s="1396"/>
      <c r="JW12" s="1396"/>
      <c r="JX12" s="1396"/>
      <c r="JY12" s="1396"/>
      <c r="JZ12" s="1396"/>
      <c r="KA12" s="1396"/>
      <c r="KB12" s="1396"/>
      <c r="KC12" s="1396"/>
      <c r="KD12" s="1396"/>
      <c r="KE12" s="1396"/>
      <c r="KF12" s="1396"/>
      <c r="KG12" s="1396"/>
      <c r="KH12" s="1396"/>
      <c r="KI12" s="1396"/>
      <c r="KJ12" s="1396"/>
      <c r="KK12" s="1396"/>
      <c r="KL12" s="1396"/>
      <c r="KM12" s="1396"/>
      <c r="KN12" s="1396"/>
      <c r="KO12" s="1396"/>
      <c r="KP12" s="1396"/>
      <c r="KQ12" s="1396"/>
      <c r="KR12" s="1396"/>
      <c r="KS12" s="1396"/>
      <c r="KT12" s="1396"/>
      <c r="KU12" s="1396"/>
      <c r="KV12" s="1396"/>
      <c r="KW12" s="1396"/>
      <c r="KX12" s="1396"/>
      <c r="KY12" s="1396"/>
      <c r="KZ12" s="1396"/>
      <c r="LA12" s="1396"/>
      <c r="LB12" s="1396"/>
      <c r="LC12" s="1396"/>
      <c r="LD12" s="1396"/>
      <c r="LE12" s="1396"/>
      <c r="LF12" s="1396"/>
      <c r="LG12" s="1396"/>
      <c r="LH12" s="1396"/>
      <c r="LI12" s="1396"/>
      <c r="LJ12" s="1396"/>
      <c r="LK12" s="1396"/>
      <c r="LL12" s="1396"/>
      <c r="LM12" s="1396"/>
      <c r="LN12" s="1396"/>
      <c r="LO12" s="1396"/>
      <c r="LP12" s="1396"/>
      <c r="LQ12" s="1396"/>
      <c r="LR12" s="1396"/>
      <c r="LS12" s="1396"/>
      <c r="LT12" s="1396"/>
      <c r="LU12" s="1396"/>
      <c r="LV12" s="1396"/>
      <c r="LW12" s="1396"/>
      <c r="LX12" s="1396"/>
      <c r="LY12" s="1396"/>
      <c r="LZ12" s="1396"/>
      <c r="MA12" s="1396"/>
      <c r="MB12" s="1396"/>
      <c r="MC12" s="1396"/>
      <c r="MD12" s="1396"/>
      <c r="ME12" s="1396"/>
      <c r="MF12" s="1396"/>
      <c r="MG12" s="1396"/>
      <c r="MH12" s="1396"/>
      <c r="MI12" s="1396"/>
      <c r="MJ12" s="1396"/>
      <c r="MK12" s="1396"/>
      <c r="ML12" s="1396"/>
      <c r="MM12" s="1396"/>
      <c r="MN12" s="1396"/>
      <c r="MO12" s="1396"/>
      <c r="MP12" s="1396"/>
      <c r="MQ12" s="1396"/>
      <c r="MR12" s="1396"/>
      <c r="MS12" s="1396"/>
      <c r="MT12" s="1396"/>
      <c r="MU12" s="1396"/>
      <c r="MV12" s="1396"/>
      <c r="MW12" s="1396"/>
      <c r="MX12" s="1396"/>
      <c r="MY12" s="1396"/>
      <c r="MZ12" s="1396"/>
      <c r="NA12" s="1396"/>
      <c r="NB12" s="1396"/>
      <c r="NC12" s="1396"/>
      <c r="ND12" s="1396"/>
      <c r="NE12" s="1396"/>
      <c r="NF12" s="1396"/>
      <c r="NG12" s="1396"/>
      <c r="NH12" s="1396"/>
      <c r="NI12" s="1396"/>
      <c r="NJ12" s="1396"/>
      <c r="NK12" s="1396"/>
      <c r="NL12" s="1396"/>
      <c r="NM12" s="1396"/>
      <c r="NN12" s="1396"/>
      <c r="NO12" s="1396"/>
      <c r="NP12" s="1396"/>
      <c r="NQ12" s="1396"/>
      <c r="NR12" s="1396"/>
      <c r="NS12" s="1396"/>
      <c r="NT12" s="1396"/>
      <c r="NU12" s="1396"/>
      <c r="NV12" s="1396"/>
      <c r="NW12" s="1396"/>
      <c r="NX12" s="1396"/>
      <c r="NY12" s="1396"/>
      <c r="NZ12" s="1396"/>
      <c r="OA12" s="1396"/>
      <c r="OB12" s="1396"/>
      <c r="OC12" s="1396"/>
      <c r="OD12" s="1396"/>
      <c r="OE12" s="1396"/>
      <c r="OF12" s="1396"/>
      <c r="OG12" s="1396"/>
      <c r="OH12" s="1396"/>
      <c r="OI12" s="1396"/>
      <c r="OJ12" s="1396"/>
      <c r="OK12" s="1396"/>
      <c r="OL12" s="1396"/>
      <c r="OM12" s="1396"/>
      <c r="ON12" s="1396"/>
      <c r="OO12" s="1396"/>
      <c r="OP12" s="1396"/>
      <c r="OQ12" s="1396"/>
      <c r="OR12" s="1396"/>
      <c r="OS12" s="1396"/>
      <c r="OT12" s="1396"/>
      <c r="OU12" s="1396"/>
      <c r="OV12" s="1396"/>
      <c r="OW12" s="1396"/>
      <c r="OX12" s="1396"/>
      <c r="OY12" s="1396"/>
      <c r="OZ12" s="1396"/>
      <c r="PA12" s="1396"/>
      <c r="PB12" s="1396"/>
      <c r="PC12" s="1396"/>
      <c r="PD12" s="1396"/>
      <c r="PE12" s="1396"/>
      <c r="PF12" s="1396"/>
      <c r="PG12" s="1396"/>
      <c r="PH12" s="1396"/>
      <c r="PI12" s="1396"/>
      <c r="PJ12" s="1396"/>
      <c r="PK12" s="1396"/>
      <c r="PL12" s="1396"/>
      <c r="PM12" s="1396"/>
      <c r="PN12" s="1396"/>
      <c r="PO12" s="1396"/>
      <c r="PP12" s="1396"/>
      <c r="PQ12" s="1396"/>
      <c r="PR12" s="1396"/>
      <c r="PS12" s="1396"/>
      <c r="PT12" s="1396"/>
      <c r="PU12" s="1396"/>
      <c r="PV12" s="1396"/>
      <c r="PW12" s="1396"/>
      <c r="PX12" s="1396"/>
      <c r="PY12" s="1396"/>
      <c r="PZ12" s="1396"/>
      <c r="QA12" s="1396"/>
      <c r="QB12" s="1396"/>
      <c r="QC12" s="1396"/>
      <c r="QD12" s="1396"/>
      <c r="QE12" s="1396"/>
      <c r="QF12" s="1396"/>
      <c r="QG12" s="1396"/>
      <c r="QH12" s="1396"/>
      <c r="QI12" s="1396"/>
      <c r="QJ12" s="1396"/>
      <c r="QK12" s="1396"/>
      <c r="QL12" s="1396"/>
      <c r="QM12" s="1396"/>
      <c r="QN12" s="1396"/>
      <c r="QO12" s="1396"/>
      <c r="QP12" s="1396"/>
      <c r="QQ12" s="1396"/>
      <c r="QR12" s="1396"/>
      <c r="QS12" s="1396"/>
      <c r="QT12" s="1396"/>
      <c r="QU12" s="1396"/>
      <c r="QV12" s="1396"/>
      <c r="QW12" s="1396"/>
      <c r="QX12" s="1396"/>
      <c r="QY12" s="1396"/>
      <c r="QZ12" s="1396"/>
      <c r="RA12" s="1396"/>
      <c r="RB12" s="1396"/>
      <c r="RC12" s="1396"/>
      <c r="RD12" s="1396"/>
      <c r="RE12" s="1396"/>
      <c r="RF12" s="1396"/>
      <c r="RG12" s="1396"/>
      <c r="RH12" s="1396"/>
      <c r="RI12" s="1396"/>
      <c r="RJ12" s="1396"/>
      <c r="RK12" s="1396"/>
      <c r="RL12" s="1396"/>
      <c r="RM12" s="1396"/>
      <c r="RN12" s="1396"/>
      <c r="RO12" s="1396"/>
      <c r="RP12" s="1396"/>
      <c r="RQ12" s="1396"/>
      <c r="RR12" s="1396"/>
      <c r="RS12" s="1396"/>
      <c r="RT12" s="1396"/>
      <c r="RU12" s="1396"/>
      <c r="RV12" s="1396"/>
      <c r="RW12" s="1396"/>
      <c r="RX12" s="1396"/>
      <c r="RY12" s="1396"/>
      <c r="RZ12" s="1396"/>
      <c r="SA12" s="1396"/>
      <c r="SB12" s="1396"/>
      <c r="SC12" s="1396"/>
      <c r="SD12" s="1396"/>
      <c r="SE12" s="1396"/>
      <c r="SF12" s="1396"/>
      <c r="SG12" s="1396"/>
      <c r="SH12" s="1396"/>
      <c r="SI12" s="1396"/>
      <c r="SJ12" s="1396"/>
      <c r="SK12" s="1396"/>
      <c r="SL12" s="1396"/>
      <c r="SM12" s="1396"/>
      <c r="SN12" s="1396"/>
      <c r="SO12" s="1396"/>
      <c r="SP12" s="1396"/>
      <c r="SQ12" s="1396"/>
      <c r="SR12" s="1396"/>
      <c r="SS12" s="1396"/>
      <c r="ST12" s="1396"/>
      <c r="SU12" s="1396"/>
      <c r="SV12" s="1396"/>
      <c r="SW12" s="1396"/>
      <c r="SX12" s="1396"/>
      <c r="SY12" s="1396"/>
      <c r="SZ12" s="1396"/>
      <c r="TA12" s="1396"/>
      <c r="TB12" s="1396"/>
      <c r="TC12" s="1396"/>
      <c r="TD12" s="1396"/>
      <c r="TE12" s="1396"/>
      <c r="TF12" s="1396"/>
      <c r="TG12" s="1396"/>
      <c r="TH12" s="1396"/>
      <c r="TI12" s="1396"/>
      <c r="TJ12" s="1396"/>
      <c r="TK12" s="1396"/>
      <c r="TL12" s="1396"/>
      <c r="TM12" s="1396"/>
      <c r="TN12" s="1396"/>
      <c r="TO12" s="1396"/>
      <c r="TP12" s="1396"/>
      <c r="TQ12" s="1396"/>
      <c r="TR12" s="1396"/>
      <c r="TS12" s="1396"/>
      <c r="TT12" s="1396"/>
      <c r="TU12" s="1396"/>
      <c r="TV12" s="1396"/>
      <c r="TW12" s="1396"/>
      <c r="TX12" s="1396"/>
      <c r="TY12" s="1396"/>
      <c r="TZ12" s="1396"/>
      <c r="UA12" s="1396"/>
      <c r="UB12" s="1396"/>
      <c r="UC12" s="1396"/>
      <c r="UD12" s="1396"/>
      <c r="UE12" s="1396"/>
      <c r="UF12" s="1396"/>
      <c r="UG12" s="1396"/>
      <c r="UH12" s="1396"/>
      <c r="UI12" s="1396"/>
      <c r="UJ12" s="1396"/>
      <c r="UK12" s="1396"/>
      <c r="UL12" s="1396"/>
      <c r="UM12" s="1396"/>
      <c r="UN12" s="1396"/>
      <c r="UO12" s="1396"/>
      <c r="UP12" s="1396"/>
      <c r="UQ12" s="1396"/>
      <c r="UR12" s="1396"/>
      <c r="US12" s="1396"/>
      <c r="UT12" s="1396"/>
      <c r="UU12" s="1396"/>
      <c r="UV12" s="1396"/>
      <c r="UW12" s="1396"/>
      <c r="UX12" s="1396"/>
      <c r="UY12" s="1396"/>
      <c r="UZ12" s="1396"/>
      <c r="VA12" s="1396"/>
      <c r="VB12" s="1396"/>
      <c r="VC12" s="1396"/>
      <c r="VD12" s="1396"/>
      <c r="VE12" s="1396"/>
      <c r="VF12" s="1396"/>
      <c r="VG12" s="1396"/>
      <c r="VH12" s="1396"/>
      <c r="VI12" s="1396"/>
      <c r="VJ12" s="1396"/>
      <c r="VK12" s="1396"/>
      <c r="VL12" s="1396"/>
      <c r="VM12" s="1396"/>
      <c r="VN12" s="1396"/>
      <c r="VO12" s="1396"/>
      <c r="VP12" s="1396"/>
      <c r="VQ12" s="1396"/>
      <c r="VR12" s="1396"/>
      <c r="VS12" s="1396"/>
      <c r="VT12" s="1396"/>
      <c r="VU12" s="1396"/>
      <c r="VV12" s="1396"/>
      <c r="VW12" s="1396"/>
      <c r="VX12" s="1396"/>
      <c r="VY12" s="1396"/>
      <c r="VZ12" s="1396"/>
      <c r="WA12" s="1396"/>
      <c r="WB12" s="1396"/>
      <c r="WC12" s="1396"/>
      <c r="WD12" s="1396"/>
      <c r="WE12" s="1396"/>
      <c r="WF12" s="1396"/>
      <c r="WG12" s="1396"/>
      <c r="WH12" s="1396"/>
      <c r="WI12" s="1396"/>
      <c r="WJ12" s="1396"/>
      <c r="WK12" s="1396"/>
      <c r="WL12" s="1396"/>
      <c r="WM12" s="1396"/>
      <c r="WN12" s="1396"/>
      <c r="WO12" s="1396"/>
      <c r="WP12" s="1396"/>
      <c r="WQ12" s="1396"/>
      <c r="WR12" s="1396"/>
      <c r="WS12" s="1396"/>
      <c r="WT12" s="1396"/>
      <c r="WU12" s="1396"/>
      <c r="WV12" s="1396"/>
      <c r="WW12" s="1396"/>
      <c r="WX12" s="1396"/>
      <c r="WY12" s="1396"/>
      <c r="WZ12" s="1396"/>
      <c r="XA12" s="1396"/>
      <c r="XB12" s="1396"/>
      <c r="XC12" s="1396"/>
      <c r="XD12" s="1396"/>
      <c r="XE12" s="1396"/>
      <c r="XF12" s="1396"/>
      <c r="XG12" s="1396"/>
      <c r="XH12" s="1396"/>
      <c r="XI12" s="1396"/>
      <c r="XJ12" s="1396"/>
      <c r="XK12" s="1396"/>
      <c r="XL12" s="1396"/>
      <c r="XM12" s="1396"/>
      <c r="XN12" s="1396"/>
      <c r="XO12" s="1396"/>
      <c r="XP12" s="1396"/>
      <c r="XQ12" s="1396"/>
      <c r="XR12" s="1396"/>
      <c r="XS12" s="1396"/>
      <c r="XT12" s="1396"/>
      <c r="XU12" s="1396"/>
      <c r="XV12" s="1396"/>
      <c r="XW12" s="1396"/>
      <c r="XX12" s="1396"/>
      <c r="XY12" s="1396"/>
      <c r="XZ12" s="1396"/>
      <c r="YA12" s="1396"/>
      <c r="YB12" s="1396"/>
      <c r="YC12" s="1396"/>
      <c r="YD12" s="1396"/>
      <c r="YE12" s="1396"/>
      <c r="YF12" s="1396"/>
      <c r="YG12" s="1396"/>
      <c r="YH12" s="1396"/>
      <c r="YI12" s="1396"/>
      <c r="YJ12" s="1396"/>
      <c r="YK12" s="1396"/>
      <c r="YL12" s="1396"/>
      <c r="YM12" s="1396"/>
      <c r="YN12" s="1396"/>
      <c r="YO12" s="1396"/>
      <c r="YP12" s="1396"/>
      <c r="YQ12" s="1396"/>
      <c r="YR12" s="1396"/>
      <c r="YS12" s="1396"/>
      <c r="YT12" s="1396"/>
      <c r="YU12" s="1396"/>
      <c r="YV12" s="1396"/>
      <c r="YW12" s="1396"/>
      <c r="YX12" s="1396"/>
      <c r="YY12" s="1396"/>
      <c r="YZ12" s="1396"/>
      <c r="ZA12" s="1396"/>
      <c r="ZB12" s="1396"/>
      <c r="ZC12" s="1396"/>
      <c r="ZD12" s="1396"/>
      <c r="ZE12" s="1396"/>
      <c r="ZF12" s="1396"/>
      <c r="ZG12" s="1396"/>
      <c r="ZH12" s="1396"/>
      <c r="ZI12" s="1396"/>
      <c r="ZJ12" s="1396"/>
      <c r="ZK12" s="1396"/>
      <c r="ZL12" s="1396"/>
      <c r="ZM12" s="1396"/>
      <c r="ZN12" s="1396"/>
      <c r="ZO12" s="1396"/>
      <c r="ZP12" s="1396"/>
      <c r="ZQ12" s="1396"/>
      <c r="ZR12" s="1396"/>
      <c r="ZS12" s="1396"/>
      <c r="ZT12" s="1396"/>
      <c r="ZU12" s="1396"/>
      <c r="ZV12" s="1396"/>
      <c r="ZW12" s="1396"/>
      <c r="ZX12" s="1396"/>
      <c r="ZY12" s="1396"/>
      <c r="ZZ12" s="1396"/>
      <c r="AAA12" s="1396"/>
      <c r="AAB12" s="1396"/>
      <c r="AAC12" s="1396"/>
      <c r="AAD12" s="1396"/>
      <c r="AAE12" s="1396"/>
      <c r="AAF12" s="1396"/>
      <c r="AAG12" s="1396"/>
      <c r="AAH12" s="1396"/>
      <c r="AAI12" s="1396"/>
      <c r="AAJ12" s="1396"/>
      <c r="AAK12" s="1396"/>
      <c r="AAL12" s="1396"/>
      <c r="AAM12" s="1396"/>
      <c r="AAN12" s="1396"/>
      <c r="AAO12" s="1396"/>
      <c r="AAP12" s="1396"/>
      <c r="AAQ12" s="1396"/>
      <c r="AAR12" s="1396"/>
      <c r="AAS12" s="1396"/>
      <c r="AAT12" s="1396"/>
      <c r="AAU12" s="1396"/>
      <c r="AAV12" s="1396"/>
      <c r="AAW12" s="1396"/>
      <c r="AAX12" s="1396"/>
      <c r="AAY12" s="1396"/>
      <c r="AAZ12" s="1396"/>
      <c r="ABA12" s="1396"/>
      <c r="ABB12" s="1396"/>
      <c r="ABC12" s="1396"/>
      <c r="ABD12" s="1396"/>
      <c r="ABE12" s="1396"/>
      <c r="ABF12" s="1396"/>
      <c r="ABG12" s="1396"/>
      <c r="ABH12" s="1396"/>
      <c r="ABI12" s="1396"/>
      <c r="ABJ12" s="1396"/>
      <c r="ABK12" s="1396"/>
      <c r="ABL12" s="1396"/>
      <c r="ABM12" s="1396"/>
      <c r="ABN12" s="1396"/>
      <c r="ABO12" s="1396"/>
      <c r="ABP12" s="1396"/>
      <c r="ABQ12" s="1396"/>
      <c r="ABR12" s="1396"/>
      <c r="ABS12" s="1396"/>
      <c r="ABT12" s="1396"/>
      <c r="ABU12" s="1396"/>
      <c r="ABV12" s="1396"/>
      <c r="ABW12" s="1396"/>
      <c r="ABX12" s="1396"/>
      <c r="ABY12" s="1396"/>
      <c r="ABZ12" s="1396"/>
      <c r="ACA12" s="1396"/>
      <c r="ACB12" s="1396"/>
      <c r="ACC12" s="1396"/>
      <c r="ACD12" s="1396"/>
      <c r="ACE12" s="1396"/>
      <c r="ACF12" s="1396"/>
      <c r="ACG12" s="1396"/>
      <c r="ACH12" s="1396"/>
      <c r="ACI12" s="1396"/>
      <c r="ACJ12" s="1396"/>
      <c r="ACK12" s="1396"/>
      <c r="ACL12" s="1396"/>
      <c r="ACM12" s="1396"/>
      <c r="ACN12" s="1396"/>
      <c r="ACO12" s="1396"/>
      <c r="ACP12" s="1396"/>
      <c r="ACQ12" s="1396"/>
      <c r="ACR12" s="1396"/>
      <c r="ACS12" s="1396"/>
      <c r="ACT12" s="1396"/>
      <c r="ACU12" s="1396"/>
      <c r="ACV12" s="1396"/>
      <c r="ACW12" s="1396"/>
      <c r="ACX12" s="1396"/>
      <c r="ACY12" s="1396"/>
      <c r="ACZ12" s="1396"/>
      <c r="ADA12" s="1396"/>
      <c r="ADB12" s="1396"/>
      <c r="ADC12" s="1396"/>
      <c r="ADD12" s="1396"/>
      <c r="ADE12" s="1396"/>
      <c r="ADF12" s="1396"/>
      <c r="ADG12" s="1396"/>
      <c r="ADH12" s="1396"/>
      <c r="ADI12" s="1396"/>
      <c r="ADJ12" s="1396"/>
      <c r="ADK12" s="1396"/>
      <c r="ADL12" s="1396"/>
      <c r="ADM12" s="1396"/>
      <c r="ADN12" s="1396"/>
      <c r="ADO12" s="1396"/>
      <c r="ADP12" s="1396"/>
      <c r="ADQ12" s="1396"/>
      <c r="ADR12" s="1396"/>
      <c r="ADS12" s="1396"/>
      <c r="ADT12" s="1396"/>
      <c r="ADU12" s="1396"/>
      <c r="ADV12" s="1396"/>
      <c r="ADW12" s="1396"/>
      <c r="ADX12" s="1396"/>
      <c r="ADY12" s="1396"/>
      <c r="ADZ12" s="1396"/>
      <c r="AEA12" s="1396"/>
      <c r="AEB12" s="1396"/>
      <c r="AEC12" s="1396"/>
      <c r="AED12" s="1396"/>
      <c r="AEE12" s="1396"/>
      <c r="AEF12" s="1396"/>
      <c r="AEG12" s="1396"/>
      <c r="AEH12" s="1396"/>
      <c r="AEI12" s="1396"/>
      <c r="AEJ12" s="1396"/>
      <c r="AEK12" s="1396"/>
      <c r="AEL12" s="1396"/>
      <c r="AEM12" s="1396"/>
      <c r="AEN12" s="1396"/>
      <c r="AEO12" s="1396"/>
      <c r="AEP12" s="1396"/>
      <c r="AEQ12" s="1396"/>
      <c r="AER12" s="1396"/>
      <c r="AES12" s="1396"/>
      <c r="AET12" s="1396"/>
      <c r="AEU12" s="1396"/>
      <c r="AEV12" s="1396"/>
      <c r="AEW12" s="1396"/>
      <c r="AEX12" s="1396"/>
      <c r="AEY12" s="1396"/>
      <c r="AEZ12" s="1396"/>
      <c r="AFA12" s="1396"/>
      <c r="AFB12" s="1396"/>
      <c r="AFC12" s="1396"/>
      <c r="AFD12" s="1396"/>
      <c r="AFE12" s="1396"/>
      <c r="AFF12" s="1396"/>
      <c r="AFG12" s="1396"/>
      <c r="AFH12" s="1396"/>
      <c r="AFI12" s="1396"/>
      <c r="AFJ12" s="1396"/>
      <c r="AFK12" s="1396"/>
      <c r="AFL12" s="1396"/>
      <c r="AFM12" s="1396"/>
      <c r="AFN12" s="1396"/>
      <c r="AFO12" s="1396"/>
      <c r="AFP12" s="1396"/>
      <c r="AFQ12" s="1396"/>
      <c r="AFR12" s="1396"/>
      <c r="AFS12" s="1396"/>
      <c r="AFT12" s="1396"/>
      <c r="AFU12" s="1396"/>
      <c r="AFV12" s="1396"/>
      <c r="AFW12" s="1396"/>
      <c r="AFX12" s="1396"/>
      <c r="AFY12" s="1396"/>
      <c r="AFZ12" s="1396"/>
      <c r="AGA12" s="1396"/>
      <c r="AGB12" s="1396"/>
      <c r="AGC12" s="1396"/>
      <c r="AGD12" s="1396"/>
      <c r="AGE12" s="1396"/>
      <c r="AGF12" s="1396"/>
      <c r="AGG12" s="1396"/>
      <c r="AGH12" s="1396"/>
      <c r="AGI12" s="1396"/>
      <c r="AGJ12" s="1396"/>
      <c r="AGK12" s="1396"/>
      <c r="AGL12" s="1396"/>
      <c r="AGM12" s="1396"/>
      <c r="AGN12" s="1396"/>
      <c r="AGO12" s="1396"/>
      <c r="AGP12" s="1396"/>
      <c r="AGQ12" s="1396"/>
      <c r="AGR12" s="1396"/>
      <c r="AGS12" s="1396"/>
      <c r="AGT12" s="1396"/>
      <c r="AGU12" s="1396"/>
      <c r="AGV12" s="1396"/>
      <c r="AGW12" s="1396"/>
      <c r="AGX12" s="1396"/>
      <c r="AGY12" s="1396"/>
      <c r="AGZ12" s="1396"/>
      <c r="AHA12" s="1396"/>
      <c r="AHB12" s="1396"/>
      <c r="AHC12" s="1396"/>
      <c r="AHD12" s="1396"/>
      <c r="AHE12" s="1396"/>
      <c r="AHF12" s="1396"/>
      <c r="AHG12" s="1396"/>
      <c r="AHH12" s="1396"/>
      <c r="AHI12" s="1396"/>
      <c r="AHJ12" s="1396"/>
      <c r="AHK12" s="1396"/>
      <c r="AHL12" s="1396"/>
      <c r="AHM12" s="1396"/>
      <c r="AHN12" s="1396"/>
      <c r="AHO12" s="1396"/>
      <c r="AHP12" s="1396"/>
      <c r="AHQ12" s="1396"/>
      <c r="AHR12" s="1396"/>
      <c r="AHS12" s="1396"/>
      <c r="AHT12" s="1396"/>
      <c r="AHU12" s="1396"/>
      <c r="AHV12" s="1396"/>
      <c r="AHW12" s="1396"/>
      <c r="AHX12" s="1396"/>
      <c r="AHY12" s="1396"/>
      <c r="AHZ12" s="1396"/>
      <c r="AIA12" s="1396"/>
      <c r="AIB12" s="1396"/>
      <c r="AIC12" s="1396"/>
      <c r="AID12" s="1396"/>
      <c r="AIE12" s="1396"/>
      <c r="AIF12" s="1396"/>
      <c r="AIG12" s="1396"/>
      <c r="AIH12" s="1396"/>
      <c r="AII12" s="1396"/>
      <c r="AIJ12" s="1396"/>
      <c r="AIK12" s="1396"/>
      <c r="AIL12" s="1396"/>
      <c r="AIM12" s="1396"/>
      <c r="AIN12" s="1396"/>
      <c r="AIO12" s="1396"/>
      <c r="AIP12" s="1396"/>
      <c r="AIQ12" s="1396"/>
      <c r="AIR12" s="1396"/>
      <c r="AIS12" s="1396"/>
      <c r="AIT12" s="1396"/>
      <c r="AIU12" s="1396"/>
      <c r="AIV12" s="1396"/>
      <c r="AIW12" s="1396"/>
      <c r="AIX12" s="1396"/>
      <c r="AIY12" s="1396"/>
      <c r="AIZ12" s="1396"/>
      <c r="AJA12" s="1396"/>
      <c r="AJB12" s="1396"/>
      <c r="AJC12" s="1396"/>
      <c r="AJD12" s="1396"/>
      <c r="AJE12" s="1396"/>
      <c r="AJF12" s="1396"/>
      <c r="AJG12" s="1396"/>
      <c r="AJH12" s="1396"/>
      <c r="AJI12" s="1396"/>
      <c r="AJJ12" s="1396"/>
      <c r="AJK12" s="1396"/>
      <c r="AJL12" s="1396"/>
      <c r="AJM12" s="1396"/>
      <c r="AJN12" s="1396"/>
      <c r="AJO12" s="1396"/>
      <c r="AJP12" s="1396"/>
      <c r="AJQ12" s="1396"/>
      <c r="AJR12" s="1396"/>
      <c r="AJS12" s="1396"/>
      <c r="AJT12" s="1396"/>
      <c r="AJU12" s="1396"/>
      <c r="AJV12" s="1396"/>
      <c r="AJW12" s="1396"/>
      <c r="AJX12" s="1396"/>
      <c r="AJY12" s="1396"/>
      <c r="AJZ12" s="1396"/>
      <c r="AKA12" s="1396"/>
      <c r="AKB12" s="1396"/>
      <c r="AKC12" s="1396"/>
      <c r="AKD12" s="1396"/>
      <c r="AKE12" s="1396"/>
      <c r="AKF12" s="1396"/>
      <c r="AKG12" s="1396"/>
      <c r="AKH12" s="1396"/>
      <c r="AKI12" s="1396"/>
      <c r="AKJ12" s="1396"/>
      <c r="AKK12" s="1396"/>
      <c r="AKL12" s="1396"/>
      <c r="AKM12" s="1396"/>
      <c r="AKN12" s="1396"/>
      <c r="AKO12" s="1396"/>
      <c r="AKP12" s="1396"/>
      <c r="AKQ12" s="1396"/>
      <c r="AKR12" s="1396"/>
      <c r="AKS12" s="1396"/>
      <c r="AKT12" s="1396"/>
      <c r="AKU12" s="1396"/>
      <c r="AKV12" s="1396"/>
      <c r="AKW12" s="1396"/>
      <c r="AKX12" s="1396"/>
      <c r="AKY12" s="1396"/>
      <c r="AKZ12" s="1396"/>
      <c r="ALA12" s="1396"/>
      <c r="ALB12" s="1396"/>
      <c r="ALC12" s="1396"/>
      <c r="ALD12" s="1396"/>
      <c r="ALE12" s="1396"/>
      <c r="ALF12" s="1396"/>
      <c r="ALG12" s="1396"/>
      <c r="ALH12" s="1396"/>
      <c r="ALI12" s="1396"/>
      <c r="ALJ12" s="1396"/>
      <c r="ALK12" s="1396"/>
      <c r="ALL12" s="1396"/>
      <c r="ALM12" s="1396"/>
      <c r="ALN12" s="1396"/>
      <c r="ALO12" s="1396"/>
      <c r="ALP12" s="1396"/>
      <c r="ALQ12" s="1396"/>
      <c r="ALR12" s="1396"/>
      <c r="ALS12" s="1396"/>
      <c r="ALT12" s="1396"/>
      <c r="ALU12" s="1396"/>
      <c r="ALV12" s="1396"/>
      <c r="ALW12" s="1396"/>
      <c r="ALX12" s="1396"/>
      <c r="ALY12" s="1396"/>
      <c r="ALZ12" s="1396"/>
      <c r="AMA12" s="1396"/>
      <c r="AMB12" s="1396"/>
      <c r="AMC12" s="1396"/>
      <c r="AMD12" s="1396"/>
      <c r="AME12" s="1396"/>
      <c r="AMF12" s="1396"/>
      <c r="AMG12" s="1396"/>
      <c r="AMH12" s="1396"/>
      <c r="AMI12" s="1396"/>
      <c r="AMJ12" s="1396"/>
      <c r="AMK12" s="1396"/>
      <c r="AML12" s="1396"/>
      <c r="AMM12" s="1396"/>
      <c r="AMN12" s="1396"/>
      <c r="AMO12" s="1396"/>
      <c r="AMP12" s="1396"/>
      <c r="AMQ12" s="1396"/>
      <c r="AMR12" s="1396"/>
      <c r="AMS12" s="1396"/>
      <c r="AMT12" s="1396"/>
      <c r="AMU12" s="1396"/>
      <c r="AMV12" s="1396"/>
      <c r="AMW12" s="1396"/>
      <c r="AMX12" s="1396"/>
      <c r="AMY12" s="1396"/>
      <c r="AMZ12" s="1396"/>
      <c r="ANA12" s="1396"/>
      <c r="ANB12" s="1396"/>
      <c r="ANC12" s="1396"/>
      <c r="AND12" s="1396"/>
      <c r="ANE12" s="1396"/>
      <c r="ANF12" s="1396"/>
      <c r="ANG12" s="1396"/>
      <c r="ANH12" s="1396"/>
      <c r="ANI12" s="1396"/>
      <c r="ANJ12" s="1396"/>
      <c r="ANK12" s="1396"/>
      <c r="ANL12" s="1396"/>
      <c r="ANM12" s="1396"/>
      <c r="ANN12" s="1396"/>
      <c r="ANO12" s="1396"/>
      <c r="ANP12" s="1396"/>
      <c r="ANQ12" s="1396"/>
      <c r="ANR12" s="1396"/>
      <c r="ANS12" s="1396"/>
      <c r="ANT12" s="1396"/>
      <c r="ANU12" s="1396"/>
      <c r="ANV12" s="1396"/>
      <c r="ANW12" s="1396"/>
      <c r="ANX12" s="1396"/>
      <c r="ANY12" s="1396"/>
      <c r="ANZ12" s="1396"/>
      <c r="AOA12" s="1396"/>
      <c r="AOB12" s="1396"/>
      <c r="AOC12" s="1396"/>
      <c r="AOD12" s="1396"/>
      <c r="AOE12" s="1396"/>
      <c r="AOF12" s="1396"/>
      <c r="AOG12" s="1396"/>
      <c r="AOH12" s="1396"/>
      <c r="AOI12" s="1396"/>
      <c r="AOJ12" s="1396"/>
      <c r="AOK12" s="1396"/>
      <c r="AOL12" s="1396"/>
      <c r="AOM12" s="1396"/>
      <c r="AON12" s="1396"/>
      <c r="AOO12" s="1396"/>
      <c r="AOP12" s="1396"/>
      <c r="AOQ12" s="1396"/>
      <c r="AOR12" s="1396"/>
      <c r="AOS12" s="1396"/>
      <c r="AOT12" s="1396"/>
      <c r="AOU12" s="1396"/>
      <c r="AOV12" s="1396"/>
      <c r="AOW12" s="1396"/>
      <c r="AOX12" s="1396"/>
      <c r="AOY12" s="1396"/>
      <c r="AOZ12" s="1396"/>
      <c r="APA12" s="1396"/>
      <c r="APB12" s="1396"/>
      <c r="APC12" s="1396"/>
      <c r="APD12" s="1396"/>
      <c r="APE12" s="1396"/>
      <c r="APF12" s="1396"/>
      <c r="APG12" s="1396"/>
      <c r="APH12" s="1396"/>
      <c r="API12" s="1396"/>
      <c r="APJ12" s="1396"/>
      <c r="APK12" s="1396"/>
      <c r="APL12" s="1396"/>
      <c r="APM12" s="1396"/>
      <c r="APN12" s="1396"/>
      <c r="APO12" s="1396"/>
      <c r="APP12" s="1396"/>
      <c r="APQ12" s="1396"/>
      <c r="APR12" s="1396"/>
      <c r="APS12" s="1396"/>
      <c r="APT12" s="1396"/>
      <c r="APU12" s="1396"/>
      <c r="APV12" s="1396"/>
      <c r="APW12" s="1396"/>
      <c r="APX12" s="1396"/>
      <c r="APY12" s="1396"/>
      <c r="APZ12" s="1396"/>
      <c r="AQA12" s="1396"/>
      <c r="AQB12" s="1396"/>
      <c r="AQC12" s="1396"/>
      <c r="AQD12" s="1396"/>
      <c r="AQE12" s="1396"/>
      <c r="AQF12" s="1396"/>
      <c r="AQG12" s="1396"/>
      <c r="AQH12" s="1396"/>
      <c r="AQI12" s="1396"/>
      <c r="AQJ12" s="1396"/>
      <c r="AQK12" s="1396"/>
      <c r="AQL12" s="1396"/>
      <c r="AQM12" s="1396"/>
      <c r="AQN12" s="1396"/>
      <c r="AQO12" s="1396"/>
      <c r="AQP12" s="1396"/>
      <c r="AQQ12" s="1396"/>
      <c r="AQR12" s="1396"/>
      <c r="AQS12" s="1396"/>
      <c r="AQT12" s="1396"/>
      <c r="AQU12" s="1396"/>
      <c r="AQV12" s="1396"/>
      <c r="AQW12" s="1396"/>
      <c r="AQX12" s="1396"/>
      <c r="AQY12" s="1396"/>
      <c r="AQZ12" s="1396"/>
      <c r="ARA12" s="1396"/>
      <c r="ARB12" s="1396"/>
      <c r="ARC12" s="1396"/>
      <c r="ARD12" s="1396"/>
      <c r="ARE12" s="1396"/>
      <c r="ARF12" s="1396"/>
      <c r="ARG12" s="1396"/>
      <c r="ARH12" s="1396"/>
      <c r="ARI12" s="1396"/>
      <c r="ARJ12" s="1396"/>
      <c r="ARK12" s="1396"/>
      <c r="ARL12" s="1396"/>
      <c r="ARM12" s="1396"/>
      <c r="ARN12" s="1396"/>
      <c r="ARO12" s="1396"/>
      <c r="ARP12" s="1396"/>
      <c r="ARQ12" s="1396"/>
      <c r="ARR12" s="1396"/>
      <c r="ARS12" s="1396"/>
      <c r="ART12" s="1396"/>
      <c r="ARU12" s="1396"/>
      <c r="ARV12" s="1396"/>
      <c r="ARW12" s="1396"/>
      <c r="ARX12" s="1396"/>
      <c r="ARY12" s="1396"/>
      <c r="ARZ12" s="1396"/>
      <c r="ASA12" s="1396"/>
      <c r="ASB12" s="1396"/>
      <c r="ASC12" s="1396"/>
      <c r="ASD12" s="1396"/>
      <c r="ASE12" s="1396"/>
      <c r="ASF12" s="1396"/>
      <c r="ASG12" s="1396"/>
      <c r="ASH12" s="1396"/>
      <c r="ASI12" s="1396"/>
      <c r="ASJ12" s="1396"/>
      <c r="ASK12" s="1396"/>
      <c r="ASL12" s="1396"/>
      <c r="ASM12" s="1396"/>
      <c r="ASN12" s="1396"/>
      <c r="ASO12" s="1396"/>
      <c r="ASP12" s="1396"/>
      <c r="ASQ12" s="1396"/>
      <c r="ASR12" s="1396"/>
      <c r="ASS12" s="1396"/>
      <c r="AST12" s="1396"/>
      <c r="ASU12" s="1396"/>
      <c r="ASV12" s="1396"/>
      <c r="ASW12" s="1396"/>
      <c r="ASX12" s="1396"/>
      <c r="ASY12" s="1396"/>
      <c r="ASZ12" s="1396"/>
      <c r="ATA12" s="1396"/>
      <c r="ATB12" s="1396"/>
      <c r="ATC12" s="1396"/>
      <c r="ATD12" s="1396"/>
      <c r="ATE12" s="1396"/>
      <c r="ATF12" s="1396"/>
      <c r="ATG12" s="1396"/>
      <c r="ATH12" s="1396"/>
      <c r="ATI12" s="1396"/>
      <c r="ATJ12" s="1396"/>
      <c r="ATK12" s="1396"/>
      <c r="ATL12" s="1396"/>
      <c r="ATM12" s="1396"/>
      <c r="ATN12" s="1396"/>
      <c r="ATO12" s="1396"/>
      <c r="ATP12" s="1396"/>
      <c r="ATQ12" s="1396"/>
      <c r="ATR12" s="1396"/>
      <c r="ATS12" s="1396"/>
      <c r="ATT12" s="1396"/>
      <c r="ATU12" s="1396"/>
      <c r="ATV12" s="1396"/>
      <c r="ATW12" s="1396"/>
      <c r="ATX12" s="1396"/>
      <c r="ATY12" s="1396"/>
      <c r="ATZ12" s="1396"/>
      <c r="AUA12" s="1396"/>
      <c r="AUB12" s="1396"/>
      <c r="AUC12" s="1396"/>
      <c r="AUD12" s="1396"/>
      <c r="AUE12" s="1396"/>
      <c r="AUF12" s="1396"/>
      <c r="AUG12" s="1396"/>
      <c r="AUH12" s="1396"/>
      <c r="AUI12" s="1396"/>
      <c r="AUJ12" s="1396"/>
      <c r="AUK12" s="1396"/>
      <c r="AUL12" s="1396"/>
      <c r="AUM12" s="1396"/>
      <c r="AUN12" s="1396"/>
      <c r="AUO12" s="1396"/>
      <c r="AUP12" s="1396"/>
      <c r="AUQ12" s="1396"/>
      <c r="AUR12" s="1396"/>
      <c r="AUS12" s="1396"/>
      <c r="AUT12" s="1396"/>
      <c r="AUU12" s="1396"/>
      <c r="AUV12" s="1396"/>
      <c r="AUW12" s="1396"/>
      <c r="AUX12" s="1396"/>
      <c r="AUY12" s="1396"/>
      <c r="AUZ12" s="1396"/>
      <c r="AVA12" s="1396"/>
      <c r="AVB12" s="1396"/>
      <c r="AVC12" s="1396"/>
      <c r="AVD12" s="1396"/>
      <c r="AVE12" s="1396"/>
      <c r="AVF12" s="1396"/>
      <c r="AVG12" s="1396"/>
      <c r="AVH12" s="1396"/>
      <c r="AVI12" s="1396"/>
      <c r="AVJ12" s="1396"/>
      <c r="AVK12" s="1396"/>
      <c r="AVL12" s="1396"/>
      <c r="AVM12" s="1396"/>
      <c r="AVN12" s="1396"/>
      <c r="AVO12" s="1396"/>
      <c r="AVP12" s="1396"/>
      <c r="AVQ12" s="1396"/>
      <c r="AVR12" s="1396"/>
      <c r="AVS12" s="1396"/>
      <c r="AVT12" s="1396"/>
      <c r="AVU12" s="1396"/>
      <c r="AVV12" s="1396"/>
      <c r="AVW12" s="1396"/>
      <c r="AVX12" s="1396"/>
      <c r="AVY12" s="1396"/>
      <c r="AVZ12" s="1396"/>
      <c r="AWA12" s="1396"/>
      <c r="AWB12" s="1396"/>
      <c r="AWC12" s="1396"/>
      <c r="AWD12" s="1396"/>
      <c r="AWE12" s="1396"/>
      <c r="AWF12" s="1396"/>
      <c r="AWG12" s="1396"/>
      <c r="AWH12" s="1396"/>
      <c r="AWI12" s="1396"/>
      <c r="AWJ12" s="1396"/>
      <c r="AWK12" s="1396"/>
      <c r="AWL12" s="1396"/>
      <c r="AWM12" s="1396"/>
      <c r="AWN12" s="1396"/>
      <c r="AWO12" s="1396"/>
      <c r="AWP12" s="1396"/>
      <c r="AWQ12" s="1396"/>
      <c r="AWR12" s="1396"/>
      <c r="AWS12" s="1396"/>
      <c r="AWT12" s="1396"/>
      <c r="AWU12" s="1396"/>
      <c r="AWV12" s="1396"/>
      <c r="AWW12" s="1396"/>
      <c r="AWX12" s="1396"/>
      <c r="AWY12" s="1396"/>
      <c r="AWZ12" s="1396"/>
      <c r="AXA12" s="1396"/>
      <c r="AXB12" s="1396"/>
      <c r="AXC12" s="1396"/>
      <c r="AXD12" s="1396"/>
      <c r="AXE12" s="1396"/>
      <c r="AXF12" s="1396"/>
      <c r="AXG12" s="1396"/>
      <c r="AXH12" s="1396"/>
      <c r="AXI12" s="1396"/>
      <c r="AXJ12" s="1396"/>
      <c r="AXK12" s="1396"/>
      <c r="AXL12" s="1396"/>
      <c r="AXM12" s="1396"/>
      <c r="AXN12" s="1396"/>
      <c r="AXO12" s="1396"/>
      <c r="AXP12" s="1396"/>
      <c r="AXQ12" s="1396"/>
      <c r="AXR12" s="1396"/>
      <c r="AXS12" s="1396"/>
      <c r="AXT12" s="1396"/>
      <c r="AXU12" s="1396"/>
      <c r="AXV12" s="1396"/>
      <c r="AXW12" s="1396"/>
      <c r="AXX12" s="1396"/>
      <c r="AXY12" s="1396"/>
      <c r="AXZ12" s="1396"/>
      <c r="AYA12" s="1396"/>
      <c r="AYB12" s="1396"/>
      <c r="AYC12" s="1396"/>
      <c r="AYD12" s="1396"/>
      <c r="AYE12" s="1396"/>
      <c r="AYF12" s="1396"/>
      <c r="AYG12" s="1396"/>
      <c r="AYH12" s="1396"/>
      <c r="AYI12" s="1396"/>
      <c r="AYJ12" s="1396"/>
      <c r="AYK12" s="1396"/>
      <c r="AYL12" s="1396"/>
      <c r="AYM12" s="1396"/>
      <c r="AYN12" s="1396"/>
      <c r="AYO12" s="1396"/>
      <c r="AYP12" s="1396"/>
      <c r="AYQ12" s="1396"/>
      <c r="AYR12" s="1396"/>
      <c r="AYS12" s="1396"/>
      <c r="AYT12" s="1396"/>
      <c r="AYU12" s="1396"/>
      <c r="AYV12" s="1396"/>
      <c r="AYW12" s="1396"/>
      <c r="AYX12" s="1396"/>
      <c r="AYY12" s="1396"/>
      <c r="AYZ12" s="1396"/>
      <c r="AZA12" s="1396"/>
      <c r="AZB12" s="1396"/>
      <c r="AZC12" s="1396"/>
      <c r="AZD12" s="1396"/>
      <c r="AZE12" s="1396"/>
      <c r="AZF12" s="1396"/>
      <c r="AZG12" s="1396"/>
      <c r="AZH12" s="1396"/>
      <c r="AZI12" s="1396"/>
      <c r="AZJ12" s="1396"/>
      <c r="AZK12" s="1396"/>
      <c r="AZL12" s="1396"/>
      <c r="AZM12" s="1396"/>
      <c r="AZN12" s="1396"/>
      <c r="AZO12" s="1396"/>
      <c r="AZP12" s="1396"/>
      <c r="AZQ12" s="1396"/>
      <c r="AZR12" s="1396"/>
      <c r="AZS12" s="1396"/>
      <c r="AZT12" s="1396"/>
      <c r="AZU12" s="1396"/>
      <c r="AZV12" s="1396"/>
      <c r="AZW12" s="1396"/>
      <c r="AZX12" s="1396"/>
      <c r="AZY12" s="1396"/>
      <c r="AZZ12" s="1396"/>
      <c r="BAA12" s="1396"/>
      <c r="BAB12" s="1396"/>
      <c r="BAC12" s="1396"/>
      <c r="BAD12" s="1396"/>
      <c r="BAE12" s="1396"/>
      <c r="BAF12" s="1396"/>
      <c r="BAG12" s="1396"/>
      <c r="BAH12" s="1396"/>
      <c r="BAI12" s="1396"/>
      <c r="BAJ12" s="1396"/>
      <c r="BAK12" s="1396"/>
      <c r="BAL12" s="1396"/>
      <c r="BAM12" s="1396"/>
      <c r="BAN12" s="1396"/>
      <c r="BAO12" s="1396"/>
      <c r="BAP12" s="1396"/>
      <c r="BAQ12" s="1396"/>
      <c r="BAR12" s="1396"/>
      <c r="BAS12" s="1396"/>
      <c r="BAT12" s="1396"/>
      <c r="BAU12" s="1396"/>
      <c r="BAV12" s="1396"/>
      <c r="BAW12" s="1396"/>
      <c r="BAX12" s="1396"/>
      <c r="BAY12" s="1396"/>
      <c r="BAZ12" s="1396"/>
      <c r="BBA12" s="1396"/>
      <c r="BBB12" s="1396"/>
      <c r="BBC12" s="1396"/>
      <c r="BBD12" s="1396"/>
      <c r="BBE12" s="1396"/>
      <c r="BBF12" s="1396"/>
      <c r="BBG12" s="1396"/>
      <c r="BBH12" s="1396"/>
      <c r="BBI12" s="1396"/>
      <c r="BBJ12" s="1396"/>
      <c r="BBK12" s="1396"/>
      <c r="BBL12" s="1396"/>
      <c r="BBM12" s="1396"/>
      <c r="BBN12" s="1396"/>
      <c r="BBO12" s="1396"/>
      <c r="BBP12" s="1396"/>
      <c r="BBQ12" s="1396"/>
      <c r="BBR12" s="1396"/>
      <c r="BBS12" s="1396"/>
      <c r="BBT12" s="1396"/>
      <c r="BBU12" s="1396"/>
      <c r="BBV12" s="1396"/>
      <c r="BBW12" s="1396"/>
      <c r="BBX12" s="1396"/>
      <c r="BBY12" s="1396"/>
      <c r="BBZ12" s="1396"/>
      <c r="BCA12" s="1396"/>
      <c r="BCB12" s="1396"/>
      <c r="BCC12" s="1396"/>
      <c r="BCD12" s="1396"/>
      <c r="BCE12" s="1396"/>
      <c r="BCF12" s="1396"/>
      <c r="BCG12" s="1396"/>
      <c r="BCH12" s="1396"/>
      <c r="BCI12" s="1396"/>
      <c r="BCJ12" s="1396"/>
      <c r="BCK12" s="1396"/>
      <c r="BCL12" s="1396"/>
      <c r="BCM12" s="1396"/>
      <c r="BCN12" s="1396"/>
      <c r="BCO12" s="1396"/>
      <c r="BCP12" s="1396"/>
      <c r="BCQ12" s="1396"/>
      <c r="BCR12" s="1396"/>
      <c r="BCS12" s="1396"/>
      <c r="BCT12" s="1396"/>
      <c r="BCU12" s="1396"/>
      <c r="BCV12" s="1396"/>
      <c r="BCW12" s="1396"/>
      <c r="BCX12" s="1396"/>
      <c r="BCY12" s="1396"/>
      <c r="BCZ12" s="1396"/>
      <c r="BDA12" s="1396"/>
      <c r="BDB12" s="1396"/>
      <c r="BDC12" s="1396"/>
      <c r="BDD12" s="1396"/>
      <c r="BDE12" s="1396"/>
      <c r="BDF12" s="1396"/>
      <c r="BDG12" s="1396"/>
      <c r="BDH12" s="1396"/>
      <c r="BDI12" s="1396"/>
      <c r="BDJ12" s="1396"/>
      <c r="BDK12" s="1396"/>
      <c r="BDL12" s="1396"/>
      <c r="BDM12" s="1396"/>
      <c r="BDN12" s="1396"/>
      <c r="BDO12" s="1396"/>
      <c r="BDP12" s="1396"/>
      <c r="BDQ12" s="1396"/>
      <c r="BDR12" s="1396"/>
      <c r="BDS12" s="1396"/>
      <c r="BDT12" s="1396"/>
      <c r="BDU12" s="1396"/>
      <c r="BDV12" s="1396"/>
      <c r="BDW12" s="1396"/>
      <c r="BDX12" s="1396"/>
      <c r="BDY12" s="1396"/>
      <c r="BDZ12" s="1396"/>
      <c r="BEA12" s="1396"/>
      <c r="BEB12" s="1396"/>
      <c r="BEC12" s="1396"/>
      <c r="BED12" s="1396"/>
      <c r="BEE12" s="1396"/>
      <c r="BEF12" s="1396"/>
      <c r="BEG12" s="1396"/>
      <c r="BEH12" s="1396"/>
      <c r="BEI12" s="1396"/>
      <c r="BEJ12" s="1396"/>
      <c r="BEK12" s="1396"/>
      <c r="BEL12" s="1396"/>
      <c r="BEM12" s="1396"/>
      <c r="BEN12" s="1396"/>
      <c r="BEO12" s="1396"/>
      <c r="BEP12" s="1396"/>
      <c r="BEQ12" s="1396"/>
      <c r="BER12" s="1396"/>
      <c r="BES12" s="1396"/>
      <c r="BET12" s="1396"/>
      <c r="BEU12" s="1396"/>
      <c r="BEV12" s="1396"/>
      <c r="BEW12" s="1396"/>
      <c r="BEX12" s="1396"/>
      <c r="BEY12" s="1396"/>
      <c r="BEZ12" s="1396"/>
      <c r="BFA12" s="1396"/>
      <c r="BFB12" s="1396"/>
      <c r="BFC12" s="1396"/>
      <c r="BFD12" s="1396"/>
      <c r="BFE12" s="1396"/>
      <c r="BFF12" s="1396"/>
      <c r="BFG12" s="1396"/>
      <c r="BFH12" s="1396"/>
      <c r="BFI12" s="1396"/>
      <c r="BFJ12" s="1396"/>
      <c r="BFK12" s="1396"/>
      <c r="BFL12" s="1396"/>
      <c r="BFM12" s="1396"/>
      <c r="BFN12" s="1396"/>
      <c r="BFO12" s="1396"/>
      <c r="BFP12" s="1396"/>
      <c r="BFQ12" s="1396"/>
      <c r="BFR12" s="1396"/>
      <c r="BFS12" s="1396"/>
      <c r="BFT12" s="1396"/>
      <c r="BFU12" s="1396"/>
      <c r="BFV12" s="1396"/>
      <c r="BFW12" s="1396"/>
      <c r="BFX12" s="1396"/>
      <c r="BFY12" s="1396"/>
      <c r="BFZ12" s="1396"/>
      <c r="BGA12" s="1396"/>
      <c r="BGB12" s="1396"/>
      <c r="BGC12" s="1396"/>
      <c r="BGD12" s="1396"/>
      <c r="BGE12" s="1396"/>
      <c r="BGF12" s="1396"/>
      <c r="BGG12" s="1396"/>
      <c r="BGH12" s="1396"/>
      <c r="BGI12" s="1396"/>
      <c r="BGJ12" s="1396"/>
      <c r="BGK12" s="1396"/>
      <c r="BGL12" s="1396"/>
      <c r="BGM12" s="1396"/>
      <c r="BGN12" s="1396"/>
      <c r="BGO12" s="1396"/>
      <c r="BGP12" s="1396"/>
      <c r="BGQ12" s="1396"/>
      <c r="BGR12" s="1396"/>
      <c r="BGS12" s="1396"/>
      <c r="BGT12" s="1396"/>
      <c r="BGU12" s="1396"/>
      <c r="BGV12" s="1396"/>
      <c r="BGW12" s="1396"/>
      <c r="BGX12" s="1396"/>
      <c r="BGY12" s="1396"/>
      <c r="BGZ12" s="1396"/>
      <c r="BHA12" s="1396"/>
      <c r="BHB12" s="1396"/>
      <c r="BHC12" s="1396"/>
      <c r="BHD12" s="1396"/>
      <c r="BHE12" s="1396"/>
      <c r="BHF12" s="1396"/>
      <c r="BHG12" s="1396"/>
      <c r="BHH12" s="1396"/>
      <c r="BHI12" s="1396"/>
      <c r="BHJ12" s="1396"/>
      <c r="BHK12" s="1396"/>
      <c r="BHL12" s="1396"/>
      <c r="BHM12" s="1396"/>
      <c r="BHN12" s="1396"/>
      <c r="BHO12" s="1396"/>
      <c r="BHP12" s="1396"/>
      <c r="BHQ12" s="1396"/>
      <c r="BHR12" s="1396"/>
      <c r="BHS12" s="1396"/>
      <c r="BHT12" s="1396"/>
      <c r="BHU12" s="1396"/>
      <c r="BHV12" s="1396"/>
      <c r="BHW12" s="1396"/>
      <c r="BHX12" s="1396"/>
      <c r="BHY12" s="1396"/>
      <c r="BHZ12" s="1396"/>
      <c r="BIA12" s="1396"/>
      <c r="BIB12" s="1396"/>
      <c r="BIC12" s="1396"/>
      <c r="BID12" s="1396"/>
      <c r="BIE12" s="1396"/>
      <c r="BIF12" s="1396"/>
      <c r="BIG12" s="1396"/>
      <c r="BIH12" s="1396"/>
      <c r="BII12" s="1396"/>
      <c r="BIJ12" s="1396"/>
      <c r="BIK12" s="1396"/>
      <c r="BIL12" s="1396"/>
      <c r="BIM12" s="1396"/>
      <c r="BIN12" s="1396"/>
      <c r="BIO12" s="1396"/>
      <c r="BIP12" s="1396"/>
      <c r="BIQ12" s="1396"/>
      <c r="BIR12" s="1396"/>
      <c r="BIS12" s="1396"/>
      <c r="BIT12" s="1396"/>
      <c r="BIU12" s="1396"/>
      <c r="BIV12" s="1396"/>
      <c r="BIW12" s="1396"/>
      <c r="BIX12" s="1396"/>
      <c r="BIY12" s="1396"/>
      <c r="BIZ12" s="1396"/>
      <c r="BJA12" s="1396"/>
      <c r="BJB12" s="1396"/>
      <c r="BJC12" s="1396"/>
      <c r="BJD12" s="1396"/>
      <c r="BJE12" s="1396"/>
      <c r="BJF12" s="1396"/>
      <c r="BJG12" s="1396"/>
      <c r="BJH12" s="1396"/>
      <c r="BJI12" s="1396"/>
      <c r="BJJ12" s="1396"/>
      <c r="BJK12" s="1396"/>
      <c r="BJL12" s="1396"/>
      <c r="BJM12" s="1396"/>
      <c r="BJN12" s="1396"/>
      <c r="BJO12" s="1396"/>
      <c r="BJP12" s="1396"/>
      <c r="BJQ12" s="1396"/>
      <c r="BJR12" s="1396"/>
      <c r="BJS12" s="1396"/>
      <c r="BJT12" s="1396"/>
      <c r="BJU12" s="1396"/>
      <c r="BJV12" s="1396"/>
      <c r="BJW12" s="1396"/>
      <c r="BJX12" s="1396"/>
      <c r="BJY12" s="1396"/>
      <c r="BJZ12" s="1396"/>
      <c r="BKA12" s="1396"/>
      <c r="BKB12" s="1396"/>
      <c r="BKC12" s="1396"/>
      <c r="BKD12" s="1396"/>
      <c r="BKE12" s="1396"/>
      <c r="BKF12" s="1396"/>
      <c r="BKG12" s="1396"/>
      <c r="BKH12" s="1396"/>
      <c r="BKI12" s="1396"/>
      <c r="BKJ12" s="1396"/>
      <c r="BKK12" s="1396"/>
      <c r="BKL12" s="1396"/>
      <c r="BKM12" s="1396"/>
      <c r="BKN12" s="1396"/>
      <c r="BKO12" s="1396"/>
      <c r="BKP12" s="1396"/>
      <c r="BKQ12" s="1396"/>
      <c r="BKR12" s="1396"/>
      <c r="BKS12" s="1396"/>
      <c r="BKT12" s="1396"/>
      <c r="BKU12" s="1396"/>
      <c r="BKV12" s="1396"/>
      <c r="BKW12" s="1396"/>
      <c r="BKX12" s="1396"/>
      <c r="BKY12" s="1396"/>
      <c r="BKZ12" s="1396"/>
      <c r="BLA12" s="1396"/>
      <c r="BLB12" s="1396"/>
      <c r="BLC12" s="1396"/>
      <c r="BLD12" s="1396"/>
      <c r="BLE12" s="1396"/>
      <c r="BLF12" s="1396"/>
      <c r="BLG12" s="1396"/>
      <c r="BLH12" s="1396"/>
      <c r="BLI12" s="1396"/>
      <c r="BLJ12" s="1396"/>
      <c r="BLK12" s="1396"/>
      <c r="BLL12" s="1396"/>
      <c r="BLM12" s="1396"/>
      <c r="BLN12" s="1396"/>
      <c r="BLO12" s="1396"/>
      <c r="BLP12" s="1396"/>
      <c r="BLQ12" s="1396"/>
      <c r="BLR12" s="1396"/>
      <c r="BLS12" s="1396"/>
      <c r="BLT12" s="1396"/>
      <c r="BLU12" s="1396"/>
      <c r="BLV12" s="1396"/>
      <c r="BLW12" s="1396"/>
      <c r="BLX12" s="1396"/>
      <c r="BLY12" s="1396"/>
      <c r="BLZ12" s="1396"/>
      <c r="BMA12" s="1396"/>
      <c r="BMB12" s="1396"/>
      <c r="BMC12" s="1396"/>
      <c r="BMD12" s="1396"/>
      <c r="BME12" s="1396"/>
      <c r="BMF12" s="1396"/>
      <c r="BMG12" s="1396"/>
      <c r="BMH12" s="1396"/>
      <c r="BMI12" s="1396"/>
      <c r="BMJ12" s="1396"/>
      <c r="BMK12" s="1396"/>
      <c r="BML12" s="1396"/>
      <c r="BMM12" s="1396"/>
      <c r="BMN12" s="1396"/>
      <c r="BMO12" s="1396"/>
      <c r="BMP12" s="1396"/>
      <c r="BMQ12" s="1396"/>
      <c r="BMR12" s="1396"/>
      <c r="BMS12" s="1396"/>
      <c r="BMT12" s="1396"/>
      <c r="BMU12" s="1396"/>
      <c r="BMV12" s="1396"/>
      <c r="BMW12" s="1396"/>
      <c r="BMX12" s="1396"/>
      <c r="BMY12" s="1396"/>
      <c r="BMZ12" s="1396"/>
      <c r="BNA12" s="1396"/>
      <c r="BNB12" s="1396"/>
      <c r="BNC12" s="1396"/>
      <c r="BND12" s="1396"/>
      <c r="BNE12" s="1396"/>
      <c r="BNF12" s="1396"/>
      <c r="BNG12" s="1396"/>
      <c r="BNH12" s="1396"/>
      <c r="BNI12" s="1396"/>
      <c r="BNJ12" s="1396"/>
      <c r="BNK12" s="1396"/>
      <c r="BNL12" s="1396"/>
      <c r="BNM12" s="1396"/>
      <c r="BNN12" s="1396"/>
      <c r="BNO12" s="1396"/>
      <c r="BNP12" s="1396"/>
      <c r="BNQ12" s="1396"/>
      <c r="BNR12" s="1396"/>
      <c r="BNS12" s="1396"/>
      <c r="BNT12" s="1396"/>
      <c r="BNU12" s="1396"/>
      <c r="BNV12" s="1396"/>
      <c r="BNW12" s="1396"/>
      <c r="BNX12" s="1396"/>
      <c r="BNY12" s="1396"/>
      <c r="BNZ12" s="1396"/>
      <c r="BOA12" s="1396"/>
      <c r="BOB12" s="1396"/>
      <c r="BOC12" s="1396"/>
      <c r="BOD12" s="1396"/>
      <c r="BOE12" s="1396"/>
      <c r="BOF12" s="1396"/>
      <c r="BOG12" s="1396"/>
      <c r="BOH12" s="1396"/>
      <c r="BOI12" s="1396"/>
      <c r="BOJ12" s="1396"/>
      <c r="BOK12" s="1396"/>
      <c r="BOL12" s="1396"/>
      <c r="BOM12" s="1396"/>
      <c r="BON12" s="1396"/>
      <c r="BOO12" s="1396"/>
      <c r="BOP12" s="1396"/>
      <c r="BOQ12" s="1396"/>
      <c r="BOR12" s="1396"/>
      <c r="BOS12" s="1396"/>
      <c r="BOT12" s="1396"/>
      <c r="BOU12" s="1396"/>
      <c r="BOV12" s="1396"/>
      <c r="BOW12" s="1396"/>
      <c r="BOX12" s="1396"/>
      <c r="BOY12" s="1396"/>
      <c r="BOZ12" s="1396"/>
      <c r="BPA12" s="1396"/>
      <c r="BPB12" s="1396"/>
      <c r="BPC12" s="1396"/>
      <c r="BPD12" s="1396"/>
      <c r="BPE12" s="1396"/>
      <c r="BPF12" s="1396"/>
      <c r="BPG12" s="1396"/>
      <c r="BPH12" s="1396"/>
      <c r="BPI12" s="1396"/>
      <c r="BPJ12" s="1396"/>
      <c r="BPK12" s="1396"/>
      <c r="BPL12" s="1396"/>
      <c r="BPM12" s="1396"/>
      <c r="BPN12" s="1396"/>
      <c r="BPO12" s="1396"/>
      <c r="BPP12" s="1396"/>
      <c r="BPQ12" s="1396"/>
      <c r="BPR12" s="1396"/>
      <c r="BPS12" s="1396"/>
      <c r="BPT12" s="1396"/>
      <c r="BPU12" s="1396"/>
      <c r="BPV12" s="1396"/>
      <c r="BPW12" s="1396"/>
      <c r="BPX12" s="1396"/>
      <c r="BPY12" s="1396"/>
      <c r="BPZ12" s="1396"/>
      <c r="BQA12" s="1396"/>
      <c r="BQB12" s="1396"/>
      <c r="BQC12" s="1396"/>
      <c r="BQD12" s="1396"/>
      <c r="BQE12" s="1396"/>
      <c r="BQF12" s="1396"/>
      <c r="BQG12" s="1396"/>
      <c r="BQH12" s="1396"/>
      <c r="BQI12" s="1396"/>
      <c r="BQJ12" s="1396"/>
      <c r="BQK12" s="1396"/>
      <c r="BQL12" s="1396"/>
      <c r="BQM12" s="1396"/>
      <c r="BQN12" s="1396"/>
      <c r="BQO12" s="1396"/>
      <c r="BQP12" s="1396"/>
      <c r="BQQ12" s="1396"/>
      <c r="BQR12" s="1396"/>
      <c r="BQS12" s="1396"/>
      <c r="BQT12" s="1396"/>
      <c r="BQU12" s="1396"/>
      <c r="BQV12" s="1396"/>
      <c r="BQW12" s="1396"/>
      <c r="BQX12" s="1396"/>
      <c r="BQY12" s="1396"/>
      <c r="BQZ12" s="1396"/>
      <c r="BRA12" s="1396"/>
      <c r="BRB12" s="1396"/>
      <c r="BRC12" s="1396"/>
      <c r="BRD12" s="1396"/>
      <c r="BRE12" s="1396"/>
      <c r="BRF12" s="1396"/>
      <c r="BRG12" s="1396"/>
      <c r="BRH12" s="1396"/>
      <c r="BRI12" s="1396"/>
      <c r="BRJ12" s="1396"/>
      <c r="BRK12" s="1396"/>
      <c r="BRL12" s="1396"/>
      <c r="BRM12" s="1396"/>
      <c r="BRN12" s="1396"/>
      <c r="BRO12" s="1396"/>
      <c r="BRP12" s="1396"/>
      <c r="BRQ12" s="1396"/>
      <c r="BRR12" s="1396"/>
      <c r="BRS12" s="1396"/>
      <c r="BRT12" s="1396"/>
      <c r="BRU12" s="1396"/>
      <c r="BRV12" s="1396"/>
      <c r="BRW12" s="1396"/>
      <c r="BRX12" s="1396"/>
      <c r="BRY12" s="1396"/>
      <c r="BRZ12" s="1396"/>
      <c r="BSA12" s="1396"/>
      <c r="BSB12" s="1396"/>
      <c r="BSC12" s="1396"/>
      <c r="BSD12" s="1396"/>
      <c r="BSE12" s="1396"/>
      <c r="BSF12" s="1396"/>
      <c r="BSG12" s="1396"/>
      <c r="BSH12" s="1396"/>
      <c r="BSI12" s="1396"/>
      <c r="BSJ12" s="1396"/>
      <c r="BSK12" s="1396"/>
      <c r="BSL12" s="1396"/>
      <c r="BSM12" s="1396"/>
      <c r="BSN12" s="1396"/>
      <c r="BSO12" s="1396"/>
      <c r="BSP12" s="1396"/>
      <c r="BSQ12" s="1396"/>
      <c r="BSR12" s="1396"/>
      <c r="BSS12" s="1396"/>
      <c r="BST12" s="1396"/>
      <c r="BSU12" s="1396"/>
      <c r="BSV12" s="1396"/>
      <c r="BSW12" s="1396"/>
      <c r="BSX12" s="1396"/>
      <c r="BSY12" s="1396"/>
      <c r="BSZ12" s="1396"/>
      <c r="BTA12" s="1396"/>
      <c r="BTB12" s="1396"/>
      <c r="BTC12" s="1396"/>
      <c r="BTD12" s="1396"/>
      <c r="BTE12" s="1396"/>
      <c r="BTF12" s="1396"/>
      <c r="BTG12" s="1396"/>
      <c r="BTH12" s="1396"/>
      <c r="BTI12" s="1396"/>
      <c r="BTJ12" s="1396"/>
      <c r="BTK12" s="1396"/>
      <c r="BTL12" s="1396"/>
      <c r="BTM12" s="1396"/>
      <c r="BTN12" s="1396"/>
      <c r="BTO12" s="1396"/>
      <c r="BTP12" s="1396"/>
      <c r="BTQ12" s="1396"/>
      <c r="BTR12" s="1396"/>
      <c r="BTS12" s="1396"/>
      <c r="BTT12" s="1396"/>
      <c r="BTU12" s="1396"/>
      <c r="BTV12" s="1396"/>
      <c r="BTW12" s="1396"/>
      <c r="BTX12" s="1396"/>
      <c r="BTY12" s="1396"/>
      <c r="BTZ12" s="1396"/>
      <c r="BUA12" s="1396"/>
      <c r="BUB12" s="1396"/>
      <c r="BUC12" s="1396"/>
      <c r="BUD12" s="1396"/>
      <c r="BUE12" s="1396"/>
      <c r="BUF12" s="1396"/>
      <c r="BUG12" s="1396"/>
      <c r="BUH12" s="1396"/>
      <c r="BUI12" s="1396"/>
      <c r="BUJ12" s="1396"/>
      <c r="BUK12" s="1396"/>
      <c r="BUL12" s="1396"/>
      <c r="BUM12" s="1396"/>
      <c r="BUN12" s="1396"/>
      <c r="BUO12" s="1396"/>
      <c r="BUP12" s="1396"/>
      <c r="BUQ12" s="1396"/>
      <c r="BUR12" s="1396"/>
      <c r="BUS12" s="1396"/>
      <c r="BUT12" s="1396"/>
      <c r="BUU12" s="1396"/>
      <c r="BUV12" s="1396"/>
      <c r="BUW12" s="1396"/>
      <c r="BUX12" s="1396"/>
      <c r="BUY12" s="1396"/>
      <c r="BUZ12" s="1396"/>
      <c r="BVA12" s="1396"/>
      <c r="BVB12" s="1396"/>
      <c r="BVC12" s="1396"/>
      <c r="BVD12" s="1396"/>
      <c r="BVE12" s="1396"/>
      <c r="BVF12" s="1396"/>
      <c r="BVG12" s="1396"/>
      <c r="BVH12" s="1396"/>
      <c r="BVI12" s="1396"/>
      <c r="BVJ12" s="1396"/>
      <c r="BVK12" s="1396"/>
      <c r="BVL12" s="1396"/>
      <c r="BVM12" s="1396"/>
      <c r="BVN12" s="1396"/>
      <c r="BVO12" s="1396"/>
      <c r="BVP12" s="1396"/>
      <c r="BVQ12" s="1396"/>
      <c r="BVR12" s="1396"/>
      <c r="BVS12" s="1396"/>
      <c r="BVT12" s="1396"/>
      <c r="BVU12" s="1396"/>
      <c r="BVV12" s="1396"/>
      <c r="BVW12" s="1396"/>
      <c r="BVX12" s="1396"/>
      <c r="BVY12" s="1396"/>
      <c r="BVZ12" s="1396"/>
      <c r="BWA12" s="1396"/>
      <c r="BWB12" s="1396"/>
      <c r="BWC12" s="1396"/>
      <c r="BWD12" s="1396"/>
      <c r="BWE12" s="1396"/>
      <c r="BWF12" s="1396"/>
      <c r="BWG12" s="1396"/>
      <c r="BWH12" s="1396"/>
      <c r="BWI12" s="1396"/>
      <c r="BWJ12" s="1396"/>
      <c r="BWK12" s="1396"/>
      <c r="BWL12" s="1396"/>
      <c r="BWM12" s="1396"/>
      <c r="BWN12" s="1396"/>
      <c r="BWO12" s="1396"/>
      <c r="BWP12" s="1396"/>
      <c r="BWQ12" s="1396"/>
      <c r="BWR12" s="1396"/>
      <c r="BWS12" s="1396"/>
      <c r="BWT12" s="1396"/>
      <c r="BWU12" s="1396"/>
      <c r="BWV12" s="1396"/>
      <c r="BWW12" s="1396"/>
      <c r="BWX12" s="1396"/>
      <c r="BWY12" s="1396"/>
      <c r="BWZ12" s="1396"/>
      <c r="BXA12" s="1396"/>
      <c r="BXB12" s="1396"/>
      <c r="BXC12" s="1396"/>
      <c r="BXD12" s="1396"/>
      <c r="BXE12" s="1396"/>
      <c r="BXF12" s="1396"/>
      <c r="BXG12" s="1396"/>
      <c r="BXH12" s="1396"/>
      <c r="BXI12" s="1396"/>
      <c r="BXJ12" s="1396"/>
      <c r="BXK12" s="1396"/>
      <c r="BXL12" s="1396"/>
      <c r="BXM12" s="1396"/>
      <c r="BXN12" s="1396"/>
      <c r="BXO12" s="1396"/>
      <c r="BXP12" s="1396"/>
      <c r="BXQ12" s="1396"/>
      <c r="BXR12" s="1396"/>
      <c r="BXS12" s="1396"/>
      <c r="BXT12" s="1396"/>
      <c r="BXU12" s="1396"/>
      <c r="BXV12" s="1396"/>
      <c r="BXW12" s="1396"/>
      <c r="BXX12" s="1396"/>
      <c r="BXY12" s="1396"/>
      <c r="BXZ12" s="1396"/>
      <c r="BYA12" s="1396"/>
      <c r="BYB12" s="1396"/>
      <c r="BYC12" s="1396"/>
      <c r="BYD12" s="1396"/>
      <c r="BYE12" s="1396"/>
      <c r="BYF12" s="1396"/>
      <c r="BYG12" s="1396"/>
      <c r="BYH12" s="1396"/>
      <c r="BYI12" s="1396"/>
      <c r="BYJ12" s="1396"/>
      <c r="BYK12" s="1396"/>
      <c r="BYL12" s="1396"/>
      <c r="BYM12" s="1396"/>
      <c r="BYN12" s="1396"/>
      <c r="BYO12" s="1396"/>
      <c r="BYP12" s="1396"/>
      <c r="BYQ12" s="1396"/>
      <c r="BYR12" s="1396"/>
      <c r="BYS12" s="1396"/>
      <c r="BYT12" s="1396"/>
      <c r="BYU12" s="1396"/>
      <c r="BYV12" s="1396"/>
      <c r="BYW12" s="1396"/>
      <c r="BYX12" s="1396"/>
      <c r="BYY12" s="1396"/>
      <c r="BYZ12" s="1396"/>
      <c r="BZA12" s="1396"/>
      <c r="BZB12" s="1396"/>
      <c r="BZC12" s="1396"/>
      <c r="BZD12" s="1396"/>
      <c r="BZE12" s="1396"/>
      <c r="BZF12" s="1396"/>
      <c r="BZG12" s="1396"/>
      <c r="BZH12" s="1396"/>
      <c r="BZI12" s="1396"/>
      <c r="BZJ12" s="1396"/>
      <c r="BZK12" s="1396"/>
      <c r="BZL12" s="1396"/>
      <c r="BZM12" s="1396"/>
      <c r="BZN12" s="1396"/>
      <c r="BZO12" s="1396"/>
      <c r="BZP12" s="1396"/>
      <c r="BZQ12" s="1396"/>
      <c r="BZR12" s="1396"/>
      <c r="BZS12" s="1396"/>
      <c r="BZT12" s="1396"/>
      <c r="BZU12" s="1396"/>
      <c r="BZV12" s="1396"/>
      <c r="BZW12" s="1396"/>
      <c r="BZX12" s="1396"/>
      <c r="BZY12" s="1396"/>
      <c r="BZZ12" s="1396"/>
      <c r="CAA12" s="1396"/>
      <c r="CAB12" s="1396"/>
      <c r="CAC12" s="1396"/>
      <c r="CAD12" s="1396"/>
      <c r="CAE12" s="1396"/>
      <c r="CAF12" s="1396"/>
      <c r="CAG12" s="1396"/>
      <c r="CAH12" s="1396"/>
      <c r="CAI12" s="1396"/>
      <c r="CAJ12" s="1396"/>
      <c r="CAK12" s="1396"/>
      <c r="CAL12" s="1396"/>
      <c r="CAM12" s="1396"/>
      <c r="CAN12" s="1396"/>
      <c r="CAO12" s="1396"/>
      <c r="CAP12" s="1396"/>
      <c r="CAQ12" s="1396"/>
      <c r="CAR12" s="1396"/>
      <c r="CAS12" s="1396"/>
      <c r="CAT12" s="1396"/>
      <c r="CAU12" s="1396"/>
      <c r="CAV12" s="1396"/>
      <c r="CAW12" s="1396"/>
      <c r="CAX12" s="1396"/>
      <c r="CAY12" s="1396"/>
      <c r="CAZ12" s="1396"/>
      <c r="CBA12" s="1396"/>
      <c r="CBB12" s="1396"/>
      <c r="CBC12" s="1396"/>
      <c r="CBD12" s="1396"/>
      <c r="CBE12" s="1396"/>
      <c r="CBF12" s="1396"/>
      <c r="CBG12" s="1396"/>
      <c r="CBH12" s="1396"/>
      <c r="CBI12" s="1396"/>
      <c r="CBJ12" s="1396"/>
      <c r="CBK12" s="1396"/>
      <c r="CBL12" s="1396"/>
      <c r="CBM12" s="1396"/>
      <c r="CBN12" s="1396"/>
      <c r="CBO12" s="1396"/>
      <c r="CBP12" s="1396"/>
      <c r="CBQ12" s="1396"/>
      <c r="CBR12" s="1396"/>
      <c r="CBS12" s="1396"/>
      <c r="CBT12" s="1396"/>
      <c r="CBU12" s="1396"/>
      <c r="CBV12" s="1396"/>
      <c r="CBW12" s="1396"/>
      <c r="CBX12" s="1396"/>
      <c r="CBY12" s="1396"/>
      <c r="CBZ12" s="1396"/>
      <c r="CCA12" s="1396"/>
      <c r="CCB12" s="1396"/>
      <c r="CCC12" s="1396"/>
      <c r="CCD12" s="1396"/>
      <c r="CCE12" s="1396"/>
      <c r="CCF12" s="1396"/>
      <c r="CCG12" s="1396"/>
      <c r="CCH12" s="1396"/>
      <c r="CCI12" s="1396"/>
      <c r="CCJ12" s="1396"/>
      <c r="CCK12" s="1396"/>
      <c r="CCL12" s="1396"/>
      <c r="CCM12" s="1396"/>
      <c r="CCN12" s="1396"/>
      <c r="CCO12" s="1396"/>
      <c r="CCP12" s="1396"/>
      <c r="CCQ12" s="1396"/>
      <c r="CCR12" s="1396"/>
      <c r="CCS12" s="1396"/>
      <c r="CCT12" s="1396"/>
      <c r="CCU12" s="1396"/>
      <c r="CCV12" s="1396"/>
      <c r="CCW12" s="1396"/>
      <c r="CCX12" s="1396"/>
      <c r="CCY12" s="1396"/>
      <c r="CCZ12" s="1396"/>
      <c r="CDA12" s="1396"/>
      <c r="CDB12" s="1396"/>
      <c r="CDC12" s="1396"/>
      <c r="CDD12" s="1396"/>
      <c r="CDE12" s="1396"/>
      <c r="CDF12" s="1396"/>
      <c r="CDG12" s="1396"/>
      <c r="CDH12" s="1396"/>
      <c r="CDI12" s="1396"/>
      <c r="CDJ12" s="1396"/>
      <c r="CDK12" s="1396"/>
      <c r="CDL12" s="1396"/>
      <c r="CDM12" s="1396"/>
      <c r="CDN12" s="1396"/>
      <c r="CDO12" s="1396"/>
      <c r="CDP12" s="1396"/>
      <c r="CDQ12" s="1396"/>
      <c r="CDR12" s="1396"/>
      <c r="CDS12" s="1396"/>
      <c r="CDT12" s="1396"/>
      <c r="CDU12" s="1396"/>
      <c r="CDV12" s="1396"/>
      <c r="CDW12" s="1396"/>
      <c r="CDX12" s="1396"/>
      <c r="CDY12" s="1396"/>
      <c r="CDZ12" s="1396"/>
      <c r="CEA12" s="1396"/>
      <c r="CEB12" s="1396"/>
      <c r="CEC12" s="1396"/>
      <c r="CED12" s="1396"/>
      <c r="CEE12" s="1396"/>
      <c r="CEF12" s="1396"/>
      <c r="CEG12" s="1396"/>
      <c r="CEH12" s="1396"/>
      <c r="CEI12" s="1396"/>
      <c r="CEJ12" s="1396"/>
      <c r="CEK12" s="1396"/>
      <c r="CEL12" s="1396"/>
      <c r="CEM12" s="1396"/>
      <c r="CEN12" s="1396"/>
      <c r="CEO12" s="1396"/>
      <c r="CEP12" s="1396"/>
      <c r="CEQ12" s="1396"/>
      <c r="CER12" s="1396"/>
      <c r="CES12" s="1396"/>
      <c r="CET12" s="1396"/>
      <c r="CEU12" s="1396"/>
      <c r="CEV12" s="1396"/>
      <c r="CEW12" s="1396"/>
      <c r="CEX12" s="1396"/>
      <c r="CEY12" s="1396"/>
      <c r="CEZ12" s="1396"/>
      <c r="CFA12" s="1396"/>
      <c r="CFB12" s="1396"/>
      <c r="CFC12" s="1396"/>
      <c r="CFD12" s="1396"/>
      <c r="CFE12" s="1396"/>
      <c r="CFF12" s="1396"/>
      <c r="CFG12" s="1396"/>
      <c r="CFH12" s="1396"/>
      <c r="CFI12" s="1396"/>
      <c r="CFJ12" s="1396"/>
      <c r="CFK12" s="1396"/>
      <c r="CFL12" s="1396"/>
      <c r="CFM12" s="1396"/>
      <c r="CFN12" s="1396"/>
      <c r="CFO12" s="1396"/>
      <c r="CFP12" s="1396"/>
      <c r="CFQ12" s="1396"/>
      <c r="CFR12" s="1396"/>
      <c r="CFS12" s="1396"/>
      <c r="CFT12" s="1396"/>
      <c r="CFU12" s="1396"/>
      <c r="CFV12" s="1396"/>
      <c r="CFW12" s="1396"/>
      <c r="CFX12" s="1396"/>
      <c r="CFY12" s="1396"/>
      <c r="CFZ12" s="1396"/>
      <c r="CGA12" s="1396"/>
      <c r="CGB12" s="1396"/>
      <c r="CGC12" s="1396"/>
      <c r="CGD12" s="1396"/>
      <c r="CGE12" s="1396"/>
      <c r="CGF12" s="1396"/>
      <c r="CGG12" s="1396"/>
      <c r="CGH12" s="1396"/>
      <c r="CGI12" s="1396"/>
      <c r="CGJ12" s="1396"/>
      <c r="CGK12" s="1396"/>
      <c r="CGL12" s="1396"/>
      <c r="CGM12" s="1396"/>
      <c r="CGN12" s="1396"/>
      <c r="CGO12" s="1396"/>
      <c r="CGP12" s="1396"/>
      <c r="CGQ12" s="1396"/>
      <c r="CGR12" s="1396"/>
      <c r="CGS12" s="1396"/>
      <c r="CGT12" s="1396"/>
      <c r="CGU12" s="1396"/>
      <c r="CGV12" s="1396"/>
      <c r="CGW12" s="1396"/>
      <c r="CGX12" s="1396"/>
      <c r="CGY12" s="1396"/>
      <c r="CGZ12" s="1396"/>
      <c r="CHA12" s="1396"/>
      <c r="CHB12" s="1396"/>
      <c r="CHC12" s="1396"/>
      <c r="CHD12" s="1396"/>
      <c r="CHE12" s="1396"/>
      <c r="CHF12" s="1396"/>
      <c r="CHG12" s="1396"/>
      <c r="CHH12" s="1396"/>
      <c r="CHI12" s="1396"/>
      <c r="CHJ12" s="1396"/>
      <c r="CHK12" s="1396"/>
      <c r="CHL12" s="1396"/>
      <c r="CHM12" s="1396"/>
      <c r="CHN12" s="1396"/>
      <c r="CHO12" s="1396"/>
      <c r="CHP12" s="1396"/>
      <c r="CHQ12" s="1396"/>
      <c r="CHR12" s="1396"/>
      <c r="CHS12" s="1396"/>
      <c r="CHT12" s="1396"/>
      <c r="CHU12" s="1396"/>
      <c r="CHV12" s="1396"/>
      <c r="CHW12" s="1396"/>
      <c r="CHX12" s="1396"/>
      <c r="CHY12" s="1396"/>
      <c r="CHZ12" s="1396"/>
      <c r="CIA12" s="1396"/>
      <c r="CIB12" s="1396"/>
      <c r="CIC12" s="1396"/>
      <c r="CID12" s="1396"/>
      <c r="CIE12" s="1396"/>
      <c r="CIF12" s="1396"/>
      <c r="CIG12" s="1396"/>
      <c r="CIH12" s="1396"/>
      <c r="CII12" s="1396"/>
      <c r="CIJ12" s="1396"/>
      <c r="CIK12" s="1396"/>
      <c r="CIL12" s="1396"/>
      <c r="CIM12" s="1396"/>
      <c r="CIN12" s="1396"/>
      <c r="CIO12" s="1396"/>
      <c r="CIP12" s="1396"/>
      <c r="CIQ12" s="1396"/>
      <c r="CIR12" s="1396"/>
      <c r="CIS12" s="1396"/>
      <c r="CIT12" s="1396"/>
      <c r="CIU12" s="1396"/>
      <c r="CIV12" s="1396"/>
      <c r="CIW12" s="1396"/>
      <c r="CIX12" s="1396"/>
      <c r="CIY12" s="1396"/>
      <c r="CIZ12" s="1396"/>
      <c r="CJA12" s="1396"/>
      <c r="CJB12" s="1396"/>
      <c r="CJC12" s="1396"/>
      <c r="CJD12" s="1396"/>
      <c r="CJE12" s="1396"/>
      <c r="CJF12" s="1396"/>
      <c r="CJG12" s="1396"/>
      <c r="CJH12" s="1396"/>
      <c r="CJI12" s="1396"/>
      <c r="CJJ12" s="1396"/>
      <c r="CJK12" s="1396"/>
      <c r="CJL12" s="1396"/>
      <c r="CJM12" s="1396"/>
      <c r="CJN12" s="1396"/>
      <c r="CJO12" s="1396"/>
      <c r="CJP12" s="1396"/>
      <c r="CJQ12" s="1396"/>
      <c r="CJR12" s="1396"/>
      <c r="CJS12" s="1396"/>
      <c r="CJT12" s="1396"/>
      <c r="CJU12" s="1396"/>
      <c r="CJV12" s="1396"/>
      <c r="CJW12" s="1396"/>
      <c r="CJX12" s="1396"/>
      <c r="CJY12" s="1396"/>
      <c r="CJZ12" s="1396"/>
      <c r="CKA12" s="1396"/>
      <c r="CKB12" s="1396"/>
      <c r="CKC12" s="1396"/>
      <c r="CKD12" s="1396"/>
      <c r="CKE12" s="1396"/>
      <c r="CKF12" s="1396"/>
      <c r="CKG12" s="1396"/>
      <c r="CKH12" s="1396"/>
      <c r="CKI12" s="1396"/>
      <c r="CKJ12" s="1396"/>
      <c r="CKK12" s="1396"/>
      <c r="CKL12" s="1396"/>
      <c r="CKM12" s="1396"/>
      <c r="CKN12" s="1396"/>
      <c r="CKO12" s="1396"/>
      <c r="CKP12" s="1396"/>
      <c r="CKQ12" s="1396"/>
      <c r="CKR12" s="1396"/>
      <c r="CKS12" s="1396"/>
      <c r="CKT12" s="1396"/>
      <c r="CKU12" s="1396"/>
      <c r="CKV12" s="1396"/>
      <c r="CKW12" s="1396"/>
      <c r="CKX12" s="1396"/>
      <c r="CKY12" s="1396"/>
      <c r="CKZ12" s="1396"/>
      <c r="CLA12" s="1396"/>
      <c r="CLB12" s="1396"/>
      <c r="CLC12" s="1396"/>
      <c r="CLD12" s="1396"/>
      <c r="CLE12" s="1396"/>
      <c r="CLF12" s="1396"/>
      <c r="CLG12" s="1396"/>
      <c r="CLH12" s="1396"/>
      <c r="CLI12" s="1396"/>
      <c r="CLJ12" s="1396"/>
      <c r="CLK12" s="1396"/>
      <c r="CLL12" s="1396"/>
      <c r="CLM12" s="1396"/>
      <c r="CLN12" s="1396"/>
      <c r="CLO12" s="1396"/>
      <c r="CLP12" s="1396"/>
      <c r="CLQ12" s="1396"/>
      <c r="CLR12" s="1396"/>
      <c r="CLS12" s="1396"/>
      <c r="CLT12" s="1396"/>
      <c r="CLU12" s="1396"/>
      <c r="CLV12" s="1396"/>
      <c r="CLW12" s="1396"/>
      <c r="CLX12" s="1396"/>
      <c r="CLY12" s="1396"/>
      <c r="CLZ12" s="1396"/>
      <c r="CMA12" s="1396"/>
      <c r="CMB12" s="1396"/>
      <c r="CMC12" s="1396"/>
      <c r="CMD12" s="1396"/>
      <c r="CME12" s="1396"/>
      <c r="CMF12" s="1396"/>
      <c r="CMG12" s="1396"/>
      <c r="CMH12" s="1396"/>
      <c r="CMI12" s="1396"/>
      <c r="CMJ12" s="1396"/>
      <c r="CMK12" s="1396"/>
      <c r="CML12" s="1396"/>
      <c r="CMM12" s="1396"/>
      <c r="CMN12" s="1396"/>
      <c r="CMO12" s="1396"/>
      <c r="CMP12" s="1396"/>
      <c r="CMQ12" s="1396"/>
      <c r="CMR12" s="1396"/>
      <c r="CMS12" s="1396"/>
      <c r="CMT12" s="1396"/>
      <c r="CMU12" s="1396"/>
      <c r="CMV12" s="1396"/>
      <c r="CMW12" s="1396"/>
      <c r="CMX12" s="1396"/>
      <c r="CMY12" s="1396"/>
      <c r="CMZ12" s="1396"/>
      <c r="CNA12" s="1396"/>
      <c r="CNB12" s="1396"/>
      <c r="CNC12" s="1396"/>
      <c r="CND12" s="1396"/>
      <c r="CNE12" s="1396"/>
      <c r="CNF12" s="1396"/>
      <c r="CNG12" s="1396"/>
      <c r="CNH12" s="1396"/>
      <c r="CNI12" s="1396"/>
      <c r="CNJ12" s="1396"/>
      <c r="CNK12" s="1396"/>
      <c r="CNL12" s="1396"/>
      <c r="CNM12" s="1396"/>
      <c r="CNN12" s="1396"/>
      <c r="CNO12" s="1396"/>
      <c r="CNP12" s="1396"/>
      <c r="CNQ12" s="1396"/>
      <c r="CNR12" s="1396"/>
      <c r="CNS12" s="1396"/>
      <c r="CNT12" s="1396"/>
      <c r="CNU12" s="1396"/>
      <c r="CNV12" s="1396"/>
      <c r="CNW12" s="1396"/>
      <c r="CNX12" s="1396"/>
      <c r="CNY12" s="1396"/>
      <c r="CNZ12" s="1396"/>
      <c r="COA12" s="1396"/>
      <c r="COB12" s="1396"/>
      <c r="COC12" s="1396"/>
      <c r="COD12" s="1396"/>
      <c r="COE12" s="1396"/>
      <c r="COF12" s="1396"/>
      <c r="COG12" s="1396"/>
      <c r="COH12" s="1396"/>
      <c r="COI12" s="1396"/>
      <c r="COJ12" s="1396"/>
      <c r="COK12" s="1396"/>
      <c r="COL12" s="1396"/>
      <c r="COM12" s="1396"/>
      <c r="CON12" s="1396"/>
      <c r="COO12" s="1396"/>
      <c r="COP12" s="1396"/>
      <c r="COQ12" s="1396"/>
      <c r="COR12" s="1396"/>
      <c r="COS12" s="1396"/>
      <c r="COT12" s="1396"/>
      <c r="COU12" s="1396"/>
      <c r="COV12" s="1396"/>
      <c r="COW12" s="1396"/>
      <c r="COX12" s="1396"/>
      <c r="COY12" s="1396"/>
      <c r="COZ12" s="1396"/>
      <c r="CPA12" s="1396"/>
      <c r="CPB12" s="1396"/>
      <c r="CPC12" s="1396"/>
      <c r="CPD12" s="1396"/>
      <c r="CPE12" s="1396"/>
      <c r="CPF12" s="1396"/>
      <c r="CPG12" s="1396"/>
      <c r="CPH12" s="1396"/>
      <c r="CPI12" s="1396"/>
      <c r="CPJ12" s="1396"/>
      <c r="CPK12" s="1396"/>
      <c r="CPL12" s="1396"/>
      <c r="CPM12" s="1396"/>
      <c r="CPN12" s="1396"/>
      <c r="CPO12" s="1396"/>
      <c r="CPP12" s="1396"/>
      <c r="CPQ12" s="1396"/>
      <c r="CPR12" s="1396"/>
      <c r="CPS12" s="1396"/>
      <c r="CPT12" s="1396"/>
      <c r="CPU12" s="1396"/>
      <c r="CPV12" s="1396"/>
      <c r="CPW12" s="1396"/>
      <c r="CPX12" s="1396"/>
      <c r="CPY12" s="1396"/>
      <c r="CPZ12" s="1396"/>
      <c r="CQA12" s="1396"/>
      <c r="CQB12" s="1396"/>
      <c r="CQC12" s="1396"/>
      <c r="CQD12" s="1396"/>
      <c r="CQE12" s="1396"/>
      <c r="CQF12" s="1396"/>
      <c r="CQG12" s="1396"/>
      <c r="CQH12" s="1396"/>
      <c r="CQI12" s="1396"/>
      <c r="CQJ12" s="1396"/>
      <c r="CQK12" s="1396"/>
      <c r="CQL12" s="1396"/>
      <c r="CQM12" s="1396"/>
      <c r="CQN12" s="1396"/>
      <c r="CQO12" s="1396"/>
      <c r="CQP12" s="1396"/>
      <c r="CQQ12" s="1396"/>
      <c r="CQR12" s="1396"/>
      <c r="CQS12" s="1396"/>
      <c r="CQT12" s="1396"/>
      <c r="CQU12" s="1396"/>
      <c r="CQV12" s="1396"/>
      <c r="CQW12" s="1396"/>
      <c r="CQX12" s="1396"/>
      <c r="CQY12" s="1396"/>
      <c r="CQZ12" s="1396"/>
      <c r="CRA12" s="1396"/>
      <c r="CRB12" s="1396"/>
      <c r="CRC12" s="1396"/>
      <c r="CRD12" s="1396"/>
      <c r="CRE12" s="1396"/>
      <c r="CRF12" s="1396"/>
      <c r="CRG12" s="1396"/>
      <c r="CRH12" s="1396"/>
      <c r="CRI12" s="1396"/>
      <c r="CRJ12" s="1396"/>
      <c r="CRK12" s="1396"/>
      <c r="CRL12" s="1396"/>
      <c r="CRM12" s="1396"/>
      <c r="CRN12" s="1396"/>
      <c r="CRO12" s="1396"/>
      <c r="CRP12" s="1396"/>
      <c r="CRQ12" s="1396"/>
      <c r="CRR12" s="1396"/>
      <c r="CRS12" s="1396"/>
      <c r="CRT12" s="1396"/>
      <c r="CRU12" s="1396"/>
      <c r="CRV12" s="1396"/>
      <c r="CRW12" s="1396"/>
      <c r="CRX12" s="1396"/>
      <c r="CRY12" s="1396"/>
      <c r="CRZ12" s="1396"/>
      <c r="CSA12" s="1396"/>
      <c r="CSB12" s="1396"/>
      <c r="CSC12" s="1396"/>
      <c r="CSD12" s="1396"/>
      <c r="CSE12" s="1396"/>
      <c r="CSF12" s="1396"/>
      <c r="CSG12" s="1396"/>
      <c r="CSH12" s="1396"/>
      <c r="CSI12" s="1396"/>
      <c r="CSJ12" s="1396"/>
      <c r="CSK12" s="1396"/>
      <c r="CSL12" s="1396"/>
      <c r="CSM12" s="1396"/>
      <c r="CSN12" s="1396"/>
      <c r="CSO12" s="1396"/>
      <c r="CSP12" s="1396"/>
      <c r="CSQ12" s="1396"/>
      <c r="CSR12" s="1396"/>
      <c r="CSS12" s="1396"/>
      <c r="CST12" s="1396"/>
      <c r="CSU12" s="1396"/>
      <c r="CSV12" s="1396"/>
      <c r="CSW12" s="1396"/>
      <c r="CSX12" s="1396"/>
      <c r="CSY12" s="1396"/>
      <c r="CSZ12" s="1396"/>
      <c r="CTA12" s="1396"/>
      <c r="CTB12" s="1396"/>
      <c r="CTC12" s="1396"/>
      <c r="CTD12" s="1396"/>
      <c r="CTE12" s="1396"/>
      <c r="CTF12" s="1396"/>
      <c r="CTG12" s="1396"/>
      <c r="CTH12" s="1396"/>
      <c r="CTI12" s="1396"/>
      <c r="CTJ12" s="1396"/>
      <c r="CTK12" s="1396"/>
      <c r="CTL12" s="1396"/>
      <c r="CTM12" s="1396"/>
      <c r="CTN12" s="1396"/>
      <c r="CTO12" s="1396"/>
      <c r="CTP12" s="1396"/>
      <c r="CTQ12" s="1396"/>
      <c r="CTR12" s="1396"/>
      <c r="CTS12" s="1396"/>
      <c r="CTT12" s="1396"/>
      <c r="CTU12" s="1396"/>
      <c r="CTV12" s="1396"/>
      <c r="CTW12" s="1396"/>
      <c r="CTX12" s="1396"/>
      <c r="CTY12" s="1396"/>
      <c r="CTZ12" s="1396"/>
      <c r="CUA12" s="1396"/>
      <c r="CUB12" s="1396"/>
      <c r="CUC12" s="1396"/>
      <c r="CUD12" s="1396"/>
      <c r="CUE12" s="1396"/>
      <c r="CUF12" s="1396"/>
      <c r="CUG12" s="1396"/>
      <c r="CUH12" s="1396"/>
      <c r="CUI12" s="1396"/>
      <c r="CUJ12" s="1396"/>
      <c r="CUK12" s="1396"/>
      <c r="CUL12" s="1396"/>
      <c r="CUM12" s="1396"/>
      <c r="CUN12" s="1396"/>
      <c r="CUO12" s="1396"/>
      <c r="CUP12" s="1396"/>
      <c r="CUQ12" s="1396"/>
      <c r="CUR12" s="1396"/>
      <c r="CUS12" s="1396"/>
      <c r="CUT12" s="1396"/>
      <c r="CUU12" s="1396"/>
      <c r="CUV12" s="1396"/>
      <c r="CUW12" s="1396"/>
      <c r="CUX12" s="1396"/>
      <c r="CUY12" s="1396"/>
      <c r="CUZ12" s="1396"/>
      <c r="CVA12" s="1396"/>
      <c r="CVB12" s="1396"/>
      <c r="CVC12" s="1396"/>
      <c r="CVD12" s="1396"/>
      <c r="CVE12" s="1396"/>
      <c r="CVF12" s="1396"/>
      <c r="CVG12" s="1396"/>
      <c r="CVH12" s="1396"/>
      <c r="CVI12" s="1396"/>
      <c r="CVJ12" s="1396"/>
      <c r="CVK12" s="1396"/>
      <c r="CVL12" s="1396"/>
      <c r="CVM12" s="1396"/>
      <c r="CVN12" s="1396"/>
      <c r="CVO12" s="1396"/>
      <c r="CVP12" s="1396"/>
      <c r="CVQ12" s="1396"/>
      <c r="CVR12" s="1396"/>
      <c r="CVS12" s="1396"/>
      <c r="CVT12" s="1396"/>
      <c r="CVU12" s="1396"/>
      <c r="CVV12" s="1396"/>
      <c r="CVW12" s="1396"/>
      <c r="CVX12" s="1396"/>
      <c r="CVY12" s="1396"/>
      <c r="CVZ12" s="1396"/>
      <c r="CWA12" s="1396"/>
      <c r="CWB12" s="1396"/>
      <c r="CWC12" s="1396"/>
      <c r="CWD12" s="1396"/>
      <c r="CWE12" s="1396"/>
      <c r="CWF12" s="1396"/>
      <c r="CWG12" s="1396"/>
      <c r="CWH12" s="1396"/>
      <c r="CWI12" s="1396"/>
      <c r="CWJ12" s="1396"/>
      <c r="CWK12" s="1396"/>
      <c r="CWL12" s="1396"/>
      <c r="CWM12" s="1396"/>
      <c r="CWN12" s="1396"/>
      <c r="CWO12" s="1396"/>
      <c r="CWP12" s="1396"/>
      <c r="CWQ12" s="1396"/>
      <c r="CWR12" s="1396"/>
      <c r="CWS12" s="1396"/>
      <c r="CWT12" s="1396"/>
      <c r="CWU12" s="1396"/>
      <c r="CWV12" s="1396"/>
      <c r="CWW12" s="1396"/>
      <c r="CWX12" s="1396"/>
      <c r="CWY12" s="1396"/>
      <c r="CWZ12" s="1396"/>
      <c r="CXA12" s="1396"/>
      <c r="CXB12" s="1396"/>
      <c r="CXC12" s="1396"/>
      <c r="CXD12" s="1396"/>
      <c r="CXE12" s="1396"/>
      <c r="CXF12" s="1396"/>
      <c r="CXG12" s="1396"/>
      <c r="CXH12" s="1396"/>
      <c r="CXI12" s="1396"/>
      <c r="CXJ12" s="1396"/>
      <c r="CXK12" s="1396"/>
      <c r="CXL12" s="1396"/>
      <c r="CXM12" s="1396"/>
      <c r="CXN12" s="1396"/>
      <c r="CXO12" s="1396"/>
      <c r="CXP12" s="1396"/>
      <c r="CXQ12" s="1396"/>
      <c r="CXR12" s="1396"/>
      <c r="CXS12" s="1396"/>
      <c r="CXT12" s="1396"/>
      <c r="CXU12" s="1396"/>
      <c r="CXV12" s="1396"/>
      <c r="CXW12" s="1396"/>
      <c r="CXX12" s="1396"/>
      <c r="CXY12" s="1396"/>
      <c r="CXZ12" s="1396"/>
      <c r="CYA12" s="1396"/>
      <c r="CYB12" s="1396"/>
      <c r="CYC12" s="1396"/>
      <c r="CYD12" s="1396"/>
      <c r="CYE12" s="1396"/>
      <c r="CYF12" s="1396"/>
      <c r="CYG12" s="1396"/>
      <c r="CYH12" s="1396"/>
      <c r="CYI12" s="1396"/>
      <c r="CYJ12" s="1396"/>
      <c r="CYK12" s="1396"/>
      <c r="CYL12" s="1396"/>
      <c r="CYM12" s="1396"/>
      <c r="CYN12" s="1396"/>
      <c r="CYO12" s="1396"/>
      <c r="CYP12" s="1396"/>
      <c r="CYQ12" s="1396"/>
      <c r="CYR12" s="1396"/>
      <c r="CYS12" s="1396"/>
      <c r="CYT12" s="1396"/>
      <c r="CYU12" s="1396"/>
      <c r="CYV12" s="1396"/>
      <c r="CYW12" s="1396"/>
      <c r="CYX12" s="1396"/>
      <c r="CYY12" s="1396"/>
      <c r="CYZ12" s="1396"/>
      <c r="CZA12" s="1396"/>
      <c r="CZB12" s="1396"/>
      <c r="CZC12" s="1396"/>
      <c r="CZD12" s="1396"/>
      <c r="CZE12" s="1396"/>
      <c r="CZF12" s="1396"/>
      <c r="CZG12" s="1396"/>
      <c r="CZH12" s="1396"/>
      <c r="CZI12" s="1396"/>
      <c r="CZJ12" s="1396"/>
      <c r="CZK12" s="1396"/>
      <c r="CZL12" s="1396"/>
      <c r="CZM12" s="1396"/>
      <c r="CZN12" s="1396"/>
      <c r="CZO12" s="1396"/>
      <c r="CZP12" s="1396"/>
      <c r="CZQ12" s="1396"/>
      <c r="CZR12" s="1396"/>
      <c r="CZS12" s="1396"/>
      <c r="CZT12" s="1396"/>
      <c r="CZU12" s="1396"/>
      <c r="CZV12" s="1396"/>
      <c r="CZW12" s="1396"/>
      <c r="CZX12" s="1396"/>
      <c r="CZY12" s="1396"/>
      <c r="CZZ12" s="1396"/>
      <c r="DAA12" s="1396"/>
      <c r="DAB12" s="1396"/>
      <c r="DAC12" s="1396"/>
      <c r="DAD12" s="1396"/>
      <c r="DAE12" s="1396"/>
      <c r="DAF12" s="1396"/>
      <c r="DAG12" s="1396"/>
      <c r="DAH12" s="1396"/>
      <c r="DAI12" s="1396"/>
      <c r="DAJ12" s="1396"/>
      <c r="DAK12" s="1396"/>
      <c r="DAL12" s="1396"/>
      <c r="DAM12" s="1396"/>
      <c r="DAN12" s="1396"/>
      <c r="DAO12" s="1396"/>
      <c r="DAP12" s="1396"/>
      <c r="DAQ12" s="1396"/>
      <c r="DAR12" s="1396"/>
      <c r="DAS12" s="1396"/>
      <c r="DAT12" s="1396"/>
      <c r="DAU12" s="1396"/>
      <c r="DAV12" s="1396"/>
      <c r="DAW12" s="1396"/>
      <c r="DAX12" s="1396"/>
      <c r="DAY12" s="1396"/>
      <c r="DAZ12" s="1396"/>
      <c r="DBA12" s="1396"/>
      <c r="DBB12" s="1396"/>
      <c r="DBC12" s="1396"/>
      <c r="DBD12" s="1396"/>
      <c r="DBE12" s="1396"/>
      <c r="DBF12" s="1396"/>
      <c r="DBG12" s="1396"/>
      <c r="DBH12" s="1396"/>
      <c r="DBI12" s="1396"/>
      <c r="DBJ12" s="1396"/>
      <c r="DBK12" s="1396"/>
      <c r="DBL12" s="1396"/>
      <c r="DBM12" s="1396"/>
      <c r="DBN12" s="1396"/>
      <c r="DBO12" s="1396"/>
      <c r="DBP12" s="1396"/>
      <c r="DBQ12" s="1396"/>
      <c r="DBR12" s="1396"/>
      <c r="DBS12" s="1396"/>
      <c r="DBT12" s="1396"/>
      <c r="DBU12" s="1396"/>
      <c r="DBV12" s="1396"/>
      <c r="DBW12" s="1396"/>
      <c r="DBX12" s="1396"/>
      <c r="DBY12" s="1396"/>
      <c r="DBZ12" s="1396"/>
      <c r="DCA12" s="1396"/>
      <c r="DCB12" s="1396"/>
      <c r="DCC12" s="1396"/>
      <c r="DCD12" s="1396"/>
      <c r="DCE12" s="1396"/>
      <c r="DCF12" s="1396"/>
      <c r="DCG12" s="1396"/>
      <c r="DCH12" s="1396"/>
      <c r="DCI12" s="1396"/>
      <c r="DCJ12" s="1396"/>
      <c r="DCK12" s="1396"/>
      <c r="DCL12" s="1396"/>
      <c r="DCM12" s="1396"/>
      <c r="DCN12" s="1396"/>
      <c r="DCO12" s="1396"/>
      <c r="DCP12" s="1396"/>
      <c r="DCQ12" s="1396"/>
      <c r="DCR12" s="1396"/>
      <c r="DCS12" s="1396"/>
      <c r="DCT12" s="1396"/>
      <c r="DCU12" s="1396"/>
      <c r="DCV12" s="1396"/>
      <c r="DCW12" s="1396"/>
      <c r="DCX12" s="1396"/>
      <c r="DCY12" s="1396"/>
      <c r="DCZ12" s="1396"/>
      <c r="DDA12" s="1396"/>
      <c r="DDB12" s="1396"/>
      <c r="DDC12" s="1396"/>
      <c r="DDD12" s="1396"/>
      <c r="DDE12" s="1396"/>
      <c r="DDF12" s="1396"/>
      <c r="DDG12" s="1396"/>
      <c r="DDH12" s="1396"/>
      <c r="DDI12" s="1396"/>
      <c r="DDJ12" s="1396"/>
      <c r="DDK12" s="1396"/>
      <c r="DDL12" s="1396"/>
      <c r="DDM12" s="1396"/>
      <c r="DDN12" s="1396"/>
      <c r="DDO12" s="1396"/>
      <c r="DDP12" s="1396"/>
      <c r="DDQ12" s="1396"/>
      <c r="DDR12" s="1396"/>
      <c r="DDS12" s="1396"/>
      <c r="DDT12" s="1396"/>
      <c r="DDU12" s="1396"/>
      <c r="DDV12" s="1396"/>
      <c r="DDW12" s="1396"/>
      <c r="DDX12" s="1396"/>
      <c r="DDY12" s="1396"/>
      <c r="DDZ12" s="1396"/>
      <c r="DEA12" s="1396"/>
      <c r="DEB12" s="1396"/>
      <c r="DEC12" s="1396"/>
      <c r="DED12" s="1396"/>
      <c r="DEE12" s="1396"/>
      <c r="DEF12" s="1396"/>
      <c r="DEG12" s="1396"/>
      <c r="DEH12" s="1396"/>
      <c r="DEI12" s="1396"/>
      <c r="DEJ12" s="1396"/>
      <c r="DEK12" s="1396"/>
      <c r="DEL12" s="1396"/>
      <c r="DEM12" s="1396"/>
      <c r="DEN12" s="1396"/>
      <c r="DEO12" s="1396"/>
      <c r="DEP12" s="1396"/>
      <c r="DEQ12" s="1396"/>
      <c r="DER12" s="1396"/>
      <c r="DES12" s="1396"/>
      <c r="DET12" s="1396"/>
      <c r="DEU12" s="1396"/>
      <c r="DEV12" s="1396"/>
      <c r="DEW12" s="1396"/>
      <c r="DEX12" s="1396"/>
      <c r="DEY12" s="1396"/>
      <c r="DEZ12" s="1396"/>
      <c r="DFA12" s="1396"/>
      <c r="DFB12" s="1396"/>
      <c r="DFC12" s="1396"/>
      <c r="DFD12" s="1396"/>
      <c r="DFE12" s="1396"/>
      <c r="DFF12" s="1396"/>
      <c r="DFG12" s="1396"/>
      <c r="DFH12" s="1396"/>
      <c r="DFI12" s="1396"/>
      <c r="DFJ12" s="1396"/>
      <c r="DFK12" s="1396"/>
      <c r="DFL12" s="1396"/>
      <c r="DFM12" s="1396"/>
      <c r="DFN12" s="1396"/>
      <c r="DFO12" s="1396"/>
      <c r="DFP12" s="1396"/>
      <c r="DFQ12" s="1396"/>
      <c r="DFR12" s="1396"/>
      <c r="DFS12" s="1396"/>
      <c r="DFT12" s="1396"/>
      <c r="DFU12" s="1396"/>
      <c r="DFV12" s="1396"/>
      <c r="DFW12" s="1396"/>
      <c r="DFX12" s="1396"/>
      <c r="DFY12" s="1396"/>
      <c r="DFZ12" s="1396"/>
      <c r="DGA12" s="1396"/>
      <c r="DGB12" s="1396"/>
      <c r="DGC12" s="1396"/>
      <c r="DGD12" s="1396"/>
      <c r="DGE12" s="1396"/>
      <c r="DGF12" s="1396"/>
      <c r="DGG12" s="1396"/>
      <c r="DGH12" s="1396"/>
      <c r="DGI12" s="1396"/>
      <c r="DGJ12" s="1396"/>
      <c r="DGK12" s="1396"/>
      <c r="DGL12" s="1396"/>
      <c r="DGM12" s="1396"/>
      <c r="DGN12" s="1396"/>
      <c r="DGO12" s="1396"/>
      <c r="DGP12" s="1396"/>
      <c r="DGQ12" s="1396"/>
      <c r="DGR12" s="1396"/>
      <c r="DGS12" s="1396"/>
      <c r="DGT12" s="1396"/>
      <c r="DGU12" s="1396"/>
      <c r="DGV12" s="1396"/>
      <c r="DGW12" s="1396"/>
      <c r="DGX12" s="1396"/>
      <c r="DGY12" s="1396"/>
      <c r="DGZ12" s="1396"/>
      <c r="DHA12" s="1396"/>
      <c r="DHB12" s="1396"/>
      <c r="DHC12" s="1396"/>
      <c r="DHD12" s="1396"/>
      <c r="DHE12" s="1396"/>
      <c r="DHF12" s="1396"/>
      <c r="DHG12" s="1396"/>
      <c r="DHH12" s="1396"/>
      <c r="DHI12" s="1396"/>
      <c r="DHJ12" s="1396"/>
      <c r="DHK12" s="1396"/>
      <c r="DHL12" s="1396"/>
      <c r="DHM12" s="1396"/>
      <c r="DHN12" s="1396"/>
      <c r="DHO12" s="1396"/>
      <c r="DHP12" s="1396"/>
      <c r="DHQ12" s="1396"/>
      <c r="DHR12" s="1396"/>
      <c r="DHS12" s="1396"/>
      <c r="DHT12" s="1396"/>
      <c r="DHU12" s="1396"/>
      <c r="DHV12" s="1396"/>
      <c r="DHW12" s="1396"/>
      <c r="DHX12" s="1396"/>
      <c r="DHY12" s="1396"/>
      <c r="DHZ12" s="1396"/>
      <c r="DIA12" s="1396"/>
      <c r="DIB12" s="1396"/>
      <c r="DIC12" s="1396"/>
      <c r="DID12" s="1396"/>
      <c r="DIE12" s="1396"/>
      <c r="DIF12" s="1396"/>
      <c r="DIG12" s="1396"/>
      <c r="DIH12" s="1396"/>
      <c r="DII12" s="1396"/>
      <c r="DIJ12" s="1396"/>
      <c r="DIK12" s="1396"/>
      <c r="DIL12" s="1396"/>
      <c r="DIM12" s="1396"/>
      <c r="DIN12" s="1396"/>
      <c r="DIO12" s="1396"/>
      <c r="DIP12" s="1396"/>
      <c r="DIQ12" s="1396"/>
      <c r="DIR12" s="1396"/>
      <c r="DIS12" s="1396"/>
      <c r="DIT12" s="1396"/>
      <c r="DIU12" s="1396"/>
      <c r="DIV12" s="1396"/>
      <c r="DIW12" s="1396"/>
      <c r="DIX12" s="1396"/>
      <c r="DIY12" s="1396"/>
      <c r="DIZ12" s="1396"/>
      <c r="DJA12" s="1396"/>
      <c r="DJB12" s="1396"/>
      <c r="DJC12" s="1396"/>
      <c r="DJD12" s="1396"/>
      <c r="DJE12" s="1396"/>
      <c r="DJF12" s="1396"/>
      <c r="DJG12" s="1396"/>
      <c r="DJH12" s="1396"/>
      <c r="DJI12" s="1396"/>
      <c r="DJJ12" s="1396"/>
      <c r="DJK12" s="1396"/>
      <c r="DJL12" s="1396"/>
      <c r="DJM12" s="1396"/>
      <c r="DJN12" s="1396"/>
      <c r="DJO12" s="1396"/>
      <c r="DJP12" s="1396"/>
      <c r="DJQ12" s="1396"/>
      <c r="DJR12" s="1396"/>
      <c r="DJS12" s="1396"/>
      <c r="DJT12" s="1396"/>
      <c r="DJU12" s="1396"/>
      <c r="DJV12" s="1396"/>
      <c r="DJW12" s="1396"/>
      <c r="DJX12" s="1396"/>
      <c r="DJY12" s="1396"/>
      <c r="DJZ12" s="1396"/>
      <c r="DKA12" s="1396"/>
      <c r="DKB12" s="1396"/>
      <c r="DKC12" s="1396"/>
      <c r="DKD12" s="1396"/>
      <c r="DKE12" s="1396"/>
      <c r="DKF12" s="1396"/>
      <c r="DKG12" s="1396"/>
      <c r="DKH12" s="1396"/>
      <c r="DKI12" s="1396"/>
      <c r="DKJ12" s="1396"/>
      <c r="DKK12" s="1396"/>
      <c r="DKL12" s="1396"/>
      <c r="DKM12" s="1396"/>
      <c r="DKN12" s="1396"/>
      <c r="DKO12" s="1396"/>
      <c r="DKP12" s="1396"/>
      <c r="DKQ12" s="1396"/>
      <c r="DKR12" s="1396"/>
      <c r="DKS12" s="1396"/>
      <c r="DKT12" s="1396"/>
      <c r="DKU12" s="1396"/>
      <c r="DKV12" s="1396"/>
      <c r="DKW12" s="1396"/>
      <c r="DKX12" s="1396"/>
      <c r="DKY12" s="1396"/>
      <c r="DKZ12" s="1396"/>
      <c r="DLA12" s="1396"/>
      <c r="DLB12" s="1396"/>
      <c r="DLC12" s="1396"/>
      <c r="DLD12" s="1396"/>
      <c r="DLE12" s="1396"/>
      <c r="DLF12" s="1396"/>
      <c r="DLG12" s="1396"/>
      <c r="DLH12" s="1396"/>
      <c r="DLI12" s="1396"/>
      <c r="DLJ12" s="1396"/>
      <c r="DLK12" s="1396"/>
      <c r="DLL12" s="1396"/>
      <c r="DLM12" s="1396"/>
      <c r="DLN12" s="1396"/>
      <c r="DLO12" s="1396"/>
      <c r="DLP12" s="1396"/>
      <c r="DLQ12" s="1396"/>
      <c r="DLR12" s="1396"/>
      <c r="DLS12" s="1396"/>
      <c r="DLT12" s="1396"/>
      <c r="DLU12" s="1396"/>
      <c r="DLV12" s="1396"/>
      <c r="DLW12" s="1396"/>
      <c r="DLX12" s="1396"/>
      <c r="DLY12" s="1396"/>
      <c r="DLZ12" s="1396"/>
      <c r="DMA12" s="1396"/>
      <c r="DMB12" s="1396"/>
      <c r="DMC12" s="1396"/>
      <c r="DMD12" s="1396"/>
      <c r="DME12" s="1396"/>
      <c r="DMF12" s="1396"/>
      <c r="DMG12" s="1396"/>
      <c r="DMH12" s="1396"/>
      <c r="DMI12" s="1396"/>
      <c r="DMJ12" s="1396"/>
      <c r="DMK12" s="1396"/>
      <c r="DML12" s="1396"/>
      <c r="DMM12" s="1396"/>
      <c r="DMN12" s="1396"/>
      <c r="DMO12" s="1396"/>
      <c r="DMP12" s="1396"/>
      <c r="DMQ12" s="1396"/>
      <c r="DMR12" s="1396"/>
      <c r="DMS12" s="1396"/>
      <c r="DMT12" s="1396"/>
      <c r="DMU12" s="1396"/>
      <c r="DMV12" s="1396"/>
      <c r="DMW12" s="1396"/>
      <c r="DMX12" s="1396"/>
      <c r="DMY12" s="1396"/>
      <c r="DMZ12" s="1396"/>
      <c r="DNA12" s="1396"/>
      <c r="DNB12" s="1396"/>
      <c r="DNC12" s="1396"/>
      <c r="DND12" s="1396"/>
      <c r="DNE12" s="1396"/>
      <c r="DNF12" s="1396"/>
      <c r="DNG12" s="1396"/>
      <c r="DNH12" s="1396"/>
      <c r="DNI12" s="1396"/>
      <c r="DNJ12" s="1396"/>
      <c r="DNK12" s="1396"/>
      <c r="DNL12" s="1396"/>
      <c r="DNM12" s="1396"/>
      <c r="DNN12" s="1396"/>
      <c r="DNO12" s="1396"/>
      <c r="DNP12" s="1396"/>
      <c r="DNQ12" s="1396"/>
      <c r="DNR12" s="1396"/>
      <c r="DNS12" s="1396"/>
      <c r="DNT12" s="1396"/>
      <c r="DNU12" s="1396"/>
      <c r="DNV12" s="1396"/>
      <c r="DNW12" s="1396"/>
      <c r="DNX12" s="1396"/>
      <c r="DNY12" s="1396"/>
      <c r="DNZ12" s="1396"/>
      <c r="DOA12" s="1396"/>
      <c r="DOB12" s="1396"/>
      <c r="DOC12" s="1396"/>
      <c r="DOD12" s="1396"/>
      <c r="DOE12" s="1396"/>
      <c r="DOF12" s="1396"/>
      <c r="DOG12" s="1396"/>
      <c r="DOH12" s="1396"/>
      <c r="DOI12" s="1396"/>
      <c r="DOJ12" s="1396"/>
      <c r="DOK12" s="1396"/>
      <c r="DOL12" s="1396"/>
      <c r="DOM12" s="1396"/>
      <c r="DON12" s="1396"/>
      <c r="DOO12" s="1396"/>
      <c r="DOP12" s="1396"/>
      <c r="DOQ12" s="1396"/>
      <c r="DOR12" s="1396"/>
      <c r="DOS12" s="1396"/>
      <c r="DOT12" s="1396"/>
      <c r="DOU12" s="1396"/>
      <c r="DOV12" s="1396"/>
      <c r="DOW12" s="1396"/>
      <c r="DOX12" s="1396"/>
      <c r="DOY12" s="1396"/>
      <c r="DOZ12" s="1396"/>
      <c r="DPA12" s="1396"/>
      <c r="DPB12" s="1396"/>
      <c r="DPC12" s="1396"/>
      <c r="DPD12" s="1396"/>
      <c r="DPE12" s="1396"/>
      <c r="DPF12" s="1396"/>
      <c r="DPG12" s="1396"/>
      <c r="DPH12" s="1396"/>
      <c r="DPI12" s="1396"/>
      <c r="DPJ12" s="1396"/>
      <c r="DPK12" s="1396"/>
      <c r="DPL12" s="1396"/>
      <c r="DPM12" s="1396"/>
      <c r="DPN12" s="1396"/>
      <c r="DPO12" s="1396"/>
      <c r="DPP12" s="1396"/>
      <c r="DPQ12" s="1396"/>
      <c r="DPR12" s="1396"/>
      <c r="DPS12" s="1396"/>
      <c r="DPT12" s="1396"/>
      <c r="DPU12" s="1396"/>
      <c r="DPV12" s="1396"/>
      <c r="DPW12" s="1396"/>
      <c r="DPX12" s="1396"/>
      <c r="DPY12" s="1396"/>
      <c r="DPZ12" s="1396"/>
      <c r="DQA12" s="1396"/>
      <c r="DQB12" s="1396"/>
      <c r="DQC12" s="1396"/>
      <c r="DQD12" s="1396"/>
      <c r="DQE12" s="1396"/>
      <c r="DQF12" s="1396"/>
      <c r="DQG12" s="1396"/>
      <c r="DQH12" s="1396"/>
      <c r="DQI12" s="1396"/>
      <c r="DQJ12" s="1396"/>
      <c r="DQK12" s="1396"/>
      <c r="DQL12" s="1396"/>
      <c r="DQM12" s="1396"/>
      <c r="DQN12" s="1396"/>
      <c r="DQO12" s="1396"/>
      <c r="DQP12" s="1396"/>
      <c r="DQQ12" s="1396"/>
      <c r="DQR12" s="1396"/>
      <c r="DQS12" s="1396"/>
      <c r="DQT12" s="1396"/>
      <c r="DQU12" s="1396"/>
      <c r="DQV12" s="1396"/>
      <c r="DQW12" s="1396"/>
      <c r="DQX12" s="1396"/>
      <c r="DQY12" s="1396"/>
      <c r="DQZ12" s="1396"/>
      <c r="DRA12" s="1396"/>
      <c r="DRB12" s="1396"/>
      <c r="DRC12" s="1396"/>
      <c r="DRD12" s="1396"/>
      <c r="DRE12" s="1396"/>
      <c r="DRF12" s="1396"/>
      <c r="DRG12" s="1396"/>
      <c r="DRH12" s="1396"/>
      <c r="DRI12" s="1396"/>
      <c r="DRJ12" s="1396"/>
      <c r="DRK12" s="1396"/>
      <c r="DRL12" s="1396"/>
      <c r="DRM12" s="1396"/>
      <c r="DRN12" s="1396"/>
      <c r="DRO12" s="1396"/>
      <c r="DRP12" s="1396"/>
      <c r="DRQ12" s="1396"/>
      <c r="DRR12" s="1396"/>
      <c r="DRS12" s="1396"/>
      <c r="DRT12" s="1396"/>
      <c r="DRU12" s="1396"/>
      <c r="DRV12" s="1396"/>
      <c r="DRW12" s="1396"/>
      <c r="DRX12" s="1396"/>
      <c r="DRY12" s="1396"/>
      <c r="DRZ12" s="1396"/>
      <c r="DSA12" s="1396"/>
      <c r="DSB12" s="1396"/>
      <c r="DSC12" s="1396"/>
      <c r="DSD12" s="1396"/>
      <c r="DSE12" s="1396"/>
      <c r="DSF12" s="1396"/>
      <c r="DSG12" s="1396"/>
      <c r="DSH12" s="1396"/>
      <c r="DSI12" s="1396"/>
      <c r="DSJ12" s="1396"/>
      <c r="DSK12" s="1396"/>
      <c r="DSL12" s="1396"/>
      <c r="DSM12" s="1396"/>
      <c r="DSN12" s="1396"/>
      <c r="DSO12" s="1396"/>
      <c r="DSP12" s="1396"/>
      <c r="DSQ12" s="1396"/>
      <c r="DSR12" s="1396"/>
      <c r="DSS12" s="1396"/>
      <c r="DST12" s="1396"/>
      <c r="DSU12" s="1396"/>
      <c r="DSV12" s="1396"/>
      <c r="DSW12" s="1396"/>
      <c r="DSX12" s="1396"/>
      <c r="DSY12" s="1396"/>
      <c r="DSZ12" s="1396"/>
      <c r="DTA12" s="1396"/>
      <c r="DTB12" s="1396"/>
      <c r="DTC12" s="1396"/>
      <c r="DTD12" s="1396"/>
      <c r="DTE12" s="1396"/>
      <c r="DTF12" s="1396"/>
      <c r="DTG12" s="1396"/>
      <c r="DTH12" s="1396"/>
      <c r="DTI12" s="1396"/>
      <c r="DTJ12" s="1396"/>
      <c r="DTK12" s="1396"/>
      <c r="DTL12" s="1396"/>
      <c r="DTM12" s="1396"/>
      <c r="DTN12" s="1396"/>
      <c r="DTO12" s="1396"/>
      <c r="DTP12" s="1396"/>
      <c r="DTQ12" s="1396"/>
      <c r="DTR12" s="1396"/>
      <c r="DTS12" s="1396"/>
      <c r="DTT12" s="1396"/>
      <c r="DTU12" s="1396"/>
      <c r="DTV12" s="1396"/>
      <c r="DTW12" s="1396"/>
      <c r="DTX12" s="1396"/>
      <c r="DTY12" s="1396"/>
      <c r="DTZ12" s="1396"/>
      <c r="DUA12" s="1396"/>
      <c r="DUB12" s="1396"/>
      <c r="DUC12" s="1396"/>
      <c r="DUD12" s="1396"/>
      <c r="DUE12" s="1396"/>
      <c r="DUF12" s="1396"/>
      <c r="DUG12" s="1396"/>
      <c r="DUH12" s="1396"/>
      <c r="DUI12" s="1396"/>
      <c r="DUJ12" s="1396"/>
      <c r="DUK12" s="1396"/>
      <c r="DUL12" s="1396"/>
      <c r="DUM12" s="1396"/>
      <c r="DUN12" s="1396"/>
      <c r="DUO12" s="1396"/>
      <c r="DUP12" s="1396"/>
      <c r="DUQ12" s="1396"/>
      <c r="DUR12" s="1396"/>
      <c r="DUS12" s="1396"/>
      <c r="DUT12" s="1396"/>
      <c r="DUU12" s="1396"/>
      <c r="DUV12" s="1396"/>
      <c r="DUW12" s="1396"/>
      <c r="DUX12" s="1396"/>
      <c r="DUY12" s="1396"/>
      <c r="DUZ12" s="1396"/>
      <c r="DVA12" s="1396"/>
      <c r="DVB12" s="1396"/>
      <c r="DVC12" s="1396"/>
      <c r="DVD12" s="1396"/>
      <c r="DVE12" s="1396"/>
      <c r="DVF12" s="1396"/>
      <c r="DVG12" s="1396"/>
      <c r="DVH12" s="1396"/>
      <c r="DVI12" s="1396"/>
      <c r="DVJ12" s="1396"/>
      <c r="DVK12" s="1396"/>
      <c r="DVL12" s="1396"/>
      <c r="DVM12" s="1396"/>
      <c r="DVN12" s="1396"/>
      <c r="DVO12" s="1396"/>
      <c r="DVP12" s="1396"/>
      <c r="DVQ12" s="1396"/>
      <c r="DVR12" s="1396"/>
      <c r="DVS12" s="1396"/>
      <c r="DVT12" s="1396"/>
      <c r="DVU12" s="1396"/>
      <c r="DVV12" s="1396"/>
      <c r="DVW12" s="1396"/>
      <c r="DVX12" s="1396"/>
      <c r="DVY12" s="1396"/>
      <c r="DVZ12" s="1396"/>
      <c r="DWA12" s="1396"/>
      <c r="DWB12" s="1396"/>
      <c r="DWC12" s="1396"/>
      <c r="DWD12" s="1396"/>
      <c r="DWE12" s="1396"/>
      <c r="DWF12" s="1396"/>
      <c r="DWG12" s="1396"/>
      <c r="DWH12" s="1396"/>
      <c r="DWI12" s="1396"/>
      <c r="DWJ12" s="1396"/>
      <c r="DWK12" s="1396"/>
      <c r="DWL12" s="1396"/>
      <c r="DWM12" s="1396"/>
      <c r="DWN12" s="1396"/>
      <c r="DWO12" s="1396"/>
      <c r="DWP12" s="1396"/>
      <c r="DWQ12" s="1396"/>
      <c r="DWR12" s="1396"/>
      <c r="DWS12" s="1396"/>
      <c r="DWT12" s="1396"/>
      <c r="DWU12" s="1396"/>
      <c r="DWV12" s="1396"/>
      <c r="DWW12" s="1396"/>
      <c r="DWX12" s="1396"/>
      <c r="DWY12" s="1396"/>
      <c r="DWZ12" s="1396"/>
      <c r="DXA12" s="1396"/>
      <c r="DXB12" s="1396"/>
      <c r="DXC12" s="1396"/>
      <c r="DXD12" s="1396"/>
      <c r="DXE12" s="1396"/>
      <c r="DXF12" s="1396"/>
      <c r="DXG12" s="1396"/>
      <c r="DXH12" s="1396"/>
      <c r="DXI12" s="1396"/>
      <c r="DXJ12" s="1396"/>
      <c r="DXK12" s="1396"/>
      <c r="DXL12" s="1396"/>
      <c r="DXM12" s="1396"/>
      <c r="DXN12" s="1396"/>
      <c r="DXO12" s="1396"/>
      <c r="DXP12" s="1396"/>
      <c r="DXQ12" s="1396"/>
      <c r="DXR12" s="1396"/>
      <c r="DXS12" s="1396"/>
      <c r="DXT12" s="1396"/>
      <c r="DXU12" s="1396"/>
      <c r="DXV12" s="1396"/>
      <c r="DXW12" s="1396"/>
      <c r="DXX12" s="1396"/>
      <c r="DXY12" s="1396"/>
      <c r="DXZ12" s="1396"/>
      <c r="DYA12" s="1396"/>
      <c r="DYB12" s="1396"/>
      <c r="DYC12" s="1396"/>
      <c r="DYD12" s="1396"/>
      <c r="DYE12" s="1396"/>
      <c r="DYF12" s="1396"/>
      <c r="DYG12" s="1396"/>
      <c r="DYH12" s="1396"/>
      <c r="DYI12" s="1396"/>
      <c r="DYJ12" s="1396"/>
      <c r="DYK12" s="1396"/>
      <c r="DYL12" s="1396"/>
      <c r="DYM12" s="1396"/>
      <c r="DYN12" s="1396"/>
      <c r="DYO12" s="1396"/>
      <c r="DYP12" s="1396"/>
      <c r="DYQ12" s="1396"/>
      <c r="DYR12" s="1396"/>
      <c r="DYS12" s="1396"/>
      <c r="DYT12" s="1396"/>
      <c r="DYU12" s="1396"/>
      <c r="DYV12" s="1396"/>
      <c r="DYW12" s="1396"/>
      <c r="DYX12" s="1396"/>
      <c r="DYY12" s="1396"/>
      <c r="DYZ12" s="1396"/>
      <c r="DZA12" s="1396"/>
      <c r="DZB12" s="1396"/>
      <c r="DZC12" s="1396"/>
      <c r="DZD12" s="1396"/>
      <c r="DZE12" s="1396"/>
      <c r="DZF12" s="1396"/>
      <c r="DZG12" s="1396"/>
      <c r="DZH12" s="1396"/>
      <c r="DZI12" s="1396"/>
      <c r="DZJ12" s="1396"/>
      <c r="DZK12" s="1396"/>
      <c r="DZL12" s="1396"/>
      <c r="DZM12" s="1396"/>
      <c r="DZN12" s="1396"/>
      <c r="DZO12" s="1396"/>
      <c r="DZP12" s="1396"/>
      <c r="DZQ12" s="1396"/>
      <c r="DZR12" s="1396"/>
      <c r="DZS12" s="1396"/>
      <c r="DZT12" s="1396"/>
      <c r="DZU12" s="1396"/>
      <c r="DZV12" s="1396"/>
      <c r="DZW12" s="1396"/>
      <c r="DZX12" s="1396"/>
      <c r="DZY12" s="1396"/>
      <c r="DZZ12" s="1396"/>
      <c r="EAA12" s="1396"/>
      <c r="EAB12" s="1396"/>
      <c r="EAC12" s="1396"/>
      <c r="EAD12" s="1396"/>
      <c r="EAE12" s="1396"/>
      <c r="EAF12" s="1396"/>
      <c r="EAG12" s="1396"/>
      <c r="EAH12" s="1396"/>
      <c r="EAI12" s="1396"/>
      <c r="EAJ12" s="1396"/>
      <c r="EAK12" s="1396"/>
      <c r="EAL12" s="1396"/>
      <c r="EAM12" s="1396"/>
      <c r="EAN12" s="1396"/>
      <c r="EAO12" s="1396"/>
      <c r="EAP12" s="1396"/>
      <c r="EAQ12" s="1396"/>
      <c r="EAR12" s="1396"/>
      <c r="EAS12" s="1396"/>
      <c r="EAT12" s="1396"/>
      <c r="EAU12" s="1396"/>
      <c r="EAV12" s="1396"/>
      <c r="EAW12" s="1396"/>
      <c r="EAX12" s="1396"/>
      <c r="EAY12" s="1396"/>
      <c r="EAZ12" s="1396"/>
      <c r="EBA12" s="1396"/>
      <c r="EBB12" s="1396"/>
      <c r="EBC12" s="1396"/>
      <c r="EBD12" s="1396"/>
      <c r="EBE12" s="1396"/>
      <c r="EBF12" s="1396"/>
      <c r="EBG12" s="1396"/>
      <c r="EBH12" s="1396"/>
      <c r="EBI12" s="1396"/>
      <c r="EBJ12" s="1396"/>
      <c r="EBK12" s="1396"/>
      <c r="EBL12" s="1396"/>
      <c r="EBM12" s="1396"/>
      <c r="EBN12" s="1396"/>
      <c r="EBO12" s="1396"/>
      <c r="EBP12" s="1396"/>
      <c r="EBQ12" s="1396"/>
      <c r="EBR12" s="1396"/>
      <c r="EBS12" s="1396"/>
      <c r="EBT12" s="1396"/>
      <c r="EBU12" s="1396"/>
      <c r="EBV12" s="1396"/>
      <c r="EBW12" s="1396"/>
      <c r="EBX12" s="1396"/>
      <c r="EBY12" s="1396"/>
      <c r="EBZ12" s="1396"/>
      <c r="ECA12" s="1396"/>
      <c r="ECB12" s="1396"/>
      <c r="ECC12" s="1396"/>
      <c r="ECD12" s="1396"/>
      <c r="ECE12" s="1396"/>
      <c r="ECF12" s="1396"/>
      <c r="ECG12" s="1396"/>
      <c r="ECH12" s="1396"/>
      <c r="ECI12" s="1396"/>
      <c r="ECJ12" s="1396"/>
      <c r="ECK12" s="1396"/>
      <c r="ECL12" s="1396"/>
      <c r="ECM12" s="1396"/>
      <c r="ECN12" s="1396"/>
      <c r="ECO12" s="1396"/>
      <c r="ECP12" s="1396"/>
      <c r="ECQ12" s="1396"/>
      <c r="ECR12" s="1396"/>
      <c r="ECS12" s="1396"/>
      <c r="ECT12" s="1396"/>
      <c r="ECU12" s="1396"/>
      <c r="ECV12" s="1396"/>
      <c r="ECW12" s="1396"/>
      <c r="ECX12" s="1396"/>
      <c r="ECY12" s="1396"/>
      <c r="ECZ12" s="1396"/>
      <c r="EDA12" s="1396"/>
      <c r="EDB12" s="1396"/>
      <c r="EDC12" s="1396"/>
      <c r="EDD12" s="1396"/>
      <c r="EDE12" s="1396"/>
      <c r="EDF12" s="1396"/>
      <c r="EDG12" s="1396"/>
      <c r="EDH12" s="1396"/>
      <c r="EDI12" s="1396"/>
      <c r="EDJ12" s="1396"/>
      <c r="EDK12" s="1396"/>
      <c r="EDL12" s="1396"/>
      <c r="EDM12" s="1396"/>
      <c r="EDN12" s="1396"/>
      <c r="EDO12" s="1396"/>
      <c r="EDP12" s="1396"/>
      <c r="EDQ12" s="1396"/>
      <c r="EDR12" s="1396"/>
      <c r="EDS12" s="1396"/>
      <c r="EDT12" s="1396"/>
      <c r="EDU12" s="1396"/>
      <c r="EDV12" s="1396"/>
      <c r="EDW12" s="1396"/>
      <c r="EDX12" s="1396"/>
      <c r="EDY12" s="1396"/>
      <c r="EDZ12" s="1396"/>
      <c r="EEA12" s="1396"/>
      <c r="EEB12" s="1396"/>
      <c r="EEC12" s="1396"/>
      <c r="EED12" s="1396"/>
      <c r="EEE12" s="1396"/>
      <c r="EEF12" s="1396"/>
      <c r="EEG12" s="1396"/>
      <c r="EEH12" s="1396"/>
      <c r="EEI12" s="1396"/>
      <c r="EEJ12" s="1396"/>
      <c r="EEK12" s="1396"/>
      <c r="EEL12" s="1396"/>
      <c r="EEM12" s="1396"/>
      <c r="EEN12" s="1396"/>
      <c r="EEO12" s="1396"/>
      <c r="EEP12" s="1396"/>
      <c r="EEQ12" s="1396"/>
      <c r="EER12" s="1396"/>
      <c r="EES12" s="1396"/>
      <c r="EET12" s="1396"/>
      <c r="EEU12" s="1396"/>
      <c r="EEV12" s="1396"/>
      <c r="EEW12" s="1396"/>
      <c r="EEX12" s="1396"/>
      <c r="EEY12" s="1396"/>
      <c r="EEZ12" s="1396"/>
      <c r="EFA12" s="1396"/>
      <c r="EFB12" s="1396"/>
      <c r="EFC12" s="1396"/>
      <c r="EFD12" s="1396"/>
      <c r="EFE12" s="1396"/>
      <c r="EFF12" s="1396"/>
      <c r="EFG12" s="1396"/>
      <c r="EFH12" s="1396"/>
      <c r="EFI12" s="1396"/>
      <c r="EFJ12" s="1396"/>
      <c r="EFK12" s="1396"/>
      <c r="EFL12" s="1396"/>
      <c r="EFM12" s="1396"/>
      <c r="EFN12" s="1396"/>
      <c r="EFO12" s="1396"/>
      <c r="EFP12" s="1396"/>
      <c r="EFQ12" s="1396"/>
      <c r="EFR12" s="1396"/>
      <c r="EFS12" s="1396"/>
      <c r="EFT12" s="1396"/>
      <c r="EFU12" s="1396"/>
      <c r="EFV12" s="1396"/>
      <c r="EFW12" s="1396"/>
      <c r="EFX12" s="1396"/>
      <c r="EFY12" s="1396"/>
      <c r="EFZ12" s="1396"/>
      <c r="EGA12" s="1396"/>
      <c r="EGB12" s="1396"/>
      <c r="EGC12" s="1396"/>
      <c r="EGD12" s="1396"/>
      <c r="EGE12" s="1396"/>
      <c r="EGF12" s="1396"/>
      <c r="EGG12" s="1396"/>
      <c r="EGH12" s="1396"/>
      <c r="EGI12" s="1396"/>
      <c r="EGJ12" s="1396"/>
      <c r="EGK12" s="1396"/>
      <c r="EGL12" s="1396"/>
      <c r="EGM12" s="1396"/>
      <c r="EGN12" s="1396"/>
      <c r="EGO12" s="1396"/>
      <c r="EGP12" s="1396"/>
      <c r="EGQ12" s="1396"/>
      <c r="EGR12" s="1396"/>
      <c r="EGS12" s="1396"/>
      <c r="EGT12" s="1396"/>
      <c r="EGU12" s="1396"/>
      <c r="EGV12" s="1396"/>
      <c r="EGW12" s="1396"/>
      <c r="EGX12" s="1396"/>
      <c r="EGY12" s="1396"/>
      <c r="EGZ12" s="1396"/>
      <c r="EHA12" s="1396"/>
      <c r="EHB12" s="1396"/>
      <c r="EHC12" s="1396"/>
      <c r="EHD12" s="1396"/>
      <c r="EHE12" s="1396"/>
      <c r="EHF12" s="1396"/>
      <c r="EHG12" s="1396"/>
      <c r="EHH12" s="1396"/>
      <c r="EHI12" s="1396"/>
      <c r="EHJ12" s="1396"/>
      <c r="EHK12" s="1396"/>
      <c r="EHL12" s="1396"/>
      <c r="EHM12" s="1396"/>
      <c r="EHN12" s="1396"/>
      <c r="EHO12" s="1396"/>
      <c r="EHP12" s="1396"/>
      <c r="EHQ12" s="1396"/>
      <c r="EHR12" s="1396"/>
      <c r="EHS12" s="1396"/>
      <c r="EHT12" s="1396"/>
      <c r="EHU12" s="1396"/>
      <c r="EHV12" s="1396"/>
      <c r="EHW12" s="1396"/>
      <c r="EHX12" s="1396"/>
      <c r="EHY12" s="1396"/>
      <c r="EHZ12" s="1396"/>
      <c r="EIA12" s="1396"/>
      <c r="EIB12" s="1396"/>
      <c r="EIC12" s="1396"/>
      <c r="EID12" s="1396"/>
      <c r="EIE12" s="1396"/>
      <c r="EIF12" s="1396"/>
      <c r="EIG12" s="1396"/>
      <c r="EIH12" s="1396"/>
      <c r="EII12" s="1396"/>
      <c r="EIJ12" s="1396"/>
      <c r="EIK12" s="1396"/>
      <c r="EIL12" s="1396"/>
      <c r="EIM12" s="1396"/>
      <c r="EIN12" s="1396"/>
      <c r="EIO12" s="1396"/>
      <c r="EIP12" s="1396"/>
      <c r="EIQ12" s="1396"/>
      <c r="EIR12" s="1396"/>
      <c r="EIS12" s="1396"/>
      <c r="EIT12" s="1396"/>
      <c r="EIU12" s="1396"/>
      <c r="EIV12" s="1396"/>
      <c r="EIW12" s="1396"/>
      <c r="EIX12" s="1396"/>
      <c r="EIY12" s="1396"/>
      <c r="EIZ12" s="1396"/>
      <c r="EJA12" s="1396"/>
      <c r="EJB12" s="1396"/>
      <c r="EJC12" s="1396"/>
      <c r="EJD12" s="1396"/>
      <c r="EJE12" s="1396"/>
      <c r="EJF12" s="1396"/>
      <c r="EJG12" s="1396"/>
      <c r="EJH12" s="1396"/>
      <c r="EJI12" s="1396"/>
      <c r="EJJ12" s="1396"/>
      <c r="EJK12" s="1396"/>
      <c r="EJL12" s="1396"/>
      <c r="EJM12" s="1396"/>
      <c r="EJN12" s="1396"/>
      <c r="EJO12" s="1396"/>
      <c r="EJP12" s="1396"/>
      <c r="EJQ12" s="1396"/>
      <c r="EJR12" s="1396"/>
      <c r="EJS12" s="1396"/>
      <c r="EJT12" s="1396"/>
      <c r="EJU12" s="1396"/>
      <c r="EJV12" s="1396"/>
      <c r="EJW12" s="1396"/>
      <c r="EJX12" s="1396"/>
      <c r="EJY12" s="1396"/>
      <c r="EJZ12" s="1396"/>
      <c r="EKA12" s="1396"/>
      <c r="EKB12" s="1396"/>
      <c r="EKC12" s="1396"/>
      <c r="EKD12" s="1396"/>
      <c r="EKE12" s="1396"/>
      <c r="EKF12" s="1396"/>
      <c r="EKG12" s="1396"/>
      <c r="EKH12" s="1396"/>
      <c r="EKI12" s="1396"/>
      <c r="EKJ12" s="1396"/>
      <c r="EKK12" s="1396"/>
      <c r="EKL12" s="1396"/>
      <c r="EKM12" s="1396"/>
      <c r="EKN12" s="1396"/>
      <c r="EKO12" s="1396"/>
      <c r="EKP12" s="1396"/>
      <c r="EKQ12" s="1396"/>
      <c r="EKR12" s="1396"/>
      <c r="EKS12" s="1396"/>
      <c r="EKT12" s="1396"/>
      <c r="EKU12" s="1396"/>
      <c r="EKV12" s="1396"/>
      <c r="EKW12" s="1396"/>
      <c r="EKX12" s="1396"/>
      <c r="EKY12" s="1396"/>
      <c r="EKZ12" s="1396"/>
      <c r="ELA12" s="1396"/>
      <c r="ELB12" s="1396"/>
      <c r="ELC12" s="1396"/>
      <c r="ELD12" s="1396"/>
      <c r="ELE12" s="1396"/>
      <c r="ELF12" s="1396"/>
      <c r="ELG12" s="1396"/>
      <c r="ELH12" s="1396"/>
      <c r="ELI12" s="1396"/>
      <c r="ELJ12" s="1396"/>
      <c r="ELK12" s="1396"/>
      <c r="ELL12" s="1396"/>
      <c r="ELM12" s="1396"/>
      <c r="ELN12" s="1396"/>
      <c r="ELO12" s="1396"/>
      <c r="ELP12" s="1396"/>
      <c r="ELQ12" s="1396"/>
      <c r="ELR12" s="1396"/>
      <c r="ELS12" s="1396"/>
      <c r="ELT12" s="1396"/>
      <c r="ELU12" s="1396"/>
      <c r="ELV12" s="1396"/>
      <c r="ELW12" s="1396"/>
      <c r="ELX12" s="1396"/>
      <c r="ELY12" s="1396"/>
      <c r="ELZ12" s="1396"/>
      <c r="EMA12" s="1396"/>
      <c r="EMB12" s="1396"/>
      <c r="EMC12" s="1396"/>
      <c r="EMD12" s="1396"/>
      <c r="EME12" s="1396"/>
      <c r="EMF12" s="1396"/>
      <c r="EMG12" s="1396"/>
      <c r="EMH12" s="1396"/>
      <c r="EMI12" s="1396"/>
      <c r="EMJ12" s="1396"/>
      <c r="EMK12" s="1396"/>
      <c r="EML12" s="1396"/>
      <c r="EMM12" s="1396"/>
      <c r="EMN12" s="1396"/>
      <c r="EMO12" s="1396"/>
      <c r="EMP12" s="1396"/>
      <c r="EMQ12" s="1396"/>
      <c r="EMR12" s="1396"/>
      <c r="EMS12" s="1396"/>
      <c r="EMT12" s="1396"/>
      <c r="EMU12" s="1396"/>
      <c r="EMV12" s="1396"/>
      <c r="EMW12" s="1396"/>
      <c r="EMX12" s="1396"/>
      <c r="EMY12" s="1396"/>
      <c r="EMZ12" s="1396"/>
      <c r="ENA12" s="1396"/>
      <c r="ENB12" s="1396"/>
      <c r="ENC12" s="1396"/>
      <c r="END12" s="1396"/>
      <c r="ENE12" s="1396"/>
      <c r="ENF12" s="1396"/>
      <c r="ENG12" s="1396"/>
      <c r="ENH12" s="1396"/>
      <c r="ENI12" s="1396"/>
      <c r="ENJ12" s="1396"/>
      <c r="ENK12" s="1396"/>
      <c r="ENL12" s="1396"/>
      <c r="ENM12" s="1396"/>
      <c r="ENN12" s="1396"/>
      <c r="ENO12" s="1396"/>
      <c r="ENP12" s="1396"/>
      <c r="ENQ12" s="1396"/>
      <c r="ENR12" s="1396"/>
      <c r="ENS12" s="1396"/>
      <c r="ENT12" s="1396"/>
      <c r="ENU12" s="1396"/>
      <c r="ENV12" s="1396"/>
      <c r="ENW12" s="1396"/>
      <c r="ENX12" s="1396"/>
      <c r="ENY12" s="1396"/>
      <c r="ENZ12" s="1396"/>
      <c r="EOA12" s="1396"/>
      <c r="EOB12" s="1396"/>
      <c r="EOC12" s="1396"/>
      <c r="EOD12" s="1396"/>
      <c r="EOE12" s="1396"/>
      <c r="EOF12" s="1396"/>
      <c r="EOG12" s="1396"/>
      <c r="EOH12" s="1396"/>
      <c r="EOI12" s="1396"/>
      <c r="EOJ12" s="1396"/>
      <c r="EOK12" s="1396"/>
      <c r="EOL12" s="1396"/>
      <c r="EOM12" s="1396"/>
      <c r="EON12" s="1396"/>
      <c r="EOO12" s="1396"/>
      <c r="EOP12" s="1396"/>
      <c r="EOQ12" s="1396"/>
      <c r="EOR12" s="1396"/>
      <c r="EOS12" s="1396"/>
      <c r="EOT12" s="1396"/>
      <c r="EOU12" s="1396"/>
      <c r="EOV12" s="1396"/>
      <c r="EOW12" s="1396"/>
      <c r="EOX12" s="1396"/>
      <c r="EOY12" s="1396"/>
      <c r="EOZ12" s="1396"/>
      <c r="EPA12" s="1396"/>
      <c r="EPB12" s="1396"/>
      <c r="EPC12" s="1396"/>
      <c r="EPD12" s="1396"/>
      <c r="EPE12" s="1396"/>
      <c r="EPF12" s="1396"/>
      <c r="EPG12" s="1396"/>
      <c r="EPH12" s="1396"/>
      <c r="EPI12" s="1396"/>
      <c r="EPJ12" s="1396"/>
      <c r="EPK12" s="1396"/>
      <c r="EPL12" s="1396"/>
      <c r="EPM12" s="1396"/>
      <c r="EPN12" s="1396"/>
      <c r="EPO12" s="1396"/>
      <c r="EPP12" s="1396"/>
      <c r="EPQ12" s="1396"/>
      <c r="EPR12" s="1396"/>
      <c r="EPS12" s="1396"/>
      <c r="EPT12" s="1396"/>
      <c r="EPU12" s="1396"/>
      <c r="EPV12" s="1396"/>
      <c r="EPW12" s="1396"/>
      <c r="EPX12" s="1396"/>
      <c r="EPY12" s="1396"/>
      <c r="EPZ12" s="1396"/>
      <c r="EQA12" s="1396"/>
      <c r="EQB12" s="1396"/>
      <c r="EQC12" s="1396"/>
      <c r="EQD12" s="1396"/>
      <c r="EQE12" s="1396"/>
      <c r="EQF12" s="1396"/>
      <c r="EQG12" s="1396"/>
      <c r="EQH12" s="1396"/>
      <c r="EQI12" s="1396"/>
      <c r="EQJ12" s="1396"/>
      <c r="EQK12" s="1396"/>
      <c r="EQL12" s="1396"/>
      <c r="EQM12" s="1396"/>
      <c r="EQN12" s="1396"/>
      <c r="EQO12" s="1396"/>
      <c r="EQP12" s="1396"/>
      <c r="EQQ12" s="1396"/>
      <c r="EQR12" s="1396"/>
      <c r="EQS12" s="1396"/>
      <c r="EQT12" s="1396"/>
      <c r="EQU12" s="1396"/>
      <c r="EQV12" s="1396"/>
      <c r="EQW12" s="1396"/>
      <c r="EQX12" s="1396"/>
      <c r="EQY12" s="1396"/>
      <c r="EQZ12" s="1396"/>
      <c r="ERA12" s="1396"/>
      <c r="ERB12" s="1396"/>
      <c r="ERC12" s="1396"/>
      <c r="ERD12" s="1396"/>
      <c r="ERE12" s="1396"/>
      <c r="ERF12" s="1396"/>
      <c r="ERG12" s="1396"/>
      <c r="ERH12" s="1396"/>
      <c r="ERI12" s="1396"/>
      <c r="ERJ12" s="1396"/>
      <c r="ERK12" s="1396"/>
      <c r="ERL12" s="1396"/>
      <c r="ERM12" s="1396"/>
      <c r="ERN12" s="1396"/>
      <c r="ERO12" s="1396"/>
      <c r="ERP12" s="1396"/>
      <c r="ERQ12" s="1396"/>
      <c r="ERR12" s="1396"/>
      <c r="ERS12" s="1396"/>
      <c r="ERT12" s="1396"/>
      <c r="ERU12" s="1396"/>
      <c r="ERV12" s="1396"/>
      <c r="ERW12" s="1396"/>
      <c r="ERX12" s="1396"/>
      <c r="ERY12" s="1396"/>
      <c r="ERZ12" s="1396"/>
      <c r="ESA12" s="1396"/>
      <c r="ESB12" s="1396"/>
      <c r="ESC12" s="1396"/>
      <c r="ESD12" s="1396"/>
      <c r="ESE12" s="1396"/>
      <c r="ESF12" s="1396"/>
      <c r="ESG12" s="1396"/>
      <c r="ESH12" s="1396"/>
      <c r="ESI12" s="1396"/>
      <c r="ESJ12" s="1396"/>
      <c r="ESK12" s="1396"/>
      <c r="ESL12" s="1396"/>
      <c r="ESM12" s="1396"/>
      <c r="ESN12" s="1396"/>
      <c r="ESO12" s="1396"/>
      <c r="ESP12" s="1396"/>
      <c r="ESQ12" s="1396"/>
      <c r="ESR12" s="1396"/>
      <c r="ESS12" s="1396"/>
      <c r="EST12" s="1396"/>
      <c r="ESU12" s="1396"/>
      <c r="ESV12" s="1396"/>
      <c r="ESW12" s="1396"/>
      <c r="ESX12" s="1396"/>
      <c r="ESY12" s="1396"/>
      <c r="ESZ12" s="1396"/>
      <c r="ETA12" s="1396"/>
      <c r="ETB12" s="1396"/>
      <c r="ETC12" s="1396"/>
      <c r="ETD12" s="1396"/>
      <c r="ETE12" s="1396"/>
      <c r="ETF12" s="1396"/>
      <c r="ETG12" s="1396"/>
      <c r="ETH12" s="1396"/>
      <c r="ETI12" s="1396"/>
      <c r="ETJ12" s="1396"/>
      <c r="ETK12" s="1396"/>
      <c r="ETL12" s="1396"/>
      <c r="ETM12" s="1396"/>
      <c r="ETN12" s="1396"/>
      <c r="ETO12" s="1396"/>
      <c r="ETP12" s="1396"/>
      <c r="ETQ12" s="1396"/>
      <c r="ETR12" s="1396"/>
      <c r="ETS12" s="1396"/>
      <c r="ETT12" s="1396"/>
      <c r="ETU12" s="1396"/>
      <c r="ETV12" s="1396"/>
      <c r="ETW12" s="1396"/>
      <c r="ETX12" s="1396"/>
      <c r="ETY12" s="1396"/>
      <c r="ETZ12" s="1396"/>
      <c r="EUA12" s="1396"/>
      <c r="EUB12" s="1396"/>
      <c r="EUC12" s="1396"/>
      <c r="EUD12" s="1396"/>
      <c r="EUE12" s="1396"/>
      <c r="EUF12" s="1396"/>
      <c r="EUG12" s="1396"/>
      <c r="EUH12" s="1396"/>
      <c r="EUI12" s="1396"/>
      <c r="EUJ12" s="1396"/>
      <c r="EUK12" s="1396"/>
      <c r="EUL12" s="1396"/>
      <c r="EUM12" s="1396"/>
      <c r="EUN12" s="1396"/>
      <c r="EUO12" s="1396"/>
      <c r="EUP12" s="1396"/>
      <c r="EUQ12" s="1396"/>
      <c r="EUR12" s="1396"/>
      <c r="EUS12" s="1396"/>
      <c r="EUT12" s="1396"/>
      <c r="EUU12" s="1396"/>
      <c r="EUV12" s="1396"/>
      <c r="EUW12" s="1396"/>
      <c r="EUX12" s="1396"/>
      <c r="EUY12" s="1396"/>
      <c r="EUZ12" s="1396"/>
      <c r="EVA12" s="1396"/>
      <c r="EVB12" s="1396"/>
      <c r="EVC12" s="1396"/>
      <c r="EVD12" s="1396"/>
      <c r="EVE12" s="1396"/>
      <c r="EVF12" s="1396"/>
      <c r="EVG12" s="1396"/>
      <c r="EVH12" s="1396"/>
      <c r="EVI12" s="1396"/>
      <c r="EVJ12" s="1396"/>
      <c r="EVK12" s="1396"/>
      <c r="EVL12" s="1396"/>
      <c r="EVM12" s="1396"/>
      <c r="EVN12" s="1396"/>
      <c r="EVO12" s="1396"/>
      <c r="EVP12" s="1396"/>
      <c r="EVQ12" s="1396"/>
      <c r="EVR12" s="1396"/>
      <c r="EVS12" s="1396"/>
      <c r="EVT12" s="1396"/>
      <c r="EVU12" s="1396"/>
      <c r="EVV12" s="1396"/>
      <c r="EVW12" s="1396"/>
      <c r="EVX12" s="1396"/>
      <c r="EVY12" s="1396"/>
      <c r="EVZ12" s="1396"/>
      <c r="EWA12" s="1396"/>
      <c r="EWB12" s="1396"/>
      <c r="EWC12" s="1396"/>
      <c r="EWD12" s="1396"/>
      <c r="EWE12" s="1396"/>
      <c r="EWF12" s="1396"/>
      <c r="EWG12" s="1396"/>
      <c r="EWH12" s="1396"/>
      <c r="EWI12" s="1396"/>
      <c r="EWJ12" s="1396"/>
      <c r="EWK12" s="1396"/>
      <c r="EWL12" s="1396"/>
      <c r="EWM12" s="1396"/>
      <c r="EWN12" s="1396"/>
      <c r="EWO12" s="1396"/>
      <c r="EWP12" s="1396"/>
      <c r="EWQ12" s="1396"/>
      <c r="EWR12" s="1396"/>
      <c r="EWS12" s="1396"/>
      <c r="EWT12" s="1396"/>
      <c r="EWU12" s="1396"/>
      <c r="EWV12" s="1396"/>
      <c r="EWW12" s="1396"/>
      <c r="EWX12" s="1396"/>
      <c r="EWY12" s="1396"/>
      <c r="EWZ12" s="1396"/>
      <c r="EXA12" s="1396"/>
      <c r="EXB12" s="1396"/>
      <c r="EXC12" s="1396"/>
      <c r="EXD12" s="1396"/>
      <c r="EXE12" s="1396"/>
      <c r="EXF12" s="1396"/>
      <c r="EXG12" s="1396"/>
      <c r="EXH12" s="1396"/>
      <c r="EXI12" s="1396"/>
      <c r="EXJ12" s="1396"/>
      <c r="EXK12" s="1396"/>
      <c r="EXL12" s="1396"/>
      <c r="EXM12" s="1396"/>
      <c r="EXN12" s="1396"/>
      <c r="EXO12" s="1396"/>
      <c r="EXP12" s="1396"/>
      <c r="EXQ12" s="1396"/>
      <c r="EXR12" s="1396"/>
      <c r="EXS12" s="1396"/>
      <c r="EXT12" s="1396"/>
      <c r="EXU12" s="1396"/>
      <c r="EXV12" s="1396"/>
      <c r="EXW12" s="1396"/>
      <c r="EXX12" s="1396"/>
      <c r="EXY12" s="1396"/>
      <c r="EXZ12" s="1396"/>
      <c r="EYA12" s="1396"/>
      <c r="EYB12" s="1396"/>
      <c r="EYC12" s="1396"/>
      <c r="EYD12" s="1396"/>
      <c r="EYE12" s="1396"/>
      <c r="EYF12" s="1396"/>
      <c r="EYG12" s="1396"/>
      <c r="EYH12" s="1396"/>
      <c r="EYI12" s="1396"/>
      <c r="EYJ12" s="1396"/>
      <c r="EYK12" s="1396"/>
      <c r="EYL12" s="1396"/>
      <c r="EYM12" s="1396"/>
      <c r="EYN12" s="1396"/>
      <c r="EYO12" s="1396"/>
      <c r="EYP12" s="1396"/>
      <c r="EYQ12" s="1396"/>
      <c r="EYR12" s="1396"/>
      <c r="EYS12" s="1396"/>
      <c r="EYT12" s="1396"/>
      <c r="EYU12" s="1396"/>
      <c r="EYV12" s="1396"/>
      <c r="EYW12" s="1396"/>
      <c r="EYX12" s="1396"/>
      <c r="EYY12" s="1396"/>
      <c r="EYZ12" s="1396"/>
      <c r="EZA12" s="1396"/>
      <c r="EZB12" s="1396"/>
      <c r="EZC12" s="1396"/>
      <c r="EZD12" s="1396"/>
      <c r="EZE12" s="1396"/>
      <c r="EZF12" s="1396"/>
      <c r="EZG12" s="1396"/>
      <c r="EZH12" s="1396"/>
      <c r="EZI12" s="1396"/>
      <c r="EZJ12" s="1396"/>
      <c r="EZK12" s="1396"/>
      <c r="EZL12" s="1396"/>
      <c r="EZM12" s="1396"/>
      <c r="EZN12" s="1396"/>
      <c r="EZO12" s="1396"/>
      <c r="EZP12" s="1396"/>
      <c r="EZQ12" s="1396"/>
      <c r="EZR12" s="1396"/>
      <c r="EZS12" s="1396"/>
      <c r="EZT12" s="1396"/>
      <c r="EZU12" s="1396"/>
      <c r="EZV12" s="1396"/>
      <c r="EZW12" s="1396"/>
      <c r="EZX12" s="1396"/>
      <c r="EZY12" s="1396"/>
      <c r="EZZ12" s="1396"/>
      <c r="FAA12" s="1396"/>
      <c r="FAB12" s="1396"/>
      <c r="FAC12" s="1396"/>
      <c r="FAD12" s="1396"/>
      <c r="FAE12" s="1396"/>
      <c r="FAF12" s="1396"/>
      <c r="FAG12" s="1396"/>
      <c r="FAH12" s="1396"/>
      <c r="FAI12" s="1396"/>
      <c r="FAJ12" s="1396"/>
      <c r="FAK12" s="1396"/>
      <c r="FAL12" s="1396"/>
      <c r="FAM12" s="1396"/>
      <c r="FAN12" s="1396"/>
      <c r="FAO12" s="1396"/>
      <c r="FAP12" s="1396"/>
      <c r="FAQ12" s="1396"/>
      <c r="FAR12" s="1396"/>
      <c r="FAS12" s="1396"/>
      <c r="FAT12" s="1396"/>
      <c r="FAU12" s="1396"/>
      <c r="FAV12" s="1396"/>
      <c r="FAW12" s="1396"/>
      <c r="FAX12" s="1396"/>
      <c r="FAY12" s="1396"/>
      <c r="FAZ12" s="1396"/>
      <c r="FBA12" s="1396"/>
      <c r="FBB12" s="1396"/>
      <c r="FBC12" s="1396"/>
      <c r="FBD12" s="1396"/>
      <c r="FBE12" s="1396"/>
      <c r="FBF12" s="1396"/>
      <c r="FBG12" s="1396"/>
      <c r="FBH12" s="1396"/>
      <c r="FBI12" s="1396"/>
      <c r="FBJ12" s="1396"/>
      <c r="FBK12" s="1396"/>
      <c r="FBL12" s="1396"/>
      <c r="FBM12" s="1396"/>
      <c r="FBN12" s="1396"/>
      <c r="FBO12" s="1396"/>
      <c r="FBP12" s="1396"/>
      <c r="FBQ12" s="1396"/>
      <c r="FBR12" s="1396"/>
      <c r="FBS12" s="1396"/>
      <c r="FBT12" s="1396"/>
      <c r="FBU12" s="1396"/>
      <c r="FBV12" s="1396"/>
      <c r="FBW12" s="1396"/>
      <c r="FBX12" s="1396"/>
      <c r="FBY12" s="1396"/>
      <c r="FBZ12" s="1396"/>
      <c r="FCA12" s="1396"/>
      <c r="FCB12" s="1396"/>
      <c r="FCC12" s="1396"/>
      <c r="FCD12" s="1396"/>
      <c r="FCE12" s="1396"/>
      <c r="FCF12" s="1396"/>
      <c r="FCG12" s="1396"/>
      <c r="FCH12" s="1396"/>
      <c r="FCI12" s="1396"/>
      <c r="FCJ12" s="1396"/>
      <c r="FCK12" s="1396"/>
      <c r="FCL12" s="1396"/>
      <c r="FCM12" s="1396"/>
      <c r="FCN12" s="1396"/>
      <c r="FCO12" s="1396"/>
      <c r="FCP12" s="1396"/>
      <c r="FCQ12" s="1396"/>
      <c r="FCR12" s="1396"/>
      <c r="FCS12" s="1396"/>
      <c r="FCT12" s="1396"/>
      <c r="FCU12" s="1396"/>
      <c r="FCV12" s="1396"/>
      <c r="FCW12" s="1396"/>
      <c r="FCX12" s="1396"/>
      <c r="FCY12" s="1396"/>
      <c r="FCZ12" s="1396"/>
      <c r="FDA12" s="1396"/>
      <c r="FDB12" s="1396"/>
      <c r="FDC12" s="1396"/>
      <c r="FDD12" s="1396"/>
      <c r="FDE12" s="1396"/>
      <c r="FDF12" s="1396"/>
      <c r="FDG12" s="1396"/>
      <c r="FDH12" s="1396"/>
      <c r="FDI12" s="1396"/>
      <c r="FDJ12" s="1396"/>
      <c r="FDK12" s="1396"/>
      <c r="FDL12" s="1396"/>
      <c r="FDM12" s="1396"/>
      <c r="FDN12" s="1396"/>
      <c r="FDO12" s="1396"/>
      <c r="FDP12" s="1396"/>
      <c r="FDQ12" s="1396"/>
      <c r="FDR12" s="1396"/>
      <c r="FDS12" s="1396"/>
      <c r="FDT12" s="1396"/>
      <c r="FDU12" s="1396"/>
      <c r="FDV12" s="1396"/>
      <c r="FDW12" s="1396"/>
      <c r="FDX12" s="1396"/>
      <c r="FDY12" s="1396"/>
      <c r="FDZ12" s="1396"/>
      <c r="FEA12" s="1396"/>
      <c r="FEB12" s="1396"/>
      <c r="FEC12" s="1396"/>
      <c r="FED12" s="1396"/>
      <c r="FEE12" s="1396"/>
      <c r="FEF12" s="1396"/>
      <c r="FEG12" s="1396"/>
      <c r="FEH12" s="1396"/>
      <c r="FEI12" s="1396"/>
      <c r="FEJ12" s="1396"/>
      <c r="FEK12" s="1396"/>
      <c r="FEL12" s="1396"/>
      <c r="FEM12" s="1396"/>
      <c r="FEN12" s="1396"/>
      <c r="FEO12" s="1396"/>
      <c r="FEP12" s="1396"/>
      <c r="FEQ12" s="1396"/>
      <c r="FER12" s="1396"/>
      <c r="FES12" s="1396"/>
      <c r="FET12" s="1396"/>
      <c r="FEU12" s="1396"/>
      <c r="FEV12" s="1396"/>
      <c r="FEW12" s="1396"/>
      <c r="FEX12" s="1396"/>
      <c r="FEY12" s="1396"/>
      <c r="FEZ12" s="1396"/>
      <c r="FFA12" s="1396"/>
      <c r="FFB12" s="1396"/>
      <c r="FFC12" s="1396"/>
      <c r="FFD12" s="1396"/>
      <c r="FFE12" s="1396"/>
      <c r="FFF12" s="1396"/>
      <c r="FFG12" s="1396"/>
      <c r="FFH12" s="1396"/>
      <c r="FFI12" s="1396"/>
      <c r="FFJ12" s="1396"/>
      <c r="FFK12" s="1396"/>
      <c r="FFL12" s="1396"/>
      <c r="FFM12" s="1396"/>
      <c r="FFN12" s="1396"/>
      <c r="FFO12" s="1396"/>
      <c r="FFP12" s="1396"/>
      <c r="FFQ12" s="1396"/>
      <c r="FFR12" s="1396"/>
      <c r="FFS12" s="1396"/>
      <c r="FFT12" s="1396"/>
      <c r="FFU12" s="1396"/>
      <c r="FFV12" s="1396"/>
      <c r="FFW12" s="1396"/>
      <c r="FFX12" s="1396"/>
      <c r="FFY12" s="1396"/>
      <c r="FFZ12" s="1396"/>
      <c r="FGA12" s="1396"/>
      <c r="FGB12" s="1396"/>
      <c r="FGC12" s="1396"/>
      <c r="FGD12" s="1396"/>
      <c r="FGE12" s="1396"/>
      <c r="FGF12" s="1396"/>
      <c r="FGG12" s="1396"/>
      <c r="FGH12" s="1396"/>
      <c r="FGI12" s="1396"/>
      <c r="FGJ12" s="1396"/>
      <c r="FGK12" s="1396"/>
      <c r="FGL12" s="1396"/>
      <c r="FGM12" s="1396"/>
      <c r="FGN12" s="1396"/>
      <c r="FGO12" s="1396"/>
      <c r="FGP12" s="1396"/>
      <c r="FGQ12" s="1396"/>
      <c r="FGR12" s="1396"/>
      <c r="FGS12" s="1396"/>
      <c r="FGT12" s="1396"/>
      <c r="FGU12" s="1396"/>
      <c r="FGV12" s="1396"/>
      <c r="FGW12" s="1396"/>
      <c r="FGX12" s="1396"/>
      <c r="FGY12" s="1396"/>
      <c r="FGZ12" s="1396"/>
      <c r="FHA12" s="1396"/>
      <c r="FHB12" s="1396"/>
      <c r="FHC12" s="1396"/>
      <c r="FHD12" s="1396"/>
      <c r="FHE12" s="1396"/>
      <c r="FHF12" s="1396"/>
      <c r="FHG12" s="1396"/>
      <c r="FHH12" s="1396"/>
      <c r="FHI12" s="1396"/>
      <c r="FHJ12" s="1396"/>
      <c r="FHK12" s="1396"/>
      <c r="FHL12" s="1396"/>
      <c r="FHM12" s="1396"/>
      <c r="FHN12" s="1396"/>
      <c r="FHO12" s="1396"/>
      <c r="FHP12" s="1396"/>
      <c r="FHQ12" s="1396"/>
      <c r="FHR12" s="1396"/>
      <c r="FHS12" s="1396"/>
      <c r="FHT12" s="1396"/>
      <c r="FHU12" s="1396"/>
      <c r="FHV12" s="1396"/>
      <c r="FHW12" s="1396"/>
      <c r="FHX12" s="1396"/>
      <c r="FHY12" s="1396"/>
      <c r="FHZ12" s="1396"/>
      <c r="FIA12" s="1396"/>
      <c r="FIB12" s="1396"/>
      <c r="FIC12" s="1396"/>
      <c r="FID12" s="1396"/>
      <c r="FIE12" s="1396"/>
      <c r="FIF12" s="1396"/>
      <c r="FIG12" s="1396"/>
      <c r="FIH12" s="1396"/>
      <c r="FII12" s="1396"/>
      <c r="FIJ12" s="1396"/>
      <c r="FIK12" s="1396"/>
      <c r="FIL12" s="1396"/>
      <c r="FIM12" s="1396"/>
      <c r="FIN12" s="1396"/>
      <c r="FIO12" s="1396"/>
      <c r="FIP12" s="1396"/>
      <c r="FIQ12" s="1396"/>
      <c r="FIR12" s="1396"/>
      <c r="FIS12" s="1396"/>
      <c r="FIT12" s="1396"/>
      <c r="FIU12" s="1396"/>
      <c r="FIV12" s="1396"/>
      <c r="FIW12" s="1396"/>
      <c r="FIX12" s="1396"/>
      <c r="FIY12" s="1396"/>
      <c r="FIZ12" s="1396"/>
      <c r="FJA12" s="1396"/>
      <c r="FJB12" s="1396"/>
      <c r="FJC12" s="1396"/>
      <c r="FJD12" s="1396"/>
      <c r="FJE12" s="1396"/>
      <c r="FJF12" s="1396"/>
      <c r="FJG12" s="1396"/>
      <c r="FJH12" s="1396"/>
      <c r="FJI12" s="1396"/>
      <c r="FJJ12" s="1396"/>
      <c r="FJK12" s="1396"/>
      <c r="FJL12" s="1396"/>
      <c r="FJM12" s="1396"/>
      <c r="FJN12" s="1396"/>
      <c r="FJO12" s="1396"/>
      <c r="FJP12" s="1396"/>
      <c r="FJQ12" s="1396"/>
      <c r="FJR12" s="1396"/>
      <c r="FJS12" s="1396"/>
      <c r="FJT12" s="1396"/>
      <c r="FJU12" s="1396"/>
      <c r="FJV12" s="1396"/>
      <c r="FJW12" s="1396"/>
      <c r="FJX12" s="1396"/>
      <c r="FJY12" s="1396"/>
      <c r="FJZ12" s="1396"/>
      <c r="FKA12" s="1396"/>
      <c r="FKB12" s="1396"/>
      <c r="FKC12" s="1396"/>
      <c r="FKD12" s="1396"/>
      <c r="FKE12" s="1396"/>
      <c r="FKF12" s="1396"/>
      <c r="FKG12" s="1396"/>
      <c r="FKH12" s="1396"/>
      <c r="FKI12" s="1396"/>
      <c r="FKJ12" s="1396"/>
      <c r="FKK12" s="1396"/>
      <c r="FKL12" s="1396"/>
      <c r="FKM12" s="1396"/>
      <c r="FKN12" s="1396"/>
      <c r="FKO12" s="1396"/>
      <c r="FKP12" s="1396"/>
      <c r="FKQ12" s="1396"/>
      <c r="FKR12" s="1396"/>
      <c r="FKS12" s="1396"/>
      <c r="FKT12" s="1396"/>
      <c r="FKU12" s="1396"/>
      <c r="FKV12" s="1396"/>
      <c r="FKW12" s="1396"/>
      <c r="FKX12" s="1396"/>
      <c r="FKY12" s="1396"/>
      <c r="FKZ12" s="1396"/>
      <c r="FLA12" s="1396"/>
      <c r="FLB12" s="1396"/>
      <c r="FLC12" s="1396"/>
      <c r="FLD12" s="1396"/>
      <c r="FLE12" s="1396"/>
      <c r="FLF12" s="1396"/>
      <c r="FLG12" s="1396"/>
      <c r="FLH12" s="1396"/>
      <c r="FLI12" s="1396"/>
      <c r="FLJ12" s="1396"/>
      <c r="FLK12" s="1396"/>
      <c r="FLL12" s="1396"/>
      <c r="FLM12" s="1396"/>
      <c r="FLN12" s="1396"/>
      <c r="FLO12" s="1396"/>
      <c r="FLP12" s="1396"/>
      <c r="FLQ12" s="1396"/>
      <c r="FLR12" s="1396"/>
      <c r="FLS12" s="1396"/>
      <c r="FLT12" s="1396"/>
      <c r="FLU12" s="1396"/>
      <c r="FLV12" s="1396"/>
      <c r="FLW12" s="1396"/>
      <c r="FLX12" s="1396"/>
      <c r="FLY12" s="1396"/>
      <c r="FLZ12" s="1396"/>
      <c r="FMA12" s="1396"/>
      <c r="FMB12" s="1396"/>
      <c r="FMC12" s="1396"/>
      <c r="FMD12" s="1396"/>
      <c r="FME12" s="1396"/>
      <c r="FMF12" s="1396"/>
      <c r="FMG12" s="1396"/>
      <c r="FMH12" s="1396"/>
      <c r="FMI12" s="1396"/>
      <c r="FMJ12" s="1396"/>
      <c r="FMK12" s="1396"/>
      <c r="FML12" s="1396"/>
      <c r="FMM12" s="1396"/>
      <c r="FMN12" s="1396"/>
      <c r="FMO12" s="1396"/>
      <c r="FMP12" s="1396"/>
      <c r="FMQ12" s="1396"/>
      <c r="FMR12" s="1396"/>
      <c r="FMS12" s="1396"/>
      <c r="FMT12" s="1396"/>
      <c r="FMU12" s="1396"/>
      <c r="FMV12" s="1396"/>
      <c r="FMW12" s="1396"/>
      <c r="FMX12" s="1396"/>
      <c r="FMY12" s="1396"/>
      <c r="FMZ12" s="1396"/>
      <c r="FNA12" s="1396"/>
      <c r="FNB12" s="1396"/>
      <c r="FNC12" s="1396"/>
      <c r="FND12" s="1396"/>
      <c r="FNE12" s="1396"/>
      <c r="FNF12" s="1396"/>
      <c r="FNG12" s="1396"/>
      <c r="FNH12" s="1396"/>
      <c r="FNI12" s="1396"/>
      <c r="FNJ12" s="1396"/>
      <c r="FNK12" s="1396"/>
      <c r="FNL12" s="1396"/>
      <c r="FNM12" s="1396"/>
      <c r="FNN12" s="1396"/>
      <c r="FNO12" s="1396"/>
      <c r="FNP12" s="1396"/>
      <c r="FNQ12" s="1396"/>
      <c r="FNR12" s="1396"/>
      <c r="FNS12" s="1396"/>
      <c r="FNT12" s="1396"/>
      <c r="FNU12" s="1396"/>
      <c r="FNV12" s="1396"/>
      <c r="FNW12" s="1396"/>
      <c r="FNX12" s="1396"/>
      <c r="FNY12" s="1396"/>
      <c r="FNZ12" s="1396"/>
      <c r="FOA12" s="1396"/>
      <c r="FOB12" s="1396"/>
      <c r="FOC12" s="1396"/>
      <c r="FOD12" s="1396"/>
      <c r="FOE12" s="1396"/>
      <c r="FOF12" s="1396"/>
      <c r="FOG12" s="1396"/>
      <c r="FOH12" s="1396"/>
      <c r="FOI12" s="1396"/>
      <c r="FOJ12" s="1396"/>
      <c r="FOK12" s="1396"/>
      <c r="FOL12" s="1396"/>
      <c r="FOM12" s="1396"/>
      <c r="FON12" s="1396"/>
      <c r="FOO12" s="1396"/>
      <c r="FOP12" s="1396"/>
      <c r="FOQ12" s="1396"/>
      <c r="FOR12" s="1396"/>
      <c r="FOS12" s="1396"/>
      <c r="FOT12" s="1396"/>
      <c r="FOU12" s="1396"/>
      <c r="FOV12" s="1396"/>
      <c r="FOW12" s="1396"/>
      <c r="FOX12" s="1396"/>
      <c r="FOY12" s="1396"/>
      <c r="FOZ12" s="1396"/>
      <c r="FPA12" s="1396"/>
      <c r="FPB12" s="1396"/>
      <c r="FPC12" s="1396"/>
      <c r="FPD12" s="1396"/>
      <c r="FPE12" s="1396"/>
      <c r="FPF12" s="1396"/>
      <c r="FPG12" s="1396"/>
      <c r="FPH12" s="1396"/>
      <c r="FPI12" s="1396"/>
      <c r="FPJ12" s="1396"/>
      <c r="FPK12" s="1396"/>
      <c r="FPL12" s="1396"/>
      <c r="FPM12" s="1396"/>
      <c r="FPN12" s="1396"/>
      <c r="FPO12" s="1396"/>
      <c r="FPP12" s="1396"/>
      <c r="FPQ12" s="1396"/>
      <c r="FPR12" s="1396"/>
      <c r="FPS12" s="1396"/>
      <c r="FPT12" s="1396"/>
      <c r="FPU12" s="1396"/>
      <c r="FPV12" s="1396"/>
      <c r="FPW12" s="1396"/>
      <c r="FPX12" s="1396"/>
      <c r="FPY12" s="1396"/>
      <c r="FPZ12" s="1396"/>
      <c r="FQA12" s="1396"/>
      <c r="FQB12" s="1396"/>
      <c r="FQC12" s="1396"/>
      <c r="FQD12" s="1396"/>
      <c r="FQE12" s="1396"/>
      <c r="FQF12" s="1396"/>
      <c r="FQG12" s="1396"/>
      <c r="FQH12" s="1396"/>
      <c r="FQI12" s="1396"/>
      <c r="FQJ12" s="1396"/>
      <c r="FQK12" s="1396"/>
      <c r="FQL12" s="1396"/>
      <c r="FQM12" s="1396"/>
      <c r="FQN12" s="1396"/>
      <c r="FQO12" s="1396"/>
      <c r="FQP12" s="1396"/>
      <c r="FQQ12" s="1396"/>
      <c r="FQR12" s="1396"/>
      <c r="FQS12" s="1396"/>
      <c r="FQT12" s="1396"/>
      <c r="FQU12" s="1396"/>
      <c r="FQV12" s="1396"/>
      <c r="FQW12" s="1396"/>
      <c r="FQX12" s="1396"/>
      <c r="FQY12" s="1396"/>
      <c r="FQZ12" s="1396"/>
      <c r="FRA12" s="1396"/>
      <c r="FRB12" s="1396"/>
      <c r="FRC12" s="1396"/>
      <c r="FRD12" s="1396"/>
      <c r="FRE12" s="1396"/>
      <c r="FRF12" s="1396"/>
      <c r="FRG12" s="1396"/>
      <c r="FRH12" s="1396"/>
      <c r="FRI12" s="1396"/>
      <c r="FRJ12" s="1396"/>
      <c r="FRK12" s="1396"/>
      <c r="FRL12" s="1396"/>
      <c r="FRM12" s="1396"/>
      <c r="FRN12" s="1396"/>
      <c r="FRO12" s="1396"/>
      <c r="FRP12" s="1396"/>
      <c r="FRQ12" s="1396"/>
      <c r="FRR12" s="1396"/>
      <c r="FRS12" s="1396"/>
      <c r="FRT12" s="1396"/>
      <c r="FRU12" s="1396"/>
      <c r="FRV12" s="1396"/>
      <c r="FRW12" s="1396"/>
      <c r="FRX12" s="1396"/>
      <c r="FRY12" s="1396"/>
      <c r="FRZ12" s="1396"/>
      <c r="FSA12" s="1396"/>
      <c r="FSB12" s="1396"/>
      <c r="FSC12" s="1396"/>
      <c r="FSD12" s="1396"/>
      <c r="FSE12" s="1396"/>
      <c r="FSF12" s="1396"/>
      <c r="FSG12" s="1396"/>
      <c r="FSH12" s="1396"/>
      <c r="FSI12" s="1396"/>
      <c r="FSJ12" s="1396"/>
      <c r="FSK12" s="1396"/>
      <c r="FSL12" s="1396"/>
      <c r="FSM12" s="1396"/>
      <c r="FSN12" s="1396"/>
      <c r="FSO12" s="1396"/>
      <c r="FSP12" s="1396"/>
      <c r="FSQ12" s="1396"/>
      <c r="FSR12" s="1396"/>
      <c r="FSS12" s="1396"/>
      <c r="FST12" s="1396"/>
      <c r="FSU12" s="1396"/>
      <c r="FSV12" s="1396"/>
      <c r="FSW12" s="1396"/>
      <c r="FSX12" s="1396"/>
      <c r="FSY12" s="1396"/>
      <c r="FSZ12" s="1396"/>
      <c r="FTA12" s="1396"/>
      <c r="FTB12" s="1396"/>
      <c r="FTC12" s="1396"/>
      <c r="FTD12" s="1396"/>
      <c r="FTE12" s="1396"/>
      <c r="FTF12" s="1396"/>
      <c r="FTG12" s="1396"/>
      <c r="FTH12" s="1396"/>
      <c r="FTI12" s="1396"/>
      <c r="FTJ12" s="1396"/>
      <c r="FTK12" s="1396"/>
      <c r="FTL12" s="1396"/>
      <c r="FTM12" s="1396"/>
      <c r="FTN12" s="1396"/>
      <c r="FTO12" s="1396"/>
      <c r="FTP12" s="1396"/>
      <c r="FTQ12" s="1396"/>
      <c r="FTR12" s="1396"/>
      <c r="FTS12" s="1396"/>
      <c r="FTT12" s="1396"/>
      <c r="FTU12" s="1396"/>
      <c r="FTV12" s="1396"/>
      <c r="FTW12" s="1396"/>
      <c r="FTX12" s="1396"/>
      <c r="FTY12" s="1396"/>
      <c r="FTZ12" s="1396"/>
      <c r="FUA12" s="1396"/>
      <c r="FUB12" s="1396"/>
      <c r="FUC12" s="1396"/>
      <c r="FUD12" s="1396"/>
      <c r="FUE12" s="1396"/>
      <c r="FUF12" s="1396"/>
      <c r="FUG12" s="1396"/>
      <c r="FUH12" s="1396"/>
      <c r="FUI12" s="1396"/>
      <c r="FUJ12" s="1396"/>
      <c r="FUK12" s="1396"/>
      <c r="FUL12" s="1396"/>
      <c r="FUM12" s="1396"/>
      <c r="FUN12" s="1396"/>
      <c r="FUO12" s="1396"/>
      <c r="FUP12" s="1396"/>
      <c r="FUQ12" s="1396"/>
      <c r="FUR12" s="1396"/>
      <c r="FUS12" s="1396"/>
      <c r="FUT12" s="1396"/>
      <c r="FUU12" s="1396"/>
      <c r="FUV12" s="1396"/>
      <c r="FUW12" s="1396"/>
      <c r="FUX12" s="1396"/>
      <c r="FUY12" s="1396"/>
      <c r="FUZ12" s="1396"/>
      <c r="FVA12" s="1396"/>
      <c r="FVB12" s="1396"/>
      <c r="FVC12" s="1396"/>
      <c r="FVD12" s="1396"/>
      <c r="FVE12" s="1396"/>
      <c r="FVF12" s="1396"/>
      <c r="FVG12" s="1396"/>
      <c r="FVH12" s="1396"/>
      <c r="FVI12" s="1396"/>
      <c r="FVJ12" s="1396"/>
      <c r="FVK12" s="1396"/>
      <c r="FVL12" s="1396"/>
      <c r="FVM12" s="1396"/>
      <c r="FVN12" s="1396"/>
      <c r="FVO12" s="1396"/>
      <c r="FVP12" s="1396"/>
      <c r="FVQ12" s="1396"/>
      <c r="FVR12" s="1396"/>
      <c r="FVS12" s="1396"/>
      <c r="FVT12" s="1396"/>
      <c r="FVU12" s="1396"/>
      <c r="FVV12" s="1396"/>
      <c r="FVW12" s="1396"/>
      <c r="FVX12" s="1396"/>
      <c r="FVY12" s="1396"/>
      <c r="FVZ12" s="1396"/>
      <c r="FWA12" s="1396"/>
      <c r="FWB12" s="1396"/>
      <c r="FWC12" s="1396"/>
      <c r="FWD12" s="1396"/>
      <c r="FWE12" s="1396"/>
      <c r="FWF12" s="1396"/>
      <c r="FWG12" s="1396"/>
      <c r="FWH12" s="1396"/>
      <c r="FWI12" s="1396"/>
      <c r="FWJ12" s="1396"/>
      <c r="FWK12" s="1396"/>
      <c r="FWL12" s="1396"/>
      <c r="FWM12" s="1396"/>
      <c r="FWN12" s="1396"/>
      <c r="FWO12" s="1396"/>
      <c r="FWP12" s="1396"/>
      <c r="FWQ12" s="1396"/>
      <c r="FWR12" s="1396"/>
      <c r="FWS12" s="1396"/>
      <c r="FWT12" s="1396"/>
      <c r="FWU12" s="1396"/>
      <c r="FWV12" s="1396"/>
      <c r="FWW12" s="1396"/>
      <c r="FWX12" s="1396"/>
      <c r="FWY12" s="1396"/>
      <c r="FWZ12" s="1396"/>
      <c r="FXA12" s="1396"/>
      <c r="FXB12" s="1396"/>
      <c r="FXC12" s="1396"/>
      <c r="FXD12" s="1396"/>
      <c r="FXE12" s="1396"/>
      <c r="FXF12" s="1396"/>
      <c r="FXG12" s="1396"/>
      <c r="FXH12" s="1396"/>
      <c r="FXI12" s="1396"/>
      <c r="FXJ12" s="1396"/>
      <c r="FXK12" s="1396"/>
      <c r="FXL12" s="1396"/>
      <c r="FXM12" s="1396"/>
      <c r="FXN12" s="1396"/>
      <c r="FXO12" s="1396"/>
      <c r="FXP12" s="1396"/>
      <c r="FXQ12" s="1396"/>
      <c r="FXR12" s="1396"/>
      <c r="FXS12" s="1396"/>
      <c r="FXT12" s="1396"/>
      <c r="FXU12" s="1396"/>
      <c r="FXV12" s="1396"/>
      <c r="FXW12" s="1396"/>
      <c r="FXX12" s="1396"/>
      <c r="FXY12" s="1396"/>
      <c r="FXZ12" s="1396"/>
      <c r="FYA12" s="1396"/>
      <c r="FYB12" s="1396"/>
      <c r="FYC12" s="1396"/>
      <c r="FYD12" s="1396"/>
      <c r="FYE12" s="1396"/>
      <c r="FYF12" s="1396"/>
      <c r="FYG12" s="1396"/>
      <c r="FYH12" s="1396"/>
      <c r="FYI12" s="1396"/>
      <c r="FYJ12" s="1396"/>
      <c r="FYK12" s="1396"/>
      <c r="FYL12" s="1396"/>
      <c r="FYM12" s="1396"/>
      <c r="FYN12" s="1396"/>
      <c r="FYO12" s="1396"/>
      <c r="FYP12" s="1396"/>
      <c r="FYQ12" s="1396"/>
      <c r="FYR12" s="1396"/>
      <c r="FYS12" s="1396"/>
      <c r="FYT12" s="1396"/>
      <c r="FYU12" s="1396"/>
      <c r="FYV12" s="1396"/>
      <c r="FYW12" s="1396"/>
      <c r="FYX12" s="1396"/>
      <c r="FYY12" s="1396"/>
      <c r="FYZ12" s="1396"/>
      <c r="FZA12" s="1396"/>
      <c r="FZB12" s="1396"/>
      <c r="FZC12" s="1396"/>
      <c r="FZD12" s="1396"/>
      <c r="FZE12" s="1396"/>
      <c r="FZF12" s="1396"/>
      <c r="FZG12" s="1396"/>
      <c r="FZH12" s="1396"/>
      <c r="FZI12" s="1396"/>
      <c r="FZJ12" s="1396"/>
      <c r="FZK12" s="1396"/>
      <c r="FZL12" s="1396"/>
      <c r="FZM12" s="1396"/>
      <c r="FZN12" s="1396"/>
      <c r="FZO12" s="1396"/>
      <c r="FZP12" s="1396"/>
      <c r="FZQ12" s="1396"/>
      <c r="FZR12" s="1396"/>
      <c r="FZS12" s="1396"/>
      <c r="FZT12" s="1396"/>
      <c r="FZU12" s="1396"/>
      <c r="FZV12" s="1396"/>
      <c r="FZW12" s="1396"/>
      <c r="FZX12" s="1396"/>
      <c r="FZY12" s="1396"/>
      <c r="FZZ12" s="1396"/>
      <c r="GAA12" s="1396"/>
      <c r="GAB12" s="1396"/>
      <c r="GAC12" s="1396"/>
      <c r="GAD12" s="1396"/>
      <c r="GAE12" s="1396"/>
      <c r="GAF12" s="1396"/>
      <c r="GAG12" s="1396"/>
      <c r="GAH12" s="1396"/>
      <c r="GAI12" s="1396"/>
      <c r="GAJ12" s="1396"/>
      <c r="GAK12" s="1396"/>
      <c r="GAL12" s="1396"/>
      <c r="GAM12" s="1396"/>
      <c r="GAN12" s="1396"/>
      <c r="GAO12" s="1396"/>
      <c r="GAP12" s="1396"/>
      <c r="GAQ12" s="1396"/>
      <c r="GAR12" s="1396"/>
      <c r="GAS12" s="1396"/>
      <c r="GAT12" s="1396"/>
      <c r="GAU12" s="1396"/>
      <c r="GAV12" s="1396"/>
      <c r="GAW12" s="1396"/>
      <c r="GAX12" s="1396"/>
      <c r="GAY12" s="1396"/>
      <c r="GAZ12" s="1396"/>
      <c r="GBA12" s="1396"/>
      <c r="GBB12" s="1396"/>
      <c r="GBC12" s="1396"/>
      <c r="GBD12" s="1396"/>
      <c r="GBE12" s="1396"/>
      <c r="GBF12" s="1396"/>
      <c r="GBG12" s="1396"/>
      <c r="GBH12" s="1396"/>
      <c r="GBI12" s="1396"/>
      <c r="GBJ12" s="1396"/>
      <c r="GBK12" s="1396"/>
      <c r="GBL12" s="1396"/>
      <c r="GBM12" s="1396"/>
      <c r="GBN12" s="1396"/>
      <c r="GBO12" s="1396"/>
      <c r="GBP12" s="1396"/>
      <c r="GBQ12" s="1396"/>
      <c r="GBR12" s="1396"/>
      <c r="GBS12" s="1396"/>
      <c r="GBT12" s="1396"/>
      <c r="GBU12" s="1396"/>
      <c r="GBV12" s="1396"/>
      <c r="GBW12" s="1396"/>
      <c r="GBX12" s="1396"/>
      <c r="GBY12" s="1396"/>
      <c r="GBZ12" s="1396"/>
      <c r="GCA12" s="1396"/>
      <c r="GCB12" s="1396"/>
      <c r="GCC12" s="1396"/>
      <c r="GCD12" s="1396"/>
      <c r="GCE12" s="1396"/>
      <c r="GCF12" s="1396"/>
      <c r="GCG12" s="1396"/>
      <c r="GCH12" s="1396"/>
      <c r="GCI12" s="1396"/>
      <c r="GCJ12" s="1396"/>
      <c r="GCK12" s="1396"/>
      <c r="GCL12" s="1396"/>
      <c r="GCM12" s="1396"/>
      <c r="GCN12" s="1396"/>
      <c r="GCO12" s="1396"/>
      <c r="GCP12" s="1396"/>
      <c r="GCQ12" s="1396"/>
      <c r="GCR12" s="1396"/>
      <c r="GCS12" s="1396"/>
      <c r="GCT12" s="1396"/>
      <c r="GCU12" s="1396"/>
      <c r="GCV12" s="1396"/>
      <c r="GCW12" s="1396"/>
      <c r="GCX12" s="1396"/>
      <c r="GCY12" s="1396"/>
      <c r="GCZ12" s="1396"/>
      <c r="GDA12" s="1396"/>
      <c r="GDB12" s="1396"/>
      <c r="GDC12" s="1396"/>
      <c r="GDD12" s="1396"/>
      <c r="GDE12" s="1396"/>
      <c r="GDF12" s="1396"/>
      <c r="GDG12" s="1396"/>
      <c r="GDH12" s="1396"/>
      <c r="GDI12" s="1396"/>
      <c r="GDJ12" s="1396"/>
      <c r="GDK12" s="1396"/>
      <c r="GDL12" s="1396"/>
      <c r="GDM12" s="1396"/>
      <c r="GDN12" s="1396"/>
      <c r="GDO12" s="1396"/>
      <c r="GDP12" s="1396"/>
      <c r="GDQ12" s="1396"/>
      <c r="GDR12" s="1396"/>
      <c r="GDS12" s="1396"/>
      <c r="GDT12" s="1396"/>
      <c r="GDU12" s="1396"/>
      <c r="GDV12" s="1396"/>
      <c r="GDW12" s="1396"/>
      <c r="GDX12" s="1396"/>
      <c r="GDY12" s="1396"/>
      <c r="GDZ12" s="1396"/>
      <c r="GEA12" s="1396"/>
      <c r="GEB12" s="1396"/>
      <c r="GEC12" s="1396"/>
      <c r="GED12" s="1396"/>
      <c r="GEE12" s="1396"/>
      <c r="GEF12" s="1396"/>
      <c r="GEG12" s="1396"/>
      <c r="GEH12" s="1396"/>
      <c r="GEI12" s="1396"/>
      <c r="GEJ12" s="1396"/>
      <c r="GEK12" s="1396"/>
      <c r="GEL12" s="1396"/>
      <c r="GEM12" s="1396"/>
      <c r="GEN12" s="1396"/>
      <c r="GEO12" s="1396"/>
      <c r="GEP12" s="1396"/>
      <c r="GEQ12" s="1396"/>
      <c r="GER12" s="1396"/>
      <c r="GES12" s="1396"/>
      <c r="GET12" s="1396"/>
      <c r="GEU12" s="1396"/>
      <c r="GEV12" s="1396"/>
      <c r="GEW12" s="1396"/>
      <c r="GEX12" s="1396"/>
      <c r="GEY12" s="1396"/>
      <c r="GEZ12" s="1396"/>
      <c r="GFA12" s="1396"/>
      <c r="GFB12" s="1396"/>
      <c r="GFC12" s="1396"/>
      <c r="GFD12" s="1396"/>
      <c r="GFE12" s="1396"/>
      <c r="GFF12" s="1396"/>
      <c r="GFG12" s="1396"/>
      <c r="GFH12" s="1396"/>
      <c r="GFI12" s="1396"/>
      <c r="GFJ12" s="1396"/>
      <c r="GFK12" s="1396"/>
      <c r="GFL12" s="1396"/>
      <c r="GFM12" s="1396"/>
      <c r="GFN12" s="1396"/>
      <c r="GFO12" s="1396"/>
      <c r="GFP12" s="1396"/>
      <c r="GFQ12" s="1396"/>
      <c r="GFR12" s="1396"/>
      <c r="GFS12" s="1396"/>
      <c r="GFT12" s="1396"/>
      <c r="GFU12" s="1396"/>
      <c r="GFV12" s="1396"/>
      <c r="GFW12" s="1396"/>
      <c r="GFX12" s="1396"/>
      <c r="GFY12" s="1396"/>
      <c r="GFZ12" s="1396"/>
      <c r="GGA12" s="1396"/>
      <c r="GGB12" s="1396"/>
      <c r="GGC12" s="1396"/>
      <c r="GGD12" s="1396"/>
      <c r="GGE12" s="1396"/>
      <c r="GGF12" s="1396"/>
      <c r="GGG12" s="1396"/>
      <c r="GGH12" s="1396"/>
      <c r="GGI12" s="1396"/>
      <c r="GGJ12" s="1396"/>
      <c r="GGK12" s="1396"/>
      <c r="GGL12" s="1396"/>
      <c r="GGM12" s="1396"/>
      <c r="GGN12" s="1396"/>
      <c r="GGO12" s="1396"/>
      <c r="GGP12" s="1396"/>
      <c r="GGQ12" s="1396"/>
      <c r="GGR12" s="1396"/>
      <c r="GGS12" s="1396"/>
      <c r="GGT12" s="1396"/>
      <c r="GGU12" s="1396"/>
      <c r="GGV12" s="1396"/>
      <c r="GGW12" s="1396"/>
      <c r="GGX12" s="1396"/>
      <c r="GGY12" s="1396"/>
      <c r="GGZ12" s="1396"/>
      <c r="GHA12" s="1396"/>
      <c r="GHB12" s="1396"/>
      <c r="GHC12" s="1396"/>
      <c r="GHD12" s="1396"/>
      <c r="GHE12" s="1396"/>
      <c r="GHF12" s="1396"/>
      <c r="GHG12" s="1396"/>
      <c r="GHH12" s="1396"/>
      <c r="GHI12" s="1396"/>
      <c r="GHJ12" s="1396"/>
      <c r="GHK12" s="1396"/>
      <c r="GHL12" s="1396"/>
      <c r="GHM12" s="1396"/>
      <c r="GHN12" s="1396"/>
      <c r="GHO12" s="1396"/>
      <c r="GHP12" s="1396"/>
      <c r="GHQ12" s="1396"/>
      <c r="GHR12" s="1396"/>
      <c r="GHS12" s="1396"/>
      <c r="GHT12" s="1396"/>
      <c r="GHU12" s="1396"/>
      <c r="GHV12" s="1396"/>
      <c r="GHW12" s="1396"/>
      <c r="GHX12" s="1396"/>
      <c r="GHY12" s="1396"/>
      <c r="GHZ12" s="1396"/>
      <c r="GIA12" s="1396"/>
      <c r="GIB12" s="1396"/>
      <c r="GIC12" s="1396"/>
      <c r="GID12" s="1396"/>
      <c r="GIE12" s="1396"/>
      <c r="GIF12" s="1396"/>
      <c r="GIG12" s="1396"/>
      <c r="GIH12" s="1396"/>
      <c r="GII12" s="1396"/>
      <c r="GIJ12" s="1396"/>
      <c r="GIK12" s="1396"/>
      <c r="GIL12" s="1396"/>
      <c r="GIM12" s="1396"/>
      <c r="GIN12" s="1396"/>
      <c r="GIO12" s="1396"/>
      <c r="GIP12" s="1396"/>
      <c r="GIQ12" s="1396"/>
      <c r="GIR12" s="1396"/>
      <c r="GIS12" s="1396"/>
      <c r="GIT12" s="1396"/>
      <c r="GIU12" s="1396"/>
      <c r="GIV12" s="1396"/>
      <c r="GIW12" s="1396"/>
      <c r="GIX12" s="1396"/>
      <c r="GIY12" s="1396"/>
      <c r="GIZ12" s="1396"/>
      <c r="GJA12" s="1396"/>
      <c r="GJB12" s="1396"/>
      <c r="GJC12" s="1396"/>
      <c r="GJD12" s="1396"/>
      <c r="GJE12" s="1396"/>
      <c r="GJF12" s="1396"/>
      <c r="GJG12" s="1396"/>
      <c r="GJH12" s="1396"/>
      <c r="GJI12" s="1396"/>
      <c r="GJJ12" s="1396"/>
      <c r="GJK12" s="1396"/>
      <c r="GJL12" s="1396"/>
      <c r="GJM12" s="1396"/>
      <c r="GJN12" s="1396"/>
      <c r="GJO12" s="1396"/>
      <c r="GJP12" s="1396"/>
      <c r="GJQ12" s="1396"/>
      <c r="GJR12" s="1396"/>
      <c r="GJS12" s="1396"/>
      <c r="GJT12" s="1396"/>
      <c r="GJU12" s="1396"/>
      <c r="GJV12" s="1396"/>
      <c r="GJW12" s="1396"/>
      <c r="GJX12" s="1396"/>
      <c r="GJY12" s="1396"/>
      <c r="GJZ12" s="1396"/>
      <c r="GKA12" s="1396"/>
      <c r="GKB12" s="1396"/>
      <c r="GKC12" s="1396"/>
      <c r="GKD12" s="1396"/>
      <c r="GKE12" s="1396"/>
      <c r="GKF12" s="1396"/>
      <c r="GKG12" s="1396"/>
      <c r="GKH12" s="1396"/>
      <c r="GKI12" s="1396"/>
      <c r="GKJ12" s="1396"/>
      <c r="GKK12" s="1396"/>
      <c r="GKL12" s="1396"/>
      <c r="GKM12" s="1396"/>
      <c r="GKN12" s="1396"/>
      <c r="GKO12" s="1396"/>
      <c r="GKP12" s="1396"/>
      <c r="GKQ12" s="1396"/>
      <c r="GKR12" s="1396"/>
      <c r="GKS12" s="1396"/>
      <c r="GKT12" s="1396"/>
      <c r="GKU12" s="1396"/>
      <c r="GKV12" s="1396"/>
      <c r="GKW12" s="1396"/>
      <c r="GKX12" s="1396"/>
      <c r="GKY12" s="1396"/>
      <c r="GKZ12" s="1396"/>
      <c r="GLA12" s="1396"/>
      <c r="GLB12" s="1396"/>
      <c r="GLC12" s="1396"/>
      <c r="GLD12" s="1396"/>
      <c r="GLE12" s="1396"/>
      <c r="GLF12" s="1396"/>
      <c r="GLG12" s="1396"/>
      <c r="GLH12" s="1396"/>
      <c r="GLI12" s="1396"/>
      <c r="GLJ12" s="1396"/>
      <c r="GLK12" s="1396"/>
      <c r="GLL12" s="1396"/>
      <c r="GLM12" s="1396"/>
      <c r="GLN12" s="1396"/>
      <c r="GLO12" s="1396"/>
      <c r="GLP12" s="1396"/>
      <c r="GLQ12" s="1396"/>
      <c r="GLR12" s="1396"/>
      <c r="GLS12" s="1396"/>
      <c r="GLT12" s="1396"/>
      <c r="GLU12" s="1396"/>
      <c r="GLV12" s="1396"/>
      <c r="GLW12" s="1396"/>
      <c r="GLX12" s="1396"/>
      <c r="GLY12" s="1396"/>
      <c r="GLZ12" s="1396"/>
      <c r="GMA12" s="1396"/>
      <c r="GMB12" s="1396"/>
      <c r="GMC12" s="1396"/>
      <c r="GMD12" s="1396"/>
      <c r="GME12" s="1396"/>
      <c r="GMF12" s="1396"/>
      <c r="GMG12" s="1396"/>
      <c r="GMH12" s="1396"/>
      <c r="GMI12" s="1396"/>
      <c r="GMJ12" s="1396"/>
      <c r="GMK12" s="1396"/>
      <c r="GML12" s="1396"/>
      <c r="GMM12" s="1396"/>
      <c r="GMN12" s="1396"/>
      <c r="GMO12" s="1396"/>
      <c r="GMP12" s="1396"/>
      <c r="GMQ12" s="1396"/>
      <c r="GMR12" s="1396"/>
      <c r="GMS12" s="1396"/>
      <c r="GMT12" s="1396"/>
      <c r="GMU12" s="1396"/>
      <c r="GMV12" s="1396"/>
      <c r="GMW12" s="1396"/>
      <c r="GMX12" s="1396"/>
      <c r="GMY12" s="1396"/>
      <c r="GMZ12" s="1396"/>
      <c r="GNA12" s="1396"/>
      <c r="GNB12" s="1396"/>
      <c r="GNC12" s="1396"/>
      <c r="GND12" s="1396"/>
      <c r="GNE12" s="1396"/>
      <c r="GNF12" s="1396"/>
      <c r="GNG12" s="1396"/>
      <c r="GNH12" s="1396"/>
      <c r="GNI12" s="1396"/>
      <c r="GNJ12" s="1396"/>
      <c r="GNK12" s="1396"/>
      <c r="GNL12" s="1396"/>
      <c r="GNM12" s="1396"/>
      <c r="GNN12" s="1396"/>
      <c r="GNO12" s="1396"/>
      <c r="GNP12" s="1396"/>
      <c r="GNQ12" s="1396"/>
      <c r="GNR12" s="1396"/>
      <c r="GNS12" s="1396"/>
      <c r="GNT12" s="1396"/>
      <c r="GNU12" s="1396"/>
      <c r="GNV12" s="1396"/>
      <c r="GNW12" s="1396"/>
      <c r="GNX12" s="1396"/>
      <c r="GNY12" s="1396"/>
      <c r="GNZ12" s="1396"/>
      <c r="GOA12" s="1396"/>
      <c r="GOB12" s="1396"/>
      <c r="GOC12" s="1396"/>
      <c r="GOD12" s="1396"/>
      <c r="GOE12" s="1396"/>
      <c r="GOF12" s="1396"/>
      <c r="GOG12" s="1396"/>
      <c r="GOH12" s="1396"/>
      <c r="GOI12" s="1396"/>
      <c r="GOJ12" s="1396"/>
      <c r="GOK12" s="1396"/>
      <c r="GOL12" s="1396"/>
      <c r="GOM12" s="1396"/>
      <c r="GON12" s="1396"/>
      <c r="GOO12" s="1396"/>
      <c r="GOP12" s="1396"/>
      <c r="GOQ12" s="1396"/>
      <c r="GOR12" s="1396"/>
      <c r="GOS12" s="1396"/>
      <c r="GOT12" s="1396"/>
      <c r="GOU12" s="1396"/>
      <c r="GOV12" s="1396"/>
      <c r="GOW12" s="1396"/>
      <c r="GOX12" s="1396"/>
      <c r="GOY12" s="1396"/>
      <c r="GOZ12" s="1396"/>
      <c r="GPA12" s="1396"/>
      <c r="GPB12" s="1396"/>
      <c r="GPC12" s="1396"/>
      <c r="GPD12" s="1396"/>
      <c r="GPE12" s="1396"/>
      <c r="GPF12" s="1396"/>
      <c r="GPG12" s="1396"/>
      <c r="GPH12" s="1396"/>
      <c r="GPI12" s="1396"/>
      <c r="GPJ12" s="1396"/>
      <c r="GPK12" s="1396"/>
      <c r="GPL12" s="1396"/>
      <c r="GPM12" s="1396"/>
      <c r="GPN12" s="1396"/>
      <c r="GPO12" s="1396"/>
      <c r="GPP12" s="1396"/>
      <c r="GPQ12" s="1396"/>
      <c r="GPR12" s="1396"/>
      <c r="GPS12" s="1396"/>
      <c r="GPT12" s="1396"/>
      <c r="GPU12" s="1396"/>
      <c r="GPV12" s="1396"/>
      <c r="GPW12" s="1396"/>
      <c r="GPX12" s="1396"/>
      <c r="GPY12" s="1396"/>
      <c r="GPZ12" s="1396"/>
      <c r="GQA12" s="1396"/>
      <c r="GQB12" s="1396"/>
      <c r="GQC12" s="1396"/>
      <c r="GQD12" s="1396"/>
      <c r="GQE12" s="1396"/>
      <c r="GQF12" s="1396"/>
      <c r="GQG12" s="1396"/>
      <c r="GQH12" s="1396"/>
      <c r="GQI12" s="1396"/>
      <c r="GQJ12" s="1396"/>
      <c r="GQK12" s="1396"/>
      <c r="GQL12" s="1396"/>
      <c r="GQM12" s="1396"/>
      <c r="GQN12" s="1396"/>
      <c r="GQO12" s="1396"/>
      <c r="GQP12" s="1396"/>
      <c r="GQQ12" s="1396"/>
      <c r="GQR12" s="1396"/>
      <c r="GQS12" s="1396"/>
      <c r="GQT12" s="1396"/>
      <c r="GQU12" s="1396"/>
      <c r="GQV12" s="1396"/>
      <c r="GQW12" s="1396"/>
      <c r="GQX12" s="1396"/>
      <c r="GQY12" s="1396"/>
      <c r="GQZ12" s="1396"/>
      <c r="GRA12" s="1396"/>
      <c r="GRB12" s="1396"/>
      <c r="GRC12" s="1396"/>
      <c r="GRD12" s="1396"/>
      <c r="GRE12" s="1396"/>
      <c r="GRF12" s="1396"/>
      <c r="GRG12" s="1396"/>
      <c r="GRH12" s="1396"/>
      <c r="GRI12" s="1396"/>
      <c r="GRJ12" s="1396"/>
      <c r="GRK12" s="1396"/>
      <c r="GRL12" s="1396"/>
      <c r="GRM12" s="1396"/>
      <c r="GRN12" s="1396"/>
      <c r="GRO12" s="1396"/>
      <c r="GRP12" s="1396"/>
      <c r="GRQ12" s="1396"/>
      <c r="GRR12" s="1396"/>
      <c r="GRS12" s="1396"/>
      <c r="GRT12" s="1396"/>
      <c r="GRU12" s="1396"/>
      <c r="GRV12" s="1396"/>
      <c r="GRW12" s="1396"/>
      <c r="GRX12" s="1396"/>
      <c r="GRY12" s="1396"/>
      <c r="GRZ12" s="1396"/>
      <c r="GSA12" s="1396"/>
      <c r="GSB12" s="1396"/>
      <c r="GSC12" s="1396"/>
      <c r="GSD12" s="1396"/>
      <c r="GSE12" s="1396"/>
      <c r="GSF12" s="1396"/>
      <c r="GSG12" s="1396"/>
      <c r="GSH12" s="1396"/>
      <c r="GSI12" s="1396"/>
      <c r="GSJ12" s="1396"/>
      <c r="GSK12" s="1396"/>
      <c r="GSL12" s="1396"/>
      <c r="GSM12" s="1396"/>
      <c r="GSN12" s="1396"/>
      <c r="GSO12" s="1396"/>
      <c r="GSP12" s="1396"/>
      <c r="GSQ12" s="1396"/>
      <c r="GSR12" s="1396"/>
      <c r="GSS12" s="1396"/>
      <c r="GST12" s="1396"/>
      <c r="GSU12" s="1396"/>
      <c r="GSV12" s="1396"/>
      <c r="GSW12" s="1396"/>
      <c r="GSX12" s="1396"/>
      <c r="GSY12" s="1396"/>
      <c r="GSZ12" s="1396"/>
      <c r="GTA12" s="1396"/>
      <c r="GTB12" s="1396"/>
      <c r="GTC12" s="1396"/>
      <c r="GTD12" s="1396"/>
      <c r="GTE12" s="1396"/>
      <c r="GTF12" s="1396"/>
      <c r="GTG12" s="1396"/>
      <c r="GTH12" s="1396"/>
      <c r="GTI12" s="1396"/>
      <c r="GTJ12" s="1396"/>
      <c r="GTK12" s="1396"/>
      <c r="GTL12" s="1396"/>
      <c r="GTM12" s="1396"/>
      <c r="GTN12" s="1396"/>
      <c r="GTO12" s="1396"/>
      <c r="GTP12" s="1396"/>
      <c r="GTQ12" s="1396"/>
      <c r="GTR12" s="1396"/>
      <c r="GTS12" s="1396"/>
      <c r="GTT12" s="1396"/>
      <c r="GTU12" s="1396"/>
      <c r="GTV12" s="1396"/>
      <c r="GTW12" s="1396"/>
      <c r="GTX12" s="1396"/>
      <c r="GTY12" s="1396"/>
      <c r="GTZ12" s="1396"/>
      <c r="GUA12" s="1396"/>
      <c r="GUB12" s="1396"/>
      <c r="GUC12" s="1396"/>
      <c r="GUD12" s="1396"/>
      <c r="GUE12" s="1396"/>
      <c r="GUF12" s="1396"/>
      <c r="GUG12" s="1396"/>
      <c r="GUH12" s="1396"/>
      <c r="GUI12" s="1396"/>
      <c r="GUJ12" s="1396"/>
      <c r="GUK12" s="1396"/>
      <c r="GUL12" s="1396"/>
      <c r="GUM12" s="1396"/>
      <c r="GUN12" s="1396"/>
      <c r="GUO12" s="1396"/>
      <c r="GUP12" s="1396"/>
      <c r="GUQ12" s="1396"/>
      <c r="GUR12" s="1396"/>
      <c r="GUS12" s="1396"/>
      <c r="GUT12" s="1396"/>
      <c r="GUU12" s="1396"/>
      <c r="GUV12" s="1396"/>
      <c r="GUW12" s="1396"/>
      <c r="GUX12" s="1396"/>
      <c r="GUY12" s="1396"/>
      <c r="GUZ12" s="1396"/>
      <c r="GVA12" s="1396"/>
      <c r="GVB12" s="1396"/>
      <c r="GVC12" s="1396"/>
      <c r="GVD12" s="1396"/>
      <c r="GVE12" s="1396"/>
      <c r="GVF12" s="1396"/>
      <c r="GVG12" s="1396"/>
      <c r="GVH12" s="1396"/>
      <c r="GVI12" s="1396"/>
      <c r="GVJ12" s="1396"/>
      <c r="GVK12" s="1396"/>
      <c r="GVL12" s="1396"/>
      <c r="GVM12" s="1396"/>
      <c r="GVN12" s="1396"/>
      <c r="GVO12" s="1396"/>
      <c r="GVP12" s="1396"/>
      <c r="GVQ12" s="1396"/>
      <c r="GVR12" s="1396"/>
      <c r="GVS12" s="1396"/>
      <c r="GVT12" s="1396"/>
      <c r="GVU12" s="1396"/>
      <c r="GVV12" s="1396"/>
      <c r="GVW12" s="1396"/>
      <c r="GVX12" s="1396"/>
      <c r="GVY12" s="1396"/>
      <c r="GVZ12" s="1396"/>
      <c r="GWA12" s="1396"/>
      <c r="GWB12" s="1396"/>
      <c r="GWC12" s="1396"/>
      <c r="GWD12" s="1396"/>
      <c r="GWE12" s="1396"/>
      <c r="GWF12" s="1396"/>
      <c r="GWG12" s="1396"/>
      <c r="GWH12" s="1396"/>
      <c r="GWI12" s="1396"/>
      <c r="GWJ12" s="1396"/>
      <c r="GWK12" s="1396"/>
      <c r="GWL12" s="1396"/>
      <c r="GWM12" s="1396"/>
      <c r="GWN12" s="1396"/>
      <c r="GWO12" s="1396"/>
      <c r="GWP12" s="1396"/>
      <c r="GWQ12" s="1396"/>
      <c r="GWR12" s="1396"/>
      <c r="GWS12" s="1396"/>
      <c r="GWT12" s="1396"/>
      <c r="GWU12" s="1396"/>
      <c r="GWV12" s="1396"/>
      <c r="GWW12" s="1396"/>
      <c r="GWX12" s="1396"/>
      <c r="GWY12" s="1396"/>
      <c r="GWZ12" s="1396"/>
      <c r="GXA12" s="1396"/>
      <c r="GXB12" s="1396"/>
      <c r="GXC12" s="1396"/>
      <c r="GXD12" s="1396"/>
      <c r="GXE12" s="1396"/>
      <c r="GXF12" s="1396"/>
      <c r="GXG12" s="1396"/>
      <c r="GXH12" s="1396"/>
      <c r="GXI12" s="1396"/>
      <c r="GXJ12" s="1396"/>
      <c r="GXK12" s="1396"/>
      <c r="GXL12" s="1396"/>
      <c r="GXM12" s="1396"/>
      <c r="GXN12" s="1396"/>
      <c r="GXO12" s="1396"/>
      <c r="GXP12" s="1396"/>
      <c r="GXQ12" s="1396"/>
      <c r="GXR12" s="1396"/>
      <c r="GXS12" s="1396"/>
      <c r="GXT12" s="1396"/>
      <c r="GXU12" s="1396"/>
      <c r="GXV12" s="1396"/>
      <c r="GXW12" s="1396"/>
      <c r="GXX12" s="1396"/>
      <c r="GXY12" s="1396"/>
      <c r="GXZ12" s="1396"/>
      <c r="GYA12" s="1396"/>
      <c r="GYB12" s="1396"/>
      <c r="GYC12" s="1396"/>
      <c r="GYD12" s="1396"/>
      <c r="GYE12" s="1396"/>
      <c r="GYF12" s="1396"/>
      <c r="GYG12" s="1396"/>
      <c r="GYH12" s="1396"/>
      <c r="GYI12" s="1396"/>
      <c r="GYJ12" s="1396"/>
      <c r="GYK12" s="1396"/>
      <c r="GYL12" s="1396"/>
      <c r="GYM12" s="1396"/>
      <c r="GYN12" s="1396"/>
      <c r="GYO12" s="1396"/>
      <c r="GYP12" s="1396"/>
      <c r="GYQ12" s="1396"/>
      <c r="GYR12" s="1396"/>
      <c r="GYS12" s="1396"/>
      <c r="GYT12" s="1396"/>
      <c r="GYU12" s="1396"/>
      <c r="GYV12" s="1396"/>
      <c r="GYW12" s="1396"/>
      <c r="GYX12" s="1396"/>
      <c r="GYY12" s="1396"/>
      <c r="GYZ12" s="1396"/>
      <c r="GZA12" s="1396"/>
      <c r="GZB12" s="1396"/>
      <c r="GZC12" s="1396"/>
      <c r="GZD12" s="1396"/>
      <c r="GZE12" s="1396"/>
      <c r="GZF12" s="1396"/>
      <c r="GZG12" s="1396"/>
      <c r="GZH12" s="1396"/>
      <c r="GZI12" s="1396"/>
      <c r="GZJ12" s="1396"/>
      <c r="GZK12" s="1396"/>
      <c r="GZL12" s="1396"/>
      <c r="GZM12" s="1396"/>
      <c r="GZN12" s="1396"/>
      <c r="GZO12" s="1396"/>
      <c r="GZP12" s="1396"/>
      <c r="GZQ12" s="1396"/>
      <c r="GZR12" s="1396"/>
      <c r="GZS12" s="1396"/>
      <c r="GZT12" s="1396"/>
      <c r="GZU12" s="1396"/>
      <c r="GZV12" s="1396"/>
      <c r="GZW12" s="1396"/>
      <c r="GZX12" s="1396"/>
      <c r="GZY12" s="1396"/>
      <c r="GZZ12" s="1396"/>
      <c r="HAA12" s="1396"/>
      <c r="HAB12" s="1396"/>
      <c r="HAC12" s="1396"/>
      <c r="HAD12" s="1396"/>
      <c r="HAE12" s="1396"/>
      <c r="HAF12" s="1396"/>
      <c r="HAG12" s="1396"/>
      <c r="HAH12" s="1396"/>
      <c r="HAI12" s="1396"/>
      <c r="HAJ12" s="1396"/>
      <c r="HAK12" s="1396"/>
      <c r="HAL12" s="1396"/>
      <c r="HAM12" s="1396"/>
      <c r="HAN12" s="1396"/>
      <c r="HAO12" s="1396"/>
      <c r="HAP12" s="1396"/>
      <c r="HAQ12" s="1396"/>
      <c r="HAR12" s="1396"/>
      <c r="HAS12" s="1396"/>
      <c r="HAT12" s="1396"/>
      <c r="HAU12" s="1396"/>
      <c r="HAV12" s="1396"/>
      <c r="HAW12" s="1396"/>
      <c r="HAX12" s="1396"/>
      <c r="HAY12" s="1396"/>
      <c r="HAZ12" s="1396"/>
      <c r="HBA12" s="1396"/>
      <c r="HBB12" s="1396"/>
      <c r="HBC12" s="1396"/>
      <c r="HBD12" s="1396"/>
      <c r="HBE12" s="1396"/>
      <c r="HBF12" s="1396"/>
      <c r="HBG12" s="1396"/>
      <c r="HBH12" s="1396"/>
      <c r="HBI12" s="1396"/>
      <c r="HBJ12" s="1396"/>
      <c r="HBK12" s="1396"/>
      <c r="HBL12" s="1396"/>
      <c r="HBM12" s="1396"/>
      <c r="HBN12" s="1396"/>
      <c r="HBO12" s="1396"/>
      <c r="HBP12" s="1396"/>
      <c r="HBQ12" s="1396"/>
      <c r="HBR12" s="1396"/>
      <c r="HBS12" s="1396"/>
      <c r="HBT12" s="1396"/>
      <c r="HBU12" s="1396"/>
      <c r="HBV12" s="1396"/>
      <c r="HBW12" s="1396"/>
      <c r="HBX12" s="1396"/>
      <c r="HBY12" s="1396"/>
      <c r="HBZ12" s="1396"/>
      <c r="HCA12" s="1396"/>
      <c r="HCB12" s="1396"/>
      <c r="HCC12" s="1396"/>
      <c r="HCD12" s="1396"/>
      <c r="HCE12" s="1396"/>
      <c r="HCF12" s="1396"/>
      <c r="HCG12" s="1396"/>
      <c r="HCH12" s="1396"/>
      <c r="HCI12" s="1396"/>
      <c r="HCJ12" s="1396"/>
      <c r="HCK12" s="1396"/>
      <c r="HCL12" s="1396"/>
      <c r="HCM12" s="1396"/>
      <c r="HCN12" s="1396"/>
      <c r="HCO12" s="1396"/>
      <c r="HCP12" s="1396"/>
      <c r="HCQ12" s="1396"/>
      <c r="HCR12" s="1396"/>
      <c r="HCS12" s="1396"/>
      <c r="HCT12" s="1396"/>
      <c r="HCU12" s="1396"/>
      <c r="HCV12" s="1396"/>
      <c r="HCW12" s="1396"/>
      <c r="HCX12" s="1396"/>
      <c r="HCY12" s="1396"/>
      <c r="HCZ12" s="1396"/>
      <c r="HDA12" s="1396"/>
      <c r="HDB12" s="1396"/>
      <c r="HDC12" s="1396"/>
      <c r="HDD12" s="1396"/>
      <c r="HDE12" s="1396"/>
      <c r="HDF12" s="1396"/>
      <c r="HDG12" s="1396"/>
      <c r="HDH12" s="1396"/>
      <c r="HDI12" s="1396"/>
      <c r="HDJ12" s="1396"/>
      <c r="HDK12" s="1396"/>
      <c r="HDL12" s="1396"/>
      <c r="HDM12" s="1396"/>
      <c r="HDN12" s="1396"/>
      <c r="HDO12" s="1396"/>
      <c r="HDP12" s="1396"/>
      <c r="HDQ12" s="1396"/>
      <c r="HDR12" s="1396"/>
      <c r="HDS12" s="1396"/>
      <c r="HDT12" s="1396"/>
      <c r="HDU12" s="1396"/>
      <c r="HDV12" s="1396"/>
      <c r="HDW12" s="1396"/>
      <c r="HDX12" s="1396"/>
      <c r="HDY12" s="1396"/>
      <c r="HDZ12" s="1396"/>
      <c r="HEA12" s="1396"/>
      <c r="HEB12" s="1396"/>
      <c r="HEC12" s="1396"/>
      <c r="HED12" s="1396"/>
      <c r="HEE12" s="1396"/>
      <c r="HEF12" s="1396"/>
      <c r="HEG12" s="1396"/>
      <c r="HEH12" s="1396"/>
      <c r="HEI12" s="1396"/>
      <c r="HEJ12" s="1396"/>
      <c r="HEK12" s="1396"/>
      <c r="HEL12" s="1396"/>
      <c r="HEM12" s="1396"/>
      <c r="HEN12" s="1396"/>
      <c r="HEO12" s="1396"/>
      <c r="HEP12" s="1396"/>
      <c r="HEQ12" s="1396"/>
      <c r="HER12" s="1396"/>
      <c r="HES12" s="1396"/>
      <c r="HET12" s="1396"/>
      <c r="HEU12" s="1396"/>
      <c r="HEV12" s="1396"/>
      <c r="HEW12" s="1396"/>
      <c r="HEX12" s="1396"/>
      <c r="HEY12" s="1396"/>
      <c r="HEZ12" s="1396"/>
      <c r="HFA12" s="1396"/>
      <c r="HFB12" s="1396"/>
      <c r="HFC12" s="1396"/>
      <c r="HFD12" s="1396"/>
      <c r="HFE12" s="1396"/>
      <c r="HFF12" s="1396"/>
      <c r="HFG12" s="1396"/>
      <c r="HFH12" s="1396"/>
      <c r="HFI12" s="1396"/>
      <c r="HFJ12" s="1396"/>
      <c r="HFK12" s="1396"/>
      <c r="HFL12" s="1396"/>
      <c r="HFM12" s="1396"/>
      <c r="HFN12" s="1396"/>
      <c r="HFO12" s="1396"/>
      <c r="HFP12" s="1396"/>
      <c r="HFQ12" s="1396"/>
      <c r="HFR12" s="1396"/>
      <c r="HFS12" s="1396"/>
      <c r="HFT12" s="1396"/>
      <c r="HFU12" s="1396"/>
      <c r="HFV12" s="1396"/>
      <c r="HFW12" s="1396"/>
      <c r="HFX12" s="1396"/>
      <c r="HFY12" s="1396"/>
      <c r="HFZ12" s="1396"/>
      <c r="HGA12" s="1396"/>
      <c r="HGB12" s="1396"/>
      <c r="HGC12" s="1396"/>
      <c r="HGD12" s="1396"/>
      <c r="HGE12" s="1396"/>
      <c r="HGF12" s="1396"/>
      <c r="HGG12" s="1396"/>
      <c r="HGH12" s="1396"/>
      <c r="HGI12" s="1396"/>
      <c r="HGJ12" s="1396"/>
      <c r="HGK12" s="1396"/>
      <c r="HGL12" s="1396"/>
      <c r="HGM12" s="1396"/>
      <c r="HGN12" s="1396"/>
      <c r="HGO12" s="1396"/>
      <c r="HGP12" s="1396"/>
      <c r="HGQ12" s="1396"/>
      <c r="HGR12" s="1396"/>
      <c r="HGS12" s="1396"/>
      <c r="HGT12" s="1396"/>
      <c r="HGU12" s="1396"/>
      <c r="HGV12" s="1396"/>
      <c r="HGW12" s="1396"/>
      <c r="HGX12" s="1396"/>
      <c r="HGY12" s="1396"/>
      <c r="HGZ12" s="1396"/>
      <c r="HHA12" s="1396"/>
      <c r="HHB12" s="1396"/>
      <c r="HHC12" s="1396"/>
      <c r="HHD12" s="1396"/>
      <c r="HHE12" s="1396"/>
      <c r="HHF12" s="1396"/>
      <c r="HHG12" s="1396"/>
      <c r="HHH12" s="1396"/>
      <c r="HHI12" s="1396"/>
      <c r="HHJ12" s="1396"/>
      <c r="HHK12" s="1396"/>
      <c r="HHL12" s="1396"/>
      <c r="HHM12" s="1396"/>
      <c r="HHN12" s="1396"/>
      <c r="HHO12" s="1396"/>
      <c r="HHP12" s="1396"/>
      <c r="HHQ12" s="1396"/>
      <c r="HHR12" s="1396"/>
      <c r="HHS12" s="1396"/>
      <c r="HHT12" s="1396"/>
      <c r="HHU12" s="1396"/>
      <c r="HHV12" s="1396"/>
      <c r="HHW12" s="1396"/>
      <c r="HHX12" s="1396"/>
      <c r="HHY12" s="1396"/>
      <c r="HHZ12" s="1396"/>
      <c r="HIA12" s="1396"/>
      <c r="HIB12" s="1396"/>
      <c r="HIC12" s="1396"/>
      <c r="HID12" s="1396"/>
      <c r="HIE12" s="1396"/>
      <c r="HIF12" s="1396"/>
      <c r="HIG12" s="1396"/>
      <c r="HIH12" s="1396"/>
      <c r="HII12" s="1396"/>
      <c r="HIJ12" s="1396"/>
      <c r="HIK12" s="1396"/>
      <c r="HIL12" s="1396"/>
      <c r="HIM12" s="1396"/>
      <c r="HIN12" s="1396"/>
      <c r="HIO12" s="1396"/>
      <c r="HIP12" s="1396"/>
      <c r="HIQ12" s="1396"/>
      <c r="HIR12" s="1396"/>
      <c r="HIS12" s="1396"/>
      <c r="HIT12" s="1396"/>
      <c r="HIU12" s="1396"/>
      <c r="HIV12" s="1396"/>
      <c r="HIW12" s="1396"/>
      <c r="HIX12" s="1396"/>
      <c r="HIY12" s="1396"/>
      <c r="HIZ12" s="1396"/>
      <c r="HJA12" s="1396"/>
      <c r="HJB12" s="1396"/>
      <c r="HJC12" s="1396"/>
      <c r="HJD12" s="1396"/>
      <c r="HJE12" s="1396"/>
      <c r="HJF12" s="1396"/>
      <c r="HJG12" s="1396"/>
      <c r="HJH12" s="1396"/>
      <c r="HJI12" s="1396"/>
      <c r="HJJ12" s="1396"/>
      <c r="HJK12" s="1396"/>
      <c r="HJL12" s="1396"/>
      <c r="HJM12" s="1396"/>
      <c r="HJN12" s="1396"/>
      <c r="HJO12" s="1396"/>
      <c r="HJP12" s="1396"/>
      <c r="HJQ12" s="1396"/>
      <c r="HJR12" s="1396"/>
      <c r="HJS12" s="1396"/>
      <c r="HJT12" s="1396"/>
      <c r="HJU12" s="1396"/>
      <c r="HJV12" s="1396"/>
      <c r="HJW12" s="1396"/>
      <c r="HJX12" s="1396"/>
      <c r="HJY12" s="1396"/>
      <c r="HJZ12" s="1396"/>
      <c r="HKA12" s="1396"/>
      <c r="HKB12" s="1396"/>
      <c r="HKC12" s="1396"/>
      <c r="HKD12" s="1396"/>
      <c r="HKE12" s="1396"/>
      <c r="HKF12" s="1396"/>
      <c r="HKG12" s="1396"/>
      <c r="HKH12" s="1396"/>
      <c r="HKI12" s="1396"/>
      <c r="HKJ12" s="1396"/>
      <c r="HKK12" s="1396"/>
      <c r="HKL12" s="1396"/>
      <c r="HKM12" s="1396"/>
      <c r="HKN12" s="1396"/>
      <c r="HKO12" s="1396"/>
      <c r="HKP12" s="1396"/>
      <c r="HKQ12" s="1396"/>
      <c r="HKR12" s="1396"/>
      <c r="HKS12" s="1396"/>
      <c r="HKT12" s="1396"/>
      <c r="HKU12" s="1396"/>
      <c r="HKV12" s="1396"/>
      <c r="HKW12" s="1396"/>
      <c r="HKX12" s="1396"/>
      <c r="HKY12" s="1396"/>
      <c r="HKZ12" s="1396"/>
      <c r="HLA12" s="1396"/>
      <c r="HLB12" s="1396"/>
      <c r="HLC12" s="1396"/>
      <c r="HLD12" s="1396"/>
      <c r="HLE12" s="1396"/>
      <c r="HLF12" s="1396"/>
      <c r="HLG12" s="1396"/>
      <c r="HLH12" s="1396"/>
      <c r="HLI12" s="1396"/>
      <c r="HLJ12" s="1396"/>
      <c r="HLK12" s="1396"/>
      <c r="HLL12" s="1396"/>
      <c r="HLM12" s="1396"/>
      <c r="HLN12" s="1396"/>
      <c r="HLO12" s="1396"/>
      <c r="HLP12" s="1396"/>
      <c r="HLQ12" s="1396"/>
      <c r="HLR12" s="1396"/>
      <c r="HLS12" s="1396"/>
      <c r="HLT12" s="1396"/>
      <c r="HLU12" s="1396"/>
      <c r="HLV12" s="1396"/>
      <c r="HLW12" s="1396"/>
      <c r="HLX12" s="1396"/>
      <c r="HLY12" s="1396"/>
      <c r="HLZ12" s="1396"/>
      <c r="HMA12" s="1396"/>
      <c r="HMB12" s="1396"/>
      <c r="HMC12" s="1396"/>
      <c r="HMD12" s="1396"/>
      <c r="HME12" s="1396"/>
      <c r="HMF12" s="1396"/>
      <c r="HMG12" s="1396"/>
      <c r="HMH12" s="1396"/>
      <c r="HMI12" s="1396"/>
      <c r="HMJ12" s="1396"/>
      <c r="HMK12" s="1396"/>
      <c r="HML12" s="1396"/>
      <c r="HMM12" s="1396"/>
      <c r="HMN12" s="1396"/>
      <c r="HMO12" s="1396"/>
      <c r="HMP12" s="1396"/>
      <c r="HMQ12" s="1396"/>
      <c r="HMR12" s="1396"/>
      <c r="HMS12" s="1396"/>
      <c r="HMT12" s="1396"/>
      <c r="HMU12" s="1396"/>
      <c r="HMV12" s="1396"/>
      <c r="HMW12" s="1396"/>
      <c r="HMX12" s="1396"/>
      <c r="HMY12" s="1396"/>
      <c r="HMZ12" s="1396"/>
      <c r="HNA12" s="1396"/>
      <c r="HNB12" s="1396"/>
      <c r="HNC12" s="1396"/>
      <c r="HND12" s="1396"/>
      <c r="HNE12" s="1396"/>
      <c r="HNF12" s="1396"/>
      <c r="HNG12" s="1396"/>
      <c r="HNH12" s="1396"/>
      <c r="HNI12" s="1396"/>
      <c r="HNJ12" s="1396"/>
      <c r="HNK12" s="1396"/>
      <c r="HNL12" s="1396"/>
      <c r="HNM12" s="1396"/>
      <c r="HNN12" s="1396"/>
      <c r="HNO12" s="1396"/>
      <c r="HNP12" s="1396"/>
      <c r="HNQ12" s="1396"/>
      <c r="HNR12" s="1396"/>
      <c r="HNS12" s="1396"/>
      <c r="HNT12" s="1396"/>
      <c r="HNU12" s="1396"/>
      <c r="HNV12" s="1396"/>
      <c r="HNW12" s="1396"/>
      <c r="HNX12" s="1396"/>
      <c r="HNY12" s="1396"/>
      <c r="HNZ12" s="1396"/>
      <c r="HOA12" s="1396"/>
      <c r="HOB12" s="1396"/>
      <c r="HOC12" s="1396"/>
      <c r="HOD12" s="1396"/>
      <c r="HOE12" s="1396"/>
      <c r="HOF12" s="1396"/>
      <c r="HOG12" s="1396"/>
      <c r="HOH12" s="1396"/>
      <c r="HOI12" s="1396"/>
      <c r="HOJ12" s="1396"/>
      <c r="HOK12" s="1396"/>
      <c r="HOL12" s="1396"/>
      <c r="HOM12" s="1396"/>
      <c r="HON12" s="1396"/>
      <c r="HOO12" s="1396"/>
      <c r="HOP12" s="1396"/>
      <c r="HOQ12" s="1396"/>
      <c r="HOR12" s="1396"/>
      <c r="HOS12" s="1396"/>
      <c r="HOT12" s="1396"/>
      <c r="HOU12" s="1396"/>
      <c r="HOV12" s="1396"/>
      <c r="HOW12" s="1396"/>
      <c r="HOX12" s="1396"/>
      <c r="HOY12" s="1396"/>
      <c r="HOZ12" s="1396"/>
      <c r="HPA12" s="1396"/>
      <c r="HPB12" s="1396"/>
      <c r="HPC12" s="1396"/>
      <c r="HPD12" s="1396"/>
      <c r="HPE12" s="1396"/>
      <c r="HPF12" s="1396"/>
      <c r="HPG12" s="1396"/>
      <c r="HPH12" s="1396"/>
      <c r="HPI12" s="1396"/>
      <c r="HPJ12" s="1396"/>
      <c r="HPK12" s="1396"/>
      <c r="HPL12" s="1396"/>
      <c r="HPM12" s="1396"/>
      <c r="HPN12" s="1396"/>
      <c r="HPO12" s="1396"/>
      <c r="HPP12" s="1396"/>
      <c r="HPQ12" s="1396"/>
      <c r="HPR12" s="1396"/>
      <c r="HPS12" s="1396"/>
      <c r="HPT12" s="1396"/>
      <c r="HPU12" s="1396"/>
      <c r="HPV12" s="1396"/>
      <c r="HPW12" s="1396"/>
      <c r="HPX12" s="1396"/>
      <c r="HPY12" s="1396"/>
      <c r="HPZ12" s="1396"/>
      <c r="HQA12" s="1396"/>
      <c r="HQB12" s="1396"/>
      <c r="HQC12" s="1396"/>
      <c r="HQD12" s="1396"/>
      <c r="HQE12" s="1396"/>
      <c r="HQF12" s="1396"/>
      <c r="HQG12" s="1396"/>
      <c r="HQH12" s="1396"/>
      <c r="HQI12" s="1396"/>
      <c r="HQJ12" s="1396"/>
      <c r="HQK12" s="1396"/>
      <c r="HQL12" s="1396"/>
      <c r="HQM12" s="1396"/>
      <c r="HQN12" s="1396"/>
      <c r="HQO12" s="1396"/>
      <c r="HQP12" s="1396"/>
      <c r="HQQ12" s="1396"/>
      <c r="HQR12" s="1396"/>
      <c r="HQS12" s="1396"/>
      <c r="HQT12" s="1396"/>
      <c r="HQU12" s="1396"/>
      <c r="HQV12" s="1396"/>
      <c r="HQW12" s="1396"/>
      <c r="HQX12" s="1396"/>
      <c r="HQY12" s="1396"/>
      <c r="HQZ12" s="1396"/>
      <c r="HRA12" s="1396"/>
      <c r="HRB12" s="1396"/>
      <c r="HRC12" s="1396"/>
      <c r="HRD12" s="1396"/>
      <c r="HRE12" s="1396"/>
      <c r="HRF12" s="1396"/>
      <c r="HRG12" s="1396"/>
      <c r="HRH12" s="1396"/>
      <c r="HRI12" s="1396"/>
      <c r="HRJ12" s="1396"/>
      <c r="HRK12" s="1396"/>
      <c r="HRL12" s="1396"/>
      <c r="HRM12" s="1396"/>
      <c r="HRN12" s="1396"/>
      <c r="HRO12" s="1396"/>
      <c r="HRP12" s="1396"/>
      <c r="HRQ12" s="1396"/>
      <c r="HRR12" s="1396"/>
      <c r="HRS12" s="1396"/>
      <c r="HRT12" s="1396"/>
      <c r="HRU12" s="1396"/>
      <c r="HRV12" s="1396"/>
      <c r="HRW12" s="1396"/>
      <c r="HRX12" s="1396"/>
      <c r="HRY12" s="1396"/>
      <c r="HRZ12" s="1396"/>
      <c r="HSA12" s="1396"/>
      <c r="HSB12" s="1396"/>
      <c r="HSC12" s="1396"/>
      <c r="HSD12" s="1396"/>
      <c r="HSE12" s="1396"/>
      <c r="HSF12" s="1396"/>
      <c r="HSG12" s="1396"/>
      <c r="HSH12" s="1396"/>
      <c r="HSI12" s="1396"/>
      <c r="HSJ12" s="1396"/>
      <c r="HSK12" s="1396"/>
      <c r="HSL12" s="1396"/>
      <c r="HSM12" s="1396"/>
      <c r="HSN12" s="1396"/>
      <c r="HSO12" s="1396"/>
      <c r="HSP12" s="1396"/>
      <c r="HSQ12" s="1396"/>
      <c r="HSR12" s="1396"/>
      <c r="HSS12" s="1396"/>
      <c r="HST12" s="1396"/>
      <c r="HSU12" s="1396"/>
      <c r="HSV12" s="1396"/>
      <c r="HSW12" s="1396"/>
      <c r="HSX12" s="1396"/>
      <c r="HSY12" s="1396"/>
      <c r="HSZ12" s="1396"/>
      <c r="HTA12" s="1396"/>
      <c r="HTB12" s="1396"/>
      <c r="HTC12" s="1396"/>
      <c r="HTD12" s="1396"/>
      <c r="HTE12" s="1396"/>
      <c r="HTF12" s="1396"/>
      <c r="HTG12" s="1396"/>
      <c r="HTH12" s="1396"/>
      <c r="HTI12" s="1396"/>
      <c r="HTJ12" s="1396"/>
      <c r="HTK12" s="1396"/>
      <c r="HTL12" s="1396"/>
      <c r="HTM12" s="1396"/>
      <c r="HTN12" s="1396"/>
      <c r="HTO12" s="1396"/>
      <c r="HTP12" s="1396"/>
      <c r="HTQ12" s="1396"/>
      <c r="HTR12" s="1396"/>
      <c r="HTS12" s="1396"/>
      <c r="HTT12" s="1396"/>
      <c r="HTU12" s="1396"/>
      <c r="HTV12" s="1396"/>
      <c r="HTW12" s="1396"/>
      <c r="HTX12" s="1396"/>
      <c r="HTY12" s="1396"/>
      <c r="HTZ12" s="1396"/>
      <c r="HUA12" s="1396"/>
      <c r="HUB12" s="1396"/>
      <c r="HUC12" s="1396"/>
      <c r="HUD12" s="1396"/>
      <c r="HUE12" s="1396"/>
      <c r="HUF12" s="1396"/>
      <c r="HUG12" s="1396"/>
      <c r="HUH12" s="1396"/>
      <c r="HUI12" s="1396"/>
      <c r="HUJ12" s="1396"/>
      <c r="HUK12" s="1396"/>
      <c r="HUL12" s="1396"/>
      <c r="HUM12" s="1396"/>
      <c r="HUN12" s="1396"/>
      <c r="HUO12" s="1396"/>
      <c r="HUP12" s="1396"/>
      <c r="HUQ12" s="1396"/>
      <c r="HUR12" s="1396"/>
      <c r="HUS12" s="1396"/>
      <c r="HUT12" s="1396"/>
      <c r="HUU12" s="1396"/>
      <c r="HUV12" s="1396"/>
      <c r="HUW12" s="1396"/>
      <c r="HUX12" s="1396"/>
      <c r="HUY12" s="1396"/>
      <c r="HUZ12" s="1396"/>
      <c r="HVA12" s="1396"/>
      <c r="HVB12" s="1396"/>
      <c r="HVC12" s="1396"/>
      <c r="HVD12" s="1396"/>
      <c r="HVE12" s="1396"/>
      <c r="HVF12" s="1396"/>
      <c r="HVG12" s="1396"/>
      <c r="HVH12" s="1396"/>
      <c r="HVI12" s="1396"/>
      <c r="HVJ12" s="1396"/>
      <c r="HVK12" s="1396"/>
      <c r="HVL12" s="1396"/>
      <c r="HVM12" s="1396"/>
      <c r="HVN12" s="1396"/>
      <c r="HVO12" s="1396"/>
      <c r="HVP12" s="1396"/>
      <c r="HVQ12" s="1396"/>
      <c r="HVR12" s="1396"/>
      <c r="HVS12" s="1396"/>
      <c r="HVT12" s="1396"/>
      <c r="HVU12" s="1396"/>
      <c r="HVV12" s="1396"/>
      <c r="HVW12" s="1396"/>
      <c r="HVX12" s="1396"/>
      <c r="HVY12" s="1396"/>
      <c r="HVZ12" s="1396"/>
      <c r="HWA12" s="1396"/>
      <c r="HWB12" s="1396"/>
      <c r="HWC12" s="1396"/>
      <c r="HWD12" s="1396"/>
      <c r="HWE12" s="1396"/>
      <c r="HWF12" s="1396"/>
      <c r="HWG12" s="1396"/>
      <c r="HWH12" s="1396"/>
      <c r="HWI12" s="1396"/>
      <c r="HWJ12" s="1396"/>
      <c r="HWK12" s="1396"/>
      <c r="HWL12" s="1396"/>
      <c r="HWM12" s="1396"/>
      <c r="HWN12" s="1396"/>
      <c r="HWO12" s="1396"/>
      <c r="HWP12" s="1396"/>
      <c r="HWQ12" s="1396"/>
      <c r="HWR12" s="1396"/>
      <c r="HWS12" s="1396"/>
      <c r="HWT12" s="1396"/>
      <c r="HWU12" s="1396"/>
      <c r="HWV12" s="1396"/>
      <c r="HWW12" s="1396"/>
      <c r="HWX12" s="1396"/>
      <c r="HWY12" s="1396"/>
      <c r="HWZ12" s="1396"/>
      <c r="HXA12" s="1396"/>
      <c r="HXB12" s="1396"/>
      <c r="HXC12" s="1396"/>
      <c r="HXD12" s="1396"/>
      <c r="HXE12" s="1396"/>
      <c r="HXF12" s="1396"/>
      <c r="HXG12" s="1396"/>
      <c r="HXH12" s="1396"/>
      <c r="HXI12" s="1396"/>
      <c r="HXJ12" s="1396"/>
      <c r="HXK12" s="1396"/>
      <c r="HXL12" s="1396"/>
      <c r="HXM12" s="1396"/>
      <c r="HXN12" s="1396"/>
      <c r="HXO12" s="1396"/>
      <c r="HXP12" s="1396"/>
      <c r="HXQ12" s="1396"/>
      <c r="HXR12" s="1396"/>
      <c r="HXS12" s="1396"/>
      <c r="HXT12" s="1396"/>
      <c r="HXU12" s="1396"/>
      <c r="HXV12" s="1396"/>
      <c r="HXW12" s="1396"/>
      <c r="HXX12" s="1396"/>
      <c r="HXY12" s="1396"/>
      <c r="HXZ12" s="1396"/>
      <c r="HYA12" s="1396"/>
      <c r="HYB12" s="1396"/>
      <c r="HYC12" s="1396"/>
      <c r="HYD12" s="1396"/>
      <c r="HYE12" s="1396"/>
      <c r="HYF12" s="1396"/>
      <c r="HYG12" s="1396"/>
      <c r="HYH12" s="1396"/>
      <c r="HYI12" s="1396"/>
      <c r="HYJ12" s="1396"/>
      <c r="HYK12" s="1396"/>
      <c r="HYL12" s="1396"/>
      <c r="HYM12" s="1396"/>
      <c r="HYN12" s="1396"/>
      <c r="HYO12" s="1396"/>
      <c r="HYP12" s="1396"/>
      <c r="HYQ12" s="1396"/>
      <c r="HYR12" s="1396"/>
      <c r="HYS12" s="1396"/>
      <c r="HYT12" s="1396"/>
      <c r="HYU12" s="1396"/>
      <c r="HYV12" s="1396"/>
      <c r="HYW12" s="1396"/>
      <c r="HYX12" s="1396"/>
      <c r="HYY12" s="1396"/>
      <c r="HYZ12" s="1396"/>
      <c r="HZA12" s="1396"/>
      <c r="HZB12" s="1396"/>
      <c r="HZC12" s="1396"/>
      <c r="HZD12" s="1396"/>
      <c r="HZE12" s="1396"/>
      <c r="HZF12" s="1396"/>
      <c r="HZG12" s="1396"/>
      <c r="HZH12" s="1396"/>
      <c r="HZI12" s="1396"/>
      <c r="HZJ12" s="1396"/>
      <c r="HZK12" s="1396"/>
      <c r="HZL12" s="1396"/>
      <c r="HZM12" s="1396"/>
      <c r="HZN12" s="1396"/>
      <c r="HZO12" s="1396"/>
      <c r="HZP12" s="1396"/>
      <c r="HZQ12" s="1396"/>
      <c r="HZR12" s="1396"/>
      <c r="HZS12" s="1396"/>
      <c r="HZT12" s="1396"/>
      <c r="HZU12" s="1396"/>
      <c r="HZV12" s="1396"/>
      <c r="HZW12" s="1396"/>
      <c r="HZX12" s="1396"/>
      <c r="HZY12" s="1396"/>
      <c r="HZZ12" s="1396"/>
      <c r="IAA12" s="1396"/>
      <c r="IAB12" s="1396"/>
      <c r="IAC12" s="1396"/>
      <c r="IAD12" s="1396"/>
      <c r="IAE12" s="1396"/>
      <c r="IAF12" s="1396"/>
      <c r="IAG12" s="1396"/>
      <c r="IAH12" s="1396"/>
      <c r="IAI12" s="1396"/>
      <c r="IAJ12" s="1396"/>
      <c r="IAK12" s="1396"/>
      <c r="IAL12" s="1396"/>
      <c r="IAM12" s="1396"/>
      <c r="IAN12" s="1396"/>
      <c r="IAO12" s="1396"/>
      <c r="IAP12" s="1396"/>
      <c r="IAQ12" s="1396"/>
      <c r="IAR12" s="1396"/>
      <c r="IAS12" s="1396"/>
      <c r="IAT12" s="1396"/>
      <c r="IAU12" s="1396"/>
      <c r="IAV12" s="1396"/>
      <c r="IAW12" s="1396"/>
      <c r="IAX12" s="1396"/>
      <c r="IAY12" s="1396"/>
      <c r="IAZ12" s="1396"/>
      <c r="IBA12" s="1396"/>
      <c r="IBB12" s="1396"/>
      <c r="IBC12" s="1396"/>
      <c r="IBD12" s="1396"/>
      <c r="IBE12" s="1396"/>
      <c r="IBF12" s="1396"/>
      <c r="IBG12" s="1396"/>
      <c r="IBH12" s="1396"/>
      <c r="IBI12" s="1396"/>
      <c r="IBJ12" s="1396"/>
      <c r="IBK12" s="1396"/>
      <c r="IBL12" s="1396"/>
      <c r="IBM12" s="1396"/>
      <c r="IBN12" s="1396"/>
      <c r="IBO12" s="1396"/>
      <c r="IBP12" s="1396"/>
      <c r="IBQ12" s="1396"/>
      <c r="IBR12" s="1396"/>
      <c r="IBS12" s="1396"/>
      <c r="IBT12" s="1396"/>
      <c r="IBU12" s="1396"/>
      <c r="IBV12" s="1396"/>
      <c r="IBW12" s="1396"/>
      <c r="IBX12" s="1396"/>
      <c r="IBY12" s="1396"/>
      <c r="IBZ12" s="1396"/>
      <c r="ICA12" s="1396"/>
      <c r="ICB12" s="1396"/>
      <c r="ICC12" s="1396"/>
      <c r="ICD12" s="1396"/>
      <c r="ICE12" s="1396"/>
      <c r="ICF12" s="1396"/>
      <c r="ICG12" s="1396"/>
      <c r="ICH12" s="1396"/>
      <c r="ICI12" s="1396"/>
      <c r="ICJ12" s="1396"/>
      <c r="ICK12" s="1396"/>
      <c r="ICL12" s="1396"/>
      <c r="ICM12" s="1396"/>
      <c r="ICN12" s="1396"/>
      <c r="ICO12" s="1396"/>
      <c r="ICP12" s="1396"/>
      <c r="ICQ12" s="1396"/>
      <c r="ICR12" s="1396"/>
      <c r="ICS12" s="1396"/>
      <c r="ICT12" s="1396"/>
      <c r="ICU12" s="1396"/>
      <c r="ICV12" s="1396"/>
      <c r="ICW12" s="1396"/>
      <c r="ICX12" s="1396"/>
      <c r="ICY12" s="1396"/>
      <c r="ICZ12" s="1396"/>
      <c r="IDA12" s="1396"/>
      <c r="IDB12" s="1396"/>
      <c r="IDC12" s="1396"/>
      <c r="IDD12" s="1396"/>
      <c r="IDE12" s="1396"/>
      <c r="IDF12" s="1396"/>
      <c r="IDG12" s="1396"/>
      <c r="IDH12" s="1396"/>
      <c r="IDI12" s="1396"/>
      <c r="IDJ12" s="1396"/>
      <c r="IDK12" s="1396"/>
      <c r="IDL12" s="1396"/>
      <c r="IDM12" s="1396"/>
      <c r="IDN12" s="1396"/>
      <c r="IDO12" s="1396"/>
      <c r="IDP12" s="1396"/>
      <c r="IDQ12" s="1396"/>
      <c r="IDR12" s="1396"/>
      <c r="IDS12" s="1396"/>
      <c r="IDT12" s="1396"/>
      <c r="IDU12" s="1396"/>
      <c r="IDV12" s="1396"/>
      <c r="IDW12" s="1396"/>
      <c r="IDX12" s="1396"/>
      <c r="IDY12" s="1396"/>
      <c r="IDZ12" s="1396"/>
      <c r="IEA12" s="1396"/>
      <c r="IEB12" s="1396"/>
      <c r="IEC12" s="1396"/>
      <c r="IED12" s="1396"/>
      <c r="IEE12" s="1396"/>
      <c r="IEF12" s="1396"/>
      <c r="IEG12" s="1396"/>
      <c r="IEH12" s="1396"/>
      <c r="IEI12" s="1396"/>
      <c r="IEJ12" s="1396"/>
      <c r="IEK12" s="1396"/>
      <c r="IEL12" s="1396"/>
      <c r="IEM12" s="1396"/>
      <c r="IEN12" s="1396"/>
      <c r="IEO12" s="1396"/>
      <c r="IEP12" s="1396"/>
      <c r="IEQ12" s="1396"/>
      <c r="IER12" s="1396"/>
      <c r="IES12" s="1396"/>
      <c r="IET12" s="1396"/>
      <c r="IEU12" s="1396"/>
      <c r="IEV12" s="1396"/>
      <c r="IEW12" s="1396"/>
      <c r="IEX12" s="1396"/>
      <c r="IEY12" s="1396"/>
      <c r="IEZ12" s="1396"/>
      <c r="IFA12" s="1396"/>
      <c r="IFB12" s="1396"/>
      <c r="IFC12" s="1396"/>
      <c r="IFD12" s="1396"/>
      <c r="IFE12" s="1396"/>
      <c r="IFF12" s="1396"/>
      <c r="IFG12" s="1396"/>
      <c r="IFH12" s="1396"/>
      <c r="IFI12" s="1396"/>
      <c r="IFJ12" s="1396"/>
      <c r="IFK12" s="1396"/>
      <c r="IFL12" s="1396"/>
      <c r="IFM12" s="1396"/>
      <c r="IFN12" s="1396"/>
      <c r="IFO12" s="1396"/>
      <c r="IFP12" s="1396"/>
      <c r="IFQ12" s="1396"/>
      <c r="IFR12" s="1396"/>
      <c r="IFS12" s="1396"/>
      <c r="IFT12" s="1396"/>
      <c r="IFU12" s="1396"/>
      <c r="IFV12" s="1396"/>
      <c r="IFW12" s="1396"/>
      <c r="IFX12" s="1396"/>
      <c r="IFY12" s="1396"/>
      <c r="IFZ12" s="1396"/>
      <c r="IGA12" s="1396"/>
      <c r="IGB12" s="1396"/>
      <c r="IGC12" s="1396"/>
      <c r="IGD12" s="1396"/>
      <c r="IGE12" s="1396"/>
      <c r="IGF12" s="1396"/>
      <c r="IGG12" s="1396"/>
      <c r="IGH12" s="1396"/>
      <c r="IGI12" s="1396"/>
      <c r="IGJ12" s="1396"/>
      <c r="IGK12" s="1396"/>
      <c r="IGL12" s="1396"/>
      <c r="IGM12" s="1396"/>
      <c r="IGN12" s="1396"/>
      <c r="IGO12" s="1396"/>
      <c r="IGP12" s="1396"/>
      <c r="IGQ12" s="1396"/>
      <c r="IGR12" s="1396"/>
      <c r="IGS12" s="1396"/>
      <c r="IGT12" s="1396"/>
      <c r="IGU12" s="1396"/>
      <c r="IGV12" s="1396"/>
      <c r="IGW12" s="1396"/>
      <c r="IGX12" s="1396"/>
      <c r="IGY12" s="1396"/>
      <c r="IGZ12" s="1396"/>
      <c r="IHA12" s="1396"/>
      <c r="IHB12" s="1396"/>
      <c r="IHC12" s="1396"/>
      <c r="IHD12" s="1396"/>
      <c r="IHE12" s="1396"/>
      <c r="IHF12" s="1396"/>
      <c r="IHG12" s="1396"/>
      <c r="IHH12" s="1396"/>
      <c r="IHI12" s="1396"/>
      <c r="IHJ12" s="1396"/>
      <c r="IHK12" s="1396"/>
      <c r="IHL12" s="1396"/>
      <c r="IHM12" s="1396"/>
      <c r="IHN12" s="1396"/>
      <c r="IHO12" s="1396"/>
      <c r="IHP12" s="1396"/>
      <c r="IHQ12" s="1396"/>
      <c r="IHR12" s="1396"/>
      <c r="IHS12" s="1396"/>
      <c r="IHT12" s="1396"/>
      <c r="IHU12" s="1396"/>
      <c r="IHV12" s="1396"/>
      <c r="IHW12" s="1396"/>
      <c r="IHX12" s="1396"/>
      <c r="IHY12" s="1396"/>
      <c r="IHZ12" s="1396"/>
      <c r="IIA12" s="1396"/>
      <c r="IIB12" s="1396"/>
      <c r="IIC12" s="1396"/>
      <c r="IID12" s="1396"/>
      <c r="IIE12" s="1396"/>
      <c r="IIF12" s="1396"/>
      <c r="IIG12" s="1396"/>
      <c r="IIH12" s="1396"/>
      <c r="III12" s="1396"/>
      <c r="IIJ12" s="1396"/>
      <c r="IIK12" s="1396"/>
      <c r="IIL12" s="1396"/>
      <c r="IIM12" s="1396"/>
      <c r="IIN12" s="1396"/>
      <c r="IIO12" s="1396"/>
      <c r="IIP12" s="1396"/>
      <c r="IIQ12" s="1396"/>
      <c r="IIR12" s="1396"/>
      <c r="IIS12" s="1396"/>
      <c r="IIT12" s="1396"/>
      <c r="IIU12" s="1396"/>
      <c r="IIV12" s="1396"/>
      <c r="IIW12" s="1396"/>
      <c r="IIX12" s="1396"/>
      <c r="IIY12" s="1396"/>
      <c r="IIZ12" s="1396"/>
      <c r="IJA12" s="1396"/>
      <c r="IJB12" s="1396"/>
      <c r="IJC12" s="1396"/>
      <c r="IJD12" s="1396"/>
      <c r="IJE12" s="1396"/>
      <c r="IJF12" s="1396"/>
      <c r="IJG12" s="1396"/>
      <c r="IJH12" s="1396"/>
      <c r="IJI12" s="1396"/>
      <c r="IJJ12" s="1396"/>
      <c r="IJK12" s="1396"/>
      <c r="IJL12" s="1396"/>
      <c r="IJM12" s="1396"/>
      <c r="IJN12" s="1396"/>
      <c r="IJO12" s="1396"/>
      <c r="IJP12" s="1396"/>
      <c r="IJQ12" s="1396"/>
      <c r="IJR12" s="1396"/>
      <c r="IJS12" s="1396"/>
      <c r="IJT12" s="1396"/>
      <c r="IJU12" s="1396"/>
      <c r="IJV12" s="1396"/>
      <c r="IJW12" s="1396"/>
      <c r="IJX12" s="1396"/>
      <c r="IJY12" s="1396"/>
      <c r="IJZ12" s="1396"/>
      <c r="IKA12" s="1396"/>
      <c r="IKB12" s="1396"/>
      <c r="IKC12" s="1396"/>
      <c r="IKD12" s="1396"/>
      <c r="IKE12" s="1396"/>
      <c r="IKF12" s="1396"/>
      <c r="IKG12" s="1396"/>
      <c r="IKH12" s="1396"/>
      <c r="IKI12" s="1396"/>
      <c r="IKJ12" s="1396"/>
      <c r="IKK12" s="1396"/>
      <c r="IKL12" s="1396"/>
      <c r="IKM12" s="1396"/>
      <c r="IKN12" s="1396"/>
      <c r="IKO12" s="1396"/>
      <c r="IKP12" s="1396"/>
      <c r="IKQ12" s="1396"/>
      <c r="IKR12" s="1396"/>
      <c r="IKS12" s="1396"/>
      <c r="IKT12" s="1396"/>
      <c r="IKU12" s="1396"/>
      <c r="IKV12" s="1396"/>
      <c r="IKW12" s="1396"/>
      <c r="IKX12" s="1396"/>
      <c r="IKY12" s="1396"/>
      <c r="IKZ12" s="1396"/>
      <c r="ILA12" s="1396"/>
      <c r="ILB12" s="1396"/>
      <c r="ILC12" s="1396"/>
      <c r="ILD12" s="1396"/>
      <c r="ILE12" s="1396"/>
      <c r="ILF12" s="1396"/>
      <c r="ILG12" s="1396"/>
      <c r="ILH12" s="1396"/>
      <c r="ILI12" s="1396"/>
      <c r="ILJ12" s="1396"/>
      <c r="ILK12" s="1396"/>
      <c r="ILL12" s="1396"/>
      <c r="ILM12" s="1396"/>
      <c r="ILN12" s="1396"/>
      <c r="ILO12" s="1396"/>
      <c r="ILP12" s="1396"/>
      <c r="ILQ12" s="1396"/>
      <c r="ILR12" s="1396"/>
      <c r="ILS12" s="1396"/>
      <c r="ILT12" s="1396"/>
      <c r="ILU12" s="1396"/>
      <c r="ILV12" s="1396"/>
      <c r="ILW12" s="1396"/>
      <c r="ILX12" s="1396"/>
      <c r="ILY12" s="1396"/>
      <c r="ILZ12" s="1396"/>
      <c r="IMA12" s="1396"/>
      <c r="IMB12" s="1396"/>
      <c r="IMC12" s="1396"/>
      <c r="IMD12" s="1396"/>
      <c r="IME12" s="1396"/>
      <c r="IMF12" s="1396"/>
      <c r="IMG12" s="1396"/>
      <c r="IMH12" s="1396"/>
      <c r="IMI12" s="1396"/>
      <c r="IMJ12" s="1396"/>
      <c r="IMK12" s="1396"/>
      <c r="IML12" s="1396"/>
      <c r="IMM12" s="1396"/>
      <c r="IMN12" s="1396"/>
      <c r="IMO12" s="1396"/>
      <c r="IMP12" s="1396"/>
      <c r="IMQ12" s="1396"/>
      <c r="IMR12" s="1396"/>
      <c r="IMS12" s="1396"/>
      <c r="IMT12" s="1396"/>
      <c r="IMU12" s="1396"/>
      <c r="IMV12" s="1396"/>
      <c r="IMW12" s="1396"/>
      <c r="IMX12" s="1396"/>
      <c r="IMY12" s="1396"/>
      <c r="IMZ12" s="1396"/>
      <c r="INA12" s="1396"/>
      <c r="INB12" s="1396"/>
      <c r="INC12" s="1396"/>
      <c r="IND12" s="1396"/>
      <c r="INE12" s="1396"/>
      <c r="INF12" s="1396"/>
      <c r="ING12" s="1396"/>
      <c r="INH12" s="1396"/>
      <c r="INI12" s="1396"/>
      <c r="INJ12" s="1396"/>
      <c r="INK12" s="1396"/>
      <c r="INL12" s="1396"/>
      <c r="INM12" s="1396"/>
      <c r="INN12" s="1396"/>
      <c r="INO12" s="1396"/>
      <c r="INP12" s="1396"/>
      <c r="INQ12" s="1396"/>
      <c r="INR12" s="1396"/>
      <c r="INS12" s="1396"/>
      <c r="INT12" s="1396"/>
      <c r="INU12" s="1396"/>
      <c r="INV12" s="1396"/>
      <c r="INW12" s="1396"/>
      <c r="INX12" s="1396"/>
      <c r="INY12" s="1396"/>
      <c r="INZ12" s="1396"/>
      <c r="IOA12" s="1396"/>
      <c r="IOB12" s="1396"/>
      <c r="IOC12" s="1396"/>
      <c r="IOD12" s="1396"/>
      <c r="IOE12" s="1396"/>
      <c r="IOF12" s="1396"/>
      <c r="IOG12" s="1396"/>
      <c r="IOH12" s="1396"/>
      <c r="IOI12" s="1396"/>
      <c r="IOJ12" s="1396"/>
      <c r="IOK12" s="1396"/>
      <c r="IOL12" s="1396"/>
      <c r="IOM12" s="1396"/>
      <c r="ION12" s="1396"/>
      <c r="IOO12" s="1396"/>
      <c r="IOP12" s="1396"/>
      <c r="IOQ12" s="1396"/>
      <c r="IOR12" s="1396"/>
      <c r="IOS12" s="1396"/>
      <c r="IOT12" s="1396"/>
      <c r="IOU12" s="1396"/>
      <c r="IOV12" s="1396"/>
      <c r="IOW12" s="1396"/>
      <c r="IOX12" s="1396"/>
      <c r="IOY12" s="1396"/>
      <c r="IOZ12" s="1396"/>
      <c r="IPA12" s="1396"/>
      <c r="IPB12" s="1396"/>
      <c r="IPC12" s="1396"/>
      <c r="IPD12" s="1396"/>
      <c r="IPE12" s="1396"/>
      <c r="IPF12" s="1396"/>
      <c r="IPG12" s="1396"/>
      <c r="IPH12" s="1396"/>
      <c r="IPI12" s="1396"/>
      <c r="IPJ12" s="1396"/>
      <c r="IPK12" s="1396"/>
      <c r="IPL12" s="1396"/>
      <c r="IPM12" s="1396"/>
      <c r="IPN12" s="1396"/>
      <c r="IPO12" s="1396"/>
      <c r="IPP12" s="1396"/>
      <c r="IPQ12" s="1396"/>
      <c r="IPR12" s="1396"/>
      <c r="IPS12" s="1396"/>
      <c r="IPT12" s="1396"/>
      <c r="IPU12" s="1396"/>
      <c r="IPV12" s="1396"/>
      <c r="IPW12" s="1396"/>
      <c r="IPX12" s="1396"/>
      <c r="IPY12" s="1396"/>
      <c r="IPZ12" s="1396"/>
      <c r="IQA12" s="1396"/>
      <c r="IQB12" s="1396"/>
      <c r="IQC12" s="1396"/>
      <c r="IQD12" s="1396"/>
      <c r="IQE12" s="1396"/>
      <c r="IQF12" s="1396"/>
      <c r="IQG12" s="1396"/>
      <c r="IQH12" s="1396"/>
      <c r="IQI12" s="1396"/>
      <c r="IQJ12" s="1396"/>
      <c r="IQK12" s="1396"/>
      <c r="IQL12" s="1396"/>
      <c r="IQM12" s="1396"/>
      <c r="IQN12" s="1396"/>
      <c r="IQO12" s="1396"/>
      <c r="IQP12" s="1396"/>
      <c r="IQQ12" s="1396"/>
      <c r="IQR12" s="1396"/>
      <c r="IQS12" s="1396"/>
      <c r="IQT12" s="1396"/>
      <c r="IQU12" s="1396"/>
      <c r="IQV12" s="1396"/>
      <c r="IQW12" s="1396"/>
      <c r="IQX12" s="1396"/>
      <c r="IQY12" s="1396"/>
      <c r="IQZ12" s="1396"/>
      <c r="IRA12" s="1396"/>
      <c r="IRB12" s="1396"/>
      <c r="IRC12" s="1396"/>
      <c r="IRD12" s="1396"/>
      <c r="IRE12" s="1396"/>
      <c r="IRF12" s="1396"/>
      <c r="IRG12" s="1396"/>
      <c r="IRH12" s="1396"/>
      <c r="IRI12" s="1396"/>
      <c r="IRJ12" s="1396"/>
      <c r="IRK12" s="1396"/>
      <c r="IRL12" s="1396"/>
      <c r="IRM12" s="1396"/>
      <c r="IRN12" s="1396"/>
      <c r="IRO12" s="1396"/>
      <c r="IRP12" s="1396"/>
      <c r="IRQ12" s="1396"/>
      <c r="IRR12" s="1396"/>
      <c r="IRS12" s="1396"/>
      <c r="IRT12" s="1396"/>
      <c r="IRU12" s="1396"/>
      <c r="IRV12" s="1396"/>
      <c r="IRW12" s="1396"/>
      <c r="IRX12" s="1396"/>
      <c r="IRY12" s="1396"/>
      <c r="IRZ12" s="1396"/>
      <c r="ISA12" s="1396"/>
      <c r="ISB12" s="1396"/>
      <c r="ISC12" s="1396"/>
      <c r="ISD12" s="1396"/>
      <c r="ISE12" s="1396"/>
      <c r="ISF12" s="1396"/>
      <c r="ISG12" s="1396"/>
      <c r="ISH12" s="1396"/>
      <c r="ISI12" s="1396"/>
      <c r="ISJ12" s="1396"/>
      <c r="ISK12" s="1396"/>
      <c r="ISL12" s="1396"/>
      <c r="ISM12" s="1396"/>
      <c r="ISN12" s="1396"/>
      <c r="ISO12" s="1396"/>
      <c r="ISP12" s="1396"/>
      <c r="ISQ12" s="1396"/>
      <c r="ISR12" s="1396"/>
      <c r="ISS12" s="1396"/>
      <c r="IST12" s="1396"/>
      <c r="ISU12" s="1396"/>
      <c r="ISV12" s="1396"/>
      <c r="ISW12" s="1396"/>
      <c r="ISX12" s="1396"/>
      <c r="ISY12" s="1396"/>
      <c r="ISZ12" s="1396"/>
      <c r="ITA12" s="1396"/>
      <c r="ITB12" s="1396"/>
      <c r="ITC12" s="1396"/>
      <c r="ITD12" s="1396"/>
      <c r="ITE12" s="1396"/>
      <c r="ITF12" s="1396"/>
      <c r="ITG12" s="1396"/>
      <c r="ITH12" s="1396"/>
      <c r="ITI12" s="1396"/>
      <c r="ITJ12" s="1396"/>
      <c r="ITK12" s="1396"/>
      <c r="ITL12" s="1396"/>
      <c r="ITM12" s="1396"/>
      <c r="ITN12" s="1396"/>
      <c r="ITO12" s="1396"/>
      <c r="ITP12" s="1396"/>
      <c r="ITQ12" s="1396"/>
      <c r="ITR12" s="1396"/>
      <c r="ITS12" s="1396"/>
      <c r="ITT12" s="1396"/>
      <c r="ITU12" s="1396"/>
      <c r="ITV12" s="1396"/>
      <c r="ITW12" s="1396"/>
      <c r="ITX12" s="1396"/>
      <c r="ITY12" s="1396"/>
      <c r="ITZ12" s="1396"/>
      <c r="IUA12" s="1396"/>
      <c r="IUB12" s="1396"/>
      <c r="IUC12" s="1396"/>
      <c r="IUD12" s="1396"/>
      <c r="IUE12" s="1396"/>
      <c r="IUF12" s="1396"/>
      <c r="IUG12" s="1396"/>
      <c r="IUH12" s="1396"/>
      <c r="IUI12" s="1396"/>
      <c r="IUJ12" s="1396"/>
      <c r="IUK12" s="1396"/>
      <c r="IUL12" s="1396"/>
      <c r="IUM12" s="1396"/>
      <c r="IUN12" s="1396"/>
      <c r="IUO12" s="1396"/>
      <c r="IUP12" s="1396"/>
      <c r="IUQ12" s="1396"/>
      <c r="IUR12" s="1396"/>
      <c r="IUS12" s="1396"/>
      <c r="IUT12" s="1396"/>
      <c r="IUU12" s="1396"/>
      <c r="IUV12" s="1396"/>
      <c r="IUW12" s="1396"/>
      <c r="IUX12" s="1396"/>
      <c r="IUY12" s="1396"/>
      <c r="IUZ12" s="1396"/>
      <c r="IVA12" s="1396"/>
      <c r="IVB12" s="1396"/>
      <c r="IVC12" s="1396"/>
      <c r="IVD12" s="1396"/>
      <c r="IVE12" s="1396"/>
      <c r="IVF12" s="1396"/>
      <c r="IVG12" s="1396"/>
      <c r="IVH12" s="1396"/>
      <c r="IVI12" s="1396"/>
      <c r="IVJ12" s="1396"/>
      <c r="IVK12" s="1396"/>
      <c r="IVL12" s="1396"/>
      <c r="IVM12" s="1396"/>
      <c r="IVN12" s="1396"/>
      <c r="IVO12" s="1396"/>
      <c r="IVP12" s="1396"/>
      <c r="IVQ12" s="1396"/>
      <c r="IVR12" s="1396"/>
      <c r="IVS12" s="1396"/>
      <c r="IVT12" s="1396"/>
      <c r="IVU12" s="1396"/>
      <c r="IVV12" s="1396"/>
      <c r="IVW12" s="1396"/>
      <c r="IVX12" s="1396"/>
      <c r="IVY12" s="1396"/>
      <c r="IVZ12" s="1396"/>
      <c r="IWA12" s="1396"/>
      <c r="IWB12" s="1396"/>
      <c r="IWC12" s="1396"/>
      <c r="IWD12" s="1396"/>
      <c r="IWE12" s="1396"/>
      <c r="IWF12" s="1396"/>
      <c r="IWG12" s="1396"/>
      <c r="IWH12" s="1396"/>
      <c r="IWI12" s="1396"/>
      <c r="IWJ12" s="1396"/>
      <c r="IWK12" s="1396"/>
      <c r="IWL12" s="1396"/>
      <c r="IWM12" s="1396"/>
      <c r="IWN12" s="1396"/>
      <c r="IWO12" s="1396"/>
      <c r="IWP12" s="1396"/>
      <c r="IWQ12" s="1396"/>
      <c r="IWR12" s="1396"/>
      <c r="IWS12" s="1396"/>
      <c r="IWT12" s="1396"/>
      <c r="IWU12" s="1396"/>
      <c r="IWV12" s="1396"/>
      <c r="IWW12" s="1396"/>
      <c r="IWX12" s="1396"/>
      <c r="IWY12" s="1396"/>
      <c r="IWZ12" s="1396"/>
      <c r="IXA12" s="1396"/>
      <c r="IXB12" s="1396"/>
      <c r="IXC12" s="1396"/>
      <c r="IXD12" s="1396"/>
      <c r="IXE12" s="1396"/>
      <c r="IXF12" s="1396"/>
      <c r="IXG12" s="1396"/>
      <c r="IXH12" s="1396"/>
      <c r="IXI12" s="1396"/>
      <c r="IXJ12" s="1396"/>
      <c r="IXK12" s="1396"/>
      <c r="IXL12" s="1396"/>
      <c r="IXM12" s="1396"/>
      <c r="IXN12" s="1396"/>
      <c r="IXO12" s="1396"/>
      <c r="IXP12" s="1396"/>
      <c r="IXQ12" s="1396"/>
      <c r="IXR12" s="1396"/>
      <c r="IXS12" s="1396"/>
      <c r="IXT12" s="1396"/>
      <c r="IXU12" s="1396"/>
      <c r="IXV12" s="1396"/>
      <c r="IXW12" s="1396"/>
      <c r="IXX12" s="1396"/>
      <c r="IXY12" s="1396"/>
      <c r="IXZ12" s="1396"/>
      <c r="IYA12" s="1396"/>
      <c r="IYB12" s="1396"/>
      <c r="IYC12" s="1396"/>
      <c r="IYD12" s="1396"/>
      <c r="IYE12" s="1396"/>
      <c r="IYF12" s="1396"/>
      <c r="IYG12" s="1396"/>
      <c r="IYH12" s="1396"/>
      <c r="IYI12" s="1396"/>
      <c r="IYJ12" s="1396"/>
      <c r="IYK12" s="1396"/>
      <c r="IYL12" s="1396"/>
      <c r="IYM12" s="1396"/>
      <c r="IYN12" s="1396"/>
      <c r="IYO12" s="1396"/>
      <c r="IYP12" s="1396"/>
      <c r="IYQ12" s="1396"/>
      <c r="IYR12" s="1396"/>
      <c r="IYS12" s="1396"/>
      <c r="IYT12" s="1396"/>
      <c r="IYU12" s="1396"/>
      <c r="IYV12" s="1396"/>
      <c r="IYW12" s="1396"/>
      <c r="IYX12" s="1396"/>
      <c r="IYY12" s="1396"/>
      <c r="IYZ12" s="1396"/>
      <c r="IZA12" s="1396"/>
      <c r="IZB12" s="1396"/>
      <c r="IZC12" s="1396"/>
      <c r="IZD12" s="1396"/>
      <c r="IZE12" s="1396"/>
      <c r="IZF12" s="1396"/>
      <c r="IZG12" s="1396"/>
      <c r="IZH12" s="1396"/>
      <c r="IZI12" s="1396"/>
      <c r="IZJ12" s="1396"/>
      <c r="IZK12" s="1396"/>
      <c r="IZL12" s="1396"/>
      <c r="IZM12" s="1396"/>
      <c r="IZN12" s="1396"/>
      <c r="IZO12" s="1396"/>
      <c r="IZP12" s="1396"/>
      <c r="IZQ12" s="1396"/>
      <c r="IZR12" s="1396"/>
      <c r="IZS12" s="1396"/>
      <c r="IZT12" s="1396"/>
      <c r="IZU12" s="1396"/>
      <c r="IZV12" s="1396"/>
      <c r="IZW12" s="1396"/>
      <c r="IZX12" s="1396"/>
      <c r="IZY12" s="1396"/>
      <c r="IZZ12" s="1396"/>
      <c r="JAA12" s="1396"/>
      <c r="JAB12" s="1396"/>
      <c r="JAC12" s="1396"/>
      <c r="JAD12" s="1396"/>
      <c r="JAE12" s="1396"/>
      <c r="JAF12" s="1396"/>
      <c r="JAG12" s="1396"/>
      <c r="JAH12" s="1396"/>
      <c r="JAI12" s="1396"/>
      <c r="JAJ12" s="1396"/>
      <c r="JAK12" s="1396"/>
      <c r="JAL12" s="1396"/>
      <c r="JAM12" s="1396"/>
      <c r="JAN12" s="1396"/>
      <c r="JAO12" s="1396"/>
      <c r="JAP12" s="1396"/>
      <c r="JAQ12" s="1396"/>
      <c r="JAR12" s="1396"/>
      <c r="JAS12" s="1396"/>
      <c r="JAT12" s="1396"/>
      <c r="JAU12" s="1396"/>
      <c r="JAV12" s="1396"/>
      <c r="JAW12" s="1396"/>
      <c r="JAX12" s="1396"/>
      <c r="JAY12" s="1396"/>
      <c r="JAZ12" s="1396"/>
      <c r="JBA12" s="1396"/>
      <c r="JBB12" s="1396"/>
      <c r="JBC12" s="1396"/>
      <c r="JBD12" s="1396"/>
      <c r="JBE12" s="1396"/>
      <c r="JBF12" s="1396"/>
      <c r="JBG12" s="1396"/>
      <c r="JBH12" s="1396"/>
      <c r="JBI12" s="1396"/>
      <c r="JBJ12" s="1396"/>
      <c r="JBK12" s="1396"/>
      <c r="JBL12" s="1396"/>
      <c r="JBM12" s="1396"/>
      <c r="JBN12" s="1396"/>
      <c r="JBO12" s="1396"/>
      <c r="JBP12" s="1396"/>
      <c r="JBQ12" s="1396"/>
      <c r="JBR12" s="1396"/>
      <c r="JBS12" s="1396"/>
      <c r="JBT12" s="1396"/>
      <c r="JBU12" s="1396"/>
      <c r="JBV12" s="1396"/>
      <c r="JBW12" s="1396"/>
      <c r="JBX12" s="1396"/>
      <c r="JBY12" s="1396"/>
      <c r="JBZ12" s="1396"/>
      <c r="JCA12" s="1396"/>
      <c r="JCB12" s="1396"/>
      <c r="JCC12" s="1396"/>
      <c r="JCD12" s="1396"/>
      <c r="JCE12" s="1396"/>
      <c r="JCF12" s="1396"/>
      <c r="JCG12" s="1396"/>
      <c r="JCH12" s="1396"/>
      <c r="JCI12" s="1396"/>
      <c r="JCJ12" s="1396"/>
      <c r="JCK12" s="1396"/>
      <c r="JCL12" s="1396"/>
      <c r="JCM12" s="1396"/>
      <c r="JCN12" s="1396"/>
      <c r="JCO12" s="1396"/>
      <c r="JCP12" s="1396"/>
      <c r="JCQ12" s="1396"/>
      <c r="JCR12" s="1396"/>
      <c r="JCS12" s="1396"/>
      <c r="JCT12" s="1396"/>
      <c r="JCU12" s="1396"/>
      <c r="JCV12" s="1396"/>
      <c r="JCW12" s="1396"/>
      <c r="JCX12" s="1396"/>
      <c r="JCY12" s="1396"/>
      <c r="JCZ12" s="1396"/>
      <c r="JDA12" s="1396"/>
      <c r="JDB12" s="1396"/>
      <c r="JDC12" s="1396"/>
      <c r="JDD12" s="1396"/>
      <c r="JDE12" s="1396"/>
      <c r="JDF12" s="1396"/>
      <c r="JDG12" s="1396"/>
      <c r="JDH12" s="1396"/>
      <c r="JDI12" s="1396"/>
      <c r="JDJ12" s="1396"/>
      <c r="JDK12" s="1396"/>
      <c r="JDL12" s="1396"/>
      <c r="JDM12" s="1396"/>
      <c r="JDN12" s="1396"/>
      <c r="JDO12" s="1396"/>
      <c r="JDP12" s="1396"/>
      <c r="JDQ12" s="1396"/>
      <c r="JDR12" s="1396"/>
      <c r="JDS12" s="1396"/>
      <c r="JDT12" s="1396"/>
      <c r="JDU12" s="1396"/>
      <c r="JDV12" s="1396"/>
      <c r="JDW12" s="1396"/>
      <c r="JDX12" s="1396"/>
      <c r="JDY12" s="1396"/>
      <c r="JDZ12" s="1396"/>
      <c r="JEA12" s="1396"/>
      <c r="JEB12" s="1396"/>
      <c r="JEC12" s="1396"/>
      <c r="JED12" s="1396"/>
      <c r="JEE12" s="1396"/>
      <c r="JEF12" s="1396"/>
      <c r="JEG12" s="1396"/>
      <c r="JEH12" s="1396"/>
      <c r="JEI12" s="1396"/>
      <c r="JEJ12" s="1396"/>
      <c r="JEK12" s="1396"/>
      <c r="JEL12" s="1396"/>
      <c r="JEM12" s="1396"/>
      <c r="JEN12" s="1396"/>
      <c r="JEO12" s="1396"/>
      <c r="JEP12" s="1396"/>
      <c r="JEQ12" s="1396"/>
      <c r="JER12" s="1396"/>
      <c r="JES12" s="1396"/>
      <c r="JET12" s="1396"/>
      <c r="JEU12" s="1396"/>
      <c r="JEV12" s="1396"/>
      <c r="JEW12" s="1396"/>
      <c r="JEX12" s="1396"/>
      <c r="JEY12" s="1396"/>
      <c r="JEZ12" s="1396"/>
      <c r="JFA12" s="1396"/>
      <c r="JFB12" s="1396"/>
      <c r="JFC12" s="1396"/>
      <c r="JFD12" s="1396"/>
      <c r="JFE12" s="1396"/>
      <c r="JFF12" s="1396"/>
      <c r="JFG12" s="1396"/>
      <c r="JFH12" s="1396"/>
      <c r="JFI12" s="1396"/>
      <c r="JFJ12" s="1396"/>
      <c r="JFK12" s="1396"/>
      <c r="JFL12" s="1396"/>
      <c r="JFM12" s="1396"/>
      <c r="JFN12" s="1396"/>
      <c r="JFO12" s="1396"/>
      <c r="JFP12" s="1396"/>
      <c r="JFQ12" s="1396"/>
      <c r="JFR12" s="1396"/>
      <c r="JFS12" s="1396"/>
      <c r="JFT12" s="1396"/>
      <c r="JFU12" s="1396"/>
      <c r="JFV12" s="1396"/>
      <c r="JFW12" s="1396"/>
      <c r="JFX12" s="1396"/>
      <c r="JFY12" s="1396"/>
      <c r="JFZ12" s="1396"/>
      <c r="JGA12" s="1396"/>
      <c r="JGB12" s="1396"/>
      <c r="JGC12" s="1396"/>
      <c r="JGD12" s="1396"/>
      <c r="JGE12" s="1396"/>
      <c r="JGF12" s="1396"/>
      <c r="JGG12" s="1396"/>
      <c r="JGH12" s="1396"/>
      <c r="JGI12" s="1396"/>
      <c r="JGJ12" s="1396"/>
      <c r="JGK12" s="1396"/>
      <c r="JGL12" s="1396"/>
      <c r="JGM12" s="1396"/>
      <c r="JGN12" s="1396"/>
      <c r="JGO12" s="1396"/>
      <c r="JGP12" s="1396"/>
      <c r="JGQ12" s="1396"/>
      <c r="JGR12" s="1396"/>
      <c r="JGS12" s="1396"/>
      <c r="JGT12" s="1396"/>
      <c r="JGU12" s="1396"/>
      <c r="JGV12" s="1396"/>
      <c r="JGW12" s="1396"/>
      <c r="JGX12" s="1396"/>
      <c r="JGY12" s="1396"/>
      <c r="JGZ12" s="1396"/>
      <c r="JHA12" s="1396"/>
      <c r="JHB12" s="1396"/>
      <c r="JHC12" s="1396"/>
      <c r="JHD12" s="1396"/>
      <c r="JHE12" s="1396"/>
      <c r="JHF12" s="1396"/>
      <c r="JHG12" s="1396"/>
      <c r="JHH12" s="1396"/>
      <c r="JHI12" s="1396"/>
      <c r="JHJ12" s="1396"/>
      <c r="JHK12" s="1396"/>
      <c r="JHL12" s="1396"/>
      <c r="JHM12" s="1396"/>
      <c r="JHN12" s="1396"/>
      <c r="JHO12" s="1396"/>
      <c r="JHP12" s="1396"/>
      <c r="JHQ12" s="1396"/>
      <c r="JHR12" s="1396"/>
      <c r="JHS12" s="1396"/>
      <c r="JHT12" s="1396"/>
      <c r="JHU12" s="1396"/>
      <c r="JHV12" s="1396"/>
      <c r="JHW12" s="1396"/>
      <c r="JHX12" s="1396"/>
      <c r="JHY12" s="1396"/>
      <c r="JHZ12" s="1396"/>
      <c r="JIA12" s="1396"/>
      <c r="JIB12" s="1396"/>
      <c r="JIC12" s="1396"/>
      <c r="JID12" s="1396"/>
      <c r="JIE12" s="1396"/>
      <c r="JIF12" s="1396"/>
      <c r="JIG12" s="1396"/>
      <c r="JIH12" s="1396"/>
      <c r="JII12" s="1396"/>
      <c r="JIJ12" s="1396"/>
      <c r="JIK12" s="1396"/>
      <c r="JIL12" s="1396"/>
      <c r="JIM12" s="1396"/>
      <c r="JIN12" s="1396"/>
      <c r="JIO12" s="1396"/>
      <c r="JIP12" s="1396"/>
      <c r="JIQ12" s="1396"/>
      <c r="JIR12" s="1396"/>
      <c r="JIS12" s="1396"/>
      <c r="JIT12" s="1396"/>
      <c r="JIU12" s="1396"/>
      <c r="JIV12" s="1396"/>
      <c r="JIW12" s="1396"/>
      <c r="JIX12" s="1396"/>
      <c r="JIY12" s="1396"/>
      <c r="JIZ12" s="1396"/>
      <c r="JJA12" s="1396"/>
      <c r="JJB12" s="1396"/>
      <c r="JJC12" s="1396"/>
      <c r="JJD12" s="1396"/>
      <c r="JJE12" s="1396"/>
      <c r="JJF12" s="1396"/>
      <c r="JJG12" s="1396"/>
      <c r="JJH12" s="1396"/>
      <c r="JJI12" s="1396"/>
      <c r="JJJ12" s="1396"/>
      <c r="JJK12" s="1396"/>
      <c r="JJL12" s="1396"/>
      <c r="JJM12" s="1396"/>
      <c r="JJN12" s="1396"/>
      <c r="JJO12" s="1396"/>
      <c r="JJP12" s="1396"/>
      <c r="JJQ12" s="1396"/>
      <c r="JJR12" s="1396"/>
      <c r="JJS12" s="1396"/>
      <c r="JJT12" s="1396"/>
      <c r="JJU12" s="1396"/>
      <c r="JJV12" s="1396"/>
      <c r="JJW12" s="1396"/>
      <c r="JJX12" s="1396"/>
      <c r="JJY12" s="1396"/>
      <c r="JJZ12" s="1396"/>
      <c r="JKA12" s="1396"/>
      <c r="JKB12" s="1396"/>
      <c r="JKC12" s="1396"/>
      <c r="JKD12" s="1396"/>
      <c r="JKE12" s="1396"/>
      <c r="JKF12" s="1396"/>
      <c r="JKG12" s="1396"/>
      <c r="JKH12" s="1396"/>
      <c r="JKI12" s="1396"/>
      <c r="JKJ12" s="1396"/>
      <c r="JKK12" s="1396"/>
      <c r="JKL12" s="1396"/>
      <c r="JKM12" s="1396"/>
      <c r="JKN12" s="1396"/>
      <c r="JKO12" s="1396"/>
      <c r="JKP12" s="1396"/>
      <c r="JKQ12" s="1396"/>
      <c r="JKR12" s="1396"/>
      <c r="JKS12" s="1396"/>
      <c r="JKT12" s="1396"/>
      <c r="JKU12" s="1396"/>
      <c r="JKV12" s="1396"/>
      <c r="JKW12" s="1396"/>
      <c r="JKX12" s="1396"/>
      <c r="JKY12" s="1396"/>
      <c r="JKZ12" s="1396"/>
      <c r="JLA12" s="1396"/>
      <c r="JLB12" s="1396"/>
      <c r="JLC12" s="1396"/>
      <c r="JLD12" s="1396"/>
      <c r="JLE12" s="1396"/>
      <c r="JLF12" s="1396"/>
      <c r="JLG12" s="1396"/>
      <c r="JLH12" s="1396"/>
      <c r="JLI12" s="1396"/>
      <c r="JLJ12" s="1396"/>
      <c r="JLK12" s="1396"/>
      <c r="JLL12" s="1396"/>
      <c r="JLM12" s="1396"/>
      <c r="JLN12" s="1396"/>
      <c r="JLO12" s="1396"/>
      <c r="JLP12" s="1396"/>
      <c r="JLQ12" s="1396"/>
      <c r="JLR12" s="1396"/>
      <c r="JLS12" s="1396"/>
      <c r="JLT12" s="1396"/>
      <c r="JLU12" s="1396"/>
      <c r="JLV12" s="1396"/>
      <c r="JLW12" s="1396"/>
      <c r="JLX12" s="1396"/>
      <c r="JLY12" s="1396"/>
      <c r="JLZ12" s="1396"/>
      <c r="JMA12" s="1396"/>
      <c r="JMB12" s="1396"/>
      <c r="JMC12" s="1396"/>
      <c r="JMD12" s="1396"/>
      <c r="JME12" s="1396"/>
      <c r="JMF12" s="1396"/>
      <c r="JMG12" s="1396"/>
      <c r="JMH12" s="1396"/>
      <c r="JMI12" s="1396"/>
      <c r="JMJ12" s="1396"/>
      <c r="JMK12" s="1396"/>
      <c r="JML12" s="1396"/>
      <c r="JMM12" s="1396"/>
      <c r="JMN12" s="1396"/>
      <c r="JMO12" s="1396"/>
      <c r="JMP12" s="1396"/>
      <c r="JMQ12" s="1396"/>
      <c r="JMR12" s="1396"/>
      <c r="JMS12" s="1396"/>
      <c r="JMT12" s="1396"/>
      <c r="JMU12" s="1396"/>
      <c r="JMV12" s="1396"/>
      <c r="JMW12" s="1396"/>
      <c r="JMX12" s="1396"/>
      <c r="JMY12" s="1396"/>
      <c r="JMZ12" s="1396"/>
      <c r="JNA12" s="1396"/>
      <c r="JNB12" s="1396"/>
      <c r="JNC12" s="1396"/>
      <c r="JND12" s="1396"/>
      <c r="JNE12" s="1396"/>
      <c r="JNF12" s="1396"/>
      <c r="JNG12" s="1396"/>
      <c r="JNH12" s="1396"/>
      <c r="JNI12" s="1396"/>
      <c r="JNJ12" s="1396"/>
      <c r="JNK12" s="1396"/>
      <c r="JNL12" s="1396"/>
      <c r="JNM12" s="1396"/>
      <c r="JNN12" s="1396"/>
      <c r="JNO12" s="1396"/>
      <c r="JNP12" s="1396"/>
      <c r="JNQ12" s="1396"/>
      <c r="JNR12" s="1396"/>
      <c r="JNS12" s="1396"/>
      <c r="JNT12" s="1396"/>
      <c r="JNU12" s="1396"/>
      <c r="JNV12" s="1396"/>
      <c r="JNW12" s="1396"/>
      <c r="JNX12" s="1396"/>
      <c r="JNY12" s="1396"/>
      <c r="JNZ12" s="1396"/>
      <c r="JOA12" s="1396"/>
      <c r="JOB12" s="1396"/>
      <c r="JOC12" s="1396"/>
      <c r="JOD12" s="1396"/>
      <c r="JOE12" s="1396"/>
      <c r="JOF12" s="1396"/>
      <c r="JOG12" s="1396"/>
      <c r="JOH12" s="1396"/>
      <c r="JOI12" s="1396"/>
      <c r="JOJ12" s="1396"/>
      <c r="JOK12" s="1396"/>
      <c r="JOL12" s="1396"/>
      <c r="JOM12" s="1396"/>
      <c r="JON12" s="1396"/>
      <c r="JOO12" s="1396"/>
      <c r="JOP12" s="1396"/>
      <c r="JOQ12" s="1396"/>
      <c r="JOR12" s="1396"/>
      <c r="JOS12" s="1396"/>
      <c r="JOT12" s="1396"/>
      <c r="JOU12" s="1396"/>
      <c r="JOV12" s="1396"/>
      <c r="JOW12" s="1396"/>
      <c r="JOX12" s="1396"/>
      <c r="JOY12" s="1396"/>
      <c r="JOZ12" s="1396"/>
      <c r="JPA12" s="1396"/>
      <c r="JPB12" s="1396"/>
      <c r="JPC12" s="1396"/>
      <c r="JPD12" s="1396"/>
      <c r="JPE12" s="1396"/>
      <c r="JPF12" s="1396"/>
      <c r="JPG12" s="1396"/>
      <c r="JPH12" s="1396"/>
      <c r="JPI12" s="1396"/>
      <c r="JPJ12" s="1396"/>
      <c r="JPK12" s="1396"/>
      <c r="JPL12" s="1396"/>
      <c r="JPM12" s="1396"/>
      <c r="JPN12" s="1396"/>
      <c r="JPO12" s="1396"/>
      <c r="JPP12" s="1396"/>
      <c r="JPQ12" s="1396"/>
      <c r="JPR12" s="1396"/>
      <c r="JPS12" s="1396"/>
      <c r="JPT12" s="1396"/>
      <c r="JPU12" s="1396"/>
      <c r="JPV12" s="1396"/>
      <c r="JPW12" s="1396"/>
      <c r="JPX12" s="1396"/>
      <c r="JPY12" s="1396"/>
      <c r="JPZ12" s="1396"/>
      <c r="JQA12" s="1396"/>
      <c r="JQB12" s="1396"/>
      <c r="JQC12" s="1396"/>
      <c r="JQD12" s="1396"/>
      <c r="JQE12" s="1396"/>
      <c r="JQF12" s="1396"/>
      <c r="JQG12" s="1396"/>
      <c r="JQH12" s="1396"/>
      <c r="JQI12" s="1396"/>
      <c r="JQJ12" s="1396"/>
      <c r="JQK12" s="1396"/>
      <c r="JQL12" s="1396"/>
      <c r="JQM12" s="1396"/>
      <c r="JQN12" s="1396"/>
      <c r="JQO12" s="1396"/>
      <c r="JQP12" s="1396"/>
      <c r="JQQ12" s="1396"/>
      <c r="JQR12" s="1396"/>
      <c r="JQS12" s="1396"/>
      <c r="JQT12" s="1396"/>
      <c r="JQU12" s="1396"/>
      <c r="JQV12" s="1396"/>
      <c r="JQW12" s="1396"/>
      <c r="JQX12" s="1396"/>
      <c r="JQY12" s="1396"/>
      <c r="JQZ12" s="1396"/>
      <c r="JRA12" s="1396"/>
      <c r="JRB12" s="1396"/>
      <c r="JRC12" s="1396"/>
      <c r="JRD12" s="1396"/>
      <c r="JRE12" s="1396"/>
      <c r="JRF12" s="1396"/>
      <c r="JRG12" s="1396"/>
      <c r="JRH12" s="1396"/>
      <c r="JRI12" s="1396"/>
      <c r="JRJ12" s="1396"/>
      <c r="JRK12" s="1396"/>
      <c r="JRL12" s="1396"/>
      <c r="JRM12" s="1396"/>
      <c r="JRN12" s="1396"/>
      <c r="JRO12" s="1396"/>
      <c r="JRP12" s="1396"/>
      <c r="JRQ12" s="1396"/>
      <c r="JRR12" s="1396"/>
      <c r="JRS12" s="1396"/>
      <c r="JRT12" s="1396"/>
      <c r="JRU12" s="1396"/>
      <c r="JRV12" s="1396"/>
      <c r="JRW12" s="1396"/>
      <c r="JRX12" s="1396"/>
      <c r="JRY12" s="1396"/>
      <c r="JRZ12" s="1396"/>
      <c r="JSA12" s="1396"/>
      <c r="JSB12" s="1396"/>
      <c r="JSC12" s="1396"/>
      <c r="JSD12" s="1396"/>
      <c r="JSE12" s="1396"/>
      <c r="JSF12" s="1396"/>
      <c r="JSG12" s="1396"/>
      <c r="JSH12" s="1396"/>
      <c r="JSI12" s="1396"/>
      <c r="JSJ12" s="1396"/>
      <c r="JSK12" s="1396"/>
      <c r="JSL12" s="1396"/>
      <c r="JSM12" s="1396"/>
      <c r="JSN12" s="1396"/>
      <c r="JSO12" s="1396"/>
      <c r="JSP12" s="1396"/>
      <c r="JSQ12" s="1396"/>
      <c r="JSR12" s="1396"/>
      <c r="JSS12" s="1396"/>
      <c r="JST12" s="1396"/>
      <c r="JSU12" s="1396"/>
      <c r="JSV12" s="1396"/>
      <c r="JSW12" s="1396"/>
      <c r="JSX12" s="1396"/>
      <c r="JSY12" s="1396"/>
      <c r="JSZ12" s="1396"/>
      <c r="JTA12" s="1396"/>
      <c r="JTB12" s="1396"/>
      <c r="JTC12" s="1396"/>
      <c r="JTD12" s="1396"/>
      <c r="JTE12" s="1396"/>
      <c r="JTF12" s="1396"/>
      <c r="JTG12" s="1396"/>
      <c r="JTH12" s="1396"/>
      <c r="JTI12" s="1396"/>
      <c r="JTJ12" s="1396"/>
      <c r="JTK12" s="1396"/>
      <c r="JTL12" s="1396"/>
      <c r="JTM12" s="1396"/>
      <c r="JTN12" s="1396"/>
      <c r="JTO12" s="1396"/>
      <c r="JTP12" s="1396"/>
      <c r="JTQ12" s="1396"/>
      <c r="JTR12" s="1396"/>
      <c r="JTS12" s="1396"/>
      <c r="JTT12" s="1396"/>
      <c r="JTU12" s="1396"/>
      <c r="JTV12" s="1396"/>
      <c r="JTW12" s="1396"/>
      <c r="JTX12" s="1396"/>
      <c r="JTY12" s="1396"/>
      <c r="JTZ12" s="1396"/>
      <c r="JUA12" s="1396"/>
      <c r="JUB12" s="1396"/>
      <c r="JUC12" s="1396"/>
      <c r="JUD12" s="1396"/>
      <c r="JUE12" s="1396"/>
      <c r="JUF12" s="1396"/>
      <c r="JUG12" s="1396"/>
      <c r="JUH12" s="1396"/>
      <c r="JUI12" s="1396"/>
      <c r="JUJ12" s="1396"/>
      <c r="JUK12" s="1396"/>
      <c r="JUL12" s="1396"/>
      <c r="JUM12" s="1396"/>
      <c r="JUN12" s="1396"/>
      <c r="JUO12" s="1396"/>
      <c r="JUP12" s="1396"/>
      <c r="JUQ12" s="1396"/>
      <c r="JUR12" s="1396"/>
      <c r="JUS12" s="1396"/>
      <c r="JUT12" s="1396"/>
      <c r="JUU12" s="1396"/>
      <c r="JUV12" s="1396"/>
      <c r="JUW12" s="1396"/>
      <c r="JUX12" s="1396"/>
      <c r="JUY12" s="1396"/>
      <c r="JUZ12" s="1396"/>
      <c r="JVA12" s="1396"/>
      <c r="JVB12" s="1396"/>
      <c r="JVC12" s="1396"/>
      <c r="JVD12" s="1396"/>
      <c r="JVE12" s="1396"/>
      <c r="JVF12" s="1396"/>
      <c r="JVG12" s="1396"/>
      <c r="JVH12" s="1396"/>
      <c r="JVI12" s="1396"/>
      <c r="JVJ12" s="1396"/>
      <c r="JVK12" s="1396"/>
      <c r="JVL12" s="1396"/>
      <c r="JVM12" s="1396"/>
      <c r="JVN12" s="1396"/>
      <c r="JVO12" s="1396"/>
      <c r="JVP12" s="1396"/>
      <c r="JVQ12" s="1396"/>
      <c r="JVR12" s="1396"/>
      <c r="JVS12" s="1396"/>
      <c r="JVT12" s="1396"/>
      <c r="JVU12" s="1396"/>
      <c r="JVV12" s="1396"/>
      <c r="JVW12" s="1396"/>
      <c r="JVX12" s="1396"/>
      <c r="JVY12" s="1396"/>
      <c r="JVZ12" s="1396"/>
      <c r="JWA12" s="1396"/>
      <c r="JWB12" s="1396"/>
      <c r="JWC12" s="1396"/>
      <c r="JWD12" s="1396"/>
      <c r="JWE12" s="1396"/>
      <c r="JWF12" s="1396"/>
      <c r="JWG12" s="1396"/>
      <c r="JWH12" s="1396"/>
      <c r="JWI12" s="1396"/>
      <c r="JWJ12" s="1396"/>
      <c r="JWK12" s="1396"/>
      <c r="JWL12" s="1396"/>
      <c r="JWM12" s="1396"/>
      <c r="JWN12" s="1396"/>
      <c r="JWO12" s="1396"/>
      <c r="JWP12" s="1396"/>
      <c r="JWQ12" s="1396"/>
      <c r="JWR12" s="1396"/>
      <c r="JWS12" s="1396"/>
      <c r="JWT12" s="1396"/>
      <c r="JWU12" s="1396"/>
      <c r="JWV12" s="1396"/>
      <c r="JWW12" s="1396"/>
      <c r="JWX12" s="1396"/>
      <c r="JWY12" s="1396"/>
      <c r="JWZ12" s="1396"/>
      <c r="JXA12" s="1396"/>
      <c r="JXB12" s="1396"/>
      <c r="JXC12" s="1396"/>
      <c r="JXD12" s="1396"/>
      <c r="JXE12" s="1396"/>
      <c r="JXF12" s="1396"/>
      <c r="JXG12" s="1396"/>
      <c r="JXH12" s="1396"/>
      <c r="JXI12" s="1396"/>
      <c r="JXJ12" s="1396"/>
      <c r="JXK12" s="1396"/>
      <c r="JXL12" s="1396"/>
      <c r="JXM12" s="1396"/>
      <c r="JXN12" s="1396"/>
      <c r="JXO12" s="1396"/>
      <c r="JXP12" s="1396"/>
      <c r="JXQ12" s="1396"/>
      <c r="JXR12" s="1396"/>
      <c r="JXS12" s="1396"/>
      <c r="JXT12" s="1396"/>
      <c r="JXU12" s="1396"/>
      <c r="JXV12" s="1396"/>
      <c r="JXW12" s="1396"/>
      <c r="JXX12" s="1396"/>
      <c r="JXY12" s="1396"/>
      <c r="JXZ12" s="1396"/>
      <c r="JYA12" s="1396"/>
      <c r="JYB12" s="1396"/>
      <c r="JYC12" s="1396"/>
      <c r="JYD12" s="1396"/>
      <c r="JYE12" s="1396"/>
      <c r="JYF12" s="1396"/>
      <c r="JYG12" s="1396"/>
      <c r="JYH12" s="1396"/>
      <c r="JYI12" s="1396"/>
      <c r="JYJ12" s="1396"/>
      <c r="JYK12" s="1396"/>
      <c r="JYL12" s="1396"/>
      <c r="JYM12" s="1396"/>
      <c r="JYN12" s="1396"/>
      <c r="JYO12" s="1396"/>
      <c r="JYP12" s="1396"/>
      <c r="JYQ12" s="1396"/>
      <c r="JYR12" s="1396"/>
      <c r="JYS12" s="1396"/>
      <c r="JYT12" s="1396"/>
      <c r="JYU12" s="1396"/>
      <c r="JYV12" s="1396"/>
      <c r="JYW12" s="1396"/>
      <c r="JYX12" s="1396"/>
      <c r="JYY12" s="1396"/>
      <c r="JYZ12" s="1396"/>
      <c r="JZA12" s="1396"/>
      <c r="JZB12" s="1396"/>
      <c r="JZC12" s="1396"/>
      <c r="JZD12" s="1396"/>
      <c r="JZE12" s="1396"/>
      <c r="JZF12" s="1396"/>
      <c r="JZG12" s="1396"/>
      <c r="JZH12" s="1396"/>
      <c r="JZI12" s="1396"/>
      <c r="JZJ12" s="1396"/>
      <c r="JZK12" s="1396"/>
      <c r="JZL12" s="1396"/>
      <c r="JZM12" s="1396"/>
      <c r="JZN12" s="1396"/>
      <c r="JZO12" s="1396"/>
      <c r="JZP12" s="1396"/>
      <c r="JZQ12" s="1396"/>
      <c r="JZR12" s="1396"/>
      <c r="JZS12" s="1396"/>
      <c r="JZT12" s="1396"/>
      <c r="JZU12" s="1396"/>
      <c r="JZV12" s="1396"/>
      <c r="JZW12" s="1396"/>
      <c r="JZX12" s="1396"/>
      <c r="JZY12" s="1396"/>
      <c r="JZZ12" s="1396"/>
      <c r="KAA12" s="1396"/>
      <c r="KAB12" s="1396"/>
      <c r="KAC12" s="1396"/>
      <c r="KAD12" s="1396"/>
      <c r="KAE12" s="1396"/>
      <c r="KAF12" s="1396"/>
      <c r="KAG12" s="1396"/>
      <c r="KAH12" s="1396"/>
      <c r="KAI12" s="1396"/>
      <c r="KAJ12" s="1396"/>
      <c r="KAK12" s="1396"/>
      <c r="KAL12" s="1396"/>
      <c r="KAM12" s="1396"/>
      <c r="KAN12" s="1396"/>
      <c r="KAO12" s="1396"/>
      <c r="KAP12" s="1396"/>
      <c r="KAQ12" s="1396"/>
      <c r="KAR12" s="1396"/>
      <c r="KAS12" s="1396"/>
      <c r="KAT12" s="1396"/>
      <c r="KAU12" s="1396"/>
      <c r="KAV12" s="1396"/>
      <c r="KAW12" s="1396"/>
      <c r="KAX12" s="1396"/>
      <c r="KAY12" s="1396"/>
      <c r="KAZ12" s="1396"/>
      <c r="KBA12" s="1396"/>
      <c r="KBB12" s="1396"/>
      <c r="KBC12" s="1396"/>
      <c r="KBD12" s="1396"/>
      <c r="KBE12" s="1396"/>
      <c r="KBF12" s="1396"/>
      <c r="KBG12" s="1396"/>
      <c r="KBH12" s="1396"/>
      <c r="KBI12" s="1396"/>
      <c r="KBJ12" s="1396"/>
      <c r="KBK12" s="1396"/>
      <c r="KBL12" s="1396"/>
      <c r="KBM12" s="1396"/>
      <c r="KBN12" s="1396"/>
      <c r="KBO12" s="1396"/>
      <c r="KBP12" s="1396"/>
      <c r="KBQ12" s="1396"/>
      <c r="KBR12" s="1396"/>
      <c r="KBS12" s="1396"/>
      <c r="KBT12" s="1396"/>
      <c r="KBU12" s="1396"/>
      <c r="KBV12" s="1396"/>
      <c r="KBW12" s="1396"/>
      <c r="KBX12" s="1396"/>
      <c r="KBY12" s="1396"/>
      <c r="KBZ12" s="1396"/>
      <c r="KCA12" s="1396"/>
      <c r="KCB12" s="1396"/>
      <c r="KCC12" s="1396"/>
      <c r="KCD12" s="1396"/>
      <c r="KCE12" s="1396"/>
      <c r="KCF12" s="1396"/>
      <c r="KCG12" s="1396"/>
      <c r="KCH12" s="1396"/>
      <c r="KCI12" s="1396"/>
      <c r="KCJ12" s="1396"/>
      <c r="KCK12" s="1396"/>
      <c r="KCL12" s="1396"/>
      <c r="KCM12" s="1396"/>
      <c r="KCN12" s="1396"/>
      <c r="KCO12" s="1396"/>
      <c r="KCP12" s="1396"/>
      <c r="KCQ12" s="1396"/>
      <c r="KCR12" s="1396"/>
      <c r="KCS12" s="1396"/>
      <c r="KCT12" s="1396"/>
      <c r="KCU12" s="1396"/>
      <c r="KCV12" s="1396"/>
      <c r="KCW12" s="1396"/>
      <c r="KCX12" s="1396"/>
      <c r="KCY12" s="1396"/>
      <c r="KCZ12" s="1396"/>
      <c r="KDA12" s="1396"/>
      <c r="KDB12" s="1396"/>
      <c r="KDC12" s="1396"/>
      <c r="KDD12" s="1396"/>
      <c r="KDE12" s="1396"/>
      <c r="KDF12" s="1396"/>
      <c r="KDG12" s="1396"/>
      <c r="KDH12" s="1396"/>
      <c r="KDI12" s="1396"/>
      <c r="KDJ12" s="1396"/>
      <c r="KDK12" s="1396"/>
      <c r="KDL12" s="1396"/>
      <c r="KDM12" s="1396"/>
      <c r="KDN12" s="1396"/>
      <c r="KDO12" s="1396"/>
      <c r="KDP12" s="1396"/>
      <c r="KDQ12" s="1396"/>
      <c r="KDR12" s="1396"/>
      <c r="KDS12" s="1396"/>
      <c r="KDT12" s="1396"/>
      <c r="KDU12" s="1396"/>
      <c r="KDV12" s="1396"/>
      <c r="KDW12" s="1396"/>
      <c r="KDX12" s="1396"/>
      <c r="KDY12" s="1396"/>
      <c r="KDZ12" s="1396"/>
      <c r="KEA12" s="1396"/>
      <c r="KEB12" s="1396"/>
      <c r="KEC12" s="1396"/>
      <c r="KED12" s="1396"/>
      <c r="KEE12" s="1396"/>
      <c r="KEF12" s="1396"/>
      <c r="KEG12" s="1396"/>
      <c r="KEH12" s="1396"/>
      <c r="KEI12" s="1396"/>
      <c r="KEJ12" s="1396"/>
      <c r="KEK12" s="1396"/>
      <c r="KEL12" s="1396"/>
      <c r="KEM12" s="1396"/>
      <c r="KEN12" s="1396"/>
      <c r="KEO12" s="1396"/>
      <c r="KEP12" s="1396"/>
      <c r="KEQ12" s="1396"/>
      <c r="KER12" s="1396"/>
      <c r="KES12" s="1396"/>
      <c r="KET12" s="1396"/>
      <c r="KEU12" s="1396"/>
      <c r="KEV12" s="1396"/>
      <c r="KEW12" s="1396"/>
      <c r="KEX12" s="1396"/>
      <c r="KEY12" s="1396"/>
      <c r="KEZ12" s="1396"/>
      <c r="KFA12" s="1396"/>
      <c r="KFB12" s="1396"/>
      <c r="KFC12" s="1396"/>
      <c r="KFD12" s="1396"/>
      <c r="KFE12" s="1396"/>
      <c r="KFF12" s="1396"/>
      <c r="KFG12" s="1396"/>
      <c r="KFH12" s="1396"/>
      <c r="KFI12" s="1396"/>
      <c r="KFJ12" s="1396"/>
      <c r="KFK12" s="1396"/>
      <c r="KFL12" s="1396"/>
      <c r="KFM12" s="1396"/>
      <c r="KFN12" s="1396"/>
      <c r="KFO12" s="1396"/>
      <c r="KFP12" s="1396"/>
      <c r="KFQ12" s="1396"/>
      <c r="KFR12" s="1396"/>
      <c r="KFS12" s="1396"/>
      <c r="KFT12" s="1396"/>
      <c r="KFU12" s="1396"/>
      <c r="KFV12" s="1396"/>
      <c r="KFW12" s="1396"/>
      <c r="KFX12" s="1396"/>
      <c r="KFY12" s="1396"/>
      <c r="KFZ12" s="1396"/>
      <c r="KGA12" s="1396"/>
      <c r="KGB12" s="1396"/>
      <c r="KGC12" s="1396"/>
      <c r="KGD12" s="1396"/>
      <c r="KGE12" s="1396"/>
      <c r="KGF12" s="1396"/>
      <c r="KGG12" s="1396"/>
      <c r="KGH12" s="1396"/>
      <c r="KGI12" s="1396"/>
      <c r="KGJ12" s="1396"/>
      <c r="KGK12" s="1396"/>
      <c r="KGL12" s="1396"/>
      <c r="KGM12" s="1396"/>
      <c r="KGN12" s="1396"/>
      <c r="KGO12" s="1396"/>
      <c r="KGP12" s="1396"/>
      <c r="KGQ12" s="1396"/>
      <c r="KGR12" s="1396"/>
      <c r="KGS12" s="1396"/>
      <c r="KGT12" s="1396"/>
      <c r="KGU12" s="1396"/>
      <c r="KGV12" s="1396"/>
      <c r="KGW12" s="1396"/>
      <c r="KGX12" s="1396"/>
      <c r="KGY12" s="1396"/>
      <c r="KGZ12" s="1396"/>
      <c r="KHA12" s="1396"/>
      <c r="KHB12" s="1396"/>
      <c r="KHC12" s="1396"/>
      <c r="KHD12" s="1396"/>
      <c r="KHE12" s="1396"/>
      <c r="KHF12" s="1396"/>
      <c r="KHG12" s="1396"/>
      <c r="KHH12" s="1396"/>
      <c r="KHI12" s="1396"/>
      <c r="KHJ12" s="1396"/>
      <c r="KHK12" s="1396"/>
      <c r="KHL12" s="1396"/>
      <c r="KHM12" s="1396"/>
      <c r="KHN12" s="1396"/>
      <c r="KHO12" s="1396"/>
      <c r="KHP12" s="1396"/>
      <c r="KHQ12" s="1396"/>
      <c r="KHR12" s="1396"/>
      <c r="KHS12" s="1396"/>
      <c r="KHT12" s="1396"/>
      <c r="KHU12" s="1396"/>
      <c r="KHV12" s="1396"/>
      <c r="KHW12" s="1396"/>
      <c r="KHX12" s="1396"/>
      <c r="KHY12" s="1396"/>
      <c r="KHZ12" s="1396"/>
      <c r="KIA12" s="1396"/>
      <c r="KIB12" s="1396"/>
      <c r="KIC12" s="1396"/>
      <c r="KID12" s="1396"/>
      <c r="KIE12" s="1396"/>
      <c r="KIF12" s="1396"/>
      <c r="KIG12" s="1396"/>
      <c r="KIH12" s="1396"/>
      <c r="KII12" s="1396"/>
      <c r="KIJ12" s="1396"/>
      <c r="KIK12" s="1396"/>
      <c r="KIL12" s="1396"/>
      <c r="KIM12" s="1396"/>
      <c r="KIN12" s="1396"/>
      <c r="KIO12" s="1396"/>
      <c r="KIP12" s="1396"/>
      <c r="KIQ12" s="1396"/>
      <c r="KIR12" s="1396"/>
      <c r="KIS12" s="1396"/>
      <c r="KIT12" s="1396"/>
      <c r="KIU12" s="1396"/>
      <c r="KIV12" s="1396"/>
      <c r="KIW12" s="1396"/>
      <c r="KIX12" s="1396"/>
      <c r="KIY12" s="1396"/>
      <c r="KIZ12" s="1396"/>
      <c r="KJA12" s="1396"/>
      <c r="KJB12" s="1396"/>
      <c r="KJC12" s="1396"/>
      <c r="KJD12" s="1396"/>
      <c r="KJE12" s="1396"/>
      <c r="KJF12" s="1396"/>
      <c r="KJG12" s="1396"/>
      <c r="KJH12" s="1396"/>
      <c r="KJI12" s="1396"/>
      <c r="KJJ12" s="1396"/>
      <c r="KJK12" s="1396"/>
      <c r="KJL12" s="1396"/>
      <c r="KJM12" s="1396"/>
      <c r="KJN12" s="1396"/>
      <c r="KJO12" s="1396"/>
      <c r="KJP12" s="1396"/>
      <c r="KJQ12" s="1396"/>
      <c r="KJR12" s="1396"/>
      <c r="KJS12" s="1396"/>
      <c r="KJT12" s="1396"/>
      <c r="KJU12" s="1396"/>
      <c r="KJV12" s="1396"/>
      <c r="KJW12" s="1396"/>
      <c r="KJX12" s="1396"/>
      <c r="KJY12" s="1396"/>
      <c r="KJZ12" s="1396"/>
      <c r="KKA12" s="1396"/>
      <c r="KKB12" s="1396"/>
      <c r="KKC12" s="1396"/>
      <c r="KKD12" s="1396"/>
      <c r="KKE12" s="1396"/>
      <c r="KKF12" s="1396"/>
      <c r="KKG12" s="1396"/>
      <c r="KKH12" s="1396"/>
      <c r="KKI12" s="1396"/>
      <c r="KKJ12" s="1396"/>
      <c r="KKK12" s="1396"/>
      <c r="KKL12" s="1396"/>
      <c r="KKM12" s="1396"/>
      <c r="KKN12" s="1396"/>
      <c r="KKO12" s="1396"/>
      <c r="KKP12" s="1396"/>
      <c r="KKQ12" s="1396"/>
      <c r="KKR12" s="1396"/>
      <c r="KKS12" s="1396"/>
      <c r="KKT12" s="1396"/>
      <c r="KKU12" s="1396"/>
      <c r="KKV12" s="1396"/>
      <c r="KKW12" s="1396"/>
      <c r="KKX12" s="1396"/>
      <c r="KKY12" s="1396"/>
      <c r="KKZ12" s="1396"/>
      <c r="KLA12" s="1396"/>
      <c r="KLB12" s="1396"/>
      <c r="KLC12" s="1396"/>
      <c r="KLD12" s="1396"/>
      <c r="KLE12" s="1396"/>
      <c r="KLF12" s="1396"/>
      <c r="KLG12" s="1396"/>
      <c r="KLH12" s="1396"/>
      <c r="KLI12" s="1396"/>
      <c r="KLJ12" s="1396"/>
      <c r="KLK12" s="1396"/>
      <c r="KLL12" s="1396"/>
      <c r="KLM12" s="1396"/>
      <c r="KLN12" s="1396"/>
      <c r="KLO12" s="1396"/>
      <c r="KLP12" s="1396"/>
      <c r="KLQ12" s="1396"/>
      <c r="KLR12" s="1396"/>
      <c r="KLS12" s="1396"/>
      <c r="KLT12" s="1396"/>
      <c r="KLU12" s="1396"/>
      <c r="KLV12" s="1396"/>
      <c r="KLW12" s="1396"/>
      <c r="KLX12" s="1396"/>
      <c r="KLY12" s="1396"/>
      <c r="KLZ12" s="1396"/>
      <c r="KMA12" s="1396"/>
      <c r="KMB12" s="1396"/>
      <c r="KMC12" s="1396"/>
      <c r="KMD12" s="1396"/>
      <c r="KME12" s="1396"/>
      <c r="KMF12" s="1396"/>
      <c r="KMG12" s="1396"/>
      <c r="KMH12" s="1396"/>
      <c r="KMI12" s="1396"/>
      <c r="KMJ12" s="1396"/>
      <c r="KMK12" s="1396"/>
      <c r="KML12" s="1396"/>
      <c r="KMM12" s="1396"/>
      <c r="KMN12" s="1396"/>
      <c r="KMO12" s="1396"/>
      <c r="KMP12" s="1396"/>
      <c r="KMQ12" s="1396"/>
      <c r="KMR12" s="1396"/>
      <c r="KMS12" s="1396"/>
      <c r="KMT12" s="1396"/>
      <c r="KMU12" s="1396"/>
      <c r="KMV12" s="1396"/>
      <c r="KMW12" s="1396"/>
      <c r="KMX12" s="1396"/>
      <c r="KMY12" s="1396"/>
      <c r="KMZ12" s="1396"/>
      <c r="KNA12" s="1396"/>
      <c r="KNB12" s="1396"/>
      <c r="KNC12" s="1396"/>
      <c r="KND12" s="1396"/>
      <c r="KNE12" s="1396"/>
      <c r="KNF12" s="1396"/>
      <c r="KNG12" s="1396"/>
      <c r="KNH12" s="1396"/>
      <c r="KNI12" s="1396"/>
      <c r="KNJ12" s="1396"/>
      <c r="KNK12" s="1396"/>
      <c r="KNL12" s="1396"/>
      <c r="KNM12" s="1396"/>
      <c r="KNN12" s="1396"/>
      <c r="KNO12" s="1396"/>
      <c r="KNP12" s="1396"/>
      <c r="KNQ12" s="1396"/>
      <c r="KNR12" s="1396"/>
      <c r="KNS12" s="1396"/>
      <c r="KNT12" s="1396"/>
      <c r="KNU12" s="1396"/>
      <c r="KNV12" s="1396"/>
      <c r="KNW12" s="1396"/>
      <c r="KNX12" s="1396"/>
      <c r="KNY12" s="1396"/>
      <c r="KNZ12" s="1396"/>
      <c r="KOA12" s="1396"/>
      <c r="KOB12" s="1396"/>
      <c r="KOC12" s="1396"/>
      <c r="KOD12" s="1396"/>
      <c r="KOE12" s="1396"/>
      <c r="KOF12" s="1396"/>
      <c r="KOG12" s="1396"/>
      <c r="KOH12" s="1396"/>
      <c r="KOI12" s="1396"/>
      <c r="KOJ12" s="1396"/>
      <c r="KOK12" s="1396"/>
      <c r="KOL12" s="1396"/>
      <c r="KOM12" s="1396"/>
      <c r="KON12" s="1396"/>
      <c r="KOO12" s="1396"/>
      <c r="KOP12" s="1396"/>
      <c r="KOQ12" s="1396"/>
      <c r="KOR12" s="1396"/>
      <c r="KOS12" s="1396"/>
      <c r="KOT12" s="1396"/>
      <c r="KOU12" s="1396"/>
      <c r="KOV12" s="1396"/>
      <c r="KOW12" s="1396"/>
      <c r="KOX12" s="1396"/>
      <c r="KOY12" s="1396"/>
      <c r="KOZ12" s="1396"/>
      <c r="KPA12" s="1396"/>
      <c r="KPB12" s="1396"/>
      <c r="KPC12" s="1396"/>
      <c r="KPD12" s="1396"/>
      <c r="KPE12" s="1396"/>
      <c r="KPF12" s="1396"/>
      <c r="KPG12" s="1396"/>
      <c r="KPH12" s="1396"/>
      <c r="KPI12" s="1396"/>
      <c r="KPJ12" s="1396"/>
      <c r="KPK12" s="1396"/>
      <c r="KPL12" s="1396"/>
      <c r="KPM12" s="1396"/>
      <c r="KPN12" s="1396"/>
      <c r="KPO12" s="1396"/>
      <c r="KPP12" s="1396"/>
      <c r="KPQ12" s="1396"/>
      <c r="KPR12" s="1396"/>
      <c r="KPS12" s="1396"/>
      <c r="KPT12" s="1396"/>
      <c r="KPU12" s="1396"/>
      <c r="KPV12" s="1396"/>
      <c r="KPW12" s="1396"/>
      <c r="KPX12" s="1396"/>
      <c r="KPY12" s="1396"/>
      <c r="KPZ12" s="1396"/>
      <c r="KQA12" s="1396"/>
      <c r="KQB12" s="1396"/>
      <c r="KQC12" s="1396"/>
      <c r="KQD12" s="1396"/>
      <c r="KQE12" s="1396"/>
      <c r="KQF12" s="1396"/>
      <c r="KQG12" s="1396"/>
      <c r="KQH12" s="1396"/>
      <c r="KQI12" s="1396"/>
      <c r="KQJ12" s="1396"/>
      <c r="KQK12" s="1396"/>
      <c r="KQL12" s="1396"/>
      <c r="KQM12" s="1396"/>
      <c r="KQN12" s="1396"/>
      <c r="KQO12" s="1396"/>
      <c r="KQP12" s="1396"/>
      <c r="KQQ12" s="1396"/>
      <c r="KQR12" s="1396"/>
      <c r="KQS12" s="1396"/>
      <c r="KQT12" s="1396"/>
      <c r="KQU12" s="1396"/>
      <c r="KQV12" s="1396"/>
      <c r="KQW12" s="1396"/>
      <c r="KQX12" s="1396"/>
      <c r="KQY12" s="1396"/>
      <c r="KQZ12" s="1396"/>
      <c r="KRA12" s="1396"/>
      <c r="KRB12" s="1396"/>
      <c r="KRC12" s="1396"/>
      <c r="KRD12" s="1396"/>
      <c r="KRE12" s="1396"/>
      <c r="KRF12" s="1396"/>
      <c r="KRG12" s="1396"/>
      <c r="KRH12" s="1396"/>
      <c r="KRI12" s="1396"/>
      <c r="KRJ12" s="1396"/>
      <c r="KRK12" s="1396"/>
      <c r="KRL12" s="1396"/>
      <c r="KRM12" s="1396"/>
      <c r="KRN12" s="1396"/>
      <c r="KRO12" s="1396"/>
      <c r="KRP12" s="1396"/>
      <c r="KRQ12" s="1396"/>
      <c r="KRR12" s="1396"/>
      <c r="KRS12" s="1396"/>
      <c r="KRT12" s="1396"/>
      <c r="KRU12" s="1396"/>
      <c r="KRV12" s="1396"/>
      <c r="KRW12" s="1396"/>
      <c r="KRX12" s="1396"/>
      <c r="KRY12" s="1396"/>
      <c r="KRZ12" s="1396"/>
      <c r="KSA12" s="1396"/>
      <c r="KSB12" s="1396"/>
      <c r="KSC12" s="1396"/>
      <c r="KSD12" s="1396"/>
      <c r="KSE12" s="1396"/>
      <c r="KSF12" s="1396"/>
      <c r="KSG12" s="1396"/>
      <c r="KSH12" s="1396"/>
      <c r="KSI12" s="1396"/>
      <c r="KSJ12" s="1396"/>
      <c r="KSK12" s="1396"/>
      <c r="KSL12" s="1396"/>
      <c r="KSM12" s="1396"/>
      <c r="KSN12" s="1396"/>
      <c r="KSO12" s="1396"/>
      <c r="KSP12" s="1396"/>
      <c r="KSQ12" s="1396"/>
      <c r="KSR12" s="1396"/>
      <c r="KSS12" s="1396"/>
      <c r="KST12" s="1396"/>
      <c r="KSU12" s="1396"/>
      <c r="KSV12" s="1396"/>
      <c r="KSW12" s="1396"/>
      <c r="KSX12" s="1396"/>
      <c r="KSY12" s="1396"/>
      <c r="KSZ12" s="1396"/>
      <c r="KTA12" s="1396"/>
      <c r="KTB12" s="1396"/>
      <c r="KTC12" s="1396"/>
      <c r="KTD12" s="1396"/>
      <c r="KTE12" s="1396"/>
      <c r="KTF12" s="1396"/>
      <c r="KTG12" s="1396"/>
      <c r="KTH12" s="1396"/>
      <c r="KTI12" s="1396"/>
      <c r="KTJ12" s="1396"/>
      <c r="KTK12" s="1396"/>
      <c r="KTL12" s="1396"/>
      <c r="KTM12" s="1396"/>
      <c r="KTN12" s="1396"/>
      <c r="KTO12" s="1396"/>
      <c r="KTP12" s="1396"/>
      <c r="KTQ12" s="1396"/>
      <c r="KTR12" s="1396"/>
      <c r="KTS12" s="1396"/>
      <c r="KTT12" s="1396"/>
      <c r="KTU12" s="1396"/>
      <c r="KTV12" s="1396"/>
      <c r="KTW12" s="1396"/>
      <c r="KTX12" s="1396"/>
      <c r="KTY12" s="1396"/>
      <c r="KTZ12" s="1396"/>
      <c r="KUA12" s="1396"/>
      <c r="KUB12" s="1396"/>
      <c r="KUC12" s="1396"/>
      <c r="KUD12" s="1396"/>
      <c r="KUE12" s="1396"/>
      <c r="KUF12" s="1396"/>
      <c r="KUG12" s="1396"/>
      <c r="KUH12" s="1396"/>
      <c r="KUI12" s="1396"/>
      <c r="KUJ12" s="1396"/>
      <c r="KUK12" s="1396"/>
      <c r="KUL12" s="1396"/>
      <c r="KUM12" s="1396"/>
      <c r="KUN12" s="1396"/>
      <c r="KUO12" s="1396"/>
      <c r="KUP12" s="1396"/>
      <c r="KUQ12" s="1396"/>
      <c r="KUR12" s="1396"/>
      <c r="KUS12" s="1396"/>
      <c r="KUT12" s="1396"/>
      <c r="KUU12" s="1396"/>
      <c r="KUV12" s="1396"/>
      <c r="KUW12" s="1396"/>
      <c r="KUX12" s="1396"/>
      <c r="KUY12" s="1396"/>
      <c r="KUZ12" s="1396"/>
      <c r="KVA12" s="1396"/>
      <c r="KVB12" s="1396"/>
      <c r="KVC12" s="1396"/>
      <c r="KVD12" s="1396"/>
      <c r="KVE12" s="1396"/>
      <c r="KVF12" s="1396"/>
      <c r="KVG12" s="1396"/>
      <c r="KVH12" s="1396"/>
      <c r="KVI12" s="1396"/>
      <c r="KVJ12" s="1396"/>
      <c r="KVK12" s="1396"/>
      <c r="KVL12" s="1396"/>
      <c r="KVM12" s="1396"/>
      <c r="KVN12" s="1396"/>
      <c r="KVO12" s="1396"/>
      <c r="KVP12" s="1396"/>
      <c r="KVQ12" s="1396"/>
      <c r="KVR12" s="1396"/>
      <c r="KVS12" s="1396"/>
      <c r="KVT12" s="1396"/>
      <c r="KVU12" s="1396"/>
      <c r="KVV12" s="1396"/>
      <c r="KVW12" s="1396"/>
      <c r="KVX12" s="1396"/>
      <c r="KVY12" s="1396"/>
      <c r="KVZ12" s="1396"/>
      <c r="KWA12" s="1396"/>
      <c r="KWB12" s="1396"/>
      <c r="KWC12" s="1396"/>
      <c r="KWD12" s="1396"/>
      <c r="KWE12" s="1396"/>
      <c r="KWF12" s="1396"/>
      <c r="KWG12" s="1396"/>
      <c r="KWH12" s="1396"/>
      <c r="KWI12" s="1396"/>
      <c r="KWJ12" s="1396"/>
      <c r="KWK12" s="1396"/>
      <c r="KWL12" s="1396"/>
      <c r="KWM12" s="1396"/>
      <c r="KWN12" s="1396"/>
      <c r="KWO12" s="1396"/>
      <c r="KWP12" s="1396"/>
      <c r="KWQ12" s="1396"/>
      <c r="KWR12" s="1396"/>
      <c r="KWS12" s="1396"/>
      <c r="KWT12" s="1396"/>
      <c r="KWU12" s="1396"/>
      <c r="KWV12" s="1396"/>
      <c r="KWW12" s="1396"/>
      <c r="KWX12" s="1396"/>
      <c r="KWY12" s="1396"/>
      <c r="KWZ12" s="1396"/>
      <c r="KXA12" s="1396"/>
      <c r="KXB12" s="1396"/>
      <c r="KXC12" s="1396"/>
      <c r="KXD12" s="1396"/>
      <c r="KXE12" s="1396"/>
      <c r="KXF12" s="1396"/>
      <c r="KXG12" s="1396"/>
      <c r="KXH12" s="1396"/>
      <c r="KXI12" s="1396"/>
      <c r="KXJ12" s="1396"/>
      <c r="KXK12" s="1396"/>
      <c r="KXL12" s="1396"/>
      <c r="KXM12" s="1396"/>
      <c r="KXN12" s="1396"/>
      <c r="KXO12" s="1396"/>
      <c r="KXP12" s="1396"/>
      <c r="KXQ12" s="1396"/>
      <c r="KXR12" s="1396"/>
      <c r="KXS12" s="1396"/>
      <c r="KXT12" s="1396"/>
      <c r="KXU12" s="1396"/>
      <c r="KXV12" s="1396"/>
      <c r="KXW12" s="1396"/>
      <c r="KXX12" s="1396"/>
      <c r="KXY12" s="1396"/>
      <c r="KXZ12" s="1396"/>
      <c r="KYA12" s="1396"/>
      <c r="KYB12" s="1396"/>
      <c r="KYC12" s="1396"/>
      <c r="KYD12" s="1396"/>
      <c r="KYE12" s="1396"/>
      <c r="KYF12" s="1396"/>
      <c r="KYG12" s="1396"/>
      <c r="KYH12" s="1396"/>
      <c r="KYI12" s="1396"/>
      <c r="KYJ12" s="1396"/>
      <c r="KYK12" s="1396"/>
      <c r="KYL12" s="1396"/>
      <c r="KYM12" s="1396"/>
      <c r="KYN12" s="1396"/>
      <c r="KYO12" s="1396"/>
      <c r="KYP12" s="1396"/>
      <c r="KYQ12" s="1396"/>
      <c r="KYR12" s="1396"/>
      <c r="KYS12" s="1396"/>
      <c r="KYT12" s="1396"/>
      <c r="KYU12" s="1396"/>
      <c r="KYV12" s="1396"/>
      <c r="KYW12" s="1396"/>
      <c r="KYX12" s="1396"/>
      <c r="KYY12" s="1396"/>
      <c r="KYZ12" s="1396"/>
      <c r="KZA12" s="1396"/>
      <c r="KZB12" s="1396"/>
      <c r="KZC12" s="1396"/>
      <c r="KZD12" s="1396"/>
      <c r="KZE12" s="1396"/>
      <c r="KZF12" s="1396"/>
      <c r="KZG12" s="1396"/>
      <c r="KZH12" s="1396"/>
      <c r="KZI12" s="1396"/>
      <c r="KZJ12" s="1396"/>
      <c r="KZK12" s="1396"/>
      <c r="KZL12" s="1396"/>
      <c r="KZM12" s="1396"/>
      <c r="KZN12" s="1396"/>
      <c r="KZO12" s="1396"/>
      <c r="KZP12" s="1396"/>
      <c r="KZQ12" s="1396"/>
      <c r="KZR12" s="1396"/>
      <c r="KZS12" s="1396"/>
      <c r="KZT12" s="1396"/>
      <c r="KZU12" s="1396"/>
      <c r="KZV12" s="1396"/>
      <c r="KZW12" s="1396"/>
      <c r="KZX12" s="1396"/>
      <c r="KZY12" s="1396"/>
      <c r="KZZ12" s="1396"/>
      <c r="LAA12" s="1396"/>
      <c r="LAB12" s="1396"/>
      <c r="LAC12" s="1396"/>
      <c r="LAD12" s="1396"/>
      <c r="LAE12" s="1396"/>
      <c r="LAF12" s="1396"/>
      <c r="LAG12" s="1396"/>
      <c r="LAH12" s="1396"/>
      <c r="LAI12" s="1396"/>
      <c r="LAJ12" s="1396"/>
      <c r="LAK12" s="1396"/>
      <c r="LAL12" s="1396"/>
      <c r="LAM12" s="1396"/>
      <c r="LAN12" s="1396"/>
      <c r="LAO12" s="1396"/>
      <c r="LAP12" s="1396"/>
      <c r="LAQ12" s="1396"/>
      <c r="LAR12" s="1396"/>
      <c r="LAS12" s="1396"/>
      <c r="LAT12" s="1396"/>
      <c r="LAU12" s="1396"/>
      <c r="LAV12" s="1396"/>
      <c r="LAW12" s="1396"/>
      <c r="LAX12" s="1396"/>
      <c r="LAY12" s="1396"/>
      <c r="LAZ12" s="1396"/>
      <c r="LBA12" s="1396"/>
      <c r="LBB12" s="1396"/>
      <c r="LBC12" s="1396"/>
      <c r="LBD12" s="1396"/>
      <c r="LBE12" s="1396"/>
      <c r="LBF12" s="1396"/>
      <c r="LBG12" s="1396"/>
      <c r="LBH12" s="1396"/>
      <c r="LBI12" s="1396"/>
      <c r="LBJ12" s="1396"/>
      <c r="LBK12" s="1396"/>
      <c r="LBL12" s="1396"/>
      <c r="LBM12" s="1396"/>
      <c r="LBN12" s="1396"/>
      <c r="LBO12" s="1396"/>
      <c r="LBP12" s="1396"/>
      <c r="LBQ12" s="1396"/>
      <c r="LBR12" s="1396"/>
      <c r="LBS12" s="1396"/>
      <c r="LBT12" s="1396"/>
      <c r="LBU12" s="1396"/>
      <c r="LBV12" s="1396"/>
      <c r="LBW12" s="1396"/>
      <c r="LBX12" s="1396"/>
      <c r="LBY12" s="1396"/>
      <c r="LBZ12" s="1396"/>
      <c r="LCA12" s="1396"/>
      <c r="LCB12" s="1396"/>
      <c r="LCC12" s="1396"/>
      <c r="LCD12" s="1396"/>
      <c r="LCE12" s="1396"/>
      <c r="LCF12" s="1396"/>
      <c r="LCG12" s="1396"/>
      <c r="LCH12" s="1396"/>
      <c r="LCI12" s="1396"/>
      <c r="LCJ12" s="1396"/>
      <c r="LCK12" s="1396"/>
      <c r="LCL12" s="1396"/>
      <c r="LCM12" s="1396"/>
      <c r="LCN12" s="1396"/>
      <c r="LCO12" s="1396"/>
      <c r="LCP12" s="1396"/>
      <c r="LCQ12" s="1396"/>
      <c r="LCR12" s="1396"/>
      <c r="LCS12" s="1396"/>
      <c r="LCT12" s="1396"/>
      <c r="LCU12" s="1396"/>
      <c r="LCV12" s="1396"/>
      <c r="LCW12" s="1396"/>
      <c r="LCX12" s="1396"/>
      <c r="LCY12" s="1396"/>
      <c r="LCZ12" s="1396"/>
      <c r="LDA12" s="1396"/>
      <c r="LDB12" s="1396"/>
      <c r="LDC12" s="1396"/>
      <c r="LDD12" s="1396"/>
      <c r="LDE12" s="1396"/>
      <c r="LDF12" s="1396"/>
      <c r="LDG12" s="1396"/>
      <c r="LDH12" s="1396"/>
      <c r="LDI12" s="1396"/>
      <c r="LDJ12" s="1396"/>
      <c r="LDK12" s="1396"/>
      <c r="LDL12" s="1396"/>
      <c r="LDM12" s="1396"/>
      <c r="LDN12" s="1396"/>
      <c r="LDO12" s="1396"/>
      <c r="LDP12" s="1396"/>
      <c r="LDQ12" s="1396"/>
      <c r="LDR12" s="1396"/>
      <c r="LDS12" s="1396"/>
      <c r="LDT12" s="1396"/>
      <c r="LDU12" s="1396"/>
      <c r="LDV12" s="1396"/>
      <c r="LDW12" s="1396"/>
      <c r="LDX12" s="1396"/>
      <c r="LDY12" s="1396"/>
      <c r="LDZ12" s="1396"/>
      <c r="LEA12" s="1396"/>
      <c r="LEB12" s="1396"/>
      <c r="LEC12" s="1396"/>
      <c r="LED12" s="1396"/>
      <c r="LEE12" s="1396"/>
      <c r="LEF12" s="1396"/>
      <c r="LEG12" s="1396"/>
      <c r="LEH12" s="1396"/>
      <c r="LEI12" s="1396"/>
      <c r="LEJ12" s="1396"/>
      <c r="LEK12" s="1396"/>
      <c r="LEL12" s="1396"/>
      <c r="LEM12" s="1396"/>
      <c r="LEN12" s="1396"/>
      <c r="LEO12" s="1396"/>
      <c r="LEP12" s="1396"/>
      <c r="LEQ12" s="1396"/>
      <c r="LER12" s="1396"/>
      <c r="LES12" s="1396"/>
      <c r="LET12" s="1396"/>
      <c r="LEU12" s="1396"/>
      <c r="LEV12" s="1396"/>
      <c r="LEW12" s="1396"/>
      <c r="LEX12" s="1396"/>
      <c r="LEY12" s="1396"/>
      <c r="LEZ12" s="1396"/>
      <c r="LFA12" s="1396"/>
      <c r="LFB12" s="1396"/>
      <c r="LFC12" s="1396"/>
      <c r="LFD12" s="1396"/>
      <c r="LFE12" s="1396"/>
      <c r="LFF12" s="1396"/>
      <c r="LFG12" s="1396"/>
      <c r="LFH12" s="1396"/>
      <c r="LFI12" s="1396"/>
      <c r="LFJ12" s="1396"/>
      <c r="LFK12" s="1396"/>
      <c r="LFL12" s="1396"/>
      <c r="LFM12" s="1396"/>
      <c r="LFN12" s="1396"/>
      <c r="LFO12" s="1396"/>
      <c r="LFP12" s="1396"/>
      <c r="LFQ12" s="1396"/>
      <c r="LFR12" s="1396"/>
      <c r="LFS12" s="1396"/>
      <c r="LFT12" s="1396"/>
      <c r="LFU12" s="1396"/>
      <c r="LFV12" s="1396"/>
      <c r="LFW12" s="1396"/>
      <c r="LFX12" s="1396"/>
      <c r="LFY12" s="1396"/>
      <c r="LFZ12" s="1396"/>
      <c r="LGA12" s="1396"/>
      <c r="LGB12" s="1396"/>
      <c r="LGC12" s="1396"/>
      <c r="LGD12" s="1396"/>
      <c r="LGE12" s="1396"/>
      <c r="LGF12" s="1396"/>
      <c r="LGG12" s="1396"/>
      <c r="LGH12" s="1396"/>
      <c r="LGI12" s="1396"/>
      <c r="LGJ12" s="1396"/>
      <c r="LGK12" s="1396"/>
      <c r="LGL12" s="1396"/>
      <c r="LGM12" s="1396"/>
      <c r="LGN12" s="1396"/>
      <c r="LGO12" s="1396"/>
      <c r="LGP12" s="1396"/>
      <c r="LGQ12" s="1396"/>
      <c r="LGR12" s="1396"/>
      <c r="LGS12" s="1396"/>
      <c r="LGT12" s="1396"/>
      <c r="LGU12" s="1396"/>
      <c r="LGV12" s="1396"/>
      <c r="LGW12" s="1396"/>
      <c r="LGX12" s="1396"/>
      <c r="LGY12" s="1396"/>
      <c r="LGZ12" s="1396"/>
      <c r="LHA12" s="1396"/>
      <c r="LHB12" s="1396"/>
      <c r="LHC12" s="1396"/>
      <c r="LHD12" s="1396"/>
      <c r="LHE12" s="1396"/>
      <c r="LHF12" s="1396"/>
      <c r="LHG12" s="1396"/>
      <c r="LHH12" s="1396"/>
      <c r="LHI12" s="1396"/>
      <c r="LHJ12" s="1396"/>
      <c r="LHK12" s="1396"/>
      <c r="LHL12" s="1396"/>
      <c r="LHM12" s="1396"/>
      <c r="LHN12" s="1396"/>
      <c r="LHO12" s="1396"/>
      <c r="LHP12" s="1396"/>
      <c r="LHQ12" s="1396"/>
      <c r="LHR12" s="1396"/>
      <c r="LHS12" s="1396"/>
      <c r="LHT12" s="1396"/>
      <c r="LHU12" s="1396"/>
      <c r="LHV12" s="1396"/>
      <c r="LHW12" s="1396"/>
      <c r="LHX12" s="1396"/>
      <c r="LHY12" s="1396"/>
      <c r="LHZ12" s="1396"/>
      <c r="LIA12" s="1396"/>
      <c r="LIB12" s="1396"/>
      <c r="LIC12" s="1396"/>
      <c r="LID12" s="1396"/>
      <c r="LIE12" s="1396"/>
      <c r="LIF12" s="1396"/>
      <c r="LIG12" s="1396"/>
      <c r="LIH12" s="1396"/>
      <c r="LII12" s="1396"/>
      <c r="LIJ12" s="1396"/>
      <c r="LIK12" s="1396"/>
      <c r="LIL12" s="1396"/>
      <c r="LIM12" s="1396"/>
      <c r="LIN12" s="1396"/>
      <c r="LIO12" s="1396"/>
      <c r="LIP12" s="1396"/>
      <c r="LIQ12" s="1396"/>
      <c r="LIR12" s="1396"/>
      <c r="LIS12" s="1396"/>
      <c r="LIT12" s="1396"/>
      <c r="LIU12" s="1396"/>
      <c r="LIV12" s="1396"/>
      <c r="LIW12" s="1396"/>
      <c r="LIX12" s="1396"/>
      <c r="LIY12" s="1396"/>
      <c r="LIZ12" s="1396"/>
      <c r="LJA12" s="1396"/>
      <c r="LJB12" s="1396"/>
      <c r="LJC12" s="1396"/>
      <c r="LJD12" s="1396"/>
      <c r="LJE12" s="1396"/>
      <c r="LJF12" s="1396"/>
      <c r="LJG12" s="1396"/>
      <c r="LJH12" s="1396"/>
      <c r="LJI12" s="1396"/>
      <c r="LJJ12" s="1396"/>
      <c r="LJK12" s="1396"/>
      <c r="LJL12" s="1396"/>
      <c r="LJM12" s="1396"/>
      <c r="LJN12" s="1396"/>
      <c r="LJO12" s="1396"/>
      <c r="LJP12" s="1396"/>
      <c r="LJQ12" s="1396"/>
      <c r="LJR12" s="1396"/>
      <c r="LJS12" s="1396"/>
      <c r="LJT12" s="1396"/>
      <c r="LJU12" s="1396"/>
      <c r="LJV12" s="1396"/>
      <c r="LJW12" s="1396"/>
      <c r="LJX12" s="1396"/>
      <c r="LJY12" s="1396"/>
      <c r="LJZ12" s="1396"/>
      <c r="LKA12" s="1396"/>
      <c r="LKB12" s="1396"/>
      <c r="LKC12" s="1396"/>
      <c r="LKD12" s="1396"/>
      <c r="LKE12" s="1396"/>
      <c r="LKF12" s="1396"/>
      <c r="LKG12" s="1396"/>
      <c r="LKH12" s="1396"/>
      <c r="LKI12" s="1396"/>
      <c r="LKJ12" s="1396"/>
      <c r="LKK12" s="1396"/>
      <c r="LKL12" s="1396"/>
      <c r="LKM12" s="1396"/>
      <c r="LKN12" s="1396"/>
      <c r="LKO12" s="1396"/>
      <c r="LKP12" s="1396"/>
      <c r="LKQ12" s="1396"/>
      <c r="LKR12" s="1396"/>
      <c r="LKS12" s="1396"/>
      <c r="LKT12" s="1396"/>
      <c r="LKU12" s="1396"/>
      <c r="LKV12" s="1396"/>
      <c r="LKW12" s="1396"/>
      <c r="LKX12" s="1396"/>
      <c r="LKY12" s="1396"/>
      <c r="LKZ12" s="1396"/>
      <c r="LLA12" s="1396"/>
      <c r="LLB12" s="1396"/>
      <c r="LLC12" s="1396"/>
      <c r="LLD12" s="1396"/>
      <c r="LLE12" s="1396"/>
      <c r="LLF12" s="1396"/>
      <c r="LLG12" s="1396"/>
      <c r="LLH12" s="1396"/>
      <c r="LLI12" s="1396"/>
      <c r="LLJ12" s="1396"/>
      <c r="LLK12" s="1396"/>
      <c r="LLL12" s="1396"/>
      <c r="LLM12" s="1396"/>
      <c r="LLN12" s="1396"/>
      <c r="LLO12" s="1396"/>
      <c r="LLP12" s="1396"/>
      <c r="LLQ12" s="1396"/>
      <c r="LLR12" s="1396"/>
      <c r="LLS12" s="1396"/>
      <c r="LLT12" s="1396"/>
      <c r="LLU12" s="1396"/>
      <c r="LLV12" s="1396"/>
      <c r="LLW12" s="1396"/>
      <c r="LLX12" s="1396"/>
      <c r="LLY12" s="1396"/>
      <c r="LLZ12" s="1396"/>
      <c r="LMA12" s="1396"/>
      <c r="LMB12" s="1396"/>
      <c r="LMC12" s="1396"/>
      <c r="LMD12" s="1396"/>
      <c r="LME12" s="1396"/>
      <c r="LMF12" s="1396"/>
      <c r="LMG12" s="1396"/>
      <c r="LMH12" s="1396"/>
      <c r="LMI12" s="1396"/>
      <c r="LMJ12" s="1396"/>
      <c r="LMK12" s="1396"/>
      <c r="LML12" s="1396"/>
      <c r="LMM12" s="1396"/>
      <c r="LMN12" s="1396"/>
      <c r="LMO12" s="1396"/>
      <c r="LMP12" s="1396"/>
      <c r="LMQ12" s="1396"/>
      <c r="LMR12" s="1396"/>
      <c r="LMS12" s="1396"/>
      <c r="LMT12" s="1396"/>
      <c r="LMU12" s="1396"/>
      <c r="LMV12" s="1396"/>
      <c r="LMW12" s="1396"/>
      <c r="LMX12" s="1396"/>
      <c r="LMY12" s="1396"/>
      <c r="LMZ12" s="1396"/>
      <c r="LNA12" s="1396"/>
      <c r="LNB12" s="1396"/>
      <c r="LNC12" s="1396"/>
      <c r="LND12" s="1396"/>
      <c r="LNE12" s="1396"/>
      <c r="LNF12" s="1396"/>
      <c r="LNG12" s="1396"/>
      <c r="LNH12" s="1396"/>
      <c r="LNI12" s="1396"/>
      <c r="LNJ12" s="1396"/>
      <c r="LNK12" s="1396"/>
      <c r="LNL12" s="1396"/>
      <c r="LNM12" s="1396"/>
      <c r="LNN12" s="1396"/>
      <c r="LNO12" s="1396"/>
      <c r="LNP12" s="1396"/>
      <c r="LNQ12" s="1396"/>
      <c r="LNR12" s="1396"/>
      <c r="LNS12" s="1396"/>
      <c r="LNT12" s="1396"/>
      <c r="LNU12" s="1396"/>
      <c r="LNV12" s="1396"/>
      <c r="LNW12" s="1396"/>
      <c r="LNX12" s="1396"/>
      <c r="LNY12" s="1396"/>
      <c r="LNZ12" s="1396"/>
      <c r="LOA12" s="1396"/>
      <c r="LOB12" s="1396"/>
      <c r="LOC12" s="1396"/>
      <c r="LOD12" s="1396"/>
      <c r="LOE12" s="1396"/>
      <c r="LOF12" s="1396"/>
      <c r="LOG12" s="1396"/>
      <c r="LOH12" s="1396"/>
      <c r="LOI12" s="1396"/>
      <c r="LOJ12" s="1396"/>
      <c r="LOK12" s="1396"/>
      <c r="LOL12" s="1396"/>
      <c r="LOM12" s="1396"/>
      <c r="LON12" s="1396"/>
      <c r="LOO12" s="1396"/>
      <c r="LOP12" s="1396"/>
      <c r="LOQ12" s="1396"/>
      <c r="LOR12" s="1396"/>
      <c r="LOS12" s="1396"/>
      <c r="LOT12" s="1396"/>
      <c r="LOU12" s="1396"/>
      <c r="LOV12" s="1396"/>
      <c r="LOW12" s="1396"/>
      <c r="LOX12" s="1396"/>
      <c r="LOY12" s="1396"/>
      <c r="LOZ12" s="1396"/>
      <c r="LPA12" s="1396"/>
      <c r="LPB12" s="1396"/>
      <c r="LPC12" s="1396"/>
      <c r="LPD12" s="1396"/>
      <c r="LPE12" s="1396"/>
      <c r="LPF12" s="1396"/>
      <c r="LPG12" s="1396"/>
      <c r="LPH12" s="1396"/>
      <c r="LPI12" s="1396"/>
      <c r="LPJ12" s="1396"/>
      <c r="LPK12" s="1396"/>
      <c r="LPL12" s="1396"/>
      <c r="LPM12" s="1396"/>
      <c r="LPN12" s="1396"/>
      <c r="LPO12" s="1396"/>
      <c r="LPP12" s="1396"/>
      <c r="LPQ12" s="1396"/>
      <c r="LPR12" s="1396"/>
      <c r="LPS12" s="1396"/>
      <c r="LPT12" s="1396"/>
      <c r="LPU12" s="1396"/>
      <c r="LPV12" s="1396"/>
      <c r="LPW12" s="1396"/>
      <c r="LPX12" s="1396"/>
      <c r="LPY12" s="1396"/>
      <c r="LPZ12" s="1396"/>
      <c r="LQA12" s="1396"/>
      <c r="LQB12" s="1396"/>
      <c r="LQC12" s="1396"/>
      <c r="LQD12" s="1396"/>
      <c r="LQE12" s="1396"/>
      <c r="LQF12" s="1396"/>
      <c r="LQG12" s="1396"/>
      <c r="LQH12" s="1396"/>
      <c r="LQI12" s="1396"/>
      <c r="LQJ12" s="1396"/>
      <c r="LQK12" s="1396"/>
      <c r="LQL12" s="1396"/>
      <c r="LQM12" s="1396"/>
      <c r="LQN12" s="1396"/>
      <c r="LQO12" s="1396"/>
      <c r="LQP12" s="1396"/>
      <c r="LQQ12" s="1396"/>
      <c r="LQR12" s="1396"/>
      <c r="LQS12" s="1396"/>
      <c r="LQT12" s="1396"/>
      <c r="LQU12" s="1396"/>
      <c r="LQV12" s="1396"/>
      <c r="LQW12" s="1396"/>
      <c r="LQX12" s="1396"/>
      <c r="LQY12" s="1396"/>
      <c r="LQZ12" s="1396"/>
      <c r="LRA12" s="1396"/>
      <c r="LRB12" s="1396"/>
      <c r="LRC12" s="1396"/>
      <c r="LRD12" s="1396"/>
      <c r="LRE12" s="1396"/>
      <c r="LRF12" s="1396"/>
      <c r="LRG12" s="1396"/>
      <c r="LRH12" s="1396"/>
      <c r="LRI12" s="1396"/>
      <c r="LRJ12" s="1396"/>
      <c r="LRK12" s="1396"/>
      <c r="LRL12" s="1396"/>
      <c r="LRM12" s="1396"/>
      <c r="LRN12" s="1396"/>
      <c r="LRO12" s="1396"/>
      <c r="LRP12" s="1396"/>
      <c r="LRQ12" s="1396"/>
      <c r="LRR12" s="1396"/>
      <c r="LRS12" s="1396"/>
      <c r="LRT12" s="1396"/>
      <c r="LRU12" s="1396"/>
      <c r="LRV12" s="1396"/>
      <c r="LRW12" s="1396"/>
      <c r="LRX12" s="1396"/>
      <c r="LRY12" s="1396"/>
      <c r="LRZ12" s="1396"/>
      <c r="LSA12" s="1396"/>
      <c r="LSB12" s="1396"/>
      <c r="LSC12" s="1396"/>
      <c r="LSD12" s="1396"/>
      <c r="LSE12" s="1396"/>
      <c r="LSF12" s="1396"/>
      <c r="LSG12" s="1396"/>
      <c r="LSH12" s="1396"/>
      <c r="LSI12" s="1396"/>
      <c r="LSJ12" s="1396"/>
      <c r="LSK12" s="1396"/>
      <c r="LSL12" s="1396"/>
      <c r="LSM12" s="1396"/>
      <c r="LSN12" s="1396"/>
      <c r="LSO12" s="1396"/>
      <c r="LSP12" s="1396"/>
      <c r="LSQ12" s="1396"/>
      <c r="LSR12" s="1396"/>
      <c r="LSS12" s="1396"/>
      <c r="LST12" s="1396"/>
      <c r="LSU12" s="1396"/>
      <c r="LSV12" s="1396"/>
      <c r="LSW12" s="1396"/>
      <c r="LSX12" s="1396"/>
      <c r="LSY12" s="1396"/>
      <c r="LSZ12" s="1396"/>
      <c r="LTA12" s="1396"/>
      <c r="LTB12" s="1396"/>
      <c r="LTC12" s="1396"/>
      <c r="LTD12" s="1396"/>
      <c r="LTE12" s="1396"/>
      <c r="LTF12" s="1396"/>
      <c r="LTG12" s="1396"/>
      <c r="LTH12" s="1396"/>
      <c r="LTI12" s="1396"/>
      <c r="LTJ12" s="1396"/>
      <c r="LTK12" s="1396"/>
      <c r="LTL12" s="1396"/>
      <c r="LTM12" s="1396"/>
      <c r="LTN12" s="1396"/>
      <c r="LTO12" s="1396"/>
      <c r="LTP12" s="1396"/>
      <c r="LTQ12" s="1396"/>
      <c r="LTR12" s="1396"/>
      <c r="LTS12" s="1396"/>
      <c r="LTT12" s="1396"/>
      <c r="LTU12" s="1396"/>
      <c r="LTV12" s="1396"/>
      <c r="LTW12" s="1396"/>
      <c r="LTX12" s="1396"/>
      <c r="LTY12" s="1396"/>
      <c r="LTZ12" s="1396"/>
      <c r="LUA12" s="1396"/>
      <c r="LUB12" s="1396"/>
      <c r="LUC12" s="1396"/>
      <c r="LUD12" s="1396"/>
      <c r="LUE12" s="1396"/>
      <c r="LUF12" s="1396"/>
      <c r="LUG12" s="1396"/>
      <c r="LUH12" s="1396"/>
      <c r="LUI12" s="1396"/>
      <c r="LUJ12" s="1396"/>
      <c r="LUK12" s="1396"/>
      <c r="LUL12" s="1396"/>
      <c r="LUM12" s="1396"/>
      <c r="LUN12" s="1396"/>
      <c r="LUO12" s="1396"/>
      <c r="LUP12" s="1396"/>
      <c r="LUQ12" s="1396"/>
      <c r="LUR12" s="1396"/>
      <c r="LUS12" s="1396"/>
      <c r="LUT12" s="1396"/>
      <c r="LUU12" s="1396"/>
      <c r="LUV12" s="1396"/>
      <c r="LUW12" s="1396"/>
      <c r="LUX12" s="1396"/>
      <c r="LUY12" s="1396"/>
      <c r="LUZ12" s="1396"/>
      <c r="LVA12" s="1396"/>
      <c r="LVB12" s="1396"/>
      <c r="LVC12" s="1396"/>
      <c r="LVD12" s="1396"/>
      <c r="LVE12" s="1396"/>
      <c r="LVF12" s="1396"/>
      <c r="LVG12" s="1396"/>
      <c r="LVH12" s="1396"/>
      <c r="LVI12" s="1396"/>
      <c r="LVJ12" s="1396"/>
      <c r="LVK12" s="1396"/>
      <c r="LVL12" s="1396"/>
      <c r="LVM12" s="1396"/>
      <c r="LVN12" s="1396"/>
      <c r="LVO12" s="1396"/>
      <c r="LVP12" s="1396"/>
      <c r="LVQ12" s="1396"/>
      <c r="LVR12" s="1396"/>
      <c r="LVS12" s="1396"/>
      <c r="LVT12" s="1396"/>
      <c r="LVU12" s="1396"/>
      <c r="LVV12" s="1396"/>
      <c r="LVW12" s="1396"/>
      <c r="LVX12" s="1396"/>
      <c r="LVY12" s="1396"/>
      <c r="LVZ12" s="1396"/>
      <c r="LWA12" s="1396"/>
      <c r="LWB12" s="1396"/>
      <c r="LWC12" s="1396"/>
      <c r="LWD12" s="1396"/>
      <c r="LWE12" s="1396"/>
      <c r="LWF12" s="1396"/>
      <c r="LWG12" s="1396"/>
      <c r="LWH12" s="1396"/>
      <c r="LWI12" s="1396"/>
      <c r="LWJ12" s="1396"/>
      <c r="LWK12" s="1396"/>
      <c r="LWL12" s="1396"/>
      <c r="LWM12" s="1396"/>
      <c r="LWN12" s="1396"/>
      <c r="LWO12" s="1396"/>
      <c r="LWP12" s="1396"/>
      <c r="LWQ12" s="1396"/>
      <c r="LWR12" s="1396"/>
      <c r="LWS12" s="1396"/>
      <c r="LWT12" s="1396"/>
      <c r="LWU12" s="1396"/>
      <c r="LWV12" s="1396"/>
      <c r="LWW12" s="1396"/>
      <c r="LWX12" s="1396"/>
      <c r="LWY12" s="1396"/>
      <c r="LWZ12" s="1396"/>
      <c r="LXA12" s="1396"/>
      <c r="LXB12" s="1396"/>
      <c r="LXC12" s="1396"/>
      <c r="LXD12" s="1396"/>
      <c r="LXE12" s="1396"/>
      <c r="LXF12" s="1396"/>
      <c r="LXG12" s="1396"/>
      <c r="LXH12" s="1396"/>
      <c r="LXI12" s="1396"/>
      <c r="LXJ12" s="1396"/>
      <c r="LXK12" s="1396"/>
      <c r="LXL12" s="1396"/>
      <c r="LXM12" s="1396"/>
      <c r="LXN12" s="1396"/>
      <c r="LXO12" s="1396"/>
      <c r="LXP12" s="1396"/>
      <c r="LXQ12" s="1396"/>
      <c r="LXR12" s="1396"/>
      <c r="LXS12" s="1396"/>
      <c r="LXT12" s="1396"/>
      <c r="LXU12" s="1396"/>
      <c r="LXV12" s="1396"/>
      <c r="LXW12" s="1396"/>
      <c r="LXX12" s="1396"/>
      <c r="LXY12" s="1396"/>
      <c r="LXZ12" s="1396"/>
      <c r="LYA12" s="1396"/>
      <c r="LYB12" s="1396"/>
      <c r="LYC12" s="1396"/>
      <c r="LYD12" s="1396"/>
      <c r="LYE12" s="1396"/>
      <c r="LYF12" s="1396"/>
      <c r="LYG12" s="1396"/>
      <c r="LYH12" s="1396"/>
      <c r="LYI12" s="1396"/>
      <c r="LYJ12" s="1396"/>
      <c r="LYK12" s="1396"/>
      <c r="LYL12" s="1396"/>
      <c r="LYM12" s="1396"/>
      <c r="LYN12" s="1396"/>
      <c r="LYO12" s="1396"/>
      <c r="LYP12" s="1396"/>
      <c r="LYQ12" s="1396"/>
      <c r="LYR12" s="1396"/>
      <c r="LYS12" s="1396"/>
      <c r="LYT12" s="1396"/>
      <c r="LYU12" s="1396"/>
      <c r="LYV12" s="1396"/>
      <c r="LYW12" s="1396"/>
      <c r="LYX12" s="1396"/>
      <c r="LYY12" s="1396"/>
      <c r="LYZ12" s="1396"/>
      <c r="LZA12" s="1396"/>
      <c r="LZB12" s="1396"/>
      <c r="LZC12" s="1396"/>
      <c r="LZD12" s="1396"/>
      <c r="LZE12" s="1396"/>
      <c r="LZF12" s="1396"/>
      <c r="LZG12" s="1396"/>
      <c r="LZH12" s="1396"/>
      <c r="LZI12" s="1396"/>
      <c r="LZJ12" s="1396"/>
      <c r="LZK12" s="1396"/>
      <c r="LZL12" s="1396"/>
      <c r="LZM12" s="1396"/>
      <c r="LZN12" s="1396"/>
      <c r="LZO12" s="1396"/>
      <c r="LZP12" s="1396"/>
      <c r="LZQ12" s="1396"/>
      <c r="LZR12" s="1396"/>
      <c r="LZS12" s="1396"/>
      <c r="LZT12" s="1396"/>
      <c r="LZU12" s="1396"/>
      <c r="LZV12" s="1396"/>
      <c r="LZW12" s="1396"/>
      <c r="LZX12" s="1396"/>
      <c r="LZY12" s="1396"/>
      <c r="LZZ12" s="1396"/>
      <c r="MAA12" s="1396"/>
      <c r="MAB12" s="1396"/>
      <c r="MAC12" s="1396"/>
      <c r="MAD12" s="1396"/>
      <c r="MAE12" s="1396"/>
      <c r="MAF12" s="1396"/>
      <c r="MAG12" s="1396"/>
      <c r="MAH12" s="1396"/>
      <c r="MAI12" s="1396"/>
      <c r="MAJ12" s="1396"/>
      <c r="MAK12" s="1396"/>
      <c r="MAL12" s="1396"/>
      <c r="MAM12" s="1396"/>
      <c r="MAN12" s="1396"/>
      <c r="MAO12" s="1396"/>
      <c r="MAP12" s="1396"/>
      <c r="MAQ12" s="1396"/>
      <c r="MAR12" s="1396"/>
      <c r="MAS12" s="1396"/>
      <c r="MAT12" s="1396"/>
      <c r="MAU12" s="1396"/>
      <c r="MAV12" s="1396"/>
      <c r="MAW12" s="1396"/>
      <c r="MAX12" s="1396"/>
      <c r="MAY12" s="1396"/>
      <c r="MAZ12" s="1396"/>
      <c r="MBA12" s="1396"/>
      <c r="MBB12" s="1396"/>
      <c r="MBC12" s="1396"/>
      <c r="MBD12" s="1396"/>
      <c r="MBE12" s="1396"/>
      <c r="MBF12" s="1396"/>
      <c r="MBG12" s="1396"/>
      <c r="MBH12" s="1396"/>
      <c r="MBI12" s="1396"/>
      <c r="MBJ12" s="1396"/>
      <c r="MBK12" s="1396"/>
      <c r="MBL12" s="1396"/>
      <c r="MBM12" s="1396"/>
      <c r="MBN12" s="1396"/>
      <c r="MBO12" s="1396"/>
      <c r="MBP12" s="1396"/>
      <c r="MBQ12" s="1396"/>
      <c r="MBR12" s="1396"/>
      <c r="MBS12" s="1396"/>
      <c r="MBT12" s="1396"/>
      <c r="MBU12" s="1396"/>
      <c r="MBV12" s="1396"/>
      <c r="MBW12" s="1396"/>
      <c r="MBX12" s="1396"/>
      <c r="MBY12" s="1396"/>
      <c r="MBZ12" s="1396"/>
      <c r="MCA12" s="1396"/>
      <c r="MCB12" s="1396"/>
      <c r="MCC12" s="1396"/>
      <c r="MCD12" s="1396"/>
      <c r="MCE12" s="1396"/>
      <c r="MCF12" s="1396"/>
      <c r="MCG12" s="1396"/>
      <c r="MCH12" s="1396"/>
      <c r="MCI12" s="1396"/>
      <c r="MCJ12" s="1396"/>
      <c r="MCK12" s="1396"/>
      <c r="MCL12" s="1396"/>
      <c r="MCM12" s="1396"/>
      <c r="MCN12" s="1396"/>
      <c r="MCO12" s="1396"/>
      <c r="MCP12" s="1396"/>
      <c r="MCQ12" s="1396"/>
      <c r="MCR12" s="1396"/>
      <c r="MCS12" s="1396"/>
      <c r="MCT12" s="1396"/>
      <c r="MCU12" s="1396"/>
      <c r="MCV12" s="1396"/>
      <c r="MCW12" s="1396"/>
      <c r="MCX12" s="1396"/>
      <c r="MCY12" s="1396"/>
      <c r="MCZ12" s="1396"/>
      <c r="MDA12" s="1396"/>
      <c r="MDB12" s="1396"/>
      <c r="MDC12" s="1396"/>
      <c r="MDD12" s="1396"/>
      <c r="MDE12" s="1396"/>
      <c r="MDF12" s="1396"/>
      <c r="MDG12" s="1396"/>
      <c r="MDH12" s="1396"/>
      <c r="MDI12" s="1396"/>
      <c r="MDJ12" s="1396"/>
      <c r="MDK12" s="1396"/>
      <c r="MDL12" s="1396"/>
      <c r="MDM12" s="1396"/>
      <c r="MDN12" s="1396"/>
      <c r="MDO12" s="1396"/>
      <c r="MDP12" s="1396"/>
      <c r="MDQ12" s="1396"/>
      <c r="MDR12" s="1396"/>
      <c r="MDS12" s="1396"/>
      <c r="MDT12" s="1396"/>
      <c r="MDU12" s="1396"/>
      <c r="MDV12" s="1396"/>
      <c r="MDW12" s="1396"/>
      <c r="MDX12" s="1396"/>
      <c r="MDY12" s="1396"/>
      <c r="MDZ12" s="1396"/>
      <c r="MEA12" s="1396"/>
      <c r="MEB12" s="1396"/>
      <c r="MEC12" s="1396"/>
      <c r="MED12" s="1396"/>
      <c r="MEE12" s="1396"/>
      <c r="MEF12" s="1396"/>
      <c r="MEG12" s="1396"/>
      <c r="MEH12" s="1396"/>
      <c r="MEI12" s="1396"/>
      <c r="MEJ12" s="1396"/>
      <c r="MEK12" s="1396"/>
      <c r="MEL12" s="1396"/>
      <c r="MEM12" s="1396"/>
      <c r="MEN12" s="1396"/>
      <c r="MEO12" s="1396"/>
      <c r="MEP12" s="1396"/>
      <c r="MEQ12" s="1396"/>
      <c r="MER12" s="1396"/>
      <c r="MES12" s="1396"/>
      <c r="MET12" s="1396"/>
      <c r="MEU12" s="1396"/>
      <c r="MEV12" s="1396"/>
      <c r="MEW12" s="1396"/>
      <c r="MEX12" s="1396"/>
      <c r="MEY12" s="1396"/>
      <c r="MEZ12" s="1396"/>
      <c r="MFA12" s="1396"/>
      <c r="MFB12" s="1396"/>
      <c r="MFC12" s="1396"/>
      <c r="MFD12" s="1396"/>
      <c r="MFE12" s="1396"/>
      <c r="MFF12" s="1396"/>
      <c r="MFG12" s="1396"/>
      <c r="MFH12" s="1396"/>
      <c r="MFI12" s="1396"/>
      <c r="MFJ12" s="1396"/>
      <c r="MFK12" s="1396"/>
      <c r="MFL12" s="1396"/>
      <c r="MFM12" s="1396"/>
      <c r="MFN12" s="1396"/>
      <c r="MFO12" s="1396"/>
      <c r="MFP12" s="1396"/>
      <c r="MFQ12" s="1396"/>
      <c r="MFR12" s="1396"/>
      <c r="MFS12" s="1396"/>
      <c r="MFT12" s="1396"/>
      <c r="MFU12" s="1396"/>
      <c r="MFV12" s="1396"/>
      <c r="MFW12" s="1396"/>
      <c r="MFX12" s="1396"/>
      <c r="MFY12" s="1396"/>
      <c r="MFZ12" s="1396"/>
      <c r="MGA12" s="1396"/>
      <c r="MGB12" s="1396"/>
      <c r="MGC12" s="1396"/>
      <c r="MGD12" s="1396"/>
      <c r="MGE12" s="1396"/>
      <c r="MGF12" s="1396"/>
      <c r="MGG12" s="1396"/>
      <c r="MGH12" s="1396"/>
      <c r="MGI12" s="1396"/>
      <c r="MGJ12" s="1396"/>
      <c r="MGK12" s="1396"/>
      <c r="MGL12" s="1396"/>
      <c r="MGM12" s="1396"/>
      <c r="MGN12" s="1396"/>
      <c r="MGO12" s="1396"/>
      <c r="MGP12" s="1396"/>
      <c r="MGQ12" s="1396"/>
      <c r="MGR12" s="1396"/>
      <c r="MGS12" s="1396"/>
      <c r="MGT12" s="1396"/>
      <c r="MGU12" s="1396"/>
      <c r="MGV12" s="1396"/>
      <c r="MGW12" s="1396"/>
      <c r="MGX12" s="1396"/>
      <c r="MGY12" s="1396"/>
      <c r="MGZ12" s="1396"/>
      <c r="MHA12" s="1396"/>
      <c r="MHB12" s="1396"/>
      <c r="MHC12" s="1396"/>
      <c r="MHD12" s="1396"/>
      <c r="MHE12" s="1396"/>
      <c r="MHF12" s="1396"/>
      <c r="MHG12" s="1396"/>
      <c r="MHH12" s="1396"/>
      <c r="MHI12" s="1396"/>
      <c r="MHJ12" s="1396"/>
      <c r="MHK12" s="1396"/>
      <c r="MHL12" s="1396"/>
      <c r="MHM12" s="1396"/>
      <c r="MHN12" s="1396"/>
      <c r="MHO12" s="1396"/>
      <c r="MHP12" s="1396"/>
      <c r="MHQ12" s="1396"/>
      <c r="MHR12" s="1396"/>
      <c r="MHS12" s="1396"/>
      <c r="MHT12" s="1396"/>
      <c r="MHU12" s="1396"/>
      <c r="MHV12" s="1396"/>
      <c r="MHW12" s="1396"/>
      <c r="MHX12" s="1396"/>
      <c r="MHY12" s="1396"/>
      <c r="MHZ12" s="1396"/>
      <c r="MIA12" s="1396"/>
      <c r="MIB12" s="1396"/>
      <c r="MIC12" s="1396"/>
      <c r="MID12" s="1396"/>
      <c r="MIE12" s="1396"/>
      <c r="MIF12" s="1396"/>
      <c r="MIG12" s="1396"/>
      <c r="MIH12" s="1396"/>
      <c r="MII12" s="1396"/>
      <c r="MIJ12" s="1396"/>
      <c r="MIK12" s="1396"/>
      <c r="MIL12" s="1396"/>
      <c r="MIM12" s="1396"/>
      <c r="MIN12" s="1396"/>
      <c r="MIO12" s="1396"/>
      <c r="MIP12" s="1396"/>
      <c r="MIQ12" s="1396"/>
      <c r="MIR12" s="1396"/>
      <c r="MIS12" s="1396"/>
      <c r="MIT12" s="1396"/>
      <c r="MIU12" s="1396"/>
      <c r="MIV12" s="1396"/>
      <c r="MIW12" s="1396"/>
      <c r="MIX12" s="1396"/>
      <c r="MIY12" s="1396"/>
      <c r="MIZ12" s="1396"/>
      <c r="MJA12" s="1396"/>
      <c r="MJB12" s="1396"/>
      <c r="MJC12" s="1396"/>
      <c r="MJD12" s="1396"/>
      <c r="MJE12" s="1396"/>
      <c r="MJF12" s="1396"/>
      <c r="MJG12" s="1396"/>
      <c r="MJH12" s="1396"/>
      <c r="MJI12" s="1396"/>
      <c r="MJJ12" s="1396"/>
      <c r="MJK12" s="1396"/>
      <c r="MJL12" s="1396"/>
      <c r="MJM12" s="1396"/>
      <c r="MJN12" s="1396"/>
      <c r="MJO12" s="1396"/>
      <c r="MJP12" s="1396"/>
      <c r="MJQ12" s="1396"/>
      <c r="MJR12" s="1396"/>
      <c r="MJS12" s="1396"/>
      <c r="MJT12" s="1396"/>
      <c r="MJU12" s="1396"/>
      <c r="MJV12" s="1396"/>
      <c r="MJW12" s="1396"/>
      <c r="MJX12" s="1396"/>
      <c r="MJY12" s="1396"/>
      <c r="MJZ12" s="1396"/>
      <c r="MKA12" s="1396"/>
      <c r="MKB12" s="1396"/>
      <c r="MKC12" s="1396"/>
      <c r="MKD12" s="1396"/>
      <c r="MKE12" s="1396"/>
      <c r="MKF12" s="1396"/>
      <c r="MKG12" s="1396"/>
      <c r="MKH12" s="1396"/>
      <c r="MKI12" s="1396"/>
      <c r="MKJ12" s="1396"/>
      <c r="MKK12" s="1396"/>
      <c r="MKL12" s="1396"/>
      <c r="MKM12" s="1396"/>
      <c r="MKN12" s="1396"/>
      <c r="MKO12" s="1396"/>
      <c r="MKP12" s="1396"/>
      <c r="MKQ12" s="1396"/>
      <c r="MKR12" s="1396"/>
      <c r="MKS12" s="1396"/>
      <c r="MKT12" s="1396"/>
      <c r="MKU12" s="1396"/>
      <c r="MKV12" s="1396"/>
      <c r="MKW12" s="1396"/>
      <c r="MKX12" s="1396"/>
      <c r="MKY12" s="1396"/>
      <c r="MKZ12" s="1396"/>
      <c r="MLA12" s="1396"/>
      <c r="MLB12" s="1396"/>
      <c r="MLC12" s="1396"/>
      <c r="MLD12" s="1396"/>
      <c r="MLE12" s="1396"/>
      <c r="MLF12" s="1396"/>
      <c r="MLG12" s="1396"/>
      <c r="MLH12" s="1396"/>
      <c r="MLI12" s="1396"/>
      <c r="MLJ12" s="1396"/>
      <c r="MLK12" s="1396"/>
      <c r="MLL12" s="1396"/>
      <c r="MLM12" s="1396"/>
      <c r="MLN12" s="1396"/>
      <c r="MLO12" s="1396"/>
      <c r="MLP12" s="1396"/>
      <c r="MLQ12" s="1396"/>
      <c r="MLR12" s="1396"/>
      <c r="MLS12" s="1396"/>
      <c r="MLT12" s="1396"/>
      <c r="MLU12" s="1396"/>
      <c r="MLV12" s="1396"/>
      <c r="MLW12" s="1396"/>
      <c r="MLX12" s="1396"/>
      <c r="MLY12" s="1396"/>
      <c r="MLZ12" s="1396"/>
      <c r="MMA12" s="1396"/>
      <c r="MMB12" s="1396"/>
      <c r="MMC12" s="1396"/>
      <c r="MMD12" s="1396"/>
      <c r="MME12" s="1396"/>
      <c r="MMF12" s="1396"/>
      <c r="MMG12" s="1396"/>
      <c r="MMH12" s="1396"/>
      <c r="MMI12" s="1396"/>
      <c r="MMJ12" s="1396"/>
      <c r="MMK12" s="1396"/>
      <c r="MML12" s="1396"/>
      <c r="MMM12" s="1396"/>
      <c r="MMN12" s="1396"/>
      <c r="MMO12" s="1396"/>
      <c r="MMP12" s="1396"/>
      <c r="MMQ12" s="1396"/>
      <c r="MMR12" s="1396"/>
      <c r="MMS12" s="1396"/>
      <c r="MMT12" s="1396"/>
      <c r="MMU12" s="1396"/>
      <c r="MMV12" s="1396"/>
      <c r="MMW12" s="1396"/>
      <c r="MMX12" s="1396"/>
      <c r="MMY12" s="1396"/>
      <c r="MMZ12" s="1396"/>
      <c r="MNA12" s="1396"/>
      <c r="MNB12" s="1396"/>
      <c r="MNC12" s="1396"/>
      <c r="MND12" s="1396"/>
      <c r="MNE12" s="1396"/>
      <c r="MNF12" s="1396"/>
      <c r="MNG12" s="1396"/>
      <c r="MNH12" s="1396"/>
      <c r="MNI12" s="1396"/>
      <c r="MNJ12" s="1396"/>
      <c r="MNK12" s="1396"/>
      <c r="MNL12" s="1396"/>
      <c r="MNM12" s="1396"/>
      <c r="MNN12" s="1396"/>
      <c r="MNO12" s="1396"/>
      <c r="MNP12" s="1396"/>
      <c r="MNQ12" s="1396"/>
      <c r="MNR12" s="1396"/>
      <c r="MNS12" s="1396"/>
      <c r="MNT12" s="1396"/>
      <c r="MNU12" s="1396"/>
      <c r="MNV12" s="1396"/>
      <c r="MNW12" s="1396"/>
      <c r="MNX12" s="1396"/>
      <c r="MNY12" s="1396"/>
      <c r="MNZ12" s="1396"/>
      <c r="MOA12" s="1396"/>
      <c r="MOB12" s="1396"/>
      <c r="MOC12" s="1396"/>
      <c r="MOD12" s="1396"/>
      <c r="MOE12" s="1396"/>
      <c r="MOF12" s="1396"/>
      <c r="MOG12" s="1396"/>
      <c r="MOH12" s="1396"/>
      <c r="MOI12" s="1396"/>
      <c r="MOJ12" s="1396"/>
      <c r="MOK12" s="1396"/>
      <c r="MOL12" s="1396"/>
      <c r="MOM12" s="1396"/>
      <c r="MON12" s="1396"/>
      <c r="MOO12" s="1396"/>
      <c r="MOP12" s="1396"/>
      <c r="MOQ12" s="1396"/>
      <c r="MOR12" s="1396"/>
      <c r="MOS12" s="1396"/>
      <c r="MOT12" s="1396"/>
      <c r="MOU12" s="1396"/>
      <c r="MOV12" s="1396"/>
      <c r="MOW12" s="1396"/>
      <c r="MOX12" s="1396"/>
      <c r="MOY12" s="1396"/>
      <c r="MOZ12" s="1396"/>
      <c r="MPA12" s="1396"/>
      <c r="MPB12" s="1396"/>
      <c r="MPC12" s="1396"/>
      <c r="MPD12" s="1396"/>
      <c r="MPE12" s="1396"/>
      <c r="MPF12" s="1396"/>
      <c r="MPG12" s="1396"/>
      <c r="MPH12" s="1396"/>
      <c r="MPI12" s="1396"/>
      <c r="MPJ12" s="1396"/>
      <c r="MPK12" s="1396"/>
      <c r="MPL12" s="1396"/>
      <c r="MPM12" s="1396"/>
      <c r="MPN12" s="1396"/>
      <c r="MPO12" s="1396"/>
      <c r="MPP12" s="1396"/>
      <c r="MPQ12" s="1396"/>
      <c r="MPR12" s="1396"/>
      <c r="MPS12" s="1396"/>
      <c r="MPT12" s="1396"/>
      <c r="MPU12" s="1396"/>
      <c r="MPV12" s="1396"/>
      <c r="MPW12" s="1396"/>
      <c r="MPX12" s="1396"/>
      <c r="MPY12" s="1396"/>
      <c r="MPZ12" s="1396"/>
      <c r="MQA12" s="1396"/>
      <c r="MQB12" s="1396"/>
      <c r="MQC12" s="1396"/>
      <c r="MQD12" s="1396"/>
      <c r="MQE12" s="1396"/>
      <c r="MQF12" s="1396"/>
      <c r="MQG12" s="1396"/>
      <c r="MQH12" s="1396"/>
      <c r="MQI12" s="1396"/>
      <c r="MQJ12" s="1396"/>
      <c r="MQK12" s="1396"/>
      <c r="MQL12" s="1396"/>
      <c r="MQM12" s="1396"/>
      <c r="MQN12" s="1396"/>
      <c r="MQO12" s="1396"/>
      <c r="MQP12" s="1396"/>
      <c r="MQQ12" s="1396"/>
      <c r="MQR12" s="1396"/>
      <c r="MQS12" s="1396"/>
      <c r="MQT12" s="1396"/>
      <c r="MQU12" s="1396"/>
      <c r="MQV12" s="1396"/>
      <c r="MQW12" s="1396"/>
      <c r="MQX12" s="1396"/>
      <c r="MQY12" s="1396"/>
      <c r="MQZ12" s="1396"/>
      <c r="MRA12" s="1396"/>
      <c r="MRB12" s="1396"/>
      <c r="MRC12" s="1396"/>
      <c r="MRD12" s="1396"/>
      <c r="MRE12" s="1396"/>
      <c r="MRF12" s="1396"/>
      <c r="MRG12" s="1396"/>
      <c r="MRH12" s="1396"/>
      <c r="MRI12" s="1396"/>
      <c r="MRJ12" s="1396"/>
      <c r="MRK12" s="1396"/>
      <c r="MRL12" s="1396"/>
      <c r="MRM12" s="1396"/>
      <c r="MRN12" s="1396"/>
      <c r="MRO12" s="1396"/>
      <c r="MRP12" s="1396"/>
      <c r="MRQ12" s="1396"/>
      <c r="MRR12" s="1396"/>
      <c r="MRS12" s="1396"/>
      <c r="MRT12" s="1396"/>
      <c r="MRU12" s="1396"/>
      <c r="MRV12" s="1396"/>
      <c r="MRW12" s="1396"/>
      <c r="MRX12" s="1396"/>
      <c r="MRY12" s="1396"/>
      <c r="MRZ12" s="1396"/>
      <c r="MSA12" s="1396"/>
      <c r="MSB12" s="1396"/>
      <c r="MSC12" s="1396"/>
      <c r="MSD12" s="1396"/>
      <c r="MSE12" s="1396"/>
      <c r="MSF12" s="1396"/>
      <c r="MSG12" s="1396"/>
      <c r="MSH12" s="1396"/>
      <c r="MSI12" s="1396"/>
      <c r="MSJ12" s="1396"/>
      <c r="MSK12" s="1396"/>
      <c r="MSL12" s="1396"/>
      <c r="MSM12" s="1396"/>
      <c r="MSN12" s="1396"/>
      <c r="MSO12" s="1396"/>
      <c r="MSP12" s="1396"/>
      <c r="MSQ12" s="1396"/>
      <c r="MSR12" s="1396"/>
      <c r="MSS12" s="1396"/>
      <c r="MST12" s="1396"/>
      <c r="MSU12" s="1396"/>
      <c r="MSV12" s="1396"/>
      <c r="MSW12" s="1396"/>
      <c r="MSX12" s="1396"/>
      <c r="MSY12" s="1396"/>
      <c r="MSZ12" s="1396"/>
      <c r="MTA12" s="1396"/>
      <c r="MTB12" s="1396"/>
      <c r="MTC12" s="1396"/>
      <c r="MTD12" s="1396"/>
      <c r="MTE12" s="1396"/>
      <c r="MTF12" s="1396"/>
      <c r="MTG12" s="1396"/>
      <c r="MTH12" s="1396"/>
      <c r="MTI12" s="1396"/>
      <c r="MTJ12" s="1396"/>
      <c r="MTK12" s="1396"/>
      <c r="MTL12" s="1396"/>
      <c r="MTM12" s="1396"/>
      <c r="MTN12" s="1396"/>
      <c r="MTO12" s="1396"/>
      <c r="MTP12" s="1396"/>
      <c r="MTQ12" s="1396"/>
      <c r="MTR12" s="1396"/>
      <c r="MTS12" s="1396"/>
      <c r="MTT12" s="1396"/>
      <c r="MTU12" s="1396"/>
      <c r="MTV12" s="1396"/>
      <c r="MTW12" s="1396"/>
      <c r="MTX12" s="1396"/>
      <c r="MTY12" s="1396"/>
      <c r="MTZ12" s="1396"/>
      <c r="MUA12" s="1396"/>
      <c r="MUB12" s="1396"/>
      <c r="MUC12" s="1396"/>
      <c r="MUD12" s="1396"/>
      <c r="MUE12" s="1396"/>
      <c r="MUF12" s="1396"/>
      <c r="MUG12" s="1396"/>
      <c r="MUH12" s="1396"/>
      <c r="MUI12" s="1396"/>
      <c r="MUJ12" s="1396"/>
      <c r="MUK12" s="1396"/>
      <c r="MUL12" s="1396"/>
      <c r="MUM12" s="1396"/>
      <c r="MUN12" s="1396"/>
      <c r="MUO12" s="1396"/>
      <c r="MUP12" s="1396"/>
      <c r="MUQ12" s="1396"/>
      <c r="MUR12" s="1396"/>
      <c r="MUS12" s="1396"/>
      <c r="MUT12" s="1396"/>
      <c r="MUU12" s="1396"/>
      <c r="MUV12" s="1396"/>
      <c r="MUW12" s="1396"/>
      <c r="MUX12" s="1396"/>
      <c r="MUY12" s="1396"/>
      <c r="MUZ12" s="1396"/>
      <c r="MVA12" s="1396"/>
      <c r="MVB12" s="1396"/>
      <c r="MVC12" s="1396"/>
      <c r="MVD12" s="1396"/>
      <c r="MVE12" s="1396"/>
      <c r="MVF12" s="1396"/>
      <c r="MVG12" s="1396"/>
      <c r="MVH12" s="1396"/>
      <c r="MVI12" s="1396"/>
      <c r="MVJ12" s="1396"/>
      <c r="MVK12" s="1396"/>
      <c r="MVL12" s="1396"/>
      <c r="MVM12" s="1396"/>
      <c r="MVN12" s="1396"/>
      <c r="MVO12" s="1396"/>
      <c r="MVP12" s="1396"/>
      <c r="MVQ12" s="1396"/>
      <c r="MVR12" s="1396"/>
      <c r="MVS12" s="1396"/>
      <c r="MVT12" s="1396"/>
      <c r="MVU12" s="1396"/>
      <c r="MVV12" s="1396"/>
      <c r="MVW12" s="1396"/>
      <c r="MVX12" s="1396"/>
      <c r="MVY12" s="1396"/>
      <c r="MVZ12" s="1396"/>
      <c r="MWA12" s="1396"/>
      <c r="MWB12" s="1396"/>
      <c r="MWC12" s="1396"/>
      <c r="MWD12" s="1396"/>
      <c r="MWE12" s="1396"/>
      <c r="MWF12" s="1396"/>
      <c r="MWG12" s="1396"/>
      <c r="MWH12" s="1396"/>
      <c r="MWI12" s="1396"/>
      <c r="MWJ12" s="1396"/>
      <c r="MWK12" s="1396"/>
      <c r="MWL12" s="1396"/>
      <c r="MWM12" s="1396"/>
      <c r="MWN12" s="1396"/>
      <c r="MWO12" s="1396"/>
      <c r="MWP12" s="1396"/>
      <c r="MWQ12" s="1396"/>
      <c r="MWR12" s="1396"/>
      <c r="MWS12" s="1396"/>
      <c r="MWT12" s="1396"/>
      <c r="MWU12" s="1396"/>
      <c r="MWV12" s="1396"/>
      <c r="MWW12" s="1396"/>
      <c r="MWX12" s="1396"/>
      <c r="MWY12" s="1396"/>
      <c r="MWZ12" s="1396"/>
      <c r="MXA12" s="1396"/>
      <c r="MXB12" s="1396"/>
      <c r="MXC12" s="1396"/>
      <c r="MXD12" s="1396"/>
      <c r="MXE12" s="1396"/>
      <c r="MXF12" s="1396"/>
      <c r="MXG12" s="1396"/>
      <c r="MXH12" s="1396"/>
      <c r="MXI12" s="1396"/>
      <c r="MXJ12" s="1396"/>
      <c r="MXK12" s="1396"/>
      <c r="MXL12" s="1396"/>
      <c r="MXM12" s="1396"/>
      <c r="MXN12" s="1396"/>
      <c r="MXO12" s="1396"/>
      <c r="MXP12" s="1396"/>
      <c r="MXQ12" s="1396"/>
      <c r="MXR12" s="1396"/>
      <c r="MXS12" s="1396"/>
      <c r="MXT12" s="1396"/>
      <c r="MXU12" s="1396"/>
      <c r="MXV12" s="1396"/>
      <c r="MXW12" s="1396"/>
      <c r="MXX12" s="1396"/>
      <c r="MXY12" s="1396"/>
      <c r="MXZ12" s="1396"/>
      <c r="MYA12" s="1396"/>
      <c r="MYB12" s="1396"/>
      <c r="MYC12" s="1396"/>
      <c r="MYD12" s="1396"/>
      <c r="MYE12" s="1396"/>
      <c r="MYF12" s="1396"/>
      <c r="MYG12" s="1396"/>
      <c r="MYH12" s="1396"/>
      <c r="MYI12" s="1396"/>
      <c r="MYJ12" s="1396"/>
      <c r="MYK12" s="1396"/>
      <c r="MYL12" s="1396"/>
      <c r="MYM12" s="1396"/>
      <c r="MYN12" s="1396"/>
      <c r="MYO12" s="1396"/>
      <c r="MYP12" s="1396"/>
      <c r="MYQ12" s="1396"/>
      <c r="MYR12" s="1396"/>
      <c r="MYS12" s="1396"/>
      <c r="MYT12" s="1396"/>
      <c r="MYU12" s="1396"/>
      <c r="MYV12" s="1396"/>
      <c r="MYW12" s="1396"/>
      <c r="MYX12" s="1396"/>
      <c r="MYY12" s="1396"/>
      <c r="MYZ12" s="1396"/>
      <c r="MZA12" s="1396"/>
      <c r="MZB12" s="1396"/>
      <c r="MZC12" s="1396"/>
      <c r="MZD12" s="1396"/>
      <c r="MZE12" s="1396"/>
      <c r="MZF12" s="1396"/>
      <c r="MZG12" s="1396"/>
      <c r="MZH12" s="1396"/>
      <c r="MZI12" s="1396"/>
      <c r="MZJ12" s="1396"/>
      <c r="MZK12" s="1396"/>
      <c r="MZL12" s="1396"/>
      <c r="MZM12" s="1396"/>
      <c r="MZN12" s="1396"/>
      <c r="MZO12" s="1396"/>
      <c r="MZP12" s="1396"/>
      <c r="MZQ12" s="1396"/>
      <c r="MZR12" s="1396"/>
      <c r="MZS12" s="1396"/>
      <c r="MZT12" s="1396"/>
      <c r="MZU12" s="1396"/>
      <c r="MZV12" s="1396"/>
      <c r="MZW12" s="1396"/>
      <c r="MZX12" s="1396"/>
      <c r="MZY12" s="1396"/>
      <c r="MZZ12" s="1396"/>
      <c r="NAA12" s="1396"/>
      <c r="NAB12" s="1396"/>
      <c r="NAC12" s="1396"/>
      <c r="NAD12" s="1396"/>
      <c r="NAE12" s="1396"/>
      <c r="NAF12" s="1396"/>
      <c r="NAG12" s="1396"/>
      <c r="NAH12" s="1396"/>
      <c r="NAI12" s="1396"/>
      <c r="NAJ12" s="1396"/>
      <c r="NAK12" s="1396"/>
      <c r="NAL12" s="1396"/>
      <c r="NAM12" s="1396"/>
      <c r="NAN12" s="1396"/>
      <c r="NAO12" s="1396"/>
      <c r="NAP12" s="1396"/>
      <c r="NAQ12" s="1396"/>
      <c r="NAR12" s="1396"/>
      <c r="NAS12" s="1396"/>
      <c r="NAT12" s="1396"/>
      <c r="NAU12" s="1396"/>
      <c r="NAV12" s="1396"/>
      <c r="NAW12" s="1396"/>
      <c r="NAX12" s="1396"/>
      <c r="NAY12" s="1396"/>
      <c r="NAZ12" s="1396"/>
      <c r="NBA12" s="1396"/>
      <c r="NBB12" s="1396"/>
      <c r="NBC12" s="1396"/>
      <c r="NBD12" s="1396"/>
      <c r="NBE12" s="1396"/>
      <c r="NBF12" s="1396"/>
      <c r="NBG12" s="1396"/>
      <c r="NBH12" s="1396"/>
      <c r="NBI12" s="1396"/>
      <c r="NBJ12" s="1396"/>
      <c r="NBK12" s="1396"/>
      <c r="NBL12" s="1396"/>
      <c r="NBM12" s="1396"/>
      <c r="NBN12" s="1396"/>
      <c r="NBO12" s="1396"/>
      <c r="NBP12" s="1396"/>
      <c r="NBQ12" s="1396"/>
      <c r="NBR12" s="1396"/>
      <c r="NBS12" s="1396"/>
      <c r="NBT12" s="1396"/>
      <c r="NBU12" s="1396"/>
      <c r="NBV12" s="1396"/>
      <c r="NBW12" s="1396"/>
      <c r="NBX12" s="1396"/>
      <c r="NBY12" s="1396"/>
      <c r="NBZ12" s="1396"/>
      <c r="NCA12" s="1396"/>
      <c r="NCB12" s="1396"/>
      <c r="NCC12" s="1396"/>
      <c r="NCD12" s="1396"/>
      <c r="NCE12" s="1396"/>
      <c r="NCF12" s="1396"/>
      <c r="NCG12" s="1396"/>
      <c r="NCH12" s="1396"/>
      <c r="NCI12" s="1396"/>
      <c r="NCJ12" s="1396"/>
      <c r="NCK12" s="1396"/>
      <c r="NCL12" s="1396"/>
      <c r="NCM12" s="1396"/>
      <c r="NCN12" s="1396"/>
      <c r="NCO12" s="1396"/>
      <c r="NCP12" s="1396"/>
      <c r="NCQ12" s="1396"/>
      <c r="NCR12" s="1396"/>
      <c r="NCS12" s="1396"/>
      <c r="NCT12" s="1396"/>
      <c r="NCU12" s="1396"/>
      <c r="NCV12" s="1396"/>
      <c r="NCW12" s="1396"/>
      <c r="NCX12" s="1396"/>
      <c r="NCY12" s="1396"/>
      <c r="NCZ12" s="1396"/>
      <c r="NDA12" s="1396"/>
      <c r="NDB12" s="1396"/>
      <c r="NDC12" s="1396"/>
      <c r="NDD12" s="1396"/>
      <c r="NDE12" s="1396"/>
      <c r="NDF12" s="1396"/>
      <c r="NDG12" s="1396"/>
      <c r="NDH12" s="1396"/>
      <c r="NDI12" s="1396"/>
      <c r="NDJ12" s="1396"/>
      <c r="NDK12" s="1396"/>
      <c r="NDL12" s="1396"/>
      <c r="NDM12" s="1396"/>
      <c r="NDN12" s="1396"/>
      <c r="NDO12" s="1396"/>
      <c r="NDP12" s="1396"/>
      <c r="NDQ12" s="1396"/>
      <c r="NDR12" s="1396"/>
      <c r="NDS12" s="1396"/>
      <c r="NDT12" s="1396"/>
      <c r="NDU12" s="1396"/>
      <c r="NDV12" s="1396"/>
      <c r="NDW12" s="1396"/>
      <c r="NDX12" s="1396"/>
      <c r="NDY12" s="1396"/>
      <c r="NDZ12" s="1396"/>
      <c r="NEA12" s="1396"/>
      <c r="NEB12" s="1396"/>
      <c r="NEC12" s="1396"/>
      <c r="NED12" s="1396"/>
      <c r="NEE12" s="1396"/>
      <c r="NEF12" s="1396"/>
      <c r="NEG12" s="1396"/>
      <c r="NEH12" s="1396"/>
      <c r="NEI12" s="1396"/>
      <c r="NEJ12" s="1396"/>
      <c r="NEK12" s="1396"/>
      <c r="NEL12" s="1396"/>
      <c r="NEM12" s="1396"/>
      <c r="NEN12" s="1396"/>
      <c r="NEO12" s="1396"/>
      <c r="NEP12" s="1396"/>
      <c r="NEQ12" s="1396"/>
      <c r="NER12" s="1396"/>
      <c r="NES12" s="1396"/>
      <c r="NET12" s="1396"/>
      <c r="NEU12" s="1396"/>
      <c r="NEV12" s="1396"/>
      <c r="NEW12" s="1396"/>
      <c r="NEX12" s="1396"/>
      <c r="NEY12" s="1396"/>
      <c r="NEZ12" s="1396"/>
      <c r="NFA12" s="1396"/>
      <c r="NFB12" s="1396"/>
      <c r="NFC12" s="1396"/>
      <c r="NFD12" s="1396"/>
      <c r="NFE12" s="1396"/>
      <c r="NFF12" s="1396"/>
      <c r="NFG12" s="1396"/>
      <c r="NFH12" s="1396"/>
      <c r="NFI12" s="1396"/>
      <c r="NFJ12" s="1396"/>
      <c r="NFK12" s="1396"/>
      <c r="NFL12" s="1396"/>
      <c r="NFM12" s="1396"/>
      <c r="NFN12" s="1396"/>
      <c r="NFO12" s="1396"/>
      <c r="NFP12" s="1396"/>
      <c r="NFQ12" s="1396"/>
      <c r="NFR12" s="1396"/>
      <c r="NFS12" s="1396"/>
      <c r="NFT12" s="1396"/>
      <c r="NFU12" s="1396"/>
      <c r="NFV12" s="1396"/>
      <c r="NFW12" s="1396"/>
      <c r="NFX12" s="1396"/>
      <c r="NFY12" s="1396"/>
      <c r="NFZ12" s="1396"/>
      <c r="NGA12" s="1396"/>
      <c r="NGB12" s="1396"/>
      <c r="NGC12" s="1396"/>
      <c r="NGD12" s="1396"/>
      <c r="NGE12" s="1396"/>
      <c r="NGF12" s="1396"/>
      <c r="NGG12" s="1396"/>
      <c r="NGH12" s="1396"/>
      <c r="NGI12" s="1396"/>
      <c r="NGJ12" s="1396"/>
      <c r="NGK12" s="1396"/>
      <c r="NGL12" s="1396"/>
      <c r="NGM12" s="1396"/>
      <c r="NGN12" s="1396"/>
      <c r="NGO12" s="1396"/>
      <c r="NGP12" s="1396"/>
      <c r="NGQ12" s="1396"/>
      <c r="NGR12" s="1396"/>
      <c r="NGS12" s="1396"/>
      <c r="NGT12" s="1396"/>
      <c r="NGU12" s="1396"/>
      <c r="NGV12" s="1396"/>
      <c r="NGW12" s="1396"/>
      <c r="NGX12" s="1396"/>
      <c r="NGY12" s="1396"/>
      <c r="NGZ12" s="1396"/>
      <c r="NHA12" s="1396"/>
      <c r="NHB12" s="1396"/>
      <c r="NHC12" s="1396"/>
      <c r="NHD12" s="1396"/>
      <c r="NHE12" s="1396"/>
      <c r="NHF12" s="1396"/>
      <c r="NHG12" s="1396"/>
      <c r="NHH12" s="1396"/>
      <c r="NHI12" s="1396"/>
      <c r="NHJ12" s="1396"/>
      <c r="NHK12" s="1396"/>
      <c r="NHL12" s="1396"/>
      <c r="NHM12" s="1396"/>
      <c r="NHN12" s="1396"/>
      <c r="NHO12" s="1396"/>
      <c r="NHP12" s="1396"/>
      <c r="NHQ12" s="1396"/>
      <c r="NHR12" s="1396"/>
      <c r="NHS12" s="1396"/>
      <c r="NHT12" s="1396"/>
      <c r="NHU12" s="1396"/>
      <c r="NHV12" s="1396"/>
      <c r="NHW12" s="1396"/>
      <c r="NHX12" s="1396"/>
      <c r="NHY12" s="1396"/>
      <c r="NHZ12" s="1396"/>
      <c r="NIA12" s="1396"/>
      <c r="NIB12" s="1396"/>
      <c r="NIC12" s="1396"/>
      <c r="NID12" s="1396"/>
      <c r="NIE12" s="1396"/>
      <c r="NIF12" s="1396"/>
      <c r="NIG12" s="1396"/>
      <c r="NIH12" s="1396"/>
      <c r="NII12" s="1396"/>
      <c r="NIJ12" s="1396"/>
      <c r="NIK12" s="1396"/>
      <c r="NIL12" s="1396"/>
      <c r="NIM12" s="1396"/>
      <c r="NIN12" s="1396"/>
      <c r="NIO12" s="1396"/>
      <c r="NIP12" s="1396"/>
      <c r="NIQ12" s="1396"/>
      <c r="NIR12" s="1396"/>
      <c r="NIS12" s="1396"/>
      <c r="NIT12" s="1396"/>
      <c r="NIU12" s="1396"/>
      <c r="NIV12" s="1396"/>
      <c r="NIW12" s="1396"/>
      <c r="NIX12" s="1396"/>
      <c r="NIY12" s="1396"/>
      <c r="NIZ12" s="1396"/>
      <c r="NJA12" s="1396"/>
      <c r="NJB12" s="1396"/>
      <c r="NJC12" s="1396"/>
      <c r="NJD12" s="1396"/>
      <c r="NJE12" s="1396"/>
      <c r="NJF12" s="1396"/>
      <c r="NJG12" s="1396"/>
      <c r="NJH12" s="1396"/>
      <c r="NJI12" s="1396"/>
      <c r="NJJ12" s="1396"/>
      <c r="NJK12" s="1396"/>
      <c r="NJL12" s="1396"/>
      <c r="NJM12" s="1396"/>
      <c r="NJN12" s="1396"/>
      <c r="NJO12" s="1396"/>
      <c r="NJP12" s="1396"/>
      <c r="NJQ12" s="1396"/>
      <c r="NJR12" s="1396"/>
      <c r="NJS12" s="1396"/>
      <c r="NJT12" s="1396"/>
      <c r="NJU12" s="1396"/>
      <c r="NJV12" s="1396"/>
      <c r="NJW12" s="1396"/>
      <c r="NJX12" s="1396"/>
      <c r="NJY12" s="1396"/>
      <c r="NJZ12" s="1396"/>
      <c r="NKA12" s="1396"/>
      <c r="NKB12" s="1396"/>
      <c r="NKC12" s="1396"/>
      <c r="NKD12" s="1396"/>
      <c r="NKE12" s="1396"/>
      <c r="NKF12" s="1396"/>
      <c r="NKG12" s="1396"/>
      <c r="NKH12" s="1396"/>
      <c r="NKI12" s="1396"/>
      <c r="NKJ12" s="1396"/>
      <c r="NKK12" s="1396"/>
      <c r="NKL12" s="1396"/>
      <c r="NKM12" s="1396"/>
      <c r="NKN12" s="1396"/>
      <c r="NKO12" s="1396"/>
      <c r="NKP12" s="1396"/>
      <c r="NKQ12" s="1396"/>
      <c r="NKR12" s="1396"/>
      <c r="NKS12" s="1396"/>
      <c r="NKT12" s="1396"/>
      <c r="NKU12" s="1396"/>
      <c r="NKV12" s="1396"/>
      <c r="NKW12" s="1396"/>
      <c r="NKX12" s="1396"/>
      <c r="NKY12" s="1396"/>
      <c r="NKZ12" s="1396"/>
      <c r="NLA12" s="1396"/>
      <c r="NLB12" s="1396"/>
      <c r="NLC12" s="1396"/>
      <c r="NLD12" s="1396"/>
      <c r="NLE12" s="1396"/>
      <c r="NLF12" s="1396"/>
      <c r="NLG12" s="1396"/>
      <c r="NLH12" s="1396"/>
      <c r="NLI12" s="1396"/>
      <c r="NLJ12" s="1396"/>
      <c r="NLK12" s="1396"/>
      <c r="NLL12" s="1396"/>
      <c r="NLM12" s="1396"/>
      <c r="NLN12" s="1396"/>
      <c r="NLO12" s="1396"/>
      <c r="NLP12" s="1396"/>
      <c r="NLQ12" s="1396"/>
      <c r="NLR12" s="1396"/>
      <c r="NLS12" s="1396"/>
      <c r="NLT12" s="1396"/>
      <c r="NLU12" s="1396"/>
      <c r="NLV12" s="1396"/>
      <c r="NLW12" s="1396"/>
      <c r="NLX12" s="1396"/>
      <c r="NLY12" s="1396"/>
      <c r="NLZ12" s="1396"/>
      <c r="NMA12" s="1396"/>
      <c r="NMB12" s="1396"/>
      <c r="NMC12" s="1396"/>
      <c r="NMD12" s="1396"/>
      <c r="NME12" s="1396"/>
      <c r="NMF12" s="1396"/>
      <c r="NMG12" s="1396"/>
      <c r="NMH12" s="1396"/>
      <c r="NMI12" s="1396"/>
      <c r="NMJ12" s="1396"/>
      <c r="NMK12" s="1396"/>
      <c r="NML12" s="1396"/>
      <c r="NMM12" s="1396"/>
      <c r="NMN12" s="1396"/>
      <c r="NMO12" s="1396"/>
      <c r="NMP12" s="1396"/>
      <c r="NMQ12" s="1396"/>
      <c r="NMR12" s="1396"/>
      <c r="NMS12" s="1396"/>
      <c r="NMT12" s="1396"/>
      <c r="NMU12" s="1396"/>
      <c r="NMV12" s="1396"/>
      <c r="NMW12" s="1396"/>
      <c r="NMX12" s="1396"/>
      <c r="NMY12" s="1396"/>
      <c r="NMZ12" s="1396"/>
      <c r="NNA12" s="1396"/>
      <c r="NNB12" s="1396"/>
      <c r="NNC12" s="1396"/>
      <c r="NND12" s="1396"/>
      <c r="NNE12" s="1396"/>
      <c r="NNF12" s="1396"/>
      <c r="NNG12" s="1396"/>
      <c r="NNH12" s="1396"/>
      <c r="NNI12" s="1396"/>
      <c r="NNJ12" s="1396"/>
      <c r="NNK12" s="1396"/>
      <c r="NNL12" s="1396"/>
      <c r="NNM12" s="1396"/>
      <c r="NNN12" s="1396"/>
      <c r="NNO12" s="1396"/>
      <c r="NNP12" s="1396"/>
      <c r="NNQ12" s="1396"/>
      <c r="NNR12" s="1396"/>
      <c r="NNS12" s="1396"/>
      <c r="NNT12" s="1396"/>
      <c r="NNU12" s="1396"/>
      <c r="NNV12" s="1396"/>
      <c r="NNW12" s="1396"/>
      <c r="NNX12" s="1396"/>
      <c r="NNY12" s="1396"/>
      <c r="NNZ12" s="1396"/>
      <c r="NOA12" s="1396"/>
      <c r="NOB12" s="1396"/>
      <c r="NOC12" s="1396"/>
      <c r="NOD12" s="1396"/>
      <c r="NOE12" s="1396"/>
      <c r="NOF12" s="1396"/>
      <c r="NOG12" s="1396"/>
      <c r="NOH12" s="1396"/>
      <c r="NOI12" s="1396"/>
      <c r="NOJ12" s="1396"/>
      <c r="NOK12" s="1396"/>
      <c r="NOL12" s="1396"/>
      <c r="NOM12" s="1396"/>
      <c r="NON12" s="1396"/>
      <c r="NOO12" s="1396"/>
      <c r="NOP12" s="1396"/>
      <c r="NOQ12" s="1396"/>
      <c r="NOR12" s="1396"/>
      <c r="NOS12" s="1396"/>
      <c r="NOT12" s="1396"/>
      <c r="NOU12" s="1396"/>
      <c r="NOV12" s="1396"/>
      <c r="NOW12" s="1396"/>
      <c r="NOX12" s="1396"/>
      <c r="NOY12" s="1396"/>
      <c r="NOZ12" s="1396"/>
      <c r="NPA12" s="1396"/>
      <c r="NPB12" s="1396"/>
      <c r="NPC12" s="1396"/>
      <c r="NPD12" s="1396"/>
      <c r="NPE12" s="1396"/>
      <c r="NPF12" s="1396"/>
      <c r="NPG12" s="1396"/>
      <c r="NPH12" s="1396"/>
      <c r="NPI12" s="1396"/>
      <c r="NPJ12" s="1396"/>
      <c r="NPK12" s="1396"/>
      <c r="NPL12" s="1396"/>
      <c r="NPM12" s="1396"/>
      <c r="NPN12" s="1396"/>
      <c r="NPO12" s="1396"/>
      <c r="NPP12" s="1396"/>
      <c r="NPQ12" s="1396"/>
      <c r="NPR12" s="1396"/>
      <c r="NPS12" s="1396"/>
      <c r="NPT12" s="1396"/>
      <c r="NPU12" s="1396"/>
      <c r="NPV12" s="1396"/>
      <c r="NPW12" s="1396"/>
      <c r="NPX12" s="1396"/>
      <c r="NPY12" s="1396"/>
      <c r="NPZ12" s="1396"/>
      <c r="NQA12" s="1396"/>
      <c r="NQB12" s="1396"/>
      <c r="NQC12" s="1396"/>
      <c r="NQD12" s="1396"/>
      <c r="NQE12" s="1396"/>
      <c r="NQF12" s="1396"/>
      <c r="NQG12" s="1396"/>
      <c r="NQH12" s="1396"/>
      <c r="NQI12" s="1396"/>
      <c r="NQJ12" s="1396"/>
      <c r="NQK12" s="1396"/>
      <c r="NQL12" s="1396"/>
      <c r="NQM12" s="1396"/>
      <c r="NQN12" s="1396"/>
      <c r="NQO12" s="1396"/>
      <c r="NQP12" s="1396"/>
      <c r="NQQ12" s="1396"/>
      <c r="NQR12" s="1396"/>
      <c r="NQS12" s="1396"/>
      <c r="NQT12" s="1396"/>
      <c r="NQU12" s="1396"/>
      <c r="NQV12" s="1396"/>
      <c r="NQW12" s="1396"/>
      <c r="NQX12" s="1396"/>
      <c r="NQY12" s="1396"/>
      <c r="NQZ12" s="1396"/>
      <c r="NRA12" s="1396"/>
      <c r="NRB12" s="1396"/>
      <c r="NRC12" s="1396"/>
      <c r="NRD12" s="1396"/>
      <c r="NRE12" s="1396"/>
      <c r="NRF12" s="1396"/>
      <c r="NRG12" s="1396"/>
      <c r="NRH12" s="1396"/>
      <c r="NRI12" s="1396"/>
      <c r="NRJ12" s="1396"/>
      <c r="NRK12" s="1396"/>
      <c r="NRL12" s="1396"/>
      <c r="NRM12" s="1396"/>
      <c r="NRN12" s="1396"/>
      <c r="NRO12" s="1396"/>
      <c r="NRP12" s="1396"/>
      <c r="NRQ12" s="1396"/>
      <c r="NRR12" s="1396"/>
      <c r="NRS12" s="1396"/>
      <c r="NRT12" s="1396"/>
      <c r="NRU12" s="1396"/>
      <c r="NRV12" s="1396"/>
      <c r="NRW12" s="1396"/>
      <c r="NRX12" s="1396"/>
      <c r="NRY12" s="1396"/>
      <c r="NRZ12" s="1396"/>
      <c r="NSA12" s="1396"/>
      <c r="NSB12" s="1396"/>
      <c r="NSC12" s="1396"/>
      <c r="NSD12" s="1396"/>
      <c r="NSE12" s="1396"/>
      <c r="NSF12" s="1396"/>
      <c r="NSG12" s="1396"/>
      <c r="NSH12" s="1396"/>
      <c r="NSI12" s="1396"/>
      <c r="NSJ12" s="1396"/>
      <c r="NSK12" s="1396"/>
      <c r="NSL12" s="1396"/>
      <c r="NSM12" s="1396"/>
      <c r="NSN12" s="1396"/>
      <c r="NSO12" s="1396"/>
      <c r="NSP12" s="1396"/>
      <c r="NSQ12" s="1396"/>
      <c r="NSR12" s="1396"/>
      <c r="NSS12" s="1396"/>
      <c r="NST12" s="1396"/>
      <c r="NSU12" s="1396"/>
      <c r="NSV12" s="1396"/>
      <c r="NSW12" s="1396"/>
      <c r="NSX12" s="1396"/>
      <c r="NSY12" s="1396"/>
      <c r="NSZ12" s="1396"/>
      <c r="NTA12" s="1396"/>
      <c r="NTB12" s="1396"/>
      <c r="NTC12" s="1396"/>
      <c r="NTD12" s="1396"/>
      <c r="NTE12" s="1396"/>
      <c r="NTF12" s="1396"/>
      <c r="NTG12" s="1396"/>
      <c r="NTH12" s="1396"/>
      <c r="NTI12" s="1396"/>
      <c r="NTJ12" s="1396"/>
      <c r="NTK12" s="1396"/>
      <c r="NTL12" s="1396"/>
      <c r="NTM12" s="1396"/>
      <c r="NTN12" s="1396"/>
      <c r="NTO12" s="1396"/>
      <c r="NTP12" s="1396"/>
      <c r="NTQ12" s="1396"/>
      <c r="NTR12" s="1396"/>
      <c r="NTS12" s="1396"/>
      <c r="NTT12" s="1396"/>
      <c r="NTU12" s="1396"/>
      <c r="NTV12" s="1396"/>
      <c r="NTW12" s="1396"/>
      <c r="NTX12" s="1396"/>
      <c r="NTY12" s="1396"/>
      <c r="NTZ12" s="1396"/>
      <c r="NUA12" s="1396"/>
      <c r="NUB12" s="1396"/>
      <c r="NUC12" s="1396"/>
      <c r="NUD12" s="1396"/>
      <c r="NUE12" s="1396"/>
      <c r="NUF12" s="1396"/>
      <c r="NUG12" s="1396"/>
      <c r="NUH12" s="1396"/>
      <c r="NUI12" s="1396"/>
      <c r="NUJ12" s="1396"/>
      <c r="NUK12" s="1396"/>
      <c r="NUL12" s="1396"/>
      <c r="NUM12" s="1396"/>
      <c r="NUN12" s="1396"/>
      <c r="NUO12" s="1396"/>
      <c r="NUP12" s="1396"/>
      <c r="NUQ12" s="1396"/>
      <c r="NUR12" s="1396"/>
      <c r="NUS12" s="1396"/>
      <c r="NUT12" s="1396"/>
      <c r="NUU12" s="1396"/>
      <c r="NUV12" s="1396"/>
      <c r="NUW12" s="1396"/>
      <c r="NUX12" s="1396"/>
      <c r="NUY12" s="1396"/>
      <c r="NUZ12" s="1396"/>
      <c r="NVA12" s="1396"/>
      <c r="NVB12" s="1396"/>
      <c r="NVC12" s="1396"/>
      <c r="NVD12" s="1396"/>
      <c r="NVE12" s="1396"/>
      <c r="NVF12" s="1396"/>
      <c r="NVG12" s="1396"/>
      <c r="NVH12" s="1396"/>
      <c r="NVI12" s="1396"/>
      <c r="NVJ12" s="1396"/>
      <c r="NVK12" s="1396"/>
      <c r="NVL12" s="1396"/>
      <c r="NVM12" s="1396"/>
      <c r="NVN12" s="1396"/>
      <c r="NVO12" s="1396"/>
      <c r="NVP12" s="1396"/>
      <c r="NVQ12" s="1396"/>
      <c r="NVR12" s="1396"/>
      <c r="NVS12" s="1396"/>
      <c r="NVT12" s="1396"/>
      <c r="NVU12" s="1396"/>
      <c r="NVV12" s="1396"/>
      <c r="NVW12" s="1396"/>
      <c r="NVX12" s="1396"/>
      <c r="NVY12" s="1396"/>
      <c r="NVZ12" s="1396"/>
      <c r="NWA12" s="1396"/>
      <c r="NWB12" s="1396"/>
      <c r="NWC12" s="1396"/>
      <c r="NWD12" s="1396"/>
      <c r="NWE12" s="1396"/>
      <c r="NWF12" s="1396"/>
      <c r="NWG12" s="1396"/>
      <c r="NWH12" s="1396"/>
      <c r="NWI12" s="1396"/>
      <c r="NWJ12" s="1396"/>
      <c r="NWK12" s="1396"/>
      <c r="NWL12" s="1396"/>
      <c r="NWM12" s="1396"/>
      <c r="NWN12" s="1396"/>
      <c r="NWO12" s="1396"/>
      <c r="NWP12" s="1396"/>
      <c r="NWQ12" s="1396"/>
      <c r="NWR12" s="1396"/>
      <c r="NWS12" s="1396"/>
      <c r="NWT12" s="1396"/>
      <c r="NWU12" s="1396"/>
      <c r="NWV12" s="1396"/>
      <c r="NWW12" s="1396"/>
      <c r="NWX12" s="1396"/>
      <c r="NWY12" s="1396"/>
      <c r="NWZ12" s="1396"/>
      <c r="NXA12" s="1396"/>
      <c r="NXB12" s="1396"/>
      <c r="NXC12" s="1396"/>
      <c r="NXD12" s="1396"/>
      <c r="NXE12" s="1396"/>
      <c r="NXF12" s="1396"/>
      <c r="NXG12" s="1396"/>
      <c r="NXH12" s="1396"/>
      <c r="NXI12" s="1396"/>
      <c r="NXJ12" s="1396"/>
      <c r="NXK12" s="1396"/>
      <c r="NXL12" s="1396"/>
      <c r="NXM12" s="1396"/>
      <c r="NXN12" s="1396"/>
      <c r="NXO12" s="1396"/>
      <c r="NXP12" s="1396"/>
      <c r="NXQ12" s="1396"/>
      <c r="NXR12" s="1396"/>
      <c r="NXS12" s="1396"/>
      <c r="NXT12" s="1396"/>
      <c r="NXU12" s="1396"/>
      <c r="NXV12" s="1396"/>
      <c r="NXW12" s="1396"/>
      <c r="NXX12" s="1396"/>
      <c r="NXY12" s="1396"/>
      <c r="NXZ12" s="1396"/>
      <c r="NYA12" s="1396"/>
      <c r="NYB12" s="1396"/>
      <c r="NYC12" s="1396"/>
      <c r="NYD12" s="1396"/>
      <c r="NYE12" s="1396"/>
      <c r="NYF12" s="1396"/>
      <c r="NYG12" s="1396"/>
      <c r="NYH12" s="1396"/>
      <c r="NYI12" s="1396"/>
      <c r="NYJ12" s="1396"/>
      <c r="NYK12" s="1396"/>
      <c r="NYL12" s="1396"/>
      <c r="NYM12" s="1396"/>
      <c r="NYN12" s="1396"/>
      <c r="NYO12" s="1396"/>
      <c r="NYP12" s="1396"/>
      <c r="NYQ12" s="1396"/>
      <c r="NYR12" s="1396"/>
      <c r="NYS12" s="1396"/>
      <c r="NYT12" s="1396"/>
      <c r="NYU12" s="1396"/>
      <c r="NYV12" s="1396"/>
      <c r="NYW12" s="1396"/>
      <c r="NYX12" s="1396"/>
      <c r="NYY12" s="1396"/>
      <c r="NYZ12" s="1396"/>
      <c r="NZA12" s="1396"/>
      <c r="NZB12" s="1396"/>
      <c r="NZC12" s="1396"/>
      <c r="NZD12" s="1396"/>
      <c r="NZE12" s="1396"/>
      <c r="NZF12" s="1396"/>
      <c r="NZG12" s="1396"/>
      <c r="NZH12" s="1396"/>
      <c r="NZI12" s="1396"/>
      <c r="NZJ12" s="1396"/>
      <c r="NZK12" s="1396"/>
      <c r="NZL12" s="1396"/>
      <c r="NZM12" s="1396"/>
      <c r="NZN12" s="1396"/>
      <c r="NZO12" s="1396"/>
      <c r="NZP12" s="1396"/>
      <c r="NZQ12" s="1396"/>
      <c r="NZR12" s="1396"/>
      <c r="NZS12" s="1396"/>
      <c r="NZT12" s="1396"/>
      <c r="NZU12" s="1396"/>
      <c r="NZV12" s="1396"/>
      <c r="NZW12" s="1396"/>
      <c r="NZX12" s="1396"/>
      <c r="NZY12" s="1396"/>
      <c r="NZZ12" s="1396"/>
      <c r="OAA12" s="1396"/>
      <c r="OAB12" s="1396"/>
      <c r="OAC12" s="1396"/>
      <c r="OAD12" s="1396"/>
      <c r="OAE12" s="1396"/>
      <c r="OAF12" s="1396"/>
      <c r="OAG12" s="1396"/>
      <c r="OAH12" s="1396"/>
      <c r="OAI12" s="1396"/>
      <c r="OAJ12" s="1396"/>
      <c r="OAK12" s="1396"/>
      <c r="OAL12" s="1396"/>
      <c r="OAM12" s="1396"/>
      <c r="OAN12" s="1396"/>
      <c r="OAO12" s="1396"/>
      <c r="OAP12" s="1396"/>
      <c r="OAQ12" s="1396"/>
      <c r="OAR12" s="1396"/>
      <c r="OAS12" s="1396"/>
      <c r="OAT12" s="1396"/>
      <c r="OAU12" s="1396"/>
      <c r="OAV12" s="1396"/>
      <c r="OAW12" s="1396"/>
      <c r="OAX12" s="1396"/>
      <c r="OAY12" s="1396"/>
      <c r="OAZ12" s="1396"/>
      <c r="OBA12" s="1396"/>
      <c r="OBB12" s="1396"/>
      <c r="OBC12" s="1396"/>
      <c r="OBD12" s="1396"/>
      <c r="OBE12" s="1396"/>
      <c r="OBF12" s="1396"/>
      <c r="OBG12" s="1396"/>
      <c r="OBH12" s="1396"/>
      <c r="OBI12" s="1396"/>
      <c r="OBJ12" s="1396"/>
      <c r="OBK12" s="1396"/>
      <c r="OBL12" s="1396"/>
      <c r="OBM12" s="1396"/>
      <c r="OBN12" s="1396"/>
      <c r="OBO12" s="1396"/>
      <c r="OBP12" s="1396"/>
      <c r="OBQ12" s="1396"/>
      <c r="OBR12" s="1396"/>
      <c r="OBS12" s="1396"/>
      <c r="OBT12" s="1396"/>
      <c r="OBU12" s="1396"/>
      <c r="OBV12" s="1396"/>
      <c r="OBW12" s="1396"/>
      <c r="OBX12" s="1396"/>
      <c r="OBY12" s="1396"/>
      <c r="OBZ12" s="1396"/>
      <c r="OCA12" s="1396"/>
      <c r="OCB12" s="1396"/>
      <c r="OCC12" s="1396"/>
      <c r="OCD12" s="1396"/>
      <c r="OCE12" s="1396"/>
      <c r="OCF12" s="1396"/>
      <c r="OCG12" s="1396"/>
      <c r="OCH12" s="1396"/>
      <c r="OCI12" s="1396"/>
      <c r="OCJ12" s="1396"/>
      <c r="OCK12" s="1396"/>
      <c r="OCL12" s="1396"/>
      <c r="OCM12" s="1396"/>
      <c r="OCN12" s="1396"/>
      <c r="OCO12" s="1396"/>
      <c r="OCP12" s="1396"/>
      <c r="OCQ12" s="1396"/>
      <c r="OCR12" s="1396"/>
      <c r="OCS12" s="1396"/>
      <c r="OCT12" s="1396"/>
      <c r="OCU12" s="1396"/>
      <c r="OCV12" s="1396"/>
      <c r="OCW12" s="1396"/>
      <c r="OCX12" s="1396"/>
      <c r="OCY12" s="1396"/>
      <c r="OCZ12" s="1396"/>
      <c r="ODA12" s="1396"/>
      <c r="ODB12" s="1396"/>
      <c r="ODC12" s="1396"/>
      <c r="ODD12" s="1396"/>
      <c r="ODE12" s="1396"/>
      <c r="ODF12" s="1396"/>
      <c r="ODG12" s="1396"/>
      <c r="ODH12" s="1396"/>
      <c r="ODI12" s="1396"/>
      <c r="ODJ12" s="1396"/>
      <c r="ODK12" s="1396"/>
      <c r="ODL12" s="1396"/>
      <c r="ODM12" s="1396"/>
      <c r="ODN12" s="1396"/>
      <c r="ODO12" s="1396"/>
      <c r="ODP12" s="1396"/>
      <c r="ODQ12" s="1396"/>
      <c r="ODR12" s="1396"/>
      <c r="ODS12" s="1396"/>
      <c r="ODT12" s="1396"/>
      <c r="ODU12" s="1396"/>
      <c r="ODV12" s="1396"/>
      <c r="ODW12" s="1396"/>
      <c r="ODX12" s="1396"/>
      <c r="ODY12" s="1396"/>
      <c r="ODZ12" s="1396"/>
      <c r="OEA12" s="1396"/>
      <c r="OEB12" s="1396"/>
      <c r="OEC12" s="1396"/>
      <c r="OED12" s="1396"/>
      <c r="OEE12" s="1396"/>
      <c r="OEF12" s="1396"/>
      <c r="OEG12" s="1396"/>
      <c r="OEH12" s="1396"/>
      <c r="OEI12" s="1396"/>
      <c r="OEJ12" s="1396"/>
      <c r="OEK12" s="1396"/>
      <c r="OEL12" s="1396"/>
      <c r="OEM12" s="1396"/>
      <c r="OEN12" s="1396"/>
      <c r="OEO12" s="1396"/>
      <c r="OEP12" s="1396"/>
      <c r="OEQ12" s="1396"/>
      <c r="OER12" s="1396"/>
      <c r="OES12" s="1396"/>
      <c r="OET12" s="1396"/>
      <c r="OEU12" s="1396"/>
      <c r="OEV12" s="1396"/>
      <c r="OEW12" s="1396"/>
      <c r="OEX12" s="1396"/>
      <c r="OEY12" s="1396"/>
      <c r="OEZ12" s="1396"/>
      <c r="OFA12" s="1396"/>
      <c r="OFB12" s="1396"/>
      <c r="OFC12" s="1396"/>
      <c r="OFD12" s="1396"/>
      <c r="OFE12" s="1396"/>
      <c r="OFF12" s="1396"/>
      <c r="OFG12" s="1396"/>
      <c r="OFH12" s="1396"/>
      <c r="OFI12" s="1396"/>
      <c r="OFJ12" s="1396"/>
      <c r="OFK12" s="1396"/>
      <c r="OFL12" s="1396"/>
      <c r="OFM12" s="1396"/>
      <c r="OFN12" s="1396"/>
      <c r="OFO12" s="1396"/>
      <c r="OFP12" s="1396"/>
      <c r="OFQ12" s="1396"/>
      <c r="OFR12" s="1396"/>
      <c r="OFS12" s="1396"/>
      <c r="OFT12" s="1396"/>
      <c r="OFU12" s="1396"/>
      <c r="OFV12" s="1396"/>
      <c r="OFW12" s="1396"/>
      <c r="OFX12" s="1396"/>
      <c r="OFY12" s="1396"/>
      <c r="OFZ12" s="1396"/>
      <c r="OGA12" s="1396"/>
      <c r="OGB12" s="1396"/>
      <c r="OGC12" s="1396"/>
      <c r="OGD12" s="1396"/>
      <c r="OGE12" s="1396"/>
      <c r="OGF12" s="1396"/>
      <c r="OGG12" s="1396"/>
      <c r="OGH12" s="1396"/>
      <c r="OGI12" s="1396"/>
      <c r="OGJ12" s="1396"/>
      <c r="OGK12" s="1396"/>
      <c r="OGL12" s="1396"/>
      <c r="OGM12" s="1396"/>
      <c r="OGN12" s="1396"/>
      <c r="OGO12" s="1396"/>
      <c r="OGP12" s="1396"/>
      <c r="OGQ12" s="1396"/>
      <c r="OGR12" s="1396"/>
      <c r="OGS12" s="1396"/>
      <c r="OGT12" s="1396"/>
      <c r="OGU12" s="1396"/>
      <c r="OGV12" s="1396"/>
      <c r="OGW12" s="1396"/>
      <c r="OGX12" s="1396"/>
      <c r="OGY12" s="1396"/>
      <c r="OGZ12" s="1396"/>
      <c r="OHA12" s="1396"/>
      <c r="OHB12" s="1396"/>
      <c r="OHC12" s="1396"/>
      <c r="OHD12" s="1396"/>
      <c r="OHE12" s="1396"/>
      <c r="OHF12" s="1396"/>
      <c r="OHG12" s="1396"/>
      <c r="OHH12" s="1396"/>
      <c r="OHI12" s="1396"/>
      <c r="OHJ12" s="1396"/>
      <c r="OHK12" s="1396"/>
      <c r="OHL12" s="1396"/>
      <c r="OHM12" s="1396"/>
      <c r="OHN12" s="1396"/>
      <c r="OHO12" s="1396"/>
      <c r="OHP12" s="1396"/>
      <c r="OHQ12" s="1396"/>
      <c r="OHR12" s="1396"/>
      <c r="OHS12" s="1396"/>
      <c r="OHT12" s="1396"/>
      <c r="OHU12" s="1396"/>
      <c r="OHV12" s="1396"/>
      <c r="OHW12" s="1396"/>
      <c r="OHX12" s="1396"/>
      <c r="OHY12" s="1396"/>
      <c r="OHZ12" s="1396"/>
      <c r="OIA12" s="1396"/>
      <c r="OIB12" s="1396"/>
      <c r="OIC12" s="1396"/>
      <c r="OID12" s="1396"/>
      <c r="OIE12" s="1396"/>
      <c r="OIF12" s="1396"/>
      <c r="OIG12" s="1396"/>
      <c r="OIH12" s="1396"/>
      <c r="OII12" s="1396"/>
      <c r="OIJ12" s="1396"/>
      <c r="OIK12" s="1396"/>
      <c r="OIL12" s="1396"/>
      <c r="OIM12" s="1396"/>
      <c r="OIN12" s="1396"/>
      <c r="OIO12" s="1396"/>
      <c r="OIP12" s="1396"/>
      <c r="OIQ12" s="1396"/>
      <c r="OIR12" s="1396"/>
      <c r="OIS12" s="1396"/>
      <c r="OIT12" s="1396"/>
      <c r="OIU12" s="1396"/>
      <c r="OIV12" s="1396"/>
      <c r="OIW12" s="1396"/>
      <c r="OIX12" s="1396"/>
      <c r="OIY12" s="1396"/>
      <c r="OIZ12" s="1396"/>
      <c r="OJA12" s="1396"/>
      <c r="OJB12" s="1396"/>
      <c r="OJC12" s="1396"/>
      <c r="OJD12" s="1396"/>
      <c r="OJE12" s="1396"/>
      <c r="OJF12" s="1396"/>
      <c r="OJG12" s="1396"/>
      <c r="OJH12" s="1396"/>
      <c r="OJI12" s="1396"/>
      <c r="OJJ12" s="1396"/>
      <c r="OJK12" s="1396"/>
      <c r="OJL12" s="1396"/>
      <c r="OJM12" s="1396"/>
      <c r="OJN12" s="1396"/>
      <c r="OJO12" s="1396"/>
      <c r="OJP12" s="1396"/>
      <c r="OJQ12" s="1396"/>
      <c r="OJR12" s="1396"/>
      <c r="OJS12" s="1396"/>
      <c r="OJT12" s="1396"/>
      <c r="OJU12" s="1396"/>
      <c r="OJV12" s="1396"/>
      <c r="OJW12" s="1396"/>
      <c r="OJX12" s="1396"/>
      <c r="OJY12" s="1396"/>
      <c r="OJZ12" s="1396"/>
      <c r="OKA12" s="1396"/>
      <c r="OKB12" s="1396"/>
      <c r="OKC12" s="1396"/>
      <c r="OKD12" s="1396"/>
      <c r="OKE12" s="1396"/>
      <c r="OKF12" s="1396"/>
      <c r="OKG12" s="1396"/>
      <c r="OKH12" s="1396"/>
      <c r="OKI12" s="1396"/>
      <c r="OKJ12" s="1396"/>
      <c r="OKK12" s="1396"/>
      <c r="OKL12" s="1396"/>
      <c r="OKM12" s="1396"/>
      <c r="OKN12" s="1396"/>
      <c r="OKO12" s="1396"/>
      <c r="OKP12" s="1396"/>
      <c r="OKQ12" s="1396"/>
      <c r="OKR12" s="1396"/>
      <c r="OKS12" s="1396"/>
      <c r="OKT12" s="1396"/>
      <c r="OKU12" s="1396"/>
      <c r="OKV12" s="1396"/>
      <c r="OKW12" s="1396"/>
      <c r="OKX12" s="1396"/>
      <c r="OKY12" s="1396"/>
      <c r="OKZ12" s="1396"/>
      <c r="OLA12" s="1396"/>
      <c r="OLB12" s="1396"/>
      <c r="OLC12" s="1396"/>
      <c r="OLD12" s="1396"/>
      <c r="OLE12" s="1396"/>
      <c r="OLF12" s="1396"/>
      <c r="OLG12" s="1396"/>
      <c r="OLH12" s="1396"/>
      <c r="OLI12" s="1396"/>
      <c r="OLJ12" s="1396"/>
      <c r="OLK12" s="1396"/>
      <c r="OLL12" s="1396"/>
      <c r="OLM12" s="1396"/>
      <c r="OLN12" s="1396"/>
      <c r="OLO12" s="1396"/>
      <c r="OLP12" s="1396"/>
      <c r="OLQ12" s="1396"/>
      <c r="OLR12" s="1396"/>
      <c r="OLS12" s="1396"/>
      <c r="OLT12" s="1396"/>
      <c r="OLU12" s="1396"/>
      <c r="OLV12" s="1396"/>
      <c r="OLW12" s="1396"/>
      <c r="OLX12" s="1396"/>
      <c r="OLY12" s="1396"/>
      <c r="OLZ12" s="1396"/>
      <c r="OMA12" s="1396"/>
      <c r="OMB12" s="1396"/>
      <c r="OMC12" s="1396"/>
      <c r="OMD12" s="1396"/>
      <c r="OME12" s="1396"/>
      <c r="OMF12" s="1396"/>
      <c r="OMG12" s="1396"/>
      <c r="OMH12" s="1396"/>
      <c r="OMI12" s="1396"/>
      <c r="OMJ12" s="1396"/>
      <c r="OMK12" s="1396"/>
      <c r="OML12" s="1396"/>
      <c r="OMM12" s="1396"/>
      <c r="OMN12" s="1396"/>
      <c r="OMO12" s="1396"/>
      <c r="OMP12" s="1396"/>
      <c r="OMQ12" s="1396"/>
      <c r="OMR12" s="1396"/>
      <c r="OMS12" s="1396"/>
      <c r="OMT12" s="1396"/>
      <c r="OMU12" s="1396"/>
      <c r="OMV12" s="1396"/>
      <c r="OMW12" s="1396"/>
      <c r="OMX12" s="1396"/>
      <c r="OMY12" s="1396"/>
      <c r="OMZ12" s="1396"/>
      <c r="ONA12" s="1396"/>
      <c r="ONB12" s="1396"/>
      <c r="ONC12" s="1396"/>
      <c r="OND12" s="1396"/>
      <c r="ONE12" s="1396"/>
      <c r="ONF12" s="1396"/>
      <c r="ONG12" s="1396"/>
      <c r="ONH12" s="1396"/>
      <c r="ONI12" s="1396"/>
      <c r="ONJ12" s="1396"/>
      <c r="ONK12" s="1396"/>
      <c r="ONL12" s="1396"/>
      <c r="ONM12" s="1396"/>
      <c r="ONN12" s="1396"/>
      <c r="ONO12" s="1396"/>
      <c r="ONP12" s="1396"/>
      <c r="ONQ12" s="1396"/>
      <c r="ONR12" s="1396"/>
      <c r="ONS12" s="1396"/>
      <c r="ONT12" s="1396"/>
      <c r="ONU12" s="1396"/>
      <c r="ONV12" s="1396"/>
      <c r="ONW12" s="1396"/>
      <c r="ONX12" s="1396"/>
      <c r="ONY12" s="1396"/>
      <c r="ONZ12" s="1396"/>
      <c r="OOA12" s="1396"/>
      <c r="OOB12" s="1396"/>
      <c r="OOC12" s="1396"/>
      <c r="OOD12" s="1396"/>
      <c r="OOE12" s="1396"/>
      <c r="OOF12" s="1396"/>
      <c r="OOG12" s="1396"/>
      <c r="OOH12" s="1396"/>
      <c r="OOI12" s="1396"/>
      <c r="OOJ12" s="1396"/>
      <c r="OOK12" s="1396"/>
      <c r="OOL12" s="1396"/>
      <c r="OOM12" s="1396"/>
      <c r="OON12" s="1396"/>
      <c r="OOO12" s="1396"/>
      <c r="OOP12" s="1396"/>
      <c r="OOQ12" s="1396"/>
      <c r="OOR12" s="1396"/>
      <c r="OOS12" s="1396"/>
      <c r="OOT12" s="1396"/>
      <c r="OOU12" s="1396"/>
      <c r="OOV12" s="1396"/>
      <c r="OOW12" s="1396"/>
      <c r="OOX12" s="1396"/>
      <c r="OOY12" s="1396"/>
      <c r="OOZ12" s="1396"/>
      <c r="OPA12" s="1396"/>
      <c r="OPB12" s="1396"/>
      <c r="OPC12" s="1396"/>
      <c r="OPD12" s="1396"/>
      <c r="OPE12" s="1396"/>
      <c r="OPF12" s="1396"/>
      <c r="OPG12" s="1396"/>
      <c r="OPH12" s="1396"/>
      <c r="OPI12" s="1396"/>
      <c r="OPJ12" s="1396"/>
      <c r="OPK12" s="1396"/>
      <c r="OPL12" s="1396"/>
      <c r="OPM12" s="1396"/>
      <c r="OPN12" s="1396"/>
      <c r="OPO12" s="1396"/>
      <c r="OPP12" s="1396"/>
      <c r="OPQ12" s="1396"/>
      <c r="OPR12" s="1396"/>
      <c r="OPS12" s="1396"/>
      <c r="OPT12" s="1396"/>
      <c r="OPU12" s="1396"/>
      <c r="OPV12" s="1396"/>
      <c r="OPW12" s="1396"/>
      <c r="OPX12" s="1396"/>
      <c r="OPY12" s="1396"/>
      <c r="OPZ12" s="1396"/>
      <c r="OQA12" s="1396"/>
      <c r="OQB12" s="1396"/>
      <c r="OQC12" s="1396"/>
      <c r="OQD12" s="1396"/>
      <c r="OQE12" s="1396"/>
      <c r="OQF12" s="1396"/>
      <c r="OQG12" s="1396"/>
      <c r="OQH12" s="1396"/>
      <c r="OQI12" s="1396"/>
      <c r="OQJ12" s="1396"/>
      <c r="OQK12" s="1396"/>
      <c r="OQL12" s="1396"/>
      <c r="OQM12" s="1396"/>
      <c r="OQN12" s="1396"/>
      <c r="OQO12" s="1396"/>
      <c r="OQP12" s="1396"/>
      <c r="OQQ12" s="1396"/>
      <c r="OQR12" s="1396"/>
      <c r="OQS12" s="1396"/>
      <c r="OQT12" s="1396"/>
      <c r="OQU12" s="1396"/>
      <c r="OQV12" s="1396"/>
      <c r="OQW12" s="1396"/>
      <c r="OQX12" s="1396"/>
      <c r="OQY12" s="1396"/>
      <c r="OQZ12" s="1396"/>
      <c r="ORA12" s="1396"/>
      <c r="ORB12" s="1396"/>
      <c r="ORC12" s="1396"/>
      <c r="ORD12" s="1396"/>
      <c r="ORE12" s="1396"/>
      <c r="ORF12" s="1396"/>
      <c r="ORG12" s="1396"/>
      <c r="ORH12" s="1396"/>
      <c r="ORI12" s="1396"/>
      <c r="ORJ12" s="1396"/>
      <c r="ORK12" s="1396"/>
      <c r="ORL12" s="1396"/>
      <c r="ORM12" s="1396"/>
      <c r="ORN12" s="1396"/>
      <c r="ORO12" s="1396"/>
      <c r="ORP12" s="1396"/>
      <c r="ORQ12" s="1396"/>
      <c r="ORR12" s="1396"/>
      <c r="ORS12" s="1396"/>
      <c r="ORT12" s="1396"/>
      <c r="ORU12" s="1396"/>
      <c r="ORV12" s="1396"/>
      <c r="ORW12" s="1396"/>
      <c r="ORX12" s="1396"/>
      <c r="ORY12" s="1396"/>
      <c r="ORZ12" s="1396"/>
      <c r="OSA12" s="1396"/>
      <c r="OSB12" s="1396"/>
      <c r="OSC12" s="1396"/>
      <c r="OSD12" s="1396"/>
      <c r="OSE12" s="1396"/>
      <c r="OSF12" s="1396"/>
      <c r="OSG12" s="1396"/>
      <c r="OSH12" s="1396"/>
      <c r="OSI12" s="1396"/>
      <c r="OSJ12" s="1396"/>
      <c r="OSK12" s="1396"/>
      <c r="OSL12" s="1396"/>
      <c r="OSM12" s="1396"/>
      <c r="OSN12" s="1396"/>
      <c r="OSO12" s="1396"/>
      <c r="OSP12" s="1396"/>
      <c r="OSQ12" s="1396"/>
      <c r="OSR12" s="1396"/>
      <c r="OSS12" s="1396"/>
      <c r="OST12" s="1396"/>
      <c r="OSU12" s="1396"/>
      <c r="OSV12" s="1396"/>
      <c r="OSW12" s="1396"/>
      <c r="OSX12" s="1396"/>
      <c r="OSY12" s="1396"/>
      <c r="OSZ12" s="1396"/>
      <c r="OTA12" s="1396"/>
      <c r="OTB12" s="1396"/>
      <c r="OTC12" s="1396"/>
      <c r="OTD12" s="1396"/>
      <c r="OTE12" s="1396"/>
      <c r="OTF12" s="1396"/>
      <c r="OTG12" s="1396"/>
      <c r="OTH12" s="1396"/>
      <c r="OTI12" s="1396"/>
      <c r="OTJ12" s="1396"/>
      <c r="OTK12" s="1396"/>
      <c r="OTL12" s="1396"/>
      <c r="OTM12" s="1396"/>
      <c r="OTN12" s="1396"/>
      <c r="OTO12" s="1396"/>
      <c r="OTP12" s="1396"/>
      <c r="OTQ12" s="1396"/>
      <c r="OTR12" s="1396"/>
      <c r="OTS12" s="1396"/>
      <c r="OTT12" s="1396"/>
      <c r="OTU12" s="1396"/>
      <c r="OTV12" s="1396"/>
      <c r="OTW12" s="1396"/>
      <c r="OTX12" s="1396"/>
      <c r="OTY12" s="1396"/>
      <c r="OTZ12" s="1396"/>
      <c r="OUA12" s="1396"/>
      <c r="OUB12" s="1396"/>
      <c r="OUC12" s="1396"/>
      <c r="OUD12" s="1396"/>
      <c r="OUE12" s="1396"/>
      <c r="OUF12" s="1396"/>
      <c r="OUG12" s="1396"/>
      <c r="OUH12" s="1396"/>
      <c r="OUI12" s="1396"/>
      <c r="OUJ12" s="1396"/>
      <c r="OUK12" s="1396"/>
      <c r="OUL12" s="1396"/>
      <c r="OUM12" s="1396"/>
      <c r="OUN12" s="1396"/>
      <c r="OUO12" s="1396"/>
      <c r="OUP12" s="1396"/>
      <c r="OUQ12" s="1396"/>
      <c r="OUR12" s="1396"/>
      <c r="OUS12" s="1396"/>
      <c r="OUT12" s="1396"/>
      <c r="OUU12" s="1396"/>
      <c r="OUV12" s="1396"/>
      <c r="OUW12" s="1396"/>
      <c r="OUX12" s="1396"/>
      <c r="OUY12" s="1396"/>
      <c r="OUZ12" s="1396"/>
      <c r="OVA12" s="1396"/>
      <c r="OVB12" s="1396"/>
      <c r="OVC12" s="1396"/>
      <c r="OVD12" s="1396"/>
      <c r="OVE12" s="1396"/>
      <c r="OVF12" s="1396"/>
      <c r="OVG12" s="1396"/>
      <c r="OVH12" s="1396"/>
      <c r="OVI12" s="1396"/>
      <c r="OVJ12" s="1396"/>
      <c r="OVK12" s="1396"/>
      <c r="OVL12" s="1396"/>
      <c r="OVM12" s="1396"/>
      <c r="OVN12" s="1396"/>
      <c r="OVO12" s="1396"/>
      <c r="OVP12" s="1396"/>
      <c r="OVQ12" s="1396"/>
      <c r="OVR12" s="1396"/>
      <c r="OVS12" s="1396"/>
      <c r="OVT12" s="1396"/>
      <c r="OVU12" s="1396"/>
      <c r="OVV12" s="1396"/>
      <c r="OVW12" s="1396"/>
      <c r="OVX12" s="1396"/>
      <c r="OVY12" s="1396"/>
      <c r="OVZ12" s="1396"/>
      <c r="OWA12" s="1396"/>
      <c r="OWB12" s="1396"/>
      <c r="OWC12" s="1396"/>
      <c r="OWD12" s="1396"/>
      <c r="OWE12" s="1396"/>
      <c r="OWF12" s="1396"/>
      <c r="OWG12" s="1396"/>
      <c r="OWH12" s="1396"/>
      <c r="OWI12" s="1396"/>
      <c r="OWJ12" s="1396"/>
      <c r="OWK12" s="1396"/>
      <c r="OWL12" s="1396"/>
      <c r="OWM12" s="1396"/>
      <c r="OWN12" s="1396"/>
      <c r="OWO12" s="1396"/>
      <c r="OWP12" s="1396"/>
      <c r="OWQ12" s="1396"/>
      <c r="OWR12" s="1396"/>
      <c r="OWS12" s="1396"/>
      <c r="OWT12" s="1396"/>
      <c r="OWU12" s="1396"/>
      <c r="OWV12" s="1396"/>
      <c r="OWW12" s="1396"/>
      <c r="OWX12" s="1396"/>
      <c r="OWY12" s="1396"/>
      <c r="OWZ12" s="1396"/>
      <c r="OXA12" s="1396"/>
      <c r="OXB12" s="1396"/>
      <c r="OXC12" s="1396"/>
      <c r="OXD12" s="1396"/>
      <c r="OXE12" s="1396"/>
      <c r="OXF12" s="1396"/>
      <c r="OXG12" s="1396"/>
      <c r="OXH12" s="1396"/>
      <c r="OXI12" s="1396"/>
      <c r="OXJ12" s="1396"/>
      <c r="OXK12" s="1396"/>
      <c r="OXL12" s="1396"/>
      <c r="OXM12" s="1396"/>
      <c r="OXN12" s="1396"/>
      <c r="OXO12" s="1396"/>
      <c r="OXP12" s="1396"/>
      <c r="OXQ12" s="1396"/>
      <c r="OXR12" s="1396"/>
      <c r="OXS12" s="1396"/>
      <c r="OXT12" s="1396"/>
      <c r="OXU12" s="1396"/>
      <c r="OXV12" s="1396"/>
      <c r="OXW12" s="1396"/>
      <c r="OXX12" s="1396"/>
      <c r="OXY12" s="1396"/>
      <c r="OXZ12" s="1396"/>
      <c r="OYA12" s="1396"/>
      <c r="OYB12" s="1396"/>
      <c r="OYC12" s="1396"/>
      <c r="OYD12" s="1396"/>
      <c r="OYE12" s="1396"/>
      <c r="OYF12" s="1396"/>
      <c r="OYG12" s="1396"/>
      <c r="OYH12" s="1396"/>
      <c r="OYI12" s="1396"/>
      <c r="OYJ12" s="1396"/>
      <c r="OYK12" s="1396"/>
      <c r="OYL12" s="1396"/>
      <c r="OYM12" s="1396"/>
      <c r="OYN12" s="1396"/>
      <c r="OYO12" s="1396"/>
      <c r="OYP12" s="1396"/>
      <c r="OYQ12" s="1396"/>
      <c r="OYR12" s="1396"/>
      <c r="OYS12" s="1396"/>
      <c r="OYT12" s="1396"/>
      <c r="OYU12" s="1396"/>
      <c r="OYV12" s="1396"/>
      <c r="OYW12" s="1396"/>
      <c r="OYX12" s="1396"/>
      <c r="OYY12" s="1396"/>
      <c r="OYZ12" s="1396"/>
      <c r="OZA12" s="1396"/>
      <c r="OZB12" s="1396"/>
      <c r="OZC12" s="1396"/>
      <c r="OZD12" s="1396"/>
      <c r="OZE12" s="1396"/>
      <c r="OZF12" s="1396"/>
      <c r="OZG12" s="1396"/>
      <c r="OZH12" s="1396"/>
      <c r="OZI12" s="1396"/>
      <c r="OZJ12" s="1396"/>
      <c r="OZK12" s="1396"/>
      <c r="OZL12" s="1396"/>
      <c r="OZM12" s="1396"/>
      <c r="OZN12" s="1396"/>
      <c r="OZO12" s="1396"/>
      <c r="OZP12" s="1396"/>
      <c r="OZQ12" s="1396"/>
      <c r="OZR12" s="1396"/>
      <c r="OZS12" s="1396"/>
      <c r="OZT12" s="1396"/>
      <c r="OZU12" s="1396"/>
      <c r="OZV12" s="1396"/>
      <c r="OZW12" s="1396"/>
      <c r="OZX12" s="1396"/>
      <c r="OZY12" s="1396"/>
      <c r="OZZ12" s="1396"/>
      <c r="PAA12" s="1396"/>
      <c r="PAB12" s="1396"/>
      <c r="PAC12" s="1396"/>
      <c r="PAD12" s="1396"/>
      <c r="PAE12" s="1396"/>
      <c r="PAF12" s="1396"/>
      <c r="PAG12" s="1396"/>
      <c r="PAH12" s="1396"/>
      <c r="PAI12" s="1396"/>
      <c r="PAJ12" s="1396"/>
      <c r="PAK12" s="1396"/>
      <c r="PAL12" s="1396"/>
      <c r="PAM12" s="1396"/>
      <c r="PAN12" s="1396"/>
      <c r="PAO12" s="1396"/>
      <c r="PAP12" s="1396"/>
      <c r="PAQ12" s="1396"/>
      <c r="PAR12" s="1396"/>
      <c r="PAS12" s="1396"/>
      <c r="PAT12" s="1396"/>
      <c r="PAU12" s="1396"/>
      <c r="PAV12" s="1396"/>
      <c r="PAW12" s="1396"/>
      <c r="PAX12" s="1396"/>
      <c r="PAY12" s="1396"/>
      <c r="PAZ12" s="1396"/>
      <c r="PBA12" s="1396"/>
      <c r="PBB12" s="1396"/>
      <c r="PBC12" s="1396"/>
      <c r="PBD12" s="1396"/>
      <c r="PBE12" s="1396"/>
      <c r="PBF12" s="1396"/>
      <c r="PBG12" s="1396"/>
      <c r="PBH12" s="1396"/>
      <c r="PBI12" s="1396"/>
      <c r="PBJ12" s="1396"/>
      <c r="PBK12" s="1396"/>
      <c r="PBL12" s="1396"/>
      <c r="PBM12" s="1396"/>
      <c r="PBN12" s="1396"/>
      <c r="PBO12" s="1396"/>
      <c r="PBP12" s="1396"/>
      <c r="PBQ12" s="1396"/>
      <c r="PBR12" s="1396"/>
      <c r="PBS12" s="1396"/>
      <c r="PBT12" s="1396"/>
      <c r="PBU12" s="1396"/>
      <c r="PBV12" s="1396"/>
      <c r="PBW12" s="1396"/>
      <c r="PBX12" s="1396"/>
      <c r="PBY12" s="1396"/>
      <c r="PBZ12" s="1396"/>
      <c r="PCA12" s="1396"/>
      <c r="PCB12" s="1396"/>
      <c r="PCC12" s="1396"/>
      <c r="PCD12" s="1396"/>
      <c r="PCE12" s="1396"/>
      <c r="PCF12" s="1396"/>
      <c r="PCG12" s="1396"/>
      <c r="PCH12" s="1396"/>
      <c r="PCI12" s="1396"/>
      <c r="PCJ12" s="1396"/>
      <c r="PCK12" s="1396"/>
      <c r="PCL12" s="1396"/>
      <c r="PCM12" s="1396"/>
      <c r="PCN12" s="1396"/>
      <c r="PCO12" s="1396"/>
      <c r="PCP12" s="1396"/>
      <c r="PCQ12" s="1396"/>
      <c r="PCR12" s="1396"/>
      <c r="PCS12" s="1396"/>
      <c r="PCT12" s="1396"/>
      <c r="PCU12" s="1396"/>
      <c r="PCV12" s="1396"/>
      <c r="PCW12" s="1396"/>
      <c r="PCX12" s="1396"/>
      <c r="PCY12" s="1396"/>
      <c r="PCZ12" s="1396"/>
      <c r="PDA12" s="1396"/>
      <c r="PDB12" s="1396"/>
      <c r="PDC12" s="1396"/>
      <c r="PDD12" s="1396"/>
      <c r="PDE12" s="1396"/>
      <c r="PDF12" s="1396"/>
      <c r="PDG12" s="1396"/>
      <c r="PDH12" s="1396"/>
      <c r="PDI12" s="1396"/>
      <c r="PDJ12" s="1396"/>
      <c r="PDK12" s="1396"/>
      <c r="PDL12" s="1396"/>
      <c r="PDM12" s="1396"/>
      <c r="PDN12" s="1396"/>
      <c r="PDO12" s="1396"/>
      <c r="PDP12" s="1396"/>
      <c r="PDQ12" s="1396"/>
      <c r="PDR12" s="1396"/>
      <c r="PDS12" s="1396"/>
      <c r="PDT12" s="1396"/>
      <c r="PDU12" s="1396"/>
      <c r="PDV12" s="1396"/>
      <c r="PDW12" s="1396"/>
      <c r="PDX12" s="1396"/>
      <c r="PDY12" s="1396"/>
      <c r="PDZ12" s="1396"/>
      <c r="PEA12" s="1396"/>
      <c r="PEB12" s="1396"/>
      <c r="PEC12" s="1396"/>
      <c r="PED12" s="1396"/>
      <c r="PEE12" s="1396"/>
      <c r="PEF12" s="1396"/>
      <c r="PEG12" s="1396"/>
      <c r="PEH12" s="1396"/>
      <c r="PEI12" s="1396"/>
      <c r="PEJ12" s="1396"/>
      <c r="PEK12" s="1396"/>
      <c r="PEL12" s="1396"/>
      <c r="PEM12" s="1396"/>
      <c r="PEN12" s="1396"/>
      <c r="PEO12" s="1396"/>
      <c r="PEP12" s="1396"/>
      <c r="PEQ12" s="1396"/>
      <c r="PER12" s="1396"/>
      <c r="PES12" s="1396"/>
      <c r="PET12" s="1396"/>
      <c r="PEU12" s="1396"/>
      <c r="PEV12" s="1396"/>
      <c r="PEW12" s="1396"/>
      <c r="PEX12" s="1396"/>
      <c r="PEY12" s="1396"/>
      <c r="PEZ12" s="1396"/>
      <c r="PFA12" s="1396"/>
      <c r="PFB12" s="1396"/>
      <c r="PFC12" s="1396"/>
      <c r="PFD12" s="1396"/>
      <c r="PFE12" s="1396"/>
      <c r="PFF12" s="1396"/>
      <c r="PFG12" s="1396"/>
      <c r="PFH12" s="1396"/>
      <c r="PFI12" s="1396"/>
      <c r="PFJ12" s="1396"/>
      <c r="PFK12" s="1396"/>
      <c r="PFL12" s="1396"/>
      <c r="PFM12" s="1396"/>
      <c r="PFN12" s="1396"/>
      <c r="PFO12" s="1396"/>
      <c r="PFP12" s="1396"/>
      <c r="PFQ12" s="1396"/>
      <c r="PFR12" s="1396"/>
      <c r="PFS12" s="1396"/>
      <c r="PFT12" s="1396"/>
      <c r="PFU12" s="1396"/>
      <c r="PFV12" s="1396"/>
      <c r="PFW12" s="1396"/>
      <c r="PFX12" s="1396"/>
      <c r="PFY12" s="1396"/>
      <c r="PFZ12" s="1396"/>
      <c r="PGA12" s="1396"/>
      <c r="PGB12" s="1396"/>
      <c r="PGC12" s="1396"/>
      <c r="PGD12" s="1396"/>
      <c r="PGE12" s="1396"/>
      <c r="PGF12" s="1396"/>
      <c r="PGG12" s="1396"/>
      <c r="PGH12" s="1396"/>
      <c r="PGI12" s="1396"/>
      <c r="PGJ12" s="1396"/>
      <c r="PGK12" s="1396"/>
      <c r="PGL12" s="1396"/>
      <c r="PGM12" s="1396"/>
      <c r="PGN12" s="1396"/>
      <c r="PGO12" s="1396"/>
      <c r="PGP12" s="1396"/>
      <c r="PGQ12" s="1396"/>
      <c r="PGR12" s="1396"/>
      <c r="PGS12" s="1396"/>
      <c r="PGT12" s="1396"/>
      <c r="PGU12" s="1396"/>
      <c r="PGV12" s="1396"/>
      <c r="PGW12" s="1396"/>
      <c r="PGX12" s="1396"/>
      <c r="PGY12" s="1396"/>
      <c r="PGZ12" s="1396"/>
      <c r="PHA12" s="1396"/>
      <c r="PHB12" s="1396"/>
      <c r="PHC12" s="1396"/>
      <c r="PHD12" s="1396"/>
      <c r="PHE12" s="1396"/>
      <c r="PHF12" s="1396"/>
      <c r="PHG12" s="1396"/>
      <c r="PHH12" s="1396"/>
      <c r="PHI12" s="1396"/>
      <c r="PHJ12" s="1396"/>
      <c r="PHK12" s="1396"/>
      <c r="PHL12" s="1396"/>
      <c r="PHM12" s="1396"/>
      <c r="PHN12" s="1396"/>
      <c r="PHO12" s="1396"/>
      <c r="PHP12" s="1396"/>
      <c r="PHQ12" s="1396"/>
      <c r="PHR12" s="1396"/>
      <c r="PHS12" s="1396"/>
      <c r="PHT12" s="1396"/>
      <c r="PHU12" s="1396"/>
      <c r="PHV12" s="1396"/>
      <c r="PHW12" s="1396"/>
      <c r="PHX12" s="1396"/>
      <c r="PHY12" s="1396"/>
      <c r="PHZ12" s="1396"/>
      <c r="PIA12" s="1396"/>
      <c r="PIB12" s="1396"/>
      <c r="PIC12" s="1396"/>
      <c r="PID12" s="1396"/>
      <c r="PIE12" s="1396"/>
      <c r="PIF12" s="1396"/>
      <c r="PIG12" s="1396"/>
      <c r="PIH12" s="1396"/>
      <c r="PII12" s="1396"/>
      <c r="PIJ12" s="1396"/>
      <c r="PIK12" s="1396"/>
      <c r="PIL12" s="1396"/>
      <c r="PIM12" s="1396"/>
      <c r="PIN12" s="1396"/>
      <c r="PIO12" s="1396"/>
      <c r="PIP12" s="1396"/>
      <c r="PIQ12" s="1396"/>
      <c r="PIR12" s="1396"/>
      <c r="PIS12" s="1396"/>
      <c r="PIT12" s="1396"/>
      <c r="PIU12" s="1396"/>
      <c r="PIV12" s="1396"/>
      <c r="PIW12" s="1396"/>
      <c r="PIX12" s="1396"/>
      <c r="PIY12" s="1396"/>
      <c r="PIZ12" s="1396"/>
      <c r="PJA12" s="1396"/>
      <c r="PJB12" s="1396"/>
      <c r="PJC12" s="1396"/>
      <c r="PJD12" s="1396"/>
      <c r="PJE12" s="1396"/>
      <c r="PJF12" s="1396"/>
      <c r="PJG12" s="1396"/>
      <c r="PJH12" s="1396"/>
      <c r="PJI12" s="1396"/>
      <c r="PJJ12" s="1396"/>
      <c r="PJK12" s="1396"/>
      <c r="PJL12" s="1396"/>
      <c r="PJM12" s="1396"/>
      <c r="PJN12" s="1396"/>
      <c r="PJO12" s="1396"/>
      <c r="PJP12" s="1396"/>
      <c r="PJQ12" s="1396"/>
      <c r="PJR12" s="1396"/>
      <c r="PJS12" s="1396"/>
      <c r="PJT12" s="1396"/>
      <c r="PJU12" s="1396"/>
      <c r="PJV12" s="1396"/>
      <c r="PJW12" s="1396"/>
      <c r="PJX12" s="1396"/>
      <c r="PJY12" s="1396"/>
      <c r="PJZ12" s="1396"/>
      <c r="PKA12" s="1396"/>
      <c r="PKB12" s="1396"/>
      <c r="PKC12" s="1396"/>
      <c r="PKD12" s="1396"/>
      <c r="PKE12" s="1396"/>
      <c r="PKF12" s="1396"/>
      <c r="PKG12" s="1396"/>
      <c r="PKH12" s="1396"/>
      <c r="PKI12" s="1396"/>
      <c r="PKJ12" s="1396"/>
      <c r="PKK12" s="1396"/>
      <c r="PKL12" s="1396"/>
      <c r="PKM12" s="1396"/>
      <c r="PKN12" s="1396"/>
      <c r="PKO12" s="1396"/>
      <c r="PKP12" s="1396"/>
      <c r="PKQ12" s="1396"/>
      <c r="PKR12" s="1396"/>
      <c r="PKS12" s="1396"/>
      <c r="PKT12" s="1396"/>
      <c r="PKU12" s="1396"/>
      <c r="PKV12" s="1396"/>
      <c r="PKW12" s="1396"/>
      <c r="PKX12" s="1396"/>
      <c r="PKY12" s="1396"/>
      <c r="PKZ12" s="1396"/>
      <c r="PLA12" s="1396"/>
      <c r="PLB12" s="1396"/>
      <c r="PLC12" s="1396"/>
      <c r="PLD12" s="1396"/>
      <c r="PLE12" s="1396"/>
      <c r="PLF12" s="1396"/>
      <c r="PLG12" s="1396"/>
      <c r="PLH12" s="1396"/>
      <c r="PLI12" s="1396"/>
      <c r="PLJ12" s="1396"/>
      <c r="PLK12" s="1396"/>
      <c r="PLL12" s="1396"/>
      <c r="PLM12" s="1396"/>
      <c r="PLN12" s="1396"/>
      <c r="PLO12" s="1396"/>
      <c r="PLP12" s="1396"/>
      <c r="PLQ12" s="1396"/>
      <c r="PLR12" s="1396"/>
      <c r="PLS12" s="1396"/>
      <c r="PLT12" s="1396"/>
      <c r="PLU12" s="1396"/>
      <c r="PLV12" s="1396"/>
      <c r="PLW12" s="1396"/>
      <c r="PLX12" s="1396"/>
      <c r="PLY12" s="1396"/>
      <c r="PLZ12" s="1396"/>
      <c r="PMA12" s="1396"/>
      <c r="PMB12" s="1396"/>
      <c r="PMC12" s="1396"/>
      <c r="PMD12" s="1396"/>
      <c r="PME12" s="1396"/>
      <c r="PMF12" s="1396"/>
      <c r="PMG12" s="1396"/>
      <c r="PMH12" s="1396"/>
      <c r="PMI12" s="1396"/>
      <c r="PMJ12" s="1396"/>
      <c r="PMK12" s="1396"/>
      <c r="PML12" s="1396"/>
      <c r="PMM12" s="1396"/>
      <c r="PMN12" s="1396"/>
      <c r="PMO12" s="1396"/>
      <c r="PMP12" s="1396"/>
      <c r="PMQ12" s="1396"/>
      <c r="PMR12" s="1396"/>
      <c r="PMS12" s="1396"/>
      <c r="PMT12" s="1396"/>
      <c r="PMU12" s="1396"/>
      <c r="PMV12" s="1396"/>
      <c r="PMW12" s="1396"/>
      <c r="PMX12" s="1396"/>
      <c r="PMY12" s="1396"/>
      <c r="PMZ12" s="1396"/>
      <c r="PNA12" s="1396"/>
      <c r="PNB12" s="1396"/>
      <c r="PNC12" s="1396"/>
      <c r="PND12" s="1396"/>
      <c r="PNE12" s="1396"/>
      <c r="PNF12" s="1396"/>
      <c r="PNG12" s="1396"/>
      <c r="PNH12" s="1396"/>
      <c r="PNI12" s="1396"/>
      <c r="PNJ12" s="1396"/>
      <c r="PNK12" s="1396"/>
      <c r="PNL12" s="1396"/>
      <c r="PNM12" s="1396"/>
      <c r="PNN12" s="1396"/>
      <c r="PNO12" s="1396"/>
      <c r="PNP12" s="1396"/>
      <c r="PNQ12" s="1396"/>
      <c r="PNR12" s="1396"/>
      <c r="PNS12" s="1396"/>
      <c r="PNT12" s="1396"/>
      <c r="PNU12" s="1396"/>
      <c r="PNV12" s="1396"/>
      <c r="PNW12" s="1396"/>
      <c r="PNX12" s="1396"/>
      <c r="PNY12" s="1396"/>
      <c r="PNZ12" s="1396"/>
      <c r="POA12" s="1396"/>
      <c r="POB12" s="1396"/>
      <c r="POC12" s="1396"/>
      <c r="POD12" s="1396"/>
      <c r="POE12" s="1396"/>
      <c r="POF12" s="1396"/>
      <c r="POG12" s="1396"/>
      <c r="POH12" s="1396"/>
      <c r="POI12" s="1396"/>
      <c r="POJ12" s="1396"/>
      <c r="POK12" s="1396"/>
      <c r="POL12" s="1396"/>
      <c r="POM12" s="1396"/>
      <c r="PON12" s="1396"/>
      <c r="POO12" s="1396"/>
      <c r="POP12" s="1396"/>
      <c r="POQ12" s="1396"/>
      <c r="POR12" s="1396"/>
      <c r="POS12" s="1396"/>
      <c r="POT12" s="1396"/>
      <c r="POU12" s="1396"/>
      <c r="POV12" s="1396"/>
      <c r="POW12" s="1396"/>
      <c r="POX12" s="1396"/>
      <c r="POY12" s="1396"/>
      <c r="POZ12" s="1396"/>
      <c r="PPA12" s="1396"/>
      <c r="PPB12" s="1396"/>
      <c r="PPC12" s="1396"/>
      <c r="PPD12" s="1396"/>
      <c r="PPE12" s="1396"/>
      <c r="PPF12" s="1396"/>
      <c r="PPG12" s="1396"/>
      <c r="PPH12" s="1396"/>
      <c r="PPI12" s="1396"/>
      <c r="PPJ12" s="1396"/>
      <c r="PPK12" s="1396"/>
      <c r="PPL12" s="1396"/>
      <c r="PPM12" s="1396"/>
      <c r="PPN12" s="1396"/>
      <c r="PPO12" s="1396"/>
      <c r="PPP12" s="1396"/>
      <c r="PPQ12" s="1396"/>
      <c r="PPR12" s="1396"/>
      <c r="PPS12" s="1396"/>
      <c r="PPT12" s="1396"/>
      <c r="PPU12" s="1396"/>
      <c r="PPV12" s="1396"/>
      <c r="PPW12" s="1396"/>
      <c r="PPX12" s="1396"/>
      <c r="PPY12" s="1396"/>
      <c r="PPZ12" s="1396"/>
      <c r="PQA12" s="1396"/>
      <c r="PQB12" s="1396"/>
      <c r="PQC12" s="1396"/>
      <c r="PQD12" s="1396"/>
      <c r="PQE12" s="1396"/>
      <c r="PQF12" s="1396"/>
      <c r="PQG12" s="1396"/>
      <c r="PQH12" s="1396"/>
      <c r="PQI12" s="1396"/>
      <c r="PQJ12" s="1396"/>
      <c r="PQK12" s="1396"/>
      <c r="PQL12" s="1396"/>
      <c r="PQM12" s="1396"/>
      <c r="PQN12" s="1396"/>
      <c r="PQO12" s="1396"/>
      <c r="PQP12" s="1396"/>
      <c r="PQQ12" s="1396"/>
      <c r="PQR12" s="1396"/>
      <c r="PQS12" s="1396"/>
      <c r="PQT12" s="1396"/>
      <c r="PQU12" s="1396"/>
      <c r="PQV12" s="1396"/>
      <c r="PQW12" s="1396"/>
      <c r="PQX12" s="1396"/>
      <c r="PQY12" s="1396"/>
      <c r="PQZ12" s="1396"/>
      <c r="PRA12" s="1396"/>
      <c r="PRB12" s="1396"/>
      <c r="PRC12" s="1396"/>
      <c r="PRD12" s="1396"/>
      <c r="PRE12" s="1396"/>
      <c r="PRF12" s="1396"/>
      <c r="PRG12" s="1396"/>
      <c r="PRH12" s="1396"/>
      <c r="PRI12" s="1396"/>
      <c r="PRJ12" s="1396"/>
      <c r="PRK12" s="1396"/>
      <c r="PRL12" s="1396"/>
      <c r="PRM12" s="1396"/>
      <c r="PRN12" s="1396"/>
      <c r="PRO12" s="1396"/>
      <c r="PRP12" s="1396"/>
      <c r="PRQ12" s="1396"/>
      <c r="PRR12" s="1396"/>
      <c r="PRS12" s="1396"/>
      <c r="PRT12" s="1396"/>
      <c r="PRU12" s="1396"/>
      <c r="PRV12" s="1396"/>
      <c r="PRW12" s="1396"/>
      <c r="PRX12" s="1396"/>
      <c r="PRY12" s="1396"/>
      <c r="PRZ12" s="1396"/>
      <c r="PSA12" s="1396"/>
      <c r="PSB12" s="1396"/>
      <c r="PSC12" s="1396"/>
      <c r="PSD12" s="1396"/>
      <c r="PSE12" s="1396"/>
      <c r="PSF12" s="1396"/>
      <c r="PSG12" s="1396"/>
      <c r="PSH12" s="1396"/>
      <c r="PSI12" s="1396"/>
      <c r="PSJ12" s="1396"/>
      <c r="PSK12" s="1396"/>
      <c r="PSL12" s="1396"/>
      <c r="PSM12" s="1396"/>
      <c r="PSN12" s="1396"/>
      <c r="PSO12" s="1396"/>
      <c r="PSP12" s="1396"/>
      <c r="PSQ12" s="1396"/>
      <c r="PSR12" s="1396"/>
      <c r="PSS12" s="1396"/>
      <c r="PST12" s="1396"/>
      <c r="PSU12" s="1396"/>
      <c r="PSV12" s="1396"/>
      <c r="PSW12" s="1396"/>
      <c r="PSX12" s="1396"/>
      <c r="PSY12" s="1396"/>
      <c r="PSZ12" s="1396"/>
      <c r="PTA12" s="1396"/>
      <c r="PTB12" s="1396"/>
      <c r="PTC12" s="1396"/>
      <c r="PTD12" s="1396"/>
      <c r="PTE12" s="1396"/>
      <c r="PTF12" s="1396"/>
      <c r="PTG12" s="1396"/>
      <c r="PTH12" s="1396"/>
      <c r="PTI12" s="1396"/>
      <c r="PTJ12" s="1396"/>
      <c r="PTK12" s="1396"/>
      <c r="PTL12" s="1396"/>
      <c r="PTM12" s="1396"/>
      <c r="PTN12" s="1396"/>
      <c r="PTO12" s="1396"/>
      <c r="PTP12" s="1396"/>
      <c r="PTQ12" s="1396"/>
      <c r="PTR12" s="1396"/>
      <c r="PTS12" s="1396"/>
      <c r="PTT12" s="1396"/>
      <c r="PTU12" s="1396"/>
      <c r="PTV12" s="1396"/>
      <c r="PTW12" s="1396"/>
      <c r="PTX12" s="1396"/>
      <c r="PTY12" s="1396"/>
      <c r="PTZ12" s="1396"/>
      <c r="PUA12" s="1396"/>
      <c r="PUB12" s="1396"/>
      <c r="PUC12" s="1396"/>
      <c r="PUD12" s="1396"/>
      <c r="PUE12" s="1396"/>
      <c r="PUF12" s="1396"/>
      <c r="PUG12" s="1396"/>
      <c r="PUH12" s="1396"/>
      <c r="PUI12" s="1396"/>
      <c r="PUJ12" s="1396"/>
      <c r="PUK12" s="1396"/>
      <c r="PUL12" s="1396"/>
      <c r="PUM12" s="1396"/>
      <c r="PUN12" s="1396"/>
      <c r="PUO12" s="1396"/>
      <c r="PUP12" s="1396"/>
      <c r="PUQ12" s="1396"/>
      <c r="PUR12" s="1396"/>
      <c r="PUS12" s="1396"/>
      <c r="PUT12" s="1396"/>
      <c r="PUU12" s="1396"/>
      <c r="PUV12" s="1396"/>
      <c r="PUW12" s="1396"/>
      <c r="PUX12" s="1396"/>
      <c r="PUY12" s="1396"/>
      <c r="PUZ12" s="1396"/>
      <c r="PVA12" s="1396"/>
      <c r="PVB12" s="1396"/>
      <c r="PVC12" s="1396"/>
      <c r="PVD12" s="1396"/>
      <c r="PVE12" s="1396"/>
      <c r="PVF12" s="1396"/>
      <c r="PVG12" s="1396"/>
      <c r="PVH12" s="1396"/>
      <c r="PVI12" s="1396"/>
      <c r="PVJ12" s="1396"/>
      <c r="PVK12" s="1396"/>
      <c r="PVL12" s="1396"/>
      <c r="PVM12" s="1396"/>
      <c r="PVN12" s="1396"/>
      <c r="PVO12" s="1396"/>
      <c r="PVP12" s="1396"/>
      <c r="PVQ12" s="1396"/>
      <c r="PVR12" s="1396"/>
      <c r="PVS12" s="1396"/>
      <c r="PVT12" s="1396"/>
      <c r="PVU12" s="1396"/>
      <c r="PVV12" s="1396"/>
      <c r="PVW12" s="1396"/>
      <c r="PVX12" s="1396"/>
      <c r="PVY12" s="1396"/>
      <c r="PVZ12" s="1396"/>
      <c r="PWA12" s="1396"/>
      <c r="PWB12" s="1396"/>
      <c r="PWC12" s="1396"/>
      <c r="PWD12" s="1396"/>
      <c r="PWE12" s="1396"/>
      <c r="PWF12" s="1396"/>
      <c r="PWG12" s="1396"/>
      <c r="PWH12" s="1396"/>
      <c r="PWI12" s="1396"/>
      <c r="PWJ12" s="1396"/>
      <c r="PWK12" s="1396"/>
      <c r="PWL12" s="1396"/>
      <c r="PWM12" s="1396"/>
      <c r="PWN12" s="1396"/>
      <c r="PWO12" s="1396"/>
      <c r="PWP12" s="1396"/>
      <c r="PWQ12" s="1396"/>
      <c r="PWR12" s="1396"/>
      <c r="PWS12" s="1396"/>
      <c r="PWT12" s="1396"/>
      <c r="PWU12" s="1396"/>
      <c r="PWV12" s="1396"/>
      <c r="PWW12" s="1396"/>
      <c r="PWX12" s="1396"/>
      <c r="PWY12" s="1396"/>
      <c r="PWZ12" s="1396"/>
      <c r="PXA12" s="1396"/>
      <c r="PXB12" s="1396"/>
      <c r="PXC12" s="1396"/>
      <c r="PXD12" s="1396"/>
      <c r="PXE12" s="1396"/>
      <c r="PXF12" s="1396"/>
      <c r="PXG12" s="1396"/>
      <c r="PXH12" s="1396"/>
      <c r="PXI12" s="1396"/>
      <c r="PXJ12" s="1396"/>
      <c r="PXK12" s="1396"/>
      <c r="PXL12" s="1396"/>
      <c r="PXM12" s="1396"/>
      <c r="PXN12" s="1396"/>
      <c r="PXO12" s="1396"/>
      <c r="PXP12" s="1396"/>
      <c r="PXQ12" s="1396"/>
      <c r="PXR12" s="1396"/>
      <c r="PXS12" s="1396"/>
      <c r="PXT12" s="1396"/>
      <c r="PXU12" s="1396"/>
      <c r="PXV12" s="1396"/>
      <c r="PXW12" s="1396"/>
      <c r="PXX12" s="1396"/>
      <c r="PXY12" s="1396"/>
      <c r="PXZ12" s="1396"/>
      <c r="PYA12" s="1396"/>
      <c r="PYB12" s="1396"/>
      <c r="PYC12" s="1396"/>
      <c r="PYD12" s="1396"/>
      <c r="PYE12" s="1396"/>
      <c r="PYF12" s="1396"/>
      <c r="PYG12" s="1396"/>
      <c r="PYH12" s="1396"/>
      <c r="PYI12" s="1396"/>
      <c r="PYJ12" s="1396"/>
      <c r="PYK12" s="1396"/>
      <c r="PYL12" s="1396"/>
      <c r="PYM12" s="1396"/>
      <c r="PYN12" s="1396"/>
      <c r="PYO12" s="1396"/>
      <c r="PYP12" s="1396"/>
      <c r="PYQ12" s="1396"/>
      <c r="PYR12" s="1396"/>
      <c r="PYS12" s="1396"/>
      <c r="PYT12" s="1396"/>
      <c r="PYU12" s="1396"/>
      <c r="PYV12" s="1396"/>
      <c r="PYW12" s="1396"/>
      <c r="PYX12" s="1396"/>
      <c r="PYY12" s="1396"/>
      <c r="PYZ12" s="1396"/>
      <c r="PZA12" s="1396"/>
      <c r="PZB12" s="1396"/>
      <c r="PZC12" s="1396"/>
      <c r="PZD12" s="1396"/>
      <c r="PZE12" s="1396"/>
      <c r="PZF12" s="1396"/>
      <c r="PZG12" s="1396"/>
      <c r="PZH12" s="1396"/>
      <c r="PZI12" s="1396"/>
      <c r="PZJ12" s="1396"/>
      <c r="PZK12" s="1396"/>
      <c r="PZL12" s="1396"/>
      <c r="PZM12" s="1396"/>
      <c r="PZN12" s="1396"/>
      <c r="PZO12" s="1396"/>
      <c r="PZP12" s="1396"/>
      <c r="PZQ12" s="1396"/>
      <c r="PZR12" s="1396"/>
      <c r="PZS12" s="1396"/>
      <c r="PZT12" s="1396"/>
      <c r="PZU12" s="1396"/>
      <c r="PZV12" s="1396"/>
      <c r="PZW12" s="1396"/>
      <c r="PZX12" s="1396"/>
      <c r="PZY12" s="1396"/>
      <c r="PZZ12" s="1396"/>
      <c r="QAA12" s="1396"/>
      <c r="QAB12" s="1396"/>
      <c r="QAC12" s="1396"/>
      <c r="QAD12" s="1396"/>
      <c r="QAE12" s="1396"/>
      <c r="QAF12" s="1396"/>
      <c r="QAG12" s="1396"/>
      <c r="QAH12" s="1396"/>
      <c r="QAI12" s="1396"/>
      <c r="QAJ12" s="1396"/>
      <c r="QAK12" s="1396"/>
      <c r="QAL12" s="1396"/>
      <c r="QAM12" s="1396"/>
      <c r="QAN12" s="1396"/>
      <c r="QAO12" s="1396"/>
      <c r="QAP12" s="1396"/>
      <c r="QAQ12" s="1396"/>
      <c r="QAR12" s="1396"/>
      <c r="QAS12" s="1396"/>
      <c r="QAT12" s="1396"/>
      <c r="QAU12" s="1396"/>
      <c r="QAV12" s="1396"/>
      <c r="QAW12" s="1396"/>
      <c r="QAX12" s="1396"/>
      <c r="QAY12" s="1396"/>
      <c r="QAZ12" s="1396"/>
      <c r="QBA12" s="1396"/>
      <c r="QBB12" s="1396"/>
      <c r="QBC12" s="1396"/>
      <c r="QBD12" s="1396"/>
      <c r="QBE12" s="1396"/>
      <c r="QBF12" s="1396"/>
      <c r="QBG12" s="1396"/>
      <c r="QBH12" s="1396"/>
      <c r="QBI12" s="1396"/>
      <c r="QBJ12" s="1396"/>
      <c r="QBK12" s="1396"/>
      <c r="QBL12" s="1396"/>
      <c r="QBM12" s="1396"/>
      <c r="QBN12" s="1396"/>
      <c r="QBO12" s="1396"/>
      <c r="QBP12" s="1396"/>
      <c r="QBQ12" s="1396"/>
      <c r="QBR12" s="1396"/>
      <c r="QBS12" s="1396"/>
      <c r="QBT12" s="1396"/>
      <c r="QBU12" s="1396"/>
      <c r="QBV12" s="1396"/>
      <c r="QBW12" s="1396"/>
      <c r="QBX12" s="1396"/>
      <c r="QBY12" s="1396"/>
      <c r="QBZ12" s="1396"/>
      <c r="QCA12" s="1396"/>
      <c r="QCB12" s="1396"/>
      <c r="QCC12" s="1396"/>
      <c r="QCD12" s="1396"/>
      <c r="QCE12" s="1396"/>
      <c r="QCF12" s="1396"/>
      <c r="QCG12" s="1396"/>
      <c r="QCH12" s="1396"/>
      <c r="QCI12" s="1396"/>
      <c r="QCJ12" s="1396"/>
      <c r="QCK12" s="1396"/>
      <c r="QCL12" s="1396"/>
      <c r="QCM12" s="1396"/>
      <c r="QCN12" s="1396"/>
      <c r="QCO12" s="1396"/>
      <c r="QCP12" s="1396"/>
      <c r="QCQ12" s="1396"/>
      <c r="QCR12" s="1396"/>
      <c r="QCS12" s="1396"/>
      <c r="QCT12" s="1396"/>
      <c r="QCU12" s="1396"/>
      <c r="QCV12" s="1396"/>
      <c r="QCW12" s="1396"/>
      <c r="QCX12" s="1396"/>
      <c r="QCY12" s="1396"/>
      <c r="QCZ12" s="1396"/>
      <c r="QDA12" s="1396"/>
      <c r="QDB12" s="1396"/>
      <c r="QDC12" s="1396"/>
      <c r="QDD12" s="1396"/>
      <c r="QDE12" s="1396"/>
      <c r="QDF12" s="1396"/>
      <c r="QDG12" s="1396"/>
      <c r="QDH12" s="1396"/>
      <c r="QDI12" s="1396"/>
      <c r="QDJ12" s="1396"/>
      <c r="QDK12" s="1396"/>
      <c r="QDL12" s="1396"/>
      <c r="QDM12" s="1396"/>
      <c r="QDN12" s="1396"/>
      <c r="QDO12" s="1396"/>
      <c r="QDP12" s="1396"/>
      <c r="QDQ12" s="1396"/>
      <c r="QDR12" s="1396"/>
      <c r="QDS12" s="1396"/>
      <c r="QDT12" s="1396"/>
      <c r="QDU12" s="1396"/>
      <c r="QDV12" s="1396"/>
      <c r="QDW12" s="1396"/>
      <c r="QDX12" s="1396"/>
      <c r="QDY12" s="1396"/>
      <c r="QDZ12" s="1396"/>
      <c r="QEA12" s="1396"/>
      <c r="QEB12" s="1396"/>
      <c r="QEC12" s="1396"/>
      <c r="QED12" s="1396"/>
      <c r="QEE12" s="1396"/>
      <c r="QEF12" s="1396"/>
      <c r="QEG12" s="1396"/>
      <c r="QEH12" s="1396"/>
      <c r="QEI12" s="1396"/>
      <c r="QEJ12" s="1396"/>
      <c r="QEK12" s="1396"/>
      <c r="QEL12" s="1396"/>
      <c r="QEM12" s="1396"/>
      <c r="QEN12" s="1396"/>
      <c r="QEO12" s="1396"/>
      <c r="QEP12" s="1396"/>
      <c r="QEQ12" s="1396"/>
      <c r="QER12" s="1396"/>
      <c r="QES12" s="1396"/>
      <c r="QET12" s="1396"/>
      <c r="QEU12" s="1396"/>
      <c r="QEV12" s="1396"/>
      <c r="QEW12" s="1396"/>
      <c r="QEX12" s="1396"/>
      <c r="QEY12" s="1396"/>
      <c r="QEZ12" s="1396"/>
      <c r="QFA12" s="1396"/>
      <c r="QFB12" s="1396"/>
      <c r="QFC12" s="1396"/>
      <c r="QFD12" s="1396"/>
      <c r="QFE12" s="1396"/>
      <c r="QFF12" s="1396"/>
      <c r="QFG12" s="1396"/>
      <c r="QFH12" s="1396"/>
      <c r="QFI12" s="1396"/>
      <c r="QFJ12" s="1396"/>
      <c r="QFK12" s="1396"/>
      <c r="QFL12" s="1396"/>
      <c r="QFM12" s="1396"/>
      <c r="QFN12" s="1396"/>
      <c r="QFO12" s="1396"/>
      <c r="QFP12" s="1396"/>
      <c r="QFQ12" s="1396"/>
      <c r="QFR12" s="1396"/>
      <c r="QFS12" s="1396"/>
      <c r="QFT12" s="1396"/>
      <c r="QFU12" s="1396"/>
      <c r="QFV12" s="1396"/>
      <c r="QFW12" s="1396"/>
      <c r="QFX12" s="1396"/>
      <c r="QFY12" s="1396"/>
      <c r="QFZ12" s="1396"/>
      <c r="QGA12" s="1396"/>
      <c r="QGB12" s="1396"/>
      <c r="QGC12" s="1396"/>
      <c r="QGD12" s="1396"/>
      <c r="QGE12" s="1396"/>
      <c r="QGF12" s="1396"/>
      <c r="QGG12" s="1396"/>
      <c r="QGH12" s="1396"/>
      <c r="QGI12" s="1396"/>
      <c r="QGJ12" s="1396"/>
      <c r="QGK12" s="1396"/>
      <c r="QGL12" s="1396"/>
      <c r="QGM12" s="1396"/>
      <c r="QGN12" s="1396"/>
      <c r="QGO12" s="1396"/>
      <c r="QGP12" s="1396"/>
      <c r="QGQ12" s="1396"/>
      <c r="QGR12" s="1396"/>
      <c r="QGS12" s="1396"/>
      <c r="QGT12" s="1396"/>
      <c r="QGU12" s="1396"/>
      <c r="QGV12" s="1396"/>
      <c r="QGW12" s="1396"/>
      <c r="QGX12" s="1396"/>
      <c r="QGY12" s="1396"/>
      <c r="QGZ12" s="1396"/>
      <c r="QHA12" s="1396"/>
      <c r="QHB12" s="1396"/>
      <c r="QHC12" s="1396"/>
      <c r="QHD12" s="1396"/>
      <c r="QHE12" s="1396"/>
      <c r="QHF12" s="1396"/>
      <c r="QHG12" s="1396"/>
      <c r="QHH12" s="1396"/>
      <c r="QHI12" s="1396"/>
      <c r="QHJ12" s="1396"/>
      <c r="QHK12" s="1396"/>
      <c r="QHL12" s="1396"/>
      <c r="QHM12" s="1396"/>
      <c r="QHN12" s="1396"/>
      <c r="QHO12" s="1396"/>
      <c r="QHP12" s="1396"/>
      <c r="QHQ12" s="1396"/>
      <c r="QHR12" s="1396"/>
      <c r="QHS12" s="1396"/>
      <c r="QHT12" s="1396"/>
      <c r="QHU12" s="1396"/>
      <c r="QHV12" s="1396"/>
      <c r="QHW12" s="1396"/>
      <c r="QHX12" s="1396"/>
      <c r="QHY12" s="1396"/>
      <c r="QHZ12" s="1396"/>
      <c r="QIA12" s="1396"/>
      <c r="QIB12" s="1396"/>
      <c r="QIC12" s="1396"/>
      <c r="QID12" s="1396"/>
      <c r="QIE12" s="1396"/>
      <c r="QIF12" s="1396"/>
      <c r="QIG12" s="1396"/>
      <c r="QIH12" s="1396"/>
      <c r="QII12" s="1396"/>
      <c r="QIJ12" s="1396"/>
      <c r="QIK12" s="1396"/>
      <c r="QIL12" s="1396"/>
      <c r="QIM12" s="1396"/>
      <c r="QIN12" s="1396"/>
      <c r="QIO12" s="1396"/>
      <c r="QIP12" s="1396"/>
      <c r="QIQ12" s="1396"/>
      <c r="QIR12" s="1396"/>
      <c r="QIS12" s="1396"/>
      <c r="QIT12" s="1396"/>
      <c r="QIU12" s="1396"/>
      <c r="QIV12" s="1396"/>
      <c r="QIW12" s="1396"/>
      <c r="QIX12" s="1396"/>
      <c r="QIY12" s="1396"/>
      <c r="QIZ12" s="1396"/>
      <c r="QJA12" s="1396"/>
      <c r="QJB12" s="1396"/>
      <c r="QJC12" s="1396"/>
      <c r="QJD12" s="1396"/>
      <c r="QJE12" s="1396"/>
      <c r="QJF12" s="1396"/>
      <c r="QJG12" s="1396"/>
      <c r="QJH12" s="1396"/>
      <c r="QJI12" s="1396"/>
      <c r="QJJ12" s="1396"/>
      <c r="QJK12" s="1396"/>
      <c r="QJL12" s="1396"/>
      <c r="QJM12" s="1396"/>
      <c r="QJN12" s="1396"/>
      <c r="QJO12" s="1396"/>
      <c r="QJP12" s="1396"/>
      <c r="QJQ12" s="1396"/>
      <c r="QJR12" s="1396"/>
      <c r="QJS12" s="1396"/>
      <c r="QJT12" s="1396"/>
      <c r="QJU12" s="1396"/>
      <c r="QJV12" s="1396"/>
      <c r="QJW12" s="1396"/>
      <c r="QJX12" s="1396"/>
      <c r="QJY12" s="1396"/>
      <c r="QJZ12" s="1396"/>
      <c r="QKA12" s="1396"/>
      <c r="QKB12" s="1396"/>
      <c r="QKC12" s="1396"/>
      <c r="QKD12" s="1396"/>
      <c r="QKE12" s="1396"/>
      <c r="QKF12" s="1396"/>
      <c r="QKG12" s="1396"/>
      <c r="QKH12" s="1396"/>
      <c r="QKI12" s="1396"/>
      <c r="QKJ12" s="1396"/>
      <c r="QKK12" s="1396"/>
      <c r="QKL12" s="1396"/>
      <c r="QKM12" s="1396"/>
      <c r="QKN12" s="1396"/>
      <c r="QKO12" s="1396"/>
      <c r="QKP12" s="1396"/>
      <c r="QKQ12" s="1396"/>
      <c r="QKR12" s="1396"/>
      <c r="QKS12" s="1396"/>
      <c r="QKT12" s="1396"/>
      <c r="QKU12" s="1396"/>
      <c r="QKV12" s="1396"/>
      <c r="QKW12" s="1396"/>
      <c r="QKX12" s="1396"/>
      <c r="QKY12" s="1396"/>
      <c r="QKZ12" s="1396"/>
      <c r="QLA12" s="1396"/>
      <c r="QLB12" s="1396"/>
      <c r="QLC12" s="1396"/>
      <c r="QLD12" s="1396"/>
      <c r="QLE12" s="1396"/>
      <c r="QLF12" s="1396"/>
      <c r="QLG12" s="1396"/>
      <c r="QLH12" s="1396"/>
      <c r="QLI12" s="1396"/>
      <c r="QLJ12" s="1396"/>
      <c r="QLK12" s="1396"/>
      <c r="QLL12" s="1396"/>
      <c r="QLM12" s="1396"/>
      <c r="QLN12" s="1396"/>
      <c r="QLO12" s="1396"/>
      <c r="QLP12" s="1396"/>
      <c r="QLQ12" s="1396"/>
      <c r="QLR12" s="1396"/>
      <c r="QLS12" s="1396"/>
      <c r="QLT12" s="1396"/>
      <c r="QLU12" s="1396"/>
      <c r="QLV12" s="1396"/>
      <c r="QLW12" s="1396"/>
      <c r="QLX12" s="1396"/>
      <c r="QLY12" s="1396"/>
      <c r="QLZ12" s="1396"/>
      <c r="QMA12" s="1396"/>
      <c r="QMB12" s="1396"/>
      <c r="QMC12" s="1396"/>
      <c r="QMD12" s="1396"/>
      <c r="QME12" s="1396"/>
      <c r="QMF12" s="1396"/>
      <c r="QMG12" s="1396"/>
      <c r="QMH12" s="1396"/>
      <c r="QMI12" s="1396"/>
      <c r="QMJ12" s="1396"/>
      <c r="QMK12" s="1396"/>
      <c r="QML12" s="1396"/>
      <c r="QMM12" s="1396"/>
      <c r="QMN12" s="1396"/>
      <c r="QMO12" s="1396"/>
      <c r="QMP12" s="1396"/>
      <c r="QMQ12" s="1396"/>
      <c r="QMR12" s="1396"/>
      <c r="QMS12" s="1396"/>
      <c r="QMT12" s="1396"/>
      <c r="QMU12" s="1396"/>
      <c r="QMV12" s="1396"/>
      <c r="QMW12" s="1396"/>
      <c r="QMX12" s="1396"/>
      <c r="QMY12" s="1396"/>
      <c r="QMZ12" s="1396"/>
      <c r="QNA12" s="1396"/>
      <c r="QNB12" s="1396"/>
      <c r="QNC12" s="1396"/>
      <c r="QND12" s="1396"/>
      <c r="QNE12" s="1396"/>
      <c r="QNF12" s="1396"/>
      <c r="QNG12" s="1396"/>
      <c r="QNH12" s="1396"/>
      <c r="QNI12" s="1396"/>
      <c r="QNJ12" s="1396"/>
      <c r="QNK12" s="1396"/>
      <c r="QNL12" s="1396"/>
      <c r="QNM12" s="1396"/>
      <c r="QNN12" s="1396"/>
      <c r="QNO12" s="1396"/>
      <c r="QNP12" s="1396"/>
      <c r="QNQ12" s="1396"/>
      <c r="QNR12" s="1396"/>
      <c r="QNS12" s="1396"/>
      <c r="QNT12" s="1396"/>
      <c r="QNU12" s="1396"/>
      <c r="QNV12" s="1396"/>
      <c r="QNW12" s="1396"/>
      <c r="QNX12" s="1396"/>
      <c r="QNY12" s="1396"/>
      <c r="QNZ12" s="1396"/>
      <c r="QOA12" s="1396"/>
      <c r="QOB12" s="1396"/>
      <c r="QOC12" s="1396"/>
      <c r="QOD12" s="1396"/>
      <c r="QOE12" s="1396"/>
      <c r="QOF12" s="1396"/>
      <c r="QOG12" s="1396"/>
      <c r="QOH12" s="1396"/>
      <c r="QOI12" s="1396"/>
      <c r="QOJ12" s="1396"/>
      <c r="QOK12" s="1396"/>
      <c r="QOL12" s="1396"/>
      <c r="QOM12" s="1396"/>
      <c r="QON12" s="1396"/>
      <c r="QOO12" s="1396"/>
      <c r="QOP12" s="1396"/>
      <c r="QOQ12" s="1396"/>
      <c r="QOR12" s="1396"/>
      <c r="QOS12" s="1396"/>
      <c r="QOT12" s="1396"/>
      <c r="QOU12" s="1396"/>
      <c r="QOV12" s="1396"/>
      <c r="QOW12" s="1396"/>
      <c r="QOX12" s="1396"/>
      <c r="QOY12" s="1396"/>
      <c r="QOZ12" s="1396"/>
      <c r="QPA12" s="1396"/>
      <c r="QPB12" s="1396"/>
      <c r="QPC12" s="1396"/>
      <c r="QPD12" s="1396"/>
      <c r="QPE12" s="1396"/>
      <c r="QPF12" s="1396"/>
      <c r="QPG12" s="1396"/>
      <c r="QPH12" s="1396"/>
      <c r="QPI12" s="1396"/>
      <c r="QPJ12" s="1396"/>
      <c r="QPK12" s="1396"/>
      <c r="QPL12" s="1396"/>
      <c r="QPM12" s="1396"/>
      <c r="QPN12" s="1396"/>
      <c r="QPO12" s="1396"/>
      <c r="QPP12" s="1396"/>
      <c r="QPQ12" s="1396"/>
      <c r="QPR12" s="1396"/>
      <c r="QPS12" s="1396"/>
      <c r="QPT12" s="1396"/>
      <c r="QPU12" s="1396"/>
      <c r="QPV12" s="1396"/>
      <c r="QPW12" s="1396"/>
      <c r="QPX12" s="1396"/>
      <c r="QPY12" s="1396"/>
      <c r="QPZ12" s="1396"/>
      <c r="QQA12" s="1396"/>
      <c r="QQB12" s="1396"/>
      <c r="QQC12" s="1396"/>
      <c r="QQD12" s="1396"/>
      <c r="QQE12" s="1396"/>
      <c r="QQF12" s="1396"/>
      <c r="QQG12" s="1396"/>
      <c r="QQH12" s="1396"/>
      <c r="QQI12" s="1396"/>
      <c r="QQJ12" s="1396"/>
      <c r="QQK12" s="1396"/>
      <c r="QQL12" s="1396"/>
      <c r="QQM12" s="1396"/>
      <c r="QQN12" s="1396"/>
      <c r="QQO12" s="1396"/>
      <c r="QQP12" s="1396"/>
      <c r="QQQ12" s="1396"/>
      <c r="QQR12" s="1396"/>
      <c r="QQS12" s="1396"/>
      <c r="QQT12" s="1396"/>
      <c r="QQU12" s="1396"/>
      <c r="QQV12" s="1396"/>
      <c r="QQW12" s="1396"/>
      <c r="QQX12" s="1396"/>
      <c r="QQY12" s="1396"/>
      <c r="QQZ12" s="1396"/>
      <c r="QRA12" s="1396"/>
      <c r="QRB12" s="1396"/>
      <c r="QRC12" s="1396"/>
      <c r="QRD12" s="1396"/>
      <c r="QRE12" s="1396"/>
      <c r="QRF12" s="1396"/>
      <c r="QRG12" s="1396"/>
      <c r="QRH12" s="1396"/>
      <c r="QRI12" s="1396"/>
      <c r="QRJ12" s="1396"/>
      <c r="QRK12" s="1396"/>
      <c r="QRL12" s="1396"/>
      <c r="QRM12" s="1396"/>
      <c r="QRN12" s="1396"/>
      <c r="QRO12" s="1396"/>
      <c r="QRP12" s="1396"/>
      <c r="QRQ12" s="1396"/>
      <c r="QRR12" s="1396"/>
      <c r="QRS12" s="1396"/>
      <c r="QRT12" s="1396"/>
      <c r="QRU12" s="1396"/>
      <c r="QRV12" s="1396"/>
      <c r="QRW12" s="1396"/>
      <c r="QRX12" s="1396"/>
      <c r="QRY12" s="1396"/>
      <c r="QRZ12" s="1396"/>
      <c r="QSA12" s="1396"/>
      <c r="QSB12" s="1396"/>
      <c r="QSC12" s="1396"/>
      <c r="QSD12" s="1396"/>
      <c r="QSE12" s="1396"/>
      <c r="QSF12" s="1396"/>
      <c r="QSG12" s="1396"/>
      <c r="QSH12" s="1396"/>
      <c r="QSI12" s="1396"/>
      <c r="QSJ12" s="1396"/>
      <c r="QSK12" s="1396"/>
      <c r="QSL12" s="1396"/>
      <c r="QSM12" s="1396"/>
      <c r="QSN12" s="1396"/>
      <c r="QSO12" s="1396"/>
      <c r="QSP12" s="1396"/>
      <c r="QSQ12" s="1396"/>
      <c r="QSR12" s="1396"/>
      <c r="QSS12" s="1396"/>
      <c r="QST12" s="1396"/>
      <c r="QSU12" s="1396"/>
      <c r="QSV12" s="1396"/>
      <c r="QSW12" s="1396"/>
      <c r="QSX12" s="1396"/>
      <c r="QSY12" s="1396"/>
      <c r="QSZ12" s="1396"/>
      <c r="QTA12" s="1396"/>
      <c r="QTB12" s="1396"/>
      <c r="QTC12" s="1396"/>
      <c r="QTD12" s="1396"/>
      <c r="QTE12" s="1396"/>
      <c r="QTF12" s="1396"/>
      <c r="QTG12" s="1396"/>
      <c r="QTH12" s="1396"/>
      <c r="QTI12" s="1396"/>
      <c r="QTJ12" s="1396"/>
      <c r="QTK12" s="1396"/>
      <c r="QTL12" s="1396"/>
      <c r="QTM12" s="1396"/>
      <c r="QTN12" s="1396"/>
      <c r="QTO12" s="1396"/>
      <c r="QTP12" s="1396"/>
      <c r="QTQ12" s="1396"/>
      <c r="QTR12" s="1396"/>
      <c r="QTS12" s="1396"/>
      <c r="QTT12" s="1396"/>
      <c r="QTU12" s="1396"/>
      <c r="QTV12" s="1396"/>
      <c r="QTW12" s="1396"/>
      <c r="QTX12" s="1396"/>
      <c r="QTY12" s="1396"/>
      <c r="QTZ12" s="1396"/>
      <c r="QUA12" s="1396"/>
      <c r="QUB12" s="1396"/>
      <c r="QUC12" s="1396"/>
      <c r="QUD12" s="1396"/>
      <c r="QUE12" s="1396"/>
      <c r="QUF12" s="1396"/>
      <c r="QUG12" s="1396"/>
      <c r="QUH12" s="1396"/>
      <c r="QUI12" s="1396"/>
      <c r="QUJ12" s="1396"/>
      <c r="QUK12" s="1396"/>
      <c r="QUL12" s="1396"/>
      <c r="QUM12" s="1396"/>
      <c r="QUN12" s="1396"/>
      <c r="QUO12" s="1396"/>
      <c r="QUP12" s="1396"/>
      <c r="QUQ12" s="1396"/>
      <c r="QUR12" s="1396"/>
      <c r="QUS12" s="1396"/>
      <c r="QUT12" s="1396"/>
      <c r="QUU12" s="1396"/>
      <c r="QUV12" s="1396"/>
      <c r="QUW12" s="1396"/>
      <c r="QUX12" s="1396"/>
      <c r="QUY12" s="1396"/>
      <c r="QUZ12" s="1396"/>
      <c r="QVA12" s="1396"/>
      <c r="QVB12" s="1396"/>
      <c r="QVC12" s="1396"/>
      <c r="QVD12" s="1396"/>
      <c r="QVE12" s="1396"/>
      <c r="QVF12" s="1396"/>
      <c r="QVG12" s="1396"/>
      <c r="QVH12" s="1396"/>
      <c r="QVI12" s="1396"/>
      <c r="QVJ12" s="1396"/>
      <c r="QVK12" s="1396"/>
      <c r="QVL12" s="1396"/>
      <c r="QVM12" s="1396"/>
      <c r="QVN12" s="1396"/>
      <c r="QVO12" s="1396"/>
      <c r="QVP12" s="1396"/>
      <c r="QVQ12" s="1396"/>
      <c r="QVR12" s="1396"/>
      <c r="QVS12" s="1396"/>
      <c r="QVT12" s="1396"/>
      <c r="QVU12" s="1396"/>
      <c r="QVV12" s="1396"/>
      <c r="QVW12" s="1396"/>
      <c r="QVX12" s="1396"/>
      <c r="QVY12" s="1396"/>
      <c r="QVZ12" s="1396"/>
      <c r="QWA12" s="1396"/>
      <c r="QWB12" s="1396"/>
      <c r="QWC12" s="1396"/>
      <c r="QWD12" s="1396"/>
      <c r="QWE12" s="1396"/>
      <c r="QWF12" s="1396"/>
      <c r="QWG12" s="1396"/>
      <c r="QWH12" s="1396"/>
      <c r="QWI12" s="1396"/>
      <c r="QWJ12" s="1396"/>
      <c r="QWK12" s="1396"/>
      <c r="QWL12" s="1396"/>
      <c r="QWM12" s="1396"/>
      <c r="QWN12" s="1396"/>
      <c r="QWO12" s="1396"/>
      <c r="QWP12" s="1396"/>
      <c r="QWQ12" s="1396"/>
      <c r="QWR12" s="1396"/>
      <c r="QWS12" s="1396"/>
      <c r="QWT12" s="1396"/>
      <c r="QWU12" s="1396"/>
      <c r="QWV12" s="1396"/>
      <c r="QWW12" s="1396"/>
      <c r="QWX12" s="1396"/>
      <c r="QWY12" s="1396"/>
      <c r="QWZ12" s="1396"/>
      <c r="QXA12" s="1396"/>
      <c r="QXB12" s="1396"/>
      <c r="QXC12" s="1396"/>
      <c r="QXD12" s="1396"/>
      <c r="QXE12" s="1396"/>
      <c r="QXF12" s="1396"/>
      <c r="QXG12" s="1396"/>
      <c r="QXH12" s="1396"/>
      <c r="QXI12" s="1396"/>
      <c r="QXJ12" s="1396"/>
      <c r="QXK12" s="1396"/>
      <c r="QXL12" s="1396"/>
      <c r="QXM12" s="1396"/>
      <c r="QXN12" s="1396"/>
      <c r="QXO12" s="1396"/>
      <c r="QXP12" s="1396"/>
      <c r="QXQ12" s="1396"/>
      <c r="QXR12" s="1396"/>
      <c r="QXS12" s="1396"/>
      <c r="QXT12" s="1396"/>
      <c r="QXU12" s="1396"/>
      <c r="QXV12" s="1396"/>
      <c r="QXW12" s="1396"/>
      <c r="QXX12" s="1396"/>
      <c r="QXY12" s="1396"/>
      <c r="QXZ12" s="1396"/>
      <c r="QYA12" s="1396"/>
      <c r="QYB12" s="1396"/>
      <c r="QYC12" s="1396"/>
      <c r="QYD12" s="1396"/>
      <c r="QYE12" s="1396"/>
      <c r="QYF12" s="1396"/>
      <c r="QYG12" s="1396"/>
      <c r="QYH12" s="1396"/>
      <c r="QYI12" s="1396"/>
      <c r="QYJ12" s="1396"/>
      <c r="QYK12" s="1396"/>
      <c r="QYL12" s="1396"/>
      <c r="QYM12" s="1396"/>
      <c r="QYN12" s="1396"/>
      <c r="QYO12" s="1396"/>
      <c r="QYP12" s="1396"/>
      <c r="QYQ12" s="1396"/>
      <c r="QYR12" s="1396"/>
      <c r="QYS12" s="1396"/>
      <c r="QYT12" s="1396"/>
      <c r="QYU12" s="1396"/>
      <c r="QYV12" s="1396"/>
      <c r="QYW12" s="1396"/>
      <c r="QYX12" s="1396"/>
      <c r="QYY12" s="1396"/>
      <c r="QYZ12" s="1396"/>
      <c r="QZA12" s="1396"/>
      <c r="QZB12" s="1396"/>
      <c r="QZC12" s="1396"/>
      <c r="QZD12" s="1396"/>
      <c r="QZE12" s="1396"/>
      <c r="QZF12" s="1396"/>
      <c r="QZG12" s="1396"/>
      <c r="QZH12" s="1396"/>
      <c r="QZI12" s="1396"/>
      <c r="QZJ12" s="1396"/>
      <c r="QZK12" s="1396"/>
      <c r="QZL12" s="1396"/>
      <c r="QZM12" s="1396"/>
      <c r="QZN12" s="1396"/>
      <c r="QZO12" s="1396"/>
      <c r="QZP12" s="1396"/>
      <c r="QZQ12" s="1396"/>
      <c r="QZR12" s="1396"/>
      <c r="QZS12" s="1396"/>
      <c r="QZT12" s="1396"/>
      <c r="QZU12" s="1396"/>
      <c r="QZV12" s="1396"/>
      <c r="QZW12" s="1396"/>
      <c r="QZX12" s="1396"/>
      <c r="QZY12" s="1396"/>
      <c r="QZZ12" s="1396"/>
      <c r="RAA12" s="1396"/>
      <c r="RAB12" s="1396"/>
      <c r="RAC12" s="1396"/>
      <c r="RAD12" s="1396"/>
      <c r="RAE12" s="1396"/>
      <c r="RAF12" s="1396"/>
      <c r="RAG12" s="1396"/>
      <c r="RAH12" s="1396"/>
      <c r="RAI12" s="1396"/>
      <c r="RAJ12" s="1396"/>
      <c r="RAK12" s="1396"/>
      <c r="RAL12" s="1396"/>
      <c r="RAM12" s="1396"/>
      <c r="RAN12" s="1396"/>
      <c r="RAO12" s="1396"/>
      <c r="RAP12" s="1396"/>
      <c r="RAQ12" s="1396"/>
      <c r="RAR12" s="1396"/>
      <c r="RAS12" s="1396"/>
      <c r="RAT12" s="1396"/>
      <c r="RAU12" s="1396"/>
      <c r="RAV12" s="1396"/>
      <c r="RAW12" s="1396"/>
      <c r="RAX12" s="1396"/>
      <c r="RAY12" s="1396"/>
      <c r="RAZ12" s="1396"/>
      <c r="RBA12" s="1396"/>
      <c r="RBB12" s="1396"/>
      <c r="RBC12" s="1396"/>
      <c r="RBD12" s="1396"/>
      <c r="RBE12" s="1396"/>
      <c r="RBF12" s="1396"/>
      <c r="RBG12" s="1396"/>
      <c r="RBH12" s="1396"/>
      <c r="RBI12" s="1396"/>
      <c r="RBJ12" s="1396"/>
      <c r="RBK12" s="1396"/>
      <c r="RBL12" s="1396"/>
      <c r="RBM12" s="1396"/>
      <c r="RBN12" s="1396"/>
      <c r="RBO12" s="1396"/>
      <c r="RBP12" s="1396"/>
      <c r="RBQ12" s="1396"/>
      <c r="RBR12" s="1396"/>
      <c r="RBS12" s="1396"/>
      <c r="RBT12" s="1396"/>
      <c r="RBU12" s="1396"/>
      <c r="RBV12" s="1396"/>
      <c r="RBW12" s="1396"/>
      <c r="RBX12" s="1396"/>
      <c r="RBY12" s="1396"/>
      <c r="RBZ12" s="1396"/>
      <c r="RCA12" s="1396"/>
      <c r="RCB12" s="1396"/>
      <c r="RCC12" s="1396"/>
      <c r="RCD12" s="1396"/>
      <c r="RCE12" s="1396"/>
      <c r="RCF12" s="1396"/>
      <c r="RCG12" s="1396"/>
      <c r="RCH12" s="1396"/>
      <c r="RCI12" s="1396"/>
      <c r="RCJ12" s="1396"/>
      <c r="RCK12" s="1396"/>
      <c r="RCL12" s="1396"/>
      <c r="RCM12" s="1396"/>
      <c r="RCN12" s="1396"/>
      <c r="RCO12" s="1396"/>
      <c r="RCP12" s="1396"/>
      <c r="RCQ12" s="1396"/>
      <c r="RCR12" s="1396"/>
      <c r="RCS12" s="1396"/>
      <c r="RCT12" s="1396"/>
      <c r="RCU12" s="1396"/>
      <c r="RCV12" s="1396"/>
      <c r="RCW12" s="1396"/>
      <c r="RCX12" s="1396"/>
      <c r="RCY12" s="1396"/>
      <c r="RCZ12" s="1396"/>
      <c r="RDA12" s="1396"/>
      <c r="RDB12" s="1396"/>
      <c r="RDC12" s="1396"/>
      <c r="RDD12" s="1396"/>
      <c r="RDE12" s="1396"/>
      <c r="RDF12" s="1396"/>
      <c r="RDG12" s="1396"/>
      <c r="RDH12" s="1396"/>
      <c r="RDI12" s="1396"/>
      <c r="RDJ12" s="1396"/>
      <c r="RDK12" s="1396"/>
      <c r="RDL12" s="1396"/>
      <c r="RDM12" s="1396"/>
      <c r="RDN12" s="1396"/>
      <c r="RDO12" s="1396"/>
      <c r="RDP12" s="1396"/>
      <c r="RDQ12" s="1396"/>
      <c r="RDR12" s="1396"/>
      <c r="RDS12" s="1396"/>
      <c r="RDT12" s="1396"/>
      <c r="RDU12" s="1396"/>
      <c r="RDV12" s="1396"/>
      <c r="RDW12" s="1396"/>
      <c r="RDX12" s="1396"/>
      <c r="RDY12" s="1396"/>
      <c r="RDZ12" s="1396"/>
      <c r="REA12" s="1396"/>
      <c r="REB12" s="1396"/>
      <c r="REC12" s="1396"/>
      <c r="RED12" s="1396"/>
      <c r="REE12" s="1396"/>
      <c r="REF12" s="1396"/>
      <c r="REG12" s="1396"/>
      <c r="REH12" s="1396"/>
      <c r="REI12" s="1396"/>
      <c r="REJ12" s="1396"/>
      <c r="REK12" s="1396"/>
      <c r="REL12" s="1396"/>
      <c r="REM12" s="1396"/>
      <c r="REN12" s="1396"/>
      <c r="REO12" s="1396"/>
      <c r="REP12" s="1396"/>
      <c r="REQ12" s="1396"/>
      <c r="RER12" s="1396"/>
      <c r="RES12" s="1396"/>
      <c r="RET12" s="1396"/>
      <c r="REU12" s="1396"/>
      <c r="REV12" s="1396"/>
      <c r="REW12" s="1396"/>
      <c r="REX12" s="1396"/>
      <c r="REY12" s="1396"/>
      <c r="REZ12" s="1396"/>
      <c r="RFA12" s="1396"/>
      <c r="RFB12" s="1396"/>
      <c r="RFC12" s="1396"/>
      <c r="RFD12" s="1396"/>
      <c r="RFE12" s="1396"/>
      <c r="RFF12" s="1396"/>
      <c r="RFG12" s="1396"/>
      <c r="RFH12" s="1396"/>
      <c r="RFI12" s="1396"/>
      <c r="RFJ12" s="1396"/>
      <c r="RFK12" s="1396"/>
      <c r="RFL12" s="1396"/>
      <c r="RFM12" s="1396"/>
      <c r="RFN12" s="1396"/>
      <c r="RFO12" s="1396"/>
      <c r="RFP12" s="1396"/>
      <c r="RFQ12" s="1396"/>
      <c r="RFR12" s="1396"/>
      <c r="RFS12" s="1396"/>
      <c r="RFT12" s="1396"/>
      <c r="RFU12" s="1396"/>
      <c r="RFV12" s="1396"/>
      <c r="RFW12" s="1396"/>
      <c r="RFX12" s="1396"/>
      <c r="RFY12" s="1396"/>
      <c r="RFZ12" s="1396"/>
      <c r="RGA12" s="1396"/>
      <c r="RGB12" s="1396"/>
      <c r="RGC12" s="1396"/>
      <c r="RGD12" s="1396"/>
      <c r="RGE12" s="1396"/>
      <c r="RGF12" s="1396"/>
      <c r="RGG12" s="1396"/>
      <c r="RGH12" s="1396"/>
      <c r="RGI12" s="1396"/>
      <c r="RGJ12" s="1396"/>
      <c r="RGK12" s="1396"/>
      <c r="RGL12" s="1396"/>
      <c r="RGM12" s="1396"/>
      <c r="RGN12" s="1396"/>
      <c r="RGO12" s="1396"/>
      <c r="RGP12" s="1396"/>
      <c r="RGQ12" s="1396"/>
      <c r="RGR12" s="1396"/>
      <c r="RGS12" s="1396"/>
      <c r="RGT12" s="1396"/>
      <c r="RGU12" s="1396"/>
      <c r="RGV12" s="1396"/>
      <c r="RGW12" s="1396"/>
      <c r="RGX12" s="1396"/>
      <c r="RGY12" s="1396"/>
      <c r="RGZ12" s="1396"/>
      <c r="RHA12" s="1396"/>
      <c r="RHB12" s="1396"/>
      <c r="RHC12" s="1396"/>
      <c r="RHD12" s="1396"/>
      <c r="RHE12" s="1396"/>
      <c r="RHF12" s="1396"/>
      <c r="RHG12" s="1396"/>
      <c r="RHH12" s="1396"/>
      <c r="RHI12" s="1396"/>
      <c r="RHJ12" s="1396"/>
      <c r="RHK12" s="1396"/>
      <c r="RHL12" s="1396"/>
      <c r="RHM12" s="1396"/>
      <c r="RHN12" s="1396"/>
      <c r="RHO12" s="1396"/>
      <c r="RHP12" s="1396"/>
      <c r="RHQ12" s="1396"/>
      <c r="RHR12" s="1396"/>
      <c r="RHS12" s="1396"/>
      <c r="RHT12" s="1396"/>
      <c r="RHU12" s="1396"/>
      <c r="RHV12" s="1396"/>
      <c r="RHW12" s="1396"/>
      <c r="RHX12" s="1396"/>
      <c r="RHY12" s="1396"/>
      <c r="RHZ12" s="1396"/>
      <c r="RIA12" s="1396"/>
      <c r="RIB12" s="1396"/>
      <c r="RIC12" s="1396"/>
      <c r="RID12" s="1396"/>
      <c r="RIE12" s="1396"/>
      <c r="RIF12" s="1396"/>
      <c r="RIG12" s="1396"/>
      <c r="RIH12" s="1396"/>
      <c r="RII12" s="1396"/>
      <c r="RIJ12" s="1396"/>
      <c r="RIK12" s="1396"/>
      <c r="RIL12" s="1396"/>
      <c r="RIM12" s="1396"/>
      <c r="RIN12" s="1396"/>
      <c r="RIO12" s="1396"/>
      <c r="RIP12" s="1396"/>
      <c r="RIQ12" s="1396"/>
      <c r="RIR12" s="1396"/>
      <c r="RIS12" s="1396"/>
      <c r="RIT12" s="1396"/>
      <c r="RIU12" s="1396"/>
      <c r="RIV12" s="1396"/>
      <c r="RIW12" s="1396"/>
      <c r="RIX12" s="1396"/>
      <c r="RIY12" s="1396"/>
      <c r="RIZ12" s="1396"/>
      <c r="RJA12" s="1396"/>
      <c r="RJB12" s="1396"/>
      <c r="RJC12" s="1396"/>
      <c r="RJD12" s="1396"/>
      <c r="RJE12" s="1396"/>
      <c r="RJF12" s="1396"/>
      <c r="RJG12" s="1396"/>
      <c r="RJH12" s="1396"/>
      <c r="RJI12" s="1396"/>
      <c r="RJJ12" s="1396"/>
      <c r="RJK12" s="1396"/>
      <c r="RJL12" s="1396"/>
      <c r="RJM12" s="1396"/>
      <c r="RJN12" s="1396"/>
      <c r="RJO12" s="1396"/>
      <c r="RJP12" s="1396"/>
      <c r="RJQ12" s="1396"/>
      <c r="RJR12" s="1396"/>
      <c r="RJS12" s="1396"/>
      <c r="RJT12" s="1396"/>
      <c r="RJU12" s="1396"/>
      <c r="RJV12" s="1396"/>
      <c r="RJW12" s="1396"/>
      <c r="RJX12" s="1396"/>
      <c r="RJY12" s="1396"/>
      <c r="RJZ12" s="1396"/>
      <c r="RKA12" s="1396"/>
      <c r="RKB12" s="1396"/>
      <c r="RKC12" s="1396"/>
      <c r="RKD12" s="1396"/>
      <c r="RKE12" s="1396"/>
      <c r="RKF12" s="1396"/>
      <c r="RKG12" s="1396"/>
      <c r="RKH12" s="1396"/>
      <c r="RKI12" s="1396"/>
      <c r="RKJ12" s="1396"/>
      <c r="RKK12" s="1396"/>
      <c r="RKL12" s="1396"/>
      <c r="RKM12" s="1396"/>
      <c r="RKN12" s="1396"/>
      <c r="RKO12" s="1396"/>
      <c r="RKP12" s="1396"/>
      <c r="RKQ12" s="1396"/>
      <c r="RKR12" s="1396"/>
      <c r="RKS12" s="1396"/>
      <c r="RKT12" s="1396"/>
      <c r="RKU12" s="1396"/>
      <c r="RKV12" s="1396"/>
      <c r="RKW12" s="1396"/>
      <c r="RKX12" s="1396"/>
      <c r="RKY12" s="1396"/>
      <c r="RKZ12" s="1396"/>
      <c r="RLA12" s="1396"/>
      <c r="RLB12" s="1396"/>
      <c r="RLC12" s="1396"/>
      <c r="RLD12" s="1396"/>
      <c r="RLE12" s="1396"/>
      <c r="RLF12" s="1396"/>
      <c r="RLG12" s="1396"/>
      <c r="RLH12" s="1396"/>
      <c r="RLI12" s="1396"/>
      <c r="RLJ12" s="1396"/>
      <c r="RLK12" s="1396"/>
      <c r="RLL12" s="1396"/>
      <c r="RLM12" s="1396"/>
      <c r="RLN12" s="1396"/>
      <c r="RLO12" s="1396"/>
      <c r="RLP12" s="1396"/>
      <c r="RLQ12" s="1396"/>
      <c r="RLR12" s="1396"/>
      <c r="RLS12" s="1396"/>
      <c r="RLT12" s="1396"/>
      <c r="RLU12" s="1396"/>
      <c r="RLV12" s="1396"/>
      <c r="RLW12" s="1396"/>
      <c r="RLX12" s="1396"/>
      <c r="RLY12" s="1396"/>
      <c r="RLZ12" s="1396"/>
      <c r="RMA12" s="1396"/>
      <c r="RMB12" s="1396"/>
      <c r="RMC12" s="1396"/>
      <c r="RMD12" s="1396"/>
      <c r="RME12" s="1396"/>
      <c r="RMF12" s="1396"/>
      <c r="RMG12" s="1396"/>
      <c r="RMH12" s="1396"/>
      <c r="RMI12" s="1396"/>
      <c r="RMJ12" s="1396"/>
      <c r="RMK12" s="1396"/>
      <c r="RML12" s="1396"/>
      <c r="RMM12" s="1396"/>
      <c r="RMN12" s="1396"/>
      <c r="RMO12" s="1396"/>
      <c r="RMP12" s="1396"/>
      <c r="RMQ12" s="1396"/>
      <c r="RMR12" s="1396"/>
      <c r="RMS12" s="1396"/>
      <c r="RMT12" s="1396"/>
      <c r="RMU12" s="1396"/>
      <c r="RMV12" s="1396"/>
      <c r="RMW12" s="1396"/>
      <c r="RMX12" s="1396"/>
      <c r="RMY12" s="1396"/>
      <c r="RMZ12" s="1396"/>
      <c r="RNA12" s="1396"/>
      <c r="RNB12" s="1396"/>
      <c r="RNC12" s="1396"/>
      <c r="RND12" s="1396"/>
      <c r="RNE12" s="1396"/>
      <c r="RNF12" s="1396"/>
      <c r="RNG12" s="1396"/>
      <c r="RNH12" s="1396"/>
      <c r="RNI12" s="1396"/>
      <c r="RNJ12" s="1396"/>
      <c r="RNK12" s="1396"/>
      <c r="RNL12" s="1396"/>
      <c r="RNM12" s="1396"/>
      <c r="RNN12" s="1396"/>
      <c r="RNO12" s="1396"/>
      <c r="RNP12" s="1396"/>
      <c r="RNQ12" s="1396"/>
      <c r="RNR12" s="1396"/>
      <c r="RNS12" s="1396"/>
      <c r="RNT12" s="1396"/>
      <c r="RNU12" s="1396"/>
      <c r="RNV12" s="1396"/>
      <c r="RNW12" s="1396"/>
      <c r="RNX12" s="1396"/>
      <c r="RNY12" s="1396"/>
      <c r="RNZ12" s="1396"/>
      <c r="ROA12" s="1396"/>
      <c r="ROB12" s="1396"/>
      <c r="ROC12" s="1396"/>
      <c r="ROD12" s="1396"/>
      <c r="ROE12" s="1396"/>
      <c r="ROF12" s="1396"/>
      <c r="ROG12" s="1396"/>
      <c r="ROH12" s="1396"/>
      <c r="ROI12" s="1396"/>
      <c r="ROJ12" s="1396"/>
      <c r="ROK12" s="1396"/>
      <c r="ROL12" s="1396"/>
      <c r="ROM12" s="1396"/>
      <c r="RON12" s="1396"/>
      <c r="ROO12" s="1396"/>
      <c r="ROP12" s="1396"/>
      <c r="ROQ12" s="1396"/>
      <c r="ROR12" s="1396"/>
      <c r="ROS12" s="1396"/>
      <c r="ROT12" s="1396"/>
      <c r="ROU12" s="1396"/>
      <c r="ROV12" s="1396"/>
      <c r="ROW12" s="1396"/>
      <c r="ROX12" s="1396"/>
      <c r="ROY12" s="1396"/>
      <c r="ROZ12" s="1396"/>
      <c r="RPA12" s="1396"/>
      <c r="RPB12" s="1396"/>
      <c r="RPC12" s="1396"/>
      <c r="RPD12" s="1396"/>
      <c r="RPE12" s="1396"/>
      <c r="RPF12" s="1396"/>
      <c r="RPG12" s="1396"/>
      <c r="RPH12" s="1396"/>
      <c r="RPI12" s="1396"/>
      <c r="RPJ12" s="1396"/>
      <c r="RPK12" s="1396"/>
      <c r="RPL12" s="1396"/>
      <c r="RPM12" s="1396"/>
      <c r="RPN12" s="1396"/>
      <c r="RPO12" s="1396"/>
      <c r="RPP12" s="1396"/>
      <c r="RPQ12" s="1396"/>
      <c r="RPR12" s="1396"/>
      <c r="RPS12" s="1396"/>
      <c r="RPT12" s="1396"/>
      <c r="RPU12" s="1396"/>
      <c r="RPV12" s="1396"/>
      <c r="RPW12" s="1396"/>
      <c r="RPX12" s="1396"/>
      <c r="RPY12" s="1396"/>
      <c r="RPZ12" s="1396"/>
      <c r="RQA12" s="1396"/>
      <c r="RQB12" s="1396"/>
      <c r="RQC12" s="1396"/>
      <c r="RQD12" s="1396"/>
      <c r="RQE12" s="1396"/>
      <c r="RQF12" s="1396"/>
      <c r="RQG12" s="1396"/>
      <c r="RQH12" s="1396"/>
      <c r="RQI12" s="1396"/>
      <c r="RQJ12" s="1396"/>
      <c r="RQK12" s="1396"/>
      <c r="RQL12" s="1396"/>
      <c r="RQM12" s="1396"/>
      <c r="RQN12" s="1396"/>
      <c r="RQO12" s="1396"/>
      <c r="RQP12" s="1396"/>
      <c r="RQQ12" s="1396"/>
      <c r="RQR12" s="1396"/>
      <c r="RQS12" s="1396"/>
      <c r="RQT12" s="1396"/>
      <c r="RQU12" s="1396"/>
      <c r="RQV12" s="1396"/>
      <c r="RQW12" s="1396"/>
      <c r="RQX12" s="1396"/>
      <c r="RQY12" s="1396"/>
      <c r="RQZ12" s="1396"/>
      <c r="RRA12" s="1396"/>
      <c r="RRB12" s="1396"/>
      <c r="RRC12" s="1396"/>
      <c r="RRD12" s="1396"/>
      <c r="RRE12" s="1396"/>
      <c r="RRF12" s="1396"/>
      <c r="RRG12" s="1396"/>
      <c r="RRH12" s="1396"/>
      <c r="RRI12" s="1396"/>
      <c r="RRJ12" s="1396"/>
      <c r="RRK12" s="1396"/>
      <c r="RRL12" s="1396"/>
      <c r="RRM12" s="1396"/>
      <c r="RRN12" s="1396"/>
      <c r="RRO12" s="1396"/>
      <c r="RRP12" s="1396"/>
      <c r="RRQ12" s="1396"/>
      <c r="RRR12" s="1396"/>
      <c r="RRS12" s="1396"/>
      <c r="RRT12" s="1396"/>
      <c r="RRU12" s="1396"/>
      <c r="RRV12" s="1396"/>
      <c r="RRW12" s="1396"/>
      <c r="RRX12" s="1396"/>
      <c r="RRY12" s="1396"/>
      <c r="RRZ12" s="1396"/>
      <c r="RSA12" s="1396"/>
      <c r="RSB12" s="1396"/>
      <c r="RSC12" s="1396"/>
      <c r="RSD12" s="1396"/>
      <c r="RSE12" s="1396"/>
      <c r="RSF12" s="1396"/>
      <c r="RSG12" s="1396"/>
      <c r="RSH12" s="1396"/>
      <c r="RSI12" s="1396"/>
      <c r="RSJ12" s="1396"/>
      <c r="RSK12" s="1396"/>
      <c r="RSL12" s="1396"/>
      <c r="RSM12" s="1396"/>
      <c r="RSN12" s="1396"/>
      <c r="RSO12" s="1396"/>
      <c r="RSP12" s="1396"/>
      <c r="RSQ12" s="1396"/>
      <c r="RSR12" s="1396"/>
      <c r="RSS12" s="1396"/>
      <c r="RST12" s="1396"/>
      <c r="RSU12" s="1396"/>
      <c r="RSV12" s="1396"/>
      <c r="RSW12" s="1396"/>
      <c r="RSX12" s="1396"/>
      <c r="RSY12" s="1396"/>
      <c r="RSZ12" s="1396"/>
      <c r="RTA12" s="1396"/>
      <c r="RTB12" s="1396"/>
      <c r="RTC12" s="1396"/>
      <c r="RTD12" s="1396"/>
      <c r="RTE12" s="1396"/>
      <c r="RTF12" s="1396"/>
      <c r="RTG12" s="1396"/>
      <c r="RTH12" s="1396"/>
      <c r="RTI12" s="1396"/>
      <c r="RTJ12" s="1396"/>
      <c r="RTK12" s="1396"/>
      <c r="RTL12" s="1396"/>
      <c r="RTM12" s="1396"/>
      <c r="RTN12" s="1396"/>
      <c r="RTO12" s="1396"/>
      <c r="RTP12" s="1396"/>
      <c r="RTQ12" s="1396"/>
      <c r="RTR12" s="1396"/>
      <c r="RTS12" s="1396"/>
      <c r="RTT12" s="1396"/>
      <c r="RTU12" s="1396"/>
      <c r="RTV12" s="1396"/>
      <c r="RTW12" s="1396"/>
      <c r="RTX12" s="1396"/>
      <c r="RTY12" s="1396"/>
      <c r="RTZ12" s="1396"/>
      <c r="RUA12" s="1396"/>
      <c r="RUB12" s="1396"/>
      <c r="RUC12" s="1396"/>
      <c r="RUD12" s="1396"/>
      <c r="RUE12" s="1396"/>
      <c r="RUF12" s="1396"/>
      <c r="RUG12" s="1396"/>
      <c r="RUH12" s="1396"/>
      <c r="RUI12" s="1396"/>
      <c r="RUJ12" s="1396"/>
      <c r="RUK12" s="1396"/>
      <c r="RUL12" s="1396"/>
      <c r="RUM12" s="1396"/>
      <c r="RUN12" s="1396"/>
      <c r="RUO12" s="1396"/>
      <c r="RUP12" s="1396"/>
      <c r="RUQ12" s="1396"/>
      <c r="RUR12" s="1396"/>
      <c r="RUS12" s="1396"/>
      <c r="RUT12" s="1396"/>
      <c r="RUU12" s="1396"/>
      <c r="RUV12" s="1396"/>
      <c r="RUW12" s="1396"/>
      <c r="RUX12" s="1396"/>
      <c r="RUY12" s="1396"/>
      <c r="RUZ12" s="1396"/>
      <c r="RVA12" s="1396"/>
      <c r="RVB12" s="1396"/>
      <c r="RVC12" s="1396"/>
      <c r="RVD12" s="1396"/>
      <c r="RVE12" s="1396"/>
      <c r="RVF12" s="1396"/>
      <c r="RVG12" s="1396"/>
      <c r="RVH12" s="1396"/>
      <c r="RVI12" s="1396"/>
      <c r="RVJ12" s="1396"/>
      <c r="RVK12" s="1396"/>
      <c r="RVL12" s="1396"/>
      <c r="RVM12" s="1396"/>
      <c r="RVN12" s="1396"/>
      <c r="RVO12" s="1396"/>
      <c r="RVP12" s="1396"/>
      <c r="RVQ12" s="1396"/>
      <c r="RVR12" s="1396"/>
      <c r="RVS12" s="1396"/>
      <c r="RVT12" s="1396"/>
      <c r="RVU12" s="1396"/>
      <c r="RVV12" s="1396"/>
      <c r="RVW12" s="1396"/>
      <c r="RVX12" s="1396"/>
      <c r="RVY12" s="1396"/>
      <c r="RVZ12" s="1396"/>
      <c r="RWA12" s="1396"/>
      <c r="RWB12" s="1396"/>
      <c r="RWC12" s="1396"/>
      <c r="RWD12" s="1396"/>
      <c r="RWE12" s="1396"/>
      <c r="RWF12" s="1396"/>
      <c r="RWG12" s="1396"/>
      <c r="RWH12" s="1396"/>
      <c r="RWI12" s="1396"/>
      <c r="RWJ12" s="1396"/>
      <c r="RWK12" s="1396"/>
      <c r="RWL12" s="1396"/>
      <c r="RWM12" s="1396"/>
      <c r="RWN12" s="1396"/>
      <c r="RWO12" s="1396"/>
      <c r="RWP12" s="1396"/>
      <c r="RWQ12" s="1396"/>
      <c r="RWR12" s="1396"/>
      <c r="RWS12" s="1396"/>
      <c r="RWT12" s="1396"/>
      <c r="RWU12" s="1396"/>
      <c r="RWV12" s="1396"/>
      <c r="RWW12" s="1396"/>
      <c r="RWX12" s="1396"/>
      <c r="RWY12" s="1396"/>
      <c r="RWZ12" s="1396"/>
      <c r="RXA12" s="1396"/>
      <c r="RXB12" s="1396"/>
      <c r="RXC12" s="1396"/>
      <c r="RXD12" s="1396"/>
      <c r="RXE12" s="1396"/>
      <c r="RXF12" s="1396"/>
      <c r="RXG12" s="1396"/>
      <c r="RXH12" s="1396"/>
      <c r="RXI12" s="1396"/>
      <c r="RXJ12" s="1396"/>
      <c r="RXK12" s="1396"/>
      <c r="RXL12" s="1396"/>
      <c r="RXM12" s="1396"/>
      <c r="RXN12" s="1396"/>
      <c r="RXO12" s="1396"/>
      <c r="RXP12" s="1396"/>
      <c r="RXQ12" s="1396"/>
      <c r="RXR12" s="1396"/>
      <c r="RXS12" s="1396"/>
      <c r="RXT12" s="1396"/>
      <c r="RXU12" s="1396"/>
      <c r="RXV12" s="1396"/>
      <c r="RXW12" s="1396"/>
      <c r="RXX12" s="1396"/>
      <c r="RXY12" s="1396"/>
      <c r="RXZ12" s="1396"/>
      <c r="RYA12" s="1396"/>
      <c r="RYB12" s="1396"/>
      <c r="RYC12" s="1396"/>
      <c r="RYD12" s="1396"/>
      <c r="RYE12" s="1396"/>
      <c r="RYF12" s="1396"/>
      <c r="RYG12" s="1396"/>
      <c r="RYH12" s="1396"/>
      <c r="RYI12" s="1396"/>
      <c r="RYJ12" s="1396"/>
      <c r="RYK12" s="1396"/>
      <c r="RYL12" s="1396"/>
      <c r="RYM12" s="1396"/>
      <c r="RYN12" s="1396"/>
      <c r="RYO12" s="1396"/>
      <c r="RYP12" s="1396"/>
      <c r="RYQ12" s="1396"/>
      <c r="RYR12" s="1396"/>
      <c r="RYS12" s="1396"/>
      <c r="RYT12" s="1396"/>
      <c r="RYU12" s="1396"/>
      <c r="RYV12" s="1396"/>
      <c r="RYW12" s="1396"/>
      <c r="RYX12" s="1396"/>
      <c r="RYY12" s="1396"/>
      <c r="RYZ12" s="1396"/>
      <c r="RZA12" s="1396"/>
      <c r="RZB12" s="1396"/>
      <c r="RZC12" s="1396"/>
      <c r="RZD12" s="1396"/>
      <c r="RZE12" s="1396"/>
      <c r="RZF12" s="1396"/>
      <c r="RZG12" s="1396"/>
      <c r="RZH12" s="1396"/>
      <c r="RZI12" s="1396"/>
      <c r="RZJ12" s="1396"/>
      <c r="RZK12" s="1396"/>
      <c r="RZL12" s="1396"/>
      <c r="RZM12" s="1396"/>
      <c r="RZN12" s="1396"/>
      <c r="RZO12" s="1396"/>
      <c r="RZP12" s="1396"/>
      <c r="RZQ12" s="1396"/>
      <c r="RZR12" s="1396"/>
      <c r="RZS12" s="1396"/>
      <c r="RZT12" s="1396"/>
      <c r="RZU12" s="1396"/>
      <c r="RZV12" s="1396"/>
      <c r="RZW12" s="1396"/>
      <c r="RZX12" s="1396"/>
      <c r="RZY12" s="1396"/>
      <c r="RZZ12" s="1396"/>
      <c r="SAA12" s="1396"/>
      <c r="SAB12" s="1396"/>
      <c r="SAC12" s="1396"/>
      <c r="SAD12" s="1396"/>
      <c r="SAE12" s="1396"/>
      <c r="SAF12" s="1396"/>
      <c r="SAG12" s="1396"/>
      <c r="SAH12" s="1396"/>
      <c r="SAI12" s="1396"/>
      <c r="SAJ12" s="1396"/>
      <c r="SAK12" s="1396"/>
      <c r="SAL12" s="1396"/>
      <c r="SAM12" s="1396"/>
      <c r="SAN12" s="1396"/>
      <c r="SAO12" s="1396"/>
      <c r="SAP12" s="1396"/>
      <c r="SAQ12" s="1396"/>
      <c r="SAR12" s="1396"/>
      <c r="SAS12" s="1396"/>
      <c r="SAT12" s="1396"/>
      <c r="SAU12" s="1396"/>
      <c r="SAV12" s="1396"/>
      <c r="SAW12" s="1396"/>
      <c r="SAX12" s="1396"/>
      <c r="SAY12" s="1396"/>
      <c r="SAZ12" s="1396"/>
      <c r="SBA12" s="1396"/>
      <c r="SBB12" s="1396"/>
      <c r="SBC12" s="1396"/>
      <c r="SBD12" s="1396"/>
      <c r="SBE12" s="1396"/>
      <c r="SBF12" s="1396"/>
      <c r="SBG12" s="1396"/>
      <c r="SBH12" s="1396"/>
      <c r="SBI12" s="1396"/>
      <c r="SBJ12" s="1396"/>
      <c r="SBK12" s="1396"/>
      <c r="SBL12" s="1396"/>
      <c r="SBM12" s="1396"/>
      <c r="SBN12" s="1396"/>
      <c r="SBO12" s="1396"/>
      <c r="SBP12" s="1396"/>
      <c r="SBQ12" s="1396"/>
      <c r="SBR12" s="1396"/>
      <c r="SBS12" s="1396"/>
      <c r="SBT12" s="1396"/>
      <c r="SBU12" s="1396"/>
      <c r="SBV12" s="1396"/>
      <c r="SBW12" s="1396"/>
      <c r="SBX12" s="1396"/>
      <c r="SBY12" s="1396"/>
      <c r="SBZ12" s="1396"/>
      <c r="SCA12" s="1396"/>
      <c r="SCB12" s="1396"/>
      <c r="SCC12" s="1396"/>
      <c r="SCD12" s="1396"/>
      <c r="SCE12" s="1396"/>
      <c r="SCF12" s="1396"/>
      <c r="SCG12" s="1396"/>
      <c r="SCH12" s="1396"/>
      <c r="SCI12" s="1396"/>
      <c r="SCJ12" s="1396"/>
      <c r="SCK12" s="1396"/>
      <c r="SCL12" s="1396"/>
      <c r="SCM12" s="1396"/>
      <c r="SCN12" s="1396"/>
      <c r="SCO12" s="1396"/>
      <c r="SCP12" s="1396"/>
      <c r="SCQ12" s="1396"/>
      <c r="SCR12" s="1396"/>
      <c r="SCS12" s="1396"/>
      <c r="SCT12" s="1396"/>
      <c r="SCU12" s="1396"/>
      <c r="SCV12" s="1396"/>
      <c r="SCW12" s="1396"/>
      <c r="SCX12" s="1396"/>
      <c r="SCY12" s="1396"/>
      <c r="SCZ12" s="1396"/>
      <c r="SDA12" s="1396"/>
      <c r="SDB12" s="1396"/>
      <c r="SDC12" s="1396"/>
      <c r="SDD12" s="1396"/>
      <c r="SDE12" s="1396"/>
      <c r="SDF12" s="1396"/>
      <c r="SDG12" s="1396"/>
      <c r="SDH12" s="1396"/>
      <c r="SDI12" s="1396"/>
      <c r="SDJ12" s="1396"/>
      <c r="SDK12" s="1396"/>
      <c r="SDL12" s="1396"/>
      <c r="SDM12" s="1396"/>
      <c r="SDN12" s="1396"/>
      <c r="SDO12" s="1396"/>
      <c r="SDP12" s="1396"/>
      <c r="SDQ12" s="1396"/>
      <c r="SDR12" s="1396"/>
      <c r="SDS12" s="1396"/>
      <c r="SDT12" s="1396"/>
      <c r="SDU12" s="1396"/>
      <c r="SDV12" s="1396"/>
      <c r="SDW12" s="1396"/>
      <c r="SDX12" s="1396"/>
      <c r="SDY12" s="1396"/>
      <c r="SDZ12" s="1396"/>
      <c r="SEA12" s="1396"/>
      <c r="SEB12" s="1396"/>
      <c r="SEC12" s="1396"/>
      <c r="SED12" s="1396"/>
      <c r="SEE12" s="1396"/>
      <c r="SEF12" s="1396"/>
      <c r="SEG12" s="1396"/>
      <c r="SEH12" s="1396"/>
      <c r="SEI12" s="1396"/>
      <c r="SEJ12" s="1396"/>
      <c r="SEK12" s="1396"/>
      <c r="SEL12" s="1396"/>
      <c r="SEM12" s="1396"/>
      <c r="SEN12" s="1396"/>
      <c r="SEO12" s="1396"/>
      <c r="SEP12" s="1396"/>
      <c r="SEQ12" s="1396"/>
      <c r="SER12" s="1396"/>
      <c r="SES12" s="1396"/>
      <c r="SET12" s="1396"/>
      <c r="SEU12" s="1396"/>
      <c r="SEV12" s="1396"/>
      <c r="SEW12" s="1396"/>
      <c r="SEX12" s="1396"/>
      <c r="SEY12" s="1396"/>
      <c r="SEZ12" s="1396"/>
      <c r="SFA12" s="1396"/>
      <c r="SFB12" s="1396"/>
      <c r="SFC12" s="1396"/>
      <c r="SFD12" s="1396"/>
      <c r="SFE12" s="1396"/>
      <c r="SFF12" s="1396"/>
      <c r="SFG12" s="1396"/>
      <c r="SFH12" s="1396"/>
      <c r="SFI12" s="1396"/>
      <c r="SFJ12" s="1396"/>
      <c r="SFK12" s="1396"/>
      <c r="SFL12" s="1396"/>
      <c r="SFM12" s="1396"/>
      <c r="SFN12" s="1396"/>
      <c r="SFO12" s="1396"/>
      <c r="SFP12" s="1396"/>
      <c r="SFQ12" s="1396"/>
      <c r="SFR12" s="1396"/>
      <c r="SFS12" s="1396"/>
      <c r="SFT12" s="1396"/>
      <c r="SFU12" s="1396"/>
      <c r="SFV12" s="1396"/>
      <c r="SFW12" s="1396"/>
      <c r="SFX12" s="1396"/>
      <c r="SFY12" s="1396"/>
      <c r="SFZ12" s="1396"/>
      <c r="SGA12" s="1396"/>
      <c r="SGB12" s="1396"/>
      <c r="SGC12" s="1396"/>
      <c r="SGD12" s="1396"/>
      <c r="SGE12" s="1396"/>
      <c r="SGF12" s="1396"/>
      <c r="SGG12" s="1396"/>
      <c r="SGH12" s="1396"/>
      <c r="SGI12" s="1396"/>
      <c r="SGJ12" s="1396"/>
      <c r="SGK12" s="1396"/>
      <c r="SGL12" s="1396"/>
      <c r="SGM12" s="1396"/>
      <c r="SGN12" s="1396"/>
      <c r="SGO12" s="1396"/>
      <c r="SGP12" s="1396"/>
      <c r="SGQ12" s="1396"/>
      <c r="SGR12" s="1396"/>
      <c r="SGS12" s="1396"/>
      <c r="SGT12" s="1396"/>
      <c r="SGU12" s="1396"/>
      <c r="SGV12" s="1396"/>
      <c r="SGW12" s="1396"/>
      <c r="SGX12" s="1396"/>
      <c r="SGY12" s="1396"/>
      <c r="SGZ12" s="1396"/>
      <c r="SHA12" s="1396"/>
      <c r="SHB12" s="1396"/>
      <c r="SHC12" s="1396"/>
      <c r="SHD12" s="1396"/>
      <c r="SHE12" s="1396"/>
      <c r="SHF12" s="1396"/>
      <c r="SHG12" s="1396"/>
      <c r="SHH12" s="1396"/>
      <c r="SHI12" s="1396"/>
      <c r="SHJ12" s="1396"/>
      <c r="SHK12" s="1396"/>
      <c r="SHL12" s="1396"/>
      <c r="SHM12" s="1396"/>
      <c r="SHN12" s="1396"/>
      <c r="SHO12" s="1396"/>
      <c r="SHP12" s="1396"/>
      <c r="SHQ12" s="1396"/>
      <c r="SHR12" s="1396"/>
      <c r="SHS12" s="1396"/>
      <c r="SHT12" s="1396"/>
      <c r="SHU12" s="1396"/>
      <c r="SHV12" s="1396"/>
      <c r="SHW12" s="1396"/>
      <c r="SHX12" s="1396"/>
      <c r="SHY12" s="1396"/>
      <c r="SHZ12" s="1396"/>
      <c r="SIA12" s="1396"/>
      <c r="SIB12" s="1396"/>
      <c r="SIC12" s="1396"/>
      <c r="SID12" s="1396"/>
      <c r="SIE12" s="1396"/>
      <c r="SIF12" s="1396"/>
      <c r="SIG12" s="1396"/>
      <c r="SIH12" s="1396"/>
      <c r="SII12" s="1396"/>
      <c r="SIJ12" s="1396"/>
      <c r="SIK12" s="1396"/>
      <c r="SIL12" s="1396"/>
      <c r="SIM12" s="1396"/>
      <c r="SIN12" s="1396"/>
      <c r="SIO12" s="1396"/>
      <c r="SIP12" s="1396"/>
      <c r="SIQ12" s="1396"/>
      <c r="SIR12" s="1396"/>
      <c r="SIS12" s="1396"/>
      <c r="SIT12" s="1396"/>
      <c r="SIU12" s="1396"/>
      <c r="SIV12" s="1396"/>
      <c r="SIW12" s="1396"/>
      <c r="SIX12" s="1396"/>
      <c r="SIY12" s="1396"/>
      <c r="SIZ12" s="1396"/>
      <c r="SJA12" s="1396"/>
      <c r="SJB12" s="1396"/>
      <c r="SJC12" s="1396"/>
      <c r="SJD12" s="1396"/>
      <c r="SJE12" s="1396"/>
      <c r="SJF12" s="1396"/>
      <c r="SJG12" s="1396"/>
      <c r="SJH12" s="1396"/>
      <c r="SJI12" s="1396"/>
      <c r="SJJ12" s="1396"/>
      <c r="SJK12" s="1396"/>
      <c r="SJL12" s="1396"/>
      <c r="SJM12" s="1396"/>
      <c r="SJN12" s="1396"/>
      <c r="SJO12" s="1396"/>
      <c r="SJP12" s="1396"/>
      <c r="SJQ12" s="1396"/>
      <c r="SJR12" s="1396"/>
      <c r="SJS12" s="1396"/>
      <c r="SJT12" s="1396"/>
      <c r="SJU12" s="1396"/>
      <c r="SJV12" s="1396"/>
      <c r="SJW12" s="1396"/>
      <c r="SJX12" s="1396"/>
      <c r="SJY12" s="1396"/>
      <c r="SJZ12" s="1396"/>
      <c r="SKA12" s="1396"/>
      <c r="SKB12" s="1396"/>
      <c r="SKC12" s="1396"/>
      <c r="SKD12" s="1396"/>
      <c r="SKE12" s="1396"/>
      <c r="SKF12" s="1396"/>
      <c r="SKG12" s="1396"/>
      <c r="SKH12" s="1396"/>
      <c r="SKI12" s="1396"/>
      <c r="SKJ12" s="1396"/>
      <c r="SKK12" s="1396"/>
      <c r="SKL12" s="1396"/>
      <c r="SKM12" s="1396"/>
      <c r="SKN12" s="1396"/>
      <c r="SKO12" s="1396"/>
      <c r="SKP12" s="1396"/>
      <c r="SKQ12" s="1396"/>
      <c r="SKR12" s="1396"/>
      <c r="SKS12" s="1396"/>
      <c r="SKT12" s="1396"/>
      <c r="SKU12" s="1396"/>
      <c r="SKV12" s="1396"/>
      <c r="SKW12" s="1396"/>
      <c r="SKX12" s="1396"/>
      <c r="SKY12" s="1396"/>
      <c r="SKZ12" s="1396"/>
      <c r="SLA12" s="1396"/>
      <c r="SLB12" s="1396"/>
      <c r="SLC12" s="1396"/>
      <c r="SLD12" s="1396"/>
      <c r="SLE12" s="1396"/>
      <c r="SLF12" s="1396"/>
      <c r="SLG12" s="1396"/>
      <c r="SLH12" s="1396"/>
      <c r="SLI12" s="1396"/>
      <c r="SLJ12" s="1396"/>
      <c r="SLK12" s="1396"/>
      <c r="SLL12" s="1396"/>
      <c r="SLM12" s="1396"/>
      <c r="SLN12" s="1396"/>
      <c r="SLO12" s="1396"/>
      <c r="SLP12" s="1396"/>
      <c r="SLQ12" s="1396"/>
      <c r="SLR12" s="1396"/>
      <c r="SLS12" s="1396"/>
      <c r="SLT12" s="1396"/>
      <c r="SLU12" s="1396"/>
      <c r="SLV12" s="1396"/>
      <c r="SLW12" s="1396"/>
      <c r="SLX12" s="1396"/>
      <c r="SLY12" s="1396"/>
      <c r="SLZ12" s="1396"/>
      <c r="SMA12" s="1396"/>
      <c r="SMB12" s="1396"/>
      <c r="SMC12" s="1396"/>
      <c r="SMD12" s="1396"/>
      <c r="SME12" s="1396"/>
      <c r="SMF12" s="1396"/>
      <c r="SMG12" s="1396"/>
      <c r="SMH12" s="1396"/>
      <c r="SMI12" s="1396"/>
      <c r="SMJ12" s="1396"/>
      <c r="SMK12" s="1396"/>
      <c r="SML12" s="1396"/>
      <c r="SMM12" s="1396"/>
      <c r="SMN12" s="1396"/>
      <c r="SMO12" s="1396"/>
      <c r="SMP12" s="1396"/>
      <c r="SMQ12" s="1396"/>
      <c r="SMR12" s="1396"/>
      <c r="SMS12" s="1396"/>
      <c r="SMT12" s="1396"/>
      <c r="SMU12" s="1396"/>
      <c r="SMV12" s="1396"/>
      <c r="SMW12" s="1396"/>
      <c r="SMX12" s="1396"/>
      <c r="SMY12" s="1396"/>
      <c r="SMZ12" s="1396"/>
      <c r="SNA12" s="1396"/>
      <c r="SNB12" s="1396"/>
      <c r="SNC12" s="1396"/>
      <c r="SND12" s="1396"/>
      <c r="SNE12" s="1396"/>
      <c r="SNF12" s="1396"/>
      <c r="SNG12" s="1396"/>
      <c r="SNH12" s="1396"/>
      <c r="SNI12" s="1396"/>
      <c r="SNJ12" s="1396"/>
      <c r="SNK12" s="1396"/>
      <c r="SNL12" s="1396"/>
      <c r="SNM12" s="1396"/>
      <c r="SNN12" s="1396"/>
      <c r="SNO12" s="1396"/>
      <c r="SNP12" s="1396"/>
      <c r="SNQ12" s="1396"/>
      <c r="SNR12" s="1396"/>
      <c r="SNS12" s="1396"/>
      <c r="SNT12" s="1396"/>
      <c r="SNU12" s="1396"/>
      <c r="SNV12" s="1396"/>
      <c r="SNW12" s="1396"/>
      <c r="SNX12" s="1396"/>
      <c r="SNY12" s="1396"/>
      <c r="SNZ12" s="1396"/>
      <c r="SOA12" s="1396"/>
      <c r="SOB12" s="1396"/>
      <c r="SOC12" s="1396"/>
      <c r="SOD12" s="1396"/>
      <c r="SOE12" s="1396"/>
      <c r="SOF12" s="1396"/>
      <c r="SOG12" s="1396"/>
      <c r="SOH12" s="1396"/>
      <c r="SOI12" s="1396"/>
      <c r="SOJ12" s="1396"/>
      <c r="SOK12" s="1396"/>
      <c r="SOL12" s="1396"/>
      <c r="SOM12" s="1396"/>
      <c r="SON12" s="1396"/>
      <c r="SOO12" s="1396"/>
      <c r="SOP12" s="1396"/>
      <c r="SOQ12" s="1396"/>
      <c r="SOR12" s="1396"/>
      <c r="SOS12" s="1396"/>
      <c r="SOT12" s="1396"/>
      <c r="SOU12" s="1396"/>
      <c r="SOV12" s="1396"/>
      <c r="SOW12" s="1396"/>
      <c r="SOX12" s="1396"/>
      <c r="SOY12" s="1396"/>
      <c r="SOZ12" s="1396"/>
      <c r="SPA12" s="1396"/>
      <c r="SPB12" s="1396"/>
      <c r="SPC12" s="1396"/>
      <c r="SPD12" s="1396"/>
      <c r="SPE12" s="1396"/>
      <c r="SPF12" s="1396"/>
      <c r="SPG12" s="1396"/>
      <c r="SPH12" s="1396"/>
      <c r="SPI12" s="1396"/>
      <c r="SPJ12" s="1396"/>
      <c r="SPK12" s="1396"/>
      <c r="SPL12" s="1396"/>
      <c r="SPM12" s="1396"/>
      <c r="SPN12" s="1396"/>
      <c r="SPO12" s="1396"/>
      <c r="SPP12" s="1396"/>
      <c r="SPQ12" s="1396"/>
      <c r="SPR12" s="1396"/>
      <c r="SPS12" s="1396"/>
      <c r="SPT12" s="1396"/>
      <c r="SPU12" s="1396"/>
      <c r="SPV12" s="1396"/>
      <c r="SPW12" s="1396"/>
      <c r="SPX12" s="1396"/>
      <c r="SPY12" s="1396"/>
      <c r="SPZ12" s="1396"/>
      <c r="SQA12" s="1396"/>
      <c r="SQB12" s="1396"/>
      <c r="SQC12" s="1396"/>
      <c r="SQD12" s="1396"/>
      <c r="SQE12" s="1396"/>
      <c r="SQF12" s="1396"/>
      <c r="SQG12" s="1396"/>
      <c r="SQH12" s="1396"/>
      <c r="SQI12" s="1396"/>
      <c r="SQJ12" s="1396"/>
      <c r="SQK12" s="1396"/>
      <c r="SQL12" s="1396"/>
      <c r="SQM12" s="1396"/>
      <c r="SQN12" s="1396"/>
      <c r="SQO12" s="1396"/>
      <c r="SQP12" s="1396"/>
      <c r="SQQ12" s="1396"/>
      <c r="SQR12" s="1396"/>
      <c r="SQS12" s="1396"/>
      <c r="SQT12" s="1396"/>
      <c r="SQU12" s="1396"/>
      <c r="SQV12" s="1396"/>
      <c r="SQW12" s="1396"/>
      <c r="SQX12" s="1396"/>
      <c r="SQY12" s="1396"/>
      <c r="SQZ12" s="1396"/>
      <c r="SRA12" s="1396"/>
      <c r="SRB12" s="1396"/>
      <c r="SRC12" s="1396"/>
      <c r="SRD12" s="1396"/>
      <c r="SRE12" s="1396"/>
      <c r="SRF12" s="1396"/>
      <c r="SRG12" s="1396"/>
      <c r="SRH12" s="1396"/>
      <c r="SRI12" s="1396"/>
      <c r="SRJ12" s="1396"/>
      <c r="SRK12" s="1396"/>
      <c r="SRL12" s="1396"/>
      <c r="SRM12" s="1396"/>
      <c r="SRN12" s="1396"/>
      <c r="SRO12" s="1396"/>
      <c r="SRP12" s="1396"/>
      <c r="SRQ12" s="1396"/>
      <c r="SRR12" s="1396"/>
      <c r="SRS12" s="1396"/>
      <c r="SRT12" s="1396"/>
      <c r="SRU12" s="1396"/>
      <c r="SRV12" s="1396"/>
      <c r="SRW12" s="1396"/>
      <c r="SRX12" s="1396"/>
      <c r="SRY12" s="1396"/>
      <c r="SRZ12" s="1396"/>
      <c r="SSA12" s="1396"/>
      <c r="SSB12" s="1396"/>
      <c r="SSC12" s="1396"/>
      <c r="SSD12" s="1396"/>
      <c r="SSE12" s="1396"/>
      <c r="SSF12" s="1396"/>
      <c r="SSG12" s="1396"/>
      <c r="SSH12" s="1396"/>
      <c r="SSI12" s="1396"/>
      <c r="SSJ12" s="1396"/>
      <c r="SSK12" s="1396"/>
      <c r="SSL12" s="1396"/>
      <c r="SSM12" s="1396"/>
      <c r="SSN12" s="1396"/>
      <c r="SSO12" s="1396"/>
      <c r="SSP12" s="1396"/>
      <c r="SSQ12" s="1396"/>
      <c r="SSR12" s="1396"/>
      <c r="SSS12" s="1396"/>
      <c r="SST12" s="1396"/>
      <c r="SSU12" s="1396"/>
      <c r="SSV12" s="1396"/>
      <c r="SSW12" s="1396"/>
      <c r="SSX12" s="1396"/>
      <c r="SSY12" s="1396"/>
      <c r="SSZ12" s="1396"/>
      <c r="STA12" s="1396"/>
      <c r="STB12" s="1396"/>
      <c r="STC12" s="1396"/>
      <c r="STD12" s="1396"/>
      <c r="STE12" s="1396"/>
      <c r="STF12" s="1396"/>
      <c r="STG12" s="1396"/>
      <c r="STH12" s="1396"/>
      <c r="STI12" s="1396"/>
      <c r="STJ12" s="1396"/>
      <c r="STK12" s="1396"/>
      <c r="STL12" s="1396"/>
      <c r="STM12" s="1396"/>
      <c r="STN12" s="1396"/>
      <c r="STO12" s="1396"/>
      <c r="STP12" s="1396"/>
      <c r="STQ12" s="1396"/>
      <c r="STR12" s="1396"/>
      <c r="STS12" s="1396"/>
      <c r="STT12" s="1396"/>
      <c r="STU12" s="1396"/>
      <c r="STV12" s="1396"/>
      <c r="STW12" s="1396"/>
      <c r="STX12" s="1396"/>
      <c r="STY12" s="1396"/>
      <c r="STZ12" s="1396"/>
      <c r="SUA12" s="1396"/>
      <c r="SUB12" s="1396"/>
      <c r="SUC12" s="1396"/>
      <c r="SUD12" s="1396"/>
      <c r="SUE12" s="1396"/>
      <c r="SUF12" s="1396"/>
      <c r="SUG12" s="1396"/>
      <c r="SUH12" s="1396"/>
      <c r="SUI12" s="1396"/>
      <c r="SUJ12" s="1396"/>
      <c r="SUK12" s="1396"/>
      <c r="SUL12" s="1396"/>
      <c r="SUM12" s="1396"/>
      <c r="SUN12" s="1396"/>
      <c r="SUO12" s="1396"/>
      <c r="SUP12" s="1396"/>
      <c r="SUQ12" s="1396"/>
      <c r="SUR12" s="1396"/>
      <c r="SUS12" s="1396"/>
      <c r="SUT12" s="1396"/>
      <c r="SUU12" s="1396"/>
      <c r="SUV12" s="1396"/>
      <c r="SUW12" s="1396"/>
      <c r="SUX12" s="1396"/>
      <c r="SUY12" s="1396"/>
      <c r="SUZ12" s="1396"/>
      <c r="SVA12" s="1396"/>
      <c r="SVB12" s="1396"/>
      <c r="SVC12" s="1396"/>
      <c r="SVD12" s="1396"/>
      <c r="SVE12" s="1396"/>
      <c r="SVF12" s="1396"/>
      <c r="SVG12" s="1396"/>
      <c r="SVH12" s="1396"/>
      <c r="SVI12" s="1396"/>
      <c r="SVJ12" s="1396"/>
      <c r="SVK12" s="1396"/>
      <c r="SVL12" s="1396"/>
      <c r="SVM12" s="1396"/>
      <c r="SVN12" s="1396"/>
      <c r="SVO12" s="1396"/>
      <c r="SVP12" s="1396"/>
      <c r="SVQ12" s="1396"/>
      <c r="SVR12" s="1396"/>
      <c r="SVS12" s="1396"/>
      <c r="SVT12" s="1396"/>
      <c r="SVU12" s="1396"/>
      <c r="SVV12" s="1396"/>
      <c r="SVW12" s="1396"/>
      <c r="SVX12" s="1396"/>
      <c r="SVY12" s="1396"/>
      <c r="SVZ12" s="1396"/>
      <c r="SWA12" s="1396"/>
      <c r="SWB12" s="1396"/>
      <c r="SWC12" s="1396"/>
      <c r="SWD12" s="1396"/>
      <c r="SWE12" s="1396"/>
      <c r="SWF12" s="1396"/>
      <c r="SWG12" s="1396"/>
      <c r="SWH12" s="1396"/>
      <c r="SWI12" s="1396"/>
      <c r="SWJ12" s="1396"/>
      <c r="SWK12" s="1396"/>
      <c r="SWL12" s="1396"/>
      <c r="SWM12" s="1396"/>
      <c r="SWN12" s="1396"/>
      <c r="SWO12" s="1396"/>
      <c r="SWP12" s="1396"/>
      <c r="SWQ12" s="1396"/>
      <c r="SWR12" s="1396"/>
      <c r="SWS12" s="1396"/>
      <c r="SWT12" s="1396"/>
      <c r="SWU12" s="1396"/>
      <c r="SWV12" s="1396"/>
      <c r="SWW12" s="1396"/>
      <c r="SWX12" s="1396"/>
      <c r="SWY12" s="1396"/>
      <c r="SWZ12" s="1396"/>
      <c r="SXA12" s="1396"/>
      <c r="SXB12" s="1396"/>
      <c r="SXC12" s="1396"/>
      <c r="SXD12" s="1396"/>
      <c r="SXE12" s="1396"/>
      <c r="SXF12" s="1396"/>
      <c r="SXG12" s="1396"/>
      <c r="SXH12" s="1396"/>
      <c r="SXI12" s="1396"/>
      <c r="SXJ12" s="1396"/>
      <c r="SXK12" s="1396"/>
      <c r="SXL12" s="1396"/>
      <c r="SXM12" s="1396"/>
      <c r="SXN12" s="1396"/>
      <c r="SXO12" s="1396"/>
      <c r="SXP12" s="1396"/>
      <c r="SXQ12" s="1396"/>
      <c r="SXR12" s="1396"/>
      <c r="SXS12" s="1396"/>
      <c r="SXT12" s="1396"/>
      <c r="SXU12" s="1396"/>
      <c r="SXV12" s="1396"/>
      <c r="SXW12" s="1396"/>
      <c r="SXX12" s="1396"/>
      <c r="SXY12" s="1396"/>
      <c r="SXZ12" s="1396"/>
      <c r="SYA12" s="1396"/>
      <c r="SYB12" s="1396"/>
      <c r="SYC12" s="1396"/>
      <c r="SYD12" s="1396"/>
      <c r="SYE12" s="1396"/>
      <c r="SYF12" s="1396"/>
      <c r="SYG12" s="1396"/>
      <c r="SYH12" s="1396"/>
      <c r="SYI12" s="1396"/>
      <c r="SYJ12" s="1396"/>
      <c r="SYK12" s="1396"/>
      <c r="SYL12" s="1396"/>
      <c r="SYM12" s="1396"/>
      <c r="SYN12" s="1396"/>
      <c r="SYO12" s="1396"/>
      <c r="SYP12" s="1396"/>
      <c r="SYQ12" s="1396"/>
      <c r="SYR12" s="1396"/>
      <c r="SYS12" s="1396"/>
      <c r="SYT12" s="1396"/>
      <c r="SYU12" s="1396"/>
      <c r="SYV12" s="1396"/>
      <c r="SYW12" s="1396"/>
      <c r="SYX12" s="1396"/>
      <c r="SYY12" s="1396"/>
      <c r="SYZ12" s="1396"/>
      <c r="SZA12" s="1396"/>
      <c r="SZB12" s="1396"/>
      <c r="SZC12" s="1396"/>
      <c r="SZD12" s="1396"/>
      <c r="SZE12" s="1396"/>
      <c r="SZF12" s="1396"/>
      <c r="SZG12" s="1396"/>
      <c r="SZH12" s="1396"/>
      <c r="SZI12" s="1396"/>
      <c r="SZJ12" s="1396"/>
      <c r="SZK12" s="1396"/>
      <c r="SZL12" s="1396"/>
      <c r="SZM12" s="1396"/>
      <c r="SZN12" s="1396"/>
      <c r="SZO12" s="1396"/>
      <c r="SZP12" s="1396"/>
      <c r="SZQ12" s="1396"/>
      <c r="SZR12" s="1396"/>
      <c r="SZS12" s="1396"/>
      <c r="SZT12" s="1396"/>
      <c r="SZU12" s="1396"/>
      <c r="SZV12" s="1396"/>
      <c r="SZW12" s="1396"/>
      <c r="SZX12" s="1396"/>
      <c r="SZY12" s="1396"/>
      <c r="SZZ12" s="1396"/>
      <c r="TAA12" s="1396"/>
      <c r="TAB12" s="1396"/>
      <c r="TAC12" s="1396"/>
      <c r="TAD12" s="1396"/>
      <c r="TAE12" s="1396"/>
      <c r="TAF12" s="1396"/>
      <c r="TAG12" s="1396"/>
      <c r="TAH12" s="1396"/>
      <c r="TAI12" s="1396"/>
      <c r="TAJ12" s="1396"/>
      <c r="TAK12" s="1396"/>
      <c r="TAL12" s="1396"/>
      <c r="TAM12" s="1396"/>
      <c r="TAN12" s="1396"/>
      <c r="TAO12" s="1396"/>
      <c r="TAP12" s="1396"/>
      <c r="TAQ12" s="1396"/>
      <c r="TAR12" s="1396"/>
      <c r="TAS12" s="1396"/>
      <c r="TAT12" s="1396"/>
      <c r="TAU12" s="1396"/>
      <c r="TAV12" s="1396"/>
      <c r="TAW12" s="1396"/>
      <c r="TAX12" s="1396"/>
      <c r="TAY12" s="1396"/>
      <c r="TAZ12" s="1396"/>
      <c r="TBA12" s="1396"/>
      <c r="TBB12" s="1396"/>
      <c r="TBC12" s="1396"/>
      <c r="TBD12" s="1396"/>
      <c r="TBE12" s="1396"/>
      <c r="TBF12" s="1396"/>
      <c r="TBG12" s="1396"/>
      <c r="TBH12" s="1396"/>
      <c r="TBI12" s="1396"/>
      <c r="TBJ12" s="1396"/>
      <c r="TBK12" s="1396"/>
      <c r="TBL12" s="1396"/>
      <c r="TBM12" s="1396"/>
      <c r="TBN12" s="1396"/>
      <c r="TBO12" s="1396"/>
      <c r="TBP12" s="1396"/>
      <c r="TBQ12" s="1396"/>
      <c r="TBR12" s="1396"/>
      <c r="TBS12" s="1396"/>
      <c r="TBT12" s="1396"/>
      <c r="TBU12" s="1396"/>
      <c r="TBV12" s="1396"/>
      <c r="TBW12" s="1396"/>
      <c r="TBX12" s="1396"/>
      <c r="TBY12" s="1396"/>
      <c r="TBZ12" s="1396"/>
      <c r="TCA12" s="1396"/>
      <c r="TCB12" s="1396"/>
      <c r="TCC12" s="1396"/>
      <c r="TCD12" s="1396"/>
      <c r="TCE12" s="1396"/>
      <c r="TCF12" s="1396"/>
      <c r="TCG12" s="1396"/>
      <c r="TCH12" s="1396"/>
      <c r="TCI12" s="1396"/>
      <c r="TCJ12" s="1396"/>
      <c r="TCK12" s="1396"/>
      <c r="TCL12" s="1396"/>
      <c r="TCM12" s="1396"/>
      <c r="TCN12" s="1396"/>
      <c r="TCO12" s="1396"/>
      <c r="TCP12" s="1396"/>
      <c r="TCQ12" s="1396"/>
      <c r="TCR12" s="1396"/>
      <c r="TCS12" s="1396"/>
      <c r="TCT12" s="1396"/>
      <c r="TCU12" s="1396"/>
      <c r="TCV12" s="1396"/>
      <c r="TCW12" s="1396"/>
      <c r="TCX12" s="1396"/>
      <c r="TCY12" s="1396"/>
      <c r="TCZ12" s="1396"/>
      <c r="TDA12" s="1396"/>
      <c r="TDB12" s="1396"/>
      <c r="TDC12" s="1396"/>
      <c r="TDD12" s="1396"/>
      <c r="TDE12" s="1396"/>
      <c r="TDF12" s="1396"/>
      <c r="TDG12" s="1396"/>
      <c r="TDH12" s="1396"/>
      <c r="TDI12" s="1396"/>
      <c r="TDJ12" s="1396"/>
      <c r="TDK12" s="1396"/>
      <c r="TDL12" s="1396"/>
      <c r="TDM12" s="1396"/>
      <c r="TDN12" s="1396"/>
      <c r="TDO12" s="1396"/>
      <c r="TDP12" s="1396"/>
      <c r="TDQ12" s="1396"/>
      <c r="TDR12" s="1396"/>
      <c r="TDS12" s="1396"/>
      <c r="TDT12" s="1396"/>
      <c r="TDU12" s="1396"/>
      <c r="TDV12" s="1396"/>
      <c r="TDW12" s="1396"/>
      <c r="TDX12" s="1396"/>
      <c r="TDY12" s="1396"/>
      <c r="TDZ12" s="1396"/>
      <c r="TEA12" s="1396"/>
      <c r="TEB12" s="1396"/>
      <c r="TEC12" s="1396"/>
      <c r="TED12" s="1396"/>
      <c r="TEE12" s="1396"/>
      <c r="TEF12" s="1396"/>
      <c r="TEG12" s="1396"/>
      <c r="TEH12" s="1396"/>
      <c r="TEI12" s="1396"/>
      <c r="TEJ12" s="1396"/>
      <c r="TEK12" s="1396"/>
      <c r="TEL12" s="1396"/>
      <c r="TEM12" s="1396"/>
      <c r="TEN12" s="1396"/>
      <c r="TEO12" s="1396"/>
      <c r="TEP12" s="1396"/>
      <c r="TEQ12" s="1396"/>
      <c r="TER12" s="1396"/>
      <c r="TES12" s="1396"/>
      <c r="TET12" s="1396"/>
      <c r="TEU12" s="1396"/>
      <c r="TEV12" s="1396"/>
      <c r="TEW12" s="1396"/>
      <c r="TEX12" s="1396"/>
      <c r="TEY12" s="1396"/>
      <c r="TEZ12" s="1396"/>
      <c r="TFA12" s="1396"/>
      <c r="TFB12" s="1396"/>
      <c r="TFC12" s="1396"/>
      <c r="TFD12" s="1396"/>
      <c r="TFE12" s="1396"/>
      <c r="TFF12" s="1396"/>
      <c r="TFG12" s="1396"/>
      <c r="TFH12" s="1396"/>
      <c r="TFI12" s="1396"/>
      <c r="TFJ12" s="1396"/>
      <c r="TFK12" s="1396"/>
      <c r="TFL12" s="1396"/>
      <c r="TFM12" s="1396"/>
      <c r="TFN12" s="1396"/>
      <c r="TFO12" s="1396"/>
      <c r="TFP12" s="1396"/>
      <c r="TFQ12" s="1396"/>
      <c r="TFR12" s="1396"/>
      <c r="TFS12" s="1396"/>
      <c r="TFT12" s="1396"/>
      <c r="TFU12" s="1396"/>
      <c r="TFV12" s="1396"/>
      <c r="TFW12" s="1396"/>
      <c r="TFX12" s="1396"/>
      <c r="TFY12" s="1396"/>
      <c r="TFZ12" s="1396"/>
      <c r="TGA12" s="1396"/>
      <c r="TGB12" s="1396"/>
      <c r="TGC12" s="1396"/>
      <c r="TGD12" s="1396"/>
      <c r="TGE12" s="1396"/>
      <c r="TGF12" s="1396"/>
      <c r="TGG12" s="1396"/>
      <c r="TGH12" s="1396"/>
      <c r="TGI12" s="1396"/>
      <c r="TGJ12" s="1396"/>
      <c r="TGK12" s="1396"/>
      <c r="TGL12" s="1396"/>
      <c r="TGM12" s="1396"/>
      <c r="TGN12" s="1396"/>
      <c r="TGO12" s="1396"/>
      <c r="TGP12" s="1396"/>
      <c r="TGQ12" s="1396"/>
      <c r="TGR12" s="1396"/>
      <c r="TGS12" s="1396"/>
      <c r="TGT12" s="1396"/>
      <c r="TGU12" s="1396"/>
      <c r="TGV12" s="1396"/>
      <c r="TGW12" s="1396"/>
      <c r="TGX12" s="1396"/>
      <c r="TGY12" s="1396"/>
      <c r="TGZ12" s="1396"/>
      <c r="THA12" s="1396"/>
      <c r="THB12" s="1396"/>
      <c r="THC12" s="1396"/>
      <c r="THD12" s="1396"/>
      <c r="THE12" s="1396"/>
      <c r="THF12" s="1396"/>
      <c r="THG12" s="1396"/>
      <c r="THH12" s="1396"/>
      <c r="THI12" s="1396"/>
      <c r="THJ12" s="1396"/>
      <c r="THK12" s="1396"/>
      <c r="THL12" s="1396"/>
      <c r="THM12" s="1396"/>
      <c r="THN12" s="1396"/>
      <c r="THO12" s="1396"/>
      <c r="THP12" s="1396"/>
      <c r="THQ12" s="1396"/>
      <c r="THR12" s="1396"/>
      <c r="THS12" s="1396"/>
      <c r="THT12" s="1396"/>
      <c r="THU12" s="1396"/>
      <c r="THV12" s="1396"/>
      <c r="THW12" s="1396"/>
      <c r="THX12" s="1396"/>
      <c r="THY12" s="1396"/>
      <c r="THZ12" s="1396"/>
      <c r="TIA12" s="1396"/>
      <c r="TIB12" s="1396"/>
      <c r="TIC12" s="1396"/>
      <c r="TID12" s="1396"/>
      <c r="TIE12" s="1396"/>
      <c r="TIF12" s="1396"/>
      <c r="TIG12" s="1396"/>
      <c r="TIH12" s="1396"/>
      <c r="TII12" s="1396"/>
      <c r="TIJ12" s="1396"/>
      <c r="TIK12" s="1396"/>
      <c r="TIL12" s="1396"/>
      <c r="TIM12" s="1396"/>
      <c r="TIN12" s="1396"/>
      <c r="TIO12" s="1396"/>
      <c r="TIP12" s="1396"/>
      <c r="TIQ12" s="1396"/>
      <c r="TIR12" s="1396"/>
      <c r="TIS12" s="1396"/>
      <c r="TIT12" s="1396"/>
      <c r="TIU12" s="1396"/>
      <c r="TIV12" s="1396"/>
      <c r="TIW12" s="1396"/>
      <c r="TIX12" s="1396"/>
      <c r="TIY12" s="1396"/>
      <c r="TIZ12" s="1396"/>
      <c r="TJA12" s="1396"/>
      <c r="TJB12" s="1396"/>
      <c r="TJC12" s="1396"/>
      <c r="TJD12" s="1396"/>
      <c r="TJE12" s="1396"/>
      <c r="TJF12" s="1396"/>
      <c r="TJG12" s="1396"/>
      <c r="TJH12" s="1396"/>
      <c r="TJI12" s="1396"/>
      <c r="TJJ12" s="1396"/>
      <c r="TJK12" s="1396"/>
      <c r="TJL12" s="1396"/>
      <c r="TJM12" s="1396"/>
      <c r="TJN12" s="1396"/>
      <c r="TJO12" s="1396"/>
      <c r="TJP12" s="1396"/>
      <c r="TJQ12" s="1396"/>
      <c r="TJR12" s="1396"/>
      <c r="TJS12" s="1396"/>
      <c r="TJT12" s="1396"/>
      <c r="TJU12" s="1396"/>
      <c r="TJV12" s="1396"/>
      <c r="TJW12" s="1396"/>
      <c r="TJX12" s="1396"/>
      <c r="TJY12" s="1396"/>
      <c r="TJZ12" s="1396"/>
      <c r="TKA12" s="1396"/>
      <c r="TKB12" s="1396"/>
      <c r="TKC12" s="1396"/>
      <c r="TKD12" s="1396"/>
      <c r="TKE12" s="1396"/>
      <c r="TKF12" s="1396"/>
      <c r="TKG12" s="1396"/>
      <c r="TKH12" s="1396"/>
      <c r="TKI12" s="1396"/>
      <c r="TKJ12" s="1396"/>
      <c r="TKK12" s="1396"/>
      <c r="TKL12" s="1396"/>
      <c r="TKM12" s="1396"/>
      <c r="TKN12" s="1396"/>
      <c r="TKO12" s="1396"/>
      <c r="TKP12" s="1396"/>
      <c r="TKQ12" s="1396"/>
      <c r="TKR12" s="1396"/>
      <c r="TKS12" s="1396"/>
      <c r="TKT12" s="1396"/>
      <c r="TKU12" s="1396"/>
      <c r="TKV12" s="1396"/>
      <c r="TKW12" s="1396"/>
      <c r="TKX12" s="1396"/>
      <c r="TKY12" s="1396"/>
      <c r="TKZ12" s="1396"/>
      <c r="TLA12" s="1396"/>
      <c r="TLB12" s="1396"/>
      <c r="TLC12" s="1396"/>
      <c r="TLD12" s="1396"/>
      <c r="TLE12" s="1396"/>
      <c r="TLF12" s="1396"/>
      <c r="TLG12" s="1396"/>
      <c r="TLH12" s="1396"/>
      <c r="TLI12" s="1396"/>
      <c r="TLJ12" s="1396"/>
      <c r="TLK12" s="1396"/>
      <c r="TLL12" s="1396"/>
      <c r="TLM12" s="1396"/>
      <c r="TLN12" s="1396"/>
      <c r="TLO12" s="1396"/>
      <c r="TLP12" s="1396"/>
      <c r="TLQ12" s="1396"/>
      <c r="TLR12" s="1396"/>
      <c r="TLS12" s="1396"/>
      <c r="TLT12" s="1396"/>
      <c r="TLU12" s="1396"/>
      <c r="TLV12" s="1396"/>
      <c r="TLW12" s="1396"/>
      <c r="TLX12" s="1396"/>
      <c r="TLY12" s="1396"/>
      <c r="TLZ12" s="1396"/>
      <c r="TMA12" s="1396"/>
      <c r="TMB12" s="1396"/>
      <c r="TMC12" s="1396"/>
      <c r="TMD12" s="1396"/>
      <c r="TME12" s="1396"/>
      <c r="TMF12" s="1396"/>
      <c r="TMG12" s="1396"/>
      <c r="TMH12" s="1396"/>
      <c r="TMI12" s="1396"/>
      <c r="TMJ12" s="1396"/>
      <c r="TMK12" s="1396"/>
      <c r="TML12" s="1396"/>
      <c r="TMM12" s="1396"/>
      <c r="TMN12" s="1396"/>
      <c r="TMO12" s="1396"/>
      <c r="TMP12" s="1396"/>
      <c r="TMQ12" s="1396"/>
      <c r="TMR12" s="1396"/>
      <c r="TMS12" s="1396"/>
      <c r="TMT12" s="1396"/>
      <c r="TMU12" s="1396"/>
      <c r="TMV12" s="1396"/>
      <c r="TMW12" s="1396"/>
      <c r="TMX12" s="1396"/>
      <c r="TMY12" s="1396"/>
      <c r="TMZ12" s="1396"/>
      <c r="TNA12" s="1396"/>
      <c r="TNB12" s="1396"/>
      <c r="TNC12" s="1396"/>
      <c r="TND12" s="1396"/>
      <c r="TNE12" s="1396"/>
      <c r="TNF12" s="1396"/>
      <c r="TNG12" s="1396"/>
      <c r="TNH12" s="1396"/>
      <c r="TNI12" s="1396"/>
      <c r="TNJ12" s="1396"/>
      <c r="TNK12" s="1396"/>
      <c r="TNL12" s="1396"/>
      <c r="TNM12" s="1396"/>
      <c r="TNN12" s="1396"/>
      <c r="TNO12" s="1396"/>
      <c r="TNP12" s="1396"/>
      <c r="TNQ12" s="1396"/>
      <c r="TNR12" s="1396"/>
      <c r="TNS12" s="1396"/>
      <c r="TNT12" s="1396"/>
      <c r="TNU12" s="1396"/>
      <c r="TNV12" s="1396"/>
      <c r="TNW12" s="1396"/>
      <c r="TNX12" s="1396"/>
      <c r="TNY12" s="1396"/>
      <c r="TNZ12" s="1396"/>
      <c r="TOA12" s="1396"/>
      <c r="TOB12" s="1396"/>
      <c r="TOC12" s="1396"/>
      <c r="TOD12" s="1396"/>
      <c r="TOE12" s="1396"/>
      <c r="TOF12" s="1396"/>
      <c r="TOG12" s="1396"/>
      <c r="TOH12" s="1396"/>
      <c r="TOI12" s="1396"/>
      <c r="TOJ12" s="1396"/>
      <c r="TOK12" s="1396"/>
      <c r="TOL12" s="1396"/>
      <c r="TOM12" s="1396"/>
      <c r="TON12" s="1396"/>
      <c r="TOO12" s="1396"/>
      <c r="TOP12" s="1396"/>
      <c r="TOQ12" s="1396"/>
      <c r="TOR12" s="1396"/>
      <c r="TOS12" s="1396"/>
      <c r="TOT12" s="1396"/>
      <c r="TOU12" s="1396"/>
      <c r="TOV12" s="1396"/>
      <c r="TOW12" s="1396"/>
      <c r="TOX12" s="1396"/>
      <c r="TOY12" s="1396"/>
      <c r="TOZ12" s="1396"/>
      <c r="TPA12" s="1396"/>
      <c r="TPB12" s="1396"/>
      <c r="TPC12" s="1396"/>
      <c r="TPD12" s="1396"/>
      <c r="TPE12" s="1396"/>
      <c r="TPF12" s="1396"/>
      <c r="TPG12" s="1396"/>
      <c r="TPH12" s="1396"/>
      <c r="TPI12" s="1396"/>
      <c r="TPJ12" s="1396"/>
      <c r="TPK12" s="1396"/>
      <c r="TPL12" s="1396"/>
      <c r="TPM12" s="1396"/>
      <c r="TPN12" s="1396"/>
      <c r="TPO12" s="1396"/>
      <c r="TPP12" s="1396"/>
      <c r="TPQ12" s="1396"/>
      <c r="TPR12" s="1396"/>
      <c r="TPS12" s="1396"/>
      <c r="TPT12" s="1396"/>
      <c r="TPU12" s="1396"/>
      <c r="TPV12" s="1396"/>
      <c r="TPW12" s="1396"/>
      <c r="TPX12" s="1396"/>
      <c r="TPY12" s="1396"/>
      <c r="TPZ12" s="1396"/>
      <c r="TQA12" s="1396"/>
      <c r="TQB12" s="1396"/>
      <c r="TQC12" s="1396"/>
      <c r="TQD12" s="1396"/>
      <c r="TQE12" s="1396"/>
      <c r="TQF12" s="1396"/>
      <c r="TQG12" s="1396"/>
      <c r="TQH12" s="1396"/>
      <c r="TQI12" s="1396"/>
      <c r="TQJ12" s="1396"/>
      <c r="TQK12" s="1396"/>
      <c r="TQL12" s="1396"/>
      <c r="TQM12" s="1396"/>
      <c r="TQN12" s="1396"/>
      <c r="TQO12" s="1396"/>
      <c r="TQP12" s="1396"/>
      <c r="TQQ12" s="1396"/>
      <c r="TQR12" s="1396"/>
      <c r="TQS12" s="1396"/>
      <c r="TQT12" s="1396"/>
      <c r="TQU12" s="1396"/>
      <c r="TQV12" s="1396"/>
      <c r="TQW12" s="1396"/>
      <c r="TQX12" s="1396"/>
      <c r="TQY12" s="1396"/>
      <c r="TQZ12" s="1396"/>
      <c r="TRA12" s="1396"/>
      <c r="TRB12" s="1396"/>
      <c r="TRC12" s="1396"/>
      <c r="TRD12" s="1396"/>
      <c r="TRE12" s="1396"/>
      <c r="TRF12" s="1396"/>
      <c r="TRG12" s="1396"/>
      <c r="TRH12" s="1396"/>
      <c r="TRI12" s="1396"/>
      <c r="TRJ12" s="1396"/>
      <c r="TRK12" s="1396"/>
      <c r="TRL12" s="1396"/>
      <c r="TRM12" s="1396"/>
      <c r="TRN12" s="1396"/>
      <c r="TRO12" s="1396"/>
      <c r="TRP12" s="1396"/>
      <c r="TRQ12" s="1396"/>
      <c r="TRR12" s="1396"/>
      <c r="TRS12" s="1396"/>
      <c r="TRT12" s="1396"/>
      <c r="TRU12" s="1396"/>
      <c r="TRV12" s="1396"/>
      <c r="TRW12" s="1396"/>
      <c r="TRX12" s="1396"/>
      <c r="TRY12" s="1396"/>
      <c r="TRZ12" s="1396"/>
      <c r="TSA12" s="1396"/>
      <c r="TSB12" s="1396"/>
      <c r="TSC12" s="1396"/>
      <c r="TSD12" s="1396"/>
      <c r="TSE12" s="1396"/>
      <c r="TSF12" s="1396"/>
      <c r="TSG12" s="1396"/>
      <c r="TSH12" s="1396"/>
      <c r="TSI12" s="1396"/>
      <c r="TSJ12" s="1396"/>
      <c r="TSK12" s="1396"/>
      <c r="TSL12" s="1396"/>
      <c r="TSM12" s="1396"/>
      <c r="TSN12" s="1396"/>
      <c r="TSO12" s="1396"/>
      <c r="TSP12" s="1396"/>
      <c r="TSQ12" s="1396"/>
      <c r="TSR12" s="1396"/>
      <c r="TSS12" s="1396"/>
      <c r="TST12" s="1396"/>
      <c r="TSU12" s="1396"/>
      <c r="TSV12" s="1396"/>
      <c r="TSW12" s="1396"/>
      <c r="TSX12" s="1396"/>
      <c r="TSY12" s="1396"/>
      <c r="TSZ12" s="1396"/>
      <c r="TTA12" s="1396"/>
      <c r="TTB12" s="1396"/>
      <c r="TTC12" s="1396"/>
      <c r="TTD12" s="1396"/>
      <c r="TTE12" s="1396"/>
      <c r="TTF12" s="1396"/>
      <c r="TTG12" s="1396"/>
      <c r="TTH12" s="1396"/>
      <c r="TTI12" s="1396"/>
      <c r="TTJ12" s="1396"/>
      <c r="TTK12" s="1396"/>
      <c r="TTL12" s="1396"/>
      <c r="TTM12" s="1396"/>
      <c r="TTN12" s="1396"/>
      <c r="TTO12" s="1396"/>
      <c r="TTP12" s="1396"/>
      <c r="TTQ12" s="1396"/>
      <c r="TTR12" s="1396"/>
      <c r="TTS12" s="1396"/>
      <c r="TTT12" s="1396"/>
      <c r="TTU12" s="1396"/>
      <c r="TTV12" s="1396"/>
      <c r="TTW12" s="1396"/>
      <c r="TTX12" s="1396"/>
      <c r="TTY12" s="1396"/>
      <c r="TTZ12" s="1396"/>
      <c r="TUA12" s="1396"/>
      <c r="TUB12" s="1396"/>
      <c r="TUC12" s="1396"/>
      <c r="TUD12" s="1396"/>
      <c r="TUE12" s="1396"/>
      <c r="TUF12" s="1396"/>
      <c r="TUG12" s="1396"/>
      <c r="TUH12" s="1396"/>
      <c r="TUI12" s="1396"/>
      <c r="TUJ12" s="1396"/>
      <c r="TUK12" s="1396"/>
      <c r="TUL12" s="1396"/>
      <c r="TUM12" s="1396"/>
      <c r="TUN12" s="1396"/>
      <c r="TUO12" s="1396"/>
      <c r="TUP12" s="1396"/>
      <c r="TUQ12" s="1396"/>
      <c r="TUR12" s="1396"/>
      <c r="TUS12" s="1396"/>
      <c r="TUT12" s="1396"/>
      <c r="TUU12" s="1396"/>
      <c r="TUV12" s="1396"/>
      <c r="TUW12" s="1396"/>
      <c r="TUX12" s="1396"/>
      <c r="TUY12" s="1396"/>
      <c r="TUZ12" s="1396"/>
      <c r="TVA12" s="1396"/>
      <c r="TVB12" s="1396"/>
      <c r="TVC12" s="1396"/>
      <c r="TVD12" s="1396"/>
      <c r="TVE12" s="1396"/>
      <c r="TVF12" s="1396"/>
      <c r="TVG12" s="1396"/>
      <c r="TVH12" s="1396"/>
      <c r="TVI12" s="1396"/>
      <c r="TVJ12" s="1396"/>
      <c r="TVK12" s="1396"/>
      <c r="TVL12" s="1396"/>
      <c r="TVM12" s="1396"/>
      <c r="TVN12" s="1396"/>
      <c r="TVO12" s="1396"/>
      <c r="TVP12" s="1396"/>
      <c r="TVQ12" s="1396"/>
      <c r="TVR12" s="1396"/>
      <c r="TVS12" s="1396"/>
      <c r="TVT12" s="1396"/>
      <c r="TVU12" s="1396"/>
      <c r="TVV12" s="1396"/>
      <c r="TVW12" s="1396"/>
      <c r="TVX12" s="1396"/>
      <c r="TVY12" s="1396"/>
      <c r="TVZ12" s="1396"/>
      <c r="TWA12" s="1396"/>
      <c r="TWB12" s="1396"/>
      <c r="TWC12" s="1396"/>
      <c r="TWD12" s="1396"/>
      <c r="TWE12" s="1396"/>
      <c r="TWF12" s="1396"/>
      <c r="TWG12" s="1396"/>
      <c r="TWH12" s="1396"/>
      <c r="TWI12" s="1396"/>
      <c r="TWJ12" s="1396"/>
      <c r="TWK12" s="1396"/>
      <c r="TWL12" s="1396"/>
      <c r="TWM12" s="1396"/>
      <c r="TWN12" s="1396"/>
      <c r="TWO12" s="1396"/>
      <c r="TWP12" s="1396"/>
      <c r="TWQ12" s="1396"/>
      <c r="TWR12" s="1396"/>
      <c r="TWS12" s="1396"/>
      <c r="TWT12" s="1396"/>
      <c r="TWU12" s="1396"/>
      <c r="TWV12" s="1396"/>
      <c r="TWW12" s="1396"/>
      <c r="TWX12" s="1396"/>
      <c r="TWY12" s="1396"/>
      <c r="TWZ12" s="1396"/>
      <c r="TXA12" s="1396"/>
      <c r="TXB12" s="1396"/>
      <c r="TXC12" s="1396"/>
      <c r="TXD12" s="1396"/>
      <c r="TXE12" s="1396"/>
      <c r="TXF12" s="1396"/>
      <c r="TXG12" s="1396"/>
      <c r="TXH12" s="1396"/>
      <c r="TXI12" s="1396"/>
      <c r="TXJ12" s="1396"/>
      <c r="TXK12" s="1396"/>
      <c r="TXL12" s="1396"/>
      <c r="TXM12" s="1396"/>
      <c r="TXN12" s="1396"/>
      <c r="TXO12" s="1396"/>
      <c r="TXP12" s="1396"/>
      <c r="TXQ12" s="1396"/>
      <c r="TXR12" s="1396"/>
      <c r="TXS12" s="1396"/>
      <c r="TXT12" s="1396"/>
      <c r="TXU12" s="1396"/>
      <c r="TXV12" s="1396"/>
      <c r="TXW12" s="1396"/>
      <c r="TXX12" s="1396"/>
      <c r="TXY12" s="1396"/>
      <c r="TXZ12" s="1396"/>
      <c r="TYA12" s="1396"/>
      <c r="TYB12" s="1396"/>
      <c r="TYC12" s="1396"/>
      <c r="TYD12" s="1396"/>
      <c r="TYE12" s="1396"/>
      <c r="TYF12" s="1396"/>
      <c r="TYG12" s="1396"/>
      <c r="TYH12" s="1396"/>
      <c r="TYI12" s="1396"/>
      <c r="TYJ12" s="1396"/>
      <c r="TYK12" s="1396"/>
      <c r="TYL12" s="1396"/>
      <c r="TYM12" s="1396"/>
      <c r="TYN12" s="1396"/>
      <c r="TYO12" s="1396"/>
      <c r="TYP12" s="1396"/>
      <c r="TYQ12" s="1396"/>
      <c r="TYR12" s="1396"/>
      <c r="TYS12" s="1396"/>
      <c r="TYT12" s="1396"/>
      <c r="TYU12" s="1396"/>
      <c r="TYV12" s="1396"/>
      <c r="TYW12" s="1396"/>
      <c r="TYX12" s="1396"/>
      <c r="TYY12" s="1396"/>
      <c r="TYZ12" s="1396"/>
      <c r="TZA12" s="1396"/>
      <c r="TZB12" s="1396"/>
      <c r="TZC12" s="1396"/>
      <c r="TZD12" s="1396"/>
      <c r="TZE12" s="1396"/>
      <c r="TZF12" s="1396"/>
      <c r="TZG12" s="1396"/>
      <c r="TZH12" s="1396"/>
      <c r="TZI12" s="1396"/>
      <c r="TZJ12" s="1396"/>
      <c r="TZK12" s="1396"/>
      <c r="TZL12" s="1396"/>
      <c r="TZM12" s="1396"/>
      <c r="TZN12" s="1396"/>
      <c r="TZO12" s="1396"/>
      <c r="TZP12" s="1396"/>
      <c r="TZQ12" s="1396"/>
      <c r="TZR12" s="1396"/>
      <c r="TZS12" s="1396"/>
      <c r="TZT12" s="1396"/>
      <c r="TZU12" s="1396"/>
      <c r="TZV12" s="1396"/>
      <c r="TZW12" s="1396"/>
      <c r="TZX12" s="1396"/>
      <c r="TZY12" s="1396"/>
      <c r="TZZ12" s="1396"/>
      <c r="UAA12" s="1396"/>
      <c r="UAB12" s="1396"/>
      <c r="UAC12" s="1396"/>
      <c r="UAD12" s="1396"/>
      <c r="UAE12" s="1396"/>
      <c r="UAF12" s="1396"/>
      <c r="UAG12" s="1396"/>
      <c r="UAH12" s="1396"/>
      <c r="UAI12" s="1396"/>
      <c r="UAJ12" s="1396"/>
      <c r="UAK12" s="1396"/>
      <c r="UAL12" s="1396"/>
      <c r="UAM12" s="1396"/>
      <c r="UAN12" s="1396"/>
      <c r="UAO12" s="1396"/>
      <c r="UAP12" s="1396"/>
      <c r="UAQ12" s="1396"/>
      <c r="UAR12" s="1396"/>
      <c r="UAS12" s="1396"/>
      <c r="UAT12" s="1396"/>
      <c r="UAU12" s="1396"/>
      <c r="UAV12" s="1396"/>
      <c r="UAW12" s="1396"/>
      <c r="UAX12" s="1396"/>
      <c r="UAY12" s="1396"/>
      <c r="UAZ12" s="1396"/>
      <c r="UBA12" s="1396"/>
      <c r="UBB12" s="1396"/>
      <c r="UBC12" s="1396"/>
      <c r="UBD12" s="1396"/>
      <c r="UBE12" s="1396"/>
      <c r="UBF12" s="1396"/>
      <c r="UBG12" s="1396"/>
      <c r="UBH12" s="1396"/>
      <c r="UBI12" s="1396"/>
      <c r="UBJ12" s="1396"/>
      <c r="UBK12" s="1396"/>
      <c r="UBL12" s="1396"/>
      <c r="UBM12" s="1396"/>
      <c r="UBN12" s="1396"/>
      <c r="UBO12" s="1396"/>
      <c r="UBP12" s="1396"/>
      <c r="UBQ12" s="1396"/>
      <c r="UBR12" s="1396"/>
      <c r="UBS12" s="1396"/>
      <c r="UBT12" s="1396"/>
      <c r="UBU12" s="1396"/>
      <c r="UBV12" s="1396"/>
      <c r="UBW12" s="1396"/>
      <c r="UBX12" s="1396"/>
      <c r="UBY12" s="1396"/>
      <c r="UBZ12" s="1396"/>
      <c r="UCA12" s="1396"/>
      <c r="UCB12" s="1396"/>
      <c r="UCC12" s="1396"/>
      <c r="UCD12" s="1396"/>
      <c r="UCE12" s="1396"/>
      <c r="UCF12" s="1396"/>
      <c r="UCG12" s="1396"/>
      <c r="UCH12" s="1396"/>
      <c r="UCI12" s="1396"/>
      <c r="UCJ12" s="1396"/>
      <c r="UCK12" s="1396"/>
      <c r="UCL12" s="1396"/>
      <c r="UCM12" s="1396"/>
      <c r="UCN12" s="1396"/>
      <c r="UCO12" s="1396"/>
      <c r="UCP12" s="1396"/>
      <c r="UCQ12" s="1396"/>
      <c r="UCR12" s="1396"/>
      <c r="UCS12" s="1396"/>
      <c r="UCT12" s="1396"/>
      <c r="UCU12" s="1396"/>
      <c r="UCV12" s="1396"/>
      <c r="UCW12" s="1396"/>
      <c r="UCX12" s="1396"/>
      <c r="UCY12" s="1396"/>
      <c r="UCZ12" s="1396"/>
      <c r="UDA12" s="1396"/>
      <c r="UDB12" s="1396"/>
      <c r="UDC12" s="1396"/>
      <c r="UDD12" s="1396"/>
      <c r="UDE12" s="1396"/>
      <c r="UDF12" s="1396"/>
      <c r="UDG12" s="1396"/>
      <c r="UDH12" s="1396"/>
      <c r="UDI12" s="1396"/>
      <c r="UDJ12" s="1396"/>
      <c r="UDK12" s="1396"/>
      <c r="UDL12" s="1396"/>
      <c r="UDM12" s="1396"/>
      <c r="UDN12" s="1396"/>
      <c r="UDO12" s="1396"/>
      <c r="UDP12" s="1396"/>
      <c r="UDQ12" s="1396"/>
      <c r="UDR12" s="1396"/>
      <c r="UDS12" s="1396"/>
      <c r="UDT12" s="1396"/>
      <c r="UDU12" s="1396"/>
      <c r="UDV12" s="1396"/>
      <c r="UDW12" s="1396"/>
      <c r="UDX12" s="1396"/>
      <c r="UDY12" s="1396"/>
      <c r="UDZ12" s="1396"/>
      <c r="UEA12" s="1396"/>
      <c r="UEB12" s="1396"/>
      <c r="UEC12" s="1396"/>
      <c r="UED12" s="1396"/>
      <c r="UEE12" s="1396"/>
      <c r="UEF12" s="1396"/>
      <c r="UEG12" s="1396"/>
      <c r="UEH12" s="1396"/>
      <c r="UEI12" s="1396"/>
      <c r="UEJ12" s="1396"/>
      <c r="UEK12" s="1396"/>
      <c r="UEL12" s="1396"/>
      <c r="UEM12" s="1396"/>
      <c r="UEN12" s="1396"/>
      <c r="UEO12" s="1396"/>
      <c r="UEP12" s="1396"/>
      <c r="UEQ12" s="1396"/>
      <c r="UER12" s="1396"/>
      <c r="UES12" s="1396"/>
      <c r="UET12" s="1396"/>
      <c r="UEU12" s="1396"/>
      <c r="UEV12" s="1396"/>
      <c r="UEW12" s="1396"/>
      <c r="UEX12" s="1396"/>
      <c r="UEY12" s="1396"/>
      <c r="UEZ12" s="1396"/>
      <c r="UFA12" s="1396"/>
      <c r="UFB12" s="1396"/>
      <c r="UFC12" s="1396"/>
      <c r="UFD12" s="1396"/>
      <c r="UFE12" s="1396"/>
      <c r="UFF12" s="1396"/>
      <c r="UFG12" s="1396"/>
      <c r="UFH12" s="1396"/>
      <c r="UFI12" s="1396"/>
      <c r="UFJ12" s="1396"/>
      <c r="UFK12" s="1396"/>
      <c r="UFL12" s="1396"/>
      <c r="UFM12" s="1396"/>
      <c r="UFN12" s="1396"/>
      <c r="UFO12" s="1396"/>
      <c r="UFP12" s="1396"/>
      <c r="UFQ12" s="1396"/>
      <c r="UFR12" s="1396"/>
      <c r="UFS12" s="1396"/>
      <c r="UFT12" s="1396"/>
      <c r="UFU12" s="1396"/>
      <c r="UFV12" s="1396"/>
      <c r="UFW12" s="1396"/>
      <c r="UFX12" s="1396"/>
      <c r="UFY12" s="1396"/>
      <c r="UFZ12" s="1396"/>
      <c r="UGA12" s="1396"/>
      <c r="UGB12" s="1396"/>
      <c r="UGC12" s="1396"/>
      <c r="UGD12" s="1396"/>
      <c r="UGE12" s="1396"/>
      <c r="UGF12" s="1396"/>
      <c r="UGG12" s="1396"/>
      <c r="UGH12" s="1396"/>
      <c r="UGI12" s="1396"/>
      <c r="UGJ12" s="1396"/>
      <c r="UGK12" s="1396"/>
      <c r="UGL12" s="1396"/>
      <c r="UGM12" s="1396"/>
      <c r="UGN12" s="1396"/>
      <c r="UGO12" s="1396"/>
      <c r="UGP12" s="1396"/>
      <c r="UGQ12" s="1396"/>
      <c r="UGR12" s="1396"/>
      <c r="UGS12" s="1396"/>
      <c r="UGT12" s="1396"/>
      <c r="UGU12" s="1396"/>
      <c r="UGV12" s="1396"/>
      <c r="UGW12" s="1396"/>
      <c r="UGX12" s="1396"/>
      <c r="UGY12" s="1396"/>
      <c r="UGZ12" s="1396"/>
      <c r="UHA12" s="1396"/>
      <c r="UHB12" s="1396"/>
      <c r="UHC12" s="1396"/>
      <c r="UHD12" s="1396"/>
      <c r="UHE12" s="1396"/>
      <c r="UHF12" s="1396"/>
      <c r="UHG12" s="1396"/>
      <c r="UHH12" s="1396"/>
      <c r="UHI12" s="1396"/>
      <c r="UHJ12" s="1396"/>
      <c r="UHK12" s="1396"/>
      <c r="UHL12" s="1396"/>
      <c r="UHM12" s="1396"/>
      <c r="UHN12" s="1396"/>
      <c r="UHO12" s="1396"/>
      <c r="UHP12" s="1396"/>
      <c r="UHQ12" s="1396"/>
      <c r="UHR12" s="1396"/>
      <c r="UHS12" s="1396"/>
      <c r="UHT12" s="1396"/>
      <c r="UHU12" s="1396"/>
      <c r="UHV12" s="1396"/>
      <c r="UHW12" s="1396"/>
      <c r="UHX12" s="1396"/>
      <c r="UHY12" s="1396"/>
      <c r="UHZ12" s="1396"/>
      <c r="UIA12" s="1396"/>
      <c r="UIB12" s="1396"/>
      <c r="UIC12" s="1396"/>
      <c r="UID12" s="1396"/>
      <c r="UIE12" s="1396"/>
      <c r="UIF12" s="1396"/>
      <c r="UIG12" s="1396"/>
      <c r="UIH12" s="1396"/>
      <c r="UII12" s="1396"/>
      <c r="UIJ12" s="1396"/>
      <c r="UIK12" s="1396"/>
      <c r="UIL12" s="1396"/>
      <c r="UIM12" s="1396"/>
      <c r="UIN12" s="1396"/>
      <c r="UIO12" s="1396"/>
      <c r="UIP12" s="1396"/>
      <c r="UIQ12" s="1396"/>
      <c r="UIR12" s="1396"/>
      <c r="UIS12" s="1396"/>
      <c r="UIT12" s="1396"/>
      <c r="UIU12" s="1396"/>
      <c r="UIV12" s="1396"/>
      <c r="UIW12" s="1396"/>
      <c r="UIX12" s="1396"/>
      <c r="UIY12" s="1396"/>
      <c r="UIZ12" s="1396"/>
      <c r="UJA12" s="1396"/>
      <c r="UJB12" s="1396"/>
      <c r="UJC12" s="1396"/>
      <c r="UJD12" s="1396"/>
      <c r="UJE12" s="1396"/>
      <c r="UJF12" s="1396"/>
      <c r="UJG12" s="1396"/>
      <c r="UJH12" s="1396"/>
      <c r="UJI12" s="1396"/>
      <c r="UJJ12" s="1396"/>
      <c r="UJK12" s="1396"/>
      <c r="UJL12" s="1396"/>
      <c r="UJM12" s="1396"/>
      <c r="UJN12" s="1396"/>
      <c r="UJO12" s="1396"/>
      <c r="UJP12" s="1396"/>
      <c r="UJQ12" s="1396"/>
      <c r="UJR12" s="1396"/>
      <c r="UJS12" s="1396"/>
      <c r="UJT12" s="1396"/>
      <c r="UJU12" s="1396"/>
      <c r="UJV12" s="1396"/>
      <c r="UJW12" s="1396"/>
      <c r="UJX12" s="1396"/>
      <c r="UJY12" s="1396"/>
      <c r="UJZ12" s="1396"/>
      <c r="UKA12" s="1396"/>
      <c r="UKB12" s="1396"/>
      <c r="UKC12" s="1396"/>
      <c r="UKD12" s="1396"/>
      <c r="UKE12" s="1396"/>
      <c r="UKF12" s="1396"/>
      <c r="UKG12" s="1396"/>
      <c r="UKH12" s="1396"/>
      <c r="UKI12" s="1396"/>
      <c r="UKJ12" s="1396"/>
      <c r="UKK12" s="1396"/>
      <c r="UKL12" s="1396"/>
      <c r="UKM12" s="1396"/>
      <c r="UKN12" s="1396"/>
      <c r="UKO12" s="1396"/>
      <c r="UKP12" s="1396"/>
      <c r="UKQ12" s="1396"/>
      <c r="UKR12" s="1396"/>
      <c r="UKS12" s="1396"/>
      <c r="UKT12" s="1396"/>
      <c r="UKU12" s="1396"/>
      <c r="UKV12" s="1396"/>
      <c r="UKW12" s="1396"/>
      <c r="UKX12" s="1396"/>
      <c r="UKY12" s="1396"/>
      <c r="UKZ12" s="1396"/>
      <c r="ULA12" s="1396"/>
      <c r="ULB12" s="1396"/>
      <c r="ULC12" s="1396"/>
      <c r="ULD12" s="1396"/>
      <c r="ULE12" s="1396"/>
      <c r="ULF12" s="1396"/>
      <c r="ULG12" s="1396"/>
      <c r="ULH12" s="1396"/>
      <c r="ULI12" s="1396"/>
      <c r="ULJ12" s="1396"/>
      <c r="ULK12" s="1396"/>
      <c r="ULL12" s="1396"/>
      <c r="ULM12" s="1396"/>
      <c r="ULN12" s="1396"/>
      <c r="ULO12" s="1396"/>
      <c r="ULP12" s="1396"/>
      <c r="ULQ12" s="1396"/>
      <c r="ULR12" s="1396"/>
      <c r="ULS12" s="1396"/>
      <c r="ULT12" s="1396"/>
      <c r="ULU12" s="1396"/>
      <c r="ULV12" s="1396"/>
      <c r="ULW12" s="1396"/>
      <c r="ULX12" s="1396"/>
      <c r="ULY12" s="1396"/>
      <c r="ULZ12" s="1396"/>
      <c r="UMA12" s="1396"/>
      <c r="UMB12" s="1396"/>
      <c r="UMC12" s="1396"/>
      <c r="UMD12" s="1396"/>
      <c r="UME12" s="1396"/>
      <c r="UMF12" s="1396"/>
      <c r="UMG12" s="1396"/>
      <c r="UMH12" s="1396"/>
      <c r="UMI12" s="1396"/>
      <c r="UMJ12" s="1396"/>
      <c r="UMK12" s="1396"/>
      <c r="UML12" s="1396"/>
      <c r="UMM12" s="1396"/>
      <c r="UMN12" s="1396"/>
      <c r="UMO12" s="1396"/>
      <c r="UMP12" s="1396"/>
      <c r="UMQ12" s="1396"/>
      <c r="UMR12" s="1396"/>
      <c r="UMS12" s="1396"/>
      <c r="UMT12" s="1396"/>
      <c r="UMU12" s="1396"/>
      <c r="UMV12" s="1396"/>
      <c r="UMW12" s="1396"/>
      <c r="UMX12" s="1396"/>
      <c r="UMY12" s="1396"/>
      <c r="UMZ12" s="1396"/>
      <c r="UNA12" s="1396"/>
      <c r="UNB12" s="1396"/>
      <c r="UNC12" s="1396"/>
      <c r="UND12" s="1396"/>
      <c r="UNE12" s="1396"/>
      <c r="UNF12" s="1396"/>
      <c r="UNG12" s="1396"/>
      <c r="UNH12" s="1396"/>
      <c r="UNI12" s="1396"/>
      <c r="UNJ12" s="1396"/>
      <c r="UNK12" s="1396"/>
      <c r="UNL12" s="1396"/>
      <c r="UNM12" s="1396"/>
      <c r="UNN12" s="1396"/>
      <c r="UNO12" s="1396"/>
      <c r="UNP12" s="1396"/>
      <c r="UNQ12" s="1396"/>
      <c r="UNR12" s="1396"/>
      <c r="UNS12" s="1396"/>
      <c r="UNT12" s="1396"/>
      <c r="UNU12" s="1396"/>
      <c r="UNV12" s="1396"/>
      <c r="UNW12" s="1396"/>
      <c r="UNX12" s="1396"/>
      <c r="UNY12" s="1396"/>
      <c r="UNZ12" s="1396"/>
      <c r="UOA12" s="1396"/>
      <c r="UOB12" s="1396"/>
      <c r="UOC12" s="1396"/>
      <c r="UOD12" s="1396"/>
      <c r="UOE12" s="1396"/>
      <c r="UOF12" s="1396"/>
      <c r="UOG12" s="1396"/>
      <c r="UOH12" s="1396"/>
      <c r="UOI12" s="1396"/>
      <c r="UOJ12" s="1396"/>
      <c r="UOK12" s="1396"/>
      <c r="UOL12" s="1396"/>
      <c r="UOM12" s="1396"/>
      <c r="UON12" s="1396"/>
      <c r="UOO12" s="1396"/>
      <c r="UOP12" s="1396"/>
      <c r="UOQ12" s="1396"/>
      <c r="UOR12" s="1396"/>
      <c r="UOS12" s="1396"/>
      <c r="UOT12" s="1396"/>
      <c r="UOU12" s="1396"/>
      <c r="UOV12" s="1396"/>
      <c r="UOW12" s="1396"/>
      <c r="UOX12" s="1396"/>
      <c r="UOY12" s="1396"/>
      <c r="UOZ12" s="1396"/>
      <c r="UPA12" s="1396"/>
      <c r="UPB12" s="1396"/>
      <c r="UPC12" s="1396"/>
      <c r="UPD12" s="1396"/>
      <c r="UPE12" s="1396"/>
      <c r="UPF12" s="1396"/>
      <c r="UPG12" s="1396"/>
      <c r="UPH12" s="1396"/>
      <c r="UPI12" s="1396"/>
      <c r="UPJ12" s="1396"/>
      <c r="UPK12" s="1396"/>
      <c r="UPL12" s="1396"/>
      <c r="UPM12" s="1396"/>
      <c r="UPN12" s="1396"/>
      <c r="UPO12" s="1396"/>
      <c r="UPP12" s="1396"/>
      <c r="UPQ12" s="1396"/>
      <c r="UPR12" s="1396"/>
      <c r="UPS12" s="1396"/>
      <c r="UPT12" s="1396"/>
      <c r="UPU12" s="1396"/>
      <c r="UPV12" s="1396"/>
      <c r="UPW12" s="1396"/>
      <c r="UPX12" s="1396"/>
      <c r="UPY12" s="1396"/>
      <c r="UPZ12" s="1396"/>
      <c r="UQA12" s="1396"/>
      <c r="UQB12" s="1396"/>
      <c r="UQC12" s="1396"/>
      <c r="UQD12" s="1396"/>
      <c r="UQE12" s="1396"/>
      <c r="UQF12" s="1396"/>
      <c r="UQG12" s="1396"/>
      <c r="UQH12" s="1396"/>
      <c r="UQI12" s="1396"/>
      <c r="UQJ12" s="1396"/>
      <c r="UQK12" s="1396"/>
      <c r="UQL12" s="1396"/>
      <c r="UQM12" s="1396"/>
      <c r="UQN12" s="1396"/>
      <c r="UQO12" s="1396"/>
      <c r="UQP12" s="1396"/>
      <c r="UQQ12" s="1396"/>
      <c r="UQR12" s="1396"/>
      <c r="UQS12" s="1396"/>
      <c r="UQT12" s="1396"/>
      <c r="UQU12" s="1396"/>
      <c r="UQV12" s="1396"/>
      <c r="UQW12" s="1396"/>
      <c r="UQX12" s="1396"/>
      <c r="UQY12" s="1396"/>
      <c r="UQZ12" s="1396"/>
      <c r="URA12" s="1396"/>
      <c r="URB12" s="1396"/>
      <c r="URC12" s="1396"/>
      <c r="URD12" s="1396"/>
      <c r="URE12" s="1396"/>
      <c r="URF12" s="1396"/>
      <c r="URG12" s="1396"/>
      <c r="URH12" s="1396"/>
      <c r="URI12" s="1396"/>
      <c r="URJ12" s="1396"/>
      <c r="URK12" s="1396"/>
      <c r="URL12" s="1396"/>
      <c r="URM12" s="1396"/>
      <c r="URN12" s="1396"/>
      <c r="URO12" s="1396"/>
      <c r="URP12" s="1396"/>
      <c r="URQ12" s="1396"/>
      <c r="URR12" s="1396"/>
      <c r="URS12" s="1396"/>
      <c r="URT12" s="1396"/>
      <c r="URU12" s="1396"/>
      <c r="URV12" s="1396"/>
      <c r="URW12" s="1396"/>
      <c r="URX12" s="1396"/>
      <c r="URY12" s="1396"/>
      <c r="URZ12" s="1396"/>
      <c r="USA12" s="1396"/>
      <c r="USB12" s="1396"/>
      <c r="USC12" s="1396"/>
      <c r="USD12" s="1396"/>
      <c r="USE12" s="1396"/>
      <c r="USF12" s="1396"/>
      <c r="USG12" s="1396"/>
      <c r="USH12" s="1396"/>
      <c r="USI12" s="1396"/>
      <c r="USJ12" s="1396"/>
      <c r="USK12" s="1396"/>
      <c r="USL12" s="1396"/>
      <c r="USM12" s="1396"/>
      <c r="USN12" s="1396"/>
      <c r="USO12" s="1396"/>
      <c r="USP12" s="1396"/>
      <c r="USQ12" s="1396"/>
      <c r="USR12" s="1396"/>
      <c r="USS12" s="1396"/>
      <c r="UST12" s="1396"/>
      <c r="USU12" s="1396"/>
      <c r="USV12" s="1396"/>
      <c r="USW12" s="1396"/>
      <c r="USX12" s="1396"/>
      <c r="USY12" s="1396"/>
      <c r="USZ12" s="1396"/>
      <c r="UTA12" s="1396"/>
      <c r="UTB12" s="1396"/>
      <c r="UTC12" s="1396"/>
      <c r="UTD12" s="1396"/>
      <c r="UTE12" s="1396"/>
      <c r="UTF12" s="1396"/>
      <c r="UTG12" s="1396"/>
      <c r="UTH12" s="1396"/>
      <c r="UTI12" s="1396"/>
      <c r="UTJ12" s="1396"/>
      <c r="UTK12" s="1396"/>
      <c r="UTL12" s="1396"/>
      <c r="UTM12" s="1396"/>
      <c r="UTN12" s="1396"/>
      <c r="UTO12" s="1396"/>
      <c r="UTP12" s="1396"/>
      <c r="UTQ12" s="1396"/>
      <c r="UTR12" s="1396"/>
      <c r="UTS12" s="1396"/>
      <c r="UTT12" s="1396"/>
      <c r="UTU12" s="1396"/>
      <c r="UTV12" s="1396"/>
      <c r="UTW12" s="1396"/>
      <c r="UTX12" s="1396"/>
      <c r="UTY12" s="1396"/>
      <c r="UTZ12" s="1396"/>
      <c r="UUA12" s="1396"/>
      <c r="UUB12" s="1396"/>
      <c r="UUC12" s="1396"/>
      <c r="UUD12" s="1396"/>
      <c r="UUE12" s="1396"/>
      <c r="UUF12" s="1396"/>
      <c r="UUG12" s="1396"/>
      <c r="UUH12" s="1396"/>
      <c r="UUI12" s="1396"/>
      <c r="UUJ12" s="1396"/>
      <c r="UUK12" s="1396"/>
      <c r="UUL12" s="1396"/>
      <c r="UUM12" s="1396"/>
      <c r="UUN12" s="1396"/>
      <c r="UUO12" s="1396"/>
      <c r="UUP12" s="1396"/>
      <c r="UUQ12" s="1396"/>
      <c r="UUR12" s="1396"/>
      <c r="UUS12" s="1396"/>
      <c r="UUT12" s="1396"/>
      <c r="UUU12" s="1396"/>
      <c r="UUV12" s="1396"/>
      <c r="UUW12" s="1396"/>
      <c r="UUX12" s="1396"/>
      <c r="UUY12" s="1396"/>
      <c r="UUZ12" s="1396"/>
      <c r="UVA12" s="1396"/>
      <c r="UVB12" s="1396"/>
      <c r="UVC12" s="1396"/>
      <c r="UVD12" s="1396"/>
      <c r="UVE12" s="1396"/>
      <c r="UVF12" s="1396"/>
      <c r="UVG12" s="1396"/>
      <c r="UVH12" s="1396"/>
      <c r="UVI12" s="1396"/>
      <c r="UVJ12" s="1396"/>
      <c r="UVK12" s="1396"/>
      <c r="UVL12" s="1396"/>
      <c r="UVM12" s="1396"/>
      <c r="UVN12" s="1396"/>
      <c r="UVO12" s="1396"/>
      <c r="UVP12" s="1396"/>
      <c r="UVQ12" s="1396"/>
      <c r="UVR12" s="1396"/>
      <c r="UVS12" s="1396"/>
      <c r="UVT12" s="1396"/>
      <c r="UVU12" s="1396"/>
      <c r="UVV12" s="1396"/>
      <c r="UVW12" s="1396"/>
      <c r="UVX12" s="1396"/>
      <c r="UVY12" s="1396"/>
      <c r="UVZ12" s="1396"/>
      <c r="UWA12" s="1396"/>
      <c r="UWB12" s="1396"/>
      <c r="UWC12" s="1396"/>
      <c r="UWD12" s="1396"/>
      <c r="UWE12" s="1396"/>
      <c r="UWF12" s="1396"/>
      <c r="UWG12" s="1396"/>
      <c r="UWH12" s="1396"/>
      <c r="UWI12" s="1396"/>
      <c r="UWJ12" s="1396"/>
      <c r="UWK12" s="1396"/>
      <c r="UWL12" s="1396"/>
      <c r="UWM12" s="1396"/>
      <c r="UWN12" s="1396"/>
      <c r="UWO12" s="1396"/>
      <c r="UWP12" s="1396"/>
      <c r="UWQ12" s="1396"/>
      <c r="UWR12" s="1396"/>
      <c r="UWS12" s="1396"/>
      <c r="UWT12" s="1396"/>
      <c r="UWU12" s="1396"/>
      <c r="UWV12" s="1396"/>
      <c r="UWW12" s="1396"/>
      <c r="UWX12" s="1396"/>
      <c r="UWY12" s="1396"/>
      <c r="UWZ12" s="1396"/>
      <c r="UXA12" s="1396"/>
      <c r="UXB12" s="1396"/>
      <c r="UXC12" s="1396"/>
      <c r="UXD12" s="1396"/>
      <c r="UXE12" s="1396"/>
      <c r="UXF12" s="1396"/>
      <c r="UXG12" s="1396"/>
      <c r="UXH12" s="1396"/>
      <c r="UXI12" s="1396"/>
      <c r="UXJ12" s="1396"/>
      <c r="UXK12" s="1396"/>
      <c r="UXL12" s="1396"/>
      <c r="UXM12" s="1396"/>
      <c r="UXN12" s="1396"/>
      <c r="UXO12" s="1396"/>
      <c r="UXP12" s="1396"/>
      <c r="UXQ12" s="1396"/>
      <c r="UXR12" s="1396"/>
      <c r="UXS12" s="1396"/>
      <c r="UXT12" s="1396"/>
      <c r="UXU12" s="1396"/>
      <c r="UXV12" s="1396"/>
      <c r="UXW12" s="1396"/>
      <c r="UXX12" s="1396"/>
      <c r="UXY12" s="1396"/>
      <c r="UXZ12" s="1396"/>
      <c r="UYA12" s="1396"/>
      <c r="UYB12" s="1396"/>
      <c r="UYC12" s="1396"/>
      <c r="UYD12" s="1396"/>
      <c r="UYE12" s="1396"/>
      <c r="UYF12" s="1396"/>
      <c r="UYG12" s="1396"/>
      <c r="UYH12" s="1396"/>
      <c r="UYI12" s="1396"/>
      <c r="UYJ12" s="1396"/>
      <c r="UYK12" s="1396"/>
      <c r="UYL12" s="1396"/>
      <c r="UYM12" s="1396"/>
      <c r="UYN12" s="1396"/>
      <c r="UYO12" s="1396"/>
      <c r="UYP12" s="1396"/>
      <c r="UYQ12" s="1396"/>
      <c r="UYR12" s="1396"/>
      <c r="UYS12" s="1396"/>
      <c r="UYT12" s="1396"/>
      <c r="UYU12" s="1396"/>
      <c r="UYV12" s="1396"/>
      <c r="UYW12" s="1396"/>
      <c r="UYX12" s="1396"/>
      <c r="UYY12" s="1396"/>
      <c r="UYZ12" s="1396"/>
      <c r="UZA12" s="1396"/>
      <c r="UZB12" s="1396"/>
      <c r="UZC12" s="1396"/>
      <c r="UZD12" s="1396"/>
      <c r="UZE12" s="1396"/>
      <c r="UZF12" s="1396"/>
      <c r="UZG12" s="1396"/>
      <c r="UZH12" s="1396"/>
      <c r="UZI12" s="1396"/>
      <c r="UZJ12" s="1396"/>
      <c r="UZK12" s="1396"/>
      <c r="UZL12" s="1396"/>
      <c r="UZM12" s="1396"/>
      <c r="UZN12" s="1396"/>
      <c r="UZO12" s="1396"/>
      <c r="UZP12" s="1396"/>
      <c r="UZQ12" s="1396"/>
      <c r="UZR12" s="1396"/>
      <c r="UZS12" s="1396"/>
      <c r="UZT12" s="1396"/>
      <c r="UZU12" s="1396"/>
      <c r="UZV12" s="1396"/>
      <c r="UZW12" s="1396"/>
      <c r="UZX12" s="1396"/>
      <c r="UZY12" s="1396"/>
      <c r="UZZ12" s="1396"/>
      <c r="VAA12" s="1396"/>
      <c r="VAB12" s="1396"/>
      <c r="VAC12" s="1396"/>
      <c r="VAD12" s="1396"/>
      <c r="VAE12" s="1396"/>
      <c r="VAF12" s="1396"/>
      <c r="VAG12" s="1396"/>
      <c r="VAH12" s="1396"/>
      <c r="VAI12" s="1396"/>
      <c r="VAJ12" s="1396"/>
      <c r="VAK12" s="1396"/>
      <c r="VAL12" s="1396"/>
      <c r="VAM12" s="1396"/>
      <c r="VAN12" s="1396"/>
      <c r="VAO12" s="1396"/>
      <c r="VAP12" s="1396"/>
      <c r="VAQ12" s="1396"/>
      <c r="VAR12" s="1396"/>
      <c r="VAS12" s="1396"/>
      <c r="VAT12" s="1396"/>
      <c r="VAU12" s="1396"/>
      <c r="VAV12" s="1396"/>
      <c r="VAW12" s="1396"/>
      <c r="VAX12" s="1396"/>
      <c r="VAY12" s="1396"/>
      <c r="VAZ12" s="1396"/>
      <c r="VBA12" s="1396"/>
      <c r="VBB12" s="1396"/>
      <c r="VBC12" s="1396"/>
      <c r="VBD12" s="1396"/>
      <c r="VBE12" s="1396"/>
      <c r="VBF12" s="1396"/>
      <c r="VBG12" s="1396"/>
      <c r="VBH12" s="1396"/>
      <c r="VBI12" s="1396"/>
      <c r="VBJ12" s="1396"/>
      <c r="VBK12" s="1396"/>
      <c r="VBL12" s="1396"/>
      <c r="VBM12" s="1396"/>
      <c r="VBN12" s="1396"/>
      <c r="VBO12" s="1396"/>
      <c r="VBP12" s="1396"/>
      <c r="VBQ12" s="1396"/>
      <c r="VBR12" s="1396"/>
      <c r="VBS12" s="1396"/>
      <c r="VBT12" s="1396"/>
      <c r="VBU12" s="1396"/>
      <c r="VBV12" s="1396"/>
      <c r="VBW12" s="1396"/>
      <c r="VBX12" s="1396"/>
      <c r="VBY12" s="1396"/>
      <c r="VBZ12" s="1396"/>
      <c r="VCA12" s="1396"/>
      <c r="VCB12" s="1396"/>
      <c r="VCC12" s="1396"/>
      <c r="VCD12" s="1396"/>
      <c r="VCE12" s="1396"/>
      <c r="VCF12" s="1396"/>
      <c r="VCG12" s="1396"/>
      <c r="VCH12" s="1396"/>
      <c r="VCI12" s="1396"/>
      <c r="VCJ12" s="1396"/>
      <c r="VCK12" s="1396"/>
      <c r="VCL12" s="1396"/>
      <c r="VCM12" s="1396"/>
      <c r="VCN12" s="1396"/>
      <c r="VCO12" s="1396"/>
      <c r="VCP12" s="1396"/>
      <c r="VCQ12" s="1396"/>
      <c r="VCR12" s="1396"/>
      <c r="VCS12" s="1396"/>
      <c r="VCT12" s="1396"/>
      <c r="VCU12" s="1396"/>
      <c r="VCV12" s="1396"/>
      <c r="VCW12" s="1396"/>
      <c r="VCX12" s="1396"/>
      <c r="VCY12" s="1396"/>
      <c r="VCZ12" s="1396"/>
      <c r="VDA12" s="1396"/>
      <c r="VDB12" s="1396"/>
      <c r="VDC12" s="1396"/>
      <c r="VDD12" s="1396"/>
      <c r="VDE12" s="1396"/>
      <c r="VDF12" s="1396"/>
      <c r="VDG12" s="1396"/>
      <c r="VDH12" s="1396"/>
      <c r="VDI12" s="1396"/>
      <c r="VDJ12" s="1396"/>
      <c r="VDK12" s="1396"/>
      <c r="VDL12" s="1396"/>
      <c r="VDM12" s="1396"/>
      <c r="VDN12" s="1396"/>
      <c r="VDO12" s="1396"/>
      <c r="VDP12" s="1396"/>
      <c r="VDQ12" s="1396"/>
      <c r="VDR12" s="1396"/>
      <c r="VDS12" s="1396"/>
      <c r="VDT12" s="1396"/>
      <c r="VDU12" s="1396"/>
      <c r="VDV12" s="1396"/>
      <c r="VDW12" s="1396"/>
      <c r="VDX12" s="1396"/>
      <c r="VDY12" s="1396"/>
      <c r="VDZ12" s="1396"/>
      <c r="VEA12" s="1396"/>
      <c r="VEB12" s="1396"/>
      <c r="VEC12" s="1396"/>
      <c r="VED12" s="1396"/>
      <c r="VEE12" s="1396"/>
      <c r="VEF12" s="1396"/>
      <c r="VEG12" s="1396"/>
      <c r="VEH12" s="1396"/>
      <c r="VEI12" s="1396"/>
      <c r="VEJ12" s="1396"/>
      <c r="VEK12" s="1396"/>
      <c r="VEL12" s="1396"/>
      <c r="VEM12" s="1396"/>
      <c r="VEN12" s="1396"/>
      <c r="VEO12" s="1396"/>
      <c r="VEP12" s="1396"/>
      <c r="VEQ12" s="1396"/>
      <c r="VER12" s="1396"/>
      <c r="VES12" s="1396"/>
      <c r="VET12" s="1396"/>
      <c r="VEU12" s="1396"/>
      <c r="VEV12" s="1396"/>
      <c r="VEW12" s="1396"/>
      <c r="VEX12" s="1396"/>
      <c r="VEY12" s="1396"/>
      <c r="VEZ12" s="1396"/>
      <c r="VFA12" s="1396"/>
      <c r="VFB12" s="1396"/>
      <c r="VFC12" s="1396"/>
      <c r="VFD12" s="1396"/>
      <c r="VFE12" s="1396"/>
      <c r="VFF12" s="1396"/>
      <c r="VFG12" s="1396"/>
      <c r="VFH12" s="1396"/>
      <c r="VFI12" s="1396"/>
      <c r="VFJ12" s="1396"/>
      <c r="VFK12" s="1396"/>
      <c r="VFL12" s="1396"/>
      <c r="VFM12" s="1396"/>
      <c r="VFN12" s="1396"/>
      <c r="VFO12" s="1396"/>
      <c r="VFP12" s="1396"/>
      <c r="VFQ12" s="1396"/>
      <c r="VFR12" s="1396"/>
      <c r="VFS12" s="1396"/>
      <c r="VFT12" s="1396"/>
      <c r="VFU12" s="1396"/>
      <c r="VFV12" s="1396"/>
      <c r="VFW12" s="1396"/>
      <c r="VFX12" s="1396"/>
      <c r="VFY12" s="1396"/>
      <c r="VFZ12" s="1396"/>
      <c r="VGA12" s="1396"/>
      <c r="VGB12" s="1396"/>
      <c r="VGC12" s="1396"/>
      <c r="VGD12" s="1396"/>
      <c r="VGE12" s="1396"/>
      <c r="VGF12" s="1396"/>
      <c r="VGG12" s="1396"/>
      <c r="VGH12" s="1396"/>
      <c r="VGI12" s="1396"/>
      <c r="VGJ12" s="1396"/>
      <c r="VGK12" s="1396"/>
      <c r="VGL12" s="1396"/>
      <c r="VGM12" s="1396"/>
      <c r="VGN12" s="1396"/>
      <c r="VGO12" s="1396"/>
      <c r="VGP12" s="1396"/>
      <c r="VGQ12" s="1396"/>
      <c r="VGR12" s="1396"/>
      <c r="VGS12" s="1396"/>
      <c r="VGT12" s="1396"/>
      <c r="VGU12" s="1396"/>
      <c r="VGV12" s="1396"/>
      <c r="VGW12" s="1396"/>
      <c r="VGX12" s="1396"/>
      <c r="VGY12" s="1396"/>
      <c r="VGZ12" s="1396"/>
      <c r="VHA12" s="1396"/>
      <c r="VHB12" s="1396"/>
      <c r="VHC12" s="1396"/>
      <c r="VHD12" s="1396"/>
      <c r="VHE12" s="1396"/>
      <c r="VHF12" s="1396"/>
      <c r="VHG12" s="1396"/>
      <c r="VHH12" s="1396"/>
      <c r="VHI12" s="1396"/>
      <c r="VHJ12" s="1396"/>
      <c r="VHK12" s="1396"/>
      <c r="VHL12" s="1396"/>
      <c r="VHM12" s="1396"/>
      <c r="VHN12" s="1396"/>
      <c r="VHO12" s="1396"/>
      <c r="VHP12" s="1396"/>
      <c r="VHQ12" s="1396"/>
      <c r="VHR12" s="1396"/>
      <c r="VHS12" s="1396"/>
      <c r="VHT12" s="1396"/>
      <c r="VHU12" s="1396"/>
      <c r="VHV12" s="1396"/>
      <c r="VHW12" s="1396"/>
      <c r="VHX12" s="1396"/>
      <c r="VHY12" s="1396"/>
      <c r="VHZ12" s="1396"/>
      <c r="VIA12" s="1396"/>
      <c r="VIB12" s="1396"/>
      <c r="VIC12" s="1396"/>
      <c r="VID12" s="1396"/>
      <c r="VIE12" s="1396"/>
      <c r="VIF12" s="1396"/>
      <c r="VIG12" s="1396"/>
      <c r="VIH12" s="1396"/>
      <c r="VII12" s="1396"/>
      <c r="VIJ12" s="1396"/>
      <c r="VIK12" s="1396"/>
      <c r="VIL12" s="1396"/>
      <c r="VIM12" s="1396"/>
      <c r="VIN12" s="1396"/>
      <c r="VIO12" s="1396"/>
      <c r="VIP12" s="1396"/>
      <c r="VIQ12" s="1396"/>
      <c r="VIR12" s="1396"/>
      <c r="VIS12" s="1396"/>
      <c r="VIT12" s="1396"/>
      <c r="VIU12" s="1396"/>
      <c r="VIV12" s="1396"/>
      <c r="VIW12" s="1396"/>
      <c r="VIX12" s="1396"/>
      <c r="VIY12" s="1396"/>
      <c r="VIZ12" s="1396"/>
      <c r="VJA12" s="1396"/>
      <c r="VJB12" s="1396"/>
      <c r="VJC12" s="1396"/>
      <c r="VJD12" s="1396"/>
      <c r="VJE12" s="1396"/>
      <c r="VJF12" s="1396"/>
      <c r="VJG12" s="1396"/>
      <c r="VJH12" s="1396"/>
      <c r="VJI12" s="1396"/>
      <c r="VJJ12" s="1396"/>
      <c r="VJK12" s="1396"/>
      <c r="VJL12" s="1396"/>
      <c r="VJM12" s="1396"/>
      <c r="VJN12" s="1396"/>
      <c r="VJO12" s="1396"/>
      <c r="VJP12" s="1396"/>
      <c r="VJQ12" s="1396"/>
      <c r="VJR12" s="1396"/>
      <c r="VJS12" s="1396"/>
      <c r="VJT12" s="1396"/>
      <c r="VJU12" s="1396"/>
      <c r="VJV12" s="1396"/>
      <c r="VJW12" s="1396"/>
      <c r="VJX12" s="1396"/>
      <c r="VJY12" s="1396"/>
      <c r="VJZ12" s="1396"/>
      <c r="VKA12" s="1396"/>
      <c r="VKB12" s="1396"/>
      <c r="VKC12" s="1396"/>
      <c r="VKD12" s="1396"/>
      <c r="VKE12" s="1396"/>
      <c r="VKF12" s="1396"/>
      <c r="VKG12" s="1396"/>
      <c r="VKH12" s="1396"/>
      <c r="VKI12" s="1396"/>
      <c r="VKJ12" s="1396"/>
      <c r="VKK12" s="1396"/>
      <c r="VKL12" s="1396"/>
      <c r="VKM12" s="1396"/>
      <c r="VKN12" s="1396"/>
      <c r="VKO12" s="1396"/>
      <c r="VKP12" s="1396"/>
      <c r="VKQ12" s="1396"/>
      <c r="VKR12" s="1396"/>
      <c r="VKS12" s="1396"/>
      <c r="VKT12" s="1396"/>
      <c r="VKU12" s="1396"/>
      <c r="VKV12" s="1396"/>
      <c r="VKW12" s="1396"/>
      <c r="VKX12" s="1396"/>
      <c r="VKY12" s="1396"/>
      <c r="VKZ12" s="1396"/>
      <c r="VLA12" s="1396"/>
      <c r="VLB12" s="1396"/>
      <c r="VLC12" s="1396"/>
      <c r="VLD12" s="1396"/>
      <c r="VLE12" s="1396"/>
      <c r="VLF12" s="1396"/>
      <c r="VLG12" s="1396"/>
      <c r="VLH12" s="1396"/>
      <c r="VLI12" s="1396"/>
      <c r="VLJ12" s="1396"/>
      <c r="VLK12" s="1396"/>
      <c r="VLL12" s="1396"/>
      <c r="VLM12" s="1396"/>
      <c r="VLN12" s="1396"/>
      <c r="VLO12" s="1396"/>
      <c r="VLP12" s="1396"/>
      <c r="VLQ12" s="1396"/>
      <c r="VLR12" s="1396"/>
      <c r="VLS12" s="1396"/>
      <c r="VLT12" s="1396"/>
      <c r="VLU12" s="1396"/>
      <c r="VLV12" s="1396"/>
      <c r="VLW12" s="1396"/>
      <c r="VLX12" s="1396"/>
      <c r="VLY12" s="1396"/>
      <c r="VLZ12" s="1396"/>
      <c r="VMA12" s="1396"/>
      <c r="VMB12" s="1396"/>
      <c r="VMC12" s="1396"/>
      <c r="VMD12" s="1396"/>
      <c r="VME12" s="1396"/>
      <c r="VMF12" s="1396"/>
      <c r="VMG12" s="1396"/>
      <c r="VMH12" s="1396"/>
      <c r="VMI12" s="1396"/>
      <c r="VMJ12" s="1396"/>
      <c r="VMK12" s="1396"/>
      <c r="VML12" s="1396"/>
      <c r="VMM12" s="1396"/>
      <c r="VMN12" s="1396"/>
      <c r="VMO12" s="1396"/>
      <c r="VMP12" s="1396"/>
      <c r="VMQ12" s="1396"/>
      <c r="VMR12" s="1396"/>
      <c r="VMS12" s="1396"/>
      <c r="VMT12" s="1396"/>
      <c r="VMU12" s="1396"/>
      <c r="VMV12" s="1396"/>
      <c r="VMW12" s="1396"/>
      <c r="VMX12" s="1396"/>
      <c r="VMY12" s="1396"/>
      <c r="VMZ12" s="1396"/>
      <c r="VNA12" s="1396"/>
      <c r="VNB12" s="1396"/>
      <c r="VNC12" s="1396"/>
      <c r="VND12" s="1396"/>
      <c r="VNE12" s="1396"/>
      <c r="VNF12" s="1396"/>
      <c r="VNG12" s="1396"/>
      <c r="VNH12" s="1396"/>
      <c r="VNI12" s="1396"/>
      <c r="VNJ12" s="1396"/>
      <c r="VNK12" s="1396"/>
      <c r="VNL12" s="1396"/>
      <c r="VNM12" s="1396"/>
      <c r="VNN12" s="1396"/>
      <c r="VNO12" s="1396"/>
      <c r="VNP12" s="1396"/>
      <c r="VNQ12" s="1396"/>
      <c r="VNR12" s="1396"/>
      <c r="VNS12" s="1396"/>
      <c r="VNT12" s="1396"/>
      <c r="VNU12" s="1396"/>
      <c r="VNV12" s="1396"/>
      <c r="VNW12" s="1396"/>
      <c r="VNX12" s="1396"/>
      <c r="VNY12" s="1396"/>
      <c r="VNZ12" s="1396"/>
      <c r="VOA12" s="1396"/>
      <c r="VOB12" s="1396"/>
      <c r="VOC12" s="1396"/>
      <c r="VOD12" s="1396"/>
      <c r="VOE12" s="1396"/>
      <c r="VOF12" s="1396"/>
      <c r="VOG12" s="1396"/>
      <c r="VOH12" s="1396"/>
      <c r="VOI12" s="1396"/>
      <c r="VOJ12" s="1396"/>
      <c r="VOK12" s="1396"/>
      <c r="VOL12" s="1396"/>
      <c r="VOM12" s="1396"/>
      <c r="VON12" s="1396"/>
      <c r="VOO12" s="1396"/>
      <c r="VOP12" s="1396"/>
      <c r="VOQ12" s="1396"/>
      <c r="VOR12" s="1396"/>
      <c r="VOS12" s="1396"/>
      <c r="VOT12" s="1396"/>
      <c r="VOU12" s="1396"/>
      <c r="VOV12" s="1396"/>
      <c r="VOW12" s="1396"/>
      <c r="VOX12" s="1396"/>
      <c r="VOY12" s="1396"/>
      <c r="VOZ12" s="1396"/>
      <c r="VPA12" s="1396"/>
      <c r="VPB12" s="1396"/>
      <c r="VPC12" s="1396"/>
      <c r="VPD12" s="1396"/>
      <c r="VPE12" s="1396"/>
      <c r="VPF12" s="1396"/>
      <c r="VPG12" s="1396"/>
      <c r="VPH12" s="1396"/>
      <c r="VPI12" s="1396"/>
      <c r="VPJ12" s="1396"/>
      <c r="VPK12" s="1396"/>
      <c r="VPL12" s="1396"/>
      <c r="VPM12" s="1396"/>
      <c r="VPN12" s="1396"/>
      <c r="VPO12" s="1396"/>
      <c r="VPP12" s="1396"/>
      <c r="VPQ12" s="1396"/>
      <c r="VPR12" s="1396"/>
      <c r="VPS12" s="1396"/>
      <c r="VPT12" s="1396"/>
      <c r="VPU12" s="1396"/>
      <c r="VPV12" s="1396"/>
      <c r="VPW12" s="1396"/>
      <c r="VPX12" s="1396"/>
      <c r="VPY12" s="1396"/>
      <c r="VPZ12" s="1396"/>
      <c r="VQA12" s="1396"/>
      <c r="VQB12" s="1396"/>
      <c r="VQC12" s="1396"/>
      <c r="VQD12" s="1396"/>
      <c r="VQE12" s="1396"/>
      <c r="VQF12" s="1396"/>
      <c r="VQG12" s="1396"/>
      <c r="VQH12" s="1396"/>
      <c r="VQI12" s="1396"/>
      <c r="VQJ12" s="1396"/>
      <c r="VQK12" s="1396"/>
      <c r="VQL12" s="1396"/>
      <c r="VQM12" s="1396"/>
      <c r="VQN12" s="1396"/>
      <c r="VQO12" s="1396"/>
      <c r="VQP12" s="1396"/>
      <c r="VQQ12" s="1396"/>
      <c r="VQR12" s="1396"/>
      <c r="VQS12" s="1396"/>
      <c r="VQT12" s="1396"/>
      <c r="VQU12" s="1396"/>
      <c r="VQV12" s="1396"/>
      <c r="VQW12" s="1396"/>
      <c r="VQX12" s="1396"/>
      <c r="VQY12" s="1396"/>
      <c r="VQZ12" s="1396"/>
      <c r="VRA12" s="1396"/>
      <c r="VRB12" s="1396"/>
      <c r="VRC12" s="1396"/>
      <c r="VRD12" s="1396"/>
      <c r="VRE12" s="1396"/>
      <c r="VRF12" s="1396"/>
      <c r="VRG12" s="1396"/>
      <c r="VRH12" s="1396"/>
      <c r="VRI12" s="1396"/>
      <c r="VRJ12" s="1396"/>
      <c r="VRK12" s="1396"/>
      <c r="VRL12" s="1396"/>
      <c r="VRM12" s="1396"/>
      <c r="VRN12" s="1396"/>
      <c r="VRO12" s="1396"/>
      <c r="VRP12" s="1396"/>
      <c r="VRQ12" s="1396"/>
      <c r="VRR12" s="1396"/>
      <c r="VRS12" s="1396"/>
      <c r="VRT12" s="1396"/>
      <c r="VRU12" s="1396"/>
      <c r="VRV12" s="1396"/>
      <c r="VRW12" s="1396"/>
      <c r="VRX12" s="1396"/>
      <c r="VRY12" s="1396"/>
      <c r="VRZ12" s="1396"/>
      <c r="VSA12" s="1396"/>
      <c r="VSB12" s="1396"/>
      <c r="VSC12" s="1396"/>
      <c r="VSD12" s="1396"/>
      <c r="VSE12" s="1396"/>
      <c r="VSF12" s="1396"/>
      <c r="VSG12" s="1396"/>
      <c r="VSH12" s="1396"/>
      <c r="VSI12" s="1396"/>
      <c r="VSJ12" s="1396"/>
      <c r="VSK12" s="1396"/>
      <c r="VSL12" s="1396"/>
      <c r="VSM12" s="1396"/>
      <c r="VSN12" s="1396"/>
      <c r="VSO12" s="1396"/>
      <c r="VSP12" s="1396"/>
      <c r="VSQ12" s="1396"/>
      <c r="VSR12" s="1396"/>
      <c r="VSS12" s="1396"/>
      <c r="VST12" s="1396"/>
      <c r="VSU12" s="1396"/>
      <c r="VSV12" s="1396"/>
      <c r="VSW12" s="1396"/>
      <c r="VSX12" s="1396"/>
      <c r="VSY12" s="1396"/>
      <c r="VSZ12" s="1396"/>
      <c r="VTA12" s="1396"/>
      <c r="VTB12" s="1396"/>
      <c r="VTC12" s="1396"/>
      <c r="VTD12" s="1396"/>
      <c r="VTE12" s="1396"/>
      <c r="VTF12" s="1396"/>
      <c r="VTG12" s="1396"/>
      <c r="VTH12" s="1396"/>
      <c r="VTI12" s="1396"/>
      <c r="VTJ12" s="1396"/>
      <c r="VTK12" s="1396"/>
      <c r="VTL12" s="1396"/>
      <c r="VTM12" s="1396"/>
      <c r="VTN12" s="1396"/>
      <c r="VTO12" s="1396"/>
      <c r="VTP12" s="1396"/>
      <c r="VTQ12" s="1396"/>
      <c r="VTR12" s="1396"/>
      <c r="VTS12" s="1396"/>
      <c r="VTT12" s="1396"/>
      <c r="VTU12" s="1396"/>
      <c r="VTV12" s="1396"/>
      <c r="VTW12" s="1396"/>
      <c r="VTX12" s="1396"/>
      <c r="VTY12" s="1396"/>
      <c r="VTZ12" s="1396"/>
      <c r="VUA12" s="1396"/>
      <c r="VUB12" s="1396"/>
      <c r="VUC12" s="1396"/>
      <c r="VUD12" s="1396"/>
      <c r="VUE12" s="1396"/>
      <c r="VUF12" s="1396"/>
      <c r="VUG12" s="1396"/>
      <c r="VUH12" s="1396"/>
      <c r="VUI12" s="1396"/>
      <c r="VUJ12" s="1396"/>
      <c r="VUK12" s="1396"/>
      <c r="VUL12" s="1396"/>
      <c r="VUM12" s="1396"/>
      <c r="VUN12" s="1396"/>
      <c r="VUO12" s="1396"/>
      <c r="VUP12" s="1396"/>
      <c r="VUQ12" s="1396"/>
      <c r="VUR12" s="1396"/>
      <c r="VUS12" s="1396"/>
      <c r="VUT12" s="1396"/>
      <c r="VUU12" s="1396"/>
      <c r="VUV12" s="1396"/>
      <c r="VUW12" s="1396"/>
      <c r="VUX12" s="1396"/>
      <c r="VUY12" s="1396"/>
      <c r="VUZ12" s="1396"/>
      <c r="VVA12" s="1396"/>
      <c r="VVB12" s="1396"/>
      <c r="VVC12" s="1396"/>
      <c r="VVD12" s="1396"/>
      <c r="VVE12" s="1396"/>
      <c r="VVF12" s="1396"/>
      <c r="VVG12" s="1396"/>
      <c r="VVH12" s="1396"/>
      <c r="VVI12" s="1396"/>
      <c r="VVJ12" s="1396"/>
      <c r="VVK12" s="1396"/>
      <c r="VVL12" s="1396"/>
      <c r="VVM12" s="1396"/>
      <c r="VVN12" s="1396"/>
      <c r="VVO12" s="1396"/>
      <c r="VVP12" s="1396"/>
      <c r="VVQ12" s="1396"/>
      <c r="VVR12" s="1396"/>
      <c r="VVS12" s="1396"/>
      <c r="VVT12" s="1396"/>
      <c r="VVU12" s="1396"/>
      <c r="VVV12" s="1396"/>
      <c r="VVW12" s="1396"/>
      <c r="VVX12" s="1396"/>
      <c r="VVY12" s="1396"/>
      <c r="VVZ12" s="1396"/>
      <c r="VWA12" s="1396"/>
      <c r="VWB12" s="1396"/>
      <c r="VWC12" s="1396"/>
      <c r="VWD12" s="1396"/>
      <c r="VWE12" s="1396"/>
      <c r="VWF12" s="1396"/>
      <c r="VWG12" s="1396"/>
      <c r="VWH12" s="1396"/>
      <c r="VWI12" s="1396"/>
      <c r="VWJ12" s="1396"/>
      <c r="VWK12" s="1396"/>
      <c r="VWL12" s="1396"/>
      <c r="VWM12" s="1396"/>
      <c r="VWN12" s="1396"/>
      <c r="VWO12" s="1396"/>
      <c r="VWP12" s="1396"/>
      <c r="VWQ12" s="1396"/>
      <c r="VWR12" s="1396"/>
      <c r="VWS12" s="1396"/>
      <c r="VWT12" s="1396"/>
      <c r="VWU12" s="1396"/>
      <c r="VWV12" s="1396"/>
      <c r="VWW12" s="1396"/>
      <c r="VWX12" s="1396"/>
      <c r="VWY12" s="1396"/>
      <c r="VWZ12" s="1396"/>
      <c r="VXA12" s="1396"/>
      <c r="VXB12" s="1396"/>
      <c r="VXC12" s="1396"/>
      <c r="VXD12" s="1396"/>
      <c r="VXE12" s="1396"/>
      <c r="VXF12" s="1396"/>
      <c r="VXG12" s="1396"/>
      <c r="VXH12" s="1396"/>
      <c r="VXI12" s="1396"/>
      <c r="VXJ12" s="1396"/>
      <c r="VXK12" s="1396"/>
      <c r="VXL12" s="1396"/>
      <c r="VXM12" s="1396"/>
      <c r="VXN12" s="1396"/>
      <c r="VXO12" s="1396"/>
      <c r="VXP12" s="1396"/>
      <c r="VXQ12" s="1396"/>
      <c r="VXR12" s="1396"/>
      <c r="VXS12" s="1396"/>
      <c r="VXT12" s="1396"/>
      <c r="VXU12" s="1396"/>
      <c r="VXV12" s="1396"/>
      <c r="VXW12" s="1396"/>
      <c r="VXX12" s="1396"/>
      <c r="VXY12" s="1396"/>
      <c r="VXZ12" s="1396"/>
      <c r="VYA12" s="1396"/>
      <c r="VYB12" s="1396"/>
      <c r="VYC12" s="1396"/>
      <c r="VYD12" s="1396"/>
      <c r="VYE12" s="1396"/>
      <c r="VYF12" s="1396"/>
      <c r="VYG12" s="1396"/>
      <c r="VYH12" s="1396"/>
      <c r="VYI12" s="1396"/>
      <c r="VYJ12" s="1396"/>
      <c r="VYK12" s="1396"/>
      <c r="VYL12" s="1396"/>
      <c r="VYM12" s="1396"/>
      <c r="VYN12" s="1396"/>
      <c r="VYO12" s="1396"/>
      <c r="VYP12" s="1396"/>
      <c r="VYQ12" s="1396"/>
      <c r="VYR12" s="1396"/>
      <c r="VYS12" s="1396"/>
      <c r="VYT12" s="1396"/>
      <c r="VYU12" s="1396"/>
      <c r="VYV12" s="1396"/>
      <c r="VYW12" s="1396"/>
      <c r="VYX12" s="1396"/>
      <c r="VYY12" s="1396"/>
      <c r="VYZ12" s="1396"/>
      <c r="VZA12" s="1396"/>
      <c r="VZB12" s="1396"/>
      <c r="VZC12" s="1396"/>
      <c r="VZD12" s="1396"/>
      <c r="VZE12" s="1396"/>
      <c r="VZF12" s="1396"/>
      <c r="VZG12" s="1396"/>
      <c r="VZH12" s="1396"/>
      <c r="VZI12" s="1396"/>
      <c r="VZJ12" s="1396"/>
      <c r="VZK12" s="1396"/>
      <c r="VZL12" s="1396"/>
      <c r="VZM12" s="1396"/>
      <c r="VZN12" s="1396"/>
      <c r="VZO12" s="1396"/>
      <c r="VZP12" s="1396"/>
      <c r="VZQ12" s="1396"/>
      <c r="VZR12" s="1396"/>
      <c r="VZS12" s="1396"/>
      <c r="VZT12" s="1396"/>
      <c r="VZU12" s="1396"/>
      <c r="VZV12" s="1396"/>
      <c r="VZW12" s="1396"/>
      <c r="VZX12" s="1396"/>
      <c r="VZY12" s="1396"/>
      <c r="VZZ12" s="1396"/>
      <c r="WAA12" s="1396"/>
      <c r="WAB12" s="1396"/>
      <c r="WAC12" s="1396"/>
      <c r="WAD12" s="1396"/>
      <c r="WAE12" s="1396"/>
      <c r="WAF12" s="1396"/>
      <c r="WAG12" s="1396"/>
      <c r="WAH12" s="1396"/>
      <c r="WAI12" s="1396"/>
      <c r="WAJ12" s="1396"/>
      <c r="WAK12" s="1396"/>
      <c r="WAL12" s="1396"/>
      <c r="WAM12" s="1396"/>
      <c r="WAN12" s="1396"/>
      <c r="WAO12" s="1396"/>
      <c r="WAP12" s="1396"/>
      <c r="WAQ12" s="1396"/>
      <c r="WAR12" s="1396"/>
      <c r="WAS12" s="1396"/>
      <c r="WAT12" s="1396"/>
      <c r="WAU12" s="1396"/>
      <c r="WAV12" s="1396"/>
      <c r="WAW12" s="1396"/>
      <c r="WAX12" s="1396"/>
      <c r="WAY12" s="1396"/>
      <c r="WAZ12" s="1396"/>
      <c r="WBA12" s="1396"/>
      <c r="WBB12" s="1396"/>
      <c r="WBC12" s="1396"/>
      <c r="WBD12" s="1396"/>
      <c r="WBE12" s="1396"/>
      <c r="WBF12" s="1396"/>
      <c r="WBG12" s="1396"/>
      <c r="WBH12" s="1396"/>
      <c r="WBI12" s="1396"/>
      <c r="WBJ12" s="1396"/>
      <c r="WBK12" s="1396"/>
      <c r="WBL12" s="1396"/>
      <c r="WBM12" s="1396"/>
      <c r="WBN12" s="1396"/>
      <c r="WBO12" s="1396"/>
      <c r="WBP12" s="1396"/>
      <c r="WBQ12" s="1396"/>
      <c r="WBR12" s="1396"/>
      <c r="WBS12" s="1396"/>
      <c r="WBT12" s="1396"/>
      <c r="WBU12" s="1396"/>
      <c r="WBV12" s="1396"/>
      <c r="WBW12" s="1396"/>
      <c r="WBX12" s="1396"/>
      <c r="WBY12" s="1396"/>
      <c r="WBZ12" s="1396"/>
      <c r="WCA12" s="1396"/>
      <c r="WCB12" s="1396"/>
      <c r="WCC12" s="1396"/>
      <c r="WCD12" s="1396"/>
      <c r="WCE12" s="1396"/>
      <c r="WCF12" s="1396"/>
      <c r="WCG12" s="1396"/>
      <c r="WCH12" s="1396"/>
      <c r="WCI12" s="1396"/>
      <c r="WCJ12" s="1396"/>
      <c r="WCK12" s="1396"/>
      <c r="WCL12" s="1396"/>
      <c r="WCM12" s="1396"/>
      <c r="WCN12" s="1396"/>
      <c r="WCO12" s="1396"/>
      <c r="WCP12" s="1396"/>
      <c r="WCQ12" s="1396"/>
      <c r="WCR12" s="1396"/>
      <c r="WCS12" s="1396"/>
      <c r="WCT12" s="1396"/>
      <c r="WCU12" s="1396"/>
      <c r="WCV12" s="1396"/>
      <c r="WCW12" s="1396"/>
      <c r="WCX12" s="1396"/>
      <c r="WCY12" s="1396"/>
      <c r="WCZ12" s="1396"/>
      <c r="WDA12" s="1396"/>
      <c r="WDB12" s="1396"/>
      <c r="WDC12" s="1396"/>
      <c r="WDD12" s="1396"/>
      <c r="WDE12" s="1396"/>
      <c r="WDF12" s="1396"/>
      <c r="WDG12" s="1396"/>
      <c r="WDH12" s="1396"/>
      <c r="WDI12" s="1396"/>
      <c r="WDJ12" s="1396"/>
      <c r="WDK12" s="1396"/>
      <c r="WDL12" s="1396"/>
      <c r="WDM12" s="1396"/>
      <c r="WDN12" s="1396"/>
      <c r="WDO12" s="1396"/>
      <c r="WDP12" s="1396"/>
      <c r="WDQ12" s="1396"/>
      <c r="WDR12" s="1396"/>
      <c r="WDS12" s="1396"/>
      <c r="WDT12" s="1396"/>
      <c r="WDU12" s="1396"/>
      <c r="WDV12" s="1396"/>
      <c r="WDW12" s="1396"/>
      <c r="WDX12" s="1396"/>
      <c r="WDY12" s="1396"/>
      <c r="WDZ12" s="1396"/>
      <c r="WEA12" s="1396"/>
      <c r="WEB12" s="1396"/>
      <c r="WEC12" s="1396"/>
      <c r="WED12" s="1396"/>
      <c r="WEE12" s="1396"/>
      <c r="WEF12" s="1396"/>
      <c r="WEG12" s="1396"/>
      <c r="WEH12" s="1396"/>
      <c r="WEI12" s="1396"/>
      <c r="WEJ12" s="1396"/>
      <c r="WEK12" s="1396"/>
      <c r="WEL12" s="1396"/>
      <c r="WEM12" s="1396"/>
      <c r="WEN12" s="1396"/>
      <c r="WEO12" s="1396"/>
      <c r="WEP12" s="1396"/>
      <c r="WEQ12" s="1396"/>
      <c r="WER12" s="1396"/>
      <c r="WES12" s="1396"/>
      <c r="WET12" s="1396"/>
      <c r="WEU12" s="1396"/>
      <c r="WEV12" s="1396"/>
      <c r="WEW12" s="1396"/>
      <c r="WEX12" s="1396"/>
      <c r="WEY12" s="1396"/>
      <c r="WEZ12" s="1396"/>
      <c r="WFA12" s="1396"/>
      <c r="WFB12" s="1396"/>
      <c r="WFC12" s="1396"/>
      <c r="WFD12" s="1396"/>
      <c r="WFE12" s="1396"/>
      <c r="WFF12" s="1396"/>
      <c r="WFG12" s="1396"/>
      <c r="WFH12" s="1396"/>
      <c r="WFI12" s="1396"/>
      <c r="WFJ12" s="1396"/>
      <c r="WFK12" s="1396"/>
      <c r="WFL12" s="1396"/>
      <c r="WFM12" s="1396"/>
      <c r="WFN12" s="1396"/>
      <c r="WFO12" s="1396"/>
      <c r="WFP12" s="1396"/>
      <c r="WFQ12" s="1396"/>
      <c r="WFR12" s="1396"/>
      <c r="WFS12" s="1396"/>
      <c r="WFT12" s="1396"/>
      <c r="WFU12" s="1396"/>
      <c r="WFV12" s="1396"/>
      <c r="WFW12" s="1396"/>
      <c r="WFX12" s="1396"/>
      <c r="WFY12" s="1396"/>
      <c r="WFZ12" s="1396"/>
      <c r="WGA12" s="1396"/>
      <c r="WGB12" s="1396"/>
      <c r="WGC12" s="1396"/>
      <c r="WGD12" s="1396"/>
      <c r="WGE12" s="1396"/>
      <c r="WGF12" s="1396"/>
      <c r="WGG12" s="1396"/>
      <c r="WGH12" s="1396"/>
      <c r="WGI12" s="1396"/>
      <c r="WGJ12" s="1396"/>
      <c r="WGK12" s="1396"/>
      <c r="WGL12" s="1396"/>
      <c r="WGM12" s="1396"/>
      <c r="WGN12" s="1396"/>
      <c r="WGO12" s="1396"/>
      <c r="WGP12" s="1396"/>
      <c r="WGQ12" s="1396"/>
      <c r="WGR12" s="1396"/>
      <c r="WGS12" s="1396"/>
      <c r="WGT12" s="1396"/>
      <c r="WGU12" s="1396"/>
      <c r="WGV12" s="1396"/>
      <c r="WGW12" s="1396"/>
      <c r="WGX12" s="1396"/>
      <c r="WGY12" s="1396"/>
      <c r="WGZ12" s="1396"/>
      <c r="WHA12" s="1396"/>
      <c r="WHB12" s="1396"/>
      <c r="WHC12" s="1396"/>
      <c r="WHD12" s="1396"/>
      <c r="WHE12" s="1396"/>
      <c r="WHF12" s="1396"/>
      <c r="WHG12" s="1396"/>
      <c r="WHH12" s="1396"/>
      <c r="WHI12" s="1396"/>
      <c r="WHJ12" s="1396"/>
      <c r="WHK12" s="1396"/>
      <c r="WHL12" s="1396"/>
      <c r="WHM12" s="1396"/>
      <c r="WHN12" s="1396"/>
      <c r="WHO12" s="1396"/>
      <c r="WHP12" s="1396"/>
      <c r="WHQ12" s="1396"/>
      <c r="WHR12" s="1396"/>
      <c r="WHS12" s="1396"/>
      <c r="WHT12" s="1396"/>
      <c r="WHU12" s="1396"/>
      <c r="WHV12" s="1396"/>
      <c r="WHW12" s="1396"/>
      <c r="WHX12" s="1396"/>
      <c r="WHY12" s="1396"/>
      <c r="WHZ12" s="1396"/>
      <c r="WIA12" s="1396"/>
      <c r="WIB12" s="1396"/>
      <c r="WIC12" s="1396"/>
      <c r="WID12" s="1396"/>
      <c r="WIE12" s="1396"/>
      <c r="WIF12" s="1396"/>
      <c r="WIG12" s="1396"/>
      <c r="WIH12" s="1396"/>
      <c r="WII12" s="1396"/>
      <c r="WIJ12" s="1396"/>
      <c r="WIK12" s="1396"/>
      <c r="WIL12" s="1396"/>
      <c r="WIM12" s="1396"/>
      <c r="WIN12" s="1396"/>
      <c r="WIO12" s="1396"/>
      <c r="WIP12" s="1396"/>
      <c r="WIQ12" s="1396"/>
      <c r="WIR12" s="1396"/>
      <c r="WIS12" s="1396"/>
      <c r="WIT12" s="1396"/>
      <c r="WIU12" s="1396"/>
      <c r="WIV12" s="1396"/>
      <c r="WIW12" s="1396"/>
      <c r="WIX12" s="1396"/>
      <c r="WIY12" s="1396"/>
      <c r="WIZ12" s="1396"/>
      <c r="WJA12" s="1396"/>
      <c r="WJB12" s="1396"/>
      <c r="WJC12" s="1396"/>
      <c r="WJD12" s="1396"/>
      <c r="WJE12" s="1396"/>
      <c r="WJF12" s="1396"/>
      <c r="WJG12" s="1396"/>
      <c r="WJH12" s="1396"/>
      <c r="WJI12" s="1396"/>
      <c r="WJJ12" s="1396"/>
      <c r="WJK12" s="1396"/>
      <c r="WJL12" s="1396"/>
      <c r="WJM12" s="1396"/>
      <c r="WJN12" s="1396"/>
      <c r="WJO12" s="1396"/>
      <c r="WJP12" s="1396"/>
      <c r="WJQ12" s="1396"/>
      <c r="WJR12" s="1396"/>
      <c r="WJS12" s="1396"/>
      <c r="WJT12" s="1396"/>
      <c r="WJU12" s="1396"/>
      <c r="WJV12" s="1396"/>
      <c r="WJW12" s="1396"/>
      <c r="WJX12" s="1396"/>
      <c r="WJY12" s="1396"/>
      <c r="WJZ12" s="1396"/>
      <c r="WKA12" s="1396"/>
      <c r="WKB12" s="1396"/>
      <c r="WKC12" s="1396"/>
      <c r="WKD12" s="1396"/>
      <c r="WKE12" s="1396"/>
      <c r="WKF12" s="1396"/>
      <c r="WKG12" s="1396"/>
      <c r="WKH12" s="1396"/>
      <c r="WKI12" s="1396"/>
      <c r="WKJ12" s="1396"/>
      <c r="WKK12" s="1396"/>
      <c r="WKL12" s="1396"/>
      <c r="WKM12" s="1396"/>
      <c r="WKN12" s="1396"/>
      <c r="WKO12" s="1396"/>
      <c r="WKP12" s="1396"/>
      <c r="WKQ12" s="1396"/>
      <c r="WKR12" s="1396"/>
      <c r="WKS12" s="1396"/>
      <c r="WKT12" s="1396"/>
      <c r="WKU12" s="1396"/>
      <c r="WKV12" s="1396"/>
      <c r="WKW12" s="1396"/>
      <c r="WKX12" s="1396"/>
      <c r="WKY12" s="1396"/>
      <c r="WKZ12" s="1396"/>
      <c r="WLA12" s="1396"/>
      <c r="WLB12" s="1396"/>
      <c r="WLC12" s="1396"/>
      <c r="WLD12" s="1396"/>
      <c r="WLE12" s="1396"/>
      <c r="WLF12" s="1396"/>
      <c r="WLG12" s="1396"/>
      <c r="WLH12" s="1396"/>
      <c r="WLI12" s="1396"/>
      <c r="WLJ12" s="1396"/>
      <c r="WLK12" s="1396"/>
      <c r="WLL12" s="1396"/>
      <c r="WLM12" s="1396"/>
      <c r="WLN12" s="1396"/>
      <c r="WLO12" s="1396"/>
      <c r="WLP12" s="1396"/>
      <c r="WLQ12" s="1396"/>
      <c r="WLR12" s="1396"/>
      <c r="WLS12" s="1396"/>
      <c r="WLT12" s="1396"/>
      <c r="WLU12" s="1396"/>
      <c r="WLV12" s="1396"/>
      <c r="WLW12" s="1396"/>
      <c r="WLX12" s="1396"/>
      <c r="WLY12" s="1396"/>
      <c r="WLZ12" s="1396"/>
      <c r="WMA12" s="1396"/>
      <c r="WMB12" s="1396"/>
      <c r="WMC12" s="1396"/>
      <c r="WMD12" s="1396"/>
      <c r="WME12" s="1396"/>
      <c r="WMF12" s="1396"/>
      <c r="WMG12" s="1396"/>
      <c r="WMH12" s="1396"/>
      <c r="WMI12" s="1396"/>
      <c r="WMJ12" s="1396"/>
      <c r="WMK12" s="1396"/>
      <c r="WML12" s="1396"/>
      <c r="WMM12" s="1396"/>
      <c r="WMN12" s="1396"/>
      <c r="WMO12" s="1396"/>
      <c r="WMP12" s="1396"/>
      <c r="WMQ12" s="1396"/>
      <c r="WMR12" s="1396"/>
      <c r="WMS12" s="1396"/>
      <c r="WMT12" s="1396"/>
      <c r="WMU12" s="1396"/>
      <c r="WMV12" s="1396"/>
      <c r="WMW12" s="1396"/>
      <c r="WMX12" s="1396"/>
      <c r="WMY12" s="1396"/>
      <c r="WMZ12" s="1396"/>
      <c r="WNA12" s="1396"/>
      <c r="WNB12" s="1396"/>
      <c r="WNC12" s="1396"/>
      <c r="WND12" s="1396"/>
      <c r="WNE12" s="1396"/>
      <c r="WNF12" s="1396"/>
      <c r="WNG12" s="1396"/>
      <c r="WNH12" s="1396"/>
      <c r="WNI12" s="1396"/>
      <c r="WNJ12" s="1396"/>
      <c r="WNK12" s="1396"/>
      <c r="WNL12" s="1396"/>
      <c r="WNM12" s="1396"/>
      <c r="WNN12" s="1396"/>
      <c r="WNO12" s="1396"/>
      <c r="WNP12" s="1396"/>
      <c r="WNQ12" s="1396"/>
      <c r="WNR12" s="1396"/>
      <c r="WNS12" s="1396"/>
      <c r="WNT12" s="1396"/>
      <c r="WNU12" s="1396"/>
      <c r="WNV12" s="1396"/>
      <c r="WNW12" s="1396"/>
      <c r="WNX12" s="1396"/>
      <c r="WNY12" s="1396"/>
      <c r="WNZ12" s="1396"/>
      <c r="WOA12" s="1396"/>
      <c r="WOB12" s="1396"/>
      <c r="WOC12" s="1396"/>
      <c r="WOD12" s="1396"/>
      <c r="WOE12" s="1396"/>
      <c r="WOF12" s="1396"/>
      <c r="WOG12" s="1396"/>
      <c r="WOH12" s="1396"/>
      <c r="WOI12" s="1396"/>
      <c r="WOJ12" s="1396"/>
      <c r="WOK12" s="1396"/>
      <c r="WOL12" s="1396"/>
      <c r="WOM12" s="1396"/>
      <c r="WON12" s="1396"/>
      <c r="WOO12" s="1396"/>
      <c r="WOP12" s="1396"/>
      <c r="WOQ12" s="1396"/>
      <c r="WOR12" s="1396"/>
      <c r="WOS12" s="1396"/>
      <c r="WOT12" s="1396"/>
      <c r="WOU12" s="1396"/>
      <c r="WOV12" s="1396"/>
      <c r="WOW12" s="1396"/>
      <c r="WOX12" s="1396"/>
      <c r="WOY12" s="1396"/>
      <c r="WOZ12" s="1396"/>
      <c r="WPA12" s="1396"/>
      <c r="WPB12" s="1396"/>
      <c r="WPC12" s="1396"/>
      <c r="WPD12" s="1396"/>
      <c r="WPE12" s="1396"/>
      <c r="WPF12" s="1396"/>
      <c r="WPG12" s="1396"/>
      <c r="WPH12" s="1396"/>
      <c r="WPI12" s="1396"/>
      <c r="WPJ12" s="1396"/>
      <c r="WPK12" s="1396"/>
      <c r="WPL12" s="1396"/>
      <c r="WPM12" s="1396"/>
      <c r="WPN12" s="1396"/>
      <c r="WPO12" s="1396"/>
      <c r="WPP12" s="1396"/>
      <c r="WPQ12" s="1396"/>
      <c r="WPR12" s="1396"/>
      <c r="WPS12" s="1396"/>
      <c r="WPT12" s="1396"/>
      <c r="WPU12" s="1396"/>
      <c r="WPV12" s="1396"/>
      <c r="WPW12" s="1396"/>
      <c r="WPX12" s="1396"/>
      <c r="WPY12" s="1396"/>
      <c r="WPZ12" s="1396"/>
      <c r="WQA12" s="1396"/>
      <c r="WQB12" s="1396"/>
      <c r="WQC12" s="1396"/>
      <c r="WQD12" s="1396"/>
      <c r="WQE12" s="1396"/>
      <c r="WQF12" s="1396"/>
      <c r="WQG12" s="1396"/>
      <c r="WQH12" s="1396"/>
      <c r="WQI12" s="1396"/>
      <c r="WQJ12" s="1396"/>
      <c r="WQK12" s="1396"/>
      <c r="WQL12" s="1396"/>
      <c r="WQM12" s="1396"/>
      <c r="WQN12" s="1396"/>
      <c r="WQO12" s="1396"/>
      <c r="WQP12" s="1396"/>
      <c r="WQQ12" s="1396"/>
      <c r="WQR12" s="1396"/>
      <c r="WQS12" s="1396"/>
      <c r="WQT12" s="1396"/>
      <c r="WQU12" s="1396"/>
      <c r="WQV12" s="1396"/>
      <c r="WQW12" s="1396"/>
      <c r="WQX12" s="1396"/>
      <c r="WQY12" s="1396"/>
      <c r="WQZ12" s="1396"/>
      <c r="WRA12" s="1396"/>
      <c r="WRB12" s="1396"/>
      <c r="WRC12" s="1396"/>
      <c r="WRD12" s="1396"/>
      <c r="WRE12" s="1396"/>
      <c r="WRF12" s="1396"/>
      <c r="WRG12" s="1396"/>
      <c r="WRH12" s="1396"/>
      <c r="WRI12" s="1396"/>
      <c r="WRJ12" s="1396"/>
      <c r="WRK12" s="1396"/>
      <c r="WRL12" s="1396"/>
      <c r="WRM12" s="1396"/>
      <c r="WRN12" s="1396"/>
      <c r="WRO12" s="1396"/>
      <c r="WRP12" s="1396"/>
      <c r="WRQ12" s="1396"/>
      <c r="WRR12" s="1396"/>
      <c r="WRS12" s="1396"/>
      <c r="WRT12" s="1396"/>
      <c r="WRU12" s="1396"/>
      <c r="WRV12" s="1396"/>
      <c r="WRW12" s="1396"/>
      <c r="WRX12" s="1396"/>
      <c r="WRY12" s="1396"/>
      <c r="WRZ12" s="1396"/>
      <c r="WSA12" s="1396"/>
      <c r="WSB12" s="1396"/>
      <c r="WSC12" s="1396"/>
      <c r="WSD12" s="1396"/>
      <c r="WSE12" s="1396"/>
      <c r="WSF12" s="1396"/>
      <c r="WSG12" s="1396"/>
      <c r="WSH12" s="1396"/>
      <c r="WSI12" s="1396"/>
      <c r="WSJ12" s="1396"/>
      <c r="WSK12" s="1396"/>
      <c r="WSL12" s="1396"/>
      <c r="WSM12" s="1396"/>
      <c r="WSN12" s="1396"/>
      <c r="WSO12" s="1396"/>
      <c r="WSP12" s="1396"/>
      <c r="WSQ12" s="1396"/>
      <c r="WSR12" s="1396"/>
      <c r="WSS12" s="1396"/>
      <c r="WST12" s="1396"/>
      <c r="WSU12" s="1396"/>
      <c r="WSV12" s="1396"/>
      <c r="WSW12" s="1396"/>
      <c r="WSX12" s="1396"/>
      <c r="WSY12" s="1396"/>
      <c r="WSZ12" s="1396"/>
      <c r="WTA12" s="1396"/>
      <c r="WTB12" s="1396"/>
      <c r="WTC12" s="1396"/>
      <c r="WTD12" s="1396"/>
      <c r="WTE12" s="1396"/>
      <c r="WTF12" s="1396"/>
      <c r="WTG12" s="1396"/>
      <c r="WTH12" s="1396"/>
      <c r="WTI12" s="1396"/>
      <c r="WTJ12" s="1396"/>
      <c r="WTK12" s="1396"/>
      <c r="WTL12" s="1396"/>
      <c r="WTM12" s="1396"/>
      <c r="WTN12" s="1396"/>
      <c r="WTO12" s="1396"/>
      <c r="WTP12" s="1396"/>
      <c r="WTQ12" s="1396"/>
      <c r="WTR12" s="1396"/>
      <c r="WTS12" s="1396"/>
      <c r="WTT12" s="1396"/>
      <c r="WTU12" s="1396"/>
      <c r="WTV12" s="1396"/>
      <c r="WTW12" s="1396"/>
      <c r="WTX12" s="1396"/>
      <c r="WTY12" s="1396"/>
      <c r="WTZ12" s="1396"/>
      <c r="WUA12" s="1396"/>
      <c r="WUB12" s="1396"/>
      <c r="WUC12" s="1396"/>
      <c r="WUD12" s="1396"/>
      <c r="WUE12" s="1396"/>
      <c r="WUF12" s="1396"/>
      <c r="WUG12" s="1396"/>
      <c r="WUH12" s="1396"/>
      <c r="WUI12" s="1396"/>
      <c r="WUJ12" s="1396"/>
      <c r="WUK12" s="1396"/>
      <c r="WUL12" s="1396"/>
      <c r="WUM12" s="1396"/>
      <c r="WUN12" s="1396"/>
      <c r="WUO12" s="1396"/>
      <c r="WUP12" s="1396"/>
      <c r="WUQ12" s="1396"/>
      <c r="WUR12" s="1396"/>
      <c r="WUS12" s="1396"/>
      <c r="WUT12" s="1396"/>
      <c r="WUU12" s="1396"/>
      <c r="WUV12" s="1396"/>
      <c r="WUW12" s="1396"/>
      <c r="WUX12" s="1396"/>
      <c r="WUY12" s="1396"/>
      <c r="WUZ12" s="1396"/>
      <c r="WVA12" s="1396"/>
      <c r="WVB12" s="1396"/>
      <c r="WVC12" s="1396"/>
      <c r="WVD12" s="1396"/>
      <c r="WVE12" s="1396"/>
      <c r="WVF12" s="1396"/>
      <c r="WVG12" s="1396"/>
      <c r="WVH12" s="1396"/>
      <c r="WVI12" s="1396"/>
      <c r="WVJ12" s="1396"/>
      <c r="WVK12" s="1396"/>
      <c r="WVL12" s="1396"/>
      <c r="WVM12" s="1396"/>
      <c r="WVN12" s="1396"/>
      <c r="WVO12" s="1396"/>
      <c r="WVP12" s="1396"/>
      <c r="WVQ12" s="1396"/>
      <c r="WVR12" s="1396"/>
      <c r="WVS12" s="1396"/>
      <c r="WVT12" s="1396"/>
      <c r="WVU12" s="1396"/>
      <c r="WVV12" s="1396"/>
      <c r="WVW12" s="1396"/>
      <c r="WVX12" s="1396"/>
      <c r="WVY12" s="1396"/>
      <c r="WVZ12" s="1396"/>
      <c r="WWA12" s="1396"/>
      <c r="WWB12" s="1396"/>
      <c r="WWC12" s="1396"/>
      <c r="WWD12" s="1396"/>
      <c r="WWE12" s="1396"/>
      <c r="WWF12" s="1396"/>
      <c r="WWG12" s="1396"/>
      <c r="WWH12" s="1396"/>
      <c r="WWI12" s="1396"/>
      <c r="WWJ12" s="1396"/>
      <c r="WWK12" s="1396"/>
      <c r="WWL12" s="1396"/>
      <c r="WWM12" s="1396"/>
      <c r="WWN12" s="1396"/>
      <c r="WWO12" s="1396"/>
      <c r="WWP12" s="1396"/>
      <c r="WWQ12" s="1396"/>
      <c r="WWR12" s="1396"/>
      <c r="WWS12" s="1396"/>
      <c r="WWT12" s="1396"/>
      <c r="WWU12" s="1396"/>
      <c r="WWV12" s="1396"/>
      <c r="WWW12" s="1396"/>
      <c r="WWX12" s="1396"/>
      <c r="WWY12" s="1396"/>
      <c r="WWZ12" s="1396"/>
      <c r="WXA12" s="1396"/>
      <c r="WXB12" s="1396"/>
      <c r="WXC12" s="1396"/>
      <c r="WXD12" s="1396"/>
      <c r="WXE12" s="1396"/>
      <c r="WXF12" s="1396"/>
      <c r="WXG12" s="1396"/>
      <c r="WXH12" s="1396"/>
      <c r="WXI12" s="1396"/>
      <c r="WXJ12" s="1396"/>
      <c r="WXK12" s="1396"/>
      <c r="WXL12" s="1396"/>
      <c r="WXM12" s="1396"/>
      <c r="WXN12" s="1396"/>
      <c r="WXO12" s="1396"/>
      <c r="WXP12" s="1396"/>
      <c r="WXQ12" s="1396"/>
      <c r="WXR12" s="1396"/>
      <c r="WXS12" s="1396"/>
      <c r="WXT12" s="1396"/>
      <c r="WXU12" s="1396"/>
      <c r="WXV12" s="1396"/>
      <c r="WXW12" s="1396"/>
      <c r="WXX12" s="1396"/>
      <c r="WXY12" s="1396"/>
      <c r="WXZ12" s="1396"/>
      <c r="WYA12" s="1396"/>
      <c r="WYB12" s="1396"/>
      <c r="WYC12" s="1396"/>
      <c r="WYD12" s="1396"/>
      <c r="WYE12" s="1396"/>
      <c r="WYF12" s="1396"/>
      <c r="WYG12" s="1396"/>
      <c r="WYH12" s="1396"/>
      <c r="WYI12" s="1396"/>
      <c r="WYJ12" s="1396"/>
      <c r="WYK12" s="1396"/>
      <c r="WYL12" s="1396"/>
      <c r="WYM12" s="1396"/>
      <c r="WYN12" s="1396"/>
      <c r="WYO12" s="1396"/>
      <c r="WYP12" s="1396"/>
      <c r="WYQ12" s="1396"/>
      <c r="WYR12" s="1396"/>
      <c r="WYS12" s="1396"/>
      <c r="WYT12" s="1396"/>
      <c r="WYU12" s="1396"/>
      <c r="WYV12" s="1396"/>
      <c r="WYW12" s="1396"/>
      <c r="WYX12" s="1396"/>
      <c r="WYY12" s="1396"/>
      <c r="WYZ12" s="1396"/>
      <c r="WZA12" s="1396"/>
      <c r="WZB12" s="1396"/>
      <c r="WZC12" s="1396"/>
      <c r="WZD12" s="1396"/>
      <c r="WZE12" s="1396"/>
      <c r="WZF12" s="1396"/>
      <c r="WZG12" s="1396"/>
      <c r="WZH12" s="1396"/>
      <c r="WZI12" s="1396"/>
      <c r="WZJ12" s="1396"/>
      <c r="WZK12" s="1396"/>
      <c r="WZL12" s="1396"/>
      <c r="WZM12" s="1396"/>
      <c r="WZN12" s="1396"/>
      <c r="WZO12" s="1396"/>
      <c r="WZP12" s="1396"/>
      <c r="WZQ12" s="1396"/>
      <c r="WZR12" s="1396"/>
      <c r="WZS12" s="1396"/>
      <c r="WZT12" s="1396"/>
      <c r="WZU12" s="1396"/>
      <c r="WZV12" s="1396"/>
      <c r="WZW12" s="1396"/>
      <c r="WZX12" s="1396"/>
      <c r="WZY12" s="1396"/>
      <c r="WZZ12" s="1396"/>
      <c r="XAA12" s="1396"/>
      <c r="XAB12" s="1396"/>
      <c r="XAC12" s="1396"/>
      <c r="XAD12" s="1396"/>
      <c r="XAE12" s="1396"/>
      <c r="XAF12" s="1396"/>
      <c r="XAG12" s="1396"/>
      <c r="XAH12" s="1396"/>
      <c r="XAI12" s="1396"/>
      <c r="XAJ12" s="1396"/>
      <c r="XAK12" s="1396"/>
      <c r="XAL12" s="1396"/>
      <c r="XAM12" s="1396"/>
      <c r="XAN12" s="1396"/>
      <c r="XAO12" s="1396"/>
      <c r="XAP12" s="1396"/>
      <c r="XAQ12" s="1396"/>
      <c r="XAR12" s="1396"/>
      <c r="XAS12" s="1396"/>
      <c r="XAT12" s="1396"/>
      <c r="XAU12" s="1396"/>
      <c r="XAV12" s="1396"/>
      <c r="XAW12" s="1396"/>
      <c r="XAX12" s="1396"/>
      <c r="XAY12" s="1396"/>
      <c r="XAZ12" s="1396"/>
      <c r="XBA12" s="1396"/>
      <c r="XBB12" s="1396"/>
      <c r="XBC12" s="1396"/>
      <c r="XBD12" s="1396"/>
      <c r="XBE12" s="1396"/>
      <c r="XBF12" s="1396"/>
      <c r="XBG12" s="1396"/>
      <c r="XBH12" s="1396"/>
      <c r="XBI12" s="1396"/>
      <c r="XBJ12" s="1396"/>
      <c r="XBK12" s="1396"/>
      <c r="XBL12" s="1396"/>
      <c r="XBM12" s="1396"/>
      <c r="XBN12" s="1396"/>
      <c r="XBO12" s="1396"/>
      <c r="XBP12" s="1396"/>
      <c r="XBQ12" s="1396"/>
      <c r="XBR12" s="1396"/>
      <c r="XBS12" s="1396"/>
      <c r="XBT12" s="1396"/>
      <c r="XBU12" s="1396"/>
      <c r="XBV12" s="1396"/>
      <c r="XBW12" s="1396"/>
      <c r="XBX12" s="1396"/>
      <c r="XBY12" s="1396"/>
      <c r="XBZ12" s="1396"/>
      <c r="XCA12" s="1396"/>
      <c r="XCB12" s="1396"/>
      <c r="XCC12" s="1396"/>
      <c r="XCD12" s="1396"/>
      <c r="XCE12" s="1396"/>
      <c r="XCF12" s="1396"/>
      <c r="XCG12" s="1396"/>
      <c r="XCH12" s="1396"/>
      <c r="XCI12" s="1396"/>
      <c r="XCJ12" s="1396"/>
      <c r="XCK12" s="1396"/>
      <c r="XCL12" s="1396"/>
      <c r="XCM12" s="1396"/>
      <c r="XCN12" s="1396"/>
      <c r="XCO12" s="1396"/>
      <c r="XCP12" s="1396"/>
      <c r="XCQ12" s="1396"/>
      <c r="XCR12" s="1396"/>
      <c r="XCS12" s="1396"/>
      <c r="XCT12" s="1396"/>
      <c r="XCU12" s="1396"/>
      <c r="XCV12" s="1396"/>
      <c r="XCW12" s="1396"/>
      <c r="XCX12" s="1396"/>
      <c r="XCY12" s="1396"/>
      <c r="XCZ12" s="1396"/>
      <c r="XDA12" s="1396"/>
      <c r="XDB12" s="1396"/>
      <c r="XDC12" s="1396"/>
      <c r="XDD12" s="1396"/>
      <c r="XDE12" s="1396"/>
      <c r="XDF12" s="1396"/>
      <c r="XDG12" s="1396"/>
      <c r="XDH12" s="1396"/>
      <c r="XDI12" s="1396"/>
      <c r="XDJ12" s="1396"/>
      <c r="XDK12" s="1396"/>
      <c r="XDL12" s="1396"/>
      <c r="XDM12" s="1396"/>
      <c r="XDN12" s="1396"/>
      <c r="XDO12" s="1396"/>
      <c r="XDP12" s="1396"/>
      <c r="XDQ12" s="1396"/>
      <c r="XDR12" s="1396"/>
      <c r="XDS12" s="1396"/>
      <c r="XDT12" s="1396"/>
      <c r="XDU12" s="1396"/>
      <c r="XDV12" s="1396"/>
      <c r="XDW12" s="1396"/>
      <c r="XDX12" s="1396"/>
      <c r="XDY12" s="1396"/>
      <c r="XDZ12" s="1396"/>
      <c r="XEA12" s="1396"/>
      <c r="XEB12" s="1396"/>
      <c r="XEC12" s="1396"/>
      <c r="XED12" s="1396"/>
      <c r="XEE12" s="1396"/>
      <c r="XEF12" s="1396"/>
      <c r="XEG12" s="1396"/>
      <c r="XEH12" s="1396"/>
      <c r="XEI12" s="1396"/>
      <c r="XEJ12" s="1396"/>
      <c r="XEK12" s="1396"/>
      <c r="XEL12" s="1396"/>
      <c r="XEM12" s="1396"/>
      <c r="XEN12" s="1396"/>
      <c r="XEO12" s="1396"/>
      <c r="XEP12" s="1396"/>
      <c r="XEQ12" s="1396"/>
      <c r="XER12" s="1396"/>
      <c r="XES12" s="1396"/>
      <c r="XET12" s="1396"/>
      <c r="XEU12" s="1396"/>
      <c r="XEV12" s="1396"/>
      <c r="XEW12" s="1396"/>
      <c r="XEX12" s="1396"/>
      <c r="XEY12" s="1396"/>
      <c r="XEZ12" s="1396"/>
      <c r="XFA12" s="1396"/>
      <c r="XFB12" s="1396"/>
    </row>
    <row r="13" spans="1:16382" ht="12" customHeight="1" x14ac:dyDescent="0.25">
      <c r="B13" s="494" t="s">
        <v>24</v>
      </c>
      <c r="C13" s="132"/>
      <c r="D13" s="529">
        <v>9008</v>
      </c>
      <c r="E13" s="622">
        <v>19006</v>
      </c>
      <c r="F13" s="132"/>
      <c r="G13" s="631">
        <v>90</v>
      </c>
      <c r="H13" s="632">
        <v>122</v>
      </c>
      <c r="I13" s="132"/>
      <c r="J13" s="648">
        <v>678</v>
      </c>
      <c r="K13" s="635">
        <v>741</v>
      </c>
      <c r="L13" s="132"/>
      <c r="M13" s="1808">
        <f>VLOOKUP(B13,'FX rates'!$B$9:$K$114,4,FALSE)</f>
        <v>1.2550619999999999</v>
      </c>
      <c r="N13" s="1808">
        <f>VLOOKUP(B13,'FX rates'!$B$9:$K$114,5,FALSE)</f>
        <v>1.3436999999999999</v>
      </c>
      <c r="P13" s="648">
        <f t="shared" si="0"/>
        <v>71.709604784464844</v>
      </c>
      <c r="Q13" s="635">
        <f t="shared" si="1"/>
        <v>90.794076058644052</v>
      </c>
    </row>
    <row r="14" spans="1:16382" ht="12" customHeight="1" x14ac:dyDescent="0.25">
      <c r="B14" s="330" t="s">
        <v>26</v>
      </c>
      <c r="C14" s="132"/>
      <c r="D14" s="341">
        <f>SUM(D9:D13)</f>
        <v>28291782</v>
      </c>
      <c r="E14" s="341">
        <f>SUM(E9:E13)</f>
        <v>25600397</v>
      </c>
      <c r="F14" s="341"/>
      <c r="G14" s="341"/>
      <c r="H14" s="341"/>
      <c r="I14" s="341"/>
      <c r="J14" s="341"/>
      <c r="K14" s="341"/>
      <c r="L14" s="1688"/>
      <c r="M14" s="1688"/>
      <c r="N14" s="1688"/>
      <c r="O14" s="1688"/>
      <c r="P14" s="1688"/>
      <c r="Q14" s="1688"/>
      <c r="R14" s="1688"/>
    </row>
    <row r="15" spans="1:16382" ht="12" customHeight="1" x14ac:dyDescent="0.25">
      <c r="B15" s="330"/>
      <c r="C15" s="132"/>
      <c r="D15" s="471" t="s">
        <v>598</v>
      </c>
      <c r="E15" s="471" t="s">
        <v>598</v>
      </c>
      <c r="F15" s="132"/>
      <c r="G15" s="479" t="s">
        <v>598</v>
      </c>
      <c r="H15" s="479" t="s">
        <v>598</v>
      </c>
      <c r="I15" s="132"/>
      <c r="J15" s="471" t="s">
        <v>598</v>
      </c>
      <c r="K15" s="471" t="s">
        <v>598</v>
      </c>
      <c r="L15" s="1688"/>
      <c r="M15" s="1688"/>
      <c r="N15" s="1688"/>
      <c r="O15" s="1688"/>
      <c r="P15" s="1688"/>
      <c r="Q15" s="1688"/>
      <c r="R15" s="1688"/>
    </row>
    <row r="16" spans="1:16382" ht="12" customHeight="1" x14ac:dyDescent="0.25">
      <c r="B16" s="505" t="s">
        <v>441</v>
      </c>
      <c r="C16" s="132"/>
      <c r="D16" s="132"/>
      <c r="E16" s="132"/>
      <c r="F16" s="132"/>
      <c r="G16" s="483"/>
      <c r="H16" s="483"/>
      <c r="I16" s="132"/>
      <c r="J16" s="132"/>
      <c r="K16" s="132"/>
      <c r="L16" s="1688"/>
      <c r="M16" s="1688"/>
      <c r="N16" s="1688"/>
      <c r="O16" s="1688"/>
      <c r="P16" s="1688"/>
      <c r="Q16" s="1688"/>
      <c r="R16" s="1688"/>
    </row>
    <row r="17" spans="1:18" ht="12" customHeight="1" x14ac:dyDescent="0.25">
      <c r="B17" s="494" t="s">
        <v>28</v>
      </c>
      <c r="C17" s="132"/>
      <c r="D17" s="619">
        <v>94134</v>
      </c>
      <c r="E17" s="620">
        <v>32904</v>
      </c>
      <c r="F17" s="132"/>
      <c r="G17" s="619">
        <v>17698.7</v>
      </c>
      <c r="H17" s="640">
        <v>6133.77</v>
      </c>
      <c r="I17" s="132"/>
      <c r="J17" s="619">
        <v>44983</v>
      </c>
      <c r="K17" s="640">
        <v>85</v>
      </c>
      <c r="L17" s="132"/>
      <c r="M17" s="1801">
        <f>VLOOKUP(B17,'FX rates'!$B$9:$K$114,4,FALSE)</f>
        <v>1.280929</v>
      </c>
      <c r="N17" s="1801">
        <f>VLOOKUP(B17,'FX rates'!$B$9:$K$114,5,FALSE)</f>
        <v>1.3875999999999999</v>
      </c>
      <c r="P17" s="640">
        <f t="shared" si="0"/>
        <v>13817.081196537825</v>
      </c>
      <c r="Q17" s="639">
        <f t="shared" si="1"/>
        <v>4420.4165465552041</v>
      </c>
    </row>
    <row r="18" spans="1:18" ht="12" customHeight="1" x14ac:dyDescent="0.25">
      <c r="B18" s="494" t="s">
        <v>537</v>
      </c>
      <c r="C18" s="132"/>
      <c r="D18" s="621">
        <v>334052119</v>
      </c>
      <c r="E18" s="528">
        <v>207386529</v>
      </c>
      <c r="F18" s="132"/>
      <c r="G18" s="621">
        <v>21619279.399999999</v>
      </c>
      <c r="H18" s="641">
        <v>14023797.699999999</v>
      </c>
      <c r="I18" s="132"/>
      <c r="J18" s="621">
        <v>283114</v>
      </c>
      <c r="K18" s="641">
        <v>613868</v>
      </c>
      <c r="L18" s="132"/>
      <c r="M18" s="1799">
        <f>VLOOKUP(B18,'FX rates'!$B$9:$K$114,4,FALSE)</f>
        <v>63.714761000000003</v>
      </c>
      <c r="N18" s="1799">
        <f>VLOOKUP(B18,'FX rates'!$B$9:$K$114,5,FALSE)</f>
        <v>67.808000000000007</v>
      </c>
      <c r="P18" s="641">
        <f t="shared" si="0"/>
        <v>339313.51323753688</v>
      </c>
      <c r="Q18" s="638">
        <f t="shared" si="1"/>
        <v>206816.27094148181</v>
      </c>
    </row>
    <row r="19" spans="1:18" ht="12" customHeight="1" x14ac:dyDescent="0.25">
      <c r="B19" s="494" t="s">
        <v>37</v>
      </c>
      <c r="C19" s="132"/>
      <c r="D19" s="1397">
        <v>10473</v>
      </c>
      <c r="E19" s="1580" t="s">
        <v>123</v>
      </c>
      <c r="F19" s="132"/>
      <c r="G19" s="621">
        <v>8175</v>
      </c>
      <c r="H19" s="641" t="s">
        <v>123</v>
      </c>
      <c r="I19" s="132"/>
      <c r="J19" s="621">
        <v>3113</v>
      </c>
      <c r="K19" s="641" t="s">
        <v>123</v>
      </c>
      <c r="L19" s="132"/>
      <c r="M19" s="1799">
        <f>VLOOKUP(B19,'FX rates'!$B$9:$K$114,4,FALSE)</f>
        <v>7.8149249999999997</v>
      </c>
      <c r="N19" s="1799">
        <f>VLOOKUP(B19,'FX rates'!$B$9:$K$114,5,FALSE)</f>
        <v>7.7542999999999997</v>
      </c>
      <c r="P19" s="641">
        <f t="shared" si="0"/>
        <v>1046.0752982274303</v>
      </c>
      <c r="Q19" s="638" t="str">
        <f t="shared" si="1"/>
        <v>NA</v>
      </c>
    </row>
    <row r="20" spans="1:18" ht="12" customHeight="1" x14ac:dyDescent="0.25">
      <c r="B20" s="494" t="s">
        <v>612</v>
      </c>
      <c r="C20" s="132"/>
      <c r="D20" s="621">
        <v>371600526</v>
      </c>
      <c r="E20" s="528">
        <v>351632420</v>
      </c>
      <c r="F20" s="132"/>
      <c r="G20" s="621">
        <v>24393890.300000001</v>
      </c>
      <c r="H20" s="641">
        <v>23841936.399999999</v>
      </c>
      <c r="I20" s="132"/>
      <c r="J20" s="621">
        <v>1779471</v>
      </c>
      <c r="K20" s="528">
        <v>2420397</v>
      </c>
      <c r="L20" s="132"/>
      <c r="M20" s="1799">
        <f>VLOOKUP(B20,'FX rates'!$B$9:$K$114,4,FALSE)</f>
        <v>63.714761000000003</v>
      </c>
      <c r="N20" s="1799">
        <f>VLOOKUP(B20,'FX rates'!$B$9:$K$114,5,FALSE)</f>
        <v>67.808000000000007</v>
      </c>
      <c r="P20" s="641">
        <f t="shared" si="0"/>
        <v>382860.8930982257</v>
      </c>
      <c r="Q20" s="638">
        <f t="shared" si="1"/>
        <v>351609.49150542705</v>
      </c>
    </row>
    <row r="21" spans="1:18" ht="12" customHeight="1" x14ac:dyDescent="0.25">
      <c r="B21" s="494" t="s">
        <v>51</v>
      </c>
      <c r="C21" s="132"/>
      <c r="D21" s="621">
        <v>1534</v>
      </c>
      <c r="E21" s="528">
        <v>208</v>
      </c>
      <c r="F21" s="132"/>
      <c r="G21" s="621" t="s">
        <v>123</v>
      </c>
      <c r="H21" s="528" t="s">
        <v>123</v>
      </c>
      <c r="I21" s="132"/>
      <c r="J21" s="621">
        <v>0</v>
      </c>
      <c r="K21" s="528" t="s">
        <v>123</v>
      </c>
      <c r="L21" s="132"/>
      <c r="M21" s="1799">
        <f>VLOOKUP(B21,'FX rates'!$B$9:$K$114,4,FALSE)</f>
        <v>1.3364590000000001</v>
      </c>
      <c r="N21" s="1799">
        <f>VLOOKUP(B21,'FX rates'!$B$9:$K$114,5,FALSE)</f>
        <v>1.4459</v>
      </c>
      <c r="P21" s="641" t="str">
        <f t="shared" ref="P21" si="2">IF(G21="NA", "NA",G21/M21)</f>
        <v>NA</v>
      </c>
      <c r="Q21" s="638" t="str">
        <f t="shared" ref="Q21" si="3">IF(H21="NA", "NA",H21/N21)</f>
        <v>NA</v>
      </c>
    </row>
    <row r="22" spans="1:18" ht="12" customHeight="1" x14ac:dyDescent="0.25">
      <c r="B22" s="494" t="s">
        <v>148</v>
      </c>
      <c r="C22" s="132"/>
      <c r="D22" s="626">
        <v>138690</v>
      </c>
      <c r="E22" s="622">
        <v>150310</v>
      </c>
      <c r="F22" s="132"/>
      <c r="G22" s="529">
        <v>121012</v>
      </c>
      <c r="H22" s="622">
        <v>120556</v>
      </c>
      <c r="I22" s="132"/>
      <c r="J22" s="529">
        <v>10497</v>
      </c>
      <c r="K22" s="622">
        <v>5189</v>
      </c>
      <c r="L22" s="132"/>
      <c r="M22" s="1808">
        <f>VLOOKUP(B22,'FX rates'!$B$9:$K$114,4,FALSE)</f>
        <v>29.664079999999998</v>
      </c>
      <c r="N22" s="1808">
        <f>VLOOKUP(B22,'FX rates'!$B$9:$K$114,5,FALSE)</f>
        <v>32.283099999999997</v>
      </c>
      <c r="P22" s="648">
        <f t="shared" si="0"/>
        <v>4079.4118678212844</v>
      </c>
      <c r="Q22" s="635">
        <f t="shared" si="1"/>
        <v>3734.337780448594</v>
      </c>
    </row>
    <row r="23" spans="1:18" ht="12" customHeight="1" x14ac:dyDescent="0.25">
      <c r="B23" s="330" t="s">
        <v>26</v>
      </c>
      <c r="C23" s="132"/>
      <c r="D23" s="341">
        <f>SUM(D17:D22)</f>
        <v>705897476</v>
      </c>
      <c r="E23" s="341">
        <f>SUM(E17:E22)</f>
        <v>559202371</v>
      </c>
      <c r="F23" s="132"/>
      <c r="G23" s="165"/>
      <c r="H23" s="165"/>
      <c r="I23" s="132"/>
      <c r="J23" s="341"/>
      <c r="K23" s="341"/>
      <c r="L23" s="1688"/>
      <c r="M23" s="1688"/>
      <c r="N23" s="1688"/>
      <c r="O23" s="1688"/>
      <c r="P23" s="1688"/>
      <c r="Q23" s="1688"/>
      <c r="R23" s="1688"/>
    </row>
    <row r="24" spans="1:18" ht="12" customHeight="1" x14ac:dyDescent="0.25">
      <c r="B24" s="330"/>
      <c r="C24" s="132"/>
      <c r="D24" s="471" t="s">
        <v>598</v>
      </c>
      <c r="E24" s="471" t="s">
        <v>598</v>
      </c>
      <c r="F24" s="132"/>
      <c r="G24" s="479" t="s">
        <v>598</v>
      </c>
      <c r="H24" s="479" t="s">
        <v>598</v>
      </c>
      <c r="I24" s="132"/>
      <c r="J24" s="471" t="s">
        <v>598</v>
      </c>
      <c r="K24" s="471" t="s">
        <v>598</v>
      </c>
      <c r="L24" s="1688"/>
      <c r="M24" s="1688"/>
      <c r="N24" s="1688"/>
      <c r="O24" s="1688"/>
      <c r="P24" s="1688"/>
      <c r="Q24" s="1688"/>
      <c r="R24" s="1688"/>
    </row>
    <row r="25" spans="1:18" ht="12" customHeight="1" x14ac:dyDescent="0.25">
      <c r="B25" s="505" t="s">
        <v>59</v>
      </c>
      <c r="C25" s="132"/>
      <c r="D25" s="132"/>
      <c r="E25" s="132"/>
      <c r="F25" s="132"/>
      <c r="G25" s="483"/>
      <c r="H25" s="483"/>
      <c r="I25" s="132"/>
      <c r="J25" s="132"/>
      <c r="K25" s="132"/>
      <c r="L25" s="1688"/>
      <c r="M25" s="1688"/>
      <c r="N25" s="1688"/>
      <c r="O25" s="1688"/>
      <c r="P25" s="1688"/>
      <c r="Q25" s="1688"/>
      <c r="R25" s="1688"/>
    </row>
    <row r="26" spans="1:18" ht="12" customHeight="1" x14ac:dyDescent="0.25">
      <c r="B26" s="494" t="s">
        <v>68</v>
      </c>
      <c r="C26" s="132"/>
      <c r="D26" s="469">
        <v>8935808</v>
      </c>
      <c r="E26" s="469">
        <v>7053487</v>
      </c>
      <c r="F26" s="132"/>
      <c r="G26" s="470">
        <v>32781.569450000003</v>
      </c>
      <c r="H26" s="470">
        <v>22099</v>
      </c>
      <c r="I26" s="132"/>
      <c r="J26" s="619">
        <v>254160</v>
      </c>
      <c r="K26" s="620">
        <v>721389</v>
      </c>
      <c r="L26" s="132"/>
      <c r="M26" s="1801">
        <f>VLOOKUP(B26,'FX rates'!$B$9:$K$114,4,FALSE)</f>
        <v>3.7825220000000002</v>
      </c>
      <c r="N26" s="1801">
        <f>VLOOKUP(B26,'FX rates'!$B$9:$K$114,5,FALSE)</f>
        <v>3.5133999999999999</v>
      </c>
      <c r="P26" s="640">
        <f t="shared" si="0"/>
        <v>8666.5905578341644</v>
      </c>
      <c r="Q26" s="639">
        <f t="shared" si="1"/>
        <v>6289.9185973700687</v>
      </c>
    </row>
    <row r="27" spans="1:18" ht="12" customHeight="1" x14ac:dyDescent="0.25">
      <c r="B27" s="494" t="s">
        <v>73</v>
      </c>
      <c r="C27" s="132"/>
      <c r="D27" s="1338">
        <v>3474</v>
      </c>
      <c r="E27" s="1338">
        <v>13294</v>
      </c>
      <c r="F27" s="132"/>
      <c r="G27" s="1339">
        <v>345</v>
      </c>
      <c r="H27" s="1339">
        <v>1355</v>
      </c>
      <c r="I27" s="132"/>
      <c r="J27" s="1397" t="s">
        <v>123</v>
      </c>
      <c r="K27" s="528">
        <v>1614</v>
      </c>
      <c r="L27" s="132"/>
      <c r="M27" s="1799">
        <f>VLOOKUP(B27,'FX rates'!$B$9:$K$114,4,FALSE)</f>
        <v>0.83469599999999999</v>
      </c>
      <c r="N27" s="1799">
        <f>VLOOKUP(B27,'FX rates'!$B$9:$K$114,5,FALSE)</f>
        <v>0.95010099999999997</v>
      </c>
      <c r="P27" s="641">
        <f t="shared" si="0"/>
        <v>413.3241323787343</v>
      </c>
      <c r="Q27" s="638">
        <f t="shared" si="1"/>
        <v>1426.1641657044884</v>
      </c>
    </row>
    <row r="28" spans="1:18" ht="12" customHeight="1" x14ac:dyDescent="0.25">
      <c r="A28" s="132"/>
      <c r="B28" s="494" t="s">
        <v>76</v>
      </c>
      <c r="C28" s="132"/>
      <c r="D28" s="473">
        <v>18399</v>
      </c>
      <c r="E28" s="473">
        <v>55430</v>
      </c>
      <c r="F28" s="132"/>
      <c r="G28" s="474">
        <v>183.99</v>
      </c>
      <c r="H28" s="474">
        <v>554.29999999999995</v>
      </c>
      <c r="I28" s="132"/>
      <c r="J28" s="621">
        <v>4505</v>
      </c>
      <c r="K28" s="528">
        <v>4253</v>
      </c>
      <c r="L28" s="132"/>
      <c r="M28" s="1799">
        <f>VLOOKUP(B28,'FX rates'!$B$9:$K$114,4,FALSE)</f>
        <v>0.83469599999999999</v>
      </c>
      <c r="N28" s="1799">
        <f>VLOOKUP(B28,'FX rates'!$B$9:$K$114,5,FALSE)</f>
        <v>0.95010099999999997</v>
      </c>
      <c r="P28" s="641">
        <f t="shared" si="0"/>
        <v>220.42755685902415</v>
      </c>
      <c r="Q28" s="638">
        <f t="shared" si="1"/>
        <v>583.41165833948173</v>
      </c>
    </row>
    <row r="29" spans="1:18" ht="12" customHeight="1" x14ac:dyDescent="0.25">
      <c r="B29" s="494" t="s">
        <v>78</v>
      </c>
      <c r="C29" s="132"/>
      <c r="D29" s="473">
        <v>20574664</v>
      </c>
      <c r="E29" s="473">
        <v>14030889</v>
      </c>
      <c r="F29" s="132"/>
      <c r="G29" s="474">
        <v>6951.6090000000004</v>
      </c>
      <c r="H29" s="474">
        <v>5496.143</v>
      </c>
      <c r="I29" s="132"/>
      <c r="J29" s="621">
        <v>4526266</v>
      </c>
      <c r="K29" s="528">
        <v>1240499</v>
      </c>
      <c r="L29" s="132"/>
      <c r="M29" s="1799">
        <f>VLOOKUP(B29,'FX rates'!$B$9:$K$114,4,FALSE)</f>
        <v>12.355112</v>
      </c>
      <c r="N29" s="1799">
        <f>VLOOKUP(B29,'FX rates'!$B$9:$K$114,5,FALSE)</f>
        <v>13.7004</v>
      </c>
      <c r="P29" s="641">
        <f t="shared" si="0"/>
        <v>562.65042356556546</v>
      </c>
      <c r="Q29" s="638">
        <f t="shared" si="1"/>
        <v>401.16660827421094</v>
      </c>
    </row>
    <row r="30" spans="1:18" ht="12" customHeight="1" x14ac:dyDescent="0.25">
      <c r="B30" s="494" t="s">
        <v>84</v>
      </c>
      <c r="C30" s="132"/>
      <c r="D30" s="473">
        <v>36821832</v>
      </c>
      <c r="E30" s="473">
        <v>30905844</v>
      </c>
      <c r="F30" s="132"/>
      <c r="G30" s="474">
        <v>2184328.41</v>
      </c>
      <c r="H30" s="474">
        <v>2118739.7599999998</v>
      </c>
      <c r="I30" s="132"/>
      <c r="J30" s="621">
        <v>1871144</v>
      </c>
      <c r="K30" s="528">
        <v>1984956</v>
      </c>
      <c r="L30" s="132"/>
      <c r="M30" s="1799">
        <f>VLOOKUP(B30,'FX rates'!$B$9:$K$114,4,FALSE)</f>
        <v>57.607197999999997</v>
      </c>
      <c r="N30" s="1799">
        <f>VLOOKUP(B30,'FX rates'!$B$9:$K$114,5,FALSE)</f>
        <v>60.803400000000003</v>
      </c>
      <c r="P30" s="641">
        <f t="shared" si="0"/>
        <v>37917.62984202079</v>
      </c>
      <c r="Q30" s="638">
        <f t="shared" si="1"/>
        <v>34845.7448103231</v>
      </c>
    </row>
    <row r="31" spans="1:18" ht="12" customHeight="1" x14ac:dyDescent="0.25">
      <c r="B31" s="494" t="s">
        <v>101</v>
      </c>
      <c r="C31" s="132"/>
      <c r="D31" s="476">
        <v>13514802</v>
      </c>
      <c r="E31" s="476">
        <v>13136366</v>
      </c>
      <c r="F31" s="132"/>
      <c r="G31" s="477">
        <v>489308.02549999987</v>
      </c>
      <c r="H31" s="477">
        <v>506619</v>
      </c>
      <c r="I31" s="132"/>
      <c r="J31" s="529">
        <v>547393</v>
      </c>
      <c r="K31" s="622">
        <v>444534</v>
      </c>
      <c r="L31" s="132"/>
      <c r="M31" s="1808">
        <f>VLOOKUP(B31,'FX rates'!$B$9:$K$114,4,FALSE)</f>
        <v>3.4659589999999998</v>
      </c>
      <c r="N31" s="1808">
        <f>VLOOKUP(B31,'FX rates'!$B$9:$K$114,5,FALSE)</f>
        <v>3.8435000000000001</v>
      </c>
      <c r="P31" s="648">
        <f t="shared" si="0"/>
        <v>141175.36459606126</v>
      </c>
      <c r="Q31" s="635">
        <f t="shared" si="1"/>
        <v>131811.89020424092</v>
      </c>
    </row>
    <row r="32" spans="1:18" ht="12" customHeight="1" x14ac:dyDescent="0.25">
      <c r="B32" s="330" t="s">
        <v>26</v>
      </c>
      <c r="C32" s="132"/>
      <c r="D32" s="341">
        <f>SUM(D26:D31)</f>
        <v>79868979</v>
      </c>
      <c r="E32" s="341">
        <f>SUM(E26:E31)</f>
        <v>65195310</v>
      </c>
      <c r="F32" s="132"/>
      <c r="G32" s="165"/>
      <c r="H32" s="165"/>
      <c r="I32" s="132"/>
      <c r="J32" s="341"/>
      <c r="K32" s="341"/>
      <c r="L32" s="132"/>
      <c r="M32" s="1688"/>
      <c r="N32" s="1688"/>
      <c r="O32" s="1688"/>
    </row>
    <row r="33" spans="1:15" ht="12" customHeight="1" x14ac:dyDescent="0.25">
      <c r="B33" s="21"/>
      <c r="C33" s="132"/>
      <c r="D33" s="132" t="s">
        <v>598</v>
      </c>
      <c r="E33" s="132" t="s">
        <v>598</v>
      </c>
      <c r="F33" s="1860"/>
      <c r="G33" s="1860"/>
      <c r="H33" s="1860" t="s">
        <v>598</v>
      </c>
      <c r="I33" s="1860"/>
      <c r="J33" s="1860" t="s">
        <v>598</v>
      </c>
      <c r="K33" s="1860" t="s">
        <v>598</v>
      </c>
      <c r="L33" s="1860"/>
      <c r="M33" s="1860"/>
      <c r="N33" s="1860"/>
      <c r="O33" s="1688"/>
    </row>
    <row r="34" spans="1:15" ht="12" customHeight="1" x14ac:dyDescent="0.25">
      <c r="B34" s="520" t="s">
        <v>124</v>
      </c>
      <c r="C34" s="485"/>
      <c r="D34" s="521">
        <f>SUM(D14,D23,D32)</f>
        <v>814058237</v>
      </c>
      <c r="E34" s="521">
        <f t="shared" ref="E34" si="4">SUM(E14,E23,E32)</f>
        <v>649998078</v>
      </c>
      <c r="F34" s="1860"/>
      <c r="G34" s="1860"/>
      <c r="H34" s="1860"/>
      <c r="I34" s="1860"/>
      <c r="J34" s="1860"/>
      <c r="K34" s="1860"/>
      <c r="L34" s="1860"/>
      <c r="M34" s="1860"/>
      <c r="N34" s="1860"/>
      <c r="O34" s="1688"/>
    </row>
    <row r="35" spans="1:15" ht="12" customHeight="1" x14ac:dyDescent="0.25">
      <c r="B35" s="21"/>
      <c r="C35" s="132"/>
      <c r="D35" s="132" t="s">
        <v>598</v>
      </c>
      <c r="E35" s="132" t="s">
        <v>598</v>
      </c>
      <c r="F35" s="1860"/>
      <c r="G35" s="1860"/>
      <c r="H35" s="1860" t="s">
        <v>598</v>
      </c>
      <c r="I35" s="1860"/>
      <c r="J35" s="1860" t="s">
        <v>598</v>
      </c>
      <c r="K35" s="1860" t="s">
        <v>598</v>
      </c>
      <c r="L35" s="1860"/>
      <c r="M35" s="1860"/>
      <c r="N35" s="1860"/>
    </row>
    <row r="36" spans="1:15" ht="12" customHeight="1" x14ac:dyDescent="0.25">
      <c r="B36" s="3"/>
      <c r="D36" s="2" t="s">
        <v>598</v>
      </c>
      <c r="E36" s="2" t="s">
        <v>598</v>
      </c>
      <c r="F36" s="1860"/>
      <c r="G36" s="1860"/>
      <c r="H36" s="1860" t="s">
        <v>598</v>
      </c>
      <c r="I36" s="1860"/>
      <c r="J36" s="1860" t="s">
        <v>598</v>
      </c>
      <c r="K36" s="1860" t="s">
        <v>598</v>
      </c>
      <c r="L36" s="1860"/>
      <c r="M36" s="1860"/>
      <c r="N36" s="1860"/>
    </row>
    <row r="37" spans="1:15" ht="12" customHeight="1" x14ac:dyDescent="0.25">
      <c r="B37" s="3"/>
      <c r="D37" s="2" t="s">
        <v>598</v>
      </c>
      <c r="E37" s="2" t="s">
        <v>598</v>
      </c>
      <c r="F37" s="1860"/>
      <c r="G37" s="1860"/>
      <c r="H37" s="1860" t="s">
        <v>598</v>
      </c>
      <c r="I37" s="1860"/>
      <c r="J37" s="1860" t="s">
        <v>598</v>
      </c>
      <c r="K37" s="1860" t="s">
        <v>598</v>
      </c>
      <c r="L37" s="1860"/>
      <c r="M37" s="1860"/>
      <c r="N37" s="1860"/>
    </row>
    <row r="38" spans="1:15" ht="12" customHeight="1" x14ac:dyDescent="0.25">
      <c r="B38" s="3"/>
      <c r="D38" s="2" t="s">
        <v>598</v>
      </c>
      <c r="E38" s="2" t="s">
        <v>598</v>
      </c>
      <c r="G38" s="1860" t="s">
        <v>598</v>
      </c>
      <c r="H38" s="1860" t="s">
        <v>598</v>
      </c>
      <c r="I38" s="1860"/>
      <c r="J38" s="1860" t="s">
        <v>598</v>
      </c>
      <c r="K38" s="1860" t="s">
        <v>598</v>
      </c>
      <c r="L38" s="1860"/>
      <c r="M38" s="1860"/>
      <c r="N38" s="1860"/>
    </row>
    <row r="39" spans="1:15" ht="12" customHeight="1" x14ac:dyDescent="0.25">
      <c r="B39" s="3"/>
      <c r="D39" s="2" t="s">
        <v>598</v>
      </c>
      <c r="E39" s="2" t="s">
        <v>598</v>
      </c>
      <c r="G39" s="1860" t="s">
        <v>598</v>
      </c>
      <c r="H39" s="1860" t="s">
        <v>598</v>
      </c>
      <c r="I39" s="1860"/>
      <c r="J39" s="1860" t="s">
        <v>598</v>
      </c>
      <c r="K39" s="1860" t="s">
        <v>598</v>
      </c>
      <c r="L39" s="1860"/>
      <c r="M39" s="1860"/>
      <c r="N39" s="1860"/>
    </row>
    <row r="40" spans="1:15" ht="12" customHeight="1" x14ac:dyDescent="0.25">
      <c r="A40" s="132"/>
      <c r="B40" s="3"/>
      <c r="C40" s="132"/>
      <c r="D40" s="2" t="s">
        <v>598</v>
      </c>
      <c r="E40" s="2" t="s">
        <v>598</v>
      </c>
      <c r="F40" s="132"/>
      <c r="G40" s="1860" t="s">
        <v>598</v>
      </c>
      <c r="H40" s="1860" t="s">
        <v>598</v>
      </c>
      <c r="I40" s="1860"/>
      <c r="J40" s="1860" t="s">
        <v>598</v>
      </c>
      <c r="K40" s="1860" t="s">
        <v>598</v>
      </c>
      <c r="L40" s="1860"/>
      <c r="M40" s="1860"/>
      <c r="N40" s="1860"/>
    </row>
    <row r="41" spans="1:15" ht="12" customHeight="1" x14ac:dyDescent="0.25">
      <c r="A41" s="132"/>
      <c r="C41" s="132"/>
      <c r="D41" s="2" t="s">
        <v>598</v>
      </c>
      <c r="E41" s="2" t="s">
        <v>598</v>
      </c>
      <c r="F41" s="132"/>
      <c r="G41" s="1860" t="s">
        <v>598</v>
      </c>
      <c r="H41" s="1860" t="s">
        <v>598</v>
      </c>
      <c r="I41" s="1860"/>
      <c r="J41" s="1860" t="s">
        <v>598</v>
      </c>
      <c r="K41" s="1860" t="s">
        <v>598</v>
      </c>
      <c r="L41" s="1860"/>
      <c r="M41" s="1860"/>
      <c r="N41" s="1860"/>
    </row>
    <row r="42" spans="1:15" ht="12" customHeight="1" x14ac:dyDescent="0.25">
      <c r="D42" s="2" t="s">
        <v>598</v>
      </c>
      <c r="E42" s="2" t="s">
        <v>598</v>
      </c>
      <c r="G42" s="2" t="s">
        <v>598</v>
      </c>
      <c r="H42" s="2" t="s">
        <v>598</v>
      </c>
      <c r="J42" s="2" t="s">
        <v>598</v>
      </c>
      <c r="K42" s="2" t="s">
        <v>598</v>
      </c>
    </row>
    <row r="43" spans="1:15" ht="12" customHeight="1" x14ac:dyDescent="0.25">
      <c r="D43" s="2" t="s">
        <v>598</v>
      </c>
      <c r="E43" s="2" t="s">
        <v>598</v>
      </c>
      <c r="G43" s="2" t="s">
        <v>598</v>
      </c>
      <c r="H43" s="2" t="s">
        <v>598</v>
      </c>
      <c r="J43" s="2" t="s">
        <v>598</v>
      </c>
      <c r="K43" s="2" t="s">
        <v>598</v>
      </c>
    </row>
    <row r="44" spans="1:15" ht="12" customHeight="1" x14ac:dyDescent="0.25">
      <c r="D44" s="2" t="s">
        <v>598</v>
      </c>
      <c r="E44" s="2" t="s">
        <v>598</v>
      </c>
      <c r="G44" s="2" t="s">
        <v>598</v>
      </c>
      <c r="H44" s="2" t="s">
        <v>598</v>
      </c>
      <c r="J44" s="2" t="s">
        <v>598</v>
      </c>
      <c r="K44" s="2" t="s">
        <v>598</v>
      </c>
    </row>
    <row r="45" spans="1:15" ht="12" customHeight="1" x14ac:dyDescent="0.25">
      <c r="D45" s="2" t="s">
        <v>598</v>
      </c>
      <c r="E45" s="2" t="s">
        <v>598</v>
      </c>
      <c r="G45" s="2" t="s">
        <v>598</v>
      </c>
      <c r="H45" s="2" t="s">
        <v>598</v>
      </c>
      <c r="J45" s="2" t="s">
        <v>598</v>
      </c>
      <c r="K45" s="2" t="s">
        <v>598</v>
      </c>
    </row>
    <row r="46" spans="1:15" ht="12" customHeight="1" x14ac:dyDescent="0.25">
      <c r="D46" s="2" t="s">
        <v>598</v>
      </c>
      <c r="E46" s="2" t="s">
        <v>598</v>
      </c>
      <c r="G46" s="2" t="s">
        <v>598</v>
      </c>
      <c r="H46" s="2" t="s">
        <v>598</v>
      </c>
      <c r="J46" s="2" t="s">
        <v>598</v>
      </c>
      <c r="K46" s="2" t="s">
        <v>598</v>
      </c>
    </row>
    <row r="47" spans="1:15" ht="12" customHeight="1" x14ac:dyDescent="0.25">
      <c r="D47" s="2" t="s">
        <v>598</v>
      </c>
      <c r="E47" s="2" t="s">
        <v>598</v>
      </c>
      <c r="G47" s="2" t="s">
        <v>598</v>
      </c>
      <c r="H47" s="2" t="s">
        <v>598</v>
      </c>
      <c r="J47" s="2" t="s">
        <v>598</v>
      </c>
      <c r="K47" s="2" t="s">
        <v>598</v>
      </c>
    </row>
    <row r="48" spans="1:15" ht="12" customHeight="1" x14ac:dyDescent="0.25">
      <c r="D48" s="2" t="s">
        <v>598</v>
      </c>
      <c r="E48" s="2" t="s">
        <v>598</v>
      </c>
      <c r="G48" s="2" t="s">
        <v>598</v>
      </c>
      <c r="H48" s="2" t="s">
        <v>598</v>
      </c>
      <c r="J48" s="2" t="s">
        <v>598</v>
      </c>
      <c r="K48" s="2" t="s">
        <v>598</v>
      </c>
    </row>
    <row r="49" spans="1:12" ht="12" customHeight="1" x14ac:dyDescent="0.25">
      <c r="D49" s="2" t="s">
        <v>598</v>
      </c>
      <c r="E49" s="2" t="s">
        <v>598</v>
      </c>
      <c r="G49" s="2" t="s">
        <v>598</v>
      </c>
      <c r="H49" s="2" t="s">
        <v>598</v>
      </c>
      <c r="J49" s="2" t="s">
        <v>598</v>
      </c>
      <c r="K49" s="2" t="s">
        <v>598</v>
      </c>
    </row>
    <row r="50" spans="1:12" ht="12" customHeight="1" x14ac:dyDescent="0.25">
      <c r="D50" s="2" t="s">
        <v>598</v>
      </c>
      <c r="E50" s="2" t="s">
        <v>598</v>
      </c>
      <c r="G50" s="2" t="s">
        <v>598</v>
      </c>
      <c r="H50" s="2" t="s">
        <v>598</v>
      </c>
      <c r="J50" s="2" t="s">
        <v>598</v>
      </c>
      <c r="K50" s="2" t="s">
        <v>598</v>
      </c>
    </row>
    <row r="51" spans="1:12" ht="12" customHeight="1" x14ac:dyDescent="0.25">
      <c r="D51" s="2" t="s">
        <v>598</v>
      </c>
      <c r="E51" s="2" t="s">
        <v>598</v>
      </c>
      <c r="G51" s="2" t="s">
        <v>598</v>
      </c>
      <c r="H51" s="2" t="s">
        <v>598</v>
      </c>
      <c r="J51" s="2" t="s">
        <v>598</v>
      </c>
      <c r="K51" s="2" t="s">
        <v>598</v>
      </c>
    </row>
    <row r="52" spans="1:12" ht="12" customHeight="1" x14ac:dyDescent="0.25">
      <c r="D52" s="2" t="s">
        <v>598</v>
      </c>
      <c r="E52" s="2" t="s">
        <v>598</v>
      </c>
      <c r="G52" s="2" t="s">
        <v>598</v>
      </c>
      <c r="H52" s="2" t="s">
        <v>598</v>
      </c>
      <c r="J52" s="2" t="s">
        <v>598</v>
      </c>
      <c r="K52" s="2" t="s">
        <v>598</v>
      </c>
    </row>
    <row r="53" spans="1:12" ht="12" customHeight="1" x14ac:dyDescent="0.25">
      <c r="D53" s="2" t="s">
        <v>598</v>
      </c>
      <c r="E53" s="2" t="s">
        <v>598</v>
      </c>
      <c r="G53" s="2" t="s">
        <v>598</v>
      </c>
      <c r="H53" s="2" t="s">
        <v>598</v>
      </c>
      <c r="J53" s="2" t="s">
        <v>598</v>
      </c>
      <c r="K53" s="2" t="s">
        <v>598</v>
      </c>
    </row>
    <row r="54" spans="1:12" ht="12" customHeight="1" x14ac:dyDescent="0.25">
      <c r="D54" s="2" t="s">
        <v>598</v>
      </c>
      <c r="E54" s="2" t="s">
        <v>598</v>
      </c>
      <c r="G54" s="2" t="s">
        <v>598</v>
      </c>
      <c r="H54" s="2" t="s">
        <v>598</v>
      </c>
      <c r="J54" s="2" t="s">
        <v>598</v>
      </c>
      <c r="K54" s="2" t="s">
        <v>598</v>
      </c>
    </row>
    <row r="55" spans="1:12" ht="12" customHeight="1" x14ac:dyDescent="0.25">
      <c r="D55" s="2" t="s">
        <v>598</v>
      </c>
      <c r="E55" s="2" t="s">
        <v>598</v>
      </c>
      <c r="G55" s="2" t="s">
        <v>598</v>
      </c>
      <c r="H55" s="2" t="s">
        <v>598</v>
      </c>
      <c r="J55" s="2" t="s">
        <v>598</v>
      </c>
      <c r="K55" s="2" t="s">
        <v>598</v>
      </c>
    </row>
    <row r="56" spans="1:12" ht="12" customHeight="1" x14ac:dyDescent="0.25">
      <c r="A56" s="131"/>
      <c r="C56" s="131"/>
      <c r="D56" s="2" t="s">
        <v>598</v>
      </c>
      <c r="E56" s="2" t="s">
        <v>598</v>
      </c>
      <c r="F56" s="131"/>
      <c r="G56" s="2" t="s">
        <v>598</v>
      </c>
      <c r="H56" s="2" t="s">
        <v>598</v>
      </c>
      <c r="I56" s="131"/>
      <c r="J56" s="2" t="s">
        <v>598</v>
      </c>
      <c r="K56" s="2" t="s">
        <v>598</v>
      </c>
      <c r="L56" s="131"/>
    </row>
    <row r="57" spans="1:12" x14ac:dyDescent="0.25">
      <c r="D57" s="2" t="s">
        <v>598</v>
      </c>
      <c r="E57" s="2" t="s">
        <v>598</v>
      </c>
      <c r="G57" s="2" t="s">
        <v>598</v>
      </c>
      <c r="H57" s="2" t="s">
        <v>598</v>
      </c>
      <c r="J57" s="2" t="s">
        <v>598</v>
      </c>
      <c r="K57" s="2" t="s">
        <v>598</v>
      </c>
    </row>
    <row r="58" spans="1:12" x14ac:dyDescent="0.25">
      <c r="D58" s="2" t="s">
        <v>598</v>
      </c>
      <c r="E58" s="2" t="s">
        <v>598</v>
      </c>
      <c r="G58" s="2" t="s">
        <v>598</v>
      </c>
      <c r="H58" s="2" t="s">
        <v>598</v>
      </c>
      <c r="J58" s="2" t="s">
        <v>598</v>
      </c>
      <c r="K58" s="2" t="s">
        <v>598</v>
      </c>
    </row>
    <row r="59" spans="1:12" x14ac:dyDescent="0.25">
      <c r="D59" s="2" t="s">
        <v>598</v>
      </c>
      <c r="E59" s="2" t="s">
        <v>598</v>
      </c>
      <c r="G59" s="2" t="s">
        <v>598</v>
      </c>
      <c r="H59" s="2" t="s">
        <v>598</v>
      </c>
      <c r="J59" s="2" t="s">
        <v>598</v>
      </c>
      <c r="K59" s="2" t="s">
        <v>598</v>
      </c>
    </row>
    <row r="60" spans="1:12" x14ac:dyDescent="0.25">
      <c r="D60" s="2" t="s">
        <v>598</v>
      </c>
      <c r="E60" s="2" t="s">
        <v>598</v>
      </c>
      <c r="G60" s="2" t="s">
        <v>598</v>
      </c>
      <c r="H60" s="2" t="s">
        <v>598</v>
      </c>
      <c r="J60" s="2" t="s">
        <v>598</v>
      </c>
      <c r="K60" s="2" t="s">
        <v>598</v>
      </c>
    </row>
    <row r="61" spans="1:12" x14ac:dyDescent="0.25">
      <c r="D61" s="2" t="s">
        <v>598</v>
      </c>
      <c r="E61" s="2" t="s">
        <v>598</v>
      </c>
      <c r="G61" s="2" t="s">
        <v>598</v>
      </c>
      <c r="H61" s="2" t="s">
        <v>598</v>
      </c>
      <c r="J61" s="2" t="s">
        <v>598</v>
      </c>
      <c r="K61" s="2" t="s">
        <v>598</v>
      </c>
    </row>
    <row r="62" spans="1:12" x14ac:dyDescent="0.25">
      <c r="D62" s="2" t="s">
        <v>598</v>
      </c>
      <c r="E62" s="2" t="s">
        <v>598</v>
      </c>
      <c r="G62" s="2" t="s">
        <v>598</v>
      </c>
      <c r="H62" s="2" t="s">
        <v>598</v>
      </c>
      <c r="J62" s="2" t="s">
        <v>598</v>
      </c>
      <c r="K62" s="2" t="s">
        <v>598</v>
      </c>
    </row>
    <row r="63" spans="1:12" x14ac:dyDescent="0.25">
      <c r="D63" s="2" t="s">
        <v>598</v>
      </c>
      <c r="E63" s="2" t="s">
        <v>598</v>
      </c>
      <c r="G63" s="2" t="s">
        <v>598</v>
      </c>
      <c r="H63" s="2" t="s">
        <v>598</v>
      </c>
      <c r="J63" s="2" t="s">
        <v>598</v>
      </c>
      <c r="K63" s="2" t="s">
        <v>598</v>
      </c>
    </row>
    <row r="64" spans="1:12" x14ac:dyDescent="0.25">
      <c r="D64" s="2" t="s">
        <v>598</v>
      </c>
      <c r="E64" s="2" t="s">
        <v>598</v>
      </c>
      <c r="G64" s="2" t="s">
        <v>598</v>
      </c>
      <c r="H64" s="2" t="s">
        <v>598</v>
      </c>
      <c r="J64" s="2" t="s">
        <v>598</v>
      </c>
      <c r="K64" s="2" t="s">
        <v>598</v>
      </c>
    </row>
    <row r="65" spans="4:11" x14ac:dyDescent="0.25">
      <c r="D65" s="2" t="s">
        <v>598</v>
      </c>
      <c r="E65" s="2" t="s">
        <v>598</v>
      </c>
      <c r="G65" s="2" t="s">
        <v>598</v>
      </c>
      <c r="H65" s="2" t="s">
        <v>598</v>
      </c>
      <c r="J65" s="2" t="s">
        <v>598</v>
      </c>
      <c r="K65" s="2" t="s">
        <v>598</v>
      </c>
    </row>
    <row r="66" spans="4:11" x14ac:dyDescent="0.25">
      <c r="D66" s="2" t="s">
        <v>598</v>
      </c>
      <c r="E66" s="2" t="s">
        <v>598</v>
      </c>
      <c r="G66" s="2" t="s">
        <v>598</v>
      </c>
      <c r="H66" s="2" t="s">
        <v>598</v>
      </c>
      <c r="J66" s="2" t="s">
        <v>598</v>
      </c>
      <c r="K66" s="2" t="s">
        <v>598</v>
      </c>
    </row>
    <row r="67" spans="4:11" x14ac:dyDescent="0.25">
      <c r="D67" s="2" t="s">
        <v>598</v>
      </c>
      <c r="E67" s="2" t="s">
        <v>598</v>
      </c>
      <c r="G67" s="2" t="s">
        <v>598</v>
      </c>
      <c r="H67" s="2" t="s">
        <v>598</v>
      </c>
      <c r="J67" s="2" t="s">
        <v>598</v>
      </c>
      <c r="K67" s="2" t="s">
        <v>598</v>
      </c>
    </row>
    <row r="68" spans="4:11" x14ac:dyDescent="0.25">
      <c r="D68" s="2" t="s">
        <v>598</v>
      </c>
      <c r="E68" s="2" t="s">
        <v>598</v>
      </c>
      <c r="G68" s="2" t="s">
        <v>598</v>
      </c>
      <c r="H68" s="2" t="s">
        <v>598</v>
      </c>
      <c r="J68" s="2" t="s">
        <v>598</v>
      </c>
      <c r="K68" s="2" t="s">
        <v>598</v>
      </c>
    </row>
    <row r="69" spans="4:11" x14ac:dyDescent="0.25">
      <c r="D69" s="2" t="s">
        <v>598</v>
      </c>
      <c r="E69" s="2" t="s">
        <v>598</v>
      </c>
      <c r="G69" s="2" t="s">
        <v>598</v>
      </c>
      <c r="H69" s="2" t="s">
        <v>598</v>
      </c>
      <c r="J69" s="2" t="s">
        <v>598</v>
      </c>
      <c r="K69" s="2" t="s">
        <v>598</v>
      </c>
    </row>
    <row r="70" spans="4:11" x14ac:dyDescent="0.25">
      <c r="D70" s="2" t="s">
        <v>598</v>
      </c>
      <c r="E70" s="2" t="s">
        <v>598</v>
      </c>
      <c r="G70" s="2" t="s">
        <v>598</v>
      </c>
      <c r="H70" s="2" t="s">
        <v>598</v>
      </c>
      <c r="J70" s="2" t="s">
        <v>598</v>
      </c>
      <c r="K70" s="2" t="s">
        <v>598</v>
      </c>
    </row>
    <row r="71" spans="4:11" x14ac:dyDescent="0.25">
      <c r="D71" s="2" t="s">
        <v>598</v>
      </c>
      <c r="E71" s="2" t="s">
        <v>598</v>
      </c>
      <c r="G71" s="2" t="s">
        <v>598</v>
      </c>
      <c r="H71" s="2" t="s">
        <v>598</v>
      </c>
      <c r="J71" s="2" t="s">
        <v>598</v>
      </c>
      <c r="K71" s="2" t="s">
        <v>598</v>
      </c>
    </row>
    <row r="72" spans="4:11" x14ac:dyDescent="0.25">
      <c r="D72" s="2" t="s">
        <v>598</v>
      </c>
      <c r="E72" s="2" t="s">
        <v>598</v>
      </c>
      <c r="G72" s="2" t="s">
        <v>598</v>
      </c>
      <c r="H72" s="2" t="s">
        <v>598</v>
      </c>
      <c r="J72" s="2" t="s">
        <v>598</v>
      </c>
      <c r="K72" s="2" t="s">
        <v>598</v>
      </c>
    </row>
    <row r="73" spans="4:11" x14ac:dyDescent="0.25">
      <c r="D73" s="2" t="s">
        <v>598</v>
      </c>
      <c r="E73" s="2" t="s">
        <v>598</v>
      </c>
      <c r="G73" s="2" t="s">
        <v>598</v>
      </c>
      <c r="H73" s="2" t="s">
        <v>598</v>
      </c>
      <c r="J73" s="2" t="s">
        <v>598</v>
      </c>
      <c r="K73" s="2" t="s">
        <v>598</v>
      </c>
    </row>
  </sheetData>
  <mergeCells count="11">
    <mergeCell ref="N4:N6"/>
    <mergeCell ref="P4:Q4"/>
    <mergeCell ref="P5:Q5"/>
    <mergeCell ref="D5:E5"/>
    <mergeCell ref="G5:H5"/>
    <mergeCell ref="J5:K5"/>
    <mergeCell ref="B4:B6"/>
    <mergeCell ref="D4:E4"/>
    <mergeCell ref="G4:H4"/>
    <mergeCell ref="J4:K4"/>
    <mergeCell ref="M4:M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R74"/>
  <sheetViews>
    <sheetView showGridLines="0" zoomScale="85" zoomScaleNormal="85" workbookViewId="0">
      <selection activeCell="G5" sqref="G5:H5"/>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2.85546875" style="2" customWidth="1"/>
    <col min="13" max="13" width="12.5703125" style="2" customWidth="1"/>
    <col min="14" max="14" width="12.42578125" style="2" customWidth="1"/>
    <col min="15" max="15" width="6" style="2" customWidth="1"/>
    <col min="16" max="16" width="13.7109375" style="2" customWidth="1"/>
    <col min="17" max="17" width="11" style="2" customWidth="1"/>
    <col min="18" max="241" width="9.140625" style="2"/>
    <col min="242" max="242" width="2.85546875" style="2" customWidth="1"/>
    <col min="243" max="243" width="45.85546875" style="2" customWidth="1"/>
    <col min="244" max="244" width="2.85546875" style="2" customWidth="1"/>
    <col min="245" max="246" width="15.7109375" style="2" customWidth="1"/>
    <col min="247" max="247" width="2.85546875" style="2" customWidth="1"/>
    <col min="248" max="249" width="15.7109375" style="2" customWidth="1"/>
    <col min="250" max="250" width="2.85546875" style="2" customWidth="1"/>
    <col min="251" max="252" width="15.7109375" style="2" customWidth="1"/>
    <col min="253" max="253" width="2.85546875" style="2" customWidth="1"/>
    <col min="254" max="255" width="15.7109375" style="2" customWidth="1"/>
    <col min="256" max="256" width="2.85546875" style="2" customWidth="1"/>
    <col min="257" max="258" width="15.7109375" style="2" customWidth="1"/>
    <col min="259" max="497" width="9.140625" style="2"/>
    <col min="498" max="498" width="2.85546875" style="2" customWidth="1"/>
    <col min="499" max="499" width="45.85546875" style="2" customWidth="1"/>
    <col min="500" max="500" width="2.85546875" style="2" customWidth="1"/>
    <col min="501" max="502" width="15.7109375" style="2" customWidth="1"/>
    <col min="503" max="503" width="2.85546875" style="2" customWidth="1"/>
    <col min="504" max="505" width="15.7109375" style="2" customWidth="1"/>
    <col min="506" max="506" width="2.85546875" style="2" customWidth="1"/>
    <col min="507" max="508" width="15.7109375" style="2" customWidth="1"/>
    <col min="509" max="509" width="2.85546875" style="2" customWidth="1"/>
    <col min="510" max="511" width="15.7109375" style="2" customWidth="1"/>
    <col min="512" max="512" width="2.85546875" style="2" customWidth="1"/>
    <col min="513" max="514" width="15.7109375" style="2" customWidth="1"/>
    <col min="515" max="753" width="9.140625" style="2"/>
    <col min="754" max="754" width="2.85546875" style="2" customWidth="1"/>
    <col min="755" max="755" width="45.85546875" style="2" customWidth="1"/>
    <col min="756" max="756" width="2.85546875" style="2" customWidth="1"/>
    <col min="757" max="758" width="15.7109375" style="2" customWidth="1"/>
    <col min="759" max="759" width="2.85546875" style="2" customWidth="1"/>
    <col min="760" max="761" width="15.7109375" style="2" customWidth="1"/>
    <col min="762" max="762" width="2.85546875" style="2" customWidth="1"/>
    <col min="763" max="764" width="15.7109375" style="2" customWidth="1"/>
    <col min="765" max="765" width="2.85546875" style="2" customWidth="1"/>
    <col min="766" max="767" width="15.7109375" style="2" customWidth="1"/>
    <col min="768" max="768" width="2.85546875" style="2" customWidth="1"/>
    <col min="769" max="770" width="15.7109375" style="2" customWidth="1"/>
    <col min="771" max="1009" width="9.140625" style="2"/>
    <col min="1010" max="1010" width="2.85546875" style="2" customWidth="1"/>
    <col min="1011" max="1011" width="45.85546875" style="2" customWidth="1"/>
    <col min="1012" max="1012" width="2.85546875" style="2" customWidth="1"/>
    <col min="1013" max="1014" width="15.7109375" style="2" customWidth="1"/>
    <col min="1015" max="1015" width="2.85546875" style="2" customWidth="1"/>
    <col min="1016" max="1017" width="15.7109375" style="2" customWidth="1"/>
    <col min="1018" max="1018" width="2.85546875" style="2" customWidth="1"/>
    <col min="1019" max="1020" width="15.7109375" style="2" customWidth="1"/>
    <col min="1021" max="1021" width="2.85546875" style="2" customWidth="1"/>
    <col min="1022" max="1023" width="15.7109375" style="2" customWidth="1"/>
    <col min="1024" max="1024" width="2.85546875" style="2" customWidth="1"/>
    <col min="1025" max="1026" width="15.7109375" style="2" customWidth="1"/>
    <col min="1027" max="1265" width="9.140625" style="2"/>
    <col min="1266" max="1266" width="2.85546875" style="2" customWidth="1"/>
    <col min="1267" max="1267" width="45.85546875" style="2" customWidth="1"/>
    <col min="1268" max="1268" width="2.85546875" style="2" customWidth="1"/>
    <col min="1269" max="1270" width="15.7109375" style="2" customWidth="1"/>
    <col min="1271" max="1271" width="2.85546875" style="2" customWidth="1"/>
    <col min="1272" max="1273" width="15.7109375" style="2" customWidth="1"/>
    <col min="1274" max="1274" width="2.85546875" style="2" customWidth="1"/>
    <col min="1275" max="1276" width="15.7109375" style="2" customWidth="1"/>
    <col min="1277" max="1277" width="2.85546875" style="2" customWidth="1"/>
    <col min="1278" max="1279" width="15.7109375" style="2" customWidth="1"/>
    <col min="1280" max="1280" width="2.85546875" style="2" customWidth="1"/>
    <col min="1281" max="1282" width="15.7109375" style="2" customWidth="1"/>
    <col min="1283" max="1521" width="9.140625" style="2"/>
    <col min="1522" max="1522" width="2.85546875" style="2" customWidth="1"/>
    <col min="1523" max="1523" width="45.85546875" style="2" customWidth="1"/>
    <col min="1524" max="1524" width="2.85546875" style="2" customWidth="1"/>
    <col min="1525" max="1526" width="15.7109375" style="2" customWidth="1"/>
    <col min="1527" max="1527" width="2.85546875" style="2" customWidth="1"/>
    <col min="1528" max="1529" width="15.7109375" style="2" customWidth="1"/>
    <col min="1530" max="1530" width="2.85546875" style="2" customWidth="1"/>
    <col min="1531" max="1532" width="15.7109375" style="2" customWidth="1"/>
    <col min="1533" max="1533" width="2.85546875" style="2" customWidth="1"/>
    <col min="1534" max="1535" width="15.7109375" style="2" customWidth="1"/>
    <col min="1536" max="1536" width="2.85546875" style="2" customWidth="1"/>
    <col min="1537" max="1538" width="15.7109375" style="2" customWidth="1"/>
    <col min="1539" max="1777" width="9.140625" style="2"/>
    <col min="1778" max="1778" width="2.85546875" style="2" customWidth="1"/>
    <col min="1779" max="1779" width="45.85546875" style="2" customWidth="1"/>
    <col min="1780" max="1780" width="2.85546875" style="2" customWidth="1"/>
    <col min="1781" max="1782" width="15.7109375" style="2" customWidth="1"/>
    <col min="1783" max="1783" width="2.85546875" style="2" customWidth="1"/>
    <col min="1784" max="1785" width="15.7109375" style="2" customWidth="1"/>
    <col min="1786" max="1786" width="2.85546875" style="2" customWidth="1"/>
    <col min="1787" max="1788" width="15.7109375" style="2" customWidth="1"/>
    <col min="1789" max="1789" width="2.85546875" style="2" customWidth="1"/>
    <col min="1790" max="1791" width="15.7109375" style="2" customWidth="1"/>
    <col min="1792" max="1792" width="2.85546875" style="2" customWidth="1"/>
    <col min="1793" max="1794" width="15.7109375" style="2" customWidth="1"/>
    <col min="1795" max="2033" width="9.140625" style="2"/>
    <col min="2034" max="2034" width="2.85546875" style="2" customWidth="1"/>
    <col min="2035" max="2035" width="45.85546875" style="2" customWidth="1"/>
    <col min="2036" max="2036" width="2.85546875" style="2" customWidth="1"/>
    <col min="2037" max="2038" width="15.7109375" style="2" customWidth="1"/>
    <col min="2039" max="2039" width="2.85546875" style="2" customWidth="1"/>
    <col min="2040" max="2041" width="15.7109375" style="2" customWidth="1"/>
    <col min="2042" max="2042" width="2.85546875" style="2" customWidth="1"/>
    <col min="2043" max="2044" width="15.7109375" style="2" customWidth="1"/>
    <col min="2045" max="2045" width="2.85546875" style="2" customWidth="1"/>
    <col min="2046" max="2047" width="15.7109375" style="2" customWidth="1"/>
    <col min="2048" max="2048" width="2.85546875" style="2" customWidth="1"/>
    <col min="2049" max="2050" width="15.7109375" style="2" customWidth="1"/>
    <col min="2051" max="2289" width="9.140625" style="2"/>
    <col min="2290" max="2290" width="2.85546875" style="2" customWidth="1"/>
    <col min="2291" max="2291" width="45.85546875" style="2" customWidth="1"/>
    <col min="2292" max="2292" width="2.85546875" style="2" customWidth="1"/>
    <col min="2293" max="2294" width="15.7109375" style="2" customWidth="1"/>
    <col min="2295" max="2295" width="2.85546875" style="2" customWidth="1"/>
    <col min="2296" max="2297" width="15.7109375" style="2" customWidth="1"/>
    <col min="2298" max="2298" width="2.85546875" style="2" customWidth="1"/>
    <col min="2299" max="2300" width="15.7109375" style="2" customWidth="1"/>
    <col min="2301" max="2301" width="2.85546875" style="2" customWidth="1"/>
    <col min="2302" max="2303" width="15.7109375" style="2" customWidth="1"/>
    <col min="2304" max="2304" width="2.85546875" style="2" customWidth="1"/>
    <col min="2305" max="2306" width="15.7109375" style="2" customWidth="1"/>
    <col min="2307" max="2545" width="9.140625" style="2"/>
    <col min="2546" max="2546" width="2.85546875" style="2" customWidth="1"/>
    <col min="2547" max="2547" width="45.85546875" style="2" customWidth="1"/>
    <col min="2548" max="2548" width="2.85546875" style="2" customWidth="1"/>
    <col min="2549" max="2550" width="15.7109375" style="2" customWidth="1"/>
    <col min="2551" max="2551" width="2.85546875" style="2" customWidth="1"/>
    <col min="2552" max="2553" width="15.7109375" style="2" customWidth="1"/>
    <col min="2554" max="2554" width="2.85546875" style="2" customWidth="1"/>
    <col min="2555" max="2556" width="15.7109375" style="2" customWidth="1"/>
    <col min="2557" max="2557" width="2.85546875" style="2" customWidth="1"/>
    <col min="2558" max="2559" width="15.7109375" style="2" customWidth="1"/>
    <col min="2560" max="2560" width="2.85546875" style="2" customWidth="1"/>
    <col min="2561" max="2562" width="15.7109375" style="2" customWidth="1"/>
    <col min="2563" max="2801" width="9.140625" style="2"/>
    <col min="2802" max="2802" width="2.85546875" style="2" customWidth="1"/>
    <col min="2803" max="2803" width="45.85546875" style="2" customWidth="1"/>
    <col min="2804" max="2804" width="2.85546875" style="2" customWidth="1"/>
    <col min="2805" max="2806" width="15.7109375" style="2" customWidth="1"/>
    <col min="2807" max="2807" width="2.85546875" style="2" customWidth="1"/>
    <col min="2808" max="2809" width="15.7109375" style="2" customWidth="1"/>
    <col min="2810" max="2810" width="2.85546875" style="2" customWidth="1"/>
    <col min="2811" max="2812" width="15.7109375" style="2" customWidth="1"/>
    <col min="2813" max="2813" width="2.85546875" style="2" customWidth="1"/>
    <col min="2814" max="2815" width="15.7109375" style="2" customWidth="1"/>
    <col min="2816" max="2816" width="2.85546875" style="2" customWidth="1"/>
    <col min="2817" max="2818" width="15.7109375" style="2" customWidth="1"/>
    <col min="2819" max="3057" width="9.140625" style="2"/>
    <col min="3058" max="3058" width="2.85546875" style="2" customWidth="1"/>
    <col min="3059" max="3059" width="45.85546875" style="2" customWidth="1"/>
    <col min="3060" max="3060" width="2.85546875" style="2" customWidth="1"/>
    <col min="3061" max="3062" width="15.7109375" style="2" customWidth="1"/>
    <col min="3063" max="3063" width="2.85546875" style="2" customWidth="1"/>
    <col min="3064" max="3065" width="15.7109375" style="2" customWidth="1"/>
    <col min="3066" max="3066" width="2.85546875" style="2" customWidth="1"/>
    <col min="3067" max="3068" width="15.7109375" style="2" customWidth="1"/>
    <col min="3069" max="3069" width="2.85546875" style="2" customWidth="1"/>
    <col min="3070" max="3071" width="15.7109375" style="2" customWidth="1"/>
    <col min="3072" max="3072" width="2.85546875" style="2" customWidth="1"/>
    <col min="3073" max="3074" width="15.7109375" style="2" customWidth="1"/>
    <col min="3075" max="3313" width="9.140625" style="2"/>
    <col min="3314" max="3314" width="2.85546875" style="2" customWidth="1"/>
    <col min="3315" max="3315" width="45.85546875" style="2" customWidth="1"/>
    <col min="3316" max="3316" width="2.85546875" style="2" customWidth="1"/>
    <col min="3317" max="3318" width="15.7109375" style="2" customWidth="1"/>
    <col min="3319" max="3319" width="2.85546875" style="2" customWidth="1"/>
    <col min="3320" max="3321" width="15.7109375" style="2" customWidth="1"/>
    <col min="3322" max="3322" width="2.85546875" style="2" customWidth="1"/>
    <col min="3323" max="3324" width="15.7109375" style="2" customWidth="1"/>
    <col min="3325" max="3325" width="2.85546875" style="2" customWidth="1"/>
    <col min="3326" max="3327" width="15.7109375" style="2" customWidth="1"/>
    <col min="3328" max="3328" width="2.85546875" style="2" customWidth="1"/>
    <col min="3329" max="3330" width="15.7109375" style="2" customWidth="1"/>
    <col min="3331" max="3569" width="9.140625" style="2"/>
    <col min="3570" max="3570" width="2.85546875" style="2" customWidth="1"/>
    <col min="3571" max="3571" width="45.85546875" style="2" customWidth="1"/>
    <col min="3572" max="3572" width="2.85546875" style="2" customWidth="1"/>
    <col min="3573" max="3574" width="15.7109375" style="2" customWidth="1"/>
    <col min="3575" max="3575" width="2.85546875" style="2" customWidth="1"/>
    <col min="3576" max="3577" width="15.7109375" style="2" customWidth="1"/>
    <col min="3578" max="3578" width="2.85546875" style="2" customWidth="1"/>
    <col min="3579" max="3580" width="15.7109375" style="2" customWidth="1"/>
    <col min="3581" max="3581" width="2.85546875" style="2" customWidth="1"/>
    <col min="3582" max="3583" width="15.7109375" style="2" customWidth="1"/>
    <col min="3584" max="3584" width="2.85546875" style="2" customWidth="1"/>
    <col min="3585" max="3586" width="15.7109375" style="2" customWidth="1"/>
    <col min="3587" max="3825" width="9.140625" style="2"/>
    <col min="3826" max="3826" width="2.85546875" style="2" customWidth="1"/>
    <col min="3827" max="3827" width="45.85546875" style="2" customWidth="1"/>
    <col min="3828" max="3828" width="2.85546875" style="2" customWidth="1"/>
    <col min="3829" max="3830" width="15.7109375" style="2" customWidth="1"/>
    <col min="3831" max="3831" width="2.85546875" style="2" customWidth="1"/>
    <col min="3832" max="3833" width="15.7109375" style="2" customWidth="1"/>
    <col min="3834" max="3834" width="2.85546875" style="2" customWidth="1"/>
    <col min="3835" max="3836" width="15.7109375" style="2" customWidth="1"/>
    <col min="3837" max="3837" width="2.85546875" style="2" customWidth="1"/>
    <col min="3838" max="3839" width="15.7109375" style="2" customWidth="1"/>
    <col min="3840" max="3840" width="2.85546875" style="2" customWidth="1"/>
    <col min="3841" max="3842" width="15.7109375" style="2" customWidth="1"/>
    <col min="3843" max="4081" width="9.140625" style="2"/>
    <col min="4082" max="4082" width="2.85546875" style="2" customWidth="1"/>
    <col min="4083" max="4083" width="45.85546875" style="2" customWidth="1"/>
    <col min="4084" max="4084" width="2.85546875" style="2" customWidth="1"/>
    <col min="4085" max="4086" width="15.7109375" style="2" customWidth="1"/>
    <col min="4087" max="4087" width="2.85546875" style="2" customWidth="1"/>
    <col min="4088" max="4089" width="15.7109375" style="2" customWidth="1"/>
    <col min="4090" max="4090" width="2.85546875" style="2" customWidth="1"/>
    <col min="4091" max="4092" width="15.7109375" style="2" customWidth="1"/>
    <col min="4093" max="4093" width="2.85546875" style="2" customWidth="1"/>
    <col min="4094" max="4095" width="15.7109375" style="2" customWidth="1"/>
    <col min="4096" max="4096" width="2.85546875" style="2" customWidth="1"/>
    <col min="4097" max="4098" width="15.7109375" style="2" customWidth="1"/>
    <col min="4099" max="4337" width="9.140625" style="2"/>
    <col min="4338" max="4338" width="2.85546875" style="2" customWidth="1"/>
    <col min="4339" max="4339" width="45.85546875" style="2" customWidth="1"/>
    <col min="4340" max="4340" width="2.85546875" style="2" customWidth="1"/>
    <col min="4341" max="4342" width="15.7109375" style="2" customWidth="1"/>
    <col min="4343" max="4343" width="2.85546875" style="2" customWidth="1"/>
    <col min="4344" max="4345" width="15.7109375" style="2" customWidth="1"/>
    <col min="4346" max="4346" width="2.85546875" style="2" customWidth="1"/>
    <col min="4347" max="4348" width="15.7109375" style="2" customWidth="1"/>
    <col min="4349" max="4349" width="2.85546875" style="2" customWidth="1"/>
    <col min="4350" max="4351" width="15.7109375" style="2" customWidth="1"/>
    <col min="4352" max="4352" width="2.85546875" style="2" customWidth="1"/>
    <col min="4353" max="4354" width="15.7109375" style="2" customWidth="1"/>
    <col min="4355" max="4593" width="9.140625" style="2"/>
    <col min="4594" max="4594" width="2.85546875" style="2" customWidth="1"/>
    <col min="4595" max="4595" width="45.85546875" style="2" customWidth="1"/>
    <col min="4596" max="4596" width="2.85546875" style="2" customWidth="1"/>
    <col min="4597" max="4598" width="15.7109375" style="2" customWidth="1"/>
    <col min="4599" max="4599" width="2.85546875" style="2" customWidth="1"/>
    <col min="4600" max="4601" width="15.7109375" style="2" customWidth="1"/>
    <col min="4602" max="4602" width="2.85546875" style="2" customWidth="1"/>
    <col min="4603" max="4604" width="15.7109375" style="2" customWidth="1"/>
    <col min="4605" max="4605" width="2.85546875" style="2" customWidth="1"/>
    <col min="4606" max="4607" width="15.7109375" style="2" customWidth="1"/>
    <col min="4608" max="4608" width="2.85546875" style="2" customWidth="1"/>
    <col min="4609" max="4610" width="15.7109375" style="2" customWidth="1"/>
    <col min="4611" max="4849" width="9.140625" style="2"/>
    <col min="4850" max="4850" width="2.85546875" style="2" customWidth="1"/>
    <col min="4851" max="4851" width="45.85546875" style="2" customWidth="1"/>
    <col min="4852" max="4852" width="2.85546875" style="2" customWidth="1"/>
    <col min="4853" max="4854" width="15.7109375" style="2" customWidth="1"/>
    <col min="4855" max="4855" width="2.85546875" style="2" customWidth="1"/>
    <col min="4856" max="4857" width="15.7109375" style="2" customWidth="1"/>
    <col min="4858" max="4858" width="2.85546875" style="2" customWidth="1"/>
    <col min="4859" max="4860" width="15.7109375" style="2" customWidth="1"/>
    <col min="4861" max="4861" width="2.85546875" style="2" customWidth="1"/>
    <col min="4862" max="4863" width="15.7109375" style="2" customWidth="1"/>
    <col min="4864" max="4864" width="2.85546875" style="2" customWidth="1"/>
    <col min="4865" max="4866" width="15.7109375" style="2" customWidth="1"/>
    <col min="4867" max="5105" width="9.140625" style="2"/>
    <col min="5106" max="5106" width="2.85546875" style="2" customWidth="1"/>
    <col min="5107" max="5107" width="45.85546875" style="2" customWidth="1"/>
    <col min="5108" max="5108" width="2.85546875" style="2" customWidth="1"/>
    <col min="5109" max="5110" width="15.7109375" style="2" customWidth="1"/>
    <col min="5111" max="5111" width="2.85546875" style="2" customWidth="1"/>
    <col min="5112" max="5113" width="15.7109375" style="2" customWidth="1"/>
    <col min="5114" max="5114" width="2.85546875" style="2" customWidth="1"/>
    <col min="5115" max="5116" width="15.7109375" style="2" customWidth="1"/>
    <col min="5117" max="5117" width="2.85546875" style="2" customWidth="1"/>
    <col min="5118" max="5119" width="15.7109375" style="2" customWidth="1"/>
    <col min="5120" max="5120" width="2.85546875" style="2" customWidth="1"/>
    <col min="5121" max="5122" width="15.7109375" style="2" customWidth="1"/>
    <col min="5123" max="5361" width="9.140625" style="2"/>
    <col min="5362" max="5362" width="2.85546875" style="2" customWidth="1"/>
    <col min="5363" max="5363" width="45.85546875" style="2" customWidth="1"/>
    <col min="5364" max="5364" width="2.85546875" style="2" customWidth="1"/>
    <col min="5365" max="5366" width="15.7109375" style="2" customWidth="1"/>
    <col min="5367" max="5367" width="2.85546875" style="2" customWidth="1"/>
    <col min="5368" max="5369" width="15.7109375" style="2" customWidth="1"/>
    <col min="5370" max="5370" width="2.85546875" style="2" customWidth="1"/>
    <col min="5371" max="5372" width="15.7109375" style="2" customWidth="1"/>
    <col min="5373" max="5373" width="2.85546875" style="2" customWidth="1"/>
    <col min="5374" max="5375" width="15.7109375" style="2" customWidth="1"/>
    <col min="5376" max="5376" width="2.85546875" style="2" customWidth="1"/>
    <col min="5377" max="5378" width="15.7109375" style="2" customWidth="1"/>
    <col min="5379" max="5617" width="9.140625" style="2"/>
    <col min="5618" max="5618" width="2.85546875" style="2" customWidth="1"/>
    <col min="5619" max="5619" width="45.85546875" style="2" customWidth="1"/>
    <col min="5620" max="5620" width="2.85546875" style="2" customWidth="1"/>
    <col min="5621" max="5622" width="15.7109375" style="2" customWidth="1"/>
    <col min="5623" max="5623" width="2.85546875" style="2" customWidth="1"/>
    <col min="5624" max="5625" width="15.7109375" style="2" customWidth="1"/>
    <col min="5626" max="5626" width="2.85546875" style="2" customWidth="1"/>
    <col min="5627" max="5628" width="15.7109375" style="2" customWidth="1"/>
    <col min="5629" max="5629" width="2.85546875" style="2" customWidth="1"/>
    <col min="5630" max="5631" width="15.7109375" style="2" customWidth="1"/>
    <col min="5632" max="5632" width="2.85546875" style="2" customWidth="1"/>
    <col min="5633" max="5634" width="15.7109375" style="2" customWidth="1"/>
    <col min="5635" max="5873" width="9.140625" style="2"/>
    <col min="5874" max="5874" width="2.85546875" style="2" customWidth="1"/>
    <col min="5875" max="5875" width="45.85546875" style="2" customWidth="1"/>
    <col min="5876" max="5876" width="2.85546875" style="2" customWidth="1"/>
    <col min="5877" max="5878" width="15.7109375" style="2" customWidth="1"/>
    <col min="5879" max="5879" width="2.85546875" style="2" customWidth="1"/>
    <col min="5880" max="5881" width="15.7109375" style="2" customWidth="1"/>
    <col min="5882" max="5882" width="2.85546875" style="2" customWidth="1"/>
    <col min="5883" max="5884" width="15.7109375" style="2" customWidth="1"/>
    <col min="5885" max="5885" width="2.85546875" style="2" customWidth="1"/>
    <col min="5886" max="5887" width="15.7109375" style="2" customWidth="1"/>
    <col min="5888" max="5888" width="2.85546875" style="2" customWidth="1"/>
    <col min="5889" max="5890" width="15.7109375" style="2" customWidth="1"/>
    <col min="5891" max="6129" width="9.140625" style="2"/>
    <col min="6130" max="6130" width="2.85546875" style="2" customWidth="1"/>
    <col min="6131" max="6131" width="45.85546875" style="2" customWidth="1"/>
    <col min="6132" max="6132" width="2.85546875" style="2" customWidth="1"/>
    <col min="6133" max="6134" width="15.7109375" style="2" customWidth="1"/>
    <col min="6135" max="6135" width="2.85546875" style="2" customWidth="1"/>
    <col min="6136" max="6137" width="15.7109375" style="2" customWidth="1"/>
    <col min="6138" max="6138" width="2.85546875" style="2" customWidth="1"/>
    <col min="6139" max="6140" width="15.7109375" style="2" customWidth="1"/>
    <col min="6141" max="6141" width="2.85546875" style="2" customWidth="1"/>
    <col min="6142" max="6143" width="15.7109375" style="2" customWidth="1"/>
    <col min="6144" max="6144" width="2.85546875" style="2" customWidth="1"/>
    <col min="6145" max="6146" width="15.7109375" style="2" customWidth="1"/>
    <col min="6147" max="6385" width="9.140625" style="2"/>
    <col min="6386" max="6386" width="2.85546875" style="2" customWidth="1"/>
    <col min="6387" max="6387" width="45.85546875" style="2" customWidth="1"/>
    <col min="6388" max="6388" width="2.85546875" style="2" customWidth="1"/>
    <col min="6389" max="6390" width="15.7109375" style="2" customWidth="1"/>
    <col min="6391" max="6391" width="2.85546875" style="2" customWidth="1"/>
    <col min="6392" max="6393" width="15.7109375" style="2" customWidth="1"/>
    <col min="6394" max="6394" width="2.85546875" style="2" customWidth="1"/>
    <col min="6395" max="6396" width="15.7109375" style="2" customWidth="1"/>
    <col min="6397" max="6397" width="2.85546875" style="2" customWidth="1"/>
    <col min="6398" max="6399" width="15.7109375" style="2" customWidth="1"/>
    <col min="6400" max="6400" width="2.85546875" style="2" customWidth="1"/>
    <col min="6401" max="6402" width="15.7109375" style="2" customWidth="1"/>
    <col min="6403" max="6641" width="9.140625" style="2"/>
    <col min="6642" max="6642" width="2.85546875" style="2" customWidth="1"/>
    <col min="6643" max="6643" width="45.85546875" style="2" customWidth="1"/>
    <col min="6644" max="6644" width="2.85546875" style="2" customWidth="1"/>
    <col min="6645" max="6646" width="15.7109375" style="2" customWidth="1"/>
    <col min="6647" max="6647" width="2.85546875" style="2" customWidth="1"/>
    <col min="6648" max="6649" width="15.7109375" style="2" customWidth="1"/>
    <col min="6650" max="6650" width="2.85546875" style="2" customWidth="1"/>
    <col min="6651" max="6652" width="15.7109375" style="2" customWidth="1"/>
    <col min="6653" max="6653" width="2.85546875" style="2" customWidth="1"/>
    <col min="6654" max="6655" width="15.7109375" style="2" customWidth="1"/>
    <col min="6656" max="6656" width="2.85546875" style="2" customWidth="1"/>
    <col min="6657" max="6658" width="15.7109375" style="2" customWidth="1"/>
    <col min="6659" max="6897" width="9.140625" style="2"/>
    <col min="6898" max="6898" width="2.85546875" style="2" customWidth="1"/>
    <col min="6899" max="6899" width="45.85546875" style="2" customWidth="1"/>
    <col min="6900" max="6900" width="2.85546875" style="2" customWidth="1"/>
    <col min="6901" max="6902" width="15.7109375" style="2" customWidth="1"/>
    <col min="6903" max="6903" width="2.85546875" style="2" customWidth="1"/>
    <col min="6904" max="6905" width="15.7109375" style="2" customWidth="1"/>
    <col min="6906" max="6906" width="2.85546875" style="2" customWidth="1"/>
    <col min="6907" max="6908" width="15.7109375" style="2" customWidth="1"/>
    <col min="6909" max="6909" width="2.85546875" style="2" customWidth="1"/>
    <col min="6910" max="6911" width="15.7109375" style="2" customWidth="1"/>
    <col min="6912" max="6912" width="2.85546875" style="2" customWidth="1"/>
    <col min="6913" max="6914" width="15.7109375" style="2" customWidth="1"/>
    <col min="6915" max="7153" width="9.140625" style="2"/>
    <col min="7154" max="7154" width="2.85546875" style="2" customWidth="1"/>
    <col min="7155" max="7155" width="45.85546875" style="2" customWidth="1"/>
    <col min="7156" max="7156" width="2.85546875" style="2" customWidth="1"/>
    <col min="7157" max="7158" width="15.7109375" style="2" customWidth="1"/>
    <col min="7159" max="7159" width="2.85546875" style="2" customWidth="1"/>
    <col min="7160" max="7161" width="15.7109375" style="2" customWidth="1"/>
    <col min="7162" max="7162" width="2.85546875" style="2" customWidth="1"/>
    <col min="7163" max="7164" width="15.7109375" style="2" customWidth="1"/>
    <col min="7165" max="7165" width="2.85546875" style="2" customWidth="1"/>
    <col min="7166" max="7167" width="15.7109375" style="2" customWidth="1"/>
    <col min="7168" max="7168" width="2.85546875" style="2" customWidth="1"/>
    <col min="7169" max="7170" width="15.7109375" style="2" customWidth="1"/>
    <col min="7171" max="7409" width="9.140625" style="2"/>
    <col min="7410" max="7410" width="2.85546875" style="2" customWidth="1"/>
    <col min="7411" max="7411" width="45.85546875" style="2" customWidth="1"/>
    <col min="7412" max="7412" width="2.85546875" style="2" customWidth="1"/>
    <col min="7413" max="7414" width="15.7109375" style="2" customWidth="1"/>
    <col min="7415" max="7415" width="2.85546875" style="2" customWidth="1"/>
    <col min="7416" max="7417" width="15.7109375" style="2" customWidth="1"/>
    <col min="7418" max="7418" width="2.85546875" style="2" customWidth="1"/>
    <col min="7419" max="7420" width="15.7109375" style="2" customWidth="1"/>
    <col min="7421" max="7421" width="2.85546875" style="2" customWidth="1"/>
    <col min="7422" max="7423" width="15.7109375" style="2" customWidth="1"/>
    <col min="7424" max="7424" width="2.85546875" style="2" customWidth="1"/>
    <col min="7425" max="7426" width="15.7109375" style="2" customWidth="1"/>
    <col min="7427" max="7665" width="9.140625" style="2"/>
    <col min="7666" max="7666" width="2.85546875" style="2" customWidth="1"/>
    <col min="7667" max="7667" width="45.85546875" style="2" customWidth="1"/>
    <col min="7668" max="7668" width="2.85546875" style="2" customWidth="1"/>
    <col min="7669" max="7670" width="15.7109375" style="2" customWidth="1"/>
    <col min="7671" max="7671" width="2.85546875" style="2" customWidth="1"/>
    <col min="7672" max="7673" width="15.7109375" style="2" customWidth="1"/>
    <col min="7674" max="7674" width="2.85546875" style="2" customWidth="1"/>
    <col min="7675" max="7676" width="15.7109375" style="2" customWidth="1"/>
    <col min="7677" max="7677" width="2.85546875" style="2" customWidth="1"/>
    <col min="7678" max="7679" width="15.7109375" style="2" customWidth="1"/>
    <col min="7680" max="7680" width="2.85546875" style="2" customWidth="1"/>
    <col min="7681" max="7682" width="15.7109375" style="2" customWidth="1"/>
    <col min="7683" max="7921" width="9.140625" style="2"/>
    <col min="7922" max="7922" width="2.85546875" style="2" customWidth="1"/>
    <col min="7923" max="7923" width="45.85546875" style="2" customWidth="1"/>
    <col min="7924" max="7924" width="2.85546875" style="2" customWidth="1"/>
    <col min="7925" max="7926" width="15.7109375" style="2" customWidth="1"/>
    <col min="7927" max="7927" width="2.85546875" style="2" customWidth="1"/>
    <col min="7928" max="7929" width="15.7109375" style="2" customWidth="1"/>
    <col min="7930" max="7930" width="2.85546875" style="2" customWidth="1"/>
    <col min="7931" max="7932" width="15.7109375" style="2" customWidth="1"/>
    <col min="7933" max="7933" width="2.85546875" style="2" customWidth="1"/>
    <col min="7934" max="7935" width="15.7109375" style="2" customWidth="1"/>
    <col min="7936" max="7936" width="2.85546875" style="2" customWidth="1"/>
    <col min="7937" max="7938" width="15.7109375" style="2" customWidth="1"/>
    <col min="7939" max="8177" width="9.140625" style="2"/>
    <col min="8178" max="8178" width="2.85546875" style="2" customWidth="1"/>
    <col min="8179" max="8179" width="45.85546875" style="2" customWidth="1"/>
    <col min="8180" max="8180" width="2.85546875" style="2" customWidth="1"/>
    <col min="8181" max="8182" width="15.7109375" style="2" customWidth="1"/>
    <col min="8183" max="8183" width="2.85546875" style="2" customWidth="1"/>
    <col min="8184" max="8185" width="15.7109375" style="2" customWidth="1"/>
    <col min="8186" max="8186" width="2.85546875" style="2" customWidth="1"/>
    <col min="8187" max="8188" width="15.7109375" style="2" customWidth="1"/>
    <col min="8189" max="8189" width="2.85546875" style="2" customWidth="1"/>
    <col min="8190" max="8191" width="15.7109375" style="2" customWidth="1"/>
    <col min="8192" max="8192" width="2.85546875" style="2" customWidth="1"/>
    <col min="8193" max="8194" width="15.7109375" style="2" customWidth="1"/>
    <col min="8195" max="8433" width="9.140625" style="2"/>
    <col min="8434" max="8434" width="2.85546875" style="2" customWidth="1"/>
    <col min="8435" max="8435" width="45.85546875" style="2" customWidth="1"/>
    <col min="8436" max="8436" width="2.85546875" style="2" customWidth="1"/>
    <col min="8437" max="8438" width="15.7109375" style="2" customWidth="1"/>
    <col min="8439" max="8439" width="2.85546875" style="2" customWidth="1"/>
    <col min="8440" max="8441" width="15.7109375" style="2" customWidth="1"/>
    <col min="8442" max="8442" width="2.85546875" style="2" customWidth="1"/>
    <col min="8443" max="8444" width="15.7109375" style="2" customWidth="1"/>
    <col min="8445" max="8445" width="2.85546875" style="2" customWidth="1"/>
    <col min="8446" max="8447" width="15.7109375" style="2" customWidth="1"/>
    <col min="8448" max="8448" width="2.85546875" style="2" customWidth="1"/>
    <col min="8449" max="8450" width="15.7109375" style="2" customWidth="1"/>
    <col min="8451" max="8689" width="9.140625" style="2"/>
    <col min="8690" max="8690" width="2.85546875" style="2" customWidth="1"/>
    <col min="8691" max="8691" width="45.85546875" style="2" customWidth="1"/>
    <col min="8692" max="8692" width="2.85546875" style="2" customWidth="1"/>
    <col min="8693" max="8694" width="15.7109375" style="2" customWidth="1"/>
    <col min="8695" max="8695" width="2.85546875" style="2" customWidth="1"/>
    <col min="8696" max="8697" width="15.7109375" style="2" customWidth="1"/>
    <col min="8698" max="8698" width="2.85546875" style="2" customWidth="1"/>
    <col min="8699" max="8700" width="15.7109375" style="2" customWidth="1"/>
    <col min="8701" max="8701" width="2.85546875" style="2" customWidth="1"/>
    <col min="8702" max="8703" width="15.7109375" style="2" customWidth="1"/>
    <col min="8704" max="8704" width="2.85546875" style="2" customWidth="1"/>
    <col min="8705" max="8706" width="15.7109375" style="2" customWidth="1"/>
    <col min="8707" max="8945" width="9.140625" style="2"/>
    <col min="8946" max="8946" width="2.85546875" style="2" customWidth="1"/>
    <col min="8947" max="8947" width="45.85546875" style="2" customWidth="1"/>
    <col min="8948" max="8948" width="2.85546875" style="2" customWidth="1"/>
    <col min="8949" max="8950" width="15.7109375" style="2" customWidth="1"/>
    <col min="8951" max="8951" width="2.85546875" style="2" customWidth="1"/>
    <col min="8952" max="8953" width="15.7109375" style="2" customWidth="1"/>
    <col min="8954" max="8954" width="2.85546875" style="2" customWidth="1"/>
    <col min="8955" max="8956" width="15.7109375" style="2" customWidth="1"/>
    <col min="8957" max="8957" width="2.85546875" style="2" customWidth="1"/>
    <col min="8958" max="8959" width="15.7109375" style="2" customWidth="1"/>
    <col min="8960" max="8960" width="2.85546875" style="2" customWidth="1"/>
    <col min="8961" max="8962" width="15.7109375" style="2" customWidth="1"/>
    <col min="8963" max="9201" width="9.140625" style="2"/>
    <col min="9202" max="9202" width="2.85546875" style="2" customWidth="1"/>
    <col min="9203" max="9203" width="45.85546875" style="2" customWidth="1"/>
    <col min="9204" max="9204" width="2.85546875" style="2" customWidth="1"/>
    <col min="9205" max="9206" width="15.7109375" style="2" customWidth="1"/>
    <col min="9207" max="9207" width="2.85546875" style="2" customWidth="1"/>
    <col min="9208" max="9209" width="15.7109375" style="2" customWidth="1"/>
    <col min="9210" max="9210" width="2.85546875" style="2" customWidth="1"/>
    <col min="9211" max="9212" width="15.7109375" style="2" customWidth="1"/>
    <col min="9213" max="9213" width="2.85546875" style="2" customWidth="1"/>
    <col min="9214" max="9215" width="15.7109375" style="2" customWidth="1"/>
    <col min="9216" max="9216" width="2.85546875" style="2" customWidth="1"/>
    <col min="9217" max="9218" width="15.7109375" style="2" customWidth="1"/>
    <col min="9219" max="9457" width="9.140625" style="2"/>
    <col min="9458" max="9458" width="2.85546875" style="2" customWidth="1"/>
    <col min="9459" max="9459" width="45.85546875" style="2" customWidth="1"/>
    <col min="9460" max="9460" width="2.85546875" style="2" customWidth="1"/>
    <col min="9461" max="9462" width="15.7109375" style="2" customWidth="1"/>
    <col min="9463" max="9463" width="2.85546875" style="2" customWidth="1"/>
    <col min="9464" max="9465" width="15.7109375" style="2" customWidth="1"/>
    <col min="9466" max="9466" width="2.85546875" style="2" customWidth="1"/>
    <col min="9467" max="9468" width="15.7109375" style="2" customWidth="1"/>
    <col min="9469" max="9469" width="2.85546875" style="2" customWidth="1"/>
    <col min="9470" max="9471" width="15.7109375" style="2" customWidth="1"/>
    <col min="9472" max="9472" width="2.85546875" style="2" customWidth="1"/>
    <col min="9473" max="9474" width="15.7109375" style="2" customWidth="1"/>
    <col min="9475" max="9713" width="9.140625" style="2"/>
    <col min="9714" max="9714" width="2.85546875" style="2" customWidth="1"/>
    <col min="9715" max="9715" width="45.85546875" style="2" customWidth="1"/>
    <col min="9716" max="9716" width="2.85546875" style="2" customWidth="1"/>
    <col min="9717" max="9718" width="15.7109375" style="2" customWidth="1"/>
    <col min="9719" max="9719" width="2.85546875" style="2" customWidth="1"/>
    <col min="9720" max="9721" width="15.7109375" style="2" customWidth="1"/>
    <col min="9722" max="9722" width="2.85546875" style="2" customWidth="1"/>
    <col min="9723" max="9724" width="15.7109375" style="2" customWidth="1"/>
    <col min="9725" max="9725" width="2.85546875" style="2" customWidth="1"/>
    <col min="9726" max="9727" width="15.7109375" style="2" customWidth="1"/>
    <col min="9728" max="9728" width="2.85546875" style="2" customWidth="1"/>
    <col min="9729" max="9730" width="15.7109375" style="2" customWidth="1"/>
    <col min="9731" max="9969" width="9.140625" style="2"/>
    <col min="9970" max="9970" width="2.85546875" style="2" customWidth="1"/>
    <col min="9971" max="9971" width="45.85546875" style="2" customWidth="1"/>
    <col min="9972" max="9972" width="2.85546875" style="2" customWidth="1"/>
    <col min="9973" max="9974" width="15.7109375" style="2" customWidth="1"/>
    <col min="9975" max="9975" width="2.85546875" style="2" customWidth="1"/>
    <col min="9976" max="9977" width="15.7109375" style="2" customWidth="1"/>
    <col min="9978" max="9978" width="2.85546875" style="2" customWidth="1"/>
    <col min="9979" max="9980" width="15.7109375" style="2" customWidth="1"/>
    <col min="9981" max="9981" width="2.85546875" style="2" customWidth="1"/>
    <col min="9982" max="9983" width="15.7109375" style="2" customWidth="1"/>
    <col min="9984" max="9984" width="2.85546875" style="2" customWidth="1"/>
    <col min="9985" max="9986" width="15.7109375" style="2" customWidth="1"/>
    <col min="9987" max="10225" width="9.140625" style="2"/>
    <col min="10226" max="10226" width="2.85546875" style="2" customWidth="1"/>
    <col min="10227" max="10227" width="45.85546875" style="2" customWidth="1"/>
    <col min="10228" max="10228" width="2.85546875" style="2" customWidth="1"/>
    <col min="10229" max="10230" width="15.7109375" style="2" customWidth="1"/>
    <col min="10231" max="10231" width="2.85546875" style="2" customWidth="1"/>
    <col min="10232" max="10233" width="15.7109375" style="2" customWidth="1"/>
    <col min="10234" max="10234" width="2.85546875" style="2" customWidth="1"/>
    <col min="10235" max="10236" width="15.7109375" style="2" customWidth="1"/>
    <col min="10237" max="10237" width="2.85546875" style="2" customWidth="1"/>
    <col min="10238" max="10239" width="15.7109375" style="2" customWidth="1"/>
    <col min="10240" max="10240" width="2.85546875" style="2" customWidth="1"/>
    <col min="10241" max="10242" width="15.7109375" style="2" customWidth="1"/>
    <col min="10243" max="10481" width="9.140625" style="2"/>
    <col min="10482" max="10482" width="2.85546875" style="2" customWidth="1"/>
    <col min="10483" max="10483" width="45.85546875" style="2" customWidth="1"/>
    <col min="10484" max="10484" width="2.85546875" style="2" customWidth="1"/>
    <col min="10485" max="10486" width="15.7109375" style="2" customWidth="1"/>
    <col min="10487" max="10487" width="2.85546875" style="2" customWidth="1"/>
    <col min="10488" max="10489" width="15.7109375" style="2" customWidth="1"/>
    <col min="10490" max="10490" width="2.85546875" style="2" customWidth="1"/>
    <col min="10491" max="10492" width="15.7109375" style="2" customWidth="1"/>
    <col min="10493" max="10493" width="2.85546875" style="2" customWidth="1"/>
    <col min="10494" max="10495" width="15.7109375" style="2" customWidth="1"/>
    <col min="10496" max="10496" width="2.85546875" style="2" customWidth="1"/>
    <col min="10497" max="10498" width="15.7109375" style="2" customWidth="1"/>
    <col min="10499" max="10737" width="9.140625" style="2"/>
    <col min="10738" max="10738" width="2.85546875" style="2" customWidth="1"/>
    <col min="10739" max="10739" width="45.85546875" style="2" customWidth="1"/>
    <col min="10740" max="10740" width="2.85546875" style="2" customWidth="1"/>
    <col min="10741" max="10742" width="15.7109375" style="2" customWidth="1"/>
    <col min="10743" max="10743" width="2.85546875" style="2" customWidth="1"/>
    <col min="10744" max="10745" width="15.7109375" style="2" customWidth="1"/>
    <col min="10746" max="10746" width="2.85546875" style="2" customWidth="1"/>
    <col min="10747" max="10748" width="15.7109375" style="2" customWidth="1"/>
    <col min="10749" max="10749" width="2.85546875" style="2" customWidth="1"/>
    <col min="10750" max="10751" width="15.7109375" style="2" customWidth="1"/>
    <col min="10752" max="10752" width="2.85546875" style="2" customWidth="1"/>
    <col min="10753" max="10754" width="15.7109375" style="2" customWidth="1"/>
    <col min="10755" max="10993" width="9.140625" style="2"/>
    <col min="10994" max="10994" width="2.85546875" style="2" customWidth="1"/>
    <col min="10995" max="10995" width="45.85546875" style="2" customWidth="1"/>
    <col min="10996" max="10996" width="2.85546875" style="2" customWidth="1"/>
    <col min="10997" max="10998" width="15.7109375" style="2" customWidth="1"/>
    <col min="10999" max="10999" width="2.85546875" style="2" customWidth="1"/>
    <col min="11000" max="11001" width="15.7109375" style="2" customWidth="1"/>
    <col min="11002" max="11002" width="2.85546875" style="2" customWidth="1"/>
    <col min="11003" max="11004" width="15.7109375" style="2" customWidth="1"/>
    <col min="11005" max="11005" width="2.85546875" style="2" customWidth="1"/>
    <col min="11006" max="11007" width="15.7109375" style="2" customWidth="1"/>
    <col min="11008" max="11008" width="2.85546875" style="2" customWidth="1"/>
    <col min="11009" max="11010" width="15.7109375" style="2" customWidth="1"/>
    <col min="11011" max="11249" width="9.140625" style="2"/>
    <col min="11250" max="11250" width="2.85546875" style="2" customWidth="1"/>
    <col min="11251" max="11251" width="45.85546875" style="2" customWidth="1"/>
    <col min="11252" max="11252" width="2.85546875" style="2" customWidth="1"/>
    <col min="11253" max="11254" width="15.7109375" style="2" customWidth="1"/>
    <col min="11255" max="11255" width="2.85546875" style="2" customWidth="1"/>
    <col min="11256" max="11257" width="15.7109375" style="2" customWidth="1"/>
    <col min="11258" max="11258" width="2.85546875" style="2" customWidth="1"/>
    <col min="11259" max="11260" width="15.7109375" style="2" customWidth="1"/>
    <col min="11261" max="11261" width="2.85546875" style="2" customWidth="1"/>
    <col min="11262" max="11263" width="15.7109375" style="2" customWidth="1"/>
    <col min="11264" max="11264" width="2.85546875" style="2" customWidth="1"/>
    <col min="11265" max="11266" width="15.7109375" style="2" customWidth="1"/>
    <col min="11267" max="11505" width="9.140625" style="2"/>
    <col min="11506" max="11506" width="2.85546875" style="2" customWidth="1"/>
    <col min="11507" max="11507" width="45.85546875" style="2" customWidth="1"/>
    <col min="11508" max="11508" width="2.85546875" style="2" customWidth="1"/>
    <col min="11509" max="11510" width="15.7109375" style="2" customWidth="1"/>
    <col min="11511" max="11511" width="2.85546875" style="2" customWidth="1"/>
    <col min="11512" max="11513" width="15.7109375" style="2" customWidth="1"/>
    <col min="11514" max="11514" width="2.85546875" style="2" customWidth="1"/>
    <col min="11515" max="11516" width="15.7109375" style="2" customWidth="1"/>
    <col min="11517" max="11517" width="2.85546875" style="2" customWidth="1"/>
    <col min="11518" max="11519" width="15.7109375" style="2" customWidth="1"/>
    <col min="11520" max="11520" width="2.85546875" style="2" customWidth="1"/>
    <col min="11521" max="11522" width="15.7109375" style="2" customWidth="1"/>
    <col min="11523" max="11761" width="9.140625" style="2"/>
    <col min="11762" max="11762" width="2.85546875" style="2" customWidth="1"/>
    <col min="11763" max="11763" width="45.85546875" style="2" customWidth="1"/>
    <col min="11764" max="11764" width="2.85546875" style="2" customWidth="1"/>
    <col min="11765" max="11766" width="15.7109375" style="2" customWidth="1"/>
    <col min="11767" max="11767" width="2.85546875" style="2" customWidth="1"/>
    <col min="11768" max="11769" width="15.7109375" style="2" customWidth="1"/>
    <col min="11770" max="11770" width="2.85546875" style="2" customWidth="1"/>
    <col min="11771" max="11772" width="15.7109375" style="2" customWidth="1"/>
    <col min="11773" max="11773" width="2.85546875" style="2" customWidth="1"/>
    <col min="11774" max="11775" width="15.7109375" style="2" customWidth="1"/>
    <col min="11776" max="11776" width="2.85546875" style="2" customWidth="1"/>
    <col min="11777" max="11778" width="15.7109375" style="2" customWidth="1"/>
    <col min="11779" max="12017" width="9.140625" style="2"/>
    <col min="12018" max="12018" width="2.85546875" style="2" customWidth="1"/>
    <col min="12019" max="12019" width="45.85546875" style="2" customWidth="1"/>
    <col min="12020" max="12020" width="2.85546875" style="2" customWidth="1"/>
    <col min="12021" max="12022" width="15.7109375" style="2" customWidth="1"/>
    <col min="12023" max="12023" width="2.85546875" style="2" customWidth="1"/>
    <col min="12024" max="12025" width="15.7109375" style="2" customWidth="1"/>
    <col min="12026" max="12026" width="2.85546875" style="2" customWidth="1"/>
    <col min="12027" max="12028" width="15.7109375" style="2" customWidth="1"/>
    <col min="12029" max="12029" width="2.85546875" style="2" customWidth="1"/>
    <col min="12030" max="12031" width="15.7109375" style="2" customWidth="1"/>
    <col min="12032" max="12032" width="2.85546875" style="2" customWidth="1"/>
    <col min="12033" max="12034" width="15.7109375" style="2" customWidth="1"/>
    <col min="12035" max="12273" width="9.140625" style="2"/>
    <col min="12274" max="12274" width="2.85546875" style="2" customWidth="1"/>
    <col min="12275" max="12275" width="45.85546875" style="2" customWidth="1"/>
    <col min="12276" max="12276" width="2.85546875" style="2" customWidth="1"/>
    <col min="12277" max="12278" width="15.7109375" style="2" customWidth="1"/>
    <col min="12279" max="12279" width="2.85546875" style="2" customWidth="1"/>
    <col min="12280" max="12281" width="15.7109375" style="2" customWidth="1"/>
    <col min="12282" max="12282" width="2.85546875" style="2" customWidth="1"/>
    <col min="12283" max="12284" width="15.7109375" style="2" customWidth="1"/>
    <col min="12285" max="12285" width="2.85546875" style="2" customWidth="1"/>
    <col min="12286" max="12287" width="15.7109375" style="2" customWidth="1"/>
    <col min="12288" max="12288" width="2.85546875" style="2" customWidth="1"/>
    <col min="12289" max="12290" width="15.7109375" style="2" customWidth="1"/>
    <col min="12291" max="12529" width="9.140625" style="2"/>
    <col min="12530" max="12530" width="2.85546875" style="2" customWidth="1"/>
    <col min="12531" max="12531" width="45.85546875" style="2" customWidth="1"/>
    <col min="12532" max="12532" width="2.85546875" style="2" customWidth="1"/>
    <col min="12533" max="12534" width="15.7109375" style="2" customWidth="1"/>
    <col min="12535" max="12535" width="2.85546875" style="2" customWidth="1"/>
    <col min="12536" max="12537" width="15.7109375" style="2" customWidth="1"/>
    <col min="12538" max="12538" width="2.85546875" style="2" customWidth="1"/>
    <col min="12539" max="12540" width="15.7109375" style="2" customWidth="1"/>
    <col min="12541" max="12541" width="2.85546875" style="2" customWidth="1"/>
    <col min="12542" max="12543" width="15.7109375" style="2" customWidth="1"/>
    <col min="12544" max="12544" width="2.85546875" style="2" customWidth="1"/>
    <col min="12545" max="12546" width="15.7109375" style="2" customWidth="1"/>
    <col min="12547" max="12785" width="9.140625" style="2"/>
    <col min="12786" max="12786" width="2.85546875" style="2" customWidth="1"/>
    <col min="12787" max="12787" width="45.85546875" style="2" customWidth="1"/>
    <col min="12788" max="12788" width="2.85546875" style="2" customWidth="1"/>
    <col min="12789" max="12790" width="15.7109375" style="2" customWidth="1"/>
    <col min="12791" max="12791" width="2.85546875" style="2" customWidth="1"/>
    <col min="12792" max="12793" width="15.7109375" style="2" customWidth="1"/>
    <col min="12794" max="12794" width="2.85546875" style="2" customWidth="1"/>
    <col min="12795" max="12796" width="15.7109375" style="2" customWidth="1"/>
    <col min="12797" max="12797" width="2.85546875" style="2" customWidth="1"/>
    <col min="12798" max="12799" width="15.7109375" style="2" customWidth="1"/>
    <col min="12800" max="12800" width="2.85546875" style="2" customWidth="1"/>
    <col min="12801" max="12802" width="15.7109375" style="2" customWidth="1"/>
    <col min="12803" max="13041" width="9.140625" style="2"/>
    <col min="13042" max="13042" width="2.85546875" style="2" customWidth="1"/>
    <col min="13043" max="13043" width="45.85546875" style="2" customWidth="1"/>
    <col min="13044" max="13044" width="2.85546875" style="2" customWidth="1"/>
    <col min="13045" max="13046" width="15.7109375" style="2" customWidth="1"/>
    <col min="13047" max="13047" width="2.85546875" style="2" customWidth="1"/>
    <col min="13048" max="13049" width="15.7109375" style="2" customWidth="1"/>
    <col min="13050" max="13050" width="2.85546875" style="2" customWidth="1"/>
    <col min="13051" max="13052" width="15.7109375" style="2" customWidth="1"/>
    <col min="13053" max="13053" width="2.85546875" style="2" customWidth="1"/>
    <col min="13054" max="13055" width="15.7109375" style="2" customWidth="1"/>
    <col min="13056" max="13056" width="2.85546875" style="2" customWidth="1"/>
    <col min="13057" max="13058" width="15.7109375" style="2" customWidth="1"/>
    <col min="13059" max="13297" width="9.140625" style="2"/>
    <col min="13298" max="13298" width="2.85546875" style="2" customWidth="1"/>
    <col min="13299" max="13299" width="45.85546875" style="2" customWidth="1"/>
    <col min="13300" max="13300" width="2.85546875" style="2" customWidth="1"/>
    <col min="13301" max="13302" width="15.7109375" style="2" customWidth="1"/>
    <col min="13303" max="13303" width="2.85546875" style="2" customWidth="1"/>
    <col min="13304" max="13305" width="15.7109375" style="2" customWidth="1"/>
    <col min="13306" max="13306" width="2.85546875" style="2" customWidth="1"/>
    <col min="13307" max="13308" width="15.7109375" style="2" customWidth="1"/>
    <col min="13309" max="13309" width="2.85546875" style="2" customWidth="1"/>
    <col min="13310" max="13311" width="15.7109375" style="2" customWidth="1"/>
    <col min="13312" max="13312" width="2.85546875" style="2" customWidth="1"/>
    <col min="13313" max="13314" width="15.7109375" style="2" customWidth="1"/>
    <col min="13315" max="13553" width="9.140625" style="2"/>
    <col min="13554" max="13554" width="2.85546875" style="2" customWidth="1"/>
    <col min="13555" max="13555" width="45.85546875" style="2" customWidth="1"/>
    <col min="13556" max="13556" width="2.85546875" style="2" customWidth="1"/>
    <col min="13557" max="13558" width="15.7109375" style="2" customWidth="1"/>
    <col min="13559" max="13559" width="2.85546875" style="2" customWidth="1"/>
    <col min="13560" max="13561" width="15.7109375" style="2" customWidth="1"/>
    <col min="13562" max="13562" width="2.85546875" style="2" customWidth="1"/>
    <col min="13563" max="13564" width="15.7109375" style="2" customWidth="1"/>
    <col min="13565" max="13565" width="2.85546875" style="2" customWidth="1"/>
    <col min="13566" max="13567" width="15.7109375" style="2" customWidth="1"/>
    <col min="13568" max="13568" width="2.85546875" style="2" customWidth="1"/>
    <col min="13569" max="13570" width="15.7109375" style="2" customWidth="1"/>
    <col min="13571" max="13809" width="9.140625" style="2"/>
    <col min="13810" max="13810" width="2.85546875" style="2" customWidth="1"/>
    <col min="13811" max="13811" width="45.85546875" style="2" customWidth="1"/>
    <col min="13812" max="13812" width="2.85546875" style="2" customWidth="1"/>
    <col min="13813" max="13814" width="15.7109375" style="2" customWidth="1"/>
    <col min="13815" max="13815" width="2.85546875" style="2" customWidth="1"/>
    <col min="13816" max="13817" width="15.7109375" style="2" customWidth="1"/>
    <col min="13818" max="13818" width="2.85546875" style="2" customWidth="1"/>
    <col min="13819" max="13820" width="15.7109375" style="2" customWidth="1"/>
    <col min="13821" max="13821" width="2.85546875" style="2" customWidth="1"/>
    <col min="13822" max="13823" width="15.7109375" style="2" customWidth="1"/>
    <col min="13824" max="13824" width="2.85546875" style="2" customWidth="1"/>
    <col min="13825" max="13826" width="15.7109375" style="2" customWidth="1"/>
    <col min="13827" max="14065" width="9.140625" style="2"/>
    <col min="14066" max="14066" width="2.85546875" style="2" customWidth="1"/>
    <col min="14067" max="14067" width="45.85546875" style="2" customWidth="1"/>
    <col min="14068" max="14068" width="2.85546875" style="2" customWidth="1"/>
    <col min="14069" max="14070" width="15.7109375" style="2" customWidth="1"/>
    <col min="14071" max="14071" width="2.85546875" style="2" customWidth="1"/>
    <col min="14072" max="14073" width="15.7109375" style="2" customWidth="1"/>
    <col min="14074" max="14074" width="2.85546875" style="2" customWidth="1"/>
    <col min="14075" max="14076" width="15.7109375" style="2" customWidth="1"/>
    <col min="14077" max="14077" width="2.85546875" style="2" customWidth="1"/>
    <col min="14078" max="14079" width="15.7109375" style="2" customWidth="1"/>
    <col min="14080" max="14080" width="2.85546875" style="2" customWidth="1"/>
    <col min="14081" max="14082" width="15.7109375" style="2" customWidth="1"/>
    <col min="14083" max="14321" width="9.140625" style="2"/>
    <col min="14322" max="14322" width="2.85546875" style="2" customWidth="1"/>
    <col min="14323" max="14323" width="45.85546875" style="2" customWidth="1"/>
    <col min="14324" max="14324" width="2.85546875" style="2" customWidth="1"/>
    <col min="14325" max="14326" width="15.7109375" style="2" customWidth="1"/>
    <col min="14327" max="14327" width="2.85546875" style="2" customWidth="1"/>
    <col min="14328" max="14329" width="15.7109375" style="2" customWidth="1"/>
    <col min="14330" max="14330" width="2.85546875" style="2" customWidth="1"/>
    <col min="14331" max="14332" width="15.7109375" style="2" customWidth="1"/>
    <col min="14333" max="14333" width="2.85546875" style="2" customWidth="1"/>
    <col min="14334" max="14335" width="15.7109375" style="2" customWidth="1"/>
    <col min="14336" max="14336" width="2.85546875" style="2" customWidth="1"/>
    <col min="14337" max="14338" width="15.7109375" style="2" customWidth="1"/>
    <col min="14339" max="14577" width="9.140625" style="2"/>
    <col min="14578" max="14578" width="2.85546875" style="2" customWidth="1"/>
    <col min="14579" max="14579" width="45.85546875" style="2" customWidth="1"/>
    <col min="14580" max="14580" width="2.85546875" style="2" customWidth="1"/>
    <col min="14581" max="14582" width="15.7109375" style="2" customWidth="1"/>
    <col min="14583" max="14583" width="2.85546875" style="2" customWidth="1"/>
    <col min="14584" max="14585" width="15.7109375" style="2" customWidth="1"/>
    <col min="14586" max="14586" width="2.85546875" style="2" customWidth="1"/>
    <col min="14587" max="14588" width="15.7109375" style="2" customWidth="1"/>
    <col min="14589" max="14589" width="2.85546875" style="2" customWidth="1"/>
    <col min="14590" max="14591" width="15.7109375" style="2" customWidth="1"/>
    <col min="14592" max="14592" width="2.85546875" style="2" customWidth="1"/>
    <col min="14593" max="14594" width="15.7109375" style="2" customWidth="1"/>
    <col min="14595" max="14833" width="9.140625" style="2"/>
    <col min="14834" max="14834" width="2.85546875" style="2" customWidth="1"/>
    <col min="14835" max="14835" width="45.85546875" style="2" customWidth="1"/>
    <col min="14836" max="14836" width="2.85546875" style="2" customWidth="1"/>
    <col min="14837" max="14838" width="15.7109375" style="2" customWidth="1"/>
    <col min="14839" max="14839" width="2.85546875" style="2" customWidth="1"/>
    <col min="14840" max="14841" width="15.7109375" style="2" customWidth="1"/>
    <col min="14842" max="14842" width="2.85546875" style="2" customWidth="1"/>
    <col min="14843" max="14844" width="15.7109375" style="2" customWidth="1"/>
    <col min="14845" max="14845" width="2.85546875" style="2" customWidth="1"/>
    <col min="14846" max="14847" width="15.7109375" style="2" customWidth="1"/>
    <col min="14848" max="14848" width="2.85546875" style="2" customWidth="1"/>
    <col min="14849" max="14850" width="15.7109375" style="2" customWidth="1"/>
    <col min="14851" max="15089" width="9.140625" style="2"/>
    <col min="15090" max="15090" width="2.85546875" style="2" customWidth="1"/>
    <col min="15091" max="15091" width="45.85546875" style="2" customWidth="1"/>
    <col min="15092" max="15092" width="2.85546875" style="2" customWidth="1"/>
    <col min="15093" max="15094" width="15.7109375" style="2" customWidth="1"/>
    <col min="15095" max="15095" width="2.85546875" style="2" customWidth="1"/>
    <col min="15096" max="15097" width="15.7109375" style="2" customWidth="1"/>
    <col min="15098" max="15098" width="2.85546875" style="2" customWidth="1"/>
    <col min="15099" max="15100" width="15.7109375" style="2" customWidth="1"/>
    <col min="15101" max="15101" width="2.85546875" style="2" customWidth="1"/>
    <col min="15102" max="15103" width="15.7109375" style="2" customWidth="1"/>
    <col min="15104" max="15104" width="2.85546875" style="2" customWidth="1"/>
    <col min="15105" max="15106" width="15.7109375" style="2" customWidth="1"/>
    <col min="15107" max="15345" width="9.140625" style="2"/>
    <col min="15346" max="15346" width="2.85546875" style="2" customWidth="1"/>
    <col min="15347" max="15347" width="45.85546875" style="2" customWidth="1"/>
    <col min="15348" max="15348" width="2.85546875" style="2" customWidth="1"/>
    <col min="15349" max="15350" width="15.7109375" style="2" customWidth="1"/>
    <col min="15351" max="15351" width="2.85546875" style="2" customWidth="1"/>
    <col min="15352" max="15353" width="15.7109375" style="2" customWidth="1"/>
    <col min="15354" max="15354" width="2.85546875" style="2" customWidth="1"/>
    <col min="15355" max="15356" width="15.7109375" style="2" customWidth="1"/>
    <col min="15357" max="15357" width="2.85546875" style="2" customWidth="1"/>
    <col min="15358" max="15359" width="15.7109375" style="2" customWidth="1"/>
    <col min="15360" max="15360" width="2.85546875" style="2" customWidth="1"/>
    <col min="15361" max="15362" width="15.7109375" style="2" customWidth="1"/>
    <col min="15363" max="15601" width="9.140625" style="2"/>
    <col min="15602" max="15602" width="2.85546875" style="2" customWidth="1"/>
    <col min="15603" max="15603" width="45.85546875" style="2" customWidth="1"/>
    <col min="15604" max="15604" width="2.85546875" style="2" customWidth="1"/>
    <col min="15605" max="15606" width="15.7109375" style="2" customWidth="1"/>
    <col min="15607" max="15607" width="2.85546875" style="2" customWidth="1"/>
    <col min="15608" max="15609" width="15.7109375" style="2" customWidth="1"/>
    <col min="15610" max="15610" width="2.85546875" style="2" customWidth="1"/>
    <col min="15611" max="15612" width="15.7109375" style="2" customWidth="1"/>
    <col min="15613" max="15613" width="2.85546875" style="2" customWidth="1"/>
    <col min="15614" max="15615" width="15.7109375" style="2" customWidth="1"/>
    <col min="15616" max="15616" width="2.85546875" style="2" customWidth="1"/>
    <col min="15617" max="15618" width="15.7109375" style="2" customWidth="1"/>
    <col min="15619" max="15857" width="9.140625" style="2"/>
    <col min="15858" max="15858" width="2.85546875" style="2" customWidth="1"/>
    <col min="15859" max="15859" width="45.85546875" style="2" customWidth="1"/>
    <col min="15860" max="15860" width="2.85546875" style="2" customWidth="1"/>
    <col min="15861" max="15862" width="15.7109375" style="2" customWidth="1"/>
    <col min="15863" max="15863" width="2.85546875" style="2" customWidth="1"/>
    <col min="15864" max="15865" width="15.7109375" style="2" customWidth="1"/>
    <col min="15866" max="15866" width="2.85546875" style="2" customWidth="1"/>
    <col min="15867" max="15868" width="15.7109375" style="2" customWidth="1"/>
    <col min="15869" max="15869" width="2.85546875" style="2" customWidth="1"/>
    <col min="15870" max="15871" width="15.7109375" style="2" customWidth="1"/>
    <col min="15872" max="15872" width="2.85546875" style="2" customWidth="1"/>
    <col min="15873" max="15874" width="15.7109375" style="2" customWidth="1"/>
    <col min="15875" max="16113" width="9.140625" style="2"/>
    <col min="16114" max="16114" width="2.85546875" style="2" customWidth="1"/>
    <col min="16115" max="16115" width="45.85546875" style="2" customWidth="1"/>
    <col min="16116" max="16116" width="2.85546875" style="2" customWidth="1"/>
    <col min="16117" max="16118" width="15.7109375" style="2" customWidth="1"/>
    <col min="16119" max="16119" width="2.85546875" style="2" customWidth="1"/>
    <col min="16120" max="16121" width="15.7109375" style="2" customWidth="1"/>
    <col min="16122" max="16122" width="2.85546875" style="2" customWidth="1"/>
    <col min="16123" max="16124" width="15.7109375" style="2" customWidth="1"/>
    <col min="16125" max="16125" width="2.85546875" style="2" customWidth="1"/>
    <col min="16126" max="16127" width="15.7109375" style="2" customWidth="1"/>
    <col min="16128" max="16128" width="2.85546875" style="2" customWidth="1"/>
    <col min="16129" max="16130" width="15.7109375" style="2" customWidth="1"/>
    <col min="16131" max="16384" width="9.140625" style="2"/>
  </cols>
  <sheetData>
    <row r="1" spans="1:17" ht="12" customHeight="1" x14ac:dyDescent="0.25"/>
    <row r="2" spans="1:17" ht="12" customHeight="1" x14ac:dyDescent="0.25">
      <c r="B2" s="209" t="s">
        <v>467</v>
      </c>
    </row>
    <row r="3" spans="1:17" ht="12" customHeight="1" x14ac:dyDescent="0.25">
      <c r="B3" s="209" t="s">
        <v>468</v>
      </c>
    </row>
    <row r="4" spans="1:17" ht="12" customHeight="1" x14ac:dyDescent="0.25">
      <c r="B4" s="2313" t="s">
        <v>4</v>
      </c>
      <c r="D4" s="2316" t="s">
        <v>437</v>
      </c>
      <c r="E4" s="2316"/>
      <c r="G4" s="2316" t="s">
        <v>438</v>
      </c>
      <c r="H4" s="2316"/>
      <c r="J4" s="2316" t="s">
        <v>439</v>
      </c>
      <c r="K4" s="2316"/>
      <c r="M4" s="2285" t="s">
        <v>588</v>
      </c>
      <c r="N4" s="2285" t="s">
        <v>7</v>
      </c>
      <c r="P4" s="2316" t="s">
        <v>438</v>
      </c>
      <c r="Q4" s="2316"/>
    </row>
    <row r="5" spans="1:17" ht="12" customHeight="1" x14ac:dyDescent="0.25">
      <c r="B5" s="2314"/>
      <c r="D5" s="2317" t="s">
        <v>440</v>
      </c>
      <c r="E5" s="2317"/>
      <c r="G5" s="2317" t="s">
        <v>599</v>
      </c>
      <c r="H5" s="2317"/>
      <c r="J5" s="2317" t="s">
        <v>440</v>
      </c>
      <c r="K5" s="2317"/>
      <c r="M5" s="2286"/>
      <c r="N5" s="2286"/>
      <c r="P5" s="2317" t="s">
        <v>3</v>
      </c>
      <c r="Q5" s="2317"/>
    </row>
    <row r="6" spans="1:17" ht="12" customHeight="1" x14ac:dyDescent="0.25">
      <c r="B6" s="2315"/>
      <c r="D6" s="465">
        <v>2017</v>
      </c>
      <c r="E6" s="465">
        <v>2016</v>
      </c>
      <c r="F6" s="1688"/>
      <c r="G6" s="465">
        <v>2017</v>
      </c>
      <c r="H6" s="465">
        <v>2016</v>
      </c>
      <c r="I6" s="1688"/>
      <c r="J6" s="465">
        <v>2017</v>
      </c>
      <c r="K6" s="465">
        <v>2016</v>
      </c>
      <c r="M6" s="2287"/>
      <c r="N6" s="2287"/>
      <c r="P6" s="465">
        <v>2017</v>
      </c>
      <c r="Q6" s="465">
        <v>2016</v>
      </c>
    </row>
    <row r="7" spans="1:17" ht="12" customHeight="1" x14ac:dyDescent="0.25">
      <c r="B7" s="531"/>
      <c r="C7" s="132"/>
      <c r="D7" s="532"/>
      <c r="E7" s="532"/>
      <c r="F7" s="132"/>
      <c r="G7" s="532"/>
      <c r="H7" s="532"/>
      <c r="I7" s="132"/>
      <c r="J7" s="532"/>
      <c r="K7" s="532"/>
      <c r="L7" s="132"/>
    </row>
    <row r="8" spans="1:17" ht="12" customHeight="1" x14ac:dyDescent="0.25">
      <c r="B8" s="505" t="s">
        <v>8</v>
      </c>
      <c r="C8" s="132"/>
      <c r="D8" s="132"/>
      <c r="E8" s="132"/>
      <c r="F8" s="132"/>
      <c r="G8" s="132"/>
      <c r="H8" s="132"/>
      <c r="I8" s="132"/>
      <c r="J8" s="132"/>
      <c r="K8" s="132"/>
      <c r="L8" s="132"/>
    </row>
    <row r="9" spans="1:17" ht="12" customHeight="1" x14ac:dyDescent="0.25">
      <c r="B9" s="491" t="s">
        <v>589</v>
      </c>
      <c r="C9" s="132"/>
      <c r="D9" s="469">
        <v>222996785</v>
      </c>
      <c r="E9" s="469">
        <v>163892083</v>
      </c>
      <c r="F9" s="132"/>
      <c r="G9" s="470">
        <v>22064725.550000001</v>
      </c>
      <c r="H9" s="470">
        <v>16321218.26</v>
      </c>
      <c r="I9" s="132"/>
      <c r="J9" s="469">
        <v>4385481</v>
      </c>
      <c r="K9" s="469">
        <v>4115890</v>
      </c>
      <c r="L9" s="132"/>
      <c r="M9" s="1801">
        <f>VLOOKUP(B9,'FX rates'!$B$9:$K$114,4,FALSE)</f>
        <v>3.3109139999999999</v>
      </c>
      <c r="N9" s="1801">
        <f>VLOOKUP(B9,'FX rates'!$B$9:$K$114,5,FALSE)</f>
        <v>3.2522000000000002</v>
      </c>
      <c r="P9" s="469">
        <f>IF(G9="NA", "NA",G9/M9)</f>
        <v>6664240.0104623679</v>
      </c>
      <c r="Q9" s="469">
        <f>IF(H9="NA", "NA",H9/N9)</f>
        <v>5018516.1613676893</v>
      </c>
    </row>
    <row r="10" spans="1:17" ht="12" customHeight="1" x14ac:dyDescent="0.25">
      <c r="A10" s="102"/>
      <c r="B10" s="494" t="s">
        <v>16</v>
      </c>
      <c r="C10" s="132"/>
      <c r="D10" s="473">
        <v>407796</v>
      </c>
      <c r="E10" s="473">
        <v>599863</v>
      </c>
      <c r="F10" s="132"/>
      <c r="G10" s="474">
        <v>45029896.390000001</v>
      </c>
      <c r="H10" s="474">
        <v>72364049.480000004</v>
      </c>
      <c r="I10" s="132"/>
      <c r="J10" s="473">
        <v>3623</v>
      </c>
      <c r="K10" s="473">
        <v>3553</v>
      </c>
      <c r="L10" s="132"/>
      <c r="M10" s="1799">
        <f>VLOOKUP(B10,'FX rates'!$B$9:$K$114,4,FALSE)</f>
        <v>2972.9821440000001</v>
      </c>
      <c r="N10" s="1799">
        <f>VLOOKUP(B10,'FX rates'!$B$9:$K$114,5,FALSE)</f>
        <v>2974.03</v>
      </c>
      <c r="P10" s="473">
        <f t="shared" ref="P10:P31" si="0">IF(G10="NA", "NA",G10/M10)</f>
        <v>15146.372971286841</v>
      </c>
      <c r="Q10" s="473">
        <f t="shared" ref="Q10:Q31" si="1">IF(H10="NA", "NA",H10/N10)</f>
        <v>24331.983698886695</v>
      </c>
    </row>
    <row r="11" spans="1:17" ht="12" customHeight="1" x14ac:dyDescent="0.25">
      <c r="B11" s="494" t="s">
        <v>131</v>
      </c>
      <c r="C11" s="132"/>
      <c r="D11" s="473">
        <v>211526328</v>
      </c>
      <c r="E11" s="473">
        <v>196951833</v>
      </c>
      <c r="F11" s="132"/>
      <c r="G11" s="474">
        <v>20894341</v>
      </c>
      <c r="H11" s="474">
        <v>18857126</v>
      </c>
      <c r="I11" s="132"/>
      <c r="J11" s="473">
        <v>1751286</v>
      </c>
      <c r="K11" s="473">
        <v>1435748</v>
      </c>
      <c r="L11" s="132"/>
      <c r="M11" s="1799">
        <f>VLOOKUP(B11,'FX rates'!$B$9:$K$114,4,FALSE)</f>
        <v>1</v>
      </c>
      <c r="N11" s="1799">
        <f>VLOOKUP(B11,'FX rates'!$B$9:$K$114,5,FALSE)</f>
        <v>1</v>
      </c>
      <c r="P11" s="473">
        <f t="shared" si="0"/>
        <v>20894341</v>
      </c>
      <c r="Q11" s="473">
        <f t="shared" si="1"/>
        <v>18857126</v>
      </c>
    </row>
    <row r="12" spans="1:17" ht="12" customHeight="1" x14ac:dyDescent="0.25">
      <c r="B12" s="494" t="s">
        <v>20</v>
      </c>
      <c r="C12" s="132"/>
      <c r="D12" s="538">
        <v>8576719</v>
      </c>
      <c r="E12" s="538">
        <v>8632764</v>
      </c>
      <c r="F12" s="132"/>
      <c r="G12" s="519">
        <v>1648624.2788750001</v>
      </c>
      <c r="H12" s="519">
        <v>1641189.59</v>
      </c>
      <c r="I12" s="132"/>
      <c r="J12" s="538">
        <v>865529</v>
      </c>
      <c r="K12" s="538">
        <v>836895</v>
      </c>
      <c r="L12" s="132"/>
      <c r="M12" s="1799">
        <f>VLOOKUP(B12,'FX rates'!$B$9:$K$114,4,FALSE)</f>
        <v>19.678550999999999</v>
      </c>
      <c r="N12" s="1799">
        <f>VLOOKUP(B12,'FX rates'!$B$9:$K$114,5,FALSE)</f>
        <v>20.715699999999998</v>
      </c>
      <c r="P12" s="538">
        <f t="shared" si="0"/>
        <v>83777.727276515434</v>
      </c>
      <c r="Q12" s="538">
        <f t="shared" si="1"/>
        <v>79224.433159391192</v>
      </c>
    </row>
    <row r="13" spans="1:17" ht="12" customHeight="1" x14ac:dyDescent="0.25">
      <c r="A13" s="102"/>
      <c r="B13" s="497" t="s">
        <v>133</v>
      </c>
      <c r="C13" s="132"/>
      <c r="D13" s="476">
        <v>8437876</v>
      </c>
      <c r="E13" s="476">
        <v>8459291</v>
      </c>
      <c r="F13" s="132"/>
      <c r="G13" s="477">
        <v>728720</v>
      </c>
      <c r="H13" s="477" t="s">
        <v>123</v>
      </c>
      <c r="I13" s="132"/>
      <c r="J13" s="476">
        <v>82070</v>
      </c>
      <c r="K13" s="476" t="s">
        <v>123</v>
      </c>
      <c r="L13" s="132"/>
      <c r="M13" s="1808">
        <f>VLOOKUP(B13,'FX rates'!$B$9:$K$114,4,FALSE)</f>
        <v>1</v>
      </c>
      <c r="N13" s="1808">
        <f>VLOOKUP(B13,'FX rates'!$B$9:$K$114,5,FALSE)</f>
        <v>1</v>
      </c>
      <c r="P13" s="476">
        <f t="shared" si="0"/>
        <v>728720</v>
      </c>
      <c r="Q13" s="476" t="str">
        <f t="shared" si="1"/>
        <v>NA</v>
      </c>
    </row>
    <row r="14" spans="1:17" ht="12" customHeight="1" x14ac:dyDescent="0.25">
      <c r="A14" s="102"/>
      <c r="B14" s="330" t="s">
        <v>26</v>
      </c>
      <c r="C14" s="132"/>
      <c r="D14" s="341">
        <f>SUM(D9:D13)</f>
        <v>451945504</v>
      </c>
      <c r="E14" s="341">
        <f>SUM(E9:E13)</f>
        <v>378535834</v>
      </c>
      <c r="F14" s="341"/>
      <c r="G14" s="341"/>
      <c r="H14" s="341"/>
      <c r="I14" s="341"/>
      <c r="J14" s="341"/>
      <c r="K14" s="341"/>
      <c r="L14" s="1688"/>
      <c r="M14" s="1688"/>
      <c r="N14" s="1688"/>
      <c r="O14" s="1688"/>
      <c r="P14" s="341"/>
      <c r="Q14" s="341"/>
    </row>
    <row r="15" spans="1:17" ht="12" customHeight="1" x14ac:dyDescent="0.25">
      <c r="A15" s="102"/>
      <c r="B15" s="330"/>
      <c r="C15" s="132"/>
      <c r="D15" s="471" t="s">
        <v>598</v>
      </c>
      <c r="E15" s="471" t="s">
        <v>598</v>
      </c>
      <c r="F15" s="132"/>
      <c r="G15" s="479" t="s">
        <v>598</v>
      </c>
      <c r="H15" s="479" t="s">
        <v>598</v>
      </c>
      <c r="I15" s="132"/>
      <c r="J15" s="471" t="s">
        <v>598</v>
      </c>
      <c r="K15" s="471" t="s">
        <v>598</v>
      </c>
      <c r="L15" s="1688"/>
      <c r="M15" s="1688"/>
      <c r="N15" s="1688"/>
      <c r="O15" s="1688"/>
      <c r="P15" s="471"/>
      <c r="Q15" s="471"/>
    </row>
    <row r="16" spans="1:17" ht="12" customHeight="1" x14ac:dyDescent="0.25">
      <c r="B16" s="505" t="s">
        <v>441</v>
      </c>
      <c r="C16" s="132"/>
      <c r="D16" s="132"/>
      <c r="E16" s="132"/>
      <c r="F16" s="132"/>
      <c r="G16" s="483"/>
      <c r="H16" s="483"/>
      <c r="L16" s="1688"/>
      <c r="M16" s="1688"/>
      <c r="N16" s="1688"/>
      <c r="O16" s="1688"/>
      <c r="P16" s="1688"/>
      <c r="Q16" s="1688"/>
    </row>
    <row r="17" spans="1:18" ht="12" customHeight="1" x14ac:dyDescent="0.25">
      <c r="B17" s="494" t="s">
        <v>28</v>
      </c>
      <c r="C17" s="132"/>
      <c r="D17" s="619">
        <v>8576719</v>
      </c>
      <c r="E17" s="640">
        <v>8632764</v>
      </c>
      <c r="F17" s="132"/>
      <c r="G17" s="627">
        <v>1648624.2788750001</v>
      </c>
      <c r="H17" s="628">
        <v>1641189.59</v>
      </c>
      <c r="I17" s="132"/>
      <c r="J17" s="619">
        <v>865529</v>
      </c>
      <c r="K17" s="620">
        <v>836895</v>
      </c>
      <c r="L17" s="132"/>
      <c r="M17" s="1801">
        <f>VLOOKUP(B17,'FX rates'!$B$9:$K$114,4,FALSE)</f>
        <v>1.280929</v>
      </c>
      <c r="N17" s="1801">
        <f>VLOOKUP(B17,'FX rates'!$B$9:$K$114,5,FALSE)</f>
        <v>1.3875999999999999</v>
      </c>
      <c r="P17" s="619">
        <f t="shared" si="0"/>
        <v>1287053.5985015563</v>
      </c>
      <c r="Q17" s="620">
        <f t="shared" si="1"/>
        <v>1182754.1006053619</v>
      </c>
    </row>
    <row r="18" spans="1:18" ht="11.45" customHeight="1" x14ac:dyDescent="0.25">
      <c r="B18" s="494" t="s">
        <v>537</v>
      </c>
      <c r="C18" s="132"/>
      <c r="D18" s="621">
        <v>264995990</v>
      </c>
      <c r="E18" s="641">
        <v>322747312</v>
      </c>
      <c r="F18" s="132"/>
      <c r="G18" s="629">
        <v>17314843.100000001</v>
      </c>
      <c r="H18" s="630">
        <v>20063135</v>
      </c>
      <c r="I18" s="132"/>
      <c r="J18" s="621">
        <v>975712</v>
      </c>
      <c r="K18" s="528">
        <v>577757</v>
      </c>
      <c r="L18" s="132"/>
      <c r="M18" s="1799">
        <f>VLOOKUP(B18,'FX rates'!$B$9:$K$114,4,FALSE)</f>
        <v>63.714761000000003</v>
      </c>
      <c r="N18" s="1799">
        <f>VLOOKUP(B18,'FX rates'!$B$9:$K$114,5,FALSE)</f>
        <v>67.808000000000007</v>
      </c>
      <c r="P18" s="621">
        <f t="shared" si="0"/>
        <v>271755.59993076016</v>
      </c>
      <c r="Q18" s="528">
        <f t="shared" si="1"/>
        <v>295881.53315243038</v>
      </c>
    </row>
    <row r="19" spans="1:18" ht="12" customHeight="1" x14ac:dyDescent="0.25">
      <c r="B19" s="494" t="s">
        <v>37</v>
      </c>
      <c r="C19" s="132"/>
      <c r="D19" s="621">
        <v>747152</v>
      </c>
      <c r="E19" s="641">
        <v>544891</v>
      </c>
      <c r="F19" s="132"/>
      <c r="G19" s="629">
        <v>25218</v>
      </c>
      <c r="H19" s="630">
        <v>47241</v>
      </c>
      <c r="I19" s="132"/>
      <c r="J19" s="621">
        <v>573055</v>
      </c>
      <c r="K19" s="528">
        <v>10065</v>
      </c>
      <c r="L19" s="132"/>
      <c r="M19" s="1799">
        <f>VLOOKUP(B19,'FX rates'!$B$9:$K$114,4,FALSE)</f>
        <v>7.8149249999999997</v>
      </c>
      <c r="N19" s="1799">
        <f>VLOOKUP(B19,'FX rates'!$B$9:$K$114,5,FALSE)</f>
        <v>7.7542999999999997</v>
      </c>
      <c r="P19" s="621">
        <f t="shared" si="0"/>
        <v>3226.9023695045057</v>
      </c>
      <c r="Q19" s="528">
        <f t="shared" si="1"/>
        <v>6092.2326966973169</v>
      </c>
    </row>
    <row r="20" spans="1:18" ht="12" customHeight="1" x14ac:dyDescent="0.25">
      <c r="B20" s="494" t="s">
        <v>41</v>
      </c>
      <c r="C20" s="132"/>
      <c r="D20" s="621" t="s">
        <v>123</v>
      </c>
      <c r="E20" s="641" t="s">
        <v>123</v>
      </c>
      <c r="F20" s="132"/>
      <c r="G20" s="629" t="s">
        <v>123</v>
      </c>
      <c r="H20" s="630" t="s">
        <v>123</v>
      </c>
      <c r="I20" s="132"/>
      <c r="J20" s="621" t="s">
        <v>123</v>
      </c>
      <c r="K20" s="528" t="s">
        <v>123</v>
      </c>
      <c r="L20" s="132"/>
      <c r="M20" s="1799">
        <f>VLOOKUP(B20,'FX rates'!$B$9:$K$114,4,FALSE)</f>
        <v>112.646828</v>
      </c>
      <c r="N20" s="1799">
        <f>VLOOKUP(B20,'FX rates'!$B$9:$K$114,5,FALSE)</f>
        <v>116.965</v>
      </c>
      <c r="P20" s="621" t="str">
        <f t="shared" si="0"/>
        <v>NA</v>
      </c>
      <c r="Q20" s="528" t="str">
        <f t="shared" si="1"/>
        <v>NA</v>
      </c>
    </row>
    <row r="21" spans="1:18" ht="12" customHeight="1" x14ac:dyDescent="0.25">
      <c r="B21" s="494" t="s">
        <v>43</v>
      </c>
      <c r="C21" s="132"/>
      <c r="D21" s="621">
        <v>62203981</v>
      </c>
      <c r="E21" s="641">
        <v>65606504</v>
      </c>
      <c r="F21" s="132"/>
      <c r="G21" s="629">
        <v>704665115</v>
      </c>
      <c r="H21" s="630">
        <v>761016980</v>
      </c>
      <c r="I21" s="132"/>
      <c r="J21" s="621">
        <v>850048</v>
      </c>
      <c r="K21" s="528">
        <v>828377</v>
      </c>
      <c r="L21" s="132"/>
      <c r="M21" s="1799">
        <f>VLOOKUP(B21,'FX rates'!$B$9:$K$114,4,FALSE)</f>
        <v>1066.235158</v>
      </c>
      <c r="N21" s="1799">
        <f>VLOOKUP(B21,'FX rates'!$B$9:$K$114,5,FALSE)</f>
        <v>1203.51</v>
      </c>
      <c r="P21" s="621">
        <f t="shared" si="0"/>
        <v>660890.90170481883</v>
      </c>
      <c r="Q21" s="528">
        <f t="shared" si="1"/>
        <v>632331.24776694831</v>
      </c>
    </row>
    <row r="22" spans="1:18" ht="12" customHeight="1" x14ac:dyDescent="0.25">
      <c r="B22" s="494" t="s">
        <v>612</v>
      </c>
      <c r="C22" s="132"/>
      <c r="D22" s="621">
        <v>358254960</v>
      </c>
      <c r="E22" s="641">
        <v>396431206</v>
      </c>
      <c r="F22" s="132"/>
      <c r="G22" s="629">
        <v>23880408.84</v>
      </c>
      <c r="H22" s="630">
        <v>27300289.719999999</v>
      </c>
      <c r="I22" s="132"/>
      <c r="J22" s="621">
        <v>2025665</v>
      </c>
      <c r="K22" s="528">
        <v>1969063</v>
      </c>
      <c r="L22" s="132"/>
      <c r="M22" s="1799">
        <f>VLOOKUP(B22,'FX rates'!$B$9:$K$114,4,FALSE)</f>
        <v>63.714761000000003</v>
      </c>
      <c r="N22" s="1799">
        <f>VLOOKUP(B22,'FX rates'!$B$9:$K$114,5,FALSE)</f>
        <v>67.808000000000007</v>
      </c>
      <c r="P22" s="621">
        <f t="shared" si="0"/>
        <v>374801.82716215478</v>
      </c>
      <c r="Q22" s="528">
        <f t="shared" si="1"/>
        <v>402611.63461538457</v>
      </c>
    </row>
    <row r="23" spans="1:18" ht="12" customHeight="1" x14ac:dyDescent="0.25">
      <c r="B23" s="494" t="s">
        <v>148</v>
      </c>
      <c r="C23" s="132"/>
      <c r="D23" s="621">
        <v>533918</v>
      </c>
      <c r="E23" s="641">
        <v>692443</v>
      </c>
      <c r="F23" s="132"/>
      <c r="G23" s="629">
        <v>500697</v>
      </c>
      <c r="H23" s="630">
        <v>712006</v>
      </c>
      <c r="I23" s="132"/>
      <c r="J23" s="621">
        <v>6697</v>
      </c>
      <c r="K23" s="528">
        <v>5976</v>
      </c>
      <c r="L23" s="132"/>
      <c r="M23" s="1799">
        <f>VLOOKUP(B23,'FX rates'!$B$9:$K$114,4,FALSE)</f>
        <v>29.664079999999998</v>
      </c>
      <c r="N23" s="1799">
        <f>VLOOKUP(B23,'FX rates'!$B$9:$K$114,5,FALSE)</f>
        <v>32.283099999999997</v>
      </c>
      <c r="P23" s="621">
        <f t="shared" si="0"/>
        <v>16878.898654534372</v>
      </c>
      <c r="Q23" s="528">
        <f t="shared" si="1"/>
        <v>22055.069060901835</v>
      </c>
    </row>
    <row r="24" spans="1:18" ht="12" customHeight="1" x14ac:dyDescent="0.25">
      <c r="B24" s="518" t="s">
        <v>51</v>
      </c>
      <c r="C24" s="132"/>
      <c r="D24" s="621">
        <v>9996635</v>
      </c>
      <c r="E24" s="630">
        <v>6282730</v>
      </c>
      <c r="F24" s="132"/>
      <c r="G24" s="629" t="s">
        <v>123</v>
      </c>
      <c r="H24" s="630" t="s">
        <v>123</v>
      </c>
      <c r="I24" s="132"/>
      <c r="J24" s="621">
        <v>94191</v>
      </c>
      <c r="K24" s="528" t="s">
        <v>123</v>
      </c>
      <c r="L24" s="132"/>
      <c r="M24" s="1799">
        <f>VLOOKUP(B24,'FX rates'!$B$9:$K$114,4,FALSE)</f>
        <v>1.3364590000000001</v>
      </c>
      <c r="N24" s="1799">
        <f>VLOOKUP(B24,'FX rates'!$B$9:$K$114,5,FALSE)</f>
        <v>1.4459</v>
      </c>
      <c r="P24" s="621" t="str">
        <f t="shared" si="0"/>
        <v>NA</v>
      </c>
      <c r="Q24" s="528" t="str">
        <f t="shared" si="1"/>
        <v>NA</v>
      </c>
    </row>
    <row r="25" spans="1:18" ht="12" customHeight="1" x14ac:dyDescent="0.25">
      <c r="B25" s="497" t="s">
        <v>474</v>
      </c>
      <c r="C25" s="132"/>
      <c r="D25" s="529">
        <v>346890</v>
      </c>
      <c r="E25" s="622">
        <v>204470</v>
      </c>
      <c r="F25" s="132"/>
      <c r="G25" s="631" t="s">
        <v>123</v>
      </c>
      <c r="H25" s="632" t="s">
        <v>123</v>
      </c>
      <c r="I25" s="132"/>
      <c r="J25" s="529">
        <v>13150</v>
      </c>
      <c r="K25" s="622">
        <v>8180</v>
      </c>
      <c r="L25" s="132"/>
      <c r="M25" s="1808">
        <f>VLOOKUP(B25,'FX rates'!$B$9:$K$114,4,FALSE)</f>
        <v>32.551189999999998</v>
      </c>
      <c r="N25" s="1808">
        <f>VLOOKUP(B25,'FX rates'!$B$9:$K$114,5,FALSE)</f>
        <v>35.666600000000003</v>
      </c>
      <c r="P25" s="529" t="str">
        <f t="shared" si="0"/>
        <v>NA</v>
      </c>
      <c r="Q25" s="622" t="str">
        <f t="shared" si="1"/>
        <v>NA</v>
      </c>
    </row>
    <row r="26" spans="1:18" ht="12" customHeight="1" x14ac:dyDescent="0.25">
      <c r="B26" s="330" t="s">
        <v>26</v>
      </c>
      <c r="C26" s="132"/>
      <c r="D26" s="341">
        <f>SUM(D17:D25)</f>
        <v>705656245</v>
      </c>
      <c r="E26" s="341">
        <f>SUM(E17:E25)</f>
        <v>801142320</v>
      </c>
      <c r="F26" s="132"/>
      <c r="G26" s="165"/>
      <c r="H26" s="165"/>
      <c r="I26" s="132"/>
      <c r="J26" s="341"/>
      <c r="K26" s="1688"/>
      <c r="L26" s="1688"/>
      <c r="M26" s="1688"/>
      <c r="N26" s="1688"/>
      <c r="O26" s="1688"/>
      <c r="P26" s="341"/>
      <c r="Q26" s="1688"/>
      <c r="R26" s="1688"/>
    </row>
    <row r="27" spans="1:18" ht="12" customHeight="1" x14ac:dyDescent="0.25">
      <c r="B27" s="330"/>
      <c r="C27" s="132"/>
      <c r="D27" s="471" t="s">
        <v>598</v>
      </c>
      <c r="E27" s="132" t="s">
        <v>598</v>
      </c>
      <c r="F27" s="132"/>
      <c r="G27" s="479" t="s">
        <v>598</v>
      </c>
      <c r="H27" s="483" t="s">
        <v>598</v>
      </c>
      <c r="I27" s="132"/>
      <c r="J27" s="471" t="s">
        <v>598</v>
      </c>
      <c r="K27" s="1688" t="s">
        <v>598</v>
      </c>
      <c r="L27" s="1688"/>
      <c r="M27" s="1688"/>
      <c r="N27" s="1688"/>
      <c r="O27" s="1688"/>
      <c r="P27" s="471"/>
      <c r="Q27" s="1688"/>
      <c r="R27" s="1688"/>
    </row>
    <row r="28" spans="1:18" ht="12" customHeight="1" x14ac:dyDescent="0.25">
      <c r="B28" s="505" t="s">
        <v>59</v>
      </c>
      <c r="C28" s="132"/>
      <c r="D28" s="132"/>
      <c r="F28" s="132"/>
      <c r="G28" s="483"/>
      <c r="I28" s="132"/>
      <c r="J28" s="132"/>
      <c r="K28" s="1688"/>
      <c r="L28" s="1688"/>
      <c r="M28" s="1688"/>
      <c r="N28" s="1688"/>
      <c r="O28" s="1688"/>
      <c r="P28" s="132"/>
      <c r="Q28" s="1688"/>
      <c r="R28" s="1688"/>
    </row>
    <row r="29" spans="1:18" ht="12" customHeight="1" x14ac:dyDescent="0.25">
      <c r="B29" s="642" t="s">
        <v>68</v>
      </c>
      <c r="C29" s="132"/>
      <c r="D29" s="619">
        <v>69334515</v>
      </c>
      <c r="E29" s="620">
        <v>41670839</v>
      </c>
      <c r="F29" s="132"/>
      <c r="G29" s="627">
        <v>259668.70364895999</v>
      </c>
      <c r="H29" s="628">
        <v>130855</v>
      </c>
      <c r="I29" s="132"/>
      <c r="J29" s="650">
        <v>564606</v>
      </c>
      <c r="K29" s="640">
        <v>476723</v>
      </c>
      <c r="L29" s="132"/>
      <c r="M29" s="1801">
        <f>VLOOKUP(B29,'FX rates'!$B$9:$K$114,4,FALSE)</f>
        <v>3.7825220000000002</v>
      </c>
      <c r="N29" s="1801">
        <f>VLOOKUP(B29,'FX rates'!$B$9:$K$114,5,FALSE)</f>
        <v>3.5133999999999999</v>
      </c>
      <c r="P29" s="650">
        <f t="shared" si="0"/>
        <v>68649.621508866301</v>
      </c>
      <c r="Q29" s="640">
        <f t="shared" si="1"/>
        <v>37244.549439289578</v>
      </c>
    </row>
    <row r="30" spans="1:18" ht="12" customHeight="1" x14ac:dyDescent="0.25">
      <c r="B30" s="643" t="s">
        <v>78</v>
      </c>
      <c r="C30" s="132"/>
      <c r="D30" s="621">
        <v>47794037</v>
      </c>
      <c r="E30" s="528">
        <v>34393431</v>
      </c>
      <c r="F30" s="132"/>
      <c r="G30" s="629">
        <v>656091.77899999998</v>
      </c>
      <c r="H30" s="630">
        <v>522180.71</v>
      </c>
      <c r="I30" s="132"/>
      <c r="J30" s="651">
        <v>2066426</v>
      </c>
      <c r="K30" s="641">
        <v>1090978</v>
      </c>
      <c r="L30" s="132"/>
      <c r="M30" s="1799">
        <f>VLOOKUP(B30,'FX rates'!$B$9:$K$114,4,FALSE)</f>
        <v>12.355112</v>
      </c>
      <c r="N30" s="1799">
        <f>VLOOKUP(B30,'FX rates'!$B$9:$K$114,5,FALSE)</f>
        <v>13.7004</v>
      </c>
      <c r="P30" s="651">
        <f t="shared" si="0"/>
        <v>53102.859690790334</v>
      </c>
      <c r="Q30" s="641">
        <f t="shared" si="1"/>
        <v>38114.267466643309</v>
      </c>
    </row>
    <row r="31" spans="1:18" ht="12" customHeight="1" x14ac:dyDescent="0.25">
      <c r="B31" s="644" t="s">
        <v>84</v>
      </c>
      <c r="C31" s="132"/>
      <c r="D31" s="529">
        <v>660347194</v>
      </c>
      <c r="E31" s="622">
        <v>930716193</v>
      </c>
      <c r="F31" s="132"/>
      <c r="G31" s="631">
        <v>39460374.700000003</v>
      </c>
      <c r="H31" s="632">
        <v>64561322.829999998</v>
      </c>
      <c r="I31" s="132"/>
      <c r="J31" s="652">
        <v>4771652</v>
      </c>
      <c r="K31" s="648">
        <v>2874122</v>
      </c>
      <c r="L31" s="132"/>
      <c r="M31" s="1808">
        <f>VLOOKUP(B31,'FX rates'!$B$9:$K$114,4,FALSE)</f>
        <v>57.607197999999997</v>
      </c>
      <c r="N31" s="1808">
        <f>VLOOKUP(B31,'FX rates'!$B$9:$K$114,5,FALSE)</f>
        <v>60.803400000000003</v>
      </c>
      <c r="P31" s="652">
        <f t="shared" si="0"/>
        <v>684990.34964345954</v>
      </c>
      <c r="Q31" s="648">
        <f t="shared" si="1"/>
        <v>1061804.4851110298</v>
      </c>
    </row>
    <row r="32" spans="1:18" ht="12" customHeight="1" x14ac:dyDescent="0.25">
      <c r="A32" s="132"/>
      <c r="B32" s="330" t="s">
        <v>26</v>
      </c>
      <c r="C32" s="132"/>
      <c r="D32" s="341">
        <f>SUM(D29:D31)</f>
        <v>777475746</v>
      </c>
      <c r="E32" s="341">
        <f>SUM(E29:E31)</f>
        <v>1006780463</v>
      </c>
      <c r="F32" s="132"/>
      <c r="G32" s="165"/>
      <c r="H32" s="165"/>
      <c r="I32" s="132"/>
      <c r="J32" s="341"/>
      <c r="K32" s="753"/>
      <c r="L32" s="132"/>
    </row>
    <row r="33" spans="1:12" ht="12" customHeight="1" x14ac:dyDescent="0.25">
      <c r="B33" s="21"/>
      <c r="C33" s="132"/>
      <c r="D33" s="209" t="s">
        <v>598</v>
      </c>
      <c r="E33" s="209" t="s">
        <v>598</v>
      </c>
      <c r="F33" s="1860"/>
      <c r="G33" s="1688" t="s">
        <v>598</v>
      </c>
      <c r="H33" s="1688" t="s">
        <v>598</v>
      </c>
      <c r="I33" s="1688"/>
      <c r="J33" s="1688" t="s">
        <v>598</v>
      </c>
      <c r="K33" s="1688" t="s">
        <v>598</v>
      </c>
      <c r="L33" s="132"/>
    </row>
    <row r="34" spans="1:12" ht="12" customHeight="1" x14ac:dyDescent="0.25">
      <c r="B34" s="653" t="s">
        <v>124</v>
      </c>
      <c r="C34" s="653"/>
      <c r="D34" s="2084">
        <f>SUM(D14,D26,D32)</f>
        <v>1935077495</v>
      </c>
      <c r="E34" s="2084">
        <f t="shared" ref="E34" si="2">SUM(E14,E26,E32)</f>
        <v>2186458617</v>
      </c>
      <c r="F34" s="1860"/>
      <c r="G34" s="1688"/>
      <c r="H34" s="1688"/>
      <c r="I34" s="1688"/>
      <c r="J34" s="1688"/>
      <c r="K34" s="1688"/>
      <c r="L34" s="132"/>
    </row>
    <row r="35" spans="1:12" ht="12" customHeight="1" x14ac:dyDescent="0.25">
      <c r="B35" s="132"/>
      <c r="C35" s="132"/>
      <c r="D35" s="1688" t="s">
        <v>598</v>
      </c>
      <c r="E35" s="1688" t="s">
        <v>598</v>
      </c>
      <c r="F35" s="1860"/>
      <c r="G35" s="1688" t="s">
        <v>598</v>
      </c>
      <c r="H35" s="1688" t="s">
        <v>598</v>
      </c>
      <c r="I35" s="1688"/>
      <c r="J35" s="1688" t="s">
        <v>598</v>
      </c>
      <c r="K35" s="1688" t="s">
        <v>598</v>
      </c>
      <c r="L35" s="132"/>
    </row>
    <row r="36" spans="1:12" ht="12" customHeight="1" x14ac:dyDescent="0.25">
      <c r="B36" s="132"/>
      <c r="C36" s="132"/>
      <c r="D36" s="1688" t="s">
        <v>598</v>
      </c>
      <c r="E36" s="1688" t="s">
        <v>598</v>
      </c>
      <c r="F36" s="1860"/>
      <c r="G36" s="1688" t="s">
        <v>598</v>
      </c>
      <c r="H36" s="1688" t="s">
        <v>598</v>
      </c>
      <c r="I36" s="1688"/>
      <c r="J36" s="1688" t="s">
        <v>598</v>
      </c>
      <c r="K36" s="1688" t="s">
        <v>598</v>
      </c>
      <c r="L36" s="132"/>
    </row>
    <row r="37" spans="1:12" ht="12" customHeight="1" x14ac:dyDescent="0.25">
      <c r="D37" s="2" t="s">
        <v>598</v>
      </c>
      <c r="E37" s="2" t="s">
        <v>598</v>
      </c>
      <c r="F37" s="1860"/>
      <c r="G37" s="2" t="s">
        <v>598</v>
      </c>
      <c r="H37" s="2" t="s">
        <v>598</v>
      </c>
      <c r="J37" s="2" t="s">
        <v>598</v>
      </c>
      <c r="K37" s="2" t="s">
        <v>598</v>
      </c>
      <c r="L37" s="132"/>
    </row>
    <row r="38" spans="1:12" ht="12" customHeight="1" x14ac:dyDescent="0.25">
      <c r="D38" s="2" t="s">
        <v>598</v>
      </c>
      <c r="F38" s="1860"/>
      <c r="G38" s="2" t="s">
        <v>598</v>
      </c>
      <c r="H38" s="2" t="s">
        <v>598</v>
      </c>
      <c r="J38" s="2" t="s">
        <v>598</v>
      </c>
      <c r="K38" s="2" t="s">
        <v>598</v>
      </c>
    </row>
    <row r="39" spans="1:12" ht="12" customHeight="1" x14ac:dyDescent="0.25">
      <c r="D39" s="2" t="s">
        <v>598</v>
      </c>
      <c r="E39" s="2" t="s">
        <v>598</v>
      </c>
      <c r="F39" s="1860"/>
      <c r="G39" s="2" t="s">
        <v>598</v>
      </c>
      <c r="H39" s="2" t="s">
        <v>598</v>
      </c>
      <c r="J39" s="2" t="s">
        <v>598</v>
      </c>
      <c r="K39" s="2" t="s">
        <v>598</v>
      </c>
    </row>
    <row r="40" spans="1:12" ht="12" customHeight="1" x14ac:dyDescent="0.25">
      <c r="D40" s="2" t="s">
        <v>598</v>
      </c>
      <c r="E40" s="2" t="s">
        <v>598</v>
      </c>
      <c r="G40" s="2" t="s">
        <v>598</v>
      </c>
      <c r="H40" s="2" t="s">
        <v>598</v>
      </c>
      <c r="J40" s="2" t="s">
        <v>598</v>
      </c>
      <c r="K40" s="2" t="s">
        <v>598</v>
      </c>
    </row>
    <row r="41" spans="1:12" ht="12" customHeight="1" x14ac:dyDescent="0.25">
      <c r="D41" s="2" t="s">
        <v>598</v>
      </c>
      <c r="E41" s="2" t="s">
        <v>598</v>
      </c>
      <c r="G41" s="2" t="s">
        <v>598</v>
      </c>
      <c r="H41" s="2" t="s">
        <v>598</v>
      </c>
      <c r="J41" s="2" t="s">
        <v>598</v>
      </c>
      <c r="K41" s="2" t="s">
        <v>598</v>
      </c>
    </row>
    <row r="42" spans="1:12" ht="12" customHeight="1" x14ac:dyDescent="0.25">
      <c r="D42" s="2" t="s">
        <v>598</v>
      </c>
      <c r="E42" s="2" t="s">
        <v>598</v>
      </c>
      <c r="G42" s="2" t="s">
        <v>598</v>
      </c>
      <c r="H42" s="2" t="s">
        <v>598</v>
      </c>
      <c r="J42" s="2" t="s">
        <v>598</v>
      </c>
      <c r="K42" s="2" t="s">
        <v>598</v>
      </c>
    </row>
    <row r="43" spans="1:12" ht="12" customHeight="1" x14ac:dyDescent="0.25">
      <c r="C43" s="132"/>
      <c r="D43" s="2" t="s">
        <v>598</v>
      </c>
      <c r="E43" s="2" t="s">
        <v>598</v>
      </c>
      <c r="F43" s="132"/>
      <c r="G43" s="2" t="s">
        <v>598</v>
      </c>
      <c r="H43" s="2" t="s">
        <v>598</v>
      </c>
      <c r="I43" s="132"/>
      <c r="J43" s="2" t="s">
        <v>598</v>
      </c>
      <c r="K43" s="2" t="s">
        <v>598</v>
      </c>
    </row>
    <row r="44" spans="1:12" ht="12" customHeight="1" x14ac:dyDescent="0.25">
      <c r="A44" s="132"/>
      <c r="C44" s="132"/>
      <c r="D44" s="2" t="s">
        <v>598</v>
      </c>
      <c r="E44" s="2" t="s">
        <v>598</v>
      </c>
      <c r="F44" s="132"/>
      <c r="G44" s="2" t="s">
        <v>598</v>
      </c>
      <c r="H44" s="2" t="s">
        <v>598</v>
      </c>
      <c r="I44" s="132"/>
      <c r="J44" s="2" t="s">
        <v>598</v>
      </c>
      <c r="K44" s="2" t="s">
        <v>598</v>
      </c>
      <c r="L44" s="132"/>
    </row>
    <row r="45" spans="1:12" ht="12" customHeight="1" x14ac:dyDescent="0.25">
      <c r="A45" s="132"/>
      <c r="D45" s="2" t="s">
        <v>598</v>
      </c>
      <c r="E45" s="2" t="s">
        <v>598</v>
      </c>
      <c r="G45" s="2" t="s">
        <v>598</v>
      </c>
      <c r="H45" s="2" t="s">
        <v>598</v>
      </c>
      <c r="J45" s="2" t="s">
        <v>598</v>
      </c>
      <c r="K45" s="2" t="s">
        <v>598</v>
      </c>
      <c r="L45" s="132"/>
    </row>
    <row r="46" spans="1:12" ht="12" customHeight="1" x14ac:dyDescent="0.25">
      <c r="D46" s="2" t="s">
        <v>598</v>
      </c>
      <c r="E46" s="2" t="s">
        <v>598</v>
      </c>
      <c r="G46" s="2" t="s">
        <v>598</v>
      </c>
      <c r="H46" s="2" t="s">
        <v>598</v>
      </c>
      <c r="J46" s="2" t="s">
        <v>598</v>
      </c>
      <c r="K46" s="2" t="s">
        <v>598</v>
      </c>
    </row>
    <row r="47" spans="1:12" ht="12" customHeight="1" x14ac:dyDescent="0.25">
      <c r="D47" s="2" t="s">
        <v>598</v>
      </c>
      <c r="E47" s="2" t="s">
        <v>598</v>
      </c>
      <c r="G47" s="2" t="s">
        <v>598</v>
      </c>
      <c r="H47" s="2" t="s">
        <v>598</v>
      </c>
      <c r="J47" s="2" t="s">
        <v>598</v>
      </c>
      <c r="K47" s="2" t="s">
        <v>598</v>
      </c>
    </row>
    <row r="48" spans="1:12" ht="12" customHeight="1" x14ac:dyDescent="0.25">
      <c r="D48" s="2" t="s">
        <v>598</v>
      </c>
      <c r="E48" s="2" t="s">
        <v>598</v>
      </c>
      <c r="G48" s="2" t="s">
        <v>598</v>
      </c>
      <c r="H48" s="2" t="s">
        <v>598</v>
      </c>
      <c r="J48" s="2" t="s">
        <v>598</v>
      </c>
      <c r="K48" s="2" t="s">
        <v>598</v>
      </c>
    </row>
    <row r="49" spans="1:12" ht="12" customHeight="1" x14ac:dyDescent="0.25">
      <c r="D49" s="2" t="s">
        <v>598</v>
      </c>
      <c r="E49" s="2" t="s">
        <v>598</v>
      </c>
      <c r="G49" s="2" t="s">
        <v>598</v>
      </c>
      <c r="H49" s="2" t="s">
        <v>598</v>
      </c>
      <c r="J49" s="2" t="s">
        <v>598</v>
      </c>
      <c r="K49" s="2" t="s">
        <v>598</v>
      </c>
    </row>
    <row r="50" spans="1:12" ht="12" customHeight="1" x14ac:dyDescent="0.25">
      <c r="D50" s="2" t="s">
        <v>598</v>
      </c>
      <c r="E50" s="2" t="s">
        <v>598</v>
      </c>
      <c r="G50" s="2" t="s">
        <v>598</v>
      </c>
      <c r="H50" s="2" t="s">
        <v>598</v>
      </c>
      <c r="J50" s="2" t="s">
        <v>598</v>
      </c>
      <c r="K50" s="2" t="s">
        <v>598</v>
      </c>
    </row>
    <row r="51" spans="1:12" ht="12" customHeight="1" x14ac:dyDescent="0.25">
      <c r="D51" s="2" t="s">
        <v>598</v>
      </c>
      <c r="E51" s="2" t="s">
        <v>598</v>
      </c>
      <c r="G51" s="2" t="s">
        <v>598</v>
      </c>
      <c r="H51" s="2" t="s">
        <v>598</v>
      </c>
      <c r="J51" s="2" t="s">
        <v>598</v>
      </c>
      <c r="K51" s="2" t="s">
        <v>598</v>
      </c>
    </row>
    <row r="52" spans="1:12" ht="12" customHeight="1" x14ac:dyDescent="0.25">
      <c r="D52" s="2" t="s">
        <v>598</v>
      </c>
      <c r="E52" s="2" t="s">
        <v>598</v>
      </c>
      <c r="G52" s="2" t="s">
        <v>598</v>
      </c>
      <c r="H52" s="2" t="s">
        <v>598</v>
      </c>
      <c r="J52" s="2" t="s">
        <v>598</v>
      </c>
      <c r="K52" s="2" t="s">
        <v>598</v>
      </c>
    </row>
    <row r="53" spans="1:12" ht="12" customHeight="1" x14ac:dyDescent="0.25">
      <c r="D53" s="2" t="s">
        <v>598</v>
      </c>
      <c r="E53" s="2" t="s">
        <v>598</v>
      </c>
      <c r="G53" s="2" t="s">
        <v>598</v>
      </c>
      <c r="H53" s="2" t="s">
        <v>598</v>
      </c>
      <c r="J53" s="2" t="s">
        <v>598</v>
      </c>
      <c r="K53" s="2" t="s">
        <v>598</v>
      </c>
    </row>
    <row r="54" spans="1:12" ht="12" customHeight="1" x14ac:dyDescent="0.25">
      <c r="D54" s="2" t="s">
        <v>598</v>
      </c>
      <c r="E54" s="2" t="s">
        <v>598</v>
      </c>
      <c r="G54" s="2" t="s">
        <v>598</v>
      </c>
      <c r="H54" s="2" t="s">
        <v>598</v>
      </c>
      <c r="J54" s="2" t="s">
        <v>598</v>
      </c>
      <c r="K54" s="2" t="s">
        <v>598</v>
      </c>
    </row>
    <row r="55" spans="1:12" ht="12" customHeight="1" x14ac:dyDescent="0.25">
      <c r="D55" s="2" t="s">
        <v>598</v>
      </c>
      <c r="E55" s="2" t="s">
        <v>598</v>
      </c>
      <c r="G55" s="2" t="s">
        <v>598</v>
      </c>
      <c r="H55" s="2" t="s">
        <v>598</v>
      </c>
      <c r="J55" s="2" t="s">
        <v>598</v>
      </c>
      <c r="K55" s="2" t="s">
        <v>598</v>
      </c>
    </row>
    <row r="56" spans="1:12" ht="12" customHeight="1" x14ac:dyDescent="0.25">
      <c r="D56" s="2" t="s">
        <v>598</v>
      </c>
      <c r="E56" s="2" t="s">
        <v>598</v>
      </c>
      <c r="G56" s="2" t="s">
        <v>598</v>
      </c>
      <c r="H56" s="2" t="s">
        <v>598</v>
      </c>
      <c r="J56" s="2" t="s">
        <v>598</v>
      </c>
      <c r="K56" s="2" t="s">
        <v>598</v>
      </c>
    </row>
    <row r="57" spans="1:12" ht="12" customHeight="1" x14ac:dyDescent="0.25">
      <c r="D57" s="2" t="s">
        <v>598</v>
      </c>
      <c r="E57" s="2" t="s">
        <v>598</v>
      </c>
      <c r="G57" s="2" t="s">
        <v>598</v>
      </c>
      <c r="H57" s="2" t="s">
        <v>598</v>
      </c>
      <c r="J57" s="2" t="s">
        <v>598</v>
      </c>
      <c r="K57" s="2" t="s">
        <v>598</v>
      </c>
    </row>
    <row r="58" spans="1:12" ht="12" customHeight="1" x14ac:dyDescent="0.25">
      <c r="D58" s="2" t="s">
        <v>598</v>
      </c>
      <c r="E58" s="2" t="s">
        <v>598</v>
      </c>
      <c r="G58" s="2" t="s">
        <v>598</v>
      </c>
      <c r="H58" s="2" t="s">
        <v>598</v>
      </c>
      <c r="J58" s="2" t="s">
        <v>598</v>
      </c>
      <c r="K58" s="2" t="s">
        <v>598</v>
      </c>
    </row>
    <row r="59" spans="1:12" ht="12" customHeight="1" x14ac:dyDescent="0.25">
      <c r="C59" s="131"/>
      <c r="D59" s="2" t="s">
        <v>598</v>
      </c>
      <c r="E59" s="2" t="s">
        <v>598</v>
      </c>
      <c r="F59" s="131"/>
      <c r="G59" s="2" t="s">
        <v>598</v>
      </c>
      <c r="H59" s="2" t="s">
        <v>598</v>
      </c>
      <c r="I59" s="131"/>
      <c r="J59" s="2" t="s">
        <v>598</v>
      </c>
      <c r="K59" s="2" t="s">
        <v>598</v>
      </c>
    </row>
    <row r="60" spans="1:12" ht="12" customHeight="1" x14ac:dyDescent="0.25">
      <c r="A60" s="131"/>
      <c r="D60" s="2" t="s">
        <v>598</v>
      </c>
      <c r="E60" s="2" t="s">
        <v>598</v>
      </c>
      <c r="G60" s="2" t="s">
        <v>598</v>
      </c>
      <c r="H60" s="2" t="s">
        <v>598</v>
      </c>
      <c r="J60" s="2" t="s">
        <v>598</v>
      </c>
      <c r="K60" s="2" t="s">
        <v>598</v>
      </c>
      <c r="L60" s="131"/>
    </row>
    <row r="61" spans="1:12" x14ac:dyDescent="0.25">
      <c r="D61" s="2" t="s">
        <v>598</v>
      </c>
      <c r="E61" s="2" t="s">
        <v>598</v>
      </c>
      <c r="G61" s="2" t="s">
        <v>598</v>
      </c>
      <c r="H61" s="2" t="s">
        <v>598</v>
      </c>
      <c r="J61" s="2" t="s">
        <v>598</v>
      </c>
      <c r="K61" s="2" t="s">
        <v>598</v>
      </c>
    </row>
    <row r="62" spans="1:12" x14ac:dyDescent="0.25">
      <c r="D62" s="2" t="s">
        <v>598</v>
      </c>
      <c r="E62" s="2" t="s">
        <v>598</v>
      </c>
      <c r="G62" s="2" t="s">
        <v>598</v>
      </c>
      <c r="H62" s="2" t="s">
        <v>598</v>
      </c>
      <c r="J62" s="2" t="s">
        <v>598</v>
      </c>
      <c r="K62" s="2" t="s">
        <v>598</v>
      </c>
    </row>
    <row r="63" spans="1:12" x14ac:dyDescent="0.25">
      <c r="D63" s="2" t="s">
        <v>598</v>
      </c>
      <c r="E63" s="2" t="s">
        <v>598</v>
      </c>
      <c r="G63" s="2" t="s">
        <v>598</v>
      </c>
      <c r="H63" s="2" t="s">
        <v>598</v>
      </c>
      <c r="J63" s="2" t="s">
        <v>598</v>
      </c>
      <c r="K63" s="2" t="s">
        <v>598</v>
      </c>
    </row>
    <row r="64" spans="1:12" x14ac:dyDescent="0.25">
      <c r="D64" s="2" t="s">
        <v>598</v>
      </c>
      <c r="E64" s="2" t="s">
        <v>598</v>
      </c>
      <c r="G64" s="2" t="s">
        <v>598</v>
      </c>
      <c r="H64" s="2" t="s">
        <v>598</v>
      </c>
      <c r="J64" s="2" t="s">
        <v>598</v>
      </c>
      <c r="K64" s="2" t="s">
        <v>598</v>
      </c>
    </row>
    <row r="65" spans="4:11" x14ac:dyDescent="0.25">
      <c r="D65" s="2" t="s">
        <v>598</v>
      </c>
      <c r="E65" s="2" t="s">
        <v>598</v>
      </c>
      <c r="G65" s="2" t="s">
        <v>598</v>
      </c>
      <c r="H65" s="2" t="s">
        <v>598</v>
      </c>
      <c r="J65" s="2" t="s">
        <v>598</v>
      </c>
      <c r="K65" s="2" t="s">
        <v>598</v>
      </c>
    </row>
    <row r="66" spans="4:11" x14ac:dyDescent="0.25">
      <c r="D66" s="2" t="s">
        <v>598</v>
      </c>
      <c r="E66" s="2" t="s">
        <v>598</v>
      </c>
      <c r="G66" s="2" t="s">
        <v>598</v>
      </c>
      <c r="H66" s="2" t="s">
        <v>598</v>
      </c>
      <c r="J66" s="2" t="s">
        <v>598</v>
      </c>
      <c r="K66" s="2" t="s">
        <v>598</v>
      </c>
    </row>
    <row r="67" spans="4:11" x14ac:dyDescent="0.25">
      <c r="D67" s="2" t="s">
        <v>598</v>
      </c>
      <c r="E67" s="2" t="s">
        <v>598</v>
      </c>
      <c r="G67" s="2" t="s">
        <v>598</v>
      </c>
      <c r="H67" s="2" t="s">
        <v>598</v>
      </c>
      <c r="J67" s="2" t="s">
        <v>598</v>
      </c>
      <c r="K67" s="2" t="s">
        <v>598</v>
      </c>
    </row>
    <row r="68" spans="4:11" x14ac:dyDescent="0.25">
      <c r="D68" s="2" t="s">
        <v>598</v>
      </c>
      <c r="E68" s="2" t="s">
        <v>598</v>
      </c>
      <c r="G68" s="2" t="s">
        <v>598</v>
      </c>
      <c r="H68" s="2" t="s">
        <v>598</v>
      </c>
      <c r="J68" s="2" t="s">
        <v>598</v>
      </c>
      <c r="K68" s="2" t="s">
        <v>598</v>
      </c>
    </row>
    <row r="69" spans="4:11" x14ac:dyDescent="0.25">
      <c r="D69" s="2" t="s">
        <v>598</v>
      </c>
      <c r="E69" s="2" t="s">
        <v>598</v>
      </c>
      <c r="G69" s="2" t="s">
        <v>598</v>
      </c>
      <c r="H69" s="2" t="s">
        <v>598</v>
      </c>
      <c r="J69" s="2" t="s">
        <v>598</v>
      </c>
      <c r="K69" s="2" t="s">
        <v>598</v>
      </c>
    </row>
    <row r="70" spans="4:11" x14ac:dyDescent="0.25">
      <c r="D70" s="2" t="s">
        <v>598</v>
      </c>
      <c r="E70" s="2" t="s">
        <v>598</v>
      </c>
      <c r="G70" s="2" t="s">
        <v>598</v>
      </c>
      <c r="H70" s="2" t="s">
        <v>598</v>
      </c>
      <c r="J70" s="2" t="s">
        <v>598</v>
      </c>
      <c r="K70" s="2" t="s">
        <v>598</v>
      </c>
    </row>
    <row r="71" spans="4:11" x14ac:dyDescent="0.25">
      <c r="D71" s="2" t="s">
        <v>598</v>
      </c>
      <c r="E71" s="2" t="s">
        <v>598</v>
      </c>
      <c r="G71" s="2" t="s">
        <v>598</v>
      </c>
      <c r="H71" s="2" t="s">
        <v>598</v>
      </c>
      <c r="J71" s="2" t="s">
        <v>598</v>
      </c>
      <c r="K71" s="2" t="s">
        <v>598</v>
      </c>
    </row>
    <row r="72" spans="4:11" x14ac:dyDescent="0.25">
      <c r="D72" s="2" t="s">
        <v>598</v>
      </c>
      <c r="E72" s="2" t="s">
        <v>598</v>
      </c>
      <c r="G72" s="2" t="s">
        <v>598</v>
      </c>
      <c r="H72" s="2" t="s">
        <v>598</v>
      </c>
      <c r="J72" s="2" t="s">
        <v>598</v>
      </c>
      <c r="K72" s="2" t="s">
        <v>598</v>
      </c>
    </row>
    <row r="73" spans="4:11" x14ac:dyDescent="0.25">
      <c r="D73" s="2" t="s">
        <v>598</v>
      </c>
      <c r="E73" s="2" t="s">
        <v>598</v>
      </c>
      <c r="G73" s="2" t="s">
        <v>598</v>
      </c>
      <c r="H73" s="2" t="s">
        <v>598</v>
      </c>
      <c r="J73" s="2" t="s">
        <v>598</v>
      </c>
      <c r="K73" s="2" t="s">
        <v>598</v>
      </c>
    </row>
    <row r="74" spans="4:11" x14ac:dyDescent="0.25">
      <c r="D74" s="2" t="s">
        <v>598</v>
      </c>
      <c r="E74" s="2" t="s">
        <v>598</v>
      </c>
      <c r="G74" s="2" t="s">
        <v>598</v>
      </c>
      <c r="H74" s="2" t="s">
        <v>598</v>
      </c>
      <c r="J74" s="2" t="s">
        <v>598</v>
      </c>
      <c r="K74" s="2" t="s">
        <v>598</v>
      </c>
    </row>
  </sheetData>
  <mergeCells count="11">
    <mergeCell ref="M4:M6"/>
    <mergeCell ref="N4:N6"/>
    <mergeCell ref="P4:Q4"/>
    <mergeCell ref="P5:Q5"/>
    <mergeCell ref="B4:B6"/>
    <mergeCell ref="D4:E4"/>
    <mergeCell ref="G4:H4"/>
    <mergeCell ref="J4:K4"/>
    <mergeCell ref="D5:E5"/>
    <mergeCell ref="G5:H5"/>
    <mergeCell ref="J5:K5"/>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A1:S75"/>
  <sheetViews>
    <sheetView showGridLines="0" zoomScale="85" zoomScaleNormal="85" workbookViewId="0">
      <selection activeCell="H27" sqref="H27"/>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2.85546875" style="2" customWidth="1"/>
    <col min="13" max="13" width="11.42578125" style="2" customWidth="1"/>
    <col min="14" max="14" width="11.5703125" style="2" customWidth="1"/>
    <col min="15" max="15" width="5.42578125" style="2" customWidth="1"/>
    <col min="16" max="16" width="17.140625" style="184" customWidth="1"/>
    <col min="17" max="17" width="12.5703125" style="184" customWidth="1"/>
    <col min="18" max="237" width="9.140625" style="2"/>
    <col min="238" max="238" width="2.85546875" style="2" customWidth="1"/>
    <col min="239" max="239" width="45.85546875" style="2" customWidth="1"/>
    <col min="240" max="240" width="2.85546875" style="2" customWidth="1"/>
    <col min="241" max="242" width="15.7109375" style="2" customWidth="1"/>
    <col min="243" max="243" width="2.85546875" style="2" customWidth="1"/>
    <col min="244" max="245" width="15.7109375" style="2" customWidth="1"/>
    <col min="246" max="246" width="2.85546875" style="2" customWidth="1"/>
    <col min="247" max="248" width="15.7109375" style="2" customWidth="1"/>
    <col min="249" max="249" width="2.85546875" style="2" customWidth="1"/>
    <col min="250" max="251" width="15.7109375" style="2" customWidth="1"/>
    <col min="252" max="252" width="2.85546875" style="2" customWidth="1"/>
    <col min="253" max="254" width="15.7109375" style="2" customWidth="1"/>
    <col min="255" max="255" width="2.85546875" style="2" customWidth="1"/>
    <col min="256" max="257" width="15.7109375" style="2" customWidth="1"/>
    <col min="258" max="258" width="2.85546875" style="2" customWidth="1"/>
    <col min="259" max="493" width="9.140625" style="2"/>
    <col min="494" max="494" width="2.85546875" style="2" customWidth="1"/>
    <col min="495" max="495" width="45.85546875" style="2" customWidth="1"/>
    <col min="496" max="496" width="2.85546875" style="2" customWidth="1"/>
    <col min="497" max="498" width="15.7109375" style="2" customWidth="1"/>
    <col min="499" max="499" width="2.85546875" style="2" customWidth="1"/>
    <col min="500" max="501" width="15.7109375" style="2" customWidth="1"/>
    <col min="502" max="502" width="2.85546875" style="2" customWidth="1"/>
    <col min="503" max="504" width="15.7109375" style="2" customWidth="1"/>
    <col min="505" max="505" width="2.85546875" style="2" customWidth="1"/>
    <col min="506" max="507" width="15.7109375" style="2" customWidth="1"/>
    <col min="508" max="508" width="2.85546875" style="2" customWidth="1"/>
    <col min="509" max="510" width="15.7109375" style="2" customWidth="1"/>
    <col min="511" max="511" width="2.85546875" style="2" customWidth="1"/>
    <col min="512" max="513" width="15.7109375" style="2" customWidth="1"/>
    <col min="514" max="514" width="2.85546875" style="2" customWidth="1"/>
    <col min="515" max="749" width="9.140625" style="2"/>
    <col min="750" max="750" width="2.85546875" style="2" customWidth="1"/>
    <col min="751" max="751" width="45.85546875" style="2" customWidth="1"/>
    <col min="752" max="752" width="2.85546875" style="2" customWidth="1"/>
    <col min="753" max="754" width="15.7109375" style="2" customWidth="1"/>
    <col min="755" max="755" width="2.85546875" style="2" customWidth="1"/>
    <col min="756" max="757" width="15.7109375" style="2" customWidth="1"/>
    <col min="758" max="758" width="2.85546875" style="2" customWidth="1"/>
    <col min="759" max="760" width="15.7109375" style="2" customWidth="1"/>
    <col min="761" max="761" width="2.85546875" style="2" customWidth="1"/>
    <col min="762" max="763" width="15.7109375" style="2" customWidth="1"/>
    <col min="764" max="764" width="2.85546875" style="2" customWidth="1"/>
    <col min="765" max="766" width="15.7109375" style="2" customWidth="1"/>
    <col min="767" max="767" width="2.85546875" style="2" customWidth="1"/>
    <col min="768" max="769" width="15.7109375" style="2" customWidth="1"/>
    <col min="770" max="770" width="2.85546875" style="2" customWidth="1"/>
    <col min="771" max="1005" width="9.140625" style="2"/>
    <col min="1006" max="1006" width="2.85546875" style="2" customWidth="1"/>
    <col min="1007" max="1007" width="45.85546875" style="2" customWidth="1"/>
    <col min="1008" max="1008" width="2.85546875" style="2" customWidth="1"/>
    <col min="1009" max="1010" width="15.7109375" style="2" customWidth="1"/>
    <col min="1011" max="1011" width="2.85546875" style="2" customWidth="1"/>
    <col min="1012" max="1013" width="15.7109375" style="2" customWidth="1"/>
    <col min="1014" max="1014" width="2.85546875" style="2" customWidth="1"/>
    <col min="1015" max="1016" width="15.7109375" style="2" customWidth="1"/>
    <col min="1017" max="1017" width="2.85546875" style="2" customWidth="1"/>
    <col min="1018" max="1019" width="15.7109375" style="2" customWidth="1"/>
    <col min="1020" max="1020" width="2.85546875" style="2" customWidth="1"/>
    <col min="1021" max="1022" width="15.7109375" style="2" customWidth="1"/>
    <col min="1023" max="1023" width="2.85546875" style="2" customWidth="1"/>
    <col min="1024" max="1025" width="15.7109375" style="2" customWidth="1"/>
    <col min="1026" max="1026" width="2.85546875" style="2" customWidth="1"/>
    <col min="1027" max="1261" width="9.140625" style="2"/>
    <col min="1262" max="1262" width="2.85546875" style="2" customWidth="1"/>
    <col min="1263" max="1263" width="45.85546875" style="2" customWidth="1"/>
    <col min="1264" max="1264" width="2.85546875" style="2" customWidth="1"/>
    <col min="1265" max="1266" width="15.7109375" style="2" customWidth="1"/>
    <col min="1267" max="1267" width="2.85546875" style="2" customWidth="1"/>
    <col min="1268" max="1269" width="15.7109375" style="2" customWidth="1"/>
    <col min="1270" max="1270" width="2.85546875" style="2" customWidth="1"/>
    <col min="1271" max="1272" width="15.7109375" style="2" customWidth="1"/>
    <col min="1273" max="1273" width="2.85546875" style="2" customWidth="1"/>
    <col min="1274" max="1275" width="15.7109375" style="2" customWidth="1"/>
    <col min="1276" max="1276" width="2.85546875" style="2" customWidth="1"/>
    <col min="1277" max="1278" width="15.7109375" style="2" customWidth="1"/>
    <col min="1279" max="1279" width="2.85546875" style="2" customWidth="1"/>
    <col min="1280" max="1281" width="15.7109375" style="2" customWidth="1"/>
    <col min="1282" max="1282" width="2.85546875" style="2" customWidth="1"/>
    <col min="1283" max="1517" width="9.140625" style="2"/>
    <col min="1518" max="1518" width="2.85546875" style="2" customWidth="1"/>
    <col min="1519" max="1519" width="45.85546875" style="2" customWidth="1"/>
    <col min="1520" max="1520" width="2.85546875" style="2" customWidth="1"/>
    <col min="1521" max="1522" width="15.7109375" style="2" customWidth="1"/>
    <col min="1523" max="1523" width="2.85546875" style="2" customWidth="1"/>
    <col min="1524" max="1525" width="15.7109375" style="2" customWidth="1"/>
    <col min="1526" max="1526" width="2.85546875" style="2" customWidth="1"/>
    <col min="1527" max="1528" width="15.7109375" style="2" customWidth="1"/>
    <col min="1529" max="1529" width="2.85546875" style="2" customWidth="1"/>
    <col min="1530" max="1531" width="15.7109375" style="2" customWidth="1"/>
    <col min="1532" max="1532" width="2.85546875" style="2" customWidth="1"/>
    <col min="1533" max="1534" width="15.7109375" style="2" customWidth="1"/>
    <col min="1535" max="1535" width="2.85546875" style="2" customWidth="1"/>
    <col min="1536" max="1537" width="15.7109375" style="2" customWidth="1"/>
    <col min="1538" max="1538" width="2.85546875" style="2" customWidth="1"/>
    <col min="1539" max="1773" width="9.140625" style="2"/>
    <col min="1774" max="1774" width="2.85546875" style="2" customWidth="1"/>
    <col min="1775" max="1775" width="45.85546875" style="2" customWidth="1"/>
    <col min="1776" max="1776" width="2.85546875" style="2" customWidth="1"/>
    <col min="1777" max="1778" width="15.7109375" style="2" customWidth="1"/>
    <col min="1779" max="1779" width="2.85546875" style="2" customWidth="1"/>
    <col min="1780" max="1781" width="15.7109375" style="2" customWidth="1"/>
    <col min="1782" max="1782" width="2.85546875" style="2" customWidth="1"/>
    <col min="1783" max="1784" width="15.7109375" style="2" customWidth="1"/>
    <col min="1785" max="1785" width="2.85546875" style="2" customWidth="1"/>
    <col min="1786" max="1787" width="15.7109375" style="2" customWidth="1"/>
    <col min="1788" max="1788" width="2.85546875" style="2" customWidth="1"/>
    <col min="1789" max="1790" width="15.7109375" style="2" customWidth="1"/>
    <col min="1791" max="1791" width="2.85546875" style="2" customWidth="1"/>
    <col min="1792" max="1793" width="15.7109375" style="2" customWidth="1"/>
    <col min="1794" max="1794" width="2.85546875" style="2" customWidth="1"/>
    <col min="1795" max="2029" width="9.140625" style="2"/>
    <col min="2030" max="2030" width="2.85546875" style="2" customWidth="1"/>
    <col min="2031" max="2031" width="45.85546875" style="2" customWidth="1"/>
    <col min="2032" max="2032" width="2.85546875" style="2" customWidth="1"/>
    <col min="2033" max="2034" width="15.7109375" style="2" customWidth="1"/>
    <col min="2035" max="2035" width="2.85546875" style="2" customWidth="1"/>
    <col min="2036" max="2037" width="15.7109375" style="2" customWidth="1"/>
    <col min="2038" max="2038" width="2.85546875" style="2" customWidth="1"/>
    <col min="2039" max="2040" width="15.7109375" style="2" customWidth="1"/>
    <col min="2041" max="2041" width="2.85546875" style="2" customWidth="1"/>
    <col min="2042" max="2043" width="15.7109375" style="2" customWidth="1"/>
    <col min="2044" max="2044" width="2.85546875" style="2" customWidth="1"/>
    <col min="2045" max="2046" width="15.7109375" style="2" customWidth="1"/>
    <col min="2047" max="2047" width="2.85546875" style="2" customWidth="1"/>
    <col min="2048" max="2049" width="15.7109375" style="2" customWidth="1"/>
    <col min="2050" max="2050" width="2.85546875" style="2" customWidth="1"/>
    <col min="2051" max="2285" width="9.140625" style="2"/>
    <col min="2286" max="2286" width="2.85546875" style="2" customWidth="1"/>
    <col min="2287" max="2287" width="45.85546875" style="2" customWidth="1"/>
    <col min="2288" max="2288" width="2.85546875" style="2" customWidth="1"/>
    <col min="2289" max="2290" width="15.7109375" style="2" customWidth="1"/>
    <col min="2291" max="2291" width="2.85546875" style="2" customWidth="1"/>
    <col min="2292" max="2293" width="15.7109375" style="2" customWidth="1"/>
    <col min="2294" max="2294" width="2.85546875" style="2" customWidth="1"/>
    <col min="2295" max="2296" width="15.7109375" style="2" customWidth="1"/>
    <col min="2297" max="2297" width="2.85546875" style="2" customWidth="1"/>
    <col min="2298" max="2299" width="15.7109375" style="2" customWidth="1"/>
    <col min="2300" max="2300" width="2.85546875" style="2" customWidth="1"/>
    <col min="2301" max="2302" width="15.7109375" style="2" customWidth="1"/>
    <col min="2303" max="2303" width="2.85546875" style="2" customWidth="1"/>
    <col min="2304" max="2305" width="15.7109375" style="2" customWidth="1"/>
    <col min="2306" max="2306" width="2.85546875" style="2" customWidth="1"/>
    <col min="2307" max="2541" width="9.140625" style="2"/>
    <col min="2542" max="2542" width="2.85546875" style="2" customWidth="1"/>
    <col min="2543" max="2543" width="45.85546875" style="2" customWidth="1"/>
    <col min="2544" max="2544" width="2.85546875" style="2" customWidth="1"/>
    <col min="2545" max="2546" width="15.7109375" style="2" customWidth="1"/>
    <col min="2547" max="2547" width="2.85546875" style="2" customWidth="1"/>
    <col min="2548" max="2549" width="15.7109375" style="2" customWidth="1"/>
    <col min="2550" max="2550" width="2.85546875" style="2" customWidth="1"/>
    <col min="2551" max="2552" width="15.7109375" style="2" customWidth="1"/>
    <col min="2553" max="2553" width="2.85546875" style="2" customWidth="1"/>
    <col min="2554" max="2555" width="15.7109375" style="2" customWidth="1"/>
    <col min="2556" max="2556" width="2.85546875" style="2" customWidth="1"/>
    <col min="2557" max="2558" width="15.7109375" style="2" customWidth="1"/>
    <col min="2559" max="2559" width="2.85546875" style="2" customWidth="1"/>
    <col min="2560" max="2561" width="15.7109375" style="2" customWidth="1"/>
    <col min="2562" max="2562" width="2.85546875" style="2" customWidth="1"/>
    <col min="2563" max="2797" width="9.140625" style="2"/>
    <col min="2798" max="2798" width="2.85546875" style="2" customWidth="1"/>
    <col min="2799" max="2799" width="45.85546875" style="2" customWidth="1"/>
    <col min="2800" max="2800" width="2.85546875" style="2" customWidth="1"/>
    <col min="2801" max="2802" width="15.7109375" style="2" customWidth="1"/>
    <col min="2803" max="2803" width="2.85546875" style="2" customWidth="1"/>
    <col min="2804" max="2805" width="15.7109375" style="2" customWidth="1"/>
    <col min="2806" max="2806" width="2.85546875" style="2" customWidth="1"/>
    <col min="2807" max="2808" width="15.7109375" style="2" customWidth="1"/>
    <col min="2809" max="2809" width="2.85546875" style="2" customWidth="1"/>
    <col min="2810" max="2811" width="15.7109375" style="2" customWidth="1"/>
    <col min="2812" max="2812" width="2.85546875" style="2" customWidth="1"/>
    <col min="2813" max="2814" width="15.7109375" style="2" customWidth="1"/>
    <col min="2815" max="2815" width="2.85546875" style="2" customWidth="1"/>
    <col min="2816" max="2817" width="15.7109375" style="2" customWidth="1"/>
    <col min="2818" max="2818" width="2.85546875" style="2" customWidth="1"/>
    <col min="2819" max="3053" width="9.140625" style="2"/>
    <col min="3054" max="3054" width="2.85546875" style="2" customWidth="1"/>
    <col min="3055" max="3055" width="45.85546875" style="2" customWidth="1"/>
    <col min="3056" max="3056" width="2.85546875" style="2" customWidth="1"/>
    <col min="3057" max="3058" width="15.7109375" style="2" customWidth="1"/>
    <col min="3059" max="3059" width="2.85546875" style="2" customWidth="1"/>
    <col min="3060" max="3061" width="15.7109375" style="2" customWidth="1"/>
    <col min="3062" max="3062" width="2.85546875" style="2" customWidth="1"/>
    <col min="3063" max="3064" width="15.7109375" style="2" customWidth="1"/>
    <col min="3065" max="3065" width="2.85546875" style="2" customWidth="1"/>
    <col min="3066" max="3067" width="15.7109375" style="2" customWidth="1"/>
    <col min="3068" max="3068" width="2.85546875" style="2" customWidth="1"/>
    <col min="3069" max="3070" width="15.7109375" style="2" customWidth="1"/>
    <col min="3071" max="3071" width="2.85546875" style="2" customWidth="1"/>
    <col min="3072" max="3073" width="15.7109375" style="2" customWidth="1"/>
    <col min="3074" max="3074" width="2.85546875" style="2" customWidth="1"/>
    <col min="3075" max="3309" width="9.140625" style="2"/>
    <col min="3310" max="3310" width="2.85546875" style="2" customWidth="1"/>
    <col min="3311" max="3311" width="45.85546875" style="2" customWidth="1"/>
    <col min="3312" max="3312" width="2.85546875" style="2" customWidth="1"/>
    <col min="3313" max="3314" width="15.7109375" style="2" customWidth="1"/>
    <col min="3315" max="3315" width="2.85546875" style="2" customWidth="1"/>
    <col min="3316" max="3317" width="15.7109375" style="2" customWidth="1"/>
    <col min="3318" max="3318" width="2.85546875" style="2" customWidth="1"/>
    <col min="3319" max="3320" width="15.7109375" style="2" customWidth="1"/>
    <col min="3321" max="3321" width="2.85546875" style="2" customWidth="1"/>
    <col min="3322" max="3323" width="15.7109375" style="2" customWidth="1"/>
    <col min="3324" max="3324" width="2.85546875" style="2" customWidth="1"/>
    <col min="3325" max="3326" width="15.7109375" style="2" customWidth="1"/>
    <col min="3327" max="3327" width="2.85546875" style="2" customWidth="1"/>
    <col min="3328" max="3329" width="15.7109375" style="2" customWidth="1"/>
    <col min="3330" max="3330" width="2.85546875" style="2" customWidth="1"/>
    <col min="3331" max="3565" width="9.140625" style="2"/>
    <col min="3566" max="3566" width="2.85546875" style="2" customWidth="1"/>
    <col min="3567" max="3567" width="45.85546875" style="2" customWidth="1"/>
    <col min="3568" max="3568" width="2.85546875" style="2" customWidth="1"/>
    <col min="3569" max="3570" width="15.7109375" style="2" customWidth="1"/>
    <col min="3571" max="3571" width="2.85546875" style="2" customWidth="1"/>
    <col min="3572" max="3573" width="15.7109375" style="2" customWidth="1"/>
    <col min="3574" max="3574" width="2.85546875" style="2" customWidth="1"/>
    <col min="3575" max="3576" width="15.7109375" style="2" customWidth="1"/>
    <col min="3577" max="3577" width="2.85546875" style="2" customWidth="1"/>
    <col min="3578" max="3579" width="15.7109375" style="2" customWidth="1"/>
    <col min="3580" max="3580" width="2.85546875" style="2" customWidth="1"/>
    <col min="3581" max="3582" width="15.7109375" style="2" customWidth="1"/>
    <col min="3583" max="3583" width="2.85546875" style="2" customWidth="1"/>
    <col min="3584" max="3585" width="15.7109375" style="2" customWidth="1"/>
    <col min="3586" max="3586" width="2.85546875" style="2" customWidth="1"/>
    <col min="3587" max="3821" width="9.140625" style="2"/>
    <col min="3822" max="3822" width="2.85546875" style="2" customWidth="1"/>
    <col min="3823" max="3823" width="45.85546875" style="2" customWidth="1"/>
    <col min="3824" max="3824" width="2.85546875" style="2" customWidth="1"/>
    <col min="3825" max="3826" width="15.7109375" style="2" customWidth="1"/>
    <col min="3827" max="3827" width="2.85546875" style="2" customWidth="1"/>
    <col min="3828" max="3829" width="15.7109375" style="2" customWidth="1"/>
    <col min="3830" max="3830" width="2.85546875" style="2" customWidth="1"/>
    <col min="3831" max="3832" width="15.7109375" style="2" customWidth="1"/>
    <col min="3833" max="3833" width="2.85546875" style="2" customWidth="1"/>
    <col min="3834" max="3835" width="15.7109375" style="2" customWidth="1"/>
    <col min="3836" max="3836" width="2.85546875" style="2" customWidth="1"/>
    <col min="3837" max="3838" width="15.7109375" style="2" customWidth="1"/>
    <col min="3839" max="3839" width="2.85546875" style="2" customWidth="1"/>
    <col min="3840" max="3841" width="15.7109375" style="2" customWidth="1"/>
    <col min="3842" max="3842" width="2.85546875" style="2" customWidth="1"/>
    <col min="3843" max="4077" width="9.140625" style="2"/>
    <col min="4078" max="4078" width="2.85546875" style="2" customWidth="1"/>
    <col min="4079" max="4079" width="45.85546875" style="2" customWidth="1"/>
    <col min="4080" max="4080" width="2.85546875" style="2" customWidth="1"/>
    <col min="4081" max="4082" width="15.7109375" style="2" customWidth="1"/>
    <col min="4083" max="4083" width="2.85546875" style="2" customWidth="1"/>
    <col min="4084" max="4085" width="15.7109375" style="2" customWidth="1"/>
    <col min="4086" max="4086" width="2.85546875" style="2" customWidth="1"/>
    <col min="4087" max="4088" width="15.7109375" style="2" customWidth="1"/>
    <col min="4089" max="4089" width="2.85546875" style="2" customWidth="1"/>
    <col min="4090" max="4091" width="15.7109375" style="2" customWidth="1"/>
    <col min="4092" max="4092" width="2.85546875" style="2" customWidth="1"/>
    <col min="4093" max="4094" width="15.7109375" style="2" customWidth="1"/>
    <col min="4095" max="4095" width="2.85546875" style="2" customWidth="1"/>
    <col min="4096" max="4097" width="15.7109375" style="2" customWidth="1"/>
    <col min="4098" max="4098" width="2.85546875" style="2" customWidth="1"/>
    <col min="4099" max="4333" width="9.140625" style="2"/>
    <col min="4334" max="4334" width="2.85546875" style="2" customWidth="1"/>
    <col min="4335" max="4335" width="45.85546875" style="2" customWidth="1"/>
    <col min="4336" max="4336" width="2.85546875" style="2" customWidth="1"/>
    <col min="4337" max="4338" width="15.7109375" style="2" customWidth="1"/>
    <col min="4339" max="4339" width="2.85546875" style="2" customWidth="1"/>
    <col min="4340" max="4341" width="15.7109375" style="2" customWidth="1"/>
    <col min="4342" max="4342" width="2.85546875" style="2" customWidth="1"/>
    <col min="4343" max="4344" width="15.7109375" style="2" customWidth="1"/>
    <col min="4345" max="4345" width="2.85546875" style="2" customWidth="1"/>
    <col min="4346" max="4347" width="15.7109375" style="2" customWidth="1"/>
    <col min="4348" max="4348" width="2.85546875" style="2" customWidth="1"/>
    <col min="4349" max="4350" width="15.7109375" style="2" customWidth="1"/>
    <col min="4351" max="4351" width="2.85546875" style="2" customWidth="1"/>
    <col min="4352" max="4353" width="15.7109375" style="2" customWidth="1"/>
    <col min="4354" max="4354" width="2.85546875" style="2" customWidth="1"/>
    <col min="4355" max="4589" width="9.140625" style="2"/>
    <col min="4590" max="4590" width="2.85546875" style="2" customWidth="1"/>
    <col min="4591" max="4591" width="45.85546875" style="2" customWidth="1"/>
    <col min="4592" max="4592" width="2.85546875" style="2" customWidth="1"/>
    <col min="4593" max="4594" width="15.7109375" style="2" customWidth="1"/>
    <col min="4595" max="4595" width="2.85546875" style="2" customWidth="1"/>
    <col min="4596" max="4597" width="15.7109375" style="2" customWidth="1"/>
    <col min="4598" max="4598" width="2.85546875" style="2" customWidth="1"/>
    <col min="4599" max="4600" width="15.7109375" style="2" customWidth="1"/>
    <col min="4601" max="4601" width="2.85546875" style="2" customWidth="1"/>
    <col min="4602" max="4603" width="15.7109375" style="2" customWidth="1"/>
    <col min="4604" max="4604" width="2.85546875" style="2" customWidth="1"/>
    <col min="4605" max="4606" width="15.7109375" style="2" customWidth="1"/>
    <col min="4607" max="4607" width="2.85546875" style="2" customWidth="1"/>
    <col min="4608" max="4609" width="15.7109375" style="2" customWidth="1"/>
    <col min="4610" max="4610" width="2.85546875" style="2" customWidth="1"/>
    <col min="4611" max="4845" width="9.140625" style="2"/>
    <col min="4846" max="4846" width="2.85546875" style="2" customWidth="1"/>
    <col min="4847" max="4847" width="45.85546875" style="2" customWidth="1"/>
    <col min="4848" max="4848" width="2.85546875" style="2" customWidth="1"/>
    <col min="4849" max="4850" width="15.7109375" style="2" customWidth="1"/>
    <col min="4851" max="4851" width="2.85546875" style="2" customWidth="1"/>
    <col min="4852" max="4853" width="15.7109375" style="2" customWidth="1"/>
    <col min="4854" max="4854" width="2.85546875" style="2" customWidth="1"/>
    <col min="4855" max="4856" width="15.7109375" style="2" customWidth="1"/>
    <col min="4857" max="4857" width="2.85546875" style="2" customWidth="1"/>
    <col min="4858" max="4859" width="15.7109375" style="2" customWidth="1"/>
    <col min="4860" max="4860" width="2.85546875" style="2" customWidth="1"/>
    <col min="4861" max="4862" width="15.7109375" style="2" customWidth="1"/>
    <col min="4863" max="4863" width="2.85546875" style="2" customWidth="1"/>
    <col min="4864" max="4865" width="15.7109375" style="2" customWidth="1"/>
    <col min="4866" max="4866" width="2.85546875" style="2" customWidth="1"/>
    <col min="4867" max="5101" width="9.140625" style="2"/>
    <col min="5102" max="5102" width="2.85546875" style="2" customWidth="1"/>
    <col min="5103" max="5103" width="45.85546875" style="2" customWidth="1"/>
    <col min="5104" max="5104" width="2.85546875" style="2" customWidth="1"/>
    <col min="5105" max="5106" width="15.7109375" style="2" customWidth="1"/>
    <col min="5107" max="5107" width="2.85546875" style="2" customWidth="1"/>
    <col min="5108" max="5109" width="15.7109375" style="2" customWidth="1"/>
    <col min="5110" max="5110" width="2.85546875" style="2" customWidth="1"/>
    <col min="5111" max="5112" width="15.7109375" style="2" customWidth="1"/>
    <col min="5113" max="5113" width="2.85546875" style="2" customWidth="1"/>
    <col min="5114" max="5115" width="15.7109375" style="2" customWidth="1"/>
    <col min="5116" max="5116" width="2.85546875" style="2" customWidth="1"/>
    <col min="5117" max="5118" width="15.7109375" style="2" customWidth="1"/>
    <col min="5119" max="5119" width="2.85546875" style="2" customWidth="1"/>
    <col min="5120" max="5121" width="15.7109375" style="2" customWidth="1"/>
    <col min="5122" max="5122" width="2.85546875" style="2" customWidth="1"/>
    <col min="5123" max="5357" width="9.140625" style="2"/>
    <col min="5358" max="5358" width="2.85546875" style="2" customWidth="1"/>
    <col min="5359" max="5359" width="45.85546875" style="2" customWidth="1"/>
    <col min="5360" max="5360" width="2.85546875" style="2" customWidth="1"/>
    <col min="5361" max="5362" width="15.7109375" style="2" customWidth="1"/>
    <col min="5363" max="5363" width="2.85546875" style="2" customWidth="1"/>
    <col min="5364" max="5365" width="15.7109375" style="2" customWidth="1"/>
    <col min="5366" max="5366" width="2.85546875" style="2" customWidth="1"/>
    <col min="5367" max="5368" width="15.7109375" style="2" customWidth="1"/>
    <col min="5369" max="5369" width="2.85546875" style="2" customWidth="1"/>
    <col min="5370" max="5371" width="15.7109375" style="2" customWidth="1"/>
    <col min="5372" max="5372" width="2.85546875" style="2" customWidth="1"/>
    <col min="5373" max="5374" width="15.7109375" style="2" customWidth="1"/>
    <col min="5375" max="5375" width="2.85546875" style="2" customWidth="1"/>
    <col min="5376" max="5377" width="15.7109375" style="2" customWidth="1"/>
    <col min="5378" max="5378" width="2.85546875" style="2" customWidth="1"/>
    <col min="5379" max="5613" width="9.140625" style="2"/>
    <col min="5614" max="5614" width="2.85546875" style="2" customWidth="1"/>
    <col min="5615" max="5615" width="45.85546875" style="2" customWidth="1"/>
    <col min="5616" max="5616" width="2.85546875" style="2" customWidth="1"/>
    <col min="5617" max="5618" width="15.7109375" style="2" customWidth="1"/>
    <col min="5619" max="5619" width="2.85546875" style="2" customWidth="1"/>
    <col min="5620" max="5621" width="15.7109375" style="2" customWidth="1"/>
    <col min="5622" max="5622" width="2.85546875" style="2" customWidth="1"/>
    <col min="5623" max="5624" width="15.7109375" style="2" customWidth="1"/>
    <col min="5625" max="5625" width="2.85546875" style="2" customWidth="1"/>
    <col min="5626" max="5627" width="15.7109375" style="2" customWidth="1"/>
    <col min="5628" max="5628" width="2.85546875" style="2" customWidth="1"/>
    <col min="5629" max="5630" width="15.7109375" style="2" customWidth="1"/>
    <col min="5631" max="5631" width="2.85546875" style="2" customWidth="1"/>
    <col min="5632" max="5633" width="15.7109375" style="2" customWidth="1"/>
    <col min="5634" max="5634" width="2.85546875" style="2" customWidth="1"/>
    <col min="5635" max="5869" width="9.140625" style="2"/>
    <col min="5870" max="5870" width="2.85546875" style="2" customWidth="1"/>
    <col min="5871" max="5871" width="45.85546875" style="2" customWidth="1"/>
    <col min="5872" max="5872" width="2.85546875" style="2" customWidth="1"/>
    <col min="5873" max="5874" width="15.7109375" style="2" customWidth="1"/>
    <col min="5875" max="5875" width="2.85546875" style="2" customWidth="1"/>
    <col min="5876" max="5877" width="15.7109375" style="2" customWidth="1"/>
    <col min="5878" max="5878" width="2.85546875" style="2" customWidth="1"/>
    <col min="5879" max="5880" width="15.7109375" style="2" customWidth="1"/>
    <col min="5881" max="5881" width="2.85546875" style="2" customWidth="1"/>
    <col min="5882" max="5883" width="15.7109375" style="2" customWidth="1"/>
    <col min="5884" max="5884" width="2.85546875" style="2" customWidth="1"/>
    <col min="5885" max="5886" width="15.7109375" style="2" customWidth="1"/>
    <col min="5887" max="5887" width="2.85546875" style="2" customWidth="1"/>
    <col min="5888" max="5889" width="15.7109375" style="2" customWidth="1"/>
    <col min="5890" max="5890" width="2.85546875" style="2" customWidth="1"/>
    <col min="5891" max="6125" width="9.140625" style="2"/>
    <col min="6126" max="6126" width="2.85546875" style="2" customWidth="1"/>
    <col min="6127" max="6127" width="45.85546875" style="2" customWidth="1"/>
    <col min="6128" max="6128" width="2.85546875" style="2" customWidth="1"/>
    <col min="6129" max="6130" width="15.7109375" style="2" customWidth="1"/>
    <col min="6131" max="6131" width="2.85546875" style="2" customWidth="1"/>
    <col min="6132" max="6133" width="15.7109375" style="2" customWidth="1"/>
    <col min="6134" max="6134" width="2.85546875" style="2" customWidth="1"/>
    <col min="6135" max="6136" width="15.7109375" style="2" customWidth="1"/>
    <col min="6137" max="6137" width="2.85546875" style="2" customWidth="1"/>
    <col min="6138" max="6139" width="15.7109375" style="2" customWidth="1"/>
    <col min="6140" max="6140" width="2.85546875" style="2" customWidth="1"/>
    <col min="6141" max="6142" width="15.7109375" style="2" customWidth="1"/>
    <col min="6143" max="6143" width="2.85546875" style="2" customWidth="1"/>
    <col min="6144" max="6145" width="15.7109375" style="2" customWidth="1"/>
    <col min="6146" max="6146" width="2.85546875" style="2" customWidth="1"/>
    <col min="6147" max="6381" width="9.140625" style="2"/>
    <col min="6382" max="6382" width="2.85546875" style="2" customWidth="1"/>
    <col min="6383" max="6383" width="45.85546875" style="2" customWidth="1"/>
    <col min="6384" max="6384" width="2.85546875" style="2" customWidth="1"/>
    <col min="6385" max="6386" width="15.7109375" style="2" customWidth="1"/>
    <col min="6387" max="6387" width="2.85546875" style="2" customWidth="1"/>
    <col min="6388" max="6389" width="15.7109375" style="2" customWidth="1"/>
    <col min="6390" max="6390" width="2.85546875" style="2" customWidth="1"/>
    <col min="6391" max="6392" width="15.7109375" style="2" customWidth="1"/>
    <col min="6393" max="6393" width="2.85546875" style="2" customWidth="1"/>
    <col min="6394" max="6395" width="15.7109375" style="2" customWidth="1"/>
    <col min="6396" max="6396" width="2.85546875" style="2" customWidth="1"/>
    <col min="6397" max="6398" width="15.7109375" style="2" customWidth="1"/>
    <col min="6399" max="6399" width="2.85546875" style="2" customWidth="1"/>
    <col min="6400" max="6401" width="15.7109375" style="2" customWidth="1"/>
    <col min="6402" max="6402" width="2.85546875" style="2" customWidth="1"/>
    <col min="6403" max="6637" width="9.140625" style="2"/>
    <col min="6638" max="6638" width="2.85546875" style="2" customWidth="1"/>
    <col min="6639" max="6639" width="45.85546875" style="2" customWidth="1"/>
    <col min="6640" max="6640" width="2.85546875" style="2" customWidth="1"/>
    <col min="6641" max="6642" width="15.7109375" style="2" customWidth="1"/>
    <col min="6643" max="6643" width="2.85546875" style="2" customWidth="1"/>
    <col min="6644" max="6645" width="15.7109375" style="2" customWidth="1"/>
    <col min="6646" max="6646" width="2.85546875" style="2" customWidth="1"/>
    <col min="6647" max="6648" width="15.7109375" style="2" customWidth="1"/>
    <col min="6649" max="6649" width="2.85546875" style="2" customWidth="1"/>
    <col min="6650" max="6651" width="15.7109375" style="2" customWidth="1"/>
    <col min="6652" max="6652" width="2.85546875" style="2" customWidth="1"/>
    <col min="6653" max="6654" width="15.7109375" style="2" customWidth="1"/>
    <col min="6655" max="6655" width="2.85546875" style="2" customWidth="1"/>
    <col min="6656" max="6657" width="15.7109375" style="2" customWidth="1"/>
    <col min="6658" max="6658" width="2.85546875" style="2" customWidth="1"/>
    <col min="6659" max="6893" width="9.140625" style="2"/>
    <col min="6894" max="6894" width="2.85546875" style="2" customWidth="1"/>
    <col min="6895" max="6895" width="45.85546875" style="2" customWidth="1"/>
    <col min="6896" max="6896" width="2.85546875" style="2" customWidth="1"/>
    <col min="6897" max="6898" width="15.7109375" style="2" customWidth="1"/>
    <col min="6899" max="6899" width="2.85546875" style="2" customWidth="1"/>
    <col min="6900" max="6901" width="15.7109375" style="2" customWidth="1"/>
    <col min="6902" max="6902" width="2.85546875" style="2" customWidth="1"/>
    <col min="6903" max="6904" width="15.7109375" style="2" customWidth="1"/>
    <col min="6905" max="6905" width="2.85546875" style="2" customWidth="1"/>
    <col min="6906" max="6907" width="15.7109375" style="2" customWidth="1"/>
    <col min="6908" max="6908" width="2.85546875" style="2" customWidth="1"/>
    <col min="6909" max="6910" width="15.7109375" style="2" customWidth="1"/>
    <col min="6911" max="6911" width="2.85546875" style="2" customWidth="1"/>
    <col min="6912" max="6913" width="15.7109375" style="2" customWidth="1"/>
    <col min="6914" max="6914" width="2.85546875" style="2" customWidth="1"/>
    <col min="6915" max="7149" width="9.140625" style="2"/>
    <col min="7150" max="7150" width="2.85546875" style="2" customWidth="1"/>
    <col min="7151" max="7151" width="45.85546875" style="2" customWidth="1"/>
    <col min="7152" max="7152" width="2.85546875" style="2" customWidth="1"/>
    <col min="7153" max="7154" width="15.7109375" style="2" customWidth="1"/>
    <col min="7155" max="7155" width="2.85546875" style="2" customWidth="1"/>
    <col min="7156" max="7157" width="15.7109375" style="2" customWidth="1"/>
    <col min="7158" max="7158" width="2.85546875" style="2" customWidth="1"/>
    <col min="7159" max="7160" width="15.7109375" style="2" customWidth="1"/>
    <col min="7161" max="7161" width="2.85546875" style="2" customWidth="1"/>
    <col min="7162" max="7163" width="15.7109375" style="2" customWidth="1"/>
    <col min="7164" max="7164" width="2.85546875" style="2" customWidth="1"/>
    <col min="7165" max="7166" width="15.7109375" style="2" customWidth="1"/>
    <col min="7167" max="7167" width="2.85546875" style="2" customWidth="1"/>
    <col min="7168" max="7169" width="15.7109375" style="2" customWidth="1"/>
    <col min="7170" max="7170" width="2.85546875" style="2" customWidth="1"/>
    <col min="7171" max="7405" width="9.140625" style="2"/>
    <col min="7406" max="7406" width="2.85546875" style="2" customWidth="1"/>
    <col min="7407" max="7407" width="45.85546875" style="2" customWidth="1"/>
    <col min="7408" max="7408" width="2.85546875" style="2" customWidth="1"/>
    <col min="7409" max="7410" width="15.7109375" style="2" customWidth="1"/>
    <col min="7411" max="7411" width="2.85546875" style="2" customWidth="1"/>
    <col min="7412" max="7413" width="15.7109375" style="2" customWidth="1"/>
    <col min="7414" max="7414" width="2.85546875" style="2" customWidth="1"/>
    <col min="7415" max="7416" width="15.7109375" style="2" customWidth="1"/>
    <col min="7417" max="7417" width="2.85546875" style="2" customWidth="1"/>
    <col min="7418" max="7419" width="15.7109375" style="2" customWidth="1"/>
    <col min="7420" max="7420" width="2.85546875" style="2" customWidth="1"/>
    <col min="7421" max="7422" width="15.7109375" style="2" customWidth="1"/>
    <col min="7423" max="7423" width="2.85546875" style="2" customWidth="1"/>
    <col min="7424" max="7425" width="15.7109375" style="2" customWidth="1"/>
    <col min="7426" max="7426" width="2.85546875" style="2" customWidth="1"/>
    <col min="7427" max="7661" width="9.140625" style="2"/>
    <col min="7662" max="7662" width="2.85546875" style="2" customWidth="1"/>
    <col min="7663" max="7663" width="45.85546875" style="2" customWidth="1"/>
    <col min="7664" max="7664" width="2.85546875" style="2" customWidth="1"/>
    <col min="7665" max="7666" width="15.7109375" style="2" customWidth="1"/>
    <col min="7667" max="7667" width="2.85546875" style="2" customWidth="1"/>
    <col min="7668" max="7669" width="15.7109375" style="2" customWidth="1"/>
    <col min="7670" max="7670" width="2.85546875" style="2" customWidth="1"/>
    <col min="7671" max="7672" width="15.7109375" style="2" customWidth="1"/>
    <col min="7673" max="7673" width="2.85546875" style="2" customWidth="1"/>
    <col min="7674" max="7675" width="15.7109375" style="2" customWidth="1"/>
    <col min="7676" max="7676" width="2.85546875" style="2" customWidth="1"/>
    <col min="7677" max="7678" width="15.7109375" style="2" customWidth="1"/>
    <col min="7679" max="7679" width="2.85546875" style="2" customWidth="1"/>
    <col min="7680" max="7681" width="15.7109375" style="2" customWidth="1"/>
    <col min="7682" max="7682" width="2.85546875" style="2" customWidth="1"/>
    <col min="7683" max="7917" width="9.140625" style="2"/>
    <col min="7918" max="7918" width="2.85546875" style="2" customWidth="1"/>
    <col min="7919" max="7919" width="45.85546875" style="2" customWidth="1"/>
    <col min="7920" max="7920" width="2.85546875" style="2" customWidth="1"/>
    <col min="7921" max="7922" width="15.7109375" style="2" customWidth="1"/>
    <col min="7923" max="7923" width="2.85546875" style="2" customWidth="1"/>
    <col min="7924" max="7925" width="15.7109375" style="2" customWidth="1"/>
    <col min="7926" max="7926" width="2.85546875" style="2" customWidth="1"/>
    <col min="7927" max="7928" width="15.7109375" style="2" customWidth="1"/>
    <col min="7929" max="7929" width="2.85546875" style="2" customWidth="1"/>
    <col min="7930" max="7931" width="15.7109375" style="2" customWidth="1"/>
    <col min="7932" max="7932" width="2.85546875" style="2" customWidth="1"/>
    <col min="7933" max="7934" width="15.7109375" style="2" customWidth="1"/>
    <col min="7935" max="7935" width="2.85546875" style="2" customWidth="1"/>
    <col min="7936" max="7937" width="15.7109375" style="2" customWidth="1"/>
    <col min="7938" max="7938" width="2.85546875" style="2" customWidth="1"/>
    <col min="7939" max="8173" width="9.140625" style="2"/>
    <col min="8174" max="8174" width="2.85546875" style="2" customWidth="1"/>
    <col min="8175" max="8175" width="45.85546875" style="2" customWidth="1"/>
    <col min="8176" max="8176" width="2.85546875" style="2" customWidth="1"/>
    <col min="8177" max="8178" width="15.7109375" style="2" customWidth="1"/>
    <col min="8179" max="8179" width="2.85546875" style="2" customWidth="1"/>
    <col min="8180" max="8181" width="15.7109375" style="2" customWidth="1"/>
    <col min="8182" max="8182" width="2.85546875" style="2" customWidth="1"/>
    <col min="8183" max="8184" width="15.7109375" style="2" customWidth="1"/>
    <col min="8185" max="8185" width="2.85546875" style="2" customWidth="1"/>
    <col min="8186" max="8187" width="15.7109375" style="2" customWidth="1"/>
    <col min="8188" max="8188" width="2.85546875" style="2" customWidth="1"/>
    <col min="8189" max="8190" width="15.7109375" style="2" customWidth="1"/>
    <col min="8191" max="8191" width="2.85546875" style="2" customWidth="1"/>
    <col min="8192" max="8193" width="15.7109375" style="2" customWidth="1"/>
    <col min="8194" max="8194" width="2.85546875" style="2" customWidth="1"/>
    <col min="8195" max="8429" width="9.140625" style="2"/>
    <col min="8430" max="8430" width="2.85546875" style="2" customWidth="1"/>
    <col min="8431" max="8431" width="45.85546875" style="2" customWidth="1"/>
    <col min="8432" max="8432" width="2.85546875" style="2" customWidth="1"/>
    <col min="8433" max="8434" width="15.7109375" style="2" customWidth="1"/>
    <col min="8435" max="8435" width="2.85546875" style="2" customWidth="1"/>
    <col min="8436" max="8437" width="15.7109375" style="2" customWidth="1"/>
    <col min="8438" max="8438" width="2.85546875" style="2" customWidth="1"/>
    <col min="8439" max="8440" width="15.7109375" style="2" customWidth="1"/>
    <col min="8441" max="8441" width="2.85546875" style="2" customWidth="1"/>
    <col min="8442" max="8443" width="15.7109375" style="2" customWidth="1"/>
    <col min="8444" max="8444" width="2.85546875" style="2" customWidth="1"/>
    <col min="8445" max="8446" width="15.7109375" style="2" customWidth="1"/>
    <col min="8447" max="8447" width="2.85546875" style="2" customWidth="1"/>
    <col min="8448" max="8449" width="15.7109375" style="2" customWidth="1"/>
    <col min="8450" max="8450" width="2.85546875" style="2" customWidth="1"/>
    <col min="8451" max="8685" width="9.140625" style="2"/>
    <col min="8686" max="8686" width="2.85546875" style="2" customWidth="1"/>
    <col min="8687" max="8687" width="45.85546875" style="2" customWidth="1"/>
    <col min="8688" max="8688" width="2.85546875" style="2" customWidth="1"/>
    <col min="8689" max="8690" width="15.7109375" style="2" customWidth="1"/>
    <col min="8691" max="8691" width="2.85546875" style="2" customWidth="1"/>
    <col min="8692" max="8693" width="15.7109375" style="2" customWidth="1"/>
    <col min="8694" max="8694" width="2.85546875" style="2" customWidth="1"/>
    <col min="8695" max="8696" width="15.7109375" style="2" customWidth="1"/>
    <col min="8697" max="8697" width="2.85546875" style="2" customWidth="1"/>
    <col min="8698" max="8699" width="15.7109375" style="2" customWidth="1"/>
    <col min="8700" max="8700" width="2.85546875" style="2" customWidth="1"/>
    <col min="8701" max="8702" width="15.7109375" style="2" customWidth="1"/>
    <col min="8703" max="8703" width="2.85546875" style="2" customWidth="1"/>
    <col min="8704" max="8705" width="15.7109375" style="2" customWidth="1"/>
    <col min="8706" max="8706" width="2.85546875" style="2" customWidth="1"/>
    <col min="8707" max="8941" width="9.140625" style="2"/>
    <col min="8942" max="8942" width="2.85546875" style="2" customWidth="1"/>
    <col min="8943" max="8943" width="45.85546875" style="2" customWidth="1"/>
    <col min="8944" max="8944" width="2.85546875" style="2" customWidth="1"/>
    <col min="8945" max="8946" width="15.7109375" style="2" customWidth="1"/>
    <col min="8947" max="8947" width="2.85546875" style="2" customWidth="1"/>
    <col min="8948" max="8949" width="15.7109375" style="2" customWidth="1"/>
    <col min="8950" max="8950" width="2.85546875" style="2" customWidth="1"/>
    <col min="8951" max="8952" width="15.7109375" style="2" customWidth="1"/>
    <col min="8953" max="8953" width="2.85546875" style="2" customWidth="1"/>
    <col min="8954" max="8955" width="15.7109375" style="2" customWidth="1"/>
    <col min="8956" max="8956" width="2.85546875" style="2" customWidth="1"/>
    <col min="8957" max="8958" width="15.7109375" style="2" customWidth="1"/>
    <col min="8959" max="8959" width="2.85546875" style="2" customWidth="1"/>
    <col min="8960" max="8961" width="15.7109375" style="2" customWidth="1"/>
    <col min="8962" max="8962" width="2.85546875" style="2" customWidth="1"/>
    <col min="8963" max="9197" width="9.140625" style="2"/>
    <col min="9198" max="9198" width="2.85546875" style="2" customWidth="1"/>
    <col min="9199" max="9199" width="45.85546875" style="2" customWidth="1"/>
    <col min="9200" max="9200" width="2.85546875" style="2" customWidth="1"/>
    <col min="9201" max="9202" width="15.7109375" style="2" customWidth="1"/>
    <col min="9203" max="9203" width="2.85546875" style="2" customWidth="1"/>
    <col min="9204" max="9205" width="15.7109375" style="2" customWidth="1"/>
    <col min="9206" max="9206" width="2.85546875" style="2" customWidth="1"/>
    <col min="9207" max="9208" width="15.7109375" style="2" customWidth="1"/>
    <col min="9209" max="9209" width="2.85546875" style="2" customWidth="1"/>
    <col min="9210" max="9211" width="15.7109375" style="2" customWidth="1"/>
    <col min="9212" max="9212" width="2.85546875" style="2" customWidth="1"/>
    <col min="9213" max="9214" width="15.7109375" style="2" customWidth="1"/>
    <col min="9215" max="9215" width="2.85546875" style="2" customWidth="1"/>
    <col min="9216" max="9217" width="15.7109375" style="2" customWidth="1"/>
    <col min="9218" max="9218" width="2.85546875" style="2" customWidth="1"/>
    <col min="9219" max="9453" width="9.140625" style="2"/>
    <col min="9454" max="9454" width="2.85546875" style="2" customWidth="1"/>
    <col min="9455" max="9455" width="45.85546875" style="2" customWidth="1"/>
    <col min="9456" max="9456" width="2.85546875" style="2" customWidth="1"/>
    <col min="9457" max="9458" width="15.7109375" style="2" customWidth="1"/>
    <col min="9459" max="9459" width="2.85546875" style="2" customWidth="1"/>
    <col min="9460" max="9461" width="15.7109375" style="2" customWidth="1"/>
    <col min="9462" max="9462" width="2.85546875" style="2" customWidth="1"/>
    <col min="9463" max="9464" width="15.7109375" style="2" customWidth="1"/>
    <col min="9465" max="9465" width="2.85546875" style="2" customWidth="1"/>
    <col min="9466" max="9467" width="15.7109375" style="2" customWidth="1"/>
    <col min="9468" max="9468" width="2.85546875" style="2" customWidth="1"/>
    <col min="9469" max="9470" width="15.7109375" style="2" customWidth="1"/>
    <col min="9471" max="9471" width="2.85546875" style="2" customWidth="1"/>
    <col min="9472" max="9473" width="15.7109375" style="2" customWidth="1"/>
    <col min="9474" max="9474" width="2.85546875" style="2" customWidth="1"/>
    <col min="9475" max="9709" width="9.140625" style="2"/>
    <col min="9710" max="9710" width="2.85546875" style="2" customWidth="1"/>
    <col min="9711" max="9711" width="45.85546875" style="2" customWidth="1"/>
    <col min="9712" max="9712" width="2.85546875" style="2" customWidth="1"/>
    <col min="9713" max="9714" width="15.7109375" style="2" customWidth="1"/>
    <col min="9715" max="9715" width="2.85546875" style="2" customWidth="1"/>
    <col min="9716" max="9717" width="15.7109375" style="2" customWidth="1"/>
    <col min="9718" max="9718" width="2.85546875" style="2" customWidth="1"/>
    <col min="9719" max="9720" width="15.7109375" style="2" customWidth="1"/>
    <col min="9721" max="9721" width="2.85546875" style="2" customWidth="1"/>
    <col min="9722" max="9723" width="15.7109375" style="2" customWidth="1"/>
    <col min="9724" max="9724" width="2.85546875" style="2" customWidth="1"/>
    <col min="9725" max="9726" width="15.7109375" style="2" customWidth="1"/>
    <col min="9727" max="9727" width="2.85546875" style="2" customWidth="1"/>
    <col min="9728" max="9729" width="15.7109375" style="2" customWidth="1"/>
    <col min="9730" max="9730" width="2.85546875" style="2" customWidth="1"/>
    <col min="9731" max="9965" width="9.140625" style="2"/>
    <col min="9966" max="9966" width="2.85546875" style="2" customWidth="1"/>
    <col min="9967" max="9967" width="45.85546875" style="2" customWidth="1"/>
    <col min="9968" max="9968" width="2.85546875" style="2" customWidth="1"/>
    <col min="9969" max="9970" width="15.7109375" style="2" customWidth="1"/>
    <col min="9971" max="9971" width="2.85546875" style="2" customWidth="1"/>
    <col min="9972" max="9973" width="15.7109375" style="2" customWidth="1"/>
    <col min="9974" max="9974" width="2.85546875" style="2" customWidth="1"/>
    <col min="9975" max="9976" width="15.7109375" style="2" customWidth="1"/>
    <col min="9977" max="9977" width="2.85546875" style="2" customWidth="1"/>
    <col min="9978" max="9979" width="15.7109375" style="2" customWidth="1"/>
    <col min="9980" max="9980" width="2.85546875" style="2" customWidth="1"/>
    <col min="9981" max="9982" width="15.7109375" style="2" customWidth="1"/>
    <col min="9983" max="9983" width="2.85546875" style="2" customWidth="1"/>
    <col min="9984" max="9985" width="15.7109375" style="2" customWidth="1"/>
    <col min="9986" max="9986" width="2.85546875" style="2" customWidth="1"/>
    <col min="9987" max="10221" width="9.140625" style="2"/>
    <col min="10222" max="10222" width="2.85546875" style="2" customWidth="1"/>
    <col min="10223" max="10223" width="45.85546875" style="2" customWidth="1"/>
    <col min="10224" max="10224" width="2.85546875" style="2" customWidth="1"/>
    <col min="10225" max="10226" width="15.7109375" style="2" customWidth="1"/>
    <col min="10227" max="10227" width="2.85546875" style="2" customWidth="1"/>
    <col min="10228" max="10229" width="15.7109375" style="2" customWidth="1"/>
    <col min="10230" max="10230" width="2.85546875" style="2" customWidth="1"/>
    <col min="10231" max="10232" width="15.7109375" style="2" customWidth="1"/>
    <col min="10233" max="10233" width="2.85546875" style="2" customWidth="1"/>
    <col min="10234" max="10235" width="15.7109375" style="2" customWidth="1"/>
    <col min="10236" max="10236" width="2.85546875" style="2" customWidth="1"/>
    <col min="10237" max="10238" width="15.7109375" style="2" customWidth="1"/>
    <col min="10239" max="10239" width="2.85546875" style="2" customWidth="1"/>
    <col min="10240" max="10241" width="15.7109375" style="2" customWidth="1"/>
    <col min="10242" max="10242" width="2.85546875" style="2" customWidth="1"/>
    <col min="10243" max="10477" width="9.140625" style="2"/>
    <col min="10478" max="10478" width="2.85546875" style="2" customWidth="1"/>
    <col min="10479" max="10479" width="45.85546875" style="2" customWidth="1"/>
    <col min="10480" max="10480" width="2.85546875" style="2" customWidth="1"/>
    <col min="10481" max="10482" width="15.7109375" style="2" customWidth="1"/>
    <col min="10483" max="10483" width="2.85546875" style="2" customWidth="1"/>
    <col min="10484" max="10485" width="15.7109375" style="2" customWidth="1"/>
    <col min="10486" max="10486" width="2.85546875" style="2" customWidth="1"/>
    <col min="10487" max="10488" width="15.7109375" style="2" customWidth="1"/>
    <col min="10489" max="10489" width="2.85546875" style="2" customWidth="1"/>
    <col min="10490" max="10491" width="15.7109375" style="2" customWidth="1"/>
    <col min="10492" max="10492" width="2.85546875" style="2" customWidth="1"/>
    <col min="10493" max="10494" width="15.7109375" style="2" customWidth="1"/>
    <col min="10495" max="10495" width="2.85546875" style="2" customWidth="1"/>
    <col min="10496" max="10497" width="15.7109375" style="2" customWidth="1"/>
    <col min="10498" max="10498" width="2.85546875" style="2" customWidth="1"/>
    <col min="10499" max="10733" width="9.140625" style="2"/>
    <col min="10734" max="10734" width="2.85546875" style="2" customWidth="1"/>
    <col min="10735" max="10735" width="45.85546875" style="2" customWidth="1"/>
    <col min="10736" max="10736" width="2.85546875" style="2" customWidth="1"/>
    <col min="10737" max="10738" width="15.7109375" style="2" customWidth="1"/>
    <col min="10739" max="10739" width="2.85546875" style="2" customWidth="1"/>
    <col min="10740" max="10741" width="15.7109375" style="2" customWidth="1"/>
    <col min="10742" max="10742" width="2.85546875" style="2" customWidth="1"/>
    <col min="10743" max="10744" width="15.7109375" style="2" customWidth="1"/>
    <col min="10745" max="10745" width="2.85546875" style="2" customWidth="1"/>
    <col min="10746" max="10747" width="15.7109375" style="2" customWidth="1"/>
    <col min="10748" max="10748" width="2.85546875" style="2" customWidth="1"/>
    <col min="10749" max="10750" width="15.7109375" style="2" customWidth="1"/>
    <col min="10751" max="10751" width="2.85546875" style="2" customWidth="1"/>
    <col min="10752" max="10753" width="15.7109375" style="2" customWidth="1"/>
    <col min="10754" max="10754" width="2.85546875" style="2" customWidth="1"/>
    <col min="10755" max="10989" width="9.140625" style="2"/>
    <col min="10990" max="10990" width="2.85546875" style="2" customWidth="1"/>
    <col min="10991" max="10991" width="45.85546875" style="2" customWidth="1"/>
    <col min="10992" max="10992" width="2.85546875" style="2" customWidth="1"/>
    <col min="10993" max="10994" width="15.7109375" style="2" customWidth="1"/>
    <col min="10995" max="10995" width="2.85546875" style="2" customWidth="1"/>
    <col min="10996" max="10997" width="15.7109375" style="2" customWidth="1"/>
    <col min="10998" max="10998" width="2.85546875" style="2" customWidth="1"/>
    <col min="10999" max="11000" width="15.7109375" style="2" customWidth="1"/>
    <col min="11001" max="11001" width="2.85546875" style="2" customWidth="1"/>
    <col min="11002" max="11003" width="15.7109375" style="2" customWidth="1"/>
    <col min="11004" max="11004" width="2.85546875" style="2" customWidth="1"/>
    <col min="11005" max="11006" width="15.7109375" style="2" customWidth="1"/>
    <col min="11007" max="11007" width="2.85546875" style="2" customWidth="1"/>
    <col min="11008" max="11009" width="15.7109375" style="2" customWidth="1"/>
    <col min="11010" max="11010" width="2.85546875" style="2" customWidth="1"/>
    <col min="11011" max="11245" width="9.140625" style="2"/>
    <col min="11246" max="11246" width="2.85546875" style="2" customWidth="1"/>
    <col min="11247" max="11247" width="45.85546875" style="2" customWidth="1"/>
    <col min="11248" max="11248" width="2.85546875" style="2" customWidth="1"/>
    <col min="11249" max="11250" width="15.7109375" style="2" customWidth="1"/>
    <col min="11251" max="11251" width="2.85546875" style="2" customWidth="1"/>
    <col min="11252" max="11253" width="15.7109375" style="2" customWidth="1"/>
    <col min="11254" max="11254" width="2.85546875" style="2" customWidth="1"/>
    <col min="11255" max="11256" width="15.7109375" style="2" customWidth="1"/>
    <col min="11257" max="11257" width="2.85546875" style="2" customWidth="1"/>
    <col min="11258" max="11259" width="15.7109375" style="2" customWidth="1"/>
    <col min="11260" max="11260" width="2.85546875" style="2" customWidth="1"/>
    <col min="11261" max="11262" width="15.7109375" style="2" customWidth="1"/>
    <col min="11263" max="11263" width="2.85546875" style="2" customWidth="1"/>
    <col min="11264" max="11265" width="15.7109375" style="2" customWidth="1"/>
    <col min="11266" max="11266" width="2.85546875" style="2" customWidth="1"/>
    <col min="11267" max="11501" width="9.140625" style="2"/>
    <col min="11502" max="11502" width="2.85546875" style="2" customWidth="1"/>
    <col min="11503" max="11503" width="45.85546875" style="2" customWidth="1"/>
    <col min="11504" max="11504" width="2.85546875" style="2" customWidth="1"/>
    <col min="11505" max="11506" width="15.7109375" style="2" customWidth="1"/>
    <col min="11507" max="11507" width="2.85546875" style="2" customWidth="1"/>
    <col min="11508" max="11509" width="15.7109375" style="2" customWidth="1"/>
    <col min="11510" max="11510" width="2.85546875" style="2" customWidth="1"/>
    <col min="11511" max="11512" width="15.7109375" style="2" customWidth="1"/>
    <col min="11513" max="11513" width="2.85546875" style="2" customWidth="1"/>
    <col min="11514" max="11515" width="15.7109375" style="2" customWidth="1"/>
    <col min="11516" max="11516" width="2.85546875" style="2" customWidth="1"/>
    <col min="11517" max="11518" width="15.7109375" style="2" customWidth="1"/>
    <col min="11519" max="11519" width="2.85546875" style="2" customWidth="1"/>
    <col min="11520" max="11521" width="15.7109375" style="2" customWidth="1"/>
    <col min="11522" max="11522" width="2.85546875" style="2" customWidth="1"/>
    <col min="11523" max="11757" width="9.140625" style="2"/>
    <col min="11758" max="11758" width="2.85546875" style="2" customWidth="1"/>
    <col min="11759" max="11759" width="45.85546875" style="2" customWidth="1"/>
    <col min="11760" max="11760" width="2.85546875" style="2" customWidth="1"/>
    <col min="11761" max="11762" width="15.7109375" style="2" customWidth="1"/>
    <col min="11763" max="11763" width="2.85546875" style="2" customWidth="1"/>
    <col min="11764" max="11765" width="15.7109375" style="2" customWidth="1"/>
    <col min="11766" max="11766" width="2.85546875" style="2" customWidth="1"/>
    <col min="11767" max="11768" width="15.7109375" style="2" customWidth="1"/>
    <col min="11769" max="11769" width="2.85546875" style="2" customWidth="1"/>
    <col min="11770" max="11771" width="15.7109375" style="2" customWidth="1"/>
    <col min="11772" max="11772" width="2.85546875" style="2" customWidth="1"/>
    <col min="11773" max="11774" width="15.7109375" style="2" customWidth="1"/>
    <col min="11775" max="11775" width="2.85546875" style="2" customWidth="1"/>
    <col min="11776" max="11777" width="15.7109375" style="2" customWidth="1"/>
    <col min="11778" max="11778" width="2.85546875" style="2" customWidth="1"/>
    <col min="11779" max="12013" width="9.140625" style="2"/>
    <col min="12014" max="12014" width="2.85546875" style="2" customWidth="1"/>
    <col min="12015" max="12015" width="45.85546875" style="2" customWidth="1"/>
    <col min="12016" max="12016" width="2.85546875" style="2" customWidth="1"/>
    <col min="12017" max="12018" width="15.7109375" style="2" customWidth="1"/>
    <col min="12019" max="12019" width="2.85546875" style="2" customWidth="1"/>
    <col min="12020" max="12021" width="15.7109375" style="2" customWidth="1"/>
    <col min="12022" max="12022" width="2.85546875" style="2" customWidth="1"/>
    <col min="12023" max="12024" width="15.7109375" style="2" customWidth="1"/>
    <col min="12025" max="12025" width="2.85546875" style="2" customWidth="1"/>
    <col min="12026" max="12027" width="15.7109375" style="2" customWidth="1"/>
    <col min="12028" max="12028" width="2.85546875" style="2" customWidth="1"/>
    <col min="12029" max="12030" width="15.7109375" style="2" customWidth="1"/>
    <col min="12031" max="12031" width="2.85546875" style="2" customWidth="1"/>
    <col min="12032" max="12033" width="15.7109375" style="2" customWidth="1"/>
    <col min="12034" max="12034" width="2.85546875" style="2" customWidth="1"/>
    <col min="12035" max="12269" width="9.140625" style="2"/>
    <col min="12270" max="12270" width="2.85546875" style="2" customWidth="1"/>
    <col min="12271" max="12271" width="45.85546875" style="2" customWidth="1"/>
    <col min="12272" max="12272" width="2.85546875" style="2" customWidth="1"/>
    <col min="12273" max="12274" width="15.7109375" style="2" customWidth="1"/>
    <col min="12275" max="12275" width="2.85546875" style="2" customWidth="1"/>
    <col min="12276" max="12277" width="15.7109375" style="2" customWidth="1"/>
    <col min="12278" max="12278" width="2.85546875" style="2" customWidth="1"/>
    <col min="12279" max="12280" width="15.7109375" style="2" customWidth="1"/>
    <col min="12281" max="12281" width="2.85546875" style="2" customWidth="1"/>
    <col min="12282" max="12283" width="15.7109375" style="2" customWidth="1"/>
    <col min="12284" max="12284" width="2.85546875" style="2" customWidth="1"/>
    <col min="12285" max="12286" width="15.7109375" style="2" customWidth="1"/>
    <col min="12287" max="12287" width="2.85546875" style="2" customWidth="1"/>
    <col min="12288" max="12289" width="15.7109375" style="2" customWidth="1"/>
    <col min="12290" max="12290" width="2.85546875" style="2" customWidth="1"/>
    <col min="12291" max="12525" width="9.140625" style="2"/>
    <col min="12526" max="12526" width="2.85546875" style="2" customWidth="1"/>
    <col min="12527" max="12527" width="45.85546875" style="2" customWidth="1"/>
    <col min="12528" max="12528" width="2.85546875" style="2" customWidth="1"/>
    <col min="12529" max="12530" width="15.7109375" style="2" customWidth="1"/>
    <col min="12531" max="12531" width="2.85546875" style="2" customWidth="1"/>
    <col min="12532" max="12533" width="15.7109375" style="2" customWidth="1"/>
    <col min="12534" max="12534" width="2.85546875" style="2" customWidth="1"/>
    <col min="12535" max="12536" width="15.7109375" style="2" customWidth="1"/>
    <col min="12537" max="12537" width="2.85546875" style="2" customWidth="1"/>
    <col min="12538" max="12539" width="15.7109375" style="2" customWidth="1"/>
    <col min="12540" max="12540" width="2.85546875" style="2" customWidth="1"/>
    <col min="12541" max="12542" width="15.7109375" style="2" customWidth="1"/>
    <col min="12543" max="12543" width="2.85546875" style="2" customWidth="1"/>
    <col min="12544" max="12545" width="15.7109375" style="2" customWidth="1"/>
    <col min="12546" max="12546" width="2.85546875" style="2" customWidth="1"/>
    <col min="12547" max="12781" width="9.140625" style="2"/>
    <col min="12782" max="12782" width="2.85546875" style="2" customWidth="1"/>
    <col min="12783" max="12783" width="45.85546875" style="2" customWidth="1"/>
    <col min="12784" max="12784" width="2.85546875" style="2" customWidth="1"/>
    <col min="12785" max="12786" width="15.7109375" style="2" customWidth="1"/>
    <col min="12787" max="12787" width="2.85546875" style="2" customWidth="1"/>
    <col min="12788" max="12789" width="15.7109375" style="2" customWidth="1"/>
    <col min="12790" max="12790" width="2.85546875" style="2" customWidth="1"/>
    <col min="12791" max="12792" width="15.7109375" style="2" customWidth="1"/>
    <col min="12793" max="12793" width="2.85546875" style="2" customWidth="1"/>
    <col min="12794" max="12795" width="15.7109375" style="2" customWidth="1"/>
    <col min="12796" max="12796" width="2.85546875" style="2" customWidth="1"/>
    <col min="12797" max="12798" width="15.7109375" style="2" customWidth="1"/>
    <col min="12799" max="12799" width="2.85546875" style="2" customWidth="1"/>
    <col min="12800" max="12801" width="15.7109375" style="2" customWidth="1"/>
    <col min="12802" max="12802" width="2.85546875" style="2" customWidth="1"/>
    <col min="12803" max="13037" width="9.140625" style="2"/>
    <col min="13038" max="13038" width="2.85546875" style="2" customWidth="1"/>
    <col min="13039" max="13039" width="45.85546875" style="2" customWidth="1"/>
    <col min="13040" max="13040" width="2.85546875" style="2" customWidth="1"/>
    <col min="13041" max="13042" width="15.7109375" style="2" customWidth="1"/>
    <col min="13043" max="13043" width="2.85546875" style="2" customWidth="1"/>
    <col min="13044" max="13045" width="15.7109375" style="2" customWidth="1"/>
    <col min="13046" max="13046" width="2.85546875" style="2" customWidth="1"/>
    <col min="13047" max="13048" width="15.7109375" style="2" customWidth="1"/>
    <col min="13049" max="13049" width="2.85546875" style="2" customWidth="1"/>
    <col min="13050" max="13051" width="15.7109375" style="2" customWidth="1"/>
    <col min="13052" max="13052" width="2.85546875" style="2" customWidth="1"/>
    <col min="13053" max="13054" width="15.7109375" style="2" customWidth="1"/>
    <col min="13055" max="13055" width="2.85546875" style="2" customWidth="1"/>
    <col min="13056" max="13057" width="15.7109375" style="2" customWidth="1"/>
    <col min="13058" max="13058" width="2.85546875" style="2" customWidth="1"/>
    <col min="13059" max="13293" width="9.140625" style="2"/>
    <col min="13294" max="13294" width="2.85546875" style="2" customWidth="1"/>
    <col min="13295" max="13295" width="45.85546875" style="2" customWidth="1"/>
    <col min="13296" max="13296" width="2.85546875" style="2" customWidth="1"/>
    <col min="13297" max="13298" width="15.7109375" style="2" customWidth="1"/>
    <col min="13299" max="13299" width="2.85546875" style="2" customWidth="1"/>
    <col min="13300" max="13301" width="15.7109375" style="2" customWidth="1"/>
    <col min="13302" max="13302" width="2.85546875" style="2" customWidth="1"/>
    <col min="13303" max="13304" width="15.7109375" style="2" customWidth="1"/>
    <col min="13305" max="13305" width="2.85546875" style="2" customWidth="1"/>
    <col min="13306" max="13307" width="15.7109375" style="2" customWidth="1"/>
    <col min="13308" max="13308" width="2.85546875" style="2" customWidth="1"/>
    <col min="13309" max="13310" width="15.7109375" style="2" customWidth="1"/>
    <col min="13311" max="13311" width="2.85546875" style="2" customWidth="1"/>
    <col min="13312" max="13313" width="15.7109375" style="2" customWidth="1"/>
    <col min="13314" max="13314" width="2.85546875" style="2" customWidth="1"/>
    <col min="13315" max="13549" width="9.140625" style="2"/>
    <col min="13550" max="13550" width="2.85546875" style="2" customWidth="1"/>
    <col min="13551" max="13551" width="45.85546875" style="2" customWidth="1"/>
    <col min="13552" max="13552" width="2.85546875" style="2" customWidth="1"/>
    <col min="13553" max="13554" width="15.7109375" style="2" customWidth="1"/>
    <col min="13555" max="13555" width="2.85546875" style="2" customWidth="1"/>
    <col min="13556" max="13557" width="15.7109375" style="2" customWidth="1"/>
    <col min="13558" max="13558" width="2.85546875" style="2" customWidth="1"/>
    <col min="13559" max="13560" width="15.7109375" style="2" customWidth="1"/>
    <col min="13561" max="13561" width="2.85546875" style="2" customWidth="1"/>
    <col min="13562" max="13563" width="15.7109375" style="2" customWidth="1"/>
    <col min="13564" max="13564" width="2.85546875" style="2" customWidth="1"/>
    <col min="13565" max="13566" width="15.7109375" style="2" customWidth="1"/>
    <col min="13567" max="13567" width="2.85546875" style="2" customWidth="1"/>
    <col min="13568" max="13569" width="15.7109375" style="2" customWidth="1"/>
    <col min="13570" max="13570" width="2.85546875" style="2" customWidth="1"/>
    <col min="13571" max="13805" width="9.140625" style="2"/>
    <col min="13806" max="13806" width="2.85546875" style="2" customWidth="1"/>
    <col min="13807" max="13807" width="45.85546875" style="2" customWidth="1"/>
    <col min="13808" max="13808" width="2.85546875" style="2" customWidth="1"/>
    <col min="13809" max="13810" width="15.7109375" style="2" customWidth="1"/>
    <col min="13811" max="13811" width="2.85546875" style="2" customWidth="1"/>
    <col min="13812" max="13813" width="15.7109375" style="2" customWidth="1"/>
    <col min="13814" max="13814" width="2.85546875" style="2" customWidth="1"/>
    <col min="13815" max="13816" width="15.7109375" style="2" customWidth="1"/>
    <col min="13817" max="13817" width="2.85546875" style="2" customWidth="1"/>
    <col min="13818" max="13819" width="15.7109375" style="2" customWidth="1"/>
    <col min="13820" max="13820" width="2.85546875" style="2" customWidth="1"/>
    <col min="13821" max="13822" width="15.7109375" style="2" customWidth="1"/>
    <col min="13823" max="13823" width="2.85546875" style="2" customWidth="1"/>
    <col min="13824" max="13825" width="15.7109375" style="2" customWidth="1"/>
    <col min="13826" max="13826" width="2.85546875" style="2" customWidth="1"/>
    <col min="13827" max="14061" width="9.140625" style="2"/>
    <col min="14062" max="14062" width="2.85546875" style="2" customWidth="1"/>
    <col min="14063" max="14063" width="45.85546875" style="2" customWidth="1"/>
    <col min="14064" max="14064" width="2.85546875" style="2" customWidth="1"/>
    <col min="14065" max="14066" width="15.7109375" style="2" customWidth="1"/>
    <col min="14067" max="14067" width="2.85546875" style="2" customWidth="1"/>
    <col min="14068" max="14069" width="15.7109375" style="2" customWidth="1"/>
    <col min="14070" max="14070" width="2.85546875" style="2" customWidth="1"/>
    <col min="14071" max="14072" width="15.7109375" style="2" customWidth="1"/>
    <col min="14073" max="14073" width="2.85546875" style="2" customWidth="1"/>
    <col min="14074" max="14075" width="15.7109375" style="2" customWidth="1"/>
    <col min="14076" max="14076" width="2.85546875" style="2" customWidth="1"/>
    <col min="14077" max="14078" width="15.7109375" style="2" customWidth="1"/>
    <col min="14079" max="14079" width="2.85546875" style="2" customWidth="1"/>
    <col min="14080" max="14081" width="15.7109375" style="2" customWidth="1"/>
    <col min="14082" max="14082" width="2.85546875" style="2" customWidth="1"/>
    <col min="14083" max="14317" width="9.140625" style="2"/>
    <col min="14318" max="14318" width="2.85546875" style="2" customWidth="1"/>
    <col min="14319" max="14319" width="45.85546875" style="2" customWidth="1"/>
    <col min="14320" max="14320" width="2.85546875" style="2" customWidth="1"/>
    <col min="14321" max="14322" width="15.7109375" style="2" customWidth="1"/>
    <col min="14323" max="14323" width="2.85546875" style="2" customWidth="1"/>
    <col min="14324" max="14325" width="15.7109375" style="2" customWidth="1"/>
    <col min="14326" max="14326" width="2.85546875" style="2" customWidth="1"/>
    <col min="14327" max="14328" width="15.7109375" style="2" customWidth="1"/>
    <col min="14329" max="14329" width="2.85546875" style="2" customWidth="1"/>
    <col min="14330" max="14331" width="15.7109375" style="2" customWidth="1"/>
    <col min="14332" max="14332" width="2.85546875" style="2" customWidth="1"/>
    <col min="14333" max="14334" width="15.7109375" style="2" customWidth="1"/>
    <col min="14335" max="14335" width="2.85546875" style="2" customWidth="1"/>
    <col min="14336" max="14337" width="15.7109375" style="2" customWidth="1"/>
    <col min="14338" max="14338" width="2.85546875" style="2" customWidth="1"/>
    <col min="14339" max="14573" width="9.140625" style="2"/>
    <col min="14574" max="14574" width="2.85546875" style="2" customWidth="1"/>
    <col min="14575" max="14575" width="45.85546875" style="2" customWidth="1"/>
    <col min="14576" max="14576" width="2.85546875" style="2" customWidth="1"/>
    <col min="14577" max="14578" width="15.7109375" style="2" customWidth="1"/>
    <col min="14579" max="14579" width="2.85546875" style="2" customWidth="1"/>
    <col min="14580" max="14581" width="15.7109375" style="2" customWidth="1"/>
    <col min="14582" max="14582" width="2.85546875" style="2" customWidth="1"/>
    <col min="14583" max="14584" width="15.7109375" style="2" customWidth="1"/>
    <col min="14585" max="14585" width="2.85546875" style="2" customWidth="1"/>
    <col min="14586" max="14587" width="15.7109375" style="2" customWidth="1"/>
    <col min="14588" max="14588" width="2.85546875" style="2" customWidth="1"/>
    <col min="14589" max="14590" width="15.7109375" style="2" customWidth="1"/>
    <col min="14591" max="14591" width="2.85546875" style="2" customWidth="1"/>
    <col min="14592" max="14593" width="15.7109375" style="2" customWidth="1"/>
    <col min="14594" max="14594" width="2.85546875" style="2" customWidth="1"/>
    <col min="14595" max="14829" width="9.140625" style="2"/>
    <col min="14830" max="14830" width="2.85546875" style="2" customWidth="1"/>
    <col min="14831" max="14831" width="45.85546875" style="2" customWidth="1"/>
    <col min="14832" max="14832" width="2.85546875" style="2" customWidth="1"/>
    <col min="14833" max="14834" width="15.7109375" style="2" customWidth="1"/>
    <col min="14835" max="14835" width="2.85546875" style="2" customWidth="1"/>
    <col min="14836" max="14837" width="15.7109375" style="2" customWidth="1"/>
    <col min="14838" max="14838" width="2.85546875" style="2" customWidth="1"/>
    <col min="14839" max="14840" width="15.7109375" style="2" customWidth="1"/>
    <col min="14841" max="14841" width="2.85546875" style="2" customWidth="1"/>
    <col min="14842" max="14843" width="15.7109375" style="2" customWidth="1"/>
    <col min="14844" max="14844" width="2.85546875" style="2" customWidth="1"/>
    <col min="14845" max="14846" width="15.7109375" style="2" customWidth="1"/>
    <col min="14847" max="14847" width="2.85546875" style="2" customWidth="1"/>
    <col min="14848" max="14849" width="15.7109375" style="2" customWidth="1"/>
    <col min="14850" max="14850" width="2.85546875" style="2" customWidth="1"/>
    <col min="14851" max="15085" width="9.140625" style="2"/>
    <col min="15086" max="15086" width="2.85546875" style="2" customWidth="1"/>
    <col min="15087" max="15087" width="45.85546875" style="2" customWidth="1"/>
    <col min="15088" max="15088" width="2.85546875" style="2" customWidth="1"/>
    <col min="15089" max="15090" width="15.7109375" style="2" customWidth="1"/>
    <col min="15091" max="15091" width="2.85546875" style="2" customWidth="1"/>
    <col min="15092" max="15093" width="15.7109375" style="2" customWidth="1"/>
    <col min="15094" max="15094" width="2.85546875" style="2" customWidth="1"/>
    <col min="15095" max="15096" width="15.7109375" style="2" customWidth="1"/>
    <col min="15097" max="15097" width="2.85546875" style="2" customWidth="1"/>
    <col min="15098" max="15099" width="15.7109375" style="2" customWidth="1"/>
    <col min="15100" max="15100" width="2.85546875" style="2" customWidth="1"/>
    <col min="15101" max="15102" width="15.7109375" style="2" customWidth="1"/>
    <col min="15103" max="15103" width="2.85546875" style="2" customWidth="1"/>
    <col min="15104" max="15105" width="15.7109375" style="2" customWidth="1"/>
    <col min="15106" max="15106" width="2.85546875" style="2" customWidth="1"/>
    <col min="15107" max="15341" width="9.140625" style="2"/>
    <col min="15342" max="15342" width="2.85546875" style="2" customWidth="1"/>
    <col min="15343" max="15343" width="45.85546875" style="2" customWidth="1"/>
    <col min="15344" max="15344" width="2.85546875" style="2" customWidth="1"/>
    <col min="15345" max="15346" width="15.7109375" style="2" customWidth="1"/>
    <col min="15347" max="15347" width="2.85546875" style="2" customWidth="1"/>
    <col min="15348" max="15349" width="15.7109375" style="2" customWidth="1"/>
    <col min="15350" max="15350" width="2.85546875" style="2" customWidth="1"/>
    <col min="15351" max="15352" width="15.7109375" style="2" customWidth="1"/>
    <col min="15353" max="15353" width="2.85546875" style="2" customWidth="1"/>
    <col min="15354" max="15355" width="15.7109375" style="2" customWidth="1"/>
    <col min="15356" max="15356" width="2.85546875" style="2" customWidth="1"/>
    <col min="15357" max="15358" width="15.7109375" style="2" customWidth="1"/>
    <col min="15359" max="15359" width="2.85546875" style="2" customWidth="1"/>
    <col min="15360" max="15361" width="15.7109375" style="2" customWidth="1"/>
    <col min="15362" max="15362" width="2.85546875" style="2" customWidth="1"/>
    <col min="15363" max="15597" width="9.140625" style="2"/>
    <col min="15598" max="15598" width="2.85546875" style="2" customWidth="1"/>
    <col min="15599" max="15599" width="45.85546875" style="2" customWidth="1"/>
    <col min="15600" max="15600" width="2.85546875" style="2" customWidth="1"/>
    <col min="15601" max="15602" width="15.7109375" style="2" customWidth="1"/>
    <col min="15603" max="15603" width="2.85546875" style="2" customWidth="1"/>
    <col min="15604" max="15605" width="15.7109375" style="2" customWidth="1"/>
    <col min="15606" max="15606" width="2.85546875" style="2" customWidth="1"/>
    <col min="15607" max="15608" width="15.7109375" style="2" customWidth="1"/>
    <col min="15609" max="15609" width="2.85546875" style="2" customWidth="1"/>
    <col min="15610" max="15611" width="15.7109375" style="2" customWidth="1"/>
    <col min="15612" max="15612" width="2.85546875" style="2" customWidth="1"/>
    <col min="15613" max="15614" width="15.7109375" style="2" customWidth="1"/>
    <col min="15615" max="15615" width="2.85546875" style="2" customWidth="1"/>
    <col min="15616" max="15617" width="15.7109375" style="2" customWidth="1"/>
    <col min="15618" max="15618" width="2.85546875" style="2" customWidth="1"/>
    <col min="15619" max="15853" width="9.140625" style="2"/>
    <col min="15854" max="15854" width="2.85546875" style="2" customWidth="1"/>
    <col min="15855" max="15855" width="45.85546875" style="2" customWidth="1"/>
    <col min="15856" max="15856" width="2.85546875" style="2" customWidth="1"/>
    <col min="15857" max="15858" width="15.7109375" style="2" customWidth="1"/>
    <col min="15859" max="15859" width="2.85546875" style="2" customWidth="1"/>
    <col min="15860" max="15861" width="15.7109375" style="2" customWidth="1"/>
    <col min="15862" max="15862" width="2.85546875" style="2" customWidth="1"/>
    <col min="15863" max="15864" width="15.7109375" style="2" customWidth="1"/>
    <col min="15865" max="15865" width="2.85546875" style="2" customWidth="1"/>
    <col min="15866" max="15867" width="15.7109375" style="2" customWidth="1"/>
    <col min="15868" max="15868" width="2.85546875" style="2" customWidth="1"/>
    <col min="15869" max="15870" width="15.7109375" style="2" customWidth="1"/>
    <col min="15871" max="15871" width="2.85546875" style="2" customWidth="1"/>
    <col min="15872" max="15873" width="15.7109375" style="2" customWidth="1"/>
    <col min="15874" max="15874" width="2.85546875" style="2" customWidth="1"/>
    <col min="15875" max="16109" width="9.140625" style="2"/>
    <col min="16110" max="16110" width="2.85546875" style="2" customWidth="1"/>
    <col min="16111" max="16111" width="45.85546875" style="2" customWidth="1"/>
    <col min="16112" max="16112" width="2.85546875" style="2" customWidth="1"/>
    <col min="16113" max="16114" width="15.7109375" style="2" customWidth="1"/>
    <col min="16115" max="16115" width="2.85546875" style="2" customWidth="1"/>
    <col min="16116" max="16117" width="15.7109375" style="2" customWidth="1"/>
    <col min="16118" max="16118" width="2.85546875" style="2" customWidth="1"/>
    <col min="16119" max="16120" width="15.7109375" style="2" customWidth="1"/>
    <col min="16121" max="16121" width="2.85546875" style="2" customWidth="1"/>
    <col min="16122" max="16123" width="15.7109375" style="2" customWidth="1"/>
    <col min="16124" max="16124" width="2.85546875" style="2" customWidth="1"/>
    <col min="16125" max="16126" width="15.7109375" style="2" customWidth="1"/>
    <col min="16127" max="16127" width="2.85546875" style="2" customWidth="1"/>
    <col min="16128" max="16129" width="15.7109375" style="2" customWidth="1"/>
    <col min="16130" max="16130" width="2.85546875" style="2" customWidth="1"/>
    <col min="16131" max="16384" width="9.140625" style="2"/>
  </cols>
  <sheetData>
    <row r="1" spans="1:18" ht="12" customHeight="1" x14ac:dyDescent="0.25"/>
    <row r="2" spans="1:18" ht="12" customHeight="1" x14ac:dyDescent="0.25">
      <c r="B2" s="209" t="s">
        <v>469</v>
      </c>
      <c r="C2" s="209"/>
    </row>
    <row r="3" spans="1:18" ht="12" customHeight="1" x14ac:dyDescent="0.25">
      <c r="B3" s="209" t="s">
        <v>470</v>
      </c>
      <c r="C3" s="209"/>
    </row>
    <row r="4" spans="1:18" ht="12" customHeight="1" x14ac:dyDescent="0.25">
      <c r="B4" s="2313" t="s">
        <v>4</v>
      </c>
      <c r="D4" s="2316" t="s">
        <v>437</v>
      </c>
      <c r="E4" s="2316"/>
      <c r="G4" s="2316" t="s">
        <v>438</v>
      </c>
      <c r="H4" s="2316"/>
      <c r="J4" s="2316" t="s">
        <v>439</v>
      </c>
      <c r="K4" s="2316"/>
      <c r="M4" s="2285" t="s">
        <v>588</v>
      </c>
      <c r="N4" s="2285" t="s">
        <v>7</v>
      </c>
      <c r="P4" s="2321" t="s">
        <v>438</v>
      </c>
      <c r="Q4" s="2322"/>
    </row>
    <row r="5" spans="1:18" ht="12" customHeight="1" x14ac:dyDescent="0.25">
      <c r="B5" s="2314"/>
      <c r="D5" s="2317" t="s">
        <v>440</v>
      </c>
      <c r="E5" s="2317"/>
      <c r="G5" s="2317" t="s">
        <v>599</v>
      </c>
      <c r="H5" s="2317"/>
      <c r="J5" s="2317" t="s">
        <v>440</v>
      </c>
      <c r="K5" s="2317"/>
      <c r="M5" s="2286"/>
      <c r="N5" s="2286"/>
      <c r="P5" s="2323" t="s">
        <v>3</v>
      </c>
      <c r="Q5" s="2324"/>
    </row>
    <row r="6" spans="1:18" ht="12" customHeight="1" x14ac:dyDescent="0.25">
      <c r="B6" s="2315"/>
      <c r="D6" s="465">
        <v>2017</v>
      </c>
      <c r="E6" s="465">
        <v>2016</v>
      </c>
      <c r="G6" s="465">
        <v>2017</v>
      </c>
      <c r="H6" s="465">
        <v>2016</v>
      </c>
      <c r="J6" s="465">
        <v>2017</v>
      </c>
      <c r="K6" s="465">
        <v>2016</v>
      </c>
      <c r="M6" s="2287"/>
      <c r="N6" s="2287"/>
      <c r="P6" s="465">
        <v>2017</v>
      </c>
      <c r="Q6" s="465">
        <v>2016</v>
      </c>
    </row>
    <row r="7" spans="1:18" ht="12" customHeight="1" x14ac:dyDescent="0.25">
      <c r="B7" s="531"/>
      <c r="C7" s="531"/>
      <c r="D7" s="532"/>
      <c r="E7" s="532"/>
      <c r="F7" s="532"/>
      <c r="G7" s="532"/>
      <c r="H7" s="532"/>
      <c r="I7" s="532"/>
      <c r="J7" s="532"/>
      <c r="K7" s="532"/>
      <c r="L7" s="532"/>
      <c r="N7" s="131"/>
      <c r="O7" s="131"/>
      <c r="P7" s="1828"/>
      <c r="Q7" s="1828"/>
    </row>
    <row r="8" spans="1:18" ht="12" customHeight="1" x14ac:dyDescent="0.25">
      <c r="B8" s="505" t="s">
        <v>8</v>
      </c>
      <c r="C8" s="525"/>
      <c r="D8" s="132"/>
      <c r="E8" s="132"/>
      <c r="F8" s="132"/>
      <c r="G8" s="132"/>
      <c r="H8" s="132"/>
      <c r="I8" s="132"/>
      <c r="J8" s="132"/>
      <c r="K8" s="132"/>
      <c r="L8" s="467"/>
      <c r="N8" s="131"/>
      <c r="O8" s="131"/>
      <c r="P8" s="23"/>
      <c r="Q8" s="23"/>
    </row>
    <row r="9" spans="1:18" ht="12" customHeight="1" x14ac:dyDescent="0.25">
      <c r="B9" s="491" t="s">
        <v>589</v>
      </c>
      <c r="C9" s="533"/>
      <c r="D9" s="492">
        <v>679199</v>
      </c>
      <c r="E9" s="492">
        <v>352058</v>
      </c>
      <c r="F9" s="489"/>
      <c r="G9" s="493">
        <v>380.95</v>
      </c>
      <c r="H9" s="493">
        <v>212.42</v>
      </c>
      <c r="I9" s="489"/>
      <c r="J9" s="492">
        <v>60648</v>
      </c>
      <c r="K9" s="492">
        <v>43359</v>
      </c>
      <c r="L9" s="489"/>
      <c r="M9" s="1553">
        <f>VLOOKUP(B9,'FX rates'!$B$9:$K$114,4,FALSE)</f>
        <v>3.3109139999999999</v>
      </c>
      <c r="N9" s="1553">
        <f>VLOOKUP(B9,'FX rates'!$B$9:$K$114,5,FALSE)</f>
        <v>3.2522000000000002</v>
      </c>
      <c r="O9" s="131"/>
      <c r="P9" s="619">
        <f>IF(G9="NA", "NA",G9/M9)</f>
        <v>115.05886290009344</v>
      </c>
      <c r="Q9" s="620">
        <f>IF(H9="NA", "NA",H9/N9)</f>
        <v>65.31578623700878</v>
      </c>
    </row>
    <row r="10" spans="1:18" ht="12" customHeight="1" x14ac:dyDescent="0.25">
      <c r="A10" s="102"/>
      <c r="B10" s="494" t="s">
        <v>131</v>
      </c>
      <c r="C10" s="533"/>
      <c r="D10" s="495">
        <v>153435890</v>
      </c>
      <c r="E10" s="495">
        <v>155743566</v>
      </c>
      <c r="F10" s="489"/>
      <c r="G10" s="496">
        <v>6530200</v>
      </c>
      <c r="H10" s="496">
        <v>6265000</v>
      </c>
      <c r="I10" s="489"/>
      <c r="J10" s="495">
        <v>10091600</v>
      </c>
      <c r="K10" s="495">
        <v>10298800</v>
      </c>
      <c r="L10" s="489"/>
      <c r="M10" s="1554">
        <f>VLOOKUP(B10,'FX rates'!$B$9:$K$114,4,FALSE)</f>
        <v>1</v>
      </c>
      <c r="N10" s="1554">
        <f>VLOOKUP(B10,'FX rates'!$B$9:$K$114,5,FALSE)</f>
        <v>1</v>
      </c>
      <c r="O10" s="131"/>
      <c r="P10" s="621">
        <f t="shared" ref="P10:P27" si="0">IF(G10="NA", "NA",G10/M10)</f>
        <v>6530200</v>
      </c>
      <c r="Q10" s="528">
        <f t="shared" ref="Q10:Q21" si="1">IF(H10="NA", "NA",H10/N10)</f>
        <v>6265000</v>
      </c>
    </row>
    <row r="11" spans="1:18" ht="12" customHeight="1" x14ac:dyDescent="0.25">
      <c r="B11" s="494" t="s">
        <v>132</v>
      </c>
      <c r="C11" s="533"/>
      <c r="D11" s="495">
        <v>154524</v>
      </c>
      <c r="E11" s="495">
        <v>186290</v>
      </c>
      <c r="F11" s="489"/>
      <c r="G11" s="496">
        <v>26</v>
      </c>
      <c r="H11" s="496">
        <v>41</v>
      </c>
      <c r="I11" s="489"/>
      <c r="J11" s="495">
        <v>10986</v>
      </c>
      <c r="K11" s="495">
        <v>17128</v>
      </c>
      <c r="L11" s="489"/>
      <c r="M11" s="1554">
        <f>VLOOKUP(B11,'FX rates'!$B$9:$K$114,4,FALSE)</f>
        <v>1.2550619999999999</v>
      </c>
      <c r="N11" s="1554">
        <f>VLOOKUP(B11,'FX rates'!$B$9:$K$114,5,FALSE)</f>
        <v>1.3436999999999999</v>
      </c>
      <c r="O11" s="131"/>
      <c r="P11" s="621">
        <f t="shared" si="0"/>
        <v>20.716108048845399</v>
      </c>
      <c r="Q11" s="528">
        <f t="shared" si="1"/>
        <v>30.512763265609884</v>
      </c>
    </row>
    <row r="12" spans="1:18" ht="12" customHeight="1" x14ac:dyDescent="0.25">
      <c r="A12" s="102"/>
      <c r="B12" s="497" t="s">
        <v>133</v>
      </c>
      <c r="C12" s="533"/>
      <c r="D12" s="498">
        <v>53134517</v>
      </c>
      <c r="E12" s="498">
        <v>52777649</v>
      </c>
      <c r="F12" s="489"/>
      <c r="G12" s="477">
        <v>331722</v>
      </c>
      <c r="H12" s="477" t="s">
        <v>123</v>
      </c>
      <c r="I12" s="471"/>
      <c r="J12" s="498">
        <v>955465</v>
      </c>
      <c r="K12" s="476" t="s">
        <v>123</v>
      </c>
      <c r="L12" s="489"/>
      <c r="M12" s="1555">
        <f>VLOOKUP(B12,'FX rates'!$B$9:$K$114,4,FALSE)</f>
        <v>1</v>
      </c>
      <c r="N12" s="1555">
        <f>VLOOKUP(B12,'FX rates'!$B$9:$K$114,5,FALSE)</f>
        <v>1</v>
      </c>
      <c r="O12" s="131"/>
      <c r="P12" s="529">
        <f t="shared" si="0"/>
        <v>331722</v>
      </c>
      <c r="Q12" s="622" t="str">
        <f t="shared" si="1"/>
        <v>NA</v>
      </c>
    </row>
    <row r="13" spans="1:18" ht="12" customHeight="1" x14ac:dyDescent="0.25">
      <c r="A13" s="102"/>
      <c r="B13" s="330" t="s">
        <v>26</v>
      </c>
      <c r="C13" s="533"/>
      <c r="D13" s="467">
        <f>SUM(D9:D12)</f>
        <v>207404130</v>
      </c>
      <c r="E13" s="467">
        <f>SUM(E9:E12)</f>
        <v>209059563</v>
      </c>
      <c r="F13" s="467"/>
      <c r="G13" s="481"/>
      <c r="H13" s="481"/>
      <c r="I13" s="467"/>
      <c r="J13" s="467"/>
      <c r="K13" s="467"/>
      <c r="L13" s="489"/>
      <c r="M13" s="1556"/>
      <c r="N13" s="1556"/>
      <c r="O13" s="1688"/>
      <c r="R13" s="1688"/>
    </row>
    <row r="14" spans="1:18" ht="12" customHeight="1" x14ac:dyDescent="0.25">
      <c r="A14" s="102"/>
      <c r="B14" s="330"/>
      <c r="C14" s="533"/>
      <c r="D14" s="489" t="s">
        <v>598</v>
      </c>
      <c r="E14" s="489" t="s">
        <v>598</v>
      </c>
      <c r="F14" s="489"/>
      <c r="G14" s="479" t="s">
        <v>598</v>
      </c>
      <c r="H14" s="479" t="s">
        <v>598</v>
      </c>
      <c r="I14" s="471"/>
      <c r="J14" s="489" t="s">
        <v>598</v>
      </c>
      <c r="K14" s="489" t="s">
        <v>598</v>
      </c>
      <c r="L14" s="489"/>
      <c r="M14" s="1557"/>
      <c r="N14" s="1557"/>
      <c r="O14" s="1688"/>
      <c r="R14" s="1688"/>
    </row>
    <row r="15" spans="1:18" ht="12" customHeight="1" x14ac:dyDescent="0.25">
      <c r="B15" s="505" t="s">
        <v>441</v>
      </c>
      <c r="C15" s="525"/>
      <c r="D15" s="132"/>
      <c r="E15" s="132"/>
      <c r="F15" s="132"/>
      <c r="G15" s="483"/>
      <c r="H15" s="483"/>
      <c r="I15" s="132"/>
      <c r="J15" s="132"/>
      <c r="K15" s="132"/>
      <c r="L15" s="467"/>
      <c r="M15" s="1557"/>
      <c r="N15" s="1557"/>
      <c r="O15" s="1688"/>
      <c r="R15" s="1688"/>
    </row>
    <row r="16" spans="1:18" ht="12" customHeight="1" x14ac:dyDescent="0.25">
      <c r="B16" s="642" t="s">
        <v>28</v>
      </c>
      <c r="C16" s="533"/>
      <c r="D16" s="619">
        <v>31119</v>
      </c>
      <c r="E16" s="620">
        <v>22199</v>
      </c>
      <c r="F16" s="489"/>
      <c r="G16" s="627">
        <v>7897.7271291600009</v>
      </c>
      <c r="H16" s="628">
        <v>5114.26</v>
      </c>
      <c r="I16" s="489"/>
      <c r="J16" s="619">
        <v>16558</v>
      </c>
      <c r="K16" s="620">
        <v>12303</v>
      </c>
      <c r="L16" s="489"/>
      <c r="M16" s="2086">
        <f>VLOOKUP(B16,'FX rates'!$B$9:$K$114,4,FALSE)</f>
        <v>1.280929</v>
      </c>
      <c r="N16" s="2087">
        <f>VLOOKUP(B16,'FX rates'!$B$9:$K$114,5,FALSE)</f>
        <v>1.3875999999999999</v>
      </c>
      <c r="O16" s="131"/>
      <c r="P16" s="619">
        <f t="shared" si="0"/>
        <v>6165.6244250540049</v>
      </c>
      <c r="Q16" s="620">
        <f t="shared" si="1"/>
        <v>3685.6875180167199</v>
      </c>
    </row>
    <row r="17" spans="2:17" ht="12" customHeight="1" x14ac:dyDescent="0.25">
      <c r="B17" s="643" t="s">
        <v>31</v>
      </c>
      <c r="C17" s="533"/>
      <c r="D17" s="621">
        <v>38916</v>
      </c>
      <c r="E17" s="528">
        <v>40120</v>
      </c>
      <c r="F17" s="489"/>
      <c r="G17" s="629">
        <v>3.72</v>
      </c>
      <c r="H17" s="630">
        <v>6</v>
      </c>
      <c r="I17" s="489"/>
      <c r="J17" s="621">
        <v>26016</v>
      </c>
      <c r="K17" s="528">
        <v>10000</v>
      </c>
      <c r="L17" s="471"/>
      <c r="M17" s="2088">
        <f>VLOOKUP(B17,'FX rates'!$B$9:$K$114,4,FALSE)</f>
        <v>4.0572790000000003</v>
      </c>
      <c r="N17" s="2089">
        <f>VLOOKUP(B17,'FX rates'!$B$9:$K$114,5,FALSE)</f>
        <v>4.4835000000000003</v>
      </c>
      <c r="O17" s="131"/>
      <c r="P17" s="621">
        <f t="shared" si="0"/>
        <v>0.91687064162952558</v>
      </c>
      <c r="Q17" s="528">
        <f t="shared" si="1"/>
        <v>1.3382402141184342</v>
      </c>
    </row>
    <row r="18" spans="2:17" ht="12" customHeight="1" x14ac:dyDescent="0.25">
      <c r="B18" s="643" t="s">
        <v>142</v>
      </c>
      <c r="C18" s="533"/>
      <c r="D18" s="621">
        <v>3635682</v>
      </c>
      <c r="E18" s="528" t="s">
        <v>123</v>
      </c>
      <c r="F18" s="489"/>
      <c r="G18" s="629">
        <v>2388</v>
      </c>
      <c r="H18" s="630" t="s">
        <v>123</v>
      </c>
      <c r="I18" s="489"/>
      <c r="J18" s="621">
        <v>159370</v>
      </c>
      <c r="K18" s="528" t="s">
        <v>123</v>
      </c>
      <c r="L18" s="471"/>
      <c r="M18" s="2088">
        <f>VLOOKUP(B18,'FX rates'!$B$9:$K$114,4,FALSE)</f>
        <v>6.5165519999999999</v>
      </c>
      <c r="N18" s="2089">
        <f>VLOOKUP(B18,'FX rates'!$B$9:$K$114,5,FALSE)</f>
        <v>6.9436999999999998</v>
      </c>
      <c r="O18" s="131"/>
      <c r="P18" s="621">
        <f t="shared" si="0"/>
        <v>366.45146083388886</v>
      </c>
      <c r="Q18" s="528" t="str">
        <f t="shared" si="1"/>
        <v>NA</v>
      </c>
    </row>
    <row r="19" spans="2:17" ht="12" customHeight="1" x14ac:dyDescent="0.25">
      <c r="B19" s="643" t="s">
        <v>45</v>
      </c>
      <c r="C19" s="533"/>
      <c r="D19" s="621">
        <v>40267</v>
      </c>
      <c r="E19" s="528">
        <v>18156</v>
      </c>
      <c r="F19" s="489"/>
      <c r="G19" s="629">
        <v>5.8083900000000002</v>
      </c>
      <c r="H19" s="630">
        <v>3.1631675000000001</v>
      </c>
      <c r="I19" s="489"/>
      <c r="J19" s="621">
        <v>6392</v>
      </c>
      <c r="K19" s="528">
        <v>10261</v>
      </c>
      <c r="L19" s="489"/>
      <c r="M19" s="2088">
        <f>VLOOKUP(B19,'FX rates'!$B$9:$K$114,4,FALSE)</f>
        <v>1.4076569999999999</v>
      </c>
      <c r="N19" s="2089">
        <f>VLOOKUP(B19,'FX rates'!$B$9:$K$114,5,FALSE)</f>
        <v>1.4371</v>
      </c>
      <c r="O19" s="131"/>
      <c r="P19" s="621">
        <f t="shared" si="0"/>
        <v>4.1262821837990362</v>
      </c>
      <c r="Q19" s="528">
        <f t="shared" si="1"/>
        <v>2.2010768213763829</v>
      </c>
    </row>
    <row r="20" spans="2:17" ht="12" customHeight="1" x14ac:dyDescent="0.25">
      <c r="B20" s="2085" t="s">
        <v>51</v>
      </c>
      <c r="C20" s="533"/>
      <c r="D20" s="1532">
        <v>3009882</v>
      </c>
      <c r="E20" s="1533">
        <v>3283140</v>
      </c>
      <c r="F20" s="489"/>
      <c r="G20" s="1534" t="s">
        <v>123</v>
      </c>
      <c r="H20" s="1535" t="s">
        <v>123</v>
      </c>
      <c r="I20" s="489"/>
      <c r="J20" s="1532">
        <v>572197</v>
      </c>
      <c r="K20" s="1533" t="s">
        <v>123</v>
      </c>
      <c r="L20" s="489"/>
      <c r="M20" s="2090">
        <f>VLOOKUP(B20,'FX rates'!$B$9:$K$114,4,FALSE)</f>
        <v>1.3364590000000001</v>
      </c>
      <c r="N20" s="2091">
        <f>VLOOKUP(B20,'FX rates'!$B$9:$K$114,5,FALSE)</f>
        <v>1.4459</v>
      </c>
      <c r="O20" s="131"/>
      <c r="P20" s="621" t="str">
        <f t="shared" si="0"/>
        <v>NA</v>
      </c>
      <c r="Q20" s="528" t="str">
        <f t="shared" si="1"/>
        <v>NA</v>
      </c>
    </row>
    <row r="21" spans="2:17" ht="12" customHeight="1" x14ac:dyDescent="0.25">
      <c r="B21" s="2085" t="s">
        <v>148</v>
      </c>
      <c r="C21" s="533"/>
      <c r="D21" s="1532">
        <v>40075</v>
      </c>
      <c r="E21" s="1533">
        <v>73749</v>
      </c>
      <c r="F21" s="489"/>
      <c r="G21" s="1534">
        <v>9269</v>
      </c>
      <c r="H21" s="1535">
        <v>18027</v>
      </c>
      <c r="I21" s="489"/>
      <c r="J21" s="1532">
        <v>331</v>
      </c>
      <c r="K21" s="1533">
        <v>633</v>
      </c>
      <c r="L21" s="489"/>
      <c r="M21" s="2090">
        <f>VLOOKUP(B21,'FX rates'!$B$9:$K$114,4,FALSE)</f>
        <v>29.664079999999998</v>
      </c>
      <c r="N21" s="2091">
        <f>VLOOKUP(B21,'FX rates'!$B$9:$K$114,5,FALSE)</f>
        <v>32.283099999999997</v>
      </c>
      <c r="O21" s="131"/>
      <c r="P21" s="621">
        <f t="shared" si="0"/>
        <v>312.46544642544114</v>
      </c>
      <c r="Q21" s="528">
        <f t="shared" si="1"/>
        <v>558.40362294822989</v>
      </c>
    </row>
    <row r="22" spans="2:17" s="1860" customFormat="1" ht="12" customHeight="1" x14ac:dyDescent="0.25">
      <c r="B22" s="644" t="s">
        <v>149</v>
      </c>
      <c r="C22" s="533"/>
      <c r="D22" s="529">
        <v>1492393</v>
      </c>
      <c r="E22" s="622">
        <v>0</v>
      </c>
      <c r="F22" s="489"/>
      <c r="G22" s="631">
        <v>1435.54</v>
      </c>
      <c r="H22" s="632">
        <v>0</v>
      </c>
      <c r="I22" s="489"/>
      <c r="J22" s="529">
        <v>76741</v>
      </c>
      <c r="K22" s="622">
        <v>0</v>
      </c>
      <c r="L22" s="489"/>
      <c r="M22" s="2092">
        <f>VLOOKUP(B22,'FX rates'!$B$9:$K$114,4,FALSE)</f>
        <v>6.5165519999999999</v>
      </c>
      <c r="N22" s="2093">
        <f>VLOOKUP(B22,'FX rates'!$B$9:$K$114,5,FALSE)</f>
        <v>6.9436999999999998</v>
      </c>
      <c r="O22" s="131"/>
      <c r="P22" s="529">
        <f t="shared" ref="P22" si="2">IF(G22="NA", "NA",G22/M22)</f>
        <v>220.29134425690151</v>
      </c>
      <c r="Q22" s="622">
        <f t="shared" ref="Q22" si="3">IF(H22="NA", "NA",H22/N22)</f>
        <v>0</v>
      </c>
    </row>
    <row r="23" spans="2:17" ht="12" customHeight="1" x14ac:dyDescent="0.25">
      <c r="B23" s="330" t="s">
        <v>26</v>
      </c>
      <c r="C23" s="533"/>
      <c r="D23" s="341">
        <f>SUM(D16:D22)</f>
        <v>8288334</v>
      </c>
      <c r="E23" s="341">
        <f>SUM(E16:E22)</f>
        <v>3437364</v>
      </c>
      <c r="F23" s="467"/>
      <c r="G23" s="481"/>
      <c r="H23" s="481"/>
      <c r="I23" s="467"/>
      <c r="J23" s="467"/>
      <c r="K23" s="467"/>
      <c r="L23" s="489"/>
      <c r="M23" s="1556"/>
      <c r="N23" s="1556"/>
      <c r="O23" s="1688"/>
    </row>
    <row r="24" spans="2:17" ht="12" customHeight="1" x14ac:dyDescent="0.25">
      <c r="B24" s="330"/>
      <c r="C24" s="533"/>
      <c r="D24" s="471" t="s">
        <v>598</v>
      </c>
      <c r="E24" s="471" t="s">
        <v>598</v>
      </c>
      <c r="F24" s="489"/>
      <c r="G24" s="488" t="s">
        <v>598</v>
      </c>
      <c r="H24" s="488" t="s">
        <v>598</v>
      </c>
      <c r="I24" s="489"/>
      <c r="J24" s="489" t="s">
        <v>598</v>
      </c>
      <c r="K24" s="489" t="s">
        <v>598</v>
      </c>
      <c r="L24" s="489"/>
      <c r="M24" s="1557"/>
      <c r="N24" s="1557"/>
      <c r="O24" s="1688"/>
    </row>
    <row r="25" spans="2:17" ht="12" customHeight="1" x14ac:dyDescent="0.25">
      <c r="B25" s="505" t="s">
        <v>59</v>
      </c>
      <c r="C25" s="525"/>
      <c r="D25" s="23"/>
      <c r="E25" s="23"/>
      <c r="F25" s="132"/>
      <c r="G25" s="28"/>
      <c r="H25" s="483"/>
      <c r="I25" s="132"/>
      <c r="J25" s="132"/>
      <c r="K25" s="132"/>
      <c r="L25" s="467"/>
      <c r="M25" s="1557"/>
      <c r="N25" s="1557"/>
      <c r="O25" s="1688"/>
    </row>
    <row r="26" spans="2:17" ht="12" customHeight="1" x14ac:dyDescent="0.25">
      <c r="B26" s="642" t="s">
        <v>73</v>
      </c>
      <c r="C26" s="533"/>
      <c r="D26" s="619">
        <v>6377</v>
      </c>
      <c r="E26" s="620">
        <v>840</v>
      </c>
      <c r="F26" s="489"/>
      <c r="G26" s="627">
        <v>88</v>
      </c>
      <c r="H26" s="514">
        <v>51</v>
      </c>
      <c r="I26" s="489"/>
      <c r="J26" s="619">
        <v>5</v>
      </c>
      <c r="K26" s="507">
        <v>211</v>
      </c>
      <c r="L26" s="489"/>
      <c r="M26" s="1822">
        <f>VLOOKUP(B26,'FX rates'!$B$9:$K$114,4,FALSE)</f>
        <v>0.83469599999999999</v>
      </c>
      <c r="N26" s="1823">
        <f>VLOOKUP(B26,'FX rates'!$B$9:$K$114,5,FALSE)</f>
        <v>0.95010099999999997</v>
      </c>
      <c r="P26" s="619">
        <f t="shared" si="0"/>
        <v>105.42760478066266</v>
      </c>
      <c r="Q26" s="620">
        <f t="shared" ref="Q26:Q32" si="4">IF(H26="NA", "NA",H26/N26)</f>
        <v>53.678503653822069</v>
      </c>
    </row>
    <row r="27" spans="2:17" ht="12" customHeight="1" x14ac:dyDescent="0.25">
      <c r="B27" s="643" t="s">
        <v>76</v>
      </c>
      <c r="C27" s="533"/>
      <c r="D27" s="621">
        <v>994987</v>
      </c>
      <c r="E27" s="528">
        <v>1643378</v>
      </c>
      <c r="F27" s="489"/>
      <c r="G27" s="629">
        <v>2022.7049999999999</v>
      </c>
      <c r="H27" s="517">
        <v>367.60199999999998</v>
      </c>
      <c r="I27" s="489"/>
      <c r="J27" s="621">
        <v>183907</v>
      </c>
      <c r="K27" s="509">
        <v>192188</v>
      </c>
      <c r="L27" s="489"/>
      <c r="M27" s="1824">
        <f>VLOOKUP(B27,'FX rates'!$B$9:$K$114,4,FALSE)</f>
        <v>0.83469599999999999</v>
      </c>
      <c r="N27" s="1825">
        <f>VLOOKUP(B27,'FX rates'!$B$9:$K$114,5,FALSE)</f>
        <v>0.95010099999999997</v>
      </c>
      <c r="P27" s="621">
        <f t="shared" si="0"/>
        <v>2423.2834469076165</v>
      </c>
      <c r="Q27" s="528">
        <f t="shared" si="4"/>
        <v>386.90833921867255</v>
      </c>
    </row>
    <row r="28" spans="2:17" ht="12" customHeight="1" x14ac:dyDescent="0.25">
      <c r="B28" s="643" t="s">
        <v>163</v>
      </c>
      <c r="C28" s="533"/>
      <c r="D28" s="621">
        <v>29163171</v>
      </c>
      <c r="E28" s="528">
        <v>29129853</v>
      </c>
      <c r="F28" s="489"/>
      <c r="G28" s="629">
        <v>30298</v>
      </c>
      <c r="H28" s="517">
        <v>40857</v>
      </c>
      <c r="I28" s="489"/>
      <c r="J28" s="621">
        <v>3838110</v>
      </c>
      <c r="K28" s="528">
        <v>3816980</v>
      </c>
      <c r="L28" s="489"/>
      <c r="M28" s="1824">
        <f>VLOOKUP(B28,'FX rates'!$B$9:$K$114,4,FALSE)</f>
        <v>0.83469599999999999</v>
      </c>
      <c r="N28" s="2094">
        <f>VLOOKUP(B28,'FX rates'!$B$9:$K$114,5,FALSE)</f>
        <v>0.95010099999999997</v>
      </c>
      <c r="P28" s="621">
        <f t="shared" ref="P28:P32" si="5">IF(G28="NA", "NA",G28/M28)</f>
        <v>36298.245109596784</v>
      </c>
      <c r="Q28" s="528">
        <f t="shared" si="4"/>
        <v>43002.796544788398</v>
      </c>
    </row>
    <row r="29" spans="2:17" ht="12" customHeight="1" x14ac:dyDescent="0.25">
      <c r="B29" s="643" t="s">
        <v>78</v>
      </c>
      <c r="C29" s="533"/>
      <c r="D29" s="621">
        <v>291204</v>
      </c>
      <c r="E29" s="528">
        <v>471061</v>
      </c>
      <c r="F29" s="489"/>
      <c r="G29" s="629">
        <v>3232.86</v>
      </c>
      <c r="H29" s="517">
        <v>14527.5</v>
      </c>
      <c r="I29" s="489"/>
      <c r="J29" s="621">
        <v>50578</v>
      </c>
      <c r="K29" s="528">
        <v>36968</v>
      </c>
      <c r="L29" s="489"/>
      <c r="M29" s="1824">
        <f>VLOOKUP(B29,'FX rates'!$B$9:$K$114,4,FALSE)</f>
        <v>12.355112</v>
      </c>
      <c r="N29" s="2094">
        <f>VLOOKUP(B29,'FX rates'!$B$9:$K$114,5,FALSE)</f>
        <v>13.7004</v>
      </c>
      <c r="P29" s="621">
        <f t="shared" si="5"/>
        <v>261.66173159741493</v>
      </c>
      <c r="Q29" s="528">
        <f t="shared" si="4"/>
        <v>1060.3705001313831</v>
      </c>
    </row>
    <row r="30" spans="2:17" ht="12" customHeight="1" x14ac:dyDescent="0.25">
      <c r="B30" s="643" t="s">
        <v>165</v>
      </c>
      <c r="C30" s="533"/>
      <c r="D30" s="621">
        <v>7637725</v>
      </c>
      <c r="E30" s="528">
        <v>7102541</v>
      </c>
      <c r="F30" s="489"/>
      <c r="G30" s="629">
        <v>612594</v>
      </c>
      <c r="H30" s="517">
        <v>464403</v>
      </c>
      <c r="I30" s="489"/>
      <c r="J30" s="621">
        <v>507269</v>
      </c>
      <c r="K30" s="528">
        <v>529548</v>
      </c>
      <c r="L30" s="489"/>
      <c r="M30" s="1824">
        <f>VLOOKUP(B30,'FX rates'!$B$9:$K$114,4,FALSE)</f>
        <v>1</v>
      </c>
      <c r="N30" s="2094">
        <f>VLOOKUP(B30,'FX rates'!$B$9:$K$114,5,FALSE)</f>
        <v>1</v>
      </c>
      <c r="P30" s="621">
        <f t="shared" si="5"/>
        <v>612594</v>
      </c>
      <c r="Q30" s="528">
        <f t="shared" si="4"/>
        <v>464403</v>
      </c>
    </row>
    <row r="31" spans="2:17" ht="12" customHeight="1" x14ac:dyDescent="0.25">
      <c r="B31" s="643" t="s">
        <v>84</v>
      </c>
      <c r="C31" s="533"/>
      <c r="D31" s="621">
        <v>6695060</v>
      </c>
      <c r="E31" s="528">
        <v>4601746</v>
      </c>
      <c r="F31" s="489"/>
      <c r="G31" s="629">
        <v>212567</v>
      </c>
      <c r="H31" s="517">
        <v>141927</v>
      </c>
      <c r="I31" s="489"/>
      <c r="J31" s="621">
        <v>102274</v>
      </c>
      <c r="K31" s="528">
        <v>103330</v>
      </c>
      <c r="L31" s="489"/>
      <c r="M31" s="1824">
        <f>VLOOKUP(B31,'FX rates'!$B$9:$K$114,4,FALSE)</f>
        <v>57.607197999999997</v>
      </c>
      <c r="N31" s="2094">
        <f>VLOOKUP(B31,'FX rates'!$B$9:$K$114,5,FALSE)</f>
        <v>60.803400000000003</v>
      </c>
      <c r="P31" s="621">
        <f t="shared" si="5"/>
        <v>3689.9381914044839</v>
      </c>
      <c r="Q31" s="528">
        <f t="shared" si="4"/>
        <v>2334.1951272461738</v>
      </c>
    </row>
    <row r="32" spans="2:17" s="1860" customFormat="1" ht="12" customHeight="1" x14ac:dyDescent="0.25">
      <c r="B32" s="644" t="s">
        <v>699</v>
      </c>
      <c r="C32" s="533"/>
      <c r="D32" s="529">
        <v>145616</v>
      </c>
      <c r="E32" s="622">
        <v>94885</v>
      </c>
      <c r="F32" s="489"/>
      <c r="G32" s="631">
        <v>3149</v>
      </c>
      <c r="H32" s="800">
        <v>1516</v>
      </c>
      <c r="I32" s="489"/>
      <c r="J32" s="529">
        <v>83213</v>
      </c>
      <c r="K32" s="622">
        <v>66520</v>
      </c>
      <c r="L32" s="489"/>
      <c r="M32" s="1826">
        <f>VLOOKUP(B32,'FX rates'!$B$9:$K$114,4,FALSE)</f>
        <v>0.83469599999999999</v>
      </c>
      <c r="N32" s="2095">
        <f>VLOOKUP(B32,'FX rates'!$B$9:$K$114,5,FALSE)</f>
        <v>0.95010099999999997</v>
      </c>
      <c r="P32" s="529">
        <f t="shared" si="5"/>
        <v>3772.6309937989399</v>
      </c>
      <c r="Q32" s="622">
        <f t="shared" si="4"/>
        <v>1595.6198341018483</v>
      </c>
    </row>
    <row r="33" spans="1:19" ht="12" customHeight="1" x14ac:dyDescent="0.25">
      <c r="B33" s="330" t="s">
        <v>26</v>
      </c>
      <c r="C33" s="525"/>
      <c r="D33" s="341">
        <f>SUM(D26:D32)</f>
        <v>44934140</v>
      </c>
      <c r="E33" s="341">
        <f>SUM(E26:E32)</f>
        <v>43044304</v>
      </c>
      <c r="F33" s="467"/>
      <c r="G33" s="467"/>
      <c r="H33" s="467"/>
      <c r="I33" s="467"/>
      <c r="J33" s="467"/>
      <c r="K33" s="467"/>
      <c r="L33" s="467"/>
      <c r="O33" s="1860"/>
      <c r="P33" s="1860"/>
      <c r="Q33" s="1860"/>
      <c r="R33" s="1860"/>
      <c r="S33" s="1860"/>
    </row>
    <row r="34" spans="1:19" ht="12" customHeight="1" x14ac:dyDescent="0.25">
      <c r="A34" s="132"/>
      <c r="B34" s="132"/>
      <c r="C34" s="132"/>
      <c r="D34" s="184" t="s">
        <v>598</v>
      </c>
      <c r="E34" s="184" t="s">
        <v>598</v>
      </c>
      <c r="F34" s="1688"/>
      <c r="G34" s="1688" t="s">
        <v>598</v>
      </c>
      <c r="H34" s="1688" t="s">
        <v>598</v>
      </c>
      <c r="I34" s="1688"/>
      <c r="J34" s="1688" t="s">
        <v>598</v>
      </c>
      <c r="K34" s="1688" t="s">
        <v>598</v>
      </c>
      <c r="L34" s="1688"/>
      <c r="M34" s="1688"/>
      <c r="N34" s="1688"/>
      <c r="O34" s="1860"/>
      <c r="P34" s="1860"/>
      <c r="Q34" s="1860"/>
      <c r="R34" s="1860"/>
      <c r="S34" s="1860"/>
    </row>
    <row r="35" spans="1:19" ht="12" customHeight="1" x14ac:dyDescent="0.25">
      <c r="A35" s="132"/>
      <c r="B35" s="526" t="s">
        <v>124</v>
      </c>
      <c r="C35" s="485"/>
      <c r="D35" s="2096">
        <f>SUM(D13,D23,D33)</f>
        <v>260626604</v>
      </c>
      <c r="E35" s="2096">
        <f>SUM(E13,E23,E33)</f>
        <v>255541231</v>
      </c>
      <c r="F35" s="341"/>
      <c r="G35" s="1688"/>
      <c r="H35" s="1688"/>
      <c r="I35" s="1688"/>
      <c r="J35" s="1688"/>
      <c r="K35" s="1688"/>
      <c r="L35" s="1688"/>
      <c r="M35" s="1688"/>
      <c r="N35" s="1688"/>
      <c r="O35" s="1860"/>
      <c r="P35" s="1860"/>
      <c r="Q35" s="1860"/>
      <c r="R35" s="1860"/>
      <c r="S35" s="1860"/>
    </row>
    <row r="36" spans="1:19" ht="12" customHeight="1" x14ac:dyDescent="0.25">
      <c r="B36" s="132"/>
      <c r="C36" s="132"/>
      <c r="D36" s="184" t="s">
        <v>598</v>
      </c>
      <c r="K36" s="1688" t="s">
        <v>598</v>
      </c>
      <c r="L36" s="1688"/>
      <c r="M36" s="1688"/>
      <c r="N36" s="1688"/>
      <c r="O36" s="1860"/>
      <c r="P36" s="1860"/>
      <c r="Q36" s="1860"/>
      <c r="R36" s="1860"/>
      <c r="S36" s="1860"/>
    </row>
    <row r="37" spans="1:19" ht="12" customHeight="1" x14ac:dyDescent="0.25">
      <c r="B37" s="132"/>
      <c r="C37" s="132"/>
      <c r="D37" s="1688" t="s">
        <v>598</v>
      </c>
      <c r="E37" s="1688" t="s">
        <v>598</v>
      </c>
      <c r="F37" s="1688"/>
      <c r="G37" s="1688" t="s">
        <v>598</v>
      </c>
      <c r="H37" s="1688" t="s">
        <v>598</v>
      </c>
      <c r="I37" s="1688"/>
      <c r="J37" s="1688" t="s">
        <v>598</v>
      </c>
      <c r="K37" s="1688" t="s">
        <v>598</v>
      </c>
      <c r="L37" s="1688"/>
      <c r="M37" s="1688"/>
      <c r="N37" s="1688"/>
      <c r="O37" s="1860"/>
      <c r="P37" s="1860"/>
      <c r="Q37" s="1860"/>
      <c r="R37" s="1860"/>
      <c r="S37" s="1860"/>
    </row>
    <row r="38" spans="1:19" ht="12" customHeight="1" x14ac:dyDescent="0.25">
      <c r="B38" s="132"/>
      <c r="C38" s="132"/>
      <c r="D38" s="1688" t="s">
        <v>598</v>
      </c>
      <c r="E38" s="1688" t="s">
        <v>598</v>
      </c>
      <c r="F38" s="1688"/>
      <c r="G38" s="1688" t="s">
        <v>598</v>
      </c>
      <c r="H38" s="1688" t="s">
        <v>598</v>
      </c>
      <c r="I38" s="1688"/>
      <c r="J38" s="1688" t="s">
        <v>598</v>
      </c>
      <c r="K38" s="1688" t="s">
        <v>598</v>
      </c>
      <c r="L38" s="1688"/>
      <c r="M38" s="1688"/>
      <c r="N38" s="1688"/>
      <c r="O38" s="1860"/>
      <c r="P38" s="1860"/>
      <c r="Q38" s="1860"/>
      <c r="R38" s="1860"/>
      <c r="S38" s="1860"/>
    </row>
    <row r="39" spans="1:19" ht="12" customHeight="1" x14ac:dyDescent="0.25">
      <c r="B39" s="132"/>
      <c r="C39" s="132"/>
      <c r="D39" s="132" t="s">
        <v>598</v>
      </c>
      <c r="E39" s="132" t="s">
        <v>598</v>
      </c>
      <c r="F39" s="132"/>
      <c r="G39" s="132" t="s">
        <v>598</v>
      </c>
      <c r="H39" s="132" t="s">
        <v>598</v>
      </c>
      <c r="I39" s="132"/>
      <c r="J39" s="132" t="s">
        <v>598</v>
      </c>
      <c r="K39" s="132" t="s">
        <v>598</v>
      </c>
      <c r="L39" s="132"/>
      <c r="O39" s="1860"/>
      <c r="P39" s="1860"/>
      <c r="Q39" s="1860"/>
      <c r="R39" s="1860"/>
      <c r="S39" s="1860"/>
    </row>
    <row r="40" spans="1:19" ht="12" customHeight="1" x14ac:dyDescent="0.25">
      <c r="B40" s="132"/>
      <c r="C40" s="132"/>
      <c r="D40" s="132" t="s">
        <v>598</v>
      </c>
      <c r="E40" s="132" t="s">
        <v>598</v>
      </c>
      <c r="F40" s="132"/>
      <c r="G40" s="132" t="s">
        <v>598</v>
      </c>
      <c r="H40" s="132" t="s">
        <v>598</v>
      </c>
      <c r="I40" s="132"/>
      <c r="J40" s="132" t="s">
        <v>598</v>
      </c>
      <c r="K40" s="132" t="s">
        <v>598</v>
      </c>
      <c r="L40" s="132"/>
      <c r="O40" s="1860"/>
      <c r="P40" s="1860"/>
      <c r="Q40" s="1860"/>
      <c r="R40" s="1860"/>
      <c r="S40" s="1860"/>
    </row>
    <row r="41" spans="1:19" ht="12" customHeight="1" x14ac:dyDescent="0.25">
      <c r="B41" s="132"/>
      <c r="C41" s="132"/>
      <c r="D41" s="132" t="s">
        <v>598</v>
      </c>
      <c r="E41" s="132" t="s">
        <v>598</v>
      </c>
      <c r="F41" s="132"/>
      <c r="G41" s="132" t="s">
        <v>598</v>
      </c>
      <c r="H41" s="132" t="s">
        <v>598</v>
      </c>
      <c r="I41" s="132"/>
      <c r="J41" s="132" t="s">
        <v>598</v>
      </c>
      <c r="K41" s="132" t="s">
        <v>598</v>
      </c>
      <c r="L41" s="132"/>
      <c r="O41" s="1860"/>
      <c r="P41" s="1860"/>
      <c r="Q41" s="1860"/>
      <c r="R41" s="1860"/>
      <c r="S41" s="1860"/>
    </row>
    <row r="42" spans="1:19" ht="12" customHeight="1" x14ac:dyDescent="0.25">
      <c r="D42" s="2" t="s">
        <v>598</v>
      </c>
      <c r="E42" s="2" t="s">
        <v>598</v>
      </c>
      <c r="G42" s="2" t="s">
        <v>598</v>
      </c>
      <c r="H42" s="2" t="s">
        <v>598</v>
      </c>
      <c r="J42" s="2" t="s">
        <v>598</v>
      </c>
      <c r="K42" s="2" t="s">
        <v>598</v>
      </c>
    </row>
    <row r="43" spans="1:19" ht="12" customHeight="1" x14ac:dyDescent="0.25">
      <c r="D43" s="2" t="s">
        <v>598</v>
      </c>
      <c r="E43" s="2" t="s">
        <v>598</v>
      </c>
      <c r="G43" s="2" t="s">
        <v>598</v>
      </c>
      <c r="H43" s="2" t="s">
        <v>598</v>
      </c>
      <c r="J43" s="2" t="s">
        <v>598</v>
      </c>
      <c r="K43" s="2" t="s">
        <v>598</v>
      </c>
    </row>
    <row r="44" spans="1:19" ht="12" customHeight="1" x14ac:dyDescent="0.25">
      <c r="D44" s="2" t="s">
        <v>598</v>
      </c>
      <c r="E44" s="2" t="s">
        <v>598</v>
      </c>
      <c r="G44" s="2" t="s">
        <v>598</v>
      </c>
      <c r="H44" s="2" t="s">
        <v>598</v>
      </c>
      <c r="J44" s="2" t="s">
        <v>598</v>
      </c>
      <c r="K44" s="2" t="s">
        <v>598</v>
      </c>
    </row>
    <row r="45" spans="1:19" ht="12" customHeight="1" x14ac:dyDescent="0.25">
      <c r="D45" s="2" t="s">
        <v>598</v>
      </c>
      <c r="E45" s="2" t="s">
        <v>598</v>
      </c>
      <c r="G45" s="2" t="s">
        <v>598</v>
      </c>
      <c r="H45" s="2" t="s">
        <v>598</v>
      </c>
      <c r="J45" s="2" t="s">
        <v>598</v>
      </c>
      <c r="K45" s="2" t="s">
        <v>598</v>
      </c>
    </row>
    <row r="46" spans="1:19" ht="12" customHeight="1" x14ac:dyDescent="0.25">
      <c r="D46" s="2" t="s">
        <v>598</v>
      </c>
      <c r="E46" s="2" t="s">
        <v>598</v>
      </c>
      <c r="G46" s="2" t="s">
        <v>598</v>
      </c>
      <c r="H46" s="2" t="s">
        <v>598</v>
      </c>
      <c r="J46" s="2" t="s">
        <v>598</v>
      </c>
      <c r="K46" s="2" t="s">
        <v>598</v>
      </c>
    </row>
    <row r="47" spans="1:19" ht="12" customHeight="1" x14ac:dyDescent="0.25">
      <c r="A47" s="132"/>
      <c r="D47" s="2" t="s">
        <v>598</v>
      </c>
      <c r="E47" s="2" t="s">
        <v>598</v>
      </c>
      <c r="G47" s="2" t="s">
        <v>598</v>
      </c>
      <c r="H47" s="2" t="s">
        <v>598</v>
      </c>
      <c r="J47" s="2" t="s">
        <v>598</v>
      </c>
      <c r="K47" s="2" t="s">
        <v>598</v>
      </c>
    </row>
    <row r="48" spans="1:19" ht="12" customHeight="1" x14ac:dyDescent="0.25">
      <c r="A48" s="132"/>
      <c r="D48" s="2" t="s">
        <v>598</v>
      </c>
      <c r="E48" s="2" t="s">
        <v>598</v>
      </c>
      <c r="G48" s="2" t="s">
        <v>598</v>
      </c>
      <c r="H48" s="2" t="s">
        <v>598</v>
      </c>
      <c r="J48" s="2" t="s">
        <v>598</v>
      </c>
      <c r="K48" s="2" t="s">
        <v>598</v>
      </c>
    </row>
    <row r="49" spans="1:11" ht="12" customHeight="1" x14ac:dyDescent="0.25">
      <c r="D49" s="2" t="s">
        <v>598</v>
      </c>
      <c r="E49" s="2" t="s">
        <v>598</v>
      </c>
      <c r="G49" s="2" t="s">
        <v>598</v>
      </c>
      <c r="H49" s="2" t="s">
        <v>598</v>
      </c>
      <c r="J49" s="2" t="s">
        <v>598</v>
      </c>
      <c r="K49" s="2" t="s">
        <v>598</v>
      </c>
    </row>
    <row r="50" spans="1:11" ht="12" customHeight="1" x14ac:dyDescent="0.25">
      <c r="D50" s="2" t="s">
        <v>598</v>
      </c>
      <c r="E50" s="2" t="s">
        <v>598</v>
      </c>
      <c r="G50" s="2" t="s">
        <v>598</v>
      </c>
      <c r="H50" s="2" t="s">
        <v>598</v>
      </c>
      <c r="J50" s="2" t="s">
        <v>598</v>
      </c>
      <c r="K50" s="2" t="s">
        <v>598</v>
      </c>
    </row>
    <row r="51" spans="1:11" ht="12" customHeight="1" x14ac:dyDescent="0.25">
      <c r="D51" s="2" t="s">
        <v>598</v>
      </c>
      <c r="E51" s="2" t="s">
        <v>598</v>
      </c>
      <c r="G51" s="2" t="s">
        <v>598</v>
      </c>
      <c r="H51" s="2" t="s">
        <v>598</v>
      </c>
      <c r="J51" s="2" t="s">
        <v>598</v>
      </c>
      <c r="K51" s="2" t="s">
        <v>598</v>
      </c>
    </row>
    <row r="52" spans="1:11" ht="12" customHeight="1" x14ac:dyDescent="0.25">
      <c r="D52" s="2" t="s">
        <v>598</v>
      </c>
      <c r="E52" s="2" t="s">
        <v>598</v>
      </c>
      <c r="G52" s="2" t="s">
        <v>598</v>
      </c>
      <c r="H52" s="2" t="s">
        <v>598</v>
      </c>
      <c r="J52" s="2" t="s">
        <v>598</v>
      </c>
      <c r="K52" s="2" t="s">
        <v>598</v>
      </c>
    </row>
    <row r="53" spans="1:11" ht="12" customHeight="1" x14ac:dyDescent="0.25">
      <c r="D53" s="2" t="s">
        <v>598</v>
      </c>
      <c r="E53" s="2" t="s">
        <v>598</v>
      </c>
      <c r="G53" s="2" t="s">
        <v>598</v>
      </c>
      <c r="H53" s="2" t="s">
        <v>598</v>
      </c>
      <c r="J53" s="2" t="s">
        <v>598</v>
      </c>
      <c r="K53" s="2" t="s">
        <v>598</v>
      </c>
    </row>
    <row r="54" spans="1:11" ht="12" customHeight="1" x14ac:dyDescent="0.25">
      <c r="D54" s="2" t="s">
        <v>598</v>
      </c>
      <c r="E54" s="2" t="s">
        <v>598</v>
      </c>
      <c r="G54" s="2" t="s">
        <v>598</v>
      </c>
      <c r="H54" s="2" t="s">
        <v>598</v>
      </c>
      <c r="J54" s="2" t="s">
        <v>598</v>
      </c>
      <c r="K54" s="2" t="s">
        <v>598</v>
      </c>
    </row>
    <row r="55" spans="1:11" ht="12" customHeight="1" x14ac:dyDescent="0.25">
      <c r="D55" s="2" t="s">
        <v>598</v>
      </c>
      <c r="E55" s="2" t="s">
        <v>598</v>
      </c>
      <c r="G55" s="2" t="s">
        <v>598</v>
      </c>
      <c r="H55" s="2" t="s">
        <v>598</v>
      </c>
      <c r="J55" s="2" t="s">
        <v>598</v>
      </c>
      <c r="K55" s="2" t="s">
        <v>598</v>
      </c>
    </row>
    <row r="56" spans="1:11" ht="12" customHeight="1" x14ac:dyDescent="0.25">
      <c r="D56" s="2" t="s">
        <v>598</v>
      </c>
      <c r="E56" s="2" t="s">
        <v>598</v>
      </c>
      <c r="G56" s="2" t="s">
        <v>598</v>
      </c>
      <c r="H56" s="2" t="s">
        <v>598</v>
      </c>
      <c r="J56" s="2" t="s">
        <v>598</v>
      </c>
      <c r="K56" s="2" t="s">
        <v>598</v>
      </c>
    </row>
    <row r="57" spans="1:11" ht="12" customHeight="1" x14ac:dyDescent="0.25">
      <c r="D57" s="2" t="s">
        <v>598</v>
      </c>
      <c r="E57" s="2" t="s">
        <v>598</v>
      </c>
      <c r="G57" s="2" t="s">
        <v>598</v>
      </c>
      <c r="H57" s="2" t="s">
        <v>598</v>
      </c>
      <c r="J57" s="2" t="s">
        <v>598</v>
      </c>
      <c r="K57" s="2" t="s">
        <v>598</v>
      </c>
    </row>
    <row r="58" spans="1:11" ht="12" customHeight="1" x14ac:dyDescent="0.25">
      <c r="D58" s="2" t="s">
        <v>598</v>
      </c>
      <c r="E58" s="2" t="s">
        <v>598</v>
      </c>
      <c r="G58" s="2" t="s">
        <v>598</v>
      </c>
      <c r="H58" s="2" t="s">
        <v>598</v>
      </c>
      <c r="J58" s="2" t="s">
        <v>598</v>
      </c>
      <c r="K58" s="2" t="s">
        <v>598</v>
      </c>
    </row>
    <row r="59" spans="1:11" ht="12" customHeight="1" x14ac:dyDescent="0.25">
      <c r="D59" s="2" t="s">
        <v>598</v>
      </c>
      <c r="E59" s="2" t="s">
        <v>598</v>
      </c>
      <c r="G59" s="2" t="s">
        <v>598</v>
      </c>
      <c r="H59" s="2" t="s">
        <v>598</v>
      </c>
      <c r="J59" s="2" t="s">
        <v>598</v>
      </c>
      <c r="K59" s="2" t="s">
        <v>598</v>
      </c>
    </row>
    <row r="60" spans="1:11" ht="12" customHeight="1" x14ac:dyDescent="0.25">
      <c r="D60" s="2" t="s">
        <v>598</v>
      </c>
      <c r="E60" s="2" t="s">
        <v>598</v>
      </c>
      <c r="G60" s="2" t="s">
        <v>598</v>
      </c>
      <c r="H60" s="2" t="s">
        <v>598</v>
      </c>
      <c r="J60" s="2" t="s">
        <v>598</v>
      </c>
      <c r="K60" s="2" t="s">
        <v>598</v>
      </c>
    </row>
    <row r="61" spans="1:11" ht="12" customHeight="1" x14ac:dyDescent="0.25">
      <c r="D61" s="2" t="s">
        <v>598</v>
      </c>
      <c r="E61" s="2" t="s">
        <v>598</v>
      </c>
      <c r="G61" s="2" t="s">
        <v>598</v>
      </c>
      <c r="H61" s="2" t="s">
        <v>598</v>
      </c>
      <c r="J61" s="2" t="s">
        <v>598</v>
      </c>
      <c r="K61" s="2" t="s">
        <v>598</v>
      </c>
    </row>
    <row r="62" spans="1:11" ht="12" customHeight="1" x14ac:dyDescent="0.25">
      <c r="D62" s="2" t="s">
        <v>598</v>
      </c>
      <c r="E62" s="2" t="s">
        <v>598</v>
      </c>
      <c r="G62" s="2" t="s">
        <v>598</v>
      </c>
      <c r="H62" s="2" t="s">
        <v>598</v>
      </c>
      <c r="J62" s="2" t="s">
        <v>598</v>
      </c>
      <c r="K62" s="2" t="s">
        <v>598</v>
      </c>
    </row>
    <row r="63" spans="1:11" ht="12" customHeight="1" x14ac:dyDescent="0.25">
      <c r="A63" s="131"/>
      <c r="D63" s="2" t="s">
        <v>598</v>
      </c>
      <c r="E63" s="2" t="s">
        <v>598</v>
      </c>
      <c r="G63" s="2" t="s">
        <v>598</v>
      </c>
      <c r="H63" s="2" t="s">
        <v>598</v>
      </c>
      <c r="J63" s="2" t="s">
        <v>598</v>
      </c>
      <c r="K63" s="2" t="s">
        <v>598</v>
      </c>
    </row>
    <row r="64" spans="1:11" x14ac:dyDescent="0.25">
      <c r="D64" s="2" t="s">
        <v>598</v>
      </c>
      <c r="E64" s="2" t="s">
        <v>598</v>
      </c>
      <c r="G64" s="2" t="s">
        <v>598</v>
      </c>
      <c r="H64" s="2" t="s">
        <v>598</v>
      </c>
      <c r="J64" s="2" t="s">
        <v>598</v>
      </c>
      <c r="K64" s="2" t="s">
        <v>598</v>
      </c>
    </row>
    <row r="65" spans="4:11" x14ac:dyDescent="0.25">
      <c r="D65" s="2" t="s">
        <v>598</v>
      </c>
      <c r="E65" s="2" t="s">
        <v>598</v>
      </c>
      <c r="G65" s="2" t="s">
        <v>598</v>
      </c>
      <c r="H65" s="2" t="s">
        <v>598</v>
      </c>
      <c r="J65" s="2" t="s">
        <v>598</v>
      </c>
      <c r="K65" s="2" t="s">
        <v>598</v>
      </c>
    </row>
    <row r="66" spans="4:11" x14ac:dyDescent="0.25">
      <c r="D66" s="2" t="s">
        <v>598</v>
      </c>
      <c r="E66" s="2" t="s">
        <v>598</v>
      </c>
      <c r="G66" s="2" t="s">
        <v>598</v>
      </c>
      <c r="H66" s="2" t="s">
        <v>598</v>
      </c>
      <c r="J66" s="2" t="s">
        <v>598</v>
      </c>
      <c r="K66" s="2" t="s">
        <v>598</v>
      </c>
    </row>
    <row r="67" spans="4:11" x14ac:dyDescent="0.25">
      <c r="D67" s="2" t="s">
        <v>598</v>
      </c>
      <c r="E67" s="2" t="s">
        <v>598</v>
      </c>
      <c r="G67" s="2" t="s">
        <v>598</v>
      </c>
      <c r="H67" s="2" t="s">
        <v>598</v>
      </c>
      <c r="J67" s="2" t="s">
        <v>598</v>
      </c>
      <c r="K67" s="2" t="s">
        <v>598</v>
      </c>
    </row>
    <row r="68" spans="4:11" x14ac:dyDescent="0.25">
      <c r="D68" s="2" t="s">
        <v>598</v>
      </c>
      <c r="E68" s="2" t="s">
        <v>598</v>
      </c>
      <c r="G68" s="2" t="s">
        <v>598</v>
      </c>
      <c r="H68" s="2" t="s">
        <v>598</v>
      </c>
      <c r="J68" s="2" t="s">
        <v>598</v>
      </c>
      <c r="K68" s="2" t="s">
        <v>598</v>
      </c>
    </row>
    <row r="69" spans="4:11" x14ac:dyDescent="0.25">
      <c r="D69" s="2" t="s">
        <v>598</v>
      </c>
      <c r="E69" s="2" t="s">
        <v>598</v>
      </c>
      <c r="G69" s="2" t="s">
        <v>598</v>
      </c>
      <c r="H69" s="2" t="s">
        <v>598</v>
      </c>
      <c r="J69" s="2" t="s">
        <v>598</v>
      </c>
      <c r="K69" s="2" t="s">
        <v>598</v>
      </c>
    </row>
    <row r="70" spans="4:11" x14ac:dyDescent="0.25">
      <c r="D70" s="2" t="s">
        <v>598</v>
      </c>
      <c r="E70" s="2" t="s">
        <v>598</v>
      </c>
      <c r="G70" s="2" t="s">
        <v>598</v>
      </c>
      <c r="H70" s="2" t="s">
        <v>598</v>
      </c>
      <c r="J70" s="2" t="s">
        <v>598</v>
      </c>
      <c r="K70" s="2" t="s">
        <v>598</v>
      </c>
    </row>
    <row r="71" spans="4:11" x14ac:dyDescent="0.25">
      <c r="D71" s="2" t="s">
        <v>598</v>
      </c>
      <c r="E71" s="2" t="s">
        <v>598</v>
      </c>
      <c r="G71" s="2" t="s">
        <v>598</v>
      </c>
      <c r="H71" s="2" t="s">
        <v>598</v>
      </c>
      <c r="J71" s="2" t="s">
        <v>598</v>
      </c>
      <c r="K71" s="2" t="s">
        <v>598</v>
      </c>
    </row>
    <row r="72" spans="4:11" x14ac:dyDescent="0.25">
      <c r="D72" s="2" t="s">
        <v>598</v>
      </c>
      <c r="E72" s="2" t="s">
        <v>598</v>
      </c>
      <c r="G72" s="2" t="s">
        <v>598</v>
      </c>
      <c r="H72" s="2" t="s">
        <v>598</v>
      </c>
      <c r="J72" s="2" t="s">
        <v>598</v>
      </c>
      <c r="K72" s="2" t="s">
        <v>598</v>
      </c>
    </row>
    <row r="73" spans="4:11" x14ac:dyDescent="0.25">
      <c r="D73" s="2" t="s">
        <v>598</v>
      </c>
      <c r="E73" s="2" t="s">
        <v>598</v>
      </c>
      <c r="G73" s="2" t="s">
        <v>598</v>
      </c>
      <c r="H73" s="2" t="s">
        <v>598</v>
      </c>
      <c r="J73" s="2" t="s">
        <v>598</v>
      </c>
      <c r="K73" s="2" t="s">
        <v>598</v>
      </c>
    </row>
    <row r="74" spans="4:11" x14ac:dyDescent="0.25">
      <c r="D74" s="2" t="s">
        <v>598</v>
      </c>
      <c r="E74" s="2" t="s">
        <v>598</v>
      </c>
      <c r="G74" s="2" t="s">
        <v>598</v>
      </c>
      <c r="H74" s="2" t="s">
        <v>598</v>
      </c>
      <c r="J74" s="2" t="s">
        <v>598</v>
      </c>
      <c r="K74" s="2" t="s">
        <v>598</v>
      </c>
    </row>
    <row r="75" spans="4:11" x14ac:dyDescent="0.25">
      <c r="D75" s="2" t="s">
        <v>598</v>
      </c>
      <c r="E75" s="2" t="s">
        <v>598</v>
      </c>
      <c r="G75" s="2" t="s">
        <v>598</v>
      </c>
      <c r="H75" s="2" t="s">
        <v>598</v>
      </c>
      <c r="J75" s="2" t="s">
        <v>598</v>
      </c>
      <c r="K75" s="2" t="s">
        <v>598</v>
      </c>
    </row>
  </sheetData>
  <mergeCells count="11">
    <mergeCell ref="M4:M6"/>
    <mergeCell ref="N4:N6"/>
    <mergeCell ref="P4:Q4"/>
    <mergeCell ref="P5:Q5"/>
    <mergeCell ref="B4:B6"/>
    <mergeCell ref="D4:E4"/>
    <mergeCell ref="G4:H4"/>
    <mergeCell ref="J4:K4"/>
    <mergeCell ref="D5:E5"/>
    <mergeCell ref="G5:H5"/>
    <mergeCell ref="J5:K5"/>
  </mergeCells>
  <pageMargins left="0.7" right="0.7" top="0.75" bottom="0.75" header="0.3" footer="0.3"/>
  <pageSetup paperSize="9" scale="84" orientation="landscape"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B2:S73"/>
  <sheetViews>
    <sheetView showGridLines="0" zoomScale="85" zoomScaleNormal="85" workbookViewId="0">
      <selection activeCell="D42" sqref="D42"/>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2.85546875" style="2" customWidth="1"/>
    <col min="13" max="13" width="12.140625" style="2" customWidth="1"/>
    <col min="14" max="14" width="12.42578125" style="2" customWidth="1"/>
    <col min="15" max="15" width="2.85546875" style="2" customWidth="1"/>
    <col min="16" max="16" width="13.7109375" style="2" customWidth="1"/>
    <col min="17" max="17" width="12.140625" style="2" customWidth="1"/>
    <col min="18" max="249" width="9.140625" style="2"/>
    <col min="250" max="250" width="2.85546875" style="2" customWidth="1"/>
    <col min="251" max="251" width="45.85546875" style="2" customWidth="1"/>
    <col min="252" max="252" width="2.85546875" style="2" customWidth="1"/>
    <col min="253" max="254" width="15.7109375" style="2" customWidth="1"/>
    <col min="255" max="255" width="2.85546875" style="2" customWidth="1"/>
    <col min="256" max="257" width="15.7109375" style="2" customWidth="1"/>
    <col min="258" max="258" width="2.85546875" style="2" customWidth="1"/>
    <col min="259" max="260" width="15.7109375" style="2" customWidth="1"/>
    <col min="261" max="261" width="2.85546875" style="2" customWidth="1"/>
    <col min="262" max="263" width="15.7109375" style="2" customWidth="1"/>
    <col min="264" max="264" width="2.85546875" style="2" customWidth="1"/>
    <col min="265" max="266" width="15.7109375" style="2" customWidth="1"/>
    <col min="267" max="267" width="2.85546875" style="2" customWidth="1"/>
    <col min="268" max="505" width="9.140625" style="2"/>
    <col min="506" max="506" width="2.85546875" style="2" customWidth="1"/>
    <col min="507" max="507" width="45.85546875" style="2" customWidth="1"/>
    <col min="508" max="508" width="2.85546875" style="2" customWidth="1"/>
    <col min="509" max="510" width="15.7109375" style="2" customWidth="1"/>
    <col min="511" max="511" width="2.85546875" style="2" customWidth="1"/>
    <col min="512" max="513" width="15.7109375" style="2" customWidth="1"/>
    <col min="514" max="514" width="2.85546875" style="2" customWidth="1"/>
    <col min="515" max="516" width="15.7109375" style="2" customWidth="1"/>
    <col min="517" max="517" width="2.85546875" style="2" customWidth="1"/>
    <col min="518" max="519" width="15.7109375" style="2" customWidth="1"/>
    <col min="520" max="520" width="2.85546875" style="2" customWidth="1"/>
    <col min="521" max="522" width="15.7109375" style="2" customWidth="1"/>
    <col min="523" max="523" width="2.85546875" style="2" customWidth="1"/>
    <col min="524" max="761" width="9.140625" style="2"/>
    <col min="762" max="762" width="2.85546875" style="2" customWidth="1"/>
    <col min="763" max="763" width="45.85546875" style="2" customWidth="1"/>
    <col min="764" max="764" width="2.85546875" style="2" customWidth="1"/>
    <col min="765" max="766" width="15.7109375" style="2" customWidth="1"/>
    <col min="767" max="767" width="2.85546875" style="2" customWidth="1"/>
    <col min="768" max="769" width="15.7109375" style="2" customWidth="1"/>
    <col min="770" max="770" width="2.85546875" style="2" customWidth="1"/>
    <col min="771" max="772" width="15.7109375" style="2" customWidth="1"/>
    <col min="773" max="773" width="2.85546875" style="2" customWidth="1"/>
    <col min="774" max="775" width="15.7109375" style="2" customWidth="1"/>
    <col min="776" max="776" width="2.85546875" style="2" customWidth="1"/>
    <col min="777" max="778" width="15.7109375" style="2" customWidth="1"/>
    <col min="779" max="779" width="2.85546875" style="2" customWidth="1"/>
    <col min="780" max="1017" width="9.140625" style="2"/>
    <col min="1018" max="1018" width="2.85546875" style="2" customWidth="1"/>
    <col min="1019" max="1019" width="45.85546875" style="2" customWidth="1"/>
    <col min="1020" max="1020" width="2.85546875" style="2" customWidth="1"/>
    <col min="1021" max="1022" width="15.7109375" style="2" customWidth="1"/>
    <col min="1023" max="1023" width="2.85546875" style="2" customWidth="1"/>
    <col min="1024" max="1025" width="15.7109375" style="2" customWidth="1"/>
    <col min="1026" max="1026" width="2.85546875" style="2" customWidth="1"/>
    <col min="1027" max="1028" width="15.7109375" style="2" customWidth="1"/>
    <col min="1029" max="1029" width="2.85546875" style="2" customWidth="1"/>
    <col min="1030" max="1031" width="15.7109375" style="2" customWidth="1"/>
    <col min="1032" max="1032" width="2.85546875" style="2" customWidth="1"/>
    <col min="1033" max="1034" width="15.7109375" style="2" customWidth="1"/>
    <col min="1035" max="1035" width="2.85546875" style="2" customWidth="1"/>
    <col min="1036" max="1273" width="9.140625" style="2"/>
    <col min="1274" max="1274" width="2.85546875" style="2" customWidth="1"/>
    <col min="1275" max="1275" width="45.85546875" style="2" customWidth="1"/>
    <col min="1276" max="1276" width="2.85546875" style="2" customWidth="1"/>
    <col min="1277" max="1278" width="15.7109375" style="2" customWidth="1"/>
    <col min="1279" max="1279" width="2.85546875" style="2" customWidth="1"/>
    <col min="1280" max="1281" width="15.7109375" style="2" customWidth="1"/>
    <col min="1282" max="1282" width="2.85546875" style="2" customWidth="1"/>
    <col min="1283" max="1284" width="15.7109375" style="2" customWidth="1"/>
    <col min="1285" max="1285" width="2.85546875" style="2" customWidth="1"/>
    <col min="1286" max="1287" width="15.7109375" style="2" customWidth="1"/>
    <col min="1288" max="1288" width="2.85546875" style="2" customWidth="1"/>
    <col min="1289" max="1290" width="15.7109375" style="2" customWidth="1"/>
    <col min="1291" max="1291" width="2.85546875" style="2" customWidth="1"/>
    <col min="1292" max="1529" width="9.140625" style="2"/>
    <col min="1530" max="1530" width="2.85546875" style="2" customWidth="1"/>
    <col min="1531" max="1531" width="45.85546875" style="2" customWidth="1"/>
    <col min="1532" max="1532" width="2.85546875" style="2" customWidth="1"/>
    <col min="1533" max="1534" width="15.7109375" style="2" customWidth="1"/>
    <col min="1535" max="1535" width="2.85546875" style="2" customWidth="1"/>
    <col min="1536" max="1537" width="15.7109375" style="2" customWidth="1"/>
    <col min="1538" max="1538" width="2.85546875" style="2" customWidth="1"/>
    <col min="1539" max="1540" width="15.7109375" style="2" customWidth="1"/>
    <col min="1541" max="1541" width="2.85546875" style="2" customWidth="1"/>
    <col min="1542" max="1543" width="15.7109375" style="2" customWidth="1"/>
    <col min="1544" max="1544" width="2.85546875" style="2" customWidth="1"/>
    <col min="1545" max="1546" width="15.7109375" style="2" customWidth="1"/>
    <col min="1547" max="1547" width="2.85546875" style="2" customWidth="1"/>
    <col min="1548" max="1785" width="9.140625" style="2"/>
    <col min="1786" max="1786" width="2.85546875" style="2" customWidth="1"/>
    <col min="1787" max="1787" width="45.85546875" style="2" customWidth="1"/>
    <col min="1788" max="1788" width="2.85546875" style="2" customWidth="1"/>
    <col min="1789" max="1790" width="15.7109375" style="2" customWidth="1"/>
    <col min="1791" max="1791" width="2.85546875" style="2" customWidth="1"/>
    <col min="1792" max="1793" width="15.7109375" style="2" customWidth="1"/>
    <col min="1794" max="1794" width="2.85546875" style="2" customWidth="1"/>
    <col min="1795" max="1796" width="15.7109375" style="2" customWidth="1"/>
    <col min="1797" max="1797" width="2.85546875" style="2" customWidth="1"/>
    <col min="1798" max="1799" width="15.7109375" style="2" customWidth="1"/>
    <col min="1800" max="1800" width="2.85546875" style="2" customWidth="1"/>
    <col min="1801" max="1802" width="15.7109375" style="2" customWidth="1"/>
    <col min="1803" max="1803" width="2.85546875" style="2" customWidth="1"/>
    <col min="1804" max="2041" width="9.140625" style="2"/>
    <col min="2042" max="2042" width="2.85546875" style="2" customWidth="1"/>
    <col min="2043" max="2043" width="45.85546875" style="2" customWidth="1"/>
    <col min="2044" max="2044" width="2.85546875" style="2" customWidth="1"/>
    <col min="2045" max="2046" width="15.7109375" style="2" customWidth="1"/>
    <col min="2047" max="2047" width="2.85546875" style="2" customWidth="1"/>
    <col min="2048" max="2049" width="15.7109375" style="2" customWidth="1"/>
    <col min="2050" max="2050" width="2.85546875" style="2" customWidth="1"/>
    <col min="2051" max="2052" width="15.7109375" style="2" customWidth="1"/>
    <col min="2053" max="2053" width="2.85546875" style="2" customWidth="1"/>
    <col min="2054" max="2055" width="15.7109375" style="2" customWidth="1"/>
    <col min="2056" max="2056" width="2.85546875" style="2" customWidth="1"/>
    <col min="2057" max="2058" width="15.7109375" style="2" customWidth="1"/>
    <col min="2059" max="2059" width="2.85546875" style="2" customWidth="1"/>
    <col min="2060" max="2297" width="9.140625" style="2"/>
    <col min="2298" max="2298" width="2.85546875" style="2" customWidth="1"/>
    <col min="2299" max="2299" width="45.85546875" style="2" customWidth="1"/>
    <col min="2300" max="2300" width="2.85546875" style="2" customWidth="1"/>
    <col min="2301" max="2302" width="15.7109375" style="2" customWidth="1"/>
    <col min="2303" max="2303" width="2.85546875" style="2" customWidth="1"/>
    <col min="2304" max="2305" width="15.7109375" style="2" customWidth="1"/>
    <col min="2306" max="2306" width="2.85546875" style="2" customWidth="1"/>
    <col min="2307" max="2308" width="15.7109375" style="2" customWidth="1"/>
    <col min="2309" max="2309" width="2.85546875" style="2" customWidth="1"/>
    <col min="2310" max="2311" width="15.7109375" style="2" customWidth="1"/>
    <col min="2312" max="2312" width="2.85546875" style="2" customWidth="1"/>
    <col min="2313" max="2314" width="15.7109375" style="2" customWidth="1"/>
    <col min="2315" max="2315" width="2.85546875" style="2" customWidth="1"/>
    <col min="2316" max="2553" width="9.140625" style="2"/>
    <col min="2554" max="2554" width="2.85546875" style="2" customWidth="1"/>
    <col min="2555" max="2555" width="45.85546875" style="2" customWidth="1"/>
    <col min="2556" max="2556" width="2.85546875" style="2" customWidth="1"/>
    <col min="2557" max="2558" width="15.7109375" style="2" customWidth="1"/>
    <col min="2559" max="2559" width="2.85546875" style="2" customWidth="1"/>
    <col min="2560" max="2561" width="15.7109375" style="2" customWidth="1"/>
    <col min="2562" max="2562" width="2.85546875" style="2" customWidth="1"/>
    <col min="2563" max="2564" width="15.7109375" style="2" customWidth="1"/>
    <col min="2565" max="2565" width="2.85546875" style="2" customWidth="1"/>
    <col min="2566" max="2567" width="15.7109375" style="2" customWidth="1"/>
    <col min="2568" max="2568" width="2.85546875" style="2" customWidth="1"/>
    <col min="2569" max="2570" width="15.7109375" style="2" customWidth="1"/>
    <col min="2571" max="2571" width="2.85546875" style="2" customWidth="1"/>
    <col min="2572" max="2809" width="9.140625" style="2"/>
    <col min="2810" max="2810" width="2.85546875" style="2" customWidth="1"/>
    <col min="2811" max="2811" width="45.85546875" style="2" customWidth="1"/>
    <col min="2812" max="2812" width="2.85546875" style="2" customWidth="1"/>
    <col min="2813" max="2814" width="15.7109375" style="2" customWidth="1"/>
    <col min="2815" max="2815" width="2.85546875" style="2" customWidth="1"/>
    <col min="2816" max="2817" width="15.7109375" style="2" customWidth="1"/>
    <col min="2818" max="2818" width="2.85546875" style="2" customWidth="1"/>
    <col min="2819" max="2820" width="15.7109375" style="2" customWidth="1"/>
    <col min="2821" max="2821" width="2.85546875" style="2" customWidth="1"/>
    <col min="2822" max="2823" width="15.7109375" style="2" customWidth="1"/>
    <col min="2824" max="2824" width="2.85546875" style="2" customWidth="1"/>
    <col min="2825" max="2826" width="15.7109375" style="2" customWidth="1"/>
    <col min="2827" max="2827" width="2.85546875" style="2" customWidth="1"/>
    <col min="2828" max="3065" width="9.140625" style="2"/>
    <col min="3066" max="3066" width="2.85546875" style="2" customWidth="1"/>
    <col min="3067" max="3067" width="45.85546875" style="2" customWidth="1"/>
    <col min="3068" max="3068" width="2.85546875" style="2" customWidth="1"/>
    <col min="3069" max="3070" width="15.7109375" style="2" customWidth="1"/>
    <col min="3071" max="3071" width="2.85546875" style="2" customWidth="1"/>
    <col min="3072" max="3073" width="15.7109375" style="2" customWidth="1"/>
    <col min="3074" max="3074" width="2.85546875" style="2" customWidth="1"/>
    <col min="3075" max="3076" width="15.7109375" style="2" customWidth="1"/>
    <col min="3077" max="3077" width="2.85546875" style="2" customWidth="1"/>
    <col min="3078" max="3079" width="15.7109375" style="2" customWidth="1"/>
    <col min="3080" max="3080" width="2.85546875" style="2" customWidth="1"/>
    <col min="3081" max="3082" width="15.7109375" style="2" customWidth="1"/>
    <col min="3083" max="3083" width="2.85546875" style="2" customWidth="1"/>
    <col min="3084" max="3321" width="9.140625" style="2"/>
    <col min="3322" max="3322" width="2.85546875" style="2" customWidth="1"/>
    <col min="3323" max="3323" width="45.85546875" style="2" customWidth="1"/>
    <col min="3324" max="3324" width="2.85546875" style="2" customWidth="1"/>
    <col min="3325" max="3326" width="15.7109375" style="2" customWidth="1"/>
    <col min="3327" max="3327" width="2.85546875" style="2" customWidth="1"/>
    <col min="3328" max="3329" width="15.7109375" style="2" customWidth="1"/>
    <col min="3330" max="3330" width="2.85546875" style="2" customWidth="1"/>
    <col min="3331" max="3332" width="15.7109375" style="2" customWidth="1"/>
    <col min="3333" max="3333" width="2.85546875" style="2" customWidth="1"/>
    <col min="3334" max="3335" width="15.7109375" style="2" customWidth="1"/>
    <col min="3336" max="3336" width="2.85546875" style="2" customWidth="1"/>
    <col min="3337" max="3338" width="15.7109375" style="2" customWidth="1"/>
    <col min="3339" max="3339" width="2.85546875" style="2" customWidth="1"/>
    <col min="3340" max="3577" width="9.140625" style="2"/>
    <col min="3578" max="3578" width="2.85546875" style="2" customWidth="1"/>
    <col min="3579" max="3579" width="45.85546875" style="2" customWidth="1"/>
    <col min="3580" max="3580" width="2.85546875" style="2" customWidth="1"/>
    <col min="3581" max="3582" width="15.7109375" style="2" customWidth="1"/>
    <col min="3583" max="3583" width="2.85546875" style="2" customWidth="1"/>
    <col min="3584" max="3585" width="15.7109375" style="2" customWidth="1"/>
    <col min="3586" max="3586" width="2.85546875" style="2" customWidth="1"/>
    <col min="3587" max="3588" width="15.7109375" style="2" customWidth="1"/>
    <col min="3589" max="3589" width="2.85546875" style="2" customWidth="1"/>
    <col min="3590" max="3591" width="15.7109375" style="2" customWidth="1"/>
    <col min="3592" max="3592" width="2.85546875" style="2" customWidth="1"/>
    <col min="3593" max="3594" width="15.7109375" style="2" customWidth="1"/>
    <col min="3595" max="3595" width="2.85546875" style="2" customWidth="1"/>
    <col min="3596" max="3833" width="9.140625" style="2"/>
    <col min="3834" max="3834" width="2.85546875" style="2" customWidth="1"/>
    <col min="3835" max="3835" width="45.85546875" style="2" customWidth="1"/>
    <col min="3836" max="3836" width="2.85546875" style="2" customWidth="1"/>
    <col min="3837" max="3838" width="15.7109375" style="2" customWidth="1"/>
    <col min="3839" max="3839" width="2.85546875" style="2" customWidth="1"/>
    <col min="3840" max="3841" width="15.7109375" style="2" customWidth="1"/>
    <col min="3842" max="3842" width="2.85546875" style="2" customWidth="1"/>
    <col min="3843" max="3844" width="15.7109375" style="2" customWidth="1"/>
    <col min="3845" max="3845" width="2.85546875" style="2" customWidth="1"/>
    <col min="3846" max="3847" width="15.7109375" style="2" customWidth="1"/>
    <col min="3848" max="3848" width="2.85546875" style="2" customWidth="1"/>
    <col min="3849" max="3850" width="15.7109375" style="2" customWidth="1"/>
    <col min="3851" max="3851" width="2.85546875" style="2" customWidth="1"/>
    <col min="3852" max="4089" width="9.140625" style="2"/>
    <col min="4090" max="4090" width="2.85546875" style="2" customWidth="1"/>
    <col min="4091" max="4091" width="45.85546875" style="2" customWidth="1"/>
    <col min="4092" max="4092" width="2.85546875" style="2" customWidth="1"/>
    <col min="4093" max="4094" width="15.7109375" style="2" customWidth="1"/>
    <col min="4095" max="4095" width="2.85546875" style="2" customWidth="1"/>
    <col min="4096" max="4097" width="15.7109375" style="2" customWidth="1"/>
    <col min="4098" max="4098" width="2.85546875" style="2" customWidth="1"/>
    <col min="4099" max="4100" width="15.7109375" style="2" customWidth="1"/>
    <col min="4101" max="4101" width="2.85546875" style="2" customWidth="1"/>
    <col min="4102" max="4103" width="15.7109375" style="2" customWidth="1"/>
    <col min="4104" max="4104" width="2.85546875" style="2" customWidth="1"/>
    <col min="4105" max="4106" width="15.7109375" style="2" customWidth="1"/>
    <col min="4107" max="4107" width="2.85546875" style="2" customWidth="1"/>
    <col min="4108" max="4345" width="9.140625" style="2"/>
    <col min="4346" max="4346" width="2.85546875" style="2" customWidth="1"/>
    <col min="4347" max="4347" width="45.85546875" style="2" customWidth="1"/>
    <col min="4348" max="4348" width="2.85546875" style="2" customWidth="1"/>
    <col min="4349" max="4350" width="15.7109375" style="2" customWidth="1"/>
    <col min="4351" max="4351" width="2.85546875" style="2" customWidth="1"/>
    <col min="4352" max="4353" width="15.7109375" style="2" customWidth="1"/>
    <col min="4354" max="4354" width="2.85546875" style="2" customWidth="1"/>
    <col min="4355" max="4356" width="15.7109375" style="2" customWidth="1"/>
    <col min="4357" max="4357" width="2.85546875" style="2" customWidth="1"/>
    <col min="4358" max="4359" width="15.7109375" style="2" customWidth="1"/>
    <col min="4360" max="4360" width="2.85546875" style="2" customWidth="1"/>
    <col min="4361" max="4362" width="15.7109375" style="2" customWidth="1"/>
    <col min="4363" max="4363" width="2.85546875" style="2" customWidth="1"/>
    <col min="4364" max="4601" width="9.140625" style="2"/>
    <col min="4602" max="4602" width="2.85546875" style="2" customWidth="1"/>
    <col min="4603" max="4603" width="45.85546875" style="2" customWidth="1"/>
    <col min="4604" max="4604" width="2.85546875" style="2" customWidth="1"/>
    <col min="4605" max="4606" width="15.7109375" style="2" customWidth="1"/>
    <col min="4607" max="4607" width="2.85546875" style="2" customWidth="1"/>
    <col min="4608" max="4609" width="15.7109375" style="2" customWidth="1"/>
    <col min="4610" max="4610" width="2.85546875" style="2" customWidth="1"/>
    <col min="4611" max="4612" width="15.7109375" style="2" customWidth="1"/>
    <col min="4613" max="4613" width="2.85546875" style="2" customWidth="1"/>
    <col min="4614" max="4615" width="15.7109375" style="2" customWidth="1"/>
    <col min="4616" max="4616" width="2.85546875" style="2" customWidth="1"/>
    <col min="4617" max="4618" width="15.7109375" style="2" customWidth="1"/>
    <col min="4619" max="4619" width="2.85546875" style="2" customWidth="1"/>
    <col min="4620" max="4857" width="9.140625" style="2"/>
    <col min="4858" max="4858" width="2.85546875" style="2" customWidth="1"/>
    <col min="4859" max="4859" width="45.85546875" style="2" customWidth="1"/>
    <col min="4860" max="4860" width="2.85546875" style="2" customWidth="1"/>
    <col min="4861" max="4862" width="15.7109375" style="2" customWidth="1"/>
    <col min="4863" max="4863" width="2.85546875" style="2" customWidth="1"/>
    <col min="4864" max="4865" width="15.7109375" style="2" customWidth="1"/>
    <col min="4866" max="4866" width="2.85546875" style="2" customWidth="1"/>
    <col min="4867" max="4868" width="15.7109375" style="2" customWidth="1"/>
    <col min="4869" max="4869" width="2.85546875" style="2" customWidth="1"/>
    <col min="4870" max="4871" width="15.7109375" style="2" customWidth="1"/>
    <col min="4872" max="4872" width="2.85546875" style="2" customWidth="1"/>
    <col min="4873" max="4874" width="15.7109375" style="2" customWidth="1"/>
    <col min="4875" max="4875" width="2.85546875" style="2" customWidth="1"/>
    <col min="4876" max="5113" width="9.140625" style="2"/>
    <col min="5114" max="5114" width="2.85546875" style="2" customWidth="1"/>
    <col min="5115" max="5115" width="45.85546875" style="2" customWidth="1"/>
    <col min="5116" max="5116" width="2.85546875" style="2" customWidth="1"/>
    <col min="5117" max="5118" width="15.7109375" style="2" customWidth="1"/>
    <col min="5119" max="5119" width="2.85546875" style="2" customWidth="1"/>
    <col min="5120" max="5121" width="15.7109375" style="2" customWidth="1"/>
    <col min="5122" max="5122" width="2.85546875" style="2" customWidth="1"/>
    <col min="5123" max="5124" width="15.7109375" style="2" customWidth="1"/>
    <col min="5125" max="5125" width="2.85546875" style="2" customWidth="1"/>
    <col min="5126" max="5127" width="15.7109375" style="2" customWidth="1"/>
    <col min="5128" max="5128" width="2.85546875" style="2" customWidth="1"/>
    <col min="5129" max="5130" width="15.7109375" style="2" customWidth="1"/>
    <col min="5131" max="5131" width="2.85546875" style="2" customWidth="1"/>
    <col min="5132" max="5369" width="9.140625" style="2"/>
    <col min="5370" max="5370" width="2.85546875" style="2" customWidth="1"/>
    <col min="5371" max="5371" width="45.85546875" style="2" customWidth="1"/>
    <col min="5372" max="5372" width="2.85546875" style="2" customWidth="1"/>
    <col min="5373" max="5374" width="15.7109375" style="2" customWidth="1"/>
    <col min="5375" max="5375" width="2.85546875" style="2" customWidth="1"/>
    <col min="5376" max="5377" width="15.7109375" style="2" customWidth="1"/>
    <col min="5378" max="5378" width="2.85546875" style="2" customWidth="1"/>
    <col min="5379" max="5380" width="15.7109375" style="2" customWidth="1"/>
    <col min="5381" max="5381" width="2.85546875" style="2" customWidth="1"/>
    <col min="5382" max="5383" width="15.7109375" style="2" customWidth="1"/>
    <col min="5384" max="5384" width="2.85546875" style="2" customWidth="1"/>
    <col min="5385" max="5386" width="15.7109375" style="2" customWidth="1"/>
    <col min="5387" max="5387" width="2.85546875" style="2" customWidth="1"/>
    <col min="5388" max="5625" width="9.140625" style="2"/>
    <col min="5626" max="5626" width="2.85546875" style="2" customWidth="1"/>
    <col min="5627" max="5627" width="45.85546875" style="2" customWidth="1"/>
    <col min="5628" max="5628" width="2.85546875" style="2" customWidth="1"/>
    <col min="5629" max="5630" width="15.7109375" style="2" customWidth="1"/>
    <col min="5631" max="5631" width="2.85546875" style="2" customWidth="1"/>
    <col min="5632" max="5633" width="15.7109375" style="2" customWidth="1"/>
    <col min="5634" max="5634" width="2.85546875" style="2" customWidth="1"/>
    <col min="5635" max="5636" width="15.7109375" style="2" customWidth="1"/>
    <col min="5637" max="5637" width="2.85546875" style="2" customWidth="1"/>
    <col min="5638" max="5639" width="15.7109375" style="2" customWidth="1"/>
    <col min="5640" max="5640" width="2.85546875" style="2" customWidth="1"/>
    <col min="5641" max="5642" width="15.7109375" style="2" customWidth="1"/>
    <col min="5643" max="5643" width="2.85546875" style="2" customWidth="1"/>
    <col min="5644" max="5881" width="9.140625" style="2"/>
    <col min="5882" max="5882" width="2.85546875" style="2" customWidth="1"/>
    <col min="5883" max="5883" width="45.85546875" style="2" customWidth="1"/>
    <col min="5884" max="5884" width="2.85546875" style="2" customWidth="1"/>
    <col min="5885" max="5886" width="15.7109375" style="2" customWidth="1"/>
    <col min="5887" max="5887" width="2.85546875" style="2" customWidth="1"/>
    <col min="5888" max="5889" width="15.7109375" style="2" customWidth="1"/>
    <col min="5890" max="5890" width="2.85546875" style="2" customWidth="1"/>
    <col min="5891" max="5892" width="15.7109375" style="2" customWidth="1"/>
    <col min="5893" max="5893" width="2.85546875" style="2" customWidth="1"/>
    <col min="5894" max="5895" width="15.7109375" style="2" customWidth="1"/>
    <col min="5896" max="5896" width="2.85546875" style="2" customWidth="1"/>
    <col min="5897" max="5898" width="15.7109375" style="2" customWidth="1"/>
    <col min="5899" max="5899" width="2.85546875" style="2" customWidth="1"/>
    <col min="5900" max="6137" width="9.140625" style="2"/>
    <col min="6138" max="6138" width="2.85546875" style="2" customWidth="1"/>
    <col min="6139" max="6139" width="45.85546875" style="2" customWidth="1"/>
    <col min="6140" max="6140" width="2.85546875" style="2" customWidth="1"/>
    <col min="6141" max="6142" width="15.7109375" style="2" customWidth="1"/>
    <col min="6143" max="6143" width="2.85546875" style="2" customWidth="1"/>
    <col min="6144" max="6145" width="15.7109375" style="2" customWidth="1"/>
    <col min="6146" max="6146" width="2.85546875" style="2" customWidth="1"/>
    <col min="6147" max="6148" width="15.7109375" style="2" customWidth="1"/>
    <col min="6149" max="6149" width="2.85546875" style="2" customWidth="1"/>
    <col min="6150" max="6151" width="15.7109375" style="2" customWidth="1"/>
    <col min="6152" max="6152" width="2.85546875" style="2" customWidth="1"/>
    <col min="6153" max="6154" width="15.7109375" style="2" customWidth="1"/>
    <col min="6155" max="6155" width="2.85546875" style="2" customWidth="1"/>
    <col min="6156" max="6393" width="9.140625" style="2"/>
    <col min="6394" max="6394" width="2.85546875" style="2" customWidth="1"/>
    <col min="6395" max="6395" width="45.85546875" style="2" customWidth="1"/>
    <col min="6396" max="6396" width="2.85546875" style="2" customWidth="1"/>
    <col min="6397" max="6398" width="15.7109375" style="2" customWidth="1"/>
    <col min="6399" max="6399" width="2.85546875" style="2" customWidth="1"/>
    <col min="6400" max="6401" width="15.7109375" style="2" customWidth="1"/>
    <col min="6402" max="6402" width="2.85546875" style="2" customWidth="1"/>
    <col min="6403" max="6404" width="15.7109375" style="2" customWidth="1"/>
    <col min="6405" max="6405" width="2.85546875" style="2" customWidth="1"/>
    <col min="6406" max="6407" width="15.7109375" style="2" customWidth="1"/>
    <col min="6408" max="6408" width="2.85546875" style="2" customWidth="1"/>
    <col min="6409" max="6410" width="15.7109375" style="2" customWidth="1"/>
    <col min="6411" max="6411" width="2.85546875" style="2" customWidth="1"/>
    <col min="6412" max="6649" width="9.140625" style="2"/>
    <col min="6650" max="6650" width="2.85546875" style="2" customWidth="1"/>
    <col min="6651" max="6651" width="45.85546875" style="2" customWidth="1"/>
    <col min="6652" max="6652" width="2.85546875" style="2" customWidth="1"/>
    <col min="6653" max="6654" width="15.7109375" style="2" customWidth="1"/>
    <col min="6655" max="6655" width="2.85546875" style="2" customWidth="1"/>
    <col min="6656" max="6657" width="15.7109375" style="2" customWidth="1"/>
    <col min="6658" max="6658" width="2.85546875" style="2" customWidth="1"/>
    <col min="6659" max="6660" width="15.7109375" style="2" customWidth="1"/>
    <col min="6661" max="6661" width="2.85546875" style="2" customWidth="1"/>
    <col min="6662" max="6663" width="15.7109375" style="2" customWidth="1"/>
    <col min="6664" max="6664" width="2.85546875" style="2" customWidth="1"/>
    <col min="6665" max="6666" width="15.7109375" style="2" customWidth="1"/>
    <col min="6667" max="6667" width="2.85546875" style="2" customWidth="1"/>
    <col min="6668" max="6905" width="9.140625" style="2"/>
    <col min="6906" max="6906" width="2.85546875" style="2" customWidth="1"/>
    <col min="6907" max="6907" width="45.85546875" style="2" customWidth="1"/>
    <col min="6908" max="6908" width="2.85546875" style="2" customWidth="1"/>
    <col min="6909" max="6910" width="15.7109375" style="2" customWidth="1"/>
    <col min="6911" max="6911" width="2.85546875" style="2" customWidth="1"/>
    <col min="6912" max="6913" width="15.7109375" style="2" customWidth="1"/>
    <col min="6914" max="6914" width="2.85546875" style="2" customWidth="1"/>
    <col min="6915" max="6916" width="15.7109375" style="2" customWidth="1"/>
    <col min="6917" max="6917" width="2.85546875" style="2" customWidth="1"/>
    <col min="6918" max="6919" width="15.7109375" style="2" customWidth="1"/>
    <col min="6920" max="6920" width="2.85546875" style="2" customWidth="1"/>
    <col min="6921" max="6922" width="15.7109375" style="2" customWidth="1"/>
    <col min="6923" max="6923" width="2.85546875" style="2" customWidth="1"/>
    <col min="6924" max="7161" width="9.140625" style="2"/>
    <col min="7162" max="7162" width="2.85546875" style="2" customWidth="1"/>
    <col min="7163" max="7163" width="45.85546875" style="2" customWidth="1"/>
    <col min="7164" max="7164" width="2.85546875" style="2" customWidth="1"/>
    <col min="7165" max="7166" width="15.7109375" style="2" customWidth="1"/>
    <col min="7167" max="7167" width="2.85546875" style="2" customWidth="1"/>
    <col min="7168" max="7169" width="15.7109375" style="2" customWidth="1"/>
    <col min="7170" max="7170" width="2.85546875" style="2" customWidth="1"/>
    <col min="7171" max="7172" width="15.7109375" style="2" customWidth="1"/>
    <col min="7173" max="7173" width="2.85546875" style="2" customWidth="1"/>
    <col min="7174" max="7175" width="15.7109375" style="2" customWidth="1"/>
    <col min="7176" max="7176" width="2.85546875" style="2" customWidth="1"/>
    <col min="7177" max="7178" width="15.7109375" style="2" customWidth="1"/>
    <col min="7179" max="7179" width="2.85546875" style="2" customWidth="1"/>
    <col min="7180" max="7417" width="9.140625" style="2"/>
    <col min="7418" max="7418" width="2.85546875" style="2" customWidth="1"/>
    <col min="7419" max="7419" width="45.85546875" style="2" customWidth="1"/>
    <col min="7420" max="7420" width="2.85546875" style="2" customWidth="1"/>
    <col min="7421" max="7422" width="15.7109375" style="2" customWidth="1"/>
    <col min="7423" max="7423" width="2.85546875" style="2" customWidth="1"/>
    <col min="7424" max="7425" width="15.7109375" style="2" customWidth="1"/>
    <col min="7426" max="7426" width="2.85546875" style="2" customWidth="1"/>
    <col min="7427" max="7428" width="15.7109375" style="2" customWidth="1"/>
    <col min="7429" max="7429" width="2.85546875" style="2" customWidth="1"/>
    <col min="7430" max="7431" width="15.7109375" style="2" customWidth="1"/>
    <col min="7432" max="7432" width="2.85546875" style="2" customWidth="1"/>
    <col min="7433" max="7434" width="15.7109375" style="2" customWidth="1"/>
    <col min="7435" max="7435" width="2.85546875" style="2" customWidth="1"/>
    <col min="7436" max="7673" width="9.140625" style="2"/>
    <col min="7674" max="7674" width="2.85546875" style="2" customWidth="1"/>
    <col min="7675" max="7675" width="45.85546875" style="2" customWidth="1"/>
    <col min="7676" max="7676" width="2.85546875" style="2" customWidth="1"/>
    <col min="7677" max="7678" width="15.7109375" style="2" customWidth="1"/>
    <col min="7679" max="7679" width="2.85546875" style="2" customWidth="1"/>
    <col min="7680" max="7681" width="15.7109375" style="2" customWidth="1"/>
    <col min="7682" max="7682" width="2.85546875" style="2" customWidth="1"/>
    <col min="7683" max="7684" width="15.7109375" style="2" customWidth="1"/>
    <col min="7685" max="7685" width="2.85546875" style="2" customWidth="1"/>
    <col min="7686" max="7687" width="15.7109375" style="2" customWidth="1"/>
    <col min="7688" max="7688" width="2.85546875" style="2" customWidth="1"/>
    <col min="7689" max="7690" width="15.7109375" style="2" customWidth="1"/>
    <col min="7691" max="7691" width="2.85546875" style="2" customWidth="1"/>
    <col min="7692" max="7929" width="9.140625" style="2"/>
    <col min="7930" max="7930" width="2.85546875" style="2" customWidth="1"/>
    <col min="7931" max="7931" width="45.85546875" style="2" customWidth="1"/>
    <col min="7932" max="7932" width="2.85546875" style="2" customWidth="1"/>
    <col min="7933" max="7934" width="15.7109375" style="2" customWidth="1"/>
    <col min="7935" max="7935" width="2.85546875" style="2" customWidth="1"/>
    <col min="7936" max="7937" width="15.7109375" style="2" customWidth="1"/>
    <col min="7938" max="7938" width="2.85546875" style="2" customWidth="1"/>
    <col min="7939" max="7940" width="15.7109375" style="2" customWidth="1"/>
    <col min="7941" max="7941" width="2.85546875" style="2" customWidth="1"/>
    <col min="7942" max="7943" width="15.7109375" style="2" customWidth="1"/>
    <col min="7944" max="7944" width="2.85546875" style="2" customWidth="1"/>
    <col min="7945" max="7946" width="15.7109375" style="2" customWidth="1"/>
    <col min="7947" max="7947" width="2.85546875" style="2" customWidth="1"/>
    <col min="7948" max="8185" width="9.140625" style="2"/>
    <col min="8186" max="8186" width="2.85546875" style="2" customWidth="1"/>
    <col min="8187" max="8187" width="45.85546875" style="2" customWidth="1"/>
    <col min="8188" max="8188" width="2.85546875" style="2" customWidth="1"/>
    <col min="8189" max="8190" width="15.7109375" style="2" customWidth="1"/>
    <col min="8191" max="8191" width="2.85546875" style="2" customWidth="1"/>
    <col min="8192" max="8193" width="15.7109375" style="2" customWidth="1"/>
    <col min="8194" max="8194" width="2.85546875" style="2" customWidth="1"/>
    <col min="8195" max="8196" width="15.7109375" style="2" customWidth="1"/>
    <col min="8197" max="8197" width="2.85546875" style="2" customWidth="1"/>
    <col min="8198" max="8199" width="15.7109375" style="2" customWidth="1"/>
    <col min="8200" max="8200" width="2.85546875" style="2" customWidth="1"/>
    <col min="8201" max="8202" width="15.7109375" style="2" customWidth="1"/>
    <col min="8203" max="8203" width="2.85546875" style="2" customWidth="1"/>
    <col min="8204" max="8441" width="9.140625" style="2"/>
    <col min="8442" max="8442" width="2.85546875" style="2" customWidth="1"/>
    <col min="8443" max="8443" width="45.85546875" style="2" customWidth="1"/>
    <col min="8444" max="8444" width="2.85546875" style="2" customWidth="1"/>
    <col min="8445" max="8446" width="15.7109375" style="2" customWidth="1"/>
    <col min="8447" max="8447" width="2.85546875" style="2" customWidth="1"/>
    <col min="8448" max="8449" width="15.7109375" style="2" customWidth="1"/>
    <col min="8450" max="8450" width="2.85546875" style="2" customWidth="1"/>
    <col min="8451" max="8452" width="15.7109375" style="2" customWidth="1"/>
    <col min="8453" max="8453" width="2.85546875" style="2" customWidth="1"/>
    <col min="8454" max="8455" width="15.7109375" style="2" customWidth="1"/>
    <col min="8456" max="8456" width="2.85546875" style="2" customWidth="1"/>
    <col min="8457" max="8458" width="15.7109375" style="2" customWidth="1"/>
    <col min="8459" max="8459" width="2.85546875" style="2" customWidth="1"/>
    <col min="8460" max="8697" width="9.140625" style="2"/>
    <col min="8698" max="8698" width="2.85546875" style="2" customWidth="1"/>
    <col min="8699" max="8699" width="45.85546875" style="2" customWidth="1"/>
    <col min="8700" max="8700" width="2.85546875" style="2" customWidth="1"/>
    <col min="8701" max="8702" width="15.7109375" style="2" customWidth="1"/>
    <col min="8703" max="8703" width="2.85546875" style="2" customWidth="1"/>
    <col min="8704" max="8705" width="15.7109375" style="2" customWidth="1"/>
    <col min="8706" max="8706" width="2.85546875" style="2" customWidth="1"/>
    <col min="8707" max="8708" width="15.7109375" style="2" customWidth="1"/>
    <col min="8709" max="8709" width="2.85546875" style="2" customWidth="1"/>
    <col min="8710" max="8711" width="15.7109375" style="2" customWidth="1"/>
    <col min="8712" max="8712" width="2.85546875" style="2" customWidth="1"/>
    <col min="8713" max="8714" width="15.7109375" style="2" customWidth="1"/>
    <col min="8715" max="8715" width="2.85546875" style="2" customWidth="1"/>
    <col min="8716" max="8953" width="9.140625" style="2"/>
    <col min="8954" max="8954" width="2.85546875" style="2" customWidth="1"/>
    <col min="8955" max="8955" width="45.85546875" style="2" customWidth="1"/>
    <col min="8956" max="8956" width="2.85546875" style="2" customWidth="1"/>
    <col min="8957" max="8958" width="15.7109375" style="2" customWidth="1"/>
    <col min="8959" max="8959" width="2.85546875" style="2" customWidth="1"/>
    <col min="8960" max="8961" width="15.7109375" style="2" customWidth="1"/>
    <col min="8962" max="8962" width="2.85546875" style="2" customWidth="1"/>
    <col min="8963" max="8964" width="15.7109375" style="2" customWidth="1"/>
    <col min="8965" max="8965" width="2.85546875" style="2" customWidth="1"/>
    <col min="8966" max="8967" width="15.7109375" style="2" customWidth="1"/>
    <col min="8968" max="8968" width="2.85546875" style="2" customWidth="1"/>
    <col min="8969" max="8970" width="15.7109375" style="2" customWidth="1"/>
    <col min="8971" max="8971" width="2.85546875" style="2" customWidth="1"/>
    <col min="8972" max="9209" width="9.140625" style="2"/>
    <col min="9210" max="9210" width="2.85546875" style="2" customWidth="1"/>
    <col min="9211" max="9211" width="45.85546875" style="2" customWidth="1"/>
    <col min="9212" max="9212" width="2.85546875" style="2" customWidth="1"/>
    <col min="9213" max="9214" width="15.7109375" style="2" customWidth="1"/>
    <col min="9215" max="9215" width="2.85546875" style="2" customWidth="1"/>
    <col min="9216" max="9217" width="15.7109375" style="2" customWidth="1"/>
    <col min="9218" max="9218" width="2.85546875" style="2" customWidth="1"/>
    <col min="9219" max="9220" width="15.7109375" style="2" customWidth="1"/>
    <col min="9221" max="9221" width="2.85546875" style="2" customWidth="1"/>
    <col min="9222" max="9223" width="15.7109375" style="2" customWidth="1"/>
    <col min="9224" max="9224" width="2.85546875" style="2" customWidth="1"/>
    <col min="9225" max="9226" width="15.7109375" style="2" customWidth="1"/>
    <col min="9227" max="9227" width="2.85546875" style="2" customWidth="1"/>
    <col min="9228" max="9465" width="9.140625" style="2"/>
    <col min="9466" max="9466" width="2.85546875" style="2" customWidth="1"/>
    <col min="9467" max="9467" width="45.85546875" style="2" customWidth="1"/>
    <col min="9468" max="9468" width="2.85546875" style="2" customWidth="1"/>
    <col min="9469" max="9470" width="15.7109375" style="2" customWidth="1"/>
    <col min="9471" max="9471" width="2.85546875" style="2" customWidth="1"/>
    <col min="9472" max="9473" width="15.7109375" style="2" customWidth="1"/>
    <col min="9474" max="9474" width="2.85546875" style="2" customWidth="1"/>
    <col min="9475" max="9476" width="15.7109375" style="2" customWidth="1"/>
    <col min="9477" max="9477" width="2.85546875" style="2" customWidth="1"/>
    <col min="9478" max="9479" width="15.7109375" style="2" customWidth="1"/>
    <col min="9480" max="9480" width="2.85546875" style="2" customWidth="1"/>
    <col min="9481" max="9482" width="15.7109375" style="2" customWidth="1"/>
    <col min="9483" max="9483" width="2.85546875" style="2" customWidth="1"/>
    <col min="9484" max="9721" width="9.140625" style="2"/>
    <col min="9722" max="9722" width="2.85546875" style="2" customWidth="1"/>
    <col min="9723" max="9723" width="45.85546875" style="2" customWidth="1"/>
    <col min="9724" max="9724" width="2.85546875" style="2" customWidth="1"/>
    <col min="9725" max="9726" width="15.7109375" style="2" customWidth="1"/>
    <col min="9727" max="9727" width="2.85546875" style="2" customWidth="1"/>
    <col min="9728" max="9729" width="15.7109375" style="2" customWidth="1"/>
    <col min="9730" max="9730" width="2.85546875" style="2" customWidth="1"/>
    <col min="9731" max="9732" width="15.7109375" style="2" customWidth="1"/>
    <col min="9733" max="9733" width="2.85546875" style="2" customWidth="1"/>
    <col min="9734" max="9735" width="15.7109375" style="2" customWidth="1"/>
    <col min="9736" max="9736" width="2.85546875" style="2" customWidth="1"/>
    <col min="9737" max="9738" width="15.7109375" style="2" customWidth="1"/>
    <col min="9739" max="9739" width="2.85546875" style="2" customWidth="1"/>
    <col min="9740" max="9977" width="9.140625" style="2"/>
    <col min="9978" max="9978" width="2.85546875" style="2" customWidth="1"/>
    <col min="9979" max="9979" width="45.85546875" style="2" customWidth="1"/>
    <col min="9980" max="9980" width="2.85546875" style="2" customWidth="1"/>
    <col min="9981" max="9982" width="15.7109375" style="2" customWidth="1"/>
    <col min="9983" max="9983" width="2.85546875" style="2" customWidth="1"/>
    <col min="9984" max="9985" width="15.7109375" style="2" customWidth="1"/>
    <col min="9986" max="9986" width="2.85546875" style="2" customWidth="1"/>
    <col min="9987" max="9988" width="15.7109375" style="2" customWidth="1"/>
    <col min="9989" max="9989" width="2.85546875" style="2" customWidth="1"/>
    <col min="9990" max="9991" width="15.7109375" style="2" customWidth="1"/>
    <col min="9992" max="9992" width="2.85546875" style="2" customWidth="1"/>
    <col min="9993" max="9994" width="15.7109375" style="2" customWidth="1"/>
    <col min="9995" max="9995" width="2.85546875" style="2" customWidth="1"/>
    <col min="9996" max="10233" width="9.140625" style="2"/>
    <col min="10234" max="10234" width="2.85546875" style="2" customWidth="1"/>
    <col min="10235" max="10235" width="45.85546875" style="2" customWidth="1"/>
    <col min="10236" max="10236" width="2.85546875" style="2" customWidth="1"/>
    <col min="10237" max="10238" width="15.7109375" style="2" customWidth="1"/>
    <col min="10239" max="10239" width="2.85546875" style="2" customWidth="1"/>
    <col min="10240" max="10241" width="15.7109375" style="2" customWidth="1"/>
    <col min="10242" max="10242" width="2.85546875" style="2" customWidth="1"/>
    <col min="10243" max="10244" width="15.7109375" style="2" customWidth="1"/>
    <col min="10245" max="10245" width="2.85546875" style="2" customWidth="1"/>
    <col min="10246" max="10247" width="15.7109375" style="2" customWidth="1"/>
    <col min="10248" max="10248" width="2.85546875" style="2" customWidth="1"/>
    <col min="10249" max="10250" width="15.7109375" style="2" customWidth="1"/>
    <col min="10251" max="10251" width="2.85546875" style="2" customWidth="1"/>
    <col min="10252" max="10489" width="9.140625" style="2"/>
    <col min="10490" max="10490" width="2.85546875" style="2" customWidth="1"/>
    <col min="10491" max="10491" width="45.85546875" style="2" customWidth="1"/>
    <col min="10492" max="10492" width="2.85546875" style="2" customWidth="1"/>
    <col min="10493" max="10494" width="15.7109375" style="2" customWidth="1"/>
    <col min="10495" max="10495" width="2.85546875" style="2" customWidth="1"/>
    <col min="10496" max="10497" width="15.7109375" style="2" customWidth="1"/>
    <col min="10498" max="10498" width="2.85546875" style="2" customWidth="1"/>
    <col min="10499" max="10500" width="15.7109375" style="2" customWidth="1"/>
    <col min="10501" max="10501" width="2.85546875" style="2" customWidth="1"/>
    <col min="10502" max="10503" width="15.7109375" style="2" customWidth="1"/>
    <col min="10504" max="10504" width="2.85546875" style="2" customWidth="1"/>
    <col min="10505" max="10506" width="15.7109375" style="2" customWidth="1"/>
    <col min="10507" max="10507" width="2.85546875" style="2" customWidth="1"/>
    <col min="10508" max="10745" width="9.140625" style="2"/>
    <col min="10746" max="10746" width="2.85546875" style="2" customWidth="1"/>
    <col min="10747" max="10747" width="45.85546875" style="2" customWidth="1"/>
    <col min="10748" max="10748" width="2.85546875" style="2" customWidth="1"/>
    <col min="10749" max="10750" width="15.7109375" style="2" customWidth="1"/>
    <col min="10751" max="10751" width="2.85546875" style="2" customWidth="1"/>
    <col min="10752" max="10753" width="15.7109375" style="2" customWidth="1"/>
    <col min="10754" max="10754" width="2.85546875" style="2" customWidth="1"/>
    <col min="10755" max="10756" width="15.7109375" style="2" customWidth="1"/>
    <col min="10757" max="10757" width="2.85546875" style="2" customWidth="1"/>
    <col min="10758" max="10759" width="15.7109375" style="2" customWidth="1"/>
    <col min="10760" max="10760" width="2.85546875" style="2" customWidth="1"/>
    <col min="10761" max="10762" width="15.7109375" style="2" customWidth="1"/>
    <col min="10763" max="10763" width="2.85546875" style="2" customWidth="1"/>
    <col min="10764" max="11001" width="9.140625" style="2"/>
    <col min="11002" max="11002" width="2.85546875" style="2" customWidth="1"/>
    <col min="11003" max="11003" width="45.85546875" style="2" customWidth="1"/>
    <col min="11004" max="11004" width="2.85546875" style="2" customWidth="1"/>
    <col min="11005" max="11006" width="15.7109375" style="2" customWidth="1"/>
    <col min="11007" max="11007" width="2.85546875" style="2" customWidth="1"/>
    <col min="11008" max="11009" width="15.7109375" style="2" customWidth="1"/>
    <col min="11010" max="11010" width="2.85546875" style="2" customWidth="1"/>
    <col min="11011" max="11012" width="15.7109375" style="2" customWidth="1"/>
    <col min="11013" max="11013" width="2.85546875" style="2" customWidth="1"/>
    <col min="11014" max="11015" width="15.7109375" style="2" customWidth="1"/>
    <col min="11016" max="11016" width="2.85546875" style="2" customWidth="1"/>
    <col min="11017" max="11018" width="15.7109375" style="2" customWidth="1"/>
    <col min="11019" max="11019" width="2.85546875" style="2" customWidth="1"/>
    <col min="11020" max="11257" width="9.140625" style="2"/>
    <col min="11258" max="11258" width="2.85546875" style="2" customWidth="1"/>
    <col min="11259" max="11259" width="45.85546875" style="2" customWidth="1"/>
    <col min="11260" max="11260" width="2.85546875" style="2" customWidth="1"/>
    <col min="11261" max="11262" width="15.7109375" style="2" customWidth="1"/>
    <col min="11263" max="11263" width="2.85546875" style="2" customWidth="1"/>
    <col min="11264" max="11265" width="15.7109375" style="2" customWidth="1"/>
    <col min="11266" max="11266" width="2.85546875" style="2" customWidth="1"/>
    <col min="11267" max="11268" width="15.7109375" style="2" customWidth="1"/>
    <col min="11269" max="11269" width="2.85546875" style="2" customWidth="1"/>
    <col min="11270" max="11271" width="15.7109375" style="2" customWidth="1"/>
    <col min="11272" max="11272" width="2.85546875" style="2" customWidth="1"/>
    <col min="11273" max="11274" width="15.7109375" style="2" customWidth="1"/>
    <col min="11275" max="11275" width="2.85546875" style="2" customWidth="1"/>
    <col min="11276" max="11513" width="9.140625" style="2"/>
    <col min="11514" max="11514" width="2.85546875" style="2" customWidth="1"/>
    <col min="11515" max="11515" width="45.85546875" style="2" customWidth="1"/>
    <col min="11516" max="11516" width="2.85546875" style="2" customWidth="1"/>
    <col min="11517" max="11518" width="15.7109375" style="2" customWidth="1"/>
    <col min="11519" max="11519" width="2.85546875" style="2" customWidth="1"/>
    <col min="11520" max="11521" width="15.7109375" style="2" customWidth="1"/>
    <col min="11522" max="11522" width="2.85546875" style="2" customWidth="1"/>
    <col min="11523" max="11524" width="15.7109375" style="2" customWidth="1"/>
    <col min="11525" max="11525" width="2.85546875" style="2" customWidth="1"/>
    <col min="11526" max="11527" width="15.7109375" style="2" customWidth="1"/>
    <col min="11528" max="11528" width="2.85546875" style="2" customWidth="1"/>
    <col min="11529" max="11530" width="15.7109375" style="2" customWidth="1"/>
    <col min="11531" max="11531" width="2.85546875" style="2" customWidth="1"/>
    <col min="11532" max="11769" width="9.140625" style="2"/>
    <col min="11770" max="11770" width="2.85546875" style="2" customWidth="1"/>
    <col min="11771" max="11771" width="45.85546875" style="2" customWidth="1"/>
    <col min="11772" max="11772" width="2.85546875" style="2" customWidth="1"/>
    <col min="11773" max="11774" width="15.7109375" style="2" customWidth="1"/>
    <col min="11775" max="11775" width="2.85546875" style="2" customWidth="1"/>
    <col min="11776" max="11777" width="15.7109375" style="2" customWidth="1"/>
    <col min="11778" max="11778" width="2.85546875" style="2" customWidth="1"/>
    <col min="11779" max="11780" width="15.7109375" style="2" customWidth="1"/>
    <col min="11781" max="11781" width="2.85546875" style="2" customWidth="1"/>
    <col min="11782" max="11783" width="15.7109375" style="2" customWidth="1"/>
    <col min="11784" max="11784" width="2.85546875" style="2" customWidth="1"/>
    <col min="11785" max="11786" width="15.7109375" style="2" customWidth="1"/>
    <col min="11787" max="11787" width="2.85546875" style="2" customWidth="1"/>
    <col min="11788" max="12025" width="9.140625" style="2"/>
    <col min="12026" max="12026" width="2.85546875" style="2" customWidth="1"/>
    <col min="12027" max="12027" width="45.85546875" style="2" customWidth="1"/>
    <col min="12028" max="12028" width="2.85546875" style="2" customWidth="1"/>
    <col min="12029" max="12030" width="15.7109375" style="2" customWidth="1"/>
    <col min="12031" max="12031" width="2.85546875" style="2" customWidth="1"/>
    <col min="12032" max="12033" width="15.7109375" style="2" customWidth="1"/>
    <col min="12034" max="12034" width="2.85546875" style="2" customWidth="1"/>
    <col min="12035" max="12036" width="15.7109375" style="2" customWidth="1"/>
    <col min="12037" max="12037" width="2.85546875" style="2" customWidth="1"/>
    <col min="12038" max="12039" width="15.7109375" style="2" customWidth="1"/>
    <col min="12040" max="12040" width="2.85546875" style="2" customWidth="1"/>
    <col min="12041" max="12042" width="15.7109375" style="2" customWidth="1"/>
    <col min="12043" max="12043" width="2.85546875" style="2" customWidth="1"/>
    <col min="12044" max="12281" width="9.140625" style="2"/>
    <col min="12282" max="12282" width="2.85546875" style="2" customWidth="1"/>
    <col min="12283" max="12283" width="45.85546875" style="2" customWidth="1"/>
    <col min="12284" max="12284" width="2.85546875" style="2" customWidth="1"/>
    <col min="12285" max="12286" width="15.7109375" style="2" customWidth="1"/>
    <col min="12287" max="12287" width="2.85546875" style="2" customWidth="1"/>
    <col min="12288" max="12289" width="15.7109375" style="2" customWidth="1"/>
    <col min="12290" max="12290" width="2.85546875" style="2" customWidth="1"/>
    <col min="12291" max="12292" width="15.7109375" style="2" customWidth="1"/>
    <col min="12293" max="12293" width="2.85546875" style="2" customWidth="1"/>
    <col min="12294" max="12295" width="15.7109375" style="2" customWidth="1"/>
    <col min="12296" max="12296" width="2.85546875" style="2" customWidth="1"/>
    <col min="12297" max="12298" width="15.7109375" style="2" customWidth="1"/>
    <col min="12299" max="12299" width="2.85546875" style="2" customWidth="1"/>
    <col min="12300" max="12537" width="9.140625" style="2"/>
    <col min="12538" max="12538" width="2.85546875" style="2" customWidth="1"/>
    <col min="12539" max="12539" width="45.85546875" style="2" customWidth="1"/>
    <col min="12540" max="12540" width="2.85546875" style="2" customWidth="1"/>
    <col min="12541" max="12542" width="15.7109375" style="2" customWidth="1"/>
    <col min="12543" max="12543" width="2.85546875" style="2" customWidth="1"/>
    <col min="12544" max="12545" width="15.7109375" style="2" customWidth="1"/>
    <col min="12546" max="12546" width="2.85546875" style="2" customWidth="1"/>
    <col min="12547" max="12548" width="15.7109375" style="2" customWidth="1"/>
    <col min="12549" max="12549" width="2.85546875" style="2" customWidth="1"/>
    <col min="12550" max="12551" width="15.7109375" style="2" customWidth="1"/>
    <col min="12552" max="12552" width="2.85546875" style="2" customWidth="1"/>
    <col min="12553" max="12554" width="15.7109375" style="2" customWidth="1"/>
    <col min="12555" max="12555" width="2.85546875" style="2" customWidth="1"/>
    <col min="12556" max="12793" width="9.140625" style="2"/>
    <col min="12794" max="12794" width="2.85546875" style="2" customWidth="1"/>
    <col min="12795" max="12795" width="45.85546875" style="2" customWidth="1"/>
    <col min="12796" max="12796" width="2.85546875" style="2" customWidth="1"/>
    <col min="12797" max="12798" width="15.7109375" style="2" customWidth="1"/>
    <col min="12799" max="12799" width="2.85546875" style="2" customWidth="1"/>
    <col min="12800" max="12801" width="15.7109375" style="2" customWidth="1"/>
    <col min="12802" max="12802" width="2.85546875" style="2" customWidth="1"/>
    <col min="12803" max="12804" width="15.7109375" style="2" customWidth="1"/>
    <col min="12805" max="12805" width="2.85546875" style="2" customWidth="1"/>
    <col min="12806" max="12807" width="15.7109375" style="2" customWidth="1"/>
    <col min="12808" max="12808" width="2.85546875" style="2" customWidth="1"/>
    <col min="12809" max="12810" width="15.7109375" style="2" customWidth="1"/>
    <col min="12811" max="12811" width="2.85546875" style="2" customWidth="1"/>
    <col min="12812" max="13049" width="9.140625" style="2"/>
    <col min="13050" max="13050" width="2.85546875" style="2" customWidth="1"/>
    <col min="13051" max="13051" width="45.85546875" style="2" customWidth="1"/>
    <col min="13052" max="13052" width="2.85546875" style="2" customWidth="1"/>
    <col min="13053" max="13054" width="15.7109375" style="2" customWidth="1"/>
    <col min="13055" max="13055" width="2.85546875" style="2" customWidth="1"/>
    <col min="13056" max="13057" width="15.7109375" style="2" customWidth="1"/>
    <col min="13058" max="13058" width="2.85546875" style="2" customWidth="1"/>
    <col min="13059" max="13060" width="15.7109375" style="2" customWidth="1"/>
    <col min="13061" max="13061" width="2.85546875" style="2" customWidth="1"/>
    <col min="13062" max="13063" width="15.7109375" style="2" customWidth="1"/>
    <col min="13064" max="13064" width="2.85546875" style="2" customWidth="1"/>
    <col min="13065" max="13066" width="15.7109375" style="2" customWidth="1"/>
    <col min="13067" max="13067" width="2.85546875" style="2" customWidth="1"/>
    <col min="13068" max="13305" width="9.140625" style="2"/>
    <col min="13306" max="13306" width="2.85546875" style="2" customWidth="1"/>
    <col min="13307" max="13307" width="45.85546875" style="2" customWidth="1"/>
    <col min="13308" max="13308" width="2.85546875" style="2" customWidth="1"/>
    <col min="13309" max="13310" width="15.7109375" style="2" customWidth="1"/>
    <col min="13311" max="13311" width="2.85546875" style="2" customWidth="1"/>
    <col min="13312" max="13313" width="15.7109375" style="2" customWidth="1"/>
    <col min="13314" max="13314" width="2.85546875" style="2" customWidth="1"/>
    <col min="13315" max="13316" width="15.7109375" style="2" customWidth="1"/>
    <col min="13317" max="13317" width="2.85546875" style="2" customWidth="1"/>
    <col min="13318" max="13319" width="15.7109375" style="2" customWidth="1"/>
    <col min="13320" max="13320" width="2.85546875" style="2" customWidth="1"/>
    <col min="13321" max="13322" width="15.7109375" style="2" customWidth="1"/>
    <col min="13323" max="13323" width="2.85546875" style="2" customWidth="1"/>
    <col min="13324" max="13561" width="9.140625" style="2"/>
    <col min="13562" max="13562" width="2.85546875" style="2" customWidth="1"/>
    <col min="13563" max="13563" width="45.85546875" style="2" customWidth="1"/>
    <col min="13564" max="13564" width="2.85546875" style="2" customWidth="1"/>
    <col min="13565" max="13566" width="15.7109375" style="2" customWidth="1"/>
    <col min="13567" max="13567" width="2.85546875" style="2" customWidth="1"/>
    <col min="13568" max="13569" width="15.7109375" style="2" customWidth="1"/>
    <col min="13570" max="13570" width="2.85546875" style="2" customWidth="1"/>
    <col min="13571" max="13572" width="15.7109375" style="2" customWidth="1"/>
    <col min="13573" max="13573" width="2.85546875" style="2" customWidth="1"/>
    <col min="13574" max="13575" width="15.7109375" style="2" customWidth="1"/>
    <col min="13576" max="13576" width="2.85546875" style="2" customWidth="1"/>
    <col min="13577" max="13578" width="15.7109375" style="2" customWidth="1"/>
    <col min="13579" max="13579" width="2.85546875" style="2" customWidth="1"/>
    <col min="13580" max="13817" width="9.140625" style="2"/>
    <col min="13818" max="13818" width="2.85546875" style="2" customWidth="1"/>
    <col min="13819" max="13819" width="45.85546875" style="2" customWidth="1"/>
    <col min="13820" max="13820" width="2.85546875" style="2" customWidth="1"/>
    <col min="13821" max="13822" width="15.7109375" style="2" customWidth="1"/>
    <col min="13823" max="13823" width="2.85546875" style="2" customWidth="1"/>
    <col min="13824" max="13825" width="15.7109375" style="2" customWidth="1"/>
    <col min="13826" max="13826" width="2.85546875" style="2" customWidth="1"/>
    <col min="13827" max="13828" width="15.7109375" style="2" customWidth="1"/>
    <col min="13829" max="13829" width="2.85546875" style="2" customWidth="1"/>
    <col min="13830" max="13831" width="15.7109375" style="2" customWidth="1"/>
    <col min="13832" max="13832" width="2.85546875" style="2" customWidth="1"/>
    <col min="13833" max="13834" width="15.7109375" style="2" customWidth="1"/>
    <col min="13835" max="13835" width="2.85546875" style="2" customWidth="1"/>
    <col min="13836" max="14073" width="9.140625" style="2"/>
    <col min="14074" max="14074" width="2.85546875" style="2" customWidth="1"/>
    <col min="14075" max="14075" width="45.85546875" style="2" customWidth="1"/>
    <col min="14076" max="14076" width="2.85546875" style="2" customWidth="1"/>
    <col min="14077" max="14078" width="15.7109375" style="2" customWidth="1"/>
    <col min="14079" max="14079" width="2.85546875" style="2" customWidth="1"/>
    <col min="14080" max="14081" width="15.7109375" style="2" customWidth="1"/>
    <col min="14082" max="14082" width="2.85546875" style="2" customWidth="1"/>
    <col min="14083" max="14084" width="15.7109375" style="2" customWidth="1"/>
    <col min="14085" max="14085" width="2.85546875" style="2" customWidth="1"/>
    <col min="14086" max="14087" width="15.7109375" style="2" customWidth="1"/>
    <col min="14088" max="14088" width="2.85546875" style="2" customWidth="1"/>
    <col min="14089" max="14090" width="15.7109375" style="2" customWidth="1"/>
    <col min="14091" max="14091" width="2.85546875" style="2" customWidth="1"/>
    <col min="14092" max="14329" width="9.140625" style="2"/>
    <col min="14330" max="14330" width="2.85546875" style="2" customWidth="1"/>
    <col min="14331" max="14331" width="45.85546875" style="2" customWidth="1"/>
    <col min="14332" max="14332" width="2.85546875" style="2" customWidth="1"/>
    <col min="14333" max="14334" width="15.7109375" style="2" customWidth="1"/>
    <col min="14335" max="14335" width="2.85546875" style="2" customWidth="1"/>
    <col min="14336" max="14337" width="15.7109375" style="2" customWidth="1"/>
    <col min="14338" max="14338" width="2.85546875" style="2" customWidth="1"/>
    <col min="14339" max="14340" width="15.7109375" style="2" customWidth="1"/>
    <col min="14341" max="14341" width="2.85546875" style="2" customWidth="1"/>
    <col min="14342" max="14343" width="15.7109375" style="2" customWidth="1"/>
    <col min="14344" max="14344" width="2.85546875" style="2" customWidth="1"/>
    <col min="14345" max="14346" width="15.7109375" style="2" customWidth="1"/>
    <col min="14347" max="14347" width="2.85546875" style="2" customWidth="1"/>
    <col min="14348" max="14585" width="9.140625" style="2"/>
    <col min="14586" max="14586" width="2.85546875" style="2" customWidth="1"/>
    <col min="14587" max="14587" width="45.85546875" style="2" customWidth="1"/>
    <col min="14588" max="14588" width="2.85546875" style="2" customWidth="1"/>
    <col min="14589" max="14590" width="15.7109375" style="2" customWidth="1"/>
    <col min="14591" max="14591" width="2.85546875" style="2" customWidth="1"/>
    <col min="14592" max="14593" width="15.7109375" style="2" customWidth="1"/>
    <col min="14594" max="14594" width="2.85546875" style="2" customWidth="1"/>
    <col min="14595" max="14596" width="15.7109375" style="2" customWidth="1"/>
    <col min="14597" max="14597" width="2.85546875" style="2" customWidth="1"/>
    <col min="14598" max="14599" width="15.7109375" style="2" customWidth="1"/>
    <col min="14600" max="14600" width="2.85546875" style="2" customWidth="1"/>
    <col min="14601" max="14602" width="15.7109375" style="2" customWidth="1"/>
    <col min="14603" max="14603" width="2.85546875" style="2" customWidth="1"/>
    <col min="14604" max="14841" width="9.140625" style="2"/>
    <col min="14842" max="14842" width="2.85546875" style="2" customWidth="1"/>
    <col min="14843" max="14843" width="45.85546875" style="2" customWidth="1"/>
    <col min="14844" max="14844" width="2.85546875" style="2" customWidth="1"/>
    <col min="14845" max="14846" width="15.7109375" style="2" customWidth="1"/>
    <col min="14847" max="14847" width="2.85546875" style="2" customWidth="1"/>
    <col min="14848" max="14849" width="15.7109375" style="2" customWidth="1"/>
    <col min="14850" max="14850" width="2.85546875" style="2" customWidth="1"/>
    <col min="14851" max="14852" width="15.7109375" style="2" customWidth="1"/>
    <col min="14853" max="14853" width="2.85546875" style="2" customWidth="1"/>
    <col min="14854" max="14855" width="15.7109375" style="2" customWidth="1"/>
    <col min="14856" max="14856" width="2.85546875" style="2" customWidth="1"/>
    <col min="14857" max="14858" width="15.7109375" style="2" customWidth="1"/>
    <col min="14859" max="14859" width="2.85546875" style="2" customWidth="1"/>
    <col min="14860" max="15097" width="9.140625" style="2"/>
    <col min="15098" max="15098" width="2.85546875" style="2" customWidth="1"/>
    <col min="15099" max="15099" width="45.85546875" style="2" customWidth="1"/>
    <col min="15100" max="15100" width="2.85546875" style="2" customWidth="1"/>
    <col min="15101" max="15102" width="15.7109375" style="2" customWidth="1"/>
    <col min="15103" max="15103" width="2.85546875" style="2" customWidth="1"/>
    <col min="15104" max="15105" width="15.7109375" style="2" customWidth="1"/>
    <col min="15106" max="15106" width="2.85546875" style="2" customWidth="1"/>
    <col min="15107" max="15108" width="15.7109375" style="2" customWidth="1"/>
    <col min="15109" max="15109" width="2.85546875" style="2" customWidth="1"/>
    <col min="15110" max="15111" width="15.7109375" style="2" customWidth="1"/>
    <col min="15112" max="15112" width="2.85546875" style="2" customWidth="1"/>
    <col min="15113" max="15114" width="15.7109375" style="2" customWidth="1"/>
    <col min="15115" max="15115" width="2.85546875" style="2" customWidth="1"/>
    <col min="15116" max="15353" width="9.140625" style="2"/>
    <col min="15354" max="15354" width="2.85546875" style="2" customWidth="1"/>
    <col min="15355" max="15355" width="45.85546875" style="2" customWidth="1"/>
    <col min="15356" max="15356" width="2.85546875" style="2" customWidth="1"/>
    <col min="15357" max="15358" width="15.7109375" style="2" customWidth="1"/>
    <col min="15359" max="15359" width="2.85546875" style="2" customWidth="1"/>
    <col min="15360" max="15361" width="15.7109375" style="2" customWidth="1"/>
    <col min="15362" max="15362" width="2.85546875" style="2" customWidth="1"/>
    <col min="15363" max="15364" width="15.7109375" style="2" customWidth="1"/>
    <col min="15365" max="15365" width="2.85546875" style="2" customWidth="1"/>
    <col min="15366" max="15367" width="15.7109375" style="2" customWidth="1"/>
    <col min="15368" max="15368" width="2.85546875" style="2" customWidth="1"/>
    <col min="15369" max="15370" width="15.7109375" style="2" customWidth="1"/>
    <col min="15371" max="15371" width="2.85546875" style="2" customWidth="1"/>
    <col min="15372" max="15609" width="9.140625" style="2"/>
    <col min="15610" max="15610" width="2.85546875" style="2" customWidth="1"/>
    <col min="15611" max="15611" width="45.85546875" style="2" customWidth="1"/>
    <col min="15612" max="15612" width="2.85546875" style="2" customWidth="1"/>
    <col min="15613" max="15614" width="15.7109375" style="2" customWidth="1"/>
    <col min="15615" max="15615" width="2.85546875" style="2" customWidth="1"/>
    <col min="15616" max="15617" width="15.7109375" style="2" customWidth="1"/>
    <col min="15618" max="15618" width="2.85546875" style="2" customWidth="1"/>
    <col min="15619" max="15620" width="15.7109375" style="2" customWidth="1"/>
    <col min="15621" max="15621" width="2.85546875" style="2" customWidth="1"/>
    <col min="15622" max="15623" width="15.7109375" style="2" customWidth="1"/>
    <col min="15624" max="15624" width="2.85546875" style="2" customWidth="1"/>
    <col min="15625" max="15626" width="15.7109375" style="2" customWidth="1"/>
    <col min="15627" max="15627" width="2.85546875" style="2" customWidth="1"/>
    <col min="15628" max="15865" width="9.140625" style="2"/>
    <col min="15866" max="15866" width="2.85546875" style="2" customWidth="1"/>
    <col min="15867" max="15867" width="45.85546875" style="2" customWidth="1"/>
    <col min="15868" max="15868" width="2.85546875" style="2" customWidth="1"/>
    <col min="15869" max="15870" width="15.7109375" style="2" customWidth="1"/>
    <col min="15871" max="15871" width="2.85546875" style="2" customWidth="1"/>
    <col min="15872" max="15873" width="15.7109375" style="2" customWidth="1"/>
    <col min="15874" max="15874" width="2.85546875" style="2" customWidth="1"/>
    <col min="15875" max="15876" width="15.7109375" style="2" customWidth="1"/>
    <col min="15877" max="15877" width="2.85546875" style="2" customWidth="1"/>
    <col min="15878" max="15879" width="15.7109375" style="2" customWidth="1"/>
    <col min="15880" max="15880" width="2.85546875" style="2" customWidth="1"/>
    <col min="15881" max="15882" width="15.7109375" style="2" customWidth="1"/>
    <col min="15883" max="15883" width="2.85546875" style="2" customWidth="1"/>
    <col min="15884" max="16121" width="9.140625" style="2"/>
    <col min="16122" max="16122" width="2.85546875" style="2" customWidth="1"/>
    <col min="16123" max="16123" width="45.85546875" style="2" customWidth="1"/>
    <col min="16124" max="16124" width="2.85546875" style="2" customWidth="1"/>
    <col min="16125" max="16126" width="15.7109375" style="2" customWidth="1"/>
    <col min="16127" max="16127" width="2.85546875" style="2" customWidth="1"/>
    <col min="16128" max="16129" width="15.7109375" style="2" customWidth="1"/>
    <col min="16130" max="16130" width="2.85546875" style="2" customWidth="1"/>
    <col min="16131" max="16132" width="15.7109375" style="2" customWidth="1"/>
    <col min="16133" max="16133" width="2.85546875" style="2" customWidth="1"/>
    <col min="16134" max="16135" width="15.7109375" style="2" customWidth="1"/>
    <col min="16136" max="16136" width="2.85546875" style="2" customWidth="1"/>
    <col min="16137" max="16138" width="15.7109375" style="2" customWidth="1"/>
    <col min="16139" max="16139" width="2.85546875" style="2" customWidth="1"/>
    <col min="16140" max="16384" width="9.140625" style="2"/>
  </cols>
  <sheetData>
    <row r="2" spans="2:18" ht="12" customHeight="1" x14ac:dyDescent="0.25">
      <c r="B2" s="209" t="s">
        <v>471</v>
      </c>
      <c r="C2" s="209"/>
    </row>
    <row r="3" spans="2:18" ht="12" customHeight="1" x14ac:dyDescent="0.25">
      <c r="B3" s="209" t="s">
        <v>472</v>
      </c>
      <c r="C3" s="209"/>
    </row>
    <row r="4" spans="2:18" ht="12" customHeight="1" x14ac:dyDescent="0.25">
      <c r="B4" s="2313" t="s">
        <v>4</v>
      </c>
      <c r="D4" s="2316" t="s">
        <v>437</v>
      </c>
      <c r="E4" s="2316"/>
      <c r="G4" s="2316" t="s">
        <v>438</v>
      </c>
      <c r="H4" s="2316"/>
      <c r="J4" s="2316" t="s">
        <v>439</v>
      </c>
      <c r="K4" s="2316"/>
      <c r="M4" s="2285" t="s">
        <v>588</v>
      </c>
      <c r="N4" s="2285" t="s">
        <v>7</v>
      </c>
      <c r="O4" s="131"/>
      <c r="P4" s="2316" t="s">
        <v>438</v>
      </c>
      <c r="Q4" s="2316"/>
    </row>
    <row r="5" spans="2:18" ht="12" customHeight="1" x14ac:dyDescent="0.25">
      <c r="B5" s="2314"/>
      <c r="D5" s="2317" t="s">
        <v>440</v>
      </c>
      <c r="E5" s="2317"/>
      <c r="G5" s="2317" t="s">
        <v>599</v>
      </c>
      <c r="H5" s="2317"/>
      <c r="J5" s="2317" t="s">
        <v>440</v>
      </c>
      <c r="K5" s="2317"/>
      <c r="M5" s="2286"/>
      <c r="N5" s="2286"/>
      <c r="O5" s="131"/>
      <c r="P5" s="2317" t="s">
        <v>3</v>
      </c>
      <c r="Q5" s="2317"/>
    </row>
    <row r="6" spans="2:18" ht="12" customHeight="1" x14ac:dyDescent="0.25">
      <c r="B6" s="2314"/>
      <c r="D6" s="465">
        <v>2017</v>
      </c>
      <c r="E6" s="465">
        <v>2016</v>
      </c>
      <c r="G6" s="465">
        <v>2017</v>
      </c>
      <c r="H6" s="465">
        <v>2016</v>
      </c>
      <c r="J6" s="465">
        <v>2017</v>
      </c>
      <c r="K6" s="465">
        <v>2016</v>
      </c>
      <c r="M6" s="2287"/>
      <c r="N6" s="2287"/>
      <c r="O6" s="131"/>
      <c r="P6" s="465">
        <v>2017</v>
      </c>
      <c r="Q6" s="465">
        <v>2016</v>
      </c>
    </row>
    <row r="7" spans="2:18" ht="12" customHeight="1" x14ac:dyDescent="0.25">
      <c r="B7" s="531"/>
      <c r="C7" s="531"/>
      <c r="D7" s="532"/>
      <c r="E7" s="532"/>
      <c r="F7" s="532"/>
      <c r="G7" s="532"/>
      <c r="H7" s="532"/>
      <c r="I7" s="532"/>
      <c r="J7" s="532"/>
      <c r="K7" s="532"/>
      <c r="L7" s="532"/>
      <c r="N7" s="131"/>
      <c r="O7" s="131"/>
      <c r="P7" s="532"/>
      <c r="Q7" s="532"/>
    </row>
    <row r="8" spans="2:18" ht="12" customHeight="1" x14ac:dyDescent="0.25">
      <c r="B8" s="505" t="s">
        <v>8</v>
      </c>
      <c r="C8" s="525"/>
      <c r="L8" s="467"/>
      <c r="N8" s="131"/>
      <c r="O8" s="131"/>
      <c r="P8" s="132"/>
      <c r="Q8" s="132"/>
    </row>
    <row r="9" spans="2:18" ht="12" customHeight="1" x14ac:dyDescent="0.25">
      <c r="B9" s="2097" t="s">
        <v>589</v>
      </c>
      <c r="C9" s="533"/>
      <c r="D9" s="619">
        <v>1548894</v>
      </c>
      <c r="E9" s="620">
        <v>1390766</v>
      </c>
      <c r="F9" s="489"/>
      <c r="G9" s="513">
        <v>43082.2</v>
      </c>
      <c r="H9" s="514">
        <v>46790.7</v>
      </c>
      <c r="I9" s="489"/>
      <c r="J9" s="512">
        <v>45196</v>
      </c>
      <c r="K9" s="620">
        <v>41790</v>
      </c>
      <c r="L9" s="489"/>
      <c r="M9" s="1822">
        <f>VLOOKUP(B9,'FX rates'!$B$9:$K$114,4,FALSE)</f>
        <v>3.3109139999999999</v>
      </c>
      <c r="N9" s="1823">
        <f>VLOOKUP(B9,'FX rates'!$B$9:$K$114,5,FALSE)</f>
        <v>3.2522000000000002</v>
      </c>
      <c r="O9" s="131"/>
      <c r="P9" s="619">
        <f>IF(G9="NA", "NA",G9/M9)</f>
        <v>13012.177302098453</v>
      </c>
      <c r="Q9" s="620">
        <f>IF(H9="NA", "NA",H9/N9)</f>
        <v>14387.399298936103</v>
      </c>
    </row>
    <row r="10" spans="2:18" ht="12" customHeight="1" x14ac:dyDescent="0.25">
      <c r="B10" s="494" t="s">
        <v>16</v>
      </c>
      <c r="C10" s="533"/>
      <c r="D10" s="621">
        <v>430</v>
      </c>
      <c r="E10" s="528">
        <v>1011</v>
      </c>
      <c r="F10" s="489"/>
      <c r="G10" s="629">
        <v>9923.86</v>
      </c>
      <c r="H10" s="630">
        <v>31770.400000000001</v>
      </c>
      <c r="I10" s="471"/>
      <c r="J10" s="621">
        <v>132</v>
      </c>
      <c r="K10" s="528">
        <v>605</v>
      </c>
      <c r="L10" s="489"/>
      <c r="M10" s="1824">
        <f>VLOOKUP(B10,'FX rates'!$B$9:$K$114,4,FALSE)</f>
        <v>2972.9821440000001</v>
      </c>
      <c r="N10" s="1825">
        <f>VLOOKUP(B10,'FX rates'!$B$9:$K$114,5,FALSE)</f>
        <v>2974.03</v>
      </c>
      <c r="O10" s="131"/>
      <c r="P10" s="621">
        <f>IF(G10="NA", "NA",G10/M10)</f>
        <v>3.3380153392539178</v>
      </c>
      <c r="Q10" s="528">
        <f t="shared" ref="Q10:Q37" si="0">IF(H10="NA", "NA",H10/N10)</f>
        <v>10.682609119612108</v>
      </c>
    </row>
    <row r="11" spans="2:18" ht="12" customHeight="1" x14ac:dyDescent="0.25">
      <c r="B11" s="494" t="s">
        <v>131</v>
      </c>
      <c r="C11" s="533"/>
      <c r="D11" s="621">
        <v>975585700</v>
      </c>
      <c r="E11" s="528">
        <v>906840979</v>
      </c>
      <c r="F11" s="489"/>
      <c r="G11" s="516">
        <v>49103800</v>
      </c>
      <c r="H11" s="517">
        <v>40169100</v>
      </c>
      <c r="I11" s="489"/>
      <c r="J11" s="515">
        <v>21957100</v>
      </c>
      <c r="K11" s="528">
        <v>24398400</v>
      </c>
      <c r="L11" s="489"/>
      <c r="M11" s="1824">
        <f>VLOOKUP(B11,'FX rates'!$B$9:$K$114,4,FALSE)</f>
        <v>1</v>
      </c>
      <c r="N11" s="1825">
        <f>VLOOKUP(B11,'FX rates'!$B$9:$K$114,5,FALSE)</f>
        <v>1</v>
      </c>
      <c r="O11" s="131"/>
      <c r="P11" s="621">
        <f t="shared" ref="P11:P37" si="1">IF(G11="NA", "NA",G11/M11)</f>
        <v>49103800</v>
      </c>
      <c r="Q11" s="528">
        <f t="shared" si="0"/>
        <v>40169100</v>
      </c>
    </row>
    <row r="12" spans="2:18" ht="12" customHeight="1" x14ac:dyDescent="0.25">
      <c r="B12" s="494" t="s">
        <v>132</v>
      </c>
      <c r="C12" s="533"/>
      <c r="D12" s="621">
        <v>5391355</v>
      </c>
      <c r="E12" s="528">
        <v>6245256</v>
      </c>
      <c r="F12" s="489"/>
      <c r="G12" s="516">
        <v>54616</v>
      </c>
      <c r="H12" s="517">
        <v>61407</v>
      </c>
      <c r="I12" s="489"/>
      <c r="J12" s="515">
        <v>151861</v>
      </c>
      <c r="K12" s="528">
        <v>185582</v>
      </c>
      <c r="L12" s="489"/>
      <c r="M12" s="1824">
        <f>VLOOKUP(B12,'FX rates'!$B$9:$K$114,4,FALSE)</f>
        <v>1.2550619999999999</v>
      </c>
      <c r="N12" s="1825">
        <f>VLOOKUP(B12,'FX rates'!$B$9:$K$114,5,FALSE)</f>
        <v>1.3436999999999999</v>
      </c>
      <c r="O12" s="131"/>
      <c r="P12" s="621">
        <f t="shared" si="1"/>
        <v>43516.575276759242</v>
      </c>
      <c r="Q12" s="528">
        <f t="shared" si="0"/>
        <v>45699.933020763565</v>
      </c>
    </row>
    <row r="13" spans="2:18" ht="12" customHeight="1" x14ac:dyDescent="0.25">
      <c r="B13" s="2098" t="s">
        <v>133</v>
      </c>
      <c r="C13" s="533"/>
      <c r="D13" s="529">
        <v>231800997</v>
      </c>
      <c r="E13" s="622">
        <v>250241851</v>
      </c>
      <c r="F13" s="489"/>
      <c r="G13" s="631">
        <v>1713861</v>
      </c>
      <c r="H13" s="632" t="s">
        <v>123</v>
      </c>
      <c r="I13" s="471"/>
      <c r="J13" s="510">
        <v>1542560</v>
      </c>
      <c r="K13" s="622" t="s">
        <v>123</v>
      </c>
      <c r="L13" s="489"/>
      <c r="M13" s="1826">
        <f>VLOOKUP(B13,'FX rates'!$B$9:$K$114,4,FALSE)</f>
        <v>1</v>
      </c>
      <c r="N13" s="1827">
        <f>VLOOKUP(B13,'FX rates'!$B$9:$K$114,5,FALSE)</f>
        <v>1</v>
      </c>
      <c r="O13" s="131"/>
      <c r="P13" s="621">
        <f t="shared" si="1"/>
        <v>1713861</v>
      </c>
      <c r="Q13" s="528" t="str">
        <f t="shared" si="0"/>
        <v>NA</v>
      </c>
    </row>
    <row r="14" spans="2:18" ht="12" customHeight="1" x14ac:dyDescent="0.25">
      <c r="B14" s="330" t="s">
        <v>26</v>
      </c>
      <c r="C14" s="533"/>
      <c r="D14" s="467">
        <f>SUM(D9:D13)</f>
        <v>1214327376</v>
      </c>
      <c r="E14" s="467">
        <f>SUM(E9:E13)</f>
        <v>1164719863</v>
      </c>
      <c r="F14" s="467"/>
      <c r="G14" s="467"/>
      <c r="H14" s="467"/>
      <c r="I14" s="467"/>
      <c r="J14" s="467"/>
      <c r="K14" s="467"/>
      <c r="L14" s="471"/>
      <c r="M14" s="1688"/>
      <c r="N14" s="1688"/>
      <c r="O14" s="489"/>
      <c r="P14" s="489"/>
      <c r="Q14" s="489"/>
      <c r="R14" s="489"/>
    </row>
    <row r="15" spans="2:18" ht="12" customHeight="1" x14ac:dyDescent="0.25">
      <c r="B15" s="330"/>
      <c r="C15" s="533"/>
      <c r="D15" s="489" t="s">
        <v>598</v>
      </c>
      <c r="E15" s="489" t="s">
        <v>598</v>
      </c>
      <c r="F15" s="471"/>
      <c r="G15" s="479" t="s">
        <v>598</v>
      </c>
      <c r="H15" s="479" t="s">
        <v>598</v>
      </c>
      <c r="I15" s="471"/>
      <c r="J15" s="471" t="s">
        <v>598</v>
      </c>
      <c r="K15" s="471" t="s">
        <v>598</v>
      </c>
      <c r="L15" s="471"/>
      <c r="M15" s="1688"/>
      <c r="N15" s="1688"/>
      <c r="O15" s="489"/>
      <c r="P15" s="489"/>
      <c r="Q15" s="489"/>
      <c r="R15" s="489"/>
    </row>
    <row r="16" spans="2:18" ht="12" customHeight="1" x14ac:dyDescent="0.25">
      <c r="B16" s="505" t="s">
        <v>441</v>
      </c>
      <c r="C16" s="525"/>
      <c r="G16" s="196"/>
      <c r="H16" s="196"/>
      <c r="K16" s="184"/>
      <c r="L16" s="467"/>
      <c r="M16" s="1688"/>
      <c r="N16" s="1688"/>
      <c r="O16" s="489"/>
      <c r="P16" s="489"/>
      <c r="Q16" s="489"/>
      <c r="R16" s="489"/>
    </row>
    <row r="17" spans="2:17" ht="12" customHeight="1" x14ac:dyDescent="0.25">
      <c r="B17" s="642" t="s">
        <v>28</v>
      </c>
      <c r="C17" s="533"/>
      <c r="D17" s="619">
        <v>447573</v>
      </c>
      <c r="E17" s="620">
        <v>424216</v>
      </c>
      <c r="F17" s="489"/>
      <c r="G17" s="627">
        <v>30841.219277849996</v>
      </c>
      <c r="H17" s="628">
        <v>18670.2</v>
      </c>
      <c r="I17" s="471"/>
      <c r="J17" s="619">
        <v>83860</v>
      </c>
      <c r="K17" s="620">
        <v>81038</v>
      </c>
      <c r="L17" s="489"/>
      <c r="M17" s="1822">
        <f>VLOOKUP(B17,'FX rates'!$B$9:$K$114,4,FALSE)</f>
        <v>1.280929</v>
      </c>
      <c r="N17" s="1823">
        <f>VLOOKUP(B17,'FX rates'!$B$9:$K$114,5,FALSE)</f>
        <v>1.3875999999999999</v>
      </c>
      <c r="O17" s="131"/>
      <c r="P17" s="619">
        <f t="shared" si="1"/>
        <v>24077.22776035986</v>
      </c>
      <c r="Q17" s="620">
        <f t="shared" si="0"/>
        <v>13455.030268088787</v>
      </c>
    </row>
    <row r="18" spans="2:17" ht="12" customHeight="1" x14ac:dyDescent="0.25">
      <c r="B18" s="643" t="s">
        <v>31</v>
      </c>
      <c r="C18" s="533"/>
      <c r="D18" s="621">
        <v>11919425</v>
      </c>
      <c r="E18" s="528">
        <v>11424752</v>
      </c>
      <c r="F18" s="489"/>
      <c r="G18" s="629">
        <v>834</v>
      </c>
      <c r="H18" s="630">
        <v>892</v>
      </c>
      <c r="I18" s="471"/>
      <c r="J18" s="621">
        <v>245123</v>
      </c>
      <c r="K18" s="528">
        <v>198648</v>
      </c>
      <c r="L18" s="489"/>
      <c r="M18" s="1824">
        <f>VLOOKUP(B18,'FX rates'!$B$9:$K$114,4,FALSE)</f>
        <v>4.0572790000000003</v>
      </c>
      <c r="N18" s="1825">
        <f>VLOOKUP(B18,'FX rates'!$B$9:$K$114,5,FALSE)</f>
        <v>4.4835000000000003</v>
      </c>
      <c r="O18" s="131"/>
      <c r="P18" s="621">
        <f t="shared" si="1"/>
        <v>205.55648255887749</v>
      </c>
      <c r="Q18" s="528">
        <f t="shared" si="0"/>
        <v>198.95171183227387</v>
      </c>
    </row>
    <row r="19" spans="2:17" ht="12" customHeight="1" x14ac:dyDescent="0.25">
      <c r="B19" s="643" t="s">
        <v>142</v>
      </c>
      <c r="C19" s="533"/>
      <c r="D19" s="621">
        <v>1097644470</v>
      </c>
      <c r="E19" s="528">
        <v>1537479768</v>
      </c>
      <c r="F19" s="489"/>
      <c r="G19" s="629">
        <v>520046710</v>
      </c>
      <c r="H19" s="630">
        <v>614052975</v>
      </c>
      <c r="I19" s="471"/>
      <c r="J19" s="621">
        <v>10059542</v>
      </c>
      <c r="K19" s="528">
        <v>10519914</v>
      </c>
      <c r="L19" s="489"/>
      <c r="M19" s="1824">
        <f>VLOOKUP(B19,'FX rates'!$B$9:$K$114,4,FALSE)</f>
        <v>6.5165519999999999</v>
      </c>
      <c r="N19" s="1825">
        <f>VLOOKUP(B19,'FX rates'!$B$9:$K$114,5,FALSE)</f>
        <v>6.9436999999999998</v>
      </c>
      <c r="O19" s="131"/>
      <c r="P19" s="621">
        <f t="shared" si="1"/>
        <v>79803968.417653993</v>
      </c>
      <c r="Q19" s="528">
        <f t="shared" si="0"/>
        <v>88433108.429223612</v>
      </c>
    </row>
    <row r="20" spans="2:17" ht="12" customHeight="1" x14ac:dyDescent="0.25">
      <c r="B20" s="643" t="s">
        <v>37</v>
      </c>
      <c r="C20" s="533"/>
      <c r="D20" s="621">
        <v>187075</v>
      </c>
      <c r="E20" s="528">
        <v>29171</v>
      </c>
      <c r="F20" s="489"/>
      <c r="G20" s="629">
        <v>873</v>
      </c>
      <c r="H20" s="630">
        <v>53</v>
      </c>
      <c r="I20" s="471"/>
      <c r="J20" s="621">
        <v>55573</v>
      </c>
      <c r="K20" s="528">
        <v>2641</v>
      </c>
      <c r="L20" s="489"/>
      <c r="M20" s="1824">
        <f>VLOOKUP(B20,'FX rates'!$B$9:$K$114,4,FALSE)</f>
        <v>7.8149249999999997</v>
      </c>
      <c r="N20" s="1825">
        <f>VLOOKUP(B20,'FX rates'!$B$9:$K$114,5,FALSE)</f>
        <v>7.7542999999999997</v>
      </c>
      <c r="O20" s="131"/>
      <c r="P20" s="621">
        <f t="shared" ref="P20" si="2">IF(G20="NA", "NA",G20/M20)</f>
        <v>111.70932542538796</v>
      </c>
      <c r="Q20" s="528">
        <f t="shared" ref="Q20:Q21" si="3">IF(H20="NA", "NA",H20/N20)</f>
        <v>6.8349174006680169</v>
      </c>
    </row>
    <row r="21" spans="2:17" ht="12" customHeight="1" x14ac:dyDescent="0.25">
      <c r="B21" s="643" t="s">
        <v>473</v>
      </c>
      <c r="C21" s="533"/>
      <c r="D21" s="621">
        <v>234030</v>
      </c>
      <c r="E21" s="528">
        <v>558409</v>
      </c>
      <c r="F21" s="489"/>
      <c r="G21" s="629" t="s">
        <v>123</v>
      </c>
      <c r="H21" s="630" t="s">
        <v>123</v>
      </c>
      <c r="I21" s="471"/>
      <c r="J21" s="621">
        <v>132</v>
      </c>
      <c r="K21" s="528">
        <v>250</v>
      </c>
      <c r="L21" s="489"/>
      <c r="M21" s="1824">
        <v>13544.438488</v>
      </c>
      <c r="N21" s="1825">
        <v>13513.5</v>
      </c>
      <c r="O21" s="131"/>
      <c r="P21" s="621" t="str">
        <f>IF(G21="NA", "NA",G21/M21)</f>
        <v>NA</v>
      </c>
      <c r="Q21" s="528" t="str">
        <f t="shared" si="3"/>
        <v>NA</v>
      </c>
    </row>
    <row r="22" spans="2:17" ht="12" customHeight="1" x14ac:dyDescent="0.25">
      <c r="B22" s="643" t="s">
        <v>45</v>
      </c>
      <c r="C22" s="533"/>
      <c r="D22" s="621">
        <v>271408</v>
      </c>
      <c r="E22" s="528">
        <v>180147</v>
      </c>
      <c r="F22" s="489"/>
      <c r="G22" s="629">
        <v>1029.6104645454557</v>
      </c>
      <c r="H22" s="630">
        <v>602.30999999999995</v>
      </c>
      <c r="I22" s="471"/>
      <c r="J22" s="621">
        <v>45771</v>
      </c>
      <c r="K22" s="528">
        <v>39804</v>
      </c>
      <c r="L22" s="489"/>
      <c r="M22" s="1824">
        <f>VLOOKUP(B22,'FX rates'!$B$9:$K$114,4,FALSE)</f>
        <v>1.4076569999999999</v>
      </c>
      <c r="N22" s="1825">
        <f>VLOOKUP(B22,'FX rates'!$B$9:$K$114,5,FALSE)</f>
        <v>1.4371</v>
      </c>
      <c r="O22" s="131"/>
      <c r="P22" s="621">
        <f t="shared" si="1"/>
        <v>731.4356157398114</v>
      </c>
      <c r="Q22" s="528">
        <f t="shared" si="0"/>
        <v>419.11488414167417</v>
      </c>
    </row>
    <row r="23" spans="2:17" ht="12" customHeight="1" x14ac:dyDescent="0.25">
      <c r="B23" s="643" t="s">
        <v>146</v>
      </c>
      <c r="C23" s="533"/>
      <c r="D23" s="621">
        <v>1364243528</v>
      </c>
      <c r="E23" s="528">
        <v>1680771301</v>
      </c>
      <c r="F23" s="489"/>
      <c r="G23" s="629">
        <v>899310</v>
      </c>
      <c r="H23" s="630">
        <v>84982500</v>
      </c>
      <c r="I23" s="471"/>
      <c r="J23" s="621">
        <v>4061900</v>
      </c>
      <c r="K23" s="528">
        <v>3768910</v>
      </c>
      <c r="L23" s="489"/>
      <c r="M23" s="1824">
        <f>VLOOKUP(B23,'FX rates'!$B$9:$K$114,4,FALSE)</f>
        <v>6.5165519999999999</v>
      </c>
      <c r="N23" s="1825">
        <f>VLOOKUP(B23,'FX rates'!$B$9:$K$114,5,FALSE)</f>
        <v>6.9436999999999998</v>
      </c>
      <c r="O23" s="131"/>
      <c r="P23" s="621">
        <f t="shared" si="1"/>
        <v>138003.96283187796</v>
      </c>
      <c r="Q23" s="528">
        <f t="shared" si="0"/>
        <v>12238791.99850224</v>
      </c>
    </row>
    <row r="24" spans="2:17" ht="12" customHeight="1" x14ac:dyDescent="0.25">
      <c r="B24" s="643" t="s">
        <v>51</v>
      </c>
      <c r="C24" s="533"/>
      <c r="D24" s="621">
        <v>15024300</v>
      </c>
      <c r="E24" s="528">
        <v>13673778</v>
      </c>
      <c r="F24" s="489"/>
      <c r="G24" s="629" t="s">
        <v>123</v>
      </c>
      <c r="H24" s="630" t="s">
        <v>123</v>
      </c>
      <c r="I24" s="471"/>
      <c r="J24" s="621">
        <v>651200</v>
      </c>
      <c r="K24" s="528">
        <v>679375</v>
      </c>
      <c r="L24" s="489"/>
      <c r="M24" s="1824">
        <f>VLOOKUP(B24,'FX rates'!$B$9:$K$114,4,FALSE)</f>
        <v>1.3364590000000001</v>
      </c>
      <c r="N24" s="1825">
        <f>VLOOKUP(B24,'FX rates'!$B$9:$K$114,5,FALSE)</f>
        <v>1.4459</v>
      </c>
      <c r="O24" s="131"/>
      <c r="P24" s="621" t="str">
        <f t="shared" si="1"/>
        <v>NA</v>
      </c>
      <c r="Q24" s="528" t="str">
        <f t="shared" si="0"/>
        <v>NA</v>
      </c>
    </row>
    <row r="25" spans="2:17" ht="12" customHeight="1" x14ac:dyDescent="0.25">
      <c r="B25" s="643" t="s">
        <v>148</v>
      </c>
      <c r="C25" s="533"/>
      <c r="D25" s="621">
        <v>88375</v>
      </c>
      <c r="E25" s="528">
        <v>111875</v>
      </c>
      <c r="F25" s="489"/>
      <c r="G25" s="629">
        <v>39944</v>
      </c>
      <c r="H25" s="630">
        <v>54261</v>
      </c>
      <c r="I25" s="471"/>
      <c r="J25" s="621">
        <v>791</v>
      </c>
      <c r="K25" s="528">
        <v>757</v>
      </c>
      <c r="L25" s="489"/>
      <c r="M25" s="1824">
        <f>VLOOKUP(B25,'FX rates'!$B$9:$K$114,4,FALSE)</f>
        <v>29.664079999999998</v>
      </c>
      <c r="N25" s="1825">
        <f>VLOOKUP(B25,'FX rates'!$B$9:$K$114,5,FALSE)</f>
        <v>32.283099999999997</v>
      </c>
      <c r="O25" s="131"/>
      <c r="P25" s="621">
        <f t="shared" si="1"/>
        <v>1346.5443728576784</v>
      </c>
      <c r="Q25" s="528">
        <f t="shared" si="0"/>
        <v>1680.7865415650915</v>
      </c>
    </row>
    <row r="26" spans="2:17" ht="12" customHeight="1" x14ac:dyDescent="0.25">
      <c r="B26" s="643" t="s">
        <v>474</v>
      </c>
      <c r="C26" s="533"/>
      <c r="D26" s="621">
        <v>3760168</v>
      </c>
      <c r="E26" s="528">
        <v>2923276</v>
      </c>
      <c r="F26" s="489"/>
      <c r="G26" s="629" t="s">
        <v>123</v>
      </c>
      <c r="H26" s="630" t="s">
        <v>123</v>
      </c>
      <c r="I26" s="471"/>
      <c r="J26" s="621">
        <v>52226</v>
      </c>
      <c r="K26" s="528">
        <v>24995</v>
      </c>
      <c r="L26" s="489"/>
      <c r="M26" s="1824">
        <f>VLOOKUP(B26,'FX rates'!$B$9:$K$114,4,FALSE)</f>
        <v>32.551189999999998</v>
      </c>
      <c r="N26" s="1825">
        <f>VLOOKUP(B26,'FX rates'!$B$9:$K$114,5,FALSE)</f>
        <v>35.666600000000003</v>
      </c>
      <c r="O26" s="131"/>
      <c r="P26" s="621" t="str">
        <f t="shared" si="1"/>
        <v>NA</v>
      </c>
      <c r="Q26" s="528" t="str">
        <f t="shared" si="0"/>
        <v>NA</v>
      </c>
    </row>
    <row r="27" spans="2:17" ht="12" customHeight="1" x14ac:dyDescent="0.25">
      <c r="B27" s="644" t="s">
        <v>149</v>
      </c>
      <c r="C27" s="533"/>
      <c r="D27" s="529">
        <v>584537747</v>
      </c>
      <c r="E27" s="622">
        <v>901240809</v>
      </c>
      <c r="F27" s="489"/>
      <c r="G27" s="631">
        <v>21364679.5</v>
      </c>
      <c r="H27" s="632">
        <v>59432200</v>
      </c>
      <c r="I27" s="471"/>
      <c r="J27" s="529">
        <v>2653769</v>
      </c>
      <c r="K27" s="622">
        <v>2696540</v>
      </c>
      <c r="L27" s="489"/>
      <c r="M27" s="1826">
        <f>VLOOKUP(B27,'FX rates'!$B$9:$K$114,4,FALSE)</f>
        <v>6.5165519999999999</v>
      </c>
      <c r="N27" s="1827">
        <f>VLOOKUP(B27,'FX rates'!$B$9:$K$114,5,FALSE)</f>
        <v>6.9436999999999998</v>
      </c>
      <c r="O27" s="131"/>
      <c r="P27" s="529">
        <f t="shared" si="1"/>
        <v>3278525.1310815904</v>
      </c>
      <c r="Q27" s="622">
        <f t="shared" si="0"/>
        <v>8559154.3413453922</v>
      </c>
    </row>
    <row r="28" spans="2:17" ht="12" customHeight="1" x14ac:dyDescent="0.25">
      <c r="B28" s="330" t="s">
        <v>26</v>
      </c>
      <c r="C28" s="533"/>
      <c r="D28" s="467">
        <f>SUM(D17:D27)</f>
        <v>3078358099</v>
      </c>
      <c r="E28" s="467">
        <f>SUM(E17:E27)</f>
        <v>4148817502</v>
      </c>
      <c r="F28" s="467"/>
      <c r="G28" s="467"/>
      <c r="H28" s="467"/>
      <c r="I28" s="467"/>
      <c r="J28" s="467"/>
      <c r="K28" s="467"/>
      <c r="L28" s="489"/>
      <c r="M28" s="489"/>
      <c r="N28" s="489"/>
      <c r="O28" s="131"/>
      <c r="P28" s="489"/>
      <c r="Q28" s="489"/>
    </row>
    <row r="29" spans="2:17" ht="12" customHeight="1" x14ac:dyDescent="0.25">
      <c r="B29" s="330"/>
      <c r="C29" s="533"/>
      <c r="D29" s="489" t="s">
        <v>598</v>
      </c>
      <c r="E29" s="489" t="s">
        <v>598</v>
      </c>
      <c r="F29" s="489"/>
      <c r="G29" s="479" t="s">
        <v>598</v>
      </c>
      <c r="H29" s="479" t="s">
        <v>598</v>
      </c>
      <c r="I29" s="471"/>
      <c r="J29" s="489" t="s">
        <v>598</v>
      </c>
      <c r="K29" s="471" t="s">
        <v>598</v>
      </c>
      <c r="L29" s="489"/>
      <c r="M29" s="489"/>
      <c r="N29" s="489"/>
      <c r="O29" s="131"/>
      <c r="P29" s="489"/>
      <c r="Q29" s="489"/>
    </row>
    <row r="30" spans="2:17" ht="12" customHeight="1" x14ac:dyDescent="0.25">
      <c r="B30" s="505" t="s">
        <v>59</v>
      </c>
      <c r="C30" s="525"/>
      <c r="D30" s="184"/>
      <c r="E30" s="184"/>
      <c r="F30" s="184"/>
      <c r="G30" s="244"/>
      <c r="H30" s="244"/>
      <c r="I30" s="184"/>
      <c r="J30" s="184"/>
      <c r="K30" s="184"/>
      <c r="L30" s="489"/>
      <c r="M30" s="489"/>
      <c r="N30" s="489"/>
      <c r="O30" s="131"/>
      <c r="P30" s="489"/>
      <c r="Q30" s="489"/>
    </row>
    <row r="31" spans="2:17" ht="12" customHeight="1" x14ac:dyDescent="0.25">
      <c r="B31" s="642" t="s">
        <v>68</v>
      </c>
      <c r="C31" s="533"/>
      <c r="D31" s="640">
        <v>7269300</v>
      </c>
      <c r="E31" s="639">
        <v>5195760</v>
      </c>
      <c r="F31" s="479"/>
      <c r="G31" s="813">
        <v>11010.394038760001</v>
      </c>
      <c r="H31" s="813">
        <v>8059.5255430400011</v>
      </c>
      <c r="I31" s="479"/>
      <c r="J31" s="640">
        <v>112262</v>
      </c>
      <c r="K31" s="640">
        <v>67447</v>
      </c>
      <c r="L31" s="471"/>
      <c r="M31" s="1822">
        <f>VLOOKUP(B31,'FX rates'!$B$9:$K$114,4,FALSE)</f>
        <v>3.7825220000000002</v>
      </c>
      <c r="N31" s="1823">
        <f>VLOOKUP(B31,'FX rates'!$B$9:$K$114,5,FALSE)</f>
        <v>3.5133999999999999</v>
      </c>
      <c r="O31" s="131"/>
      <c r="P31" s="619">
        <f t="shared" si="1"/>
        <v>2910.8605419241449</v>
      </c>
      <c r="Q31" s="620">
        <f t="shared" si="0"/>
        <v>2293.9390741276261</v>
      </c>
    </row>
    <row r="32" spans="2:17" ht="12" customHeight="1" x14ac:dyDescent="0.25">
      <c r="B32" s="643" t="s">
        <v>73</v>
      </c>
      <c r="C32" s="533"/>
      <c r="D32" s="641">
        <v>106699</v>
      </c>
      <c r="E32" s="638">
        <v>95714</v>
      </c>
      <c r="F32" s="479"/>
      <c r="G32" s="815">
        <v>1594</v>
      </c>
      <c r="H32" s="815">
        <v>1296</v>
      </c>
      <c r="I32" s="479"/>
      <c r="J32" s="641">
        <v>7627</v>
      </c>
      <c r="K32" s="641">
        <v>7878</v>
      </c>
      <c r="L32" s="471"/>
      <c r="M32" s="1824">
        <f>VLOOKUP(B32,'FX rates'!$B$9:$K$114,4,FALSE)</f>
        <v>0.83469599999999999</v>
      </c>
      <c r="N32" s="1825">
        <f>VLOOKUP(B32,'FX rates'!$B$9:$K$114,5,FALSE)</f>
        <v>0.95010099999999997</v>
      </c>
      <c r="O32" s="131"/>
      <c r="P32" s="621">
        <f t="shared" si="1"/>
        <v>1909.6772956860941</v>
      </c>
      <c r="Q32" s="528">
        <f t="shared" si="0"/>
        <v>1364.0655046147726</v>
      </c>
    </row>
    <row r="33" spans="2:19" ht="12" customHeight="1" x14ac:dyDescent="0.25">
      <c r="B33" s="643" t="s">
        <v>76</v>
      </c>
      <c r="C33" s="533"/>
      <c r="D33" s="641">
        <v>12170346</v>
      </c>
      <c r="E33" s="638">
        <v>12115438</v>
      </c>
      <c r="F33" s="479"/>
      <c r="G33" s="815">
        <v>132247.587</v>
      </c>
      <c r="H33" s="815">
        <v>126196.785</v>
      </c>
      <c r="I33" s="479"/>
      <c r="J33" s="641">
        <v>435917</v>
      </c>
      <c r="K33" s="641">
        <v>374948</v>
      </c>
      <c r="L33" s="471"/>
      <c r="M33" s="1824">
        <f>VLOOKUP(B33,'FX rates'!$B$9:$K$114,4,FALSE)</f>
        <v>0.83469599999999999</v>
      </c>
      <c r="N33" s="1825">
        <f>VLOOKUP(B33,'FX rates'!$B$9:$K$114,5,FALSE)</f>
        <v>0.95010099999999997</v>
      </c>
      <c r="O33" s="131"/>
      <c r="P33" s="621">
        <f t="shared" si="1"/>
        <v>158438.02653900342</v>
      </c>
      <c r="Q33" s="528">
        <f t="shared" si="0"/>
        <v>132824.59970045291</v>
      </c>
    </row>
    <row r="34" spans="2:19" ht="12" customHeight="1" x14ac:dyDescent="0.25">
      <c r="B34" s="643" t="s">
        <v>163</v>
      </c>
      <c r="C34" s="533"/>
      <c r="D34" s="641">
        <v>454376258</v>
      </c>
      <c r="E34" s="638">
        <v>402153516</v>
      </c>
      <c r="F34" s="479"/>
      <c r="G34" s="815">
        <v>19905200</v>
      </c>
      <c r="H34" s="815">
        <v>15281281</v>
      </c>
      <c r="I34" s="479"/>
      <c r="J34" s="641">
        <v>9807460</v>
      </c>
      <c r="K34" s="641">
        <v>9072480</v>
      </c>
      <c r="L34" s="471"/>
      <c r="M34" s="1824">
        <f>VLOOKUP(B34,'FX rates'!$B$9:$K$114,4,FALSE)</f>
        <v>0.83469599999999999</v>
      </c>
      <c r="N34" s="1825">
        <f>VLOOKUP(B34,'FX rates'!$B$9:$K$114,5,FALSE)</f>
        <v>0.95010099999999997</v>
      </c>
      <c r="O34" s="131"/>
      <c r="P34" s="621">
        <f t="shared" si="1"/>
        <v>23847244.985000528</v>
      </c>
      <c r="Q34" s="528">
        <f t="shared" si="0"/>
        <v>16083848.980266308</v>
      </c>
    </row>
    <row r="35" spans="2:19" ht="12" customHeight="1" x14ac:dyDescent="0.25">
      <c r="B35" s="643" t="s">
        <v>78</v>
      </c>
      <c r="C35" s="533"/>
      <c r="D35" s="641">
        <v>2718489</v>
      </c>
      <c r="E35" s="638">
        <v>2955019</v>
      </c>
      <c r="F35" s="479"/>
      <c r="G35" s="815">
        <v>566037</v>
      </c>
      <c r="H35" s="815">
        <v>943311.701</v>
      </c>
      <c r="I35" s="479"/>
      <c r="J35" s="641">
        <v>117783</v>
      </c>
      <c r="K35" s="641">
        <v>65553</v>
      </c>
      <c r="L35" s="471"/>
      <c r="M35" s="1824">
        <f>VLOOKUP(B35,'FX rates'!$B$9:$K$114,4,FALSE)</f>
        <v>12.355112</v>
      </c>
      <c r="N35" s="1825">
        <f>VLOOKUP(B35,'FX rates'!$B$9:$K$114,5,FALSE)</f>
        <v>13.7004</v>
      </c>
      <c r="O35" s="131"/>
      <c r="P35" s="621">
        <f t="shared" si="1"/>
        <v>45813.991811648491</v>
      </c>
      <c r="Q35" s="528">
        <f t="shared" si="0"/>
        <v>68852.858383696832</v>
      </c>
    </row>
    <row r="36" spans="2:19" ht="12" customHeight="1" x14ac:dyDescent="0.25">
      <c r="B36" s="643" t="s">
        <v>165</v>
      </c>
      <c r="C36" s="533"/>
      <c r="D36" s="641">
        <v>149731985</v>
      </c>
      <c r="E36" s="638">
        <v>149410189</v>
      </c>
      <c r="F36" s="479"/>
      <c r="G36" s="815">
        <v>12111800</v>
      </c>
      <c r="H36" s="815">
        <v>9816380</v>
      </c>
      <c r="I36" s="479"/>
      <c r="J36" s="641">
        <v>2253480</v>
      </c>
      <c r="K36" s="641">
        <v>2212500</v>
      </c>
      <c r="L36" s="471"/>
      <c r="M36" s="1824">
        <f>VLOOKUP(B36,'FX rates'!$B$9:$K$114,4,FALSE)</f>
        <v>1</v>
      </c>
      <c r="N36" s="1825">
        <f>VLOOKUP(B36,'FX rates'!$B$9:$K$114,5,FALSE)</f>
        <v>1</v>
      </c>
      <c r="O36" s="131"/>
      <c r="P36" s="621">
        <f t="shared" si="1"/>
        <v>12111800</v>
      </c>
      <c r="Q36" s="528">
        <f t="shared" si="0"/>
        <v>9816380</v>
      </c>
    </row>
    <row r="37" spans="2:19" ht="12" customHeight="1" x14ac:dyDescent="0.25">
      <c r="B37" s="643" t="s">
        <v>154</v>
      </c>
      <c r="C37" s="533"/>
      <c r="D37" s="641">
        <v>17930084</v>
      </c>
      <c r="E37" s="638">
        <v>24083621</v>
      </c>
      <c r="F37" s="479"/>
      <c r="G37" s="815">
        <v>854.3114591850001</v>
      </c>
      <c r="H37" s="815">
        <v>1022</v>
      </c>
      <c r="I37" s="479"/>
      <c r="J37" s="641">
        <v>8009262</v>
      </c>
      <c r="K37" s="641">
        <v>9061967</v>
      </c>
      <c r="L37" s="471"/>
      <c r="M37" s="1824">
        <f>VLOOKUP(B37,'FX rates'!$B$9:$K$114,4,FALSE)</f>
        <v>0.83469599999999999</v>
      </c>
      <c r="N37" s="1825">
        <f>VLOOKUP(B37,'FX rates'!$B$9:$K$114,5,FALSE)</f>
        <v>0.95010099999999997</v>
      </c>
      <c r="O37" s="131"/>
      <c r="P37" s="621">
        <f t="shared" si="1"/>
        <v>1023.5001236198569</v>
      </c>
      <c r="Q37" s="528">
        <f t="shared" si="0"/>
        <v>1075.6751124354148</v>
      </c>
    </row>
    <row r="38" spans="2:19" ht="12" customHeight="1" x14ac:dyDescent="0.25">
      <c r="B38" s="643" t="s">
        <v>84</v>
      </c>
      <c r="C38" s="533"/>
      <c r="D38" s="641">
        <v>484658530</v>
      </c>
      <c r="E38" s="638">
        <v>466782771</v>
      </c>
      <c r="F38" s="479"/>
      <c r="G38" s="815">
        <v>16277900</v>
      </c>
      <c r="H38" s="815">
        <v>15234200</v>
      </c>
      <c r="I38" s="479"/>
      <c r="J38" s="641">
        <v>921298</v>
      </c>
      <c r="K38" s="641">
        <v>857334</v>
      </c>
      <c r="L38" s="471"/>
      <c r="M38" s="1824">
        <f>VLOOKUP(B38,'FX rates'!$B$9:$K$114,4,FALSE)</f>
        <v>57.607197999999997</v>
      </c>
      <c r="N38" s="1825">
        <f>VLOOKUP(B38,'FX rates'!$B$9:$K$114,5,FALSE)</f>
        <v>60.803400000000003</v>
      </c>
      <c r="O38" s="131"/>
      <c r="P38" s="621">
        <f t="shared" ref="P38:P39" si="4">IF(G38="NA", "NA",G38/M38)</f>
        <v>282567.11947697925</v>
      </c>
      <c r="Q38" s="528">
        <f t="shared" ref="Q38:Q39" si="5">IF(H38="NA", "NA",H38/N38)</f>
        <v>250548.48906475623</v>
      </c>
    </row>
    <row r="39" spans="2:19" s="1860" customFormat="1" ht="12" customHeight="1" x14ac:dyDescent="0.25">
      <c r="B39" s="644" t="s">
        <v>699</v>
      </c>
      <c r="C39" s="533"/>
      <c r="D39" s="648">
        <v>2679502</v>
      </c>
      <c r="E39" s="635">
        <v>3436031</v>
      </c>
      <c r="F39" s="479"/>
      <c r="G39" s="816">
        <v>38693</v>
      </c>
      <c r="H39" s="816">
        <v>42202</v>
      </c>
      <c r="I39" s="479"/>
      <c r="J39" s="648">
        <v>628898</v>
      </c>
      <c r="K39" s="648">
        <v>779669</v>
      </c>
      <c r="L39" s="471"/>
      <c r="M39" s="1826">
        <f>VLOOKUP(B39,'FX rates'!$B$9:$K$114,4,FALSE)</f>
        <v>0.83469599999999999</v>
      </c>
      <c r="N39" s="1827">
        <f>VLOOKUP(B39,'FX rates'!$B$9:$K$114,5,FALSE)</f>
        <v>0.95010099999999997</v>
      </c>
      <c r="O39" s="131"/>
      <c r="P39" s="529">
        <f t="shared" si="4"/>
        <v>46355.798997479324</v>
      </c>
      <c r="Q39" s="622">
        <f t="shared" si="5"/>
        <v>44418.435513698016</v>
      </c>
    </row>
    <row r="40" spans="2:19" ht="12" customHeight="1" x14ac:dyDescent="0.25">
      <c r="B40" s="330" t="s">
        <v>26</v>
      </c>
      <c r="C40" s="525"/>
      <c r="D40" s="467">
        <f>SUM(D31:D38)</f>
        <v>1128961691</v>
      </c>
      <c r="E40" s="467">
        <f>SUM(E31:E38)</f>
        <v>1062792028</v>
      </c>
      <c r="F40" s="481"/>
      <c r="G40" s="481"/>
      <c r="H40" s="481"/>
      <c r="I40" s="481"/>
      <c r="J40" s="467"/>
      <c r="K40" s="467"/>
      <c r="L40" s="467"/>
      <c r="N40" s="131"/>
      <c r="O40" s="131"/>
      <c r="P40" s="1688"/>
      <c r="Q40" s="1688"/>
      <c r="R40" s="1688"/>
      <c r="S40" s="1688"/>
    </row>
    <row r="41" spans="2:19" ht="12" customHeight="1" x14ac:dyDescent="0.25">
      <c r="B41" s="21"/>
      <c r="C41" s="132"/>
      <c r="D41" s="132" t="s">
        <v>598</v>
      </c>
      <c r="E41" s="132" t="s">
        <v>598</v>
      </c>
      <c r="F41" s="1860"/>
      <c r="G41" s="1688" t="s">
        <v>598</v>
      </c>
      <c r="H41" s="1688" t="s">
        <v>598</v>
      </c>
      <c r="I41" s="1688"/>
      <c r="J41" s="1688" t="s">
        <v>598</v>
      </c>
      <c r="K41" s="1688" t="s">
        <v>598</v>
      </c>
      <c r="L41" s="1688"/>
      <c r="M41" s="1688"/>
      <c r="N41" s="131"/>
      <c r="O41" s="131"/>
      <c r="P41" s="1688"/>
      <c r="Q41" s="1688"/>
      <c r="R41" s="1688"/>
      <c r="S41" s="1688"/>
    </row>
    <row r="42" spans="2:19" ht="12" customHeight="1" x14ac:dyDescent="0.25">
      <c r="B42" s="526" t="s">
        <v>124</v>
      </c>
      <c r="C42" s="485"/>
      <c r="D42" s="521">
        <f>SUM(D14,D28,D40)</f>
        <v>5421647166</v>
      </c>
      <c r="E42" s="521">
        <f>SUM(E14,E28,E40)</f>
        <v>6376329393</v>
      </c>
      <c r="F42" s="1860"/>
      <c r="G42" s="1688"/>
      <c r="H42" s="1688"/>
      <c r="I42" s="1688"/>
      <c r="J42" s="1688"/>
      <c r="K42" s="1688"/>
      <c r="L42" s="1688"/>
      <c r="M42" s="1688"/>
      <c r="N42" s="131"/>
      <c r="O42" s="131"/>
    </row>
    <row r="43" spans="2:19" x14ac:dyDescent="0.25">
      <c r="D43" s="2" t="s">
        <v>598</v>
      </c>
      <c r="E43" s="2" t="s">
        <v>598</v>
      </c>
      <c r="F43" s="1860"/>
      <c r="G43" s="1688" t="s">
        <v>598</v>
      </c>
      <c r="H43" s="1688" t="s">
        <v>598</v>
      </c>
      <c r="I43" s="1688"/>
      <c r="J43" s="1688" t="s">
        <v>598</v>
      </c>
      <c r="K43" s="1688" t="s">
        <v>598</v>
      </c>
      <c r="L43" s="1688"/>
      <c r="M43" s="1688"/>
      <c r="N43" s="131"/>
      <c r="O43" s="131"/>
      <c r="P43" s="131"/>
      <c r="Q43" s="131"/>
    </row>
    <row r="44" spans="2:19" x14ac:dyDescent="0.25">
      <c r="D44" s="2" t="s">
        <v>598</v>
      </c>
      <c r="E44" s="2" t="s">
        <v>598</v>
      </c>
      <c r="F44" s="1860"/>
      <c r="G44" s="1688" t="s">
        <v>598</v>
      </c>
      <c r="H44" s="1688" t="s">
        <v>598</v>
      </c>
      <c r="I44" s="1688"/>
      <c r="J44" s="1688" t="s">
        <v>598</v>
      </c>
      <c r="K44" s="1688" t="s">
        <v>598</v>
      </c>
      <c r="L44" s="1688"/>
      <c r="M44" s="1688"/>
      <c r="N44" s="131"/>
      <c r="O44" s="131"/>
      <c r="P44" s="131"/>
      <c r="Q44" s="131"/>
    </row>
    <row r="45" spans="2:19" x14ac:dyDescent="0.25">
      <c r="D45" s="2" t="s">
        <v>598</v>
      </c>
      <c r="E45" s="2" t="s">
        <v>598</v>
      </c>
      <c r="F45" s="1860"/>
      <c r="G45" s="2" t="s">
        <v>598</v>
      </c>
      <c r="H45" s="2" t="s">
        <v>598</v>
      </c>
      <c r="J45" s="2" t="s">
        <v>598</v>
      </c>
      <c r="K45" s="2" t="s">
        <v>598</v>
      </c>
      <c r="N45" s="131"/>
      <c r="O45" s="131"/>
      <c r="P45" s="131"/>
      <c r="Q45" s="131"/>
    </row>
    <row r="46" spans="2:19" x14ac:dyDescent="0.25">
      <c r="D46" s="2" t="s">
        <v>598</v>
      </c>
      <c r="E46" s="2" t="s">
        <v>598</v>
      </c>
      <c r="G46" s="2" t="s">
        <v>598</v>
      </c>
      <c r="H46" s="2" t="s">
        <v>598</v>
      </c>
      <c r="J46" s="2" t="s">
        <v>598</v>
      </c>
      <c r="K46" s="2" t="s">
        <v>598</v>
      </c>
      <c r="N46" s="131"/>
      <c r="O46" s="131"/>
      <c r="P46" s="131"/>
      <c r="Q46" s="131"/>
    </row>
    <row r="47" spans="2:19" x14ac:dyDescent="0.25">
      <c r="D47" s="2" t="s">
        <v>598</v>
      </c>
      <c r="E47" s="2" t="s">
        <v>598</v>
      </c>
      <c r="G47" s="2" t="s">
        <v>598</v>
      </c>
      <c r="H47" s="2" t="s">
        <v>598</v>
      </c>
      <c r="J47" s="2" t="s">
        <v>598</v>
      </c>
      <c r="K47" s="2" t="s">
        <v>598</v>
      </c>
      <c r="N47" s="131"/>
      <c r="O47" s="131"/>
      <c r="P47" s="131"/>
      <c r="Q47" s="131"/>
    </row>
    <row r="48" spans="2:19" x14ac:dyDescent="0.25">
      <c r="D48" s="2" t="s">
        <v>598</v>
      </c>
      <c r="E48" s="2" t="s">
        <v>598</v>
      </c>
      <c r="G48" s="2" t="s">
        <v>598</v>
      </c>
      <c r="H48" s="2" t="s">
        <v>598</v>
      </c>
      <c r="J48" s="2" t="s">
        <v>598</v>
      </c>
      <c r="K48" s="2" t="s">
        <v>598</v>
      </c>
    </row>
    <row r="49" spans="4:18" x14ac:dyDescent="0.25">
      <c r="D49" s="2" t="s">
        <v>598</v>
      </c>
      <c r="E49" s="2" t="s">
        <v>598</v>
      </c>
      <c r="G49" s="2" t="s">
        <v>598</v>
      </c>
      <c r="H49" s="2" t="s">
        <v>598</v>
      </c>
      <c r="J49" s="2" t="s">
        <v>598</v>
      </c>
      <c r="K49" s="2" t="s">
        <v>598</v>
      </c>
    </row>
    <row r="50" spans="4:18" x14ac:dyDescent="0.25">
      <c r="D50" s="2" t="s">
        <v>598</v>
      </c>
      <c r="E50" s="2" t="s">
        <v>598</v>
      </c>
      <c r="G50" s="2" t="s">
        <v>598</v>
      </c>
      <c r="H50" s="2" t="s">
        <v>598</v>
      </c>
      <c r="J50" s="2" t="s">
        <v>598</v>
      </c>
      <c r="K50" s="2" t="s">
        <v>598</v>
      </c>
    </row>
    <row r="51" spans="4:18" x14ac:dyDescent="0.25">
      <c r="D51" s="2" t="s">
        <v>598</v>
      </c>
      <c r="E51" s="2" t="s">
        <v>598</v>
      </c>
      <c r="G51" s="2" t="s">
        <v>598</v>
      </c>
      <c r="H51" s="2" t="s">
        <v>598</v>
      </c>
      <c r="J51" s="2" t="s">
        <v>598</v>
      </c>
      <c r="K51" s="2" t="s">
        <v>598</v>
      </c>
      <c r="M51" s="1860"/>
      <c r="N51" s="1860"/>
      <c r="O51" s="1860"/>
      <c r="P51" s="1860"/>
      <c r="Q51" s="1860"/>
      <c r="R51" s="1860"/>
    </row>
    <row r="52" spans="4:18" x14ac:dyDescent="0.25">
      <c r="D52" s="2" t="s">
        <v>598</v>
      </c>
      <c r="E52" s="2" t="s">
        <v>598</v>
      </c>
      <c r="G52" s="2" t="s">
        <v>598</v>
      </c>
      <c r="H52" s="2" t="s">
        <v>598</v>
      </c>
      <c r="J52" s="2" t="s">
        <v>598</v>
      </c>
      <c r="K52" s="2" t="s">
        <v>598</v>
      </c>
      <c r="M52" s="1860"/>
      <c r="N52" s="1860"/>
      <c r="O52" s="1860"/>
      <c r="P52" s="1860"/>
      <c r="Q52" s="1860"/>
      <c r="R52" s="1860"/>
    </row>
    <row r="53" spans="4:18" x14ac:dyDescent="0.25">
      <c r="D53" s="2" t="s">
        <v>598</v>
      </c>
      <c r="E53" s="2" t="s">
        <v>598</v>
      </c>
      <c r="G53" s="2" t="s">
        <v>598</v>
      </c>
      <c r="H53" s="2" t="s">
        <v>598</v>
      </c>
      <c r="J53" s="2" t="s">
        <v>598</v>
      </c>
      <c r="K53" s="2" t="s">
        <v>598</v>
      </c>
    </row>
    <row r="54" spans="4:18" x14ac:dyDescent="0.25">
      <c r="D54" s="2" t="s">
        <v>598</v>
      </c>
      <c r="E54" s="2" t="s">
        <v>598</v>
      </c>
      <c r="G54" s="2" t="s">
        <v>598</v>
      </c>
      <c r="H54" s="2" t="s">
        <v>598</v>
      </c>
      <c r="J54" s="2" t="s">
        <v>598</v>
      </c>
      <c r="K54" s="2" t="s">
        <v>598</v>
      </c>
    </row>
    <row r="55" spans="4:18" x14ac:dyDescent="0.25">
      <c r="D55" s="2" t="s">
        <v>598</v>
      </c>
      <c r="E55" s="2" t="s">
        <v>598</v>
      </c>
      <c r="G55" s="2" t="s">
        <v>598</v>
      </c>
      <c r="H55" s="2" t="s">
        <v>598</v>
      </c>
      <c r="J55" s="2" t="s">
        <v>598</v>
      </c>
      <c r="K55" s="2" t="s">
        <v>598</v>
      </c>
    </row>
    <row r="56" spans="4:18" x14ac:dyDescent="0.25">
      <c r="D56" s="2" t="s">
        <v>598</v>
      </c>
      <c r="E56" s="2" t="s">
        <v>598</v>
      </c>
      <c r="G56" s="2" t="s">
        <v>598</v>
      </c>
      <c r="H56" s="2" t="s">
        <v>598</v>
      </c>
      <c r="J56" s="2" t="s">
        <v>598</v>
      </c>
      <c r="K56" s="2" t="s">
        <v>598</v>
      </c>
    </row>
    <row r="57" spans="4:18" x14ac:dyDescent="0.25">
      <c r="D57" s="2" t="s">
        <v>598</v>
      </c>
      <c r="E57" s="2" t="s">
        <v>598</v>
      </c>
      <c r="G57" s="2" t="s">
        <v>598</v>
      </c>
      <c r="H57" s="2" t="s">
        <v>598</v>
      </c>
      <c r="J57" s="2" t="s">
        <v>598</v>
      </c>
      <c r="K57" s="2" t="s">
        <v>598</v>
      </c>
    </row>
    <row r="58" spans="4:18" x14ac:dyDescent="0.25">
      <c r="D58" s="2" t="s">
        <v>598</v>
      </c>
      <c r="E58" s="2" t="s">
        <v>598</v>
      </c>
      <c r="G58" s="2" t="s">
        <v>598</v>
      </c>
      <c r="H58" s="2" t="s">
        <v>598</v>
      </c>
      <c r="J58" s="2" t="s">
        <v>598</v>
      </c>
      <c r="K58" s="2" t="s">
        <v>598</v>
      </c>
    </row>
    <row r="59" spans="4:18" x14ac:dyDescent="0.25">
      <c r="D59" s="2" t="s">
        <v>598</v>
      </c>
      <c r="E59" s="2" t="s">
        <v>598</v>
      </c>
      <c r="G59" s="2" t="s">
        <v>598</v>
      </c>
      <c r="H59" s="2" t="s">
        <v>598</v>
      </c>
      <c r="J59" s="2" t="s">
        <v>598</v>
      </c>
      <c r="K59" s="2" t="s">
        <v>598</v>
      </c>
    </row>
    <row r="60" spans="4:18" x14ac:dyDescent="0.25">
      <c r="D60" s="2" t="s">
        <v>598</v>
      </c>
      <c r="E60" s="2" t="s">
        <v>598</v>
      </c>
      <c r="G60" s="2" t="s">
        <v>598</v>
      </c>
      <c r="H60" s="2" t="s">
        <v>598</v>
      </c>
      <c r="J60" s="2" t="s">
        <v>598</v>
      </c>
      <c r="K60" s="2" t="s">
        <v>598</v>
      </c>
    </row>
    <row r="61" spans="4:18" x14ac:dyDescent="0.25">
      <c r="D61" s="2" t="s">
        <v>598</v>
      </c>
      <c r="E61" s="2" t="s">
        <v>598</v>
      </c>
      <c r="G61" s="2" t="s">
        <v>598</v>
      </c>
      <c r="H61" s="2" t="s">
        <v>598</v>
      </c>
      <c r="J61" s="2" t="s">
        <v>598</v>
      </c>
      <c r="K61" s="2" t="s">
        <v>598</v>
      </c>
    </row>
    <row r="62" spans="4:18" x14ac:dyDescent="0.25">
      <c r="D62" s="2" t="s">
        <v>598</v>
      </c>
      <c r="E62" s="2" t="s">
        <v>598</v>
      </c>
      <c r="G62" s="2" t="s">
        <v>598</v>
      </c>
      <c r="H62" s="2" t="s">
        <v>598</v>
      </c>
      <c r="J62" s="2" t="s">
        <v>598</v>
      </c>
      <c r="K62" s="2" t="s">
        <v>598</v>
      </c>
    </row>
    <row r="63" spans="4:18" x14ac:dyDescent="0.25">
      <c r="D63" s="2" t="s">
        <v>598</v>
      </c>
      <c r="E63" s="2" t="s">
        <v>598</v>
      </c>
      <c r="G63" s="2" t="s">
        <v>598</v>
      </c>
      <c r="H63" s="2" t="s">
        <v>598</v>
      </c>
      <c r="J63" s="2" t="s">
        <v>598</v>
      </c>
      <c r="K63" s="2" t="s">
        <v>598</v>
      </c>
    </row>
    <row r="64" spans="4:18" x14ac:dyDescent="0.25">
      <c r="D64" s="2" t="s">
        <v>598</v>
      </c>
      <c r="E64" s="2" t="s">
        <v>598</v>
      </c>
      <c r="G64" s="2" t="s">
        <v>598</v>
      </c>
      <c r="H64" s="2" t="s">
        <v>598</v>
      </c>
      <c r="J64" s="2" t="s">
        <v>598</v>
      </c>
      <c r="K64" s="2" t="s">
        <v>598</v>
      </c>
    </row>
    <row r="65" spans="4:11" x14ac:dyDescent="0.25">
      <c r="D65" s="2" t="s">
        <v>598</v>
      </c>
      <c r="E65" s="2" t="s">
        <v>598</v>
      </c>
      <c r="G65" s="2" t="s">
        <v>598</v>
      </c>
      <c r="H65" s="2" t="s">
        <v>598</v>
      </c>
      <c r="J65" s="2" t="s">
        <v>598</v>
      </c>
      <c r="K65" s="2" t="s">
        <v>598</v>
      </c>
    </row>
    <row r="66" spans="4:11" x14ac:dyDescent="0.25">
      <c r="D66" s="2" t="s">
        <v>598</v>
      </c>
      <c r="E66" s="2" t="s">
        <v>598</v>
      </c>
      <c r="G66" s="2" t="s">
        <v>598</v>
      </c>
      <c r="H66" s="2" t="s">
        <v>598</v>
      </c>
      <c r="J66" s="2" t="s">
        <v>598</v>
      </c>
      <c r="K66" s="2" t="s">
        <v>598</v>
      </c>
    </row>
    <row r="67" spans="4:11" x14ac:dyDescent="0.25">
      <c r="D67" s="2" t="s">
        <v>598</v>
      </c>
      <c r="E67" s="2" t="s">
        <v>598</v>
      </c>
      <c r="G67" s="2" t="s">
        <v>598</v>
      </c>
      <c r="H67" s="2" t="s">
        <v>598</v>
      </c>
      <c r="J67" s="2" t="s">
        <v>598</v>
      </c>
      <c r="K67" s="2" t="s">
        <v>598</v>
      </c>
    </row>
    <row r="68" spans="4:11" x14ac:dyDescent="0.25">
      <c r="D68" s="2" t="s">
        <v>598</v>
      </c>
      <c r="E68" s="2" t="s">
        <v>598</v>
      </c>
      <c r="G68" s="2" t="s">
        <v>598</v>
      </c>
      <c r="H68" s="2" t="s">
        <v>598</v>
      </c>
      <c r="J68" s="2" t="s">
        <v>598</v>
      </c>
      <c r="K68" s="2" t="s">
        <v>598</v>
      </c>
    </row>
    <row r="69" spans="4:11" x14ac:dyDescent="0.25">
      <c r="D69" s="2" t="s">
        <v>598</v>
      </c>
      <c r="E69" s="2" t="s">
        <v>598</v>
      </c>
      <c r="G69" s="2" t="s">
        <v>598</v>
      </c>
      <c r="H69" s="2" t="s">
        <v>598</v>
      </c>
      <c r="J69" s="2" t="s">
        <v>598</v>
      </c>
      <c r="K69" s="2" t="s">
        <v>598</v>
      </c>
    </row>
    <row r="70" spans="4:11" x14ac:dyDescent="0.25">
      <c r="D70" s="2" t="s">
        <v>598</v>
      </c>
      <c r="E70" s="2" t="s">
        <v>598</v>
      </c>
      <c r="G70" s="2" t="s">
        <v>598</v>
      </c>
      <c r="H70" s="2" t="s">
        <v>598</v>
      </c>
      <c r="J70" s="2" t="s">
        <v>598</v>
      </c>
      <c r="K70" s="2" t="s">
        <v>598</v>
      </c>
    </row>
    <row r="71" spans="4:11" x14ac:dyDescent="0.25">
      <c r="D71" s="2" t="s">
        <v>598</v>
      </c>
      <c r="E71" s="2" t="s">
        <v>598</v>
      </c>
      <c r="G71" s="2" t="s">
        <v>598</v>
      </c>
      <c r="H71" s="2" t="s">
        <v>598</v>
      </c>
      <c r="J71" s="2" t="s">
        <v>598</v>
      </c>
      <c r="K71" s="2" t="s">
        <v>598</v>
      </c>
    </row>
    <row r="72" spans="4:11" x14ac:dyDescent="0.25">
      <c r="D72" s="2" t="s">
        <v>598</v>
      </c>
      <c r="E72" s="2" t="s">
        <v>598</v>
      </c>
      <c r="G72" s="2" t="s">
        <v>598</v>
      </c>
      <c r="H72" s="2" t="s">
        <v>598</v>
      </c>
      <c r="J72" s="2" t="s">
        <v>598</v>
      </c>
      <c r="K72" s="2" t="s">
        <v>598</v>
      </c>
    </row>
    <row r="73" spans="4:11" x14ac:dyDescent="0.25">
      <c r="D73" s="2" t="s">
        <v>598</v>
      </c>
      <c r="E73" s="2" t="s">
        <v>598</v>
      </c>
      <c r="G73" s="2" t="s">
        <v>598</v>
      </c>
      <c r="H73" s="2" t="s">
        <v>598</v>
      </c>
      <c r="J73" s="2" t="s">
        <v>598</v>
      </c>
      <c r="K73" s="2" t="s">
        <v>598</v>
      </c>
    </row>
  </sheetData>
  <mergeCells count="11">
    <mergeCell ref="M4:M6"/>
    <mergeCell ref="N4:N6"/>
    <mergeCell ref="P4:Q4"/>
    <mergeCell ref="P5:Q5"/>
    <mergeCell ref="B4:B6"/>
    <mergeCell ref="D4:E4"/>
    <mergeCell ref="G4:H4"/>
    <mergeCell ref="J4:K4"/>
    <mergeCell ref="D5:E5"/>
    <mergeCell ref="G5:H5"/>
    <mergeCell ref="J5:K5"/>
  </mergeCells>
  <pageMargins left="0.7" right="0.7" top="0.75" bottom="0.75" header="0.3" footer="0.3"/>
  <pageSetup paperSize="9" scale="84" orientation="landscape"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B2:R31"/>
  <sheetViews>
    <sheetView showGridLines="0" zoomScale="85" zoomScaleNormal="85" workbookViewId="0">
      <selection activeCell="N46" sqref="N46"/>
    </sheetView>
  </sheetViews>
  <sheetFormatPr defaultRowHeight="15" x14ac:dyDescent="0.25"/>
  <cols>
    <col min="1" max="1" width="2.85546875" style="2" customWidth="1"/>
    <col min="2" max="2" width="45.85546875" style="2" customWidth="1"/>
    <col min="3" max="3" width="2.85546875" style="2" customWidth="1"/>
    <col min="4" max="5" width="15.7109375" style="2" customWidth="1"/>
    <col min="6" max="6" width="2.85546875" style="2" customWidth="1"/>
    <col min="7" max="8" width="15.7109375" style="2" customWidth="1"/>
    <col min="9" max="9" width="2.85546875" style="2" customWidth="1"/>
    <col min="10" max="11" width="15.7109375" style="2" customWidth="1"/>
    <col min="12" max="12" width="6.5703125" style="2" customWidth="1"/>
    <col min="13" max="13" width="12.7109375" style="2" customWidth="1"/>
    <col min="14" max="14" width="14" style="2" customWidth="1"/>
    <col min="15" max="15" width="9.140625" style="2"/>
    <col min="16" max="16" width="14.7109375" style="2" customWidth="1"/>
    <col min="17" max="17" width="14.140625" style="2" customWidth="1"/>
    <col min="18" max="251" width="9.140625" style="2"/>
    <col min="252" max="252" width="2.85546875" style="2" customWidth="1"/>
    <col min="253" max="253" width="45.85546875" style="2" customWidth="1"/>
    <col min="254" max="254" width="2.85546875" style="2" customWidth="1"/>
    <col min="255" max="256" width="15.7109375" style="2" customWidth="1"/>
    <col min="257" max="257" width="2.85546875" style="2" customWidth="1"/>
    <col min="258" max="259" width="15.7109375" style="2" customWidth="1"/>
    <col min="260" max="260" width="2.85546875" style="2" customWidth="1"/>
    <col min="261" max="262" width="15.7109375" style="2" customWidth="1"/>
    <col min="263" max="263" width="2.85546875" style="2" customWidth="1"/>
    <col min="264" max="265" width="15.7109375" style="2" customWidth="1"/>
    <col min="266" max="266" width="2.85546875" style="2" customWidth="1"/>
    <col min="267" max="268" width="15.7109375" style="2" customWidth="1"/>
    <col min="269" max="269" width="2.85546875" style="2" customWidth="1"/>
    <col min="270" max="507" width="9.140625" style="2"/>
    <col min="508" max="508" width="2.85546875" style="2" customWidth="1"/>
    <col min="509" max="509" width="45.85546875" style="2" customWidth="1"/>
    <col min="510" max="510" width="2.85546875" style="2" customWidth="1"/>
    <col min="511" max="512" width="15.7109375" style="2" customWidth="1"/>
    <col min="513" max="513" width="2.85546875" style="2" customWidth="1"/>
    <col min="514" max="515" width="15.7109375" style="2" customWidth="1"/>
    <col min="516" max="516" width="2.85546875" style="2" customWidth="1"/>
    <col min="517" max="518" width="15.7109375" style="2" customWidth="1"/>
    <col min="519" max="519" width="2.85546875" style="2" customWidth="1"/>
    <col min="520" max="521" width="15.7109375" style="2" customWidth="1"/>
    <col min="522" max="522" width="2.85546875" style="2" customWidth="1"/>
    <col min="523" max="524" width="15.7109375" style="2" customWidth="1"/>
    <col min="525" max="525" width="2.85546875" style="2" customWidth="1"/>
    <col min="526" max="763" width="9.140625" style="2"/>
    <col min="764" max="764" width="2.85546875" style="2" customWidth="1"/>
    <col min="765" max="765" width="45.85546875" style="2" customWidth="1"/>
    <col min="766" max="766" width="2.85546875" style="2" customWidth="1"/>
    <col min="767" max="768" width="15.7109375" style="2" customWidth="1"/>
    <col min="769" max="769" width="2.85546875" style="2" customWidth="1"/>
    <col min="770" max="771" width="15.7109375" style="2" customWidth="1"/>
    <col min="772" max="772" width="2.85546875" style="2" customWidth="1"/>
    <col min="773" max="774" width="15.7109375" style="2" customWidth="1"/>
    <col min="775" max="775" width="2.85546875" style="2" customWidth="1"/>
    <col min="776" max="777" width="15.7109375" style="2" customWidth="1"/>
    <col min="778" max="778" width="2.85546875" style="2" customWidth="1"/>
    <col min="779" max="780" width="15.7109375" style="2" customWidth="1"/>
    <col min="781" max="781" width="2.85546875" style="2" customWidth="1"/>
    <col min="782" max="1019" width="9.140625" style="2"/>
    <col min="1020" max="1020" width="2.85546875" style="2" customWidth="1"/>
    <col min="1021" max="1021" width="45.85546875" style="2" customWidth="1"/>
    <col min="1022" max="1022" width="2.85546875" style="2" customWidth="1"/>
    <col min="1023" max="1024" width="15.7109375" style="2" customWidth="1"/>
    <col min="1025" max="1025" width="2.85546875" style="2" customWidth="1"/>
    <col min="1026" max="1027" width="15.7109375" style="2" customWidth="1"/>
    <col min="1028" max="1028" width="2.85546875" style="2" customWidth="1"/>
    <col min="1029" max="1030" width="15.7109375" style="2" customWidth="1"/>
    <col min="1031" max="1031" width="2.85546875" style="2" customWidth="1"/>
    <col min="1032" max="1033" width="15.7109375" style="2" customWidth="1"/>
    <col min="1034" max="1034" width="2.85546875" style="2" customWidth="1"/>
    <col min="1035" max="1036" width="15.7109375" style="2" customWidth="1"/>
    <col min="1037" max="1037" width="2.85546875" style="2" customWidth="1"/>
    <col min="1038" max="1275" width="9.140625" style="2"/>
    <col min="1276" max="1276" width="2.85546875" style="2" customWidth="1"/>
    <col min="1277" max="1277" width="45.85546875" style="2" customWidth="1"/>
    <col min="1278" max="1278" width="2.85546875" style="2" customWidth="1"/>
    <col min="1279" max="1280" width="15.7109375" style="2" customWidth="1"/>
    <col min="1281" max="1281" width="2.85546875" style="2" customWidth="1"/>
    <col min="1282" max="1283" width="15.7109375" style="2" customWidth="1"/>
    <col min="1284" max="1284" width="2.85546875" style="2" customWidth="1"/>
    <col min="1285" max="1286" width="15.7109375" style="2" customWidth="1"/>
    <col min="1287" max="1287" width="2.85546875" style="2" customWidth="1"/>
    <col min="1288" max="1289" width="15.7109375" style="2" customWidth="1"/>
    <col min="1290" max="1290" width="2.85546875" style="2" customWidth="1"/>
    <col min="1291" max="1292" width="15.7109375" style="2" customWidth="1"/>
    <col min="1293" max="1293" width="2.85546875" style="2" customWidth="1"/>
    <col min="1294" max="1531" width="9.140625" style="2"/>
    <col min="1532" max="1532" width="2.85546875" style="2" customWidth="1"/>
    <col min="1533" max="1533" width="45.85546875" style="2" customWidth="1"/>
    <col min="1534" max="1534" width="2.85546875" style="2" customWidth="1"/>
    <col min="1535" max="1536" width="15.7109375" style="2" customWidth="1"/>
    <col min="1537" max="1537" width="2.85546875" style="2" customWidth="1"/>
    <col min="1538" max="1539" width="15.7109375" style="2" customWidth="1"/>
    <col min="1540" max="1540" width="2.85546875" style="2" customWidth="1"/>
    <col min="1541" max="1542" width="15.7109375" style="2" customWidth="1"/>
    <col min="1543" max="1543" width="2.85546875" style="2" customWidth="1"/>
    <col min="1544" max="1545" width="15.7109375" style="2" customWidth="1"/>
    <col min="1546" max="1546" width="2.85546875" style="2" customWidth="1"/>
    <col min="1547" max="1548" width="15.7109375" style="2" customWidth="1"/>
    <col min="1549" max="1549" width="2.85546875" style="2" customWidth="1"/>
    <col min="1550" max="1787" width="9.140625" style="2"/>
    <col min="1788" max="1788" width="2.85546875" style="2" customWidth="1"/>
    <col min="1789" max="1789" width="45.85546875" style="2" customWidth="1"/>
    <col min="1790" max="1790" width="2.85546875" style="2" customWidth="1"/>
    <col min="1791" max="1792" width="15.7109375" style="2" customWidth="1"/>
    <col min="1793" max="1793" width="2.85546875" style="2" customWidth="1"/>
    <col min="1794" max="1795" width="15.7109375" style="2" customWidth="1"/>
    <col min="1796" max="1796" width="2.85546875" style="2" customWidth="1"/>
    <col min="1797" max="1798" width="15.7109375" style="2" customWidth="1"/>
    <col min="1799" max="1799" width="2.85546875" style="2" customWidth="1"/>
    <col min="1800" max="1801" width="15.7109375" style="2" customWidth="1"/>
    <col min="1802" max="1802" width="2.85546875" style="2" customWidth="1"/>
    <col min="1803" max="1804" width="15.7109375" style="2" customWidth="1"/>
    <col min="1805" max="1805" width="2.85546875" style="2" customWidth="1"/>
    <col min="1806" max="2043" width="9.140625" style="2"/>
    <col min="2044" max="2044" width="2.85546875" style="2" customWidth="1"/>
    <col min="2045" max="2045" width="45.85546875" style="2" customWidth="1"/>
    <col min="2046" max="2046" width="2.85546875" style="2" customWidth="1"/>
    <col min="2047" max="2048" width="15.7109375" style="2" customWidth="1"/>
    <col min="2049" max="2049" width="2.85546875" style="2" customWidth="1"/>
    <col min="2050" max="2051" width="15.7109375" style="2" customWidth="1"/>
    <col min="2052" max="2052" width="2.85546875" style="2" customWidth="1"/>
    <col min="2053" max="2054" width="15.7109375" style="2" customWidth="1"/>
    <col min="2055" max="2055" width="2.85546875" style="2" customWidth="1"/>
    <col min="2056" max="2057" width="15.7109375" style="2" customWidth="1"/>
    <col min="2058" max="2058" width="2.85546875" style="2" customWidth="1"/>
    <col min="2059" max="2060" width="15.7109375" style="2" customWidth="1"/>
    <col min="2061" max="2061" width="2.85546875" style="2" customWidth="1"/>
    <col min="2062" max="2299" width="9.140625" style="2"/>
    <col min="2300" max="2300" width="2.85546875" style="2" customWidth="1"/>
    <col min="2301" max="2301" width="45.85546875" style="2" customWidth="1"/>
    <col min="2302" max="2302" width="2.85546875" style="2" customWidth="1"/>
    <col min="2303" max="2304" width="15.7109375" style="2" customWidth="1"/>
    <col min="2305" max="2305" width="2.85546875" style="2" customWidth="1"/>
    <col min="2306" max="2307" width="15.7109375" style="2" customWidth="1"/>
    <col min="2308" max="2308" width="2.85546875" style="2" customWidth="1"/>
    <col min="2309" max="2310" width="15.7109375" style="2" customWidth="1"/>
    <col min="2311" max="2311" width="2.85546875" style="2" customWidth="1"/>
    <col min="2312" max="2313" width="15.7109375" style="2" customWidth="1"/>
    <col min="2314" max="2314" width="2.85546875" style="2" customWidth="1"/>
    <col min="2315" max="2316" width="15.7109375" style="2" customWidth="1"/>
    <col min="2317" max="2317" width="2.85546875" style="2" customWidth="1"/>
    <col min="2318" max="2555" width="9.140625" style="2"/>
    <col min="2556" max="2556" width="2.85546875" style="2" customWidth="1"/>
    <col min="2557" max="2557" width="45.85546875" style="2" customWidth="1"/>
    <col min="2558" max="2558" width="2.85546875" style="2" customWidth="1"/>
    <col min="2559" max="2560" width="15.7109375" style="2" customWidth="1"/>
    <col min="2561" max="2561" width="2.85546875" style="2" customWidth="1"/>
    <col min="2562" max="2563" width="15.7109375" style="2" customWidth="1"/>
    <col min="2564" max="2564" width="2.85546875" style="2" customWidth="1"/>
    <col min="2565" max="2566" width="15.7109375" style="2" customWidth="1"/>
    <col min="2567" max="2567" width="2.85546875" style="2" customWidth="1"/>
    <col min="2568" max="2569" width="15.7109375" style="2" customWidth="1"/>
    <col min="2570" max="2570" width="2.85546875" style="2" customWidth="1"/>
    <col min="2571" max="2572" width="15.7109375" style="2" customWidth="1"/>
    <col min="2573" max="2573" width="2.85546875" style="2" customWidth="1"/>
    <col min="2574" max="2811" width="9.140625" style="2"/>
    <col min="2812" max="2812" width="2.85546875" style="2" customWidth="1"/>
    <col min="2813" max="2813" width="45.85546875" style="2" customWidth="1"/>
    <col min="2814" max="2814" width="2.85546875" style="2" customWidth="1"/>
    <col min="2815" max="2816" width="15.7109375" style="2" customWidth="1"/>
    <col min="2817" max="2817" width="2.85546875" style="2" customWidth="1"/>
    <col min="2818" max="2819" width="15.7109375" style="2" customWidth="1"/>
    <col min="2820" max="2820" width="2.85546875" style="2" customWidth="1"/>
    <col min="2821" max="2822" width="15.7109375" style="2" customWidth="1"/>
    <col min="2823" max="2823" width="2.85546875" style="2" customWidth="1"/>
    <col min="2824" max="2825" width="15.7109375" style="2" customWidth="1"/>
    <col min="2826" max="2826" width="2.85546875" style="2" customWidth="1"/>
    <col min="2827" max="2828" width="15.7109375" style="2" customWidth="1"/>
    <col min="2829" max="2829" width="2.85546875" style="2" customWidth="1"/>
    <col min="2830" max="3067" width="9.140625" style="2"/>
    <col min="3068" max="3068" width="2.85546875" style="2" customWidth="1"/>
    <col min="3069" max="3069" width="45.85546875" style="2" customWidth="1"/>
    <col min="3070" max="3070" width="2.85546875" style="2" customWidth="1"/>
    <col min="3071" max="3072" width="15.7109375" style="2" customWidth="1"/>
    <col min="3073" max="3073" width="2.85546875" style="2" customWidth="1"/>
    <col min="3074" max="3075" width="15.7109375" style="2" customWidth="1"/>
    <col min="3076" max="3076" width="2.85546875" style="2" customWidth="1"/>
    <col min="3077" max="3078" width="15.7109375" style="2" customWidth="1"/>
    <col min="3079" max="3079" width="2.85546875" style="2" customWidth="1"/>
    <col min="3080" max="3081" width="15.7109375" style="2" customWidth="1"/>
    <col min="3082" max="3082" width="2.85546875" style="2" customWidth="1"/>
    <col min="3083" max="3084" width="15.7109375" style="2" customWidth="1"/>
    <col min="3085" max="3085" width="2.85546875" style="2" customWidth="1"/>
    <col min="3086" max="3323" width="9.140625" style="2"/>
    <col min="3324" max="3324" width="2.85546875" style="2" customWidth="1"/>
    <col min="3325" max="3325" width="45.85546875" style="2" customWidth="1"/>
    <col min="3326" max="3326" width="2.85546875" style="2" customWidth="1"/>
    <col min="3327" max="3328" width="15.7109375" style="2" customWidth="1"/>
    <col min="3329" max="3329" width="2.85546875" style="2" customWidth="1"/>
    <col min="3330" max="3331" width="15.7109375" style="2" customWidth="1"/>
    <col min="3332" max="3332" width="2.85546875" style="2" customWidth="1"/>
    <col min="3333" max="3334" width="15.7109375" style="2" customWidth="1"/>
    <col min="3335" max="3335" width="2.85546875" style="2" customWidth="1"/>
    <col min="3336" max="3337" width="15.7109375" style="2" customWidth="1"/>
    <col min="3338" max="3338" width="2.85546875" style="2" customWidth="1"/>
    <col min="3339" max="3340" width="15.7109375" style="2" customWidth="1"/>
    <col min="3341" max="3341" width="2.85546875" style="2" customWidth="1"/>
    <col min="3342" max="3579" width="9.140625" style="2"/>
    <col min="3580" max="3580" width="2.85546875" style="2" customWidth="1"/>
    <col min="3581" max="3581" width="45.85546875" style="2" customWidth="1"/>
    <col min="3582" max="3582" width="2.85546875" style="2" customWidth="1"/>
    <col min="3583" max="3584" width="15.7109375" style="2" customWidth="1"/>
    <col min="3585" max="3585" width="2.85546875" style="2" customWidth="1"/>
    <col min="3586" max="3587" width="15.7109375" style="2" customWidth="1"/>
    <col min="3588" max="3588" width="2.85546875" style="2" customWidth="1"/>
    <col min="3589" max="3590" width="15.7109375" style="2" customWidth="1"/>
    <col min="3591" max="3591" width="2.85546875" style="2" customWidth="1"/>
    <col min="3592" max="3593" width="15.7109375" style="2" customWidth="1"/>
    <col min="3594" max="3594" width="2.85546875" style="2" customWidth="1"/>
    <col min="3595" max="3596" width="15.7109375" style="2" customWidth="1"/>
    <col min="3597" max="3597" width="2.85546875" style="2" customWidth="1"/>
    <col min="3598" max="3835" width="9.140625" style="2"/>
    <col min="3836" max="3836" width="2.85546875" style="2" customWidth="1"/>
    <col min="3837" max="3837" width="45.85546875" style="2" customWidth="1"/>
    <col min="3838" max="3838" width="2.85546875" style="2" customWidth="1"/>
    <col min="3839" max="3840" width="15.7109375" style="2" customWidth="1"/>
    <col min="3841" max="3841" width="2.85546875" style="2" customWidth="1"/>
    <col min="3842" max="3843" width="15.7109375" style="2" customWidth="1"/>
    <col min="3844" max="3844" width="2.85546875" style="2" customWidth="1"/>
    <col min="3845" max="3846" width="15.7109375" style="2" customWidth="1"/>
    <col min="3847" max="3847" width="2.85546875" style="2" customWidth="1"/>
    <col min="3848" max="3849" width="15.7109375" style="2" customWidth="1"/>
    <col min="3850" max="3850" width="2.85546875" style="2" customWidth="1"/>
    <col min="3851" max="3852" width="15.7109375" style="2" customWidth="1"/>
    <col min="3853" max="3853" width="2.85546875" style="2" customWidth="1"/>
    <col min="3854" max="4091" width="9.140625" style="2"/>
    <col min="4092" max="4092" width="2.85546875" style="2" customWidth="1"/>
    <col min="4093" max="4093" width="45.85546875" style="2" customWidth="1"/>
    <col min="4094" max="4094" width="2.85546875" style="2" customWidth="1"/>
    <col min="4095" max="4096" width="15.7109375" style="2" customWidth="1"/>
    <col min="4097" max="4097" width="2.85546875" style="2" customWidth="1"/>
    <col min="4098" max="4099" width="15.7109375" style="2" customWidth="1"/>
    <col min="4100" max="4100" width="2.85546875" style="2" customWidth="1"/>
    <col min="4101" max="4102" width="15.7109375" style="2" customWidth="1"/>
    <col min="4103" max="4103" width="2.85546875" style="2" customWidth="1"/>
    <col min="4104" max="4105" width="15.7109375" style="2" customWidth="1"/>
    <col min="4106" max="4106" width="2.85546875" style="2" customWidth="1"/>
    <col min="4107" max="4108" width="15.7109375" style="2" customWidth="1"/>
    <col min="4109" max="4109" width="2.85546875" style="2" customWidth="1"/>
    <col min="4110" max="4347" width="9.140625" style="2"/>
    <col min="4348" max="4348" width="2.85546875" style="2" customWidth="1"/>
    <col min="4349" max="4349" width="45.85546875" style="2" customWidth="1"/>
    <col min="4350" max="4350" width="2.85546875" style="2" customWidth="1"/>
    <col min="4351" max="4352" width="15.7109375" style="2" customWidth="1"/>
    <col min="4353" max="4353" width="2.85546875" style="2" customWidth="1"/>
    <col min="4354" max="4355" width="15.7109375" style="2" customWidth="1"/>
    <col min="4356" max="4356" width="2.85546875" style="2" customWidth="1"/>
    <col min="4357" max="4358" width="15.7109375" style="2" customWidth="1"/>
    <col min="4359" max="4359" width="2.85546875" style="2" customWidth="1"/>
    <col min="4360" max="4361" width="15.7109375" style="2" customWidth="1"/>
    <col min="4362" max="4362" width="2.85546875" style="2" customWidth="1"/>
    <col min="4363" max="4364" width="15.7109375" style="2" customWidth="1"/>
    <col min="4365" max="4365" width="2.85546875" style="2" customWidth="1"/>
    <col min="4366" max="4603" width="9.140625" style="2"/>
    <col min="4604" max="4604" width="2.85546875" style="2" customWidth="1"/>
    <col min="4605" max="4605" width="45.85546875" style="2" customWidth="1"/>
    <col min="4606" max="4606" width="2.85546875" style="2" customWidth="1"/>
    <col min="4607" max="4608" width="15.7109375" style="2" customWidth="1"/>
    <col min="4609" max="4609" width="2.85546875" style="2" customWidth="1"/>
    <col min="4610" max="4611" width="15.7109375" style="2" customWidth="1"/>
    <col min="4612" max="4612" width="2.85546875" style="2" customWidth="1"/>
    <col min="4613" max="4614" width="15.7109375" style="2" customWidth="1"/>
    <col min="4615" max="4615" width="2.85546875" style="2" customWidth="1"/>
    <col min="4616" max="4617" width="15.7109375" style="2" customWidth="1"/>
    <col min="4618" max="4618" width="2.85546875" style="2" customWidth="1"/>
    <col min="4619" max="4620" width="15.7109375" style="2" customWidth="1"/>
    <col min="4621" max="4621" width="2.85546875" style="2" customWidth="1"/>
    <col min="4622" max="4859" width="9.140625" style="2"/>
    <col min="4860" max="4860" width="2.85546875" style="2" customWidth="1"/>
    <col min="4861" max="4861" width="45.85546875" style="2" customWidth="1"/>
    <col min="4862" max="4862" width="2.85546875" style="2" customWidth="1"/>
    <col min="4863" max="4864" width="15.7109375" style="2" customWidth="1"/>
    <col min="4865" max="4865" width="2.85546875" style="2" customWidth="1"/>
    <col min="4866" max="4867" width="15.7109375" style="2" customWidth="1"/>
    <col min="4868" max="4868" width="2.85546875" style="2" customWidth="1"/>
    <col min="4869" max="4870" width="15.7109375" style="2" customWidth="1"/>
    <col min="4871" max="4871" width="2.85546875" style="2" customWidth="1"/>
    <col min="4872" max="4873" width="15.7109375" style="2" customWidth="1"/>
    <col min="4874" max="4874" width="2.85546875" style="2" customWidth="1"/>
    <col min="4875" max="4876" width="15.7109375" style="2" customWidth="1"/>
    <col min="4877" max="4877" width="2.85546875" style="2" customWidth="1"/>
    <col min="4878" max="5115" width="9.140625" style="2"/>
    <col min="5116" max="5116" width="2.85546875" style="2" customWidth="1"/>
    <col min="5117" max="5117" width="45.85546875" style="2" customWidth="1"/>
    <col min="5118" max="5118" width="2.85546875" style="2" customWidth="1"/>
    <col min="5119" max="5120" width="15.7109375" style="2" customWidth="1"/>
    <col min="5121" max="5121" width="2.85546875" style="2" customWidth="1"/>
    <col min="5122" max="5123" width="15.7109375" style="2" customWidth="1"/>
    <col min="5124" max="5124" width="2.85546875" style="2" customWidth="1"/>
    <col min="5125" max="5126" width="15.7109375" style="2" customWidth="1"/>
    <col min="5127" max="5127" width="2.85546875" style="2" customWidth="1"/>
    <col min="5128" max="5129" width="15.7109375" style="2" customWidth="1"/>
    <col min="5130" max="5130" width="2.85546875" style="2" customWidth="1"/>
    <col min="5131" max="5132" width="15.7109375" style="2" customWidth="1"/>
    <col min="5133" max="5133" width="2.85546875" style="2" customWidth="1"/>
    <col min="5134" max="5371" width="9.140625" style="2"/>
    <col min="5372" max="5372" width="2.85546875" style="2" customWidth="1"/>
    <col min="5373" max="5373" width="45.85546875" style="2" customWidth="1"/>
    <col min="5374" max="5374" width="2.85546875" style="2" customWidth="1"/>
    <col min="5375" max="5376" width="15.7109375" style="2" customWidth="1"/>
    <col min="5377" max="5377" width="2.85546875" style="2" customWidth="1"/>
    <col min="5378" max="5379" width="15.7109375" style="2" customWidth="1"/>
    <col min="5380" max="5380" width="2.85546875" style="2" customWidth="1"/>
    <col min="5381" max="5382" width="15.7109375" style="2" customWidth="1"/>
    <col min="5383" max="5383" width="2.85546875" style="2" customWidth="1"/>
    <col min="5384" max="5385" width="15.7109375" style="2" customWidth="1"/>
    <col min="5386" max="5386" width="2.85546875" style="2" customWidth="1"/>
    <col min="5387" max="5388" width="15.7109375" style="2" customWidth="1"/>
    <col min="5389" max="5389" width="2.85546875" style="2" customWidth="1"/>
    <col min="5390" max="5627" width="9.140625" style="2"/>
    <col min="5628" max="5628" width="2.85546875" style="2" customWidth="1"/>
    <col min="5629" max="5629" width="45.85546875" style="2" customWidth="1"/>
    <col min="5630" max="5630" width="2.85546875" style="2" customWidth="1"/>
    <col min="5631" max="5632" width="15.7109375" style="2" customWidth="1"/>
    <col min="5633" max="5633" width="2.85546875" style="2" customWidth="1"/>
    <col min="5634" max="5635" width="15.7109375" style="2" customWidth="1"/>
    <col min="5636" max="5636" width="2.85546875" style="2" customWidth="1"/>
    <col min="5637" max="5638" width="15.7109375" style="2" customWidth="1"/>
    <col min="5639" max="5639" width="2.85546875" style="2" customWidth="1"/>
    <col min="5640" max="5641" width="15.7109375" style="2" customWidth="1"/>
    <col min="5642" max="5642" width="2.85546875" style="2" customWidth="1"/>
    <col min="5643" max="5644" width="15.7109375" style="2" customWidth="1"/>
    <col min="5645" max="5645" width="2.85546875" style="2" customWidth="1"/>
    <col min="5646" max="5883" width="9.140625" style="2"/>
    <col min="5884" max="5884" width="2.85546875" style="2" customWidth="1"/>
    <col min="5885" max="5885" width="45.85546875" style="2" customWidth="1"/>
    <col min="5886" max="5886" width="2.85546875" style="2" customWidth="1"/>
    <col min="5887" max="5888" width="15.7109375" style="2" customWidth="1"/>
    <col min="5889" max="5889" width="2.85546875" style="2" customWidth="1"/>
    <col min="5890" max="5891" width="15.7109375" style="2" customWidth="1"/>
    <col min="5892" max="5892" width="2.85546875" style="2" customWidth="1"/>
    <col min="5893" max="5894" width="15.7109375" style="2" customWidth="1"/>
    <col min="5895" max="5895" width="2.85546875" style="2" customWidth="1"/>
    <col min="5896" max="5897" width="15.7109375" style="2" customWidth="1"/>
    <col min="5898" max="5898" width="2.85546875" style="2" customWidth="1"/>
    <col min="5899" max="5900" width="15.7109375" style="2" customWidth="1"/>
    <col min="5901" max="5901" width="2.85546875" style="2" customWidth="1"/>
    <col min="5902" max="6139" width="9.140625" style="2"/>
    <col min="6140" max="6140" width="2.85546875" style="2" customWidth="1"/>
    <col min="6141" max="6141" width="45.85546875" style="2" customWidth="1"/>
    <col min="6142" max="6142" width="2.85546875" style="2" customWidth="1"/>
    <col min="6143" max="6144" width="15.7109375" style="2" customWidth="1"/>
    <col min="6145" max="6145" width="2.85546875" style="2" customWidth="1"/>
    <col min="6146" max="6147" width="15.7109375" style="2" customWidth="1"/>
    <col min="6148" max="6148" width="2.85546875" style="2" customWidth="1"/>
    <col min="6149" max="6150" width="15.7109375" style="2" customWidth="1"/>
    <col min="6151" max="6151" width="2.85546875" style="2" customWidth="1"/>
    <col min="6152" max="6153" width="15.7109375" style="2" customWidth="1"/>
    <col min="6154" max="6154" width="2.85546875" style="2" customWidth="1"/>
    <col min="6155" max="6156" width="15.7109375" style="2" customWidth="1"/>
    <col min="6157" max="6157" width="2.85546875" style="2" customWidth="1"/>
    <col min="6158" max="6395" width="9.140625" style="2"/>
    <col min="6396" max="6396" width="2.85546875" style="2" customWidth="1"/>
    <col min="6397" max="6397" width="45.85546875" style="2" customWidth="1"/>
    <col min="6398" max="6398" width="2.85546875" style="2" customWidth="1"/>
    <col min="6399" max="6400" width="15.7109375" style="2" customWidth="1"/>
    <col min="6401" max="6401" width="2.85546875" style="2" customWidth="1"/>
    <col min="6402" max="6403" width="15.7109375" style="2" customWidth="1"/>
    <col min="6404" max="6404" width="2.85546875" style="2" customWidth="1"/>
    <col min="6405" max="6406" width="15.7109375" style="2" customWidth="1"/>
    <col min="6407" max="6407" width="2.85546875" style="2" customWidth="1"/>
    <col min="6408" max="6409" width="15.7109375" style="2" customWidth="1"/>
    <col min="6410" max="6410" width="2.85546875" style="2" customWidth="1"/>
    <col min="6411" max="6412" width="15.7109375" style="2" customWidth="1"/>
    <col min="6413" max="6413" width="2.85546875" style="2" customWidth="1"/>
    <col min="6414" max="6651" width="9.140625" style="2"/>
    <col min="6652" max="6652" width="2.85546875" style="2" customWidth="1"/>
    <col min="6653" max="6653" width="45.85546875" style="2" customWidth="1"/>
    <col min="6654" max="6654" width="2.85546875" style="2" customWidth="1"/>
    <col min="6655" max="6656" width="15.7109375" style="2" customWidth="1"/>
    <col min="6657" max="6657" width="2.85546875" style="2" customWidth="1"/>
    <col min="6658" max="6659" width="15.7109375" style="2" customWidth="1"/>
    <col min="6660" max="6660" width="2.85546875" style="2" customWidth="1"/>
    <col min="6661" max="6662" width="15.7109375" style="2" customWidth="1"/>
    <col min="6663" max="6663" width="2.85546875" style="2" customWidth="1"/>
    <col min="6664" max="6665" width="15.7109375" style="2" customWidth="1"/>
    <col min="6666" max="6666" width="2.85546875" style="2" customWidth="1"/>
    <col min="6667" max="6668" width="15.7109375" style="2" customWidth="1"/>
    <col min="6669" max="6669" width="2.85546875" style="2" customWidth="1"/>
    <col min="6670" max="6907" width="9.140625" style="2"/>
    <col min="6908" max="6908" width="2.85546875" style="2" customWidth="1"/>
    <col min="6909" max="6909" width="45.85546875" style="2" customWidth="1"/>
    <col min="6910" max="6910" width="2.85546875" style="2" customWidth="1"/>
    <col min="6911" max="6912" width="15.7109375" style="2" customWidth="1"/>
    <col min="6913" max="6913" width="2.85546875" style="2" customWidth="1"/>
    <col min="6914" max="6915" width="15.7109375" style="2" customWidth="1"/>
    <col min="6916" max="6916" width="2.85546875" style="2" customWidth="1"/>
    <col min="6917" max="6918" width="15.7109375" style="2" customWidth="1"/>
    <col min="6919" max="6919" width="2.85546875" style="2" customWidth="1"/>
    <col min="6920" max="6921" width="15.7109375" style="2" customWidth="1"/>
    <col min="6922" max="6922" width="2.85546875" style="2" customWidth="1"/>
    <col min="6923" max="6924" width="15.7109375" style="2" customWidth="1"/>
    <col min="6925" max="6925" width="2.85546875" style="2" customWidth="1"/>
    <col min="6926" max="7163" width="9.140625" style="2"/>
    <col min="7164" max="7164" width="2.85546875" style="2" customWidth="1"/>
    <col min="7165" max="7165" width="45.85546875" style="2" customWidth="1"/>
    <col min="7166" max="7166" width="2.85546875" style="2" customWidth="1"/>
    <col min="7167" max="7168" width="15.7109375" style="2" customWidth="1"/>
    <col min="7169" max="7169" width="2.85546875" style="2" customWidth="1"/>
    <col min="7170" max="7171" width="15.7109375" style="2" customWidth="1"/>
    <col min="7172" max="7172" width="2.85546875" style="2" customWidth="1"/>
    <col min="7173" max="7174" width="15.7109375" style="2" customWidth="1"/>
    <col min="7175" max="7175" width="2.85546875" style="2" customWidth="1"/>
    <col min="7176" max="7177" width="15.7109375" style="2" customWidth="1"/>
    <col min="7178" max="7178" width="2.85546875" style="2" customWidth="1"/>
    <col min="7179" max="7180" width="15.7109375" style="2" customWidth="1"/>
    <col min="7181" max="7181" width="2.85546875" style="2" customWidth="1"/>
    <col min="7182" max="7419" width="9.140625" style="2"/>
    <col min="7420" max="7420" width="2.85546875" style="2" customWidth="1"/>
    <col min="7421" max="7421" width="45.85546875" style="2" customWidth="1"/>
    <col min="7422" max="7422" width="2.85546875" style="2" customWidth="1"/>
    <col min="7423" max="7424" width="15.7109375" style="2" customWidth="1"/>
    <col min="7425" max="7425" width="2.85546875" style="2" customWidth="1"/>
    <col min="7426" max="7427" width="15.7109375" style="2" customWidth="1"/>
    <col min="7428" max="7428" width="2.85546875" style="2" customWidth="1"/>
    <col min="7429" max="7430" width="15.7109375" style="2" customWidth="1"/>
    <col min="7431" max="7431" width="2.85546875" style="2" customWidth="1"/>
    <col min="7432" max="7433" width="15.7109375" style="2" customWidth="1"/>
    <col min="7434" max="7434" width="2.85546875" style="2" customWidth="1"/>
    <col min="7435" max="7436" width="15.7109375" style="2" customWidth="1"/>
    <col min="7437" max="7437" width="2.85546875" style="2" customWidth="1"/>
    <col min="7438" max="7675" width="9.140625" style="2"/>
    <col min="7676" max="7676" width="2.85546875" style="2" customWidth="1"/>
    <col min="7677" max="7677" width="45.85546875" style="2" customWidth="1"/>
    <col min="7678" max="7678" width="2.85546875" style="2" customWidth="1"/>
    <col min="7679" max="7680" width="15.7109375" style="2" customWidth="1"/>
    <col min="7681" max="7681" width="2.85546875" style="2" customWidth="1"/>
    <col min="7682" max="7683" width="15.7109375" style="2" customWidth="1"/>
    <col min="7684" max="7684" width="2.85546875" style="2" customWidth="1"/>
    <col min="7685" max="7686" width="15.7109375" style="2" customWidth="1"/>
    <col min="7687" max="7687" width="2.85546875" style="2" customWidth="1"/>
    <col min="7688" max="7689" width="15.7109375" style="2" customWidth="1"/>
    <col min="7690" max="7690" width="2.85546875" style="2" customWidth="1"/>
    <col min="7691" max="7692" width="15.7109375" style="2" customWidth="1"/>
    <col min="7693" max="7693" width="2.85546875" style="2" customWidth="1"/>
    <col min="7694" max="7931" width="9.140625" style="2"/>
    <col min="7932" max="7932" width="2.85546875" style="2" customWidth="1"/>
    <col min="7933" max="7933" width="45.85546875" style="2" customWidth="1"/>
    <col min="7934" max="7934" width="2.85546875" style="2" customWidth="1"/>
    <col min="7935" max="7936" width="15.7109375" style="2" customWidth="1"/>
    <col min="7937" max="7937" width="2.85546875" style="2" customWidth="1"/>
    <col min="7938" max="7939" width="15.7109375" style="2" customWidth="1"/>
    <col min="7940" max="7940" width="2.85546875" style="2" customWidth="1"/>
    <col min="7941" max="7942" width="15.7109375" style="2" customWidth="1"/>
    <col min="7943" max="7943" width="2.85546875" style="2" customWidth="1"/>
    <col min="7944" max="7945" width="15.7109375" style="2" customWidth="1"/>
    <col min="7946" max="7946" width="2.85546875" style="2" customWidth="1"/>
    <col min="7947" max="7948" width="15.7109375" style="2" customWidth="1"/>
    <col min="7949" max="7949" width="2.85546875" style="2" customWidth="1"/>
    <col min="7950" max="8187" width="9.140625" style="2"/>
    <col min="8188" max="8188" width="2.85546875" style="2" customWidth="1"/>
    <col min="8189" max="8189" width="45.85546875" style="2" customWidth="1"/>
    <col min="8190" max="8190" width="2.85546875" style="2" customWidth="1"/>
    <col min="8191" max="8192" width="15.7109375" style="2" customWidth="1"/>
    <col min="8193" max="8193" width="2.85546875" style="2" customWidth="1"/>
    <col min="8194" max="8195" width="15.7109375" style="2" customWidth="1"/>
    <col min="8196" max="8196" width="2.85546875" style="2" customWidth="1"/>
    <col min="8197" max="8198" width="15.7109375" style="2" customWidth="1"/>
    <col min="8199" max="8199" width="2.85546875" style="2" customWidth="1"/>
    <col min="8200" max="8201" width="15.7109375" style="2" customWidth="1"/>
    <col min="8202" max="8202" width="2.85546875" style="2" customWidth="1"/>
    <col min="8203" max="8204" width="15.7109375" style="2" customWidth="1"/>
    <col min="8205" max="8205" width="2.85546875" style="2" customWidth="1"/>
    <col min="8206" max="8443" width="9.140625" style="2"/>
    <col min="8444" max="8444" width="2.85546875" style="2" customWidth="1"/>
    <col min="8445" max="8445" width="45.85546875" style="2" customWidth="1"/>
    <col min="8446" max="8446" width="2.85546875" style="2" customWidth="1"/>
    <col min="8447" max="8448" width="15.7109375" style="2" customWidth="1"/>
    <col min="8449" max="8449" width="2.85546875" style="2" customWidth="1"/>
    <col min="8450" max="8451" width="15.7109375" style="2" customWidth="1"/>
    <col min="8452" max="8452" width="2.85546875" style="2" customWidth="1"/>
    <col min="8453" max="8454" width="15.7109375" style="2" customWidth="1"/>
    <col min="8455" max="8455" width="2.85546875" style="2" customWidth="1"/>
    <col min="8456" max="8457" width="15.7109375" style="2" customWidth="1"/>
    <col min="8458" max="8458" width="2.85546875" style="2" customWidth="1"/>
    <col min="8459" max="8460" width="15.7109375" style="2" customWidth="1"/>
    <col min="8461" max="8461" width="2.85546875" style="2" customWidth="1"/>
    <col min="8462" max="8699" width="9.140625" style="2"/>
    <col min="8700" max="8700" width="2.85546875" style="2" customWidth="1"/>
    <col min="8701" max="8701" width="45.85546875" style="2" customWidth="1"/>
    <col min="8702" max="8702" width="2.85546875" style="2" customWidth="1"/>
    <col min="8703" max="8704" width="15.7109375" style="2" customWidth="1"/>
    <col min="8705" max="8705" width="2.85546875" style="2" customWidth="1"/>
    <col min="8706" max="8707" width="15.7109375" style="2" customWidth="1"/>
    <col min="8708" max="8708" width="2.85546875" style="2" customWidth="1"/>
    <col min="8709" max="8710" width="15.7109375" style="2" customWidth="1"/>
    <col min="8711" max="8711" width="2.85546875" style="2" customWidth="1"/>
    <col min="8712" max="8713" width="15.7109375" style="2" customWidth="1"/>
    <col min="8714" max="8714" width="2.85546875" style="2" customWidth="1"/>
    <col min="8715" max="8716" width="15.7109375" style="2" customWidth="1"/>
    <col min="8717" max="8717" width="2.85546875" style="2" customWidth="1"/>
    <col min="8718" max="8955" width="9.140625" style="2"/>
    <col min="8956" max="8956" width="2.85546875" style="2" customWidth="1"/>
    <col min="8957" max="8957" width="45.85546875" style="2" customWidth="1"/>
    <col min="8958" max="8958" width="2.85546875" style="2" customWidth="1"/>
    <col min="8959" max="8960" width="15.7109375" style="2" customWidth="1"/>
    <col min="8961" max="8961" width="2.85546875" style="2" customWidth="1"/>
    <col min="8962" max="8963" width="15.7109375" style="2" customWidth="1"/>
    <col min="8964" max="8964" width="2.85546875" style="2" customWidth="1"/>
    <col min="8965" max="8966" width="15.7109375" style="2" customWidth="1"/>
    <col min="8967" max="8967" width="2.85546875" style="2" customWidth="1"/>
    <col min="8968" max="8969" width="15.7109375" style="2" customWidth="1"/>
    <col min="8970" max="8970" width="2.85546875" style="2" customWidth="1"/>
    <col min="8971" max="8972" width="15.7109375" style="2" customWidth="1"/>
    <col min="8973" max="8973" width="2.85546875" style="2" customWidth="1"/>
    <col min="8974" max="9211" width="9.140625" style="2"/>
    <col min="9212" max="9212" width="2.85546875" style="2" customWidth="1"/>
    <col min="9213" max="9213" width="45.85546875" style="2" customWidth="1"/>
    <col min="9214" max="9214" width="2.85546875" style="2" customWidth="1"/>
    <col min="9215" max="9216" width="15.7109375" style="2" customWidth="1"/>
    <col min="9217" max="9217" width="2.85546875" style="2" customWidth="1"/>
    <col min="9218" max="9219" width="15.7109375" style="2" customWidth="1"/>
    <col min="9220" max="9220" width="2.85546875" style="2" customWidth="1"/>
    <col min="9221" max="9222" width="15.7109375" style="2" customWidth="1"/>
    <col min="9223" max="9223" width="2.85546875" style="2" customWidth="1"/>
    <col min="9224" max="9225" width="15.7109375" style="2" customWidth="1"/>
    <col min="9226" max="9226" width="2.85546875" style="2" customWidth="1"/>
    <col min="9227" max="9228" width="15.7109375" style="2" customWidth="1"/>
    <col min="9229" max="9229" width="2.85546875" style="2" customWidth="1"/>
    <col min="9230" max="9467" width="9.140625" style="2"/>
    <col min="9468" max="9468" width="2.85546875" style="2" customWidth="1"/>
    <col min="9469" max="9469" width="45.85546875" style="2" customWidth="1"/>
    <col min="9470" max="9470" width="2.85546875" style="2" customWidth="1"/>
    <col min="9471" max="9472" width="15.7109375" style="2" customWidth="1"/>
    <col min="9473" max="9473" width="2.85546875" style="2" customWidth="1"/>
    <col min="9474" max="9475" width="15.7109375" style="2" customWidth="1"/>
    <col min="9476" max="9476" width="2.85546875" style="2" customWidth="1"/>
    <col min="9477" max="9478" width="15.7109375" style="2" customWidth="1"/>
    <col min="9479" max="9479" width="2.85546875" style="2" customWidth="1"/>
    <col min="9480" max="9481" width="15.7109375" style="2" customWidth="1"/>
    <col min="9482" max="9482" width="2.85546875" style="2" customWidth="1"/>
    <col min="9483" max="9484" width="15.7109375" style="2" customWidth="1"/>
    <col min="9485" max="9485" width="2.85546875" style="2" customWidth="1"/>
    <col min="9486" max="9723" width="9.140625" style="2"/>
    <col min="9724" max="9724" width="2.85546875" style="2" customWidth="1"/>
    <col min="9725" max="9725" width="45.85546875" style="2" customWidth="1"/>
    <col min="9726" max="9726" width="2.85546875" style="2" customWidth="1"/>
    <col min="9727" max="9728" width="15.7109375" style="2" customWidth="1"/>
    <col min="9729" max="9729" width="2.85546875" style="2" customWidth="1"/>
    <col min="9730" max="9731" width="15.7109375" style="2" customWidth="1"/>
    <col min="9732" max="9732" width="2.85546875" style="2" customWidth="1"/>
    <col min="9733" max="9734" width="15.7109375" style="2" customWidth="1"/>
    <col min="9735" max="9735" width="2.85546875" style="2" customWidth="1"/>
    <col min="9736" max="9737" width="15.7109375" style="2" customWidth="1"/>
    <col min="9738" max="9738" width="2.85546875" style="2" customWidth="1"/>
    <col min="9739" max="9740" width="15.7109375" style="2" customWidth="1"/>
    <col min="9741" max="9741" width="2.85546875" style="2" customWidth="1"/>
    <col min="9742" max="9979" width="9.140625" style="2"/>
    <col min="9980" max="9980" width="2.85546875" style="2" customWidth="1"/>
    <col min="9981" max="9981" width="45.85546875" style="2" customWidth="1"/>
    <col min="9982" max="9982" width="2.85546875" style="2" customWidth="1"/>
    <col min="9983" max="9984" width="15.7109375" style="2" customWidth="1"/>
    <col min="9985" max="9985" width="2.85546875" style="2" customWidth="1"/>
    <col min="9986" max="9987" width="15.7109375" style="2" customWidth="1"/>
    <col min="9988" max="9988" width="2.85546875" style="2" customWidth="1"/>
    <col min="9989" max="9990" width="15.7109375" style="2" customWidth="1"/>
    <col min="9991" max="9991" width="2.85546875" style="2" customWidth="1"/>
    <col min="9992" max="9993" width="15.7109375" style="2" customWidth="1"/>
    <col min="9994" max="9994" width="2.85546875" style="2" customWidth="1"/>
    <col min="9995" max="9996" width="15.7109375" style="2" customWidth="1"/>
    <col min="9997" max="9997" width="2.85546875" style="2" customWidth="1"/>
    <col min="9998" max="10235" width="9.140625" style="2"/>
    <col min="10236" max="10236" width="2.85546875" style="2" customWidth="1"/>
    <col min="10237" max="10237" width="45.85546875" style="2" customWidth="1"/>
    <col min="10238" max="10238" width="2.85546875" style="2" customWidth="1"/>
    <col min="10239" max="10240" width="15.7109375" style="2" customWidth="1"/>
    <col min="10241" max="10241" width="2.85546875" style="2" customWidth="1"/>
    <col min="10242" max="10243" width="15.7109375" style="2" customWidth="1"/>
    <col min="10244" max="10244" width="2.85546875" style="2" customWidth="1"/>
    <col min="10245" max="10246" width="15.7109375" style="2" customWidth="1"/>
    <col min="10247" max="10247" width="2.85546875" style="2" customWidth="1"/>
    <col min="10248" max="10249" width="15.7109375" style="2" customWidth="1"/>
    <col min="10250" max="10250" width="2.85546875" style="2" customWidth="1"/>
    <col min="10251" max="10252" width="15.7109375" style="2" customWidth="1"/>
    <col min="10253" max="10253" width="2.85546875" style="2" customWidth="1"/>
    <col min="10254" max="10491" width="9.140625" style="2"/>
    <col min="10492" max="10492" width="2.85546875" style="2" customWidth="1"/>
    <col min="10493" max="10493" width="45.85546875" style="2" customWidth="1"/>
    <col min="10494" max="10494" width="2.85546875" style="2" customWidth="1"/>
    <col min="10495" max="10496" width="15.7109375" style="2" customWidth="1"/>
    <col min="10497" max="10497" width="2.85546875" style="2" customWidth="1"/>
    <col min="10498" max="10499" width="15.7109375" style="2" customWidth="1"/>
    <col min="10500" max="10500" width="2.85546875" style="2" customWidth="1"/>
    <col min="10501" max="10502" width="15.7109375" style="2" customWidth="1"/>
    <col min="10503" max="10503" width="2.85546875" style="2" customWidth="1"/>
    <col min="10504" max="10505" width="15.7109375" style="2" customWidth="1"/>
    <col min="10506" max="10506" width="2.85546875" style="2" customWidth="1"/>
    <col min="10507" max="10508" width="15.7109375" style="2" customWidth="1"/>
    <col min="10509" max="10509" width="2.85546875" style="2" customWidth="1"/>
    <col min="10510" max="10747" width="9.140625" style="2"/>
    <col min="10748" max="10748" width="2.85546875" style="2" customWidth="1"/>
    <col min="10749" max="10749" width="45.85546875" style="2" customWidth="1"/>
    <col min="10750" max="10750" width="2.85546875" style="2" customWidth="1"/>
    <col min="10751" max="10752" width="15.7109375" style="2" customWidth="1"/>
    <col min="10753" max="10753" width="2.85546875" style="2" customWidth="1"/>
    <col min="10754" max="10755" width="15.7109375" style="2" customWidth="1"/>
    <col min="10756" max="10756" width="2.85546875" style="2" customWidth="1"/>
    <col min="10757" max="10758" width="15.7109375" style="2" customWidth="1"/>
    <col min="10759" max="10759" width="2.85546875" style="2" customWidth="1"/>
    <col min="10760" max="10761" width="15.7109375" style="2" customWidth="1"/>
    <col min="10762" max="10762" width="2.85546875" style="2" customWidth="1"/>
    <col min="10763" max="10764" width="15.7109375" style="2" customWidth="1"/>
    <col min="10765" max="10765" width="2.85546875" style="2" customWidth="1"/>
    <col min="10766" max="11003" width="9.140625" style="2"/>
    <col min="11004" max="11004" width="2.85546875" style="2" customWidth="1"/>
    <col min="11005" max="11005" width="45.85546875" style="2" customWidth="1"/>
    <col min="11006" max="11006" width="2.85546875" style="2" customWidth="1"/>
    <col min="11007" max="11008" width="15.7109375" style="2" customWidth="1"/>
    <col min="11009" max="11009" width="2.85546875" style="2" customWidth="1"/>
    <col min="11010" max="11011" width="15.7109375" style="2" customWidth="1"/>
    <col min="11012" max="11012" width="2.85546875" style="2" customWidth="1"/>
    <col min="11013" max="11014" width="15.7109375" style="2" customWidth="1"/>
    <col min="11015" max="11015" width="2.85546875" style="2" customWidth="1"/>
    <col min="11016" max="11017" width="15.7109375" style="2" customWidth="1"/>
    <col min="11018" max="11018" width="2.85546875" style="2" customWidth="1"/>
    <col min="11019" max="11020" width="15.7109375" style="2" customWidth="1"/>
    <col min="11021" max="11021" width="2.85546875" style="2" customWidth="1"/>
    <col min="11022" max="11259" width="9.140625" style="2"/>
    <col min="11260" max="11260" width="2.85546875" style="2" customWidth="1"/>
    <col min="11261" max="11261" width="45.85546875" style="2" customWidth="1"/>
    <col min="11262" max="11262" width="2.85546875" style="2" customWidth="1"/>
    <col min="11263" max="11264" width="15.7109375" style="2" customWidth="1"/>
    <col min="11265" max="11265" width="2.85546875" style="2" customWidth="1"/>
    <col min="11266" max="11267" width="15.7109375" style="2" customWidth="1"/>
    <col min="11268" max="11268" width="2.85546875" style="2" customWidth="1"/>
    <col min="11269" max="11270" width="15.7109375" style="2" customWidth="1"/>
    <col min="11271" max="11271" width="2.85546875" style="2" customWidth="1"/>
    <col min="11272" max="11273" width="15.7109375" style="2" customWidth="1"/>
    <col min="11274" max="11274" width="2.85546875" style="2" customWidth="1"/>
    <col min="11275" max="11276" width="15.7109375" style="2" customWidth="1"/>
    <col min="11277" max="11277" width="2.85546875" style="2" customWidth="1"/>
    <col min="11278" max="11515" width="9.140625" style="2"/>
    <col min="11516" max="11516" width="2.85546875" style="2" customWidth="1"/>
    <col min="11517" max="11517" width="45.85546875" style="2" customWidth="1"/>
    <col min="11518" max="11518" width="2.85546875" style="2" customWidth="1"/>
    <col min="11519" max="11520" width="15.7109375" style="2" customWidth="1"/>
    <col min="11521" max="11521" width="2.85546875" style="2" customWidth="1"/>
    <col min="11522" max="11523" width="15.7109375" style="2" customWidth="1"/>
    <col min="11524" max="11524" width="2.85546875" style="2" customWidth="1"/>
    <col min="11525" max="11526" width="15.7109375" style="2" customWidth="1"/>
    <col min="11527" max="11527" width="2.85546875" style="2" customWidth="1"/>
    <col min="11528" max="11529" width="15.7109375" style="2" customWidth="1"/>
    <col min="11530" max="11530" width="2.85546875" style="2" customWidth="1"/>
    <col min="11531" max="11532" width="15.7109375" style="2" customWidth="1"/>
    <col min="11533" max="11533" width="2.85546875" style="2" customWidth="1"/>
    <col min="11534" max="11771" width="9.140625" style="2"/>
    <col min="11772" max="11772" width="2.85546875" style="2" customWidth="1"/>
    <col min="11773" max="11773" width="45.85546875" style="2" customWidth="1"/>
    <col min="11774" max="11774" width="2.85546875" style="2" customWidth="1"/>
    <col min="11775" max="11776" width="15.7109375" style="2" customWidth="1"/>
    <col min="11777" max="11777" width="2.85546875" style="2" customWidth="1"/>
    <col min="11778" max="11779" width="15.7109375" style="2" customWidth="1"/>
    <col min="11780" max="11780" width="2.85546875" style="2" customWidth="1"/>
    <col min="11781" max="11782" width="15.7109375" style="2" customWidth="1"/>
    <col min="11783" max="11783" width="2.85546875" style="2" customWidth="1"/>
    <col min="11784" max="11785" width="15.7109375" style="2" customWidth="1"/>
    <col min="11786" max="11786" width="2.85546875" style="2" customWidth="1"/>
    <col min="11787" max="11788" width="15.7109375" style="2" customWidth="1"/>
    <col min="11789" max="11789" width="2.85546875" style="2" customWidth="1"/>
    <col min="11790" max="12027" width="9.140625" style="2"/>
    <col min="12028" max="12028" width="2.85546875" style="2" customWidth="1"/>
    <col min="12029" max="12029" width="45.85546875" style="2" customWidth="1"/>
    <col min="12030" max="12030" width="2.85546875" style="2" customWidth="1"/>
    <col min="12031" max="12032" width="15.7109375" style="2" customWidth="1"/>
    <col min="12033" max="12033" width="2.85546875" style="2" customWidth="1"/>
    <col min="12034" max="12035" width="15.7109375" style="2" customWidth="1"/>
    <col min="12036" max="12036" width="2.85546875" style="2" customWidth="1"/>
    <col min="12037" max="12038" width="15.7109375" style="2" customWidth="1"/>
    <col min="12039" max="12039" width="2.85546875" style="2" customWidth="1"/>
    <col min="12040" max="12041" width="15.7109375" style="2" customWidth="1"/>
    <col min="12042" max="12042" width="2.85546875" style="2" customWidth="1"/>
    <col min="12043" max="12044" width="15.7109375" style="2" customWidth="1"/>
    <col min="12045" max="12045" width="2.85546875" style="2" customWidth="1"/>
    <col min="12046" max="12283" width="9.140625" style="2"/>
    <col min="12284" max="12284" width="2.85546875" style="2" customWidth="1"/>
    <col min="12285" max="12285" width="45.85546875" style="2" customWidth="1"/>
    <col min="12286" max="12286" width="2.85546875" style="2" customWidth="1"/>
    <col min="12287" max="12288" width="15.7109375" style="2" customWidth="1"/>
    <col min="12289" max="12289" width="2.85546875" style="2" customWidth="1"/>
    <col min="12290" max="12291" width="15.7109375" style="2" customWidth="1"/>
    <col min="12292" max="12292" width="2.85546875" style="2" customWidth="1"/>
    <col min="12293" max="12294" width="15.7109375" style="2" customWidth="1"/>
    <col min="12295" max="12295" width="2.85546875" style="2" customWidth="1"/>
    <col min="12296" max="12297" width="15.7109375" style="2" customWidth="1"/>
    <col min="12298" max="12298" width="2.85546875" style="2" customWidth="1"/>
    <col min="12299" max="12300" width="15.7109375" style="2" customWidth="1"/>
    <col min="12301" max="12301" width="2.85546875" style="2" customWidth="1"/>
    <col min="12302" max="12539" width="9.140625" style="2"/>
    <col min="12540" max="12540" width="2.85546875" style="2" customWidth="1"/>
    <col min="12541" max="12541" width="45.85546875" style="2" customWidth="1"/>
    <col min="12542" max="12542" width="2.85546875" style="2" customWidth="1"/>
    <col min="12543" max="12544" width="15.7109375" style="2" customWidth="1"/>
    <col min="12545" max="12545" width="2.85546875" style="2" customWidth="1"/>
    <col min="12546" max="12547" width="15.7109375" style="2" customWidth="1"/>
    <col min="12548" max="12548" width="2.85546875" style="2" customWidth="1"/>
    <col min="12549" max="12550" width="15.7109375" style="2" customWidth="1"/>
    <col min="12551" max="12551" width="2.85546875" style="2" customWidth="1"/>
    <col min="12552" max="12553" width="15.7109375" style="2" customWidth="1"/>
    <col min="12554" max="12554" width="2.85546875" style="2" customWidth="1"/>
    <col min="12555" max="12556" width="15.7109375" style="2" customWidth="1"/>
    <col min="12557" max="12557" width="2.85546875" style="2" customWidth="1"/>
    <col min="12558" max="12795" width="9.140625" style="2"/>
    <col min="12796" max="12796" width="2.85546875" style="2" customWidth="1"/>
    <col min="12797" max="12797" width="45.85546875" style="2" customWidth="1"/>
    <col min="12798" max="12798" width="2.85546875" style="2" customWidth="1"/>
    <col min="12799" max="12800" width="15.7109375" style="2" customWidth="1"/>
    <col min="12801" max="12801" width="2.85546875" style="2" customWidth="1"/>
    <col min="12802" max="12803" width="15.7109375" style="2" customWidth="1"/>
    <col min="12804" max="12804" width="2.85546875" style="2" customWidth="1"/>
    <col min="12805" max="12806" width="15.7109375" style="2" customWidth="1"/>
    <col min="12807" max="12807" width="2.85546875" style="2" customWidth="1"/>
    <col min="12808" max="12809" width="15.7109375" style="2" customWidth="1"/>
    <col min="12810" max="12810" width="2.85546875" style="2" customWidth="1"/>
    <col min="12811" max="12812" width="15.7109375" style="2" customWidth="1"/>
    <col min="12813" max="12813" width="2.85546875" style="2" customWidth="1"/>
    <col min="12814" max="13051" width="9.140625" style="2"/>
    <col min="13052" max="13052" width="2.85546875" style="2" customWidth="1"/>
    <col min="13053" max="13053" width="45.85546875" style="2" customWidth="1"/>
    <col min="13054" max="13054" width="2.85546875" style="2" customWidth="1"/>
    <col min="13055" max="13056" width="15.7109375" style="2" customWidth="1"/>
    <col min="13057" max="13057" width="2.85546875" style="2" customWidth="1"/>
    <col min="13058" max="13059" width="15.7109375" style="2" customWidth="1"/>
    <col min="13060" max="13060" width="2.85546875" style="2" customWidth="1"/>
    <col min="13061" max="13062" width="15.7109375" style="2" customWidth="1"/>
    <col min="13063" max="13063" width="2.85546875" style="2" customWidth="1"/>
    <col min="13064" max="13065" width="15.7109375" style="2" customWidth="1"/>
    <col min="13066" max="13066" width="2.85546875" style="2" customWidth="1"/>
    <col min="13067" max="13068" width="15.7109375" style="2" customWidth="1"/>
    <col min="13069" max="13069" width="2.85546875" style="2" customWidth="1"/>
    <col min="13070" max="13307" width="9.140625" style="2"/>
    <col min="13308" max="13308" width="2.85546875" style="2" customWidth="1"/>
    <col min="13309" max="13309" width="45.85546875" style="2" customWidth="1"/>
    <col min="13310" max="13310" width="2.85546875" style="2" customWidth="1"/>
    <col min="13311" max="13312" width="15.7109375" style="2" customWidth="1"/>
    <col min="13313" max="13313" width="2.85546875" style="2" customWidth="1"/>
    <col min="13314" max="13315" width="15.7109375" style="2" customWidth="1"/>
    <col min="13316" max="13316" width="2.85546875" style="2" customWidth="1"/>
    <col min="13317" max="13318" width="15.7109375" style="2" customWidth="1"/>
    <col min="13319" max="13319" width="2.85546875" style="2" customWidth="1"/>
    <col min="13320" max="13321" width="15.7109375" style="2" customWidth="1"/>
    <col min="13322" max="13322" width="2.85546875" style="2" customWidth="1"/>
    <col min="13323" max="13324" width="15.7109375" style="2" customWidth="1"/>
    <col min="13325" max="13325" width="2.85546875" style="2" customWidth="1"/>
    <col min="13326" max="13563" width="9.140625" style="2"/>
    <col min="13564" max="13564" width="2.85546875" style="2" customWidth="1"/>
    <col min="13565" max="13565" width="45.85546875" style="2" customWidth="1"/>
    <col min="13566" max="13566" width="2.85546875" style="2" customWidth="1"/>
    <col min="13567" max="13568" width="15.7109375" style="2" customWidth="1"/>
    <col min="13569" max="13569" width="2.85546875" style="2" customWidth="1"/>
    <col min="13570" max="13571" width="15.7109375" style="2" customWidth="1"/>
    <col min="13572" max="13572" width="2.85546875" style="2" customWidth="1"/>
    <col min="13573" max="13574" width="15.7109375" style="2" customWidth="1"/>
    <col min="13575" max="13575" width="2.85546875" style="2" customWidth="1"/>
    <col min="13576" max="13577" width="15.7109375" style="2" customWidth="1"/>
    <col min="13578" max="13578" width="2.85546875" style="2" customWidth="1"/>
    <col min="13579" max="13580" width="15.7109375" style="2" customWidth="1"/>
    <col min="13581" max="13581" width="2.85546875" style="2" customWidth="1"/>
    <col min="13582" max="13819" width="9.140625" style="2"/>
    <col min="13820" max="13820" width="2.85546875" style="2" customWidth="1"/>
    <col min="13821" max="13821" width="45.85546875" style="2" customWidth="1"/>
    <col min="13822" max="13822" width="2.85546875" style="2" customWidth="1"/>
    <col min="13823" max="13824" width="15.7109375" style="2" customWidth="1"/>
    <col min="13825" max="13825" width="2.85546875" style="2" customWidth="1"/>
    <col min="13826" max="13827" width="15.7109375" style="2" customWidth="1"/>
    <col min="13828" max="13828" width="2.85546875" style="2" customWidth="1"/>
    <col min="13829" max="13830" width="15.7109375" style="2" customWidth="1"/>
    <col min="13831" max="13831" width="2.85546875" style="2" customWidth="1"/>
    <col min="13832" max="13833" width="15.7109375" style="2" customWidth="1"/>
    <col min="13834" max="13834" width="2.85546875" style="2" customWidth="1"/>
    <col min="13835" max="13836" width="15.7109375" style="2" customWidth="1"/>
    <col min="13837" max="13837" width="2.85546875" style="2" customWidth="1"/>
    <col min="13838" max="14075" width="9.140625" style="2"/>
    <col min="14076" max="14076" width="2.85546875" style="2" customWidth="1"/>
    <col min="14077" max="14077" width="45.85546875" style="2" customWidth="1"/>
    <col min="14078" max="14078" width="2.85546875" style="2" customWidth="1"/>
    <col min="14079" max="14080" width="15.7109375" style="2" customWidth="1"/>
    <col min="14081" max="14081" width="2.85546875" style="2" customWidth="1"/>
    <col min="14082" max="14083" width="15.7109375" style="2" customWidth="1"/>
    <col min="14084" max="14084" width="2.85546875" style="2" customWidth="1"/>
    <col min="14085" max="14086" width="15.7109375" style="2" customWidth="1"/>
    <col min="14087" max="14087" width="2.85546875" style="2" customWidth="1"/>
    <col min="14088" max="14089" width="15.7109375" style="2" customWidth="1"/>
    <col min="14090" max="14090" width="2.85546875" style="2" customWidth="1"/>
    <col min="14091" max="14092" width="15.7109375" style="2" customWidth="1"/>
    <col min="14093" max="14093" width="2.85546875" style="2" customWidth="1"/>
    <col min="14094" max="14331" width="9.140625" style="2"/>
    <col min="14332" max="14332" width="2.85546875" style="2" customWidth="1"/>
    <col min="14333" max="14333" width="45.85546875" style="2" customWidth="1"/>
    <col min="14334" max="14334" width="2.85546875" style="2" customWidth="1"/>
    <col min="14335" max="14336" width="15.7109375" style="2" customWidth="1"/>
    <col min="14337" max="14337" width="2.85546875" style="2" customWidth="1"/>
    <col min="14338" max="14339" width="15.7109375" style="2" customWidth="1"/>
    <col min="14340" max="14340" width="2.85546875" style="2" customWidth="1"/>
    <col min="14341" max="14342" width="15.7109375" style="2" customWidth="1"/>
    <col min="14343" max="14343" width="2.85546875" style="2" customWidth="1"/>
    <col min="14344" max="14345" width="15.7109375" style="2" customWidth="1"/>
    <col min="14346" max="14346" width="2.85546875" style="2" customWidth="1"/>
    <col min="14347" max="14348" width="15.7109375" style="2" customWidth="1"/>
    <col min="14349" max="14349" width="2.85546875" style="2" customWidth="1"/>
    <col min="14350" max="14587" width="9.140625" style="2"/>
    <col min="14588" max="14588" width="2.85546875" style="2" customWidth="1"/>
    <col min="14589" max="14589" width="45.85546875" style="2" customWidth="1"/>
    <col min="14590" max="14590" width="2.85546875" style="2" customWidth="1"/>
    <col min="14591" max="14592" width="15.7109375" style="2" customWidth="1"/>
    <col min="14593" max="14593" width="2.85546875" style="2" customWidth="1"/>
    <col min="14594" max="14595" width="15.7109375" style="2" customWidth="1"/>
    <col min="14596" max="14596" width="2.85546875" style="2" customWidth="1"/>
    <col min="14597" max="14598" width="15.7109375" style="2" customWidth="1"/>
    <col min="14599" max="14599" width="2.85546875" style="2" customWidth="1"/>
    <col min="14600" max="14601" width="15.7109375" style="2" customWidth="1"/>
    <col min="14602" max="14602" width="2.85546875" style="2" customWidth="1"/>
    <col min="14603" max="14604" width="15.7109375" style="2" customWidth="1"/>
    <col min="14605" max="14605" width="2.85546875" style="2" customWidth="1"/>
    <col min="14606" max="14843" width="9.140625" style="2"/>
    <col min="14844" max="14844" width="2.85546875" style="2" customWidth="1"/>
    <col min="14845" max="14845" width="45.85546875" style="2" customWidth="1"/>
    <col min="14846" max="14846" width="2.85546875" style="2" customWidth="1"/>
    <col min="14847" max="14848" width="15.7109375" style="2" customWidth="1"/>
    <col min="14849" max="14849" width="2.85546875" style="2" customWidth="1"/>
    <col min="14850" max="14851" width="15.7109375" style="2" customWidth="1"/>
    <col min="14852" max="14852" width="2.85546875" style="2" customWidth="1"/>
    <col min="14853" max="14854" width="15.7109375" style="2" customWidth="1"/>
    <col min="14855" max="14855" width="2.85546875" style="2" customWidth="1"/>
    <col min="14856" max="14857" width="15.7109375" style="2" customWidth="1"/>
    <col min="14858" max="14858" width="2.85546875" style="2" customWidth="1"/>
    <col min="14859" max="14860" width="15.7109375" style="2" customWidth="1"/>
    <col min="14861" max="14861" width="2.85546875" style="2" customWidth="1"/>
    <col min="14862" max="15099" width="9.140625" style="2"/>
    <col min="15100" max="15100" width="2.85546875" style="2" customWidth="1"/>
    <col min="15101" max="15101" width="45.85546875" style="2" customWidth="1"/>
    <col min="15102" max="15102" width="2.85546875" style="2" customWidth="1"/>
    <col min="15103" max="15104" width="15.7109375" style="2" customWidth="1"/>
    <col min="15105" max="15105" width="2.85546875" style="2" customWidth="1"/>
    <col min="15106" max="15107" width="15.7109375" style="2" customWidth="1"/>
    <col min="15108" max="15108" width="2.85546875" style="2" customWidth="1"/>
    <col min="15109" max="15110" width="15.7109375" style="2" customWidth="1"/>
    <col min="15111" max="15111" width="2.85546875" style="2" customWidth="1"/>
    <col min="15112" max="15113" width="15.7109375" style="2" customWidth="1"/>
    <col min="15114" max="15114" width="2.85546875" style="2" customWidth="1"/>
    <col min="15115" max="15116" width="15.7109375" style="2" customWidth="1"/>
    <col min="15117" max="15117" width="2.85546875" style="2" customWidth="1"/>
    <col min="15118" max="15355" width="9.140625" style="2"/>
    <col min="15356" max="15356" width="2.85546875" style="2" customWidth="1"/>
    <col min="15357" max="15357" width="45.85546875" style="2" customWidth="1"/>
    <col min="15358" max="15358" width="2.85546875" style="2" customWidth="1"/>
    <col min="15359" max="15360" width="15.7109375" style="2" customWidth="1"/>
    <col min="15361" max="15361" width="2.85546875" style="2" customWidth="1"/>
    <col min="15362" max="15363" width="15.7109375" style="2" customWidth="1"/>
    <col min="15364" max="15364" width="2.85546875" style="2" customWidth="1"/>
    <col min="15365" max="15366" width="15.7109375" style="2" customWidth="1"/>
    <col min="15367" max="15367" width="2.85546875" style="2" customWidth="1"/>
    <col min="15368" max="15369" width="15.7109375" style="2" customWidth="1"/>
    <col min="15370" max="15370" width="2.85546875" style="2" customWidth="1"/>
    <col min="15371" max="15372" width="15.7109375" style="2" customWidth="1"/>
    <col min="15373" max="15373" width="2.85546875" style="2" customWidth="1"/>
    <col min="15374" max="15611" width="9.140625" style="2"/>
    <col min="15612" max="15612" width="2.85546875" style="2" customWidth="1"/>
    <col min="15613" max="15613" width="45.85546875" style="2" customWidth="1"/>
    <col min="15614" max="15614" width="2.85546875" style="2" customWidth="1"/>
    <col min="15615" max="15616" width="15.7109375" style="2" customWidth="1"/>
    <col min="15617" max="15617" width="2.85546875" style="2" customWidth="1"/>
    <col min="15618" max="15619" width="15.7109375" style="2" customWidth="1"/>
    <col min="15620" max="15620" width="2.85546875" style="2" customWidth="1"/>
    <col min="15621" max="15622" width="15.7109375" style="2" customWidth="1"/>
    <col min="15623" max="15623" width="2.85546875" style="2" customWidth="1"/>
    <col min="15624" max="15625" width="15.7109375" style="2" customWidth="1"/>
    <col min="15626" max="15626" width="2.85546875" style="2" customWidth="1"/>
    <col min="15627" max="15628" width="15.7109375" style="2" customWidth="1"/>
    <col min="15629" max="15629" width="2.85546875" style="2" customWidth="1"/>
    <col min="15630" max="15867" width="9.140625" style="2"/>
    <col min="15868" max="15868" width="2.85546875" style="2" customWidth="1"/>
    <col min="15869" max="15869" width="45.85546875" style="2" customWidth="1"/>
    <col min="15870" max="15870" width="2.85546875" style="2" customWidth="1"/>
    <col min="15871" max="15872" width="15.7109375" style="2" customWidth="1"/>
    <col min="15873" max="15873" width="2.85546875" style="2" customWidth="1"/>
    <col min="15874" max="15875" width="15.7109375" style="2" customWidth="1"/>
    <col min="15876" max="15876" width="2.85546875" style="2" customWidth="1"/>
    <col min="15877" max="15878" width="15.7109375" style="2" customWidth="1"/>
    <col min="15879" max="15879" width="2.85546875" style="2" customWidth="1"/>
    <col min="15880" max="15881" width="15.7109375" style="2" customWidth="1"/>
    <col min="15882" max="15882" width="2.85546875" style="2" customWidth="1"/>
    <col min="15883" max="15884" width="15.7109375" style="2" customWidth="1"/>
    <col min="15885" max="15885" width="2.85546875" style="2" customWidth="1"/>
    <col min="15886" max="16123" width="9.140625" style="2"/>
    <col min="16124" max="16124" width="2.85546875" style="2" customWidth="1"/>
    <col min="16125" max="16125" width="45.85546875" style="2" customWidth="1"/>
    <col min="16126" max="16126" width="2.85546875" style="2" customWidth="1"/>
    <col min="16127" max="16128" width="15.7109375" style="2" customWidth="1"/>
    <col min="16129" max="16129" width="2.85546875" style="2" customWidth="1"/>
    <col min="16130" max="16131" width="15.7109375" style="2" customWidth="1"/>
    <col min="16132" max="16132" width="2.85546875" style="2" customWidth="1"/>
    <col min="16133" max="16134" width="15.7109375" style="2" customWidth="1"/>
    <col min="16135" max="16135" width="2.85546875" style="2" customWidth="1"/>
    <col min="16136" max="16137" width="15.7109375" style="2" customWidth="1"/>
    <col min="16138" max="16138" width="2.85546875" style="2" customWidth="1"/>
    <col min="16139" max="16140" width="15.7109375" style="2" customWidth="1"/>
    <col min="16141" max="16141" width="2.85546875" style="2" customWidth="1"/>
    <col min="16142" max="16384" width="9.140625" style="2"/>
  </cols>
  <sheetData>
    <row r="2" spans="2:18" x14ac:dyDescent="0.25">
      <c r="B2" s="209" t="s">
        <v>452</v>
      </c>
      <c r="C2" s="209"/>
    </row>
    <row r="3" spans="2:18" x14ac:dyDescent="0.25">
      <c r="B3" s="209" t="s">
        <v>724</v>
      </c>
      <c r="C3" s="209"/>
    </row>
    <row r="4" spans="2:18" x14ac:dyDescent="0.25">
      <c r="B4" s="2313" t="s">
        <v>4</v>
      </c>
      <c r="D4" s="2316" t="s">
        <v>437</v>
      </c>
      <c r="E4" s="2316"/>
      <c r="F4" s="1688"/>
      <c r="G4" s="2316" t="s">
        <v>438</v>
      </c>
      <c r="H4" s="2316"/>
      <c r="I4" s="1688"/>
      <c r="J4" s="2316" t="s">
        <v>439</v>
      </c>
      <c r="K4" s="2316"/>
      <c r="M4" s="2285" t="s">
        <v>588</v>
      </c>
      <c r="N4" s="2285" t="s">
        <v>7</v>
      </c>
      <c r="O4" s="1688"/>
      <c r="P4" s="2321" t="s">
        <v>438</v>
      </c>
      <c r="Q4" s="2322"/>
    </row>
    <row r="5" spans="2:18" x14ac:dyDescent="0.25">
      <c r="B5" s="2314"/>
      <c r="D5" s="2317" t="s">
        <v>440</v>
      </c>
      <c r="E5" s="2317"/>
      <c r="F5" s="1688"/>
      <c r="G5" s="2317" t="s">
        <v>599</v>
      </c>
      <c r="H5" s="2317"/>
      <c r="I5" s="1688"/>
      <c r="J5" s="2317" t="s">
        <v>440</v>
      </c>
      <c r="K5" s="2317"/>
      <c r="M5" s="2286"/>
      <c r="N5" s="2286"/>
      <c r="O5" s="1688"/>
      <c r="P5" s="2323" t="s">
        <v>3</v>
      </c>
      <c r="Q5" s="2324"/>
    </row>
    <row r="6" spans="2:18" x14ac:dyDescent="0.25">
      <c r="B6" s="2314"/>
      <c r="D6" s="465">
        <v>2017</v>
      </c>
      <c r="E6" s="465">
        <v>2016</v>
      </c>
      <c r="F6" s="1688"/>
      <c r="G6" s="465">
        <v>2017</v>
      </c>
      <c r="H6" s="465">
        <v>2016</v>
      </c>
      <c r="I6" s="1688"/>
      <c r="J6" s="465">
        <v>2017</v>
      </c>
      <c r="K6" s="465">
        <v>2016</v>
      </c>
      <c r="M6" s="2287"/>
      <c r="N6" s="2287"/>
      <c r="O6" s="1688"/>
      <c r="P6" s="465">
        <v>2017</v>
      </c>
      <c r="Q6" s="465">
        <v>2016</v>
      </c>
    </row>
    <row r="7" spans="2:18" x14ac:dyDescent="0.25">
      <c r="B7" s="531"/>
      <c r="C7" s="531"/>
      <c r="D7" s="532"/>
      <c r="E7" s="532"/>
      <c r="F7" s="532"/>
      <c r="G7" s="532"/>
      <c r="H7" s="532"/>
      <c r="I7" s="532"/>
      <c r="J7" s="532"/>
      <c r="K7" s="532"/>
      <c r="L7" s="532"/>
      <c r="M7" s="132"/>
      <c r="N7" s="102"/>
      <c r="O7" s="102"/>
      <c r="P7" s="102"/>
      <c r="Q7" s="102"/>
      <c r="R7" s="102"/>
    </row>
    <row r="8" spans="2:18" x14ac:dyDescent="0.25">
      <c r="B8" s="505" t="s">
        <v>8</v>
      </c>
      <c r="C8" s="525"/>
      <c r="D8" s="102"/>
      <c r="E8" s="102"/>
      <c r="F8" s="102"/>
      <c r="G8" s="102"/>
      <c r="H8" s="102"/>
      <c r="I8" s="102"/>
      <c r="J8" s="102"/>
      <c r="K8" s="102"/>
      <c r="L8" s="102"/>
      <c r="M8" s="132"/>
      <c r="N8" s="102"/>
      <c r="O8" s="102"/>
      <c r="P8" s="102"/>
      <c r="Q8" s="102"/>
      <c r="R8" s="102"/>
    </row>
    <row r="9" spans="2:18" x14ac:dyDescent="0.25">
      <c r="B9" s="534" t="s">
        <v>621</v>
      </c>
      <c r="C9" s="533"/>
      <c r="D9" s="1284">
        <v>181314269</v>
      </c>
      <c r="E9" s="1292">
        <v>148253619</v>
      </c>
      <c r="F9" s="471"/>
      <c r="G9" s="1284">
        <v>201083.26294079292</v>
      </c>
      <c r="H9" s="2099">
        <v>234624</v>
      </c>
      <c r="I9" s="471"/>
      <c r="J9" s="2100">
        <v>9885413</v>
      </c>
      <c r="K9" s="1284">
        <v>5325332</v>
      </c>
      <c r="L9" s="471"/>
      <c r="M9" s="2101">
        <f>VLOOKUP(B9,'FX rates'!$B$9:$K$114,4,FALSE)</f>
        <v>1</v>
      </c>
      <c r="N9" s="2102">
        <f>VLOOKUP(B9,'FX rates'!$B$9:$K$114,5,FALSE)</f>
        <v>1</v>
      </c>
      <c r="O9" s="102"/>
      <c r="P9" s="2100">
        <f t="shared" ref="P9:P19" si="0">IF(G9="NA", "NA",G9/M9)</f>
        <v>201083.26294079292</v>
      </c>
      <c r="Q9" s="1284">
        <f t="shared" ref="Q9:Q19" si="1">IF(H9="NA", "NA",H9/N9)</f>
        <v>234624</v>
      </c>
      <c r="R9" s="102"/>
    </row>
    <row r="10" spans="2:18" x14ac:dyDescent="0.25">
      <c r="B10" s="536" t="s">
        <v>26</v>
      </c>
      <c r="C10" s="533"/>
      <c r="D10" s="467">
        <v>181314269</v>
      </c>
      <c r="E10" s="467">
        <v>148253619</v>
      </c>
      <c r="F10" s="467"/>
      <c r="G10" s="467"/>
      <c r="H10" s="467"/>
      <c r="I10" s="467"/>
      <c r="J10" s="467"/>
      <c r="K10" s="467"/>
      <c r="L10" s="1699"/>
      <c r="M10" s="1699"/>
      <c r="N10" s="1699"/>
      <c r="O10" s="1699"/>
      <c r="P10" s="467"/>
      <c r="Q10" s="467"/>
      <c r="R10" s="102"/>
    </row>
    <row r="11" spans="2:18" x14ac:dyDescent="0.25">
      <c r="B11" s="536"/>
      <c r="C11" s="533"/>
      <c r="D11" s="489"/>
      <c r="E11" s="489"/>
      <c r="F11" s="489"/>
      <c r="G11" s="488"/>
      <c r="H11" s="488"/>
      <c r="I11" s="489"/>
      <c r="J11" s="489"/>
      <c r="K11" s="489"/>
      <c r="L11" s="1699"/>
      <c r="M11" s="1699"/>
      <c r="N11" s="1699"/>
      <c r="O11" s="1699"/>
      <c r="P11" s="489"/>
      <c r="Q11" s="489"/>
      <c r="R11" s="102"/>
    </row>
    <row r="12" spans="2:18" x14ac:dyDescent="0.25">
      <c r="B12" s="537" t="s">
        <v>441</v>
      </c>
      <c r="C12" s="525"/>
      <c r="D12" s="102"/>
      <c r="E12" s="102"/>
      <c r="F12" s="102"/>
      <c r="G12" s="177"/>
      <c r="H12" s="177"/>
      <c r="I12" s="102"/>
      <c r="J12" s="102"/>
      <c r="K12" s="102"/>
      <c r="L12" s="1699"/>
      <c r="M12" s="1699"/>
      <c r="N12" s="1699"/>
      <c r="O12" s="1699"/>
      <c r="P12" s="1699"/>
      <c r="Q12" s="1699"/>
      <c r="R12" s="102"/>
    </row>
    <row r="13" spans="2:18" x14ac:dyDescent="0.25">
      <c r="B13" s="1337" t="s">
        <v>41</v>
      </c>
      <c r="C13" s="533"/>
      <c r="D13" s="1282">
        <v>184</v>
      </c>
      <c r="E13" s="1279">
        <v>1053</v>
      </c>
      <c r="F13" s="489"/>
      <c r="G13" s="1280" t="s">
        <v>123</v>
      </c>
      <c r="H13" s="1281" t="s">
        <v>123</v>
      </c>
      <c r="I13" s="489"/>
      <c r="J13" s="1282">
        <v>22</v>
      </c>
      <c r="K13" s="1279" t="s">
        <v>123</v>
      </c>
      <c r="L13" s="471"/>
      <c r="M13" s="2101">
        <f>VLOOKUP(B13,'FX rates'!$B$9:$K$114,4,FALSE)</f>
        <v>112.646828</v>
      </c>
      <c r="N13" s="2102">
        <f>VLOOKUP(B13,'FX rates'!$B$9:$K$114,5,FALSE)</f>
        <v>116.965</v>
      </c>
      <c r="O13" s="102"/>
      <c r="P13" s="619" t="str">
        <f t="shared" si="0"/>
        <v>NA</v>
      </c>
      <c r="Q13" s="620" t="str">
        <f t="shared" si="1"/>
        <v>NA</v>
      </c>
      <c r="R13" s="102"/>
    </row>
    <row r="14" spans="2:18" x14ac:dyDescent="0.25">
      <c r="B14" s="536" t="s">
        <v>26</v>
      </c>
      <c r="C14" s="533"/>
      <c r="D14" s="341">
        <v>184</v>
      </c>
      <c r="E14" s="341">
        <v>1053</v>
      </c>
      <c r="F14" s="467"/>
      <c r="G14" s="481"/>
      <c r="H14" s="481"/>
      <c r="I14" s="481"/>
      <c r="J14" s="467"/>
      <c r="K14" s="467"/>
      <c r="L14" s="1699"/>
      <c r="M14" s="1688"/>
      <c r="N14" s="1688"/>
      <c r="O14" s="1699"/>
      <c r="P14" s="467"/>
      <c r="Q14" s="467"/>
      <c r="R14" s="102"/>
    </row>
    <row r="15" spans="2:18" x14ac:dyDescent="0.25">
      <c r="B15" s="536"/>
      <c r="C15" s="533"/>
      <c r="D15" s="471"/>
      <c r="E15" s="489"/>
      <c r="F15" s="489"/>
      <c r="G15" s="479"/>
      <c r="H15" s="479"/>
      <c r="I15" s="471"/>
      <c r="J15" s="471"/>
      <c r="K15" s="489"/>
      <c r="L15" s="1699"/>
      <c r="M15" s="1688"/>
      <c r="N15" s="1688"/>
      <c r="O15" s="1699"/>
      <c r="P15" s="471"/>
      <c r="Q15" s="489"/>
      <c r="R15" s="102"/>
    </row>
    <row r="16" spans="2:18" x14ac:dyDescent="0.25">
      <c r="B16" s="537" t="s">
        <v>59</v>
      </c>
      <c r="C16" s="525"/>
      <c r="D16" s="102"/>
      <c r="E16" s="102"/>
      <c r="F16" s="102"/>
      <c r="G16" s="177"/>
      <c r="H16" s="177"/>
      <c r="I16" s="102"/>
      <c r="J16" s="102"/>
      <c r="K16" s="102"/>
      <c r="L16" s="1699"/>
      <c r="M16" s="1688"/>
      <c r="N16" s="1688"/>
      <c r="O16" s="1699"/>
      <c r="P16" s="1699"/>
      <c r="Q16" s="1699"/>
      <c r="R16" s="102"/>
    </row>
    <row r="17" spans="2:18" x14ac:dyDescent="0.25">
      <c r="B17" s="534" t="s">
        <v>73</v>
      </c>
      <c r="C17" s="533"/>
      <c r="D17" s="619">
        <v>11049393</v>
      </c>
      <c r="E17" s="640">
        <v>6608662</v>
      </c>
      <c r="F17" s="471"/>
      <c r="G17" s="627">
        <v>32666</v>
      </c>
      <c r="H17" s="813">
        <v>28506</v>
      </c>
      <c r="I17" s="471"/>
      <c r="J17" s="640">
        <v>1410031</v>
      </c>
      <c r="K17" s="620">
        <v>54570279</v>
      </c>
      <c r="L17" s="467"/>
      <c r="M17" s="1822">
        <f>VLOOKUP(B17,'FX rates'!$B$9:$K$114,4,FALSE)</f>
        <v>0.83469599999999999</v>
      </c>
      <c r="N17" s="1823">
        <f>VLOOKUP(B17,'FX rates'!$B$9:$K$114,5,FALSE)</f>
        <v>0.95010099999999997</v>
      </c>
      <c r="O17" s="102"/>
      <c r="P17" s="641">
        <f t="shared" si="0"/>
        <v>39135.206110967345</v>
      </c>
      <c r="Q17" s="528">
        <f t="shared" si="1"/>
        <v>30003.125983448077</v>
      </c>
      <c r="R17" s="102"/>
    </row>
    <row r="18" spans="2:18" x14ac:dyDescent="0.25">
      <c r="B18" s="534" t="s">
        <v>163</v>
      </c>
      <c r="C18" s="533"/>
      <c r="D18" s="621">
        <v>728794</v>
      </c>
      <c r="E18" s="641">
        <v>522161</v>
      </c>
      <c r="F18" s="471"/>
      <c r="G18" s="629">
        <v>331.50599499999993</v>
      </c>
      <c r="H18" s="815">
        <v>210.32319000000001</v>
      </c>
      <c r="I18" s="471"/>
      <c r="J18" s="641">
        <v>128020</v>
      </c>
      <c r="K18" s="528">
        <v>25565</v>
      </c>
      <c r="L18" s="489"/>
      <c r="M18" s="1824">
        <f>VLOOKUP(B18,'FX rates'!$B$9:$K$114,4,FALSE)</f>
        <v>0.83469599999999999</v>
      </c>
      <c r="N18" s="1825">
        <f>VLOOKUP(B18,'FX rates'!$B$9:$K$114,5,FALSE)</f>
        <v>0.95010099999999997</v>
      </c>
      <c r="O18" s="102"/>
      <c r="P18" s="641">
        <f t="shared" si="0"/>
        <v>397.15776162818548</v>
      </c>
      <c r="Q18" s="528">
        <f t="shared" si="1"/>
        <v>221.36929652742185</v>
      </c>
      <c r="R18" s="102"/>
    </row>
    <row r="19" spans="2:18" x14ac:dyDescent="0.25">
      <c r="B19" s="534" t="s">
        <v>78</v>
      </c>
      <c r="C19" s="533"/>
      <c r="D19" s="529">
        <v>4341412</v>
      </c>
      <c r="E19" s="622">
        <v>2357241</v>
      </c>
      <c r="F19" s="471"/>
      <c r="G19" s="631">
        <v>1575.8640222199997</v>
      </c>
      <c r="H19" s="632">
        <v>1770.5257109200013</v>
      </c>
      <c r="I19" s="471"/>
      <c r="J19" s="648">
        <v>225288</v>
      </c>
      <c r="K19" s="622">
        <v>463313</v>
      </c>
      <c r="L19" s="471"/>
      <c r="M19" s="1826">
        <f>VLOOKUP(B19,'FX rates'!$B$9:$K$114,4,FALSE)</f>
        <v>12.355112</v>
      </c>
      <c r="N19" s="1827">
        <f>VLOOKUP(B19,'FX rates'!$B$9:$K$114,5,FALSE)</f>
        <v>13.7004</v>
      </c>
      <c r="O19" s="102"/>
      <c r="P19" s="641">
        <f t="shared" si="0"/>
        <v>127.54753030324611</v>
      </c>
      <c r="Q19" s="528">
        <f t="shared" si="1"/>
        <v>129.23168016408289</v>
      </c>
      <c r="R19" s="102"/>
    </row>
    <row r="20" spans="2:18" x14ac:dyDescent="0.25">
      <c r="B20" s="525" t="s">
        <v>26</v>
      </c>
      <c r="C20" s="525"/>
      <c r="D20" s="467">
        <f>SUM(D17:D19)</f>
        <v>16119599</v>
      </c>
      <c r="E20" s="467">
        <f>SUM(E17:E19)</f>
        <v>9488064</v>
      </c>
      <c r="F20" s="467"/>
      <c r="G20" s="467"/>
      <c r="H20" s="467"/>
      <c r="I20" s="467"/>
      <c r="J20" s="467"/>
      <c r="K20" s="467"/>
      <c r="L20" s="471"/>
      <c r="M20" s="132"/>
      <c r="N20" s="102"/>
      <c r="O20" s="102"/>
      <c r="P20" s="102"/>
      <c r="Q20" s="102"/>
      <c r="R20" s="102"/>
    </row>
    <row r="21" spans="2:18" x14ac:dyDescent="0.25">
      <c r="B21" s="132"/>
      <c r="C21" s="132"/>
      <c r="D21" s="132"/>
      <c r="E21" s="132"/>
      <c r="F21" s="1860"/>
      <c r="G21" s="1860"/>
      <c r="H21" s="1860"/>
      <c r="I21" s="1860"/>
      <c r="J21" s="1860"/>
      <c r="K21" s="1860"/>
      <c r="L21" s="1860"/>
      <c r="M21" s="1860"/>
      <c r="N21" s="1860"/>
      <c r="O21" s="1860"/>
      <c r="P21" s="102"/>
      <c r="Q21" s="102"/>
      <c r="R21" s="102"/>
    </row>
    <row r="22" spans="2:18" x14ac:dyDescent="0.25">
      <c r="B22" s="502" t="s">
        <v>124</v>
      </c>
      <c r="C22" s="500"/>
      <c r="D22" s="521">
        <f>SUM(D10,D14,D20)</f>
        <v>197434052</v>
      </c>
      <c r="E22" s="521">
        <f t="shared" ref="E22" si="2">SUM(E10,E14,E20)</f>
        <v>157742736</v>
      </c>
      <c r="F22" s="1860"/>
      <c r="G22" s="1860"/>
      <c r="H22" s="1860"/>
      <c r="I22" s="1860"/>
      <c r="J22" s="1860"/>
      <c r="K22" s="1860"/>
      <c r="L22" s="1860"/>
      <c r="M22" s="1860"/>
      <c r="N22" s="1860"/>
      <c r="O22" s="1860"/>
      <c r="P22" s="102"/>
      <c r="Q22" s="102"/>
      <c r="R22" s="102"/>
    </row>
    <row r="23" spans="2:18" x14ac:dyDescent="0.25">
      <c r="D23" s="102"/>
      <c r="E23" s="102"/>
      <c r="F23" s="1860"/>
      <c r="G23" s="1860"/>
      <c r="H23" s="1860"/>
      <c r="I23" s="1860"/>
      <c r="J23" s="1860"/>
      <c r="K23" s="1860"/>
      <c r="L23" s="1860"/>
      <c r="M23" s="1860"/>
      <c r="N23" s="1860"/>
      <c r="O23" s="1860"/>
      <c r="P23" s="102"/>
      <c r="Q23" s="102"/>
      <c r="R23" s="102"/>
    </row>
    <row r="24" spans="2:18" x14ac:dyDescent="0.25">
      <c r="D24" s="131"/>
      <c r="E24" s="656"/>
      <c r="F24" s="1860"/>
      <c r="G24" s="1860"/>
      <c r="H24" s="1860"/>
      <c r="I24" s="1860"/>
      <c r="J24" s="1860"/>
      <c r="K24" s="1860"/>
      <c r="L24" s="1860"/>
      <c r="M24" s="1860"/>
      <c r="N24" s="1860"/>
      <c r="O24" s="1860"/>
      <c r="P24" s="102"/>
      <c r="Q24" s="102"/>
      <c r="R24" s="102"/>
    </row>
    <row r="25" spans="2:18" x14ac:dyDescent="0.25">
      <c r="D25" s="131"/>
      <c r="E25" s="656"/>
      <c r="F25" s="1860"/>
      <c r="G25" s="1860"/>
      <c r="H25" s="1860"/>
      <c r="I25" s="1860"/>
      <c r="J25" s="1860"/>
      <c r="K25" s="1860"/>
      <c r="L25" s="1860"/>
      <c r="M25" s="1860"/>
      <c r="N25" s="1860"/>
      <c r="O25" s="1860"/>
    </row>
    <row r="26" spans="2:18" x14ac:dyDescent="0.25">
      <c r="D26" s="131"/>
      <c r="E26" s="656"/>
      <c r="F26" s="1860"/>
      <c r="G26" s="656"/>
      <c r="H26" s="656"/>
      <c r="I26" s="657"/>
      <c r="J26" s="658"/>
      <c r="K26" s="131"/>
      <c r="L26" s="131"/>
      <c r="M26" s="131"/>
    </row>
    <row r="27" spans="2:18" x14ac:dyDescent="0.25">
      <c r="D27" s="131"/>
      <c r="E27" s="656"/>
      <c r="F27" s="656"/>
      <c r="G27" s="656"/>
      <c r="H27" s="656"/>
      <c r="I27" s="657"/>
      <c r="J27" s="658"/>
      <c r="K27" s="131"/>
      <c r="L27" s="131"/>
      <c r="M27" s="131"/>
    </row>
    <row r="28" spans="2:18" x14ac:dyDescent="0.25">
      <c r="D28" s="131"/>
      <c r="E28" s="656"/>
      <c r="F28" s="656"/>
      <c r="G28" s="656"/>
      <c r="H28" s="656"/>
      <c r="I28" s="657"/>
      <c r="J28" s="658"/>
      <c r="K28" s="131"/>
      <c r="L28" s="131"/>
      <c r="M28" s="131"/>
    </row>
    <row r="29" spans="2:18" x14ac:dyDescent="0.25">
      <c r="D29" s="131"/>
      <c r="E29" s="656"/>
      <c r="F29" s="656"/>
      <c r="G29" s="656"/>
      <c r="H29" s="656"/>
      <c r="I29" s="657"/>
      <c r="J29" s="658"/>
      <c r="K29" s="131"/>
      <c r="L29" s="131"/>
      <c r="M29" s="131"/>
    </row>
    <row r="30" spans="2:18" x14ac:dyDescent="0.25">
      <c r="D30" s="131"/>
      <c r="E30" s="131"/>
      <c r="F30" s="131"/>
      <c r="G30" s="131"/>
      <c r="H30" s="131"/>
      <c r="I30" s="131"/>
      <c r="J30" s="131"/>
      <c r="K30" s="131"/>
      <c r="L30" s="131"/>
      <c r="M30" s="131"/>
    </row>
    <row r="31" spans="2:18" x14ac:dyDescent="0.25">
      <c r="L31" s="131"/>
      <c r="M31" s="131"/>
    </row>
  </sheetData>
  <mergeCells count="11">
    <mergeCell ref="M4:M6"/>
    <mergeCell ref="N4:N6"/>
    <mergeCell ref="P4:Q4"/>
    <mergeCell ref="P5:Q5"/>
    <mergeCell ref="B4:B6"/>
    <mergeCell ref="D4:E4"/>
    <mergeCell ref="G4:H4"/>
    <mergeCell ref="J4:K4"/>
    <mergeCell ref="D5:E5"/>
    <mergeCell ref="G5:H5"/>
    <mergeCell ref="J5:K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91F84-41B2-4868-AD84-7A5F8FC4EA9C}">
  <sheetPr codeName="Sheet73"/>
  <dimension ref="B2:Q28"/>
  <sheetViews>
    <sheetView showGridLines="0" zoomScale="85" zoomScaleNormal="85" workbookViewId="0">
      <selection activeCell="G28" sqref="G28"/>
    </sheetView>
  </sheetViews>
  <sheetFormatPr defaultRowHeight="15" x14ac:dyDescent="0.25"/>
  <cols>
    <col min="1" max="1" width="5.5703125" customWidth="1"/>
    <col min="2" max="2" width="32.140625" bestFit="1" customWidth="1"/>
    <col min="4" max="5" width="11.28515625" bestFit="1" customWidth="1"/>
    <col min="7" max="7" width="13.5703125" customWidth="1"/>
    <col min="8" max="8" width="14.140625" customWidth="1"/>
    <col min="10" max="10" width="12" customWidth="1"/>
    <col min="11" max="11" width="14" customWidth="1"/>
    <col min="13" max="13" width="13.7109375" customWidth="1"/>
    <col min="14" max="14" width="14" customWidth="1"/>
    <col min="16" max="16" width="11.85546875" customWidth="1"/>
    <col min="17" max="17" width="13.140625" customWidth="1"/>
  </cols>
  <sheetData>
    <row r="2" spans="2:17" x14ac:dyDescent="0.25">
      <c r="B2" s="209" t="s">
        <v>600</v>
      </c>
      <c r="C2" s="209"/>
      <c r="D2" s="2"/>
      <c r="E2" s="2"/>
      <c r="F2" s="2"/>
      <c r="G2" s="2"/>
      <c r="H2" s="2"/>
      <c r="I2" s="2"/>
      <c r="J2" s="2"/>
      <c r="K2" s="2"/>
    </row>
    <row r="3" spans="2:17" x14ac:dyDescent="0.25">
      <c r="B3" s="209" t="s">
        <v>601</v>
      </c>
      <c r="C3" s="209"/>
      <c r="D3" s="2"/>
      <c r="E3" s="2"/>
      <c r="F3" s="2"/>
      <c r="G3" s="2"/>
      <c r="H3" s="2"/>
      <c r="I3" s="2"/>
      <c r="J3" s="2"/>
      <c r="K3" s="2"/>
    </row>
    <row r="4" spans="2:17" x14ac:dyDescent="0.25">
      <c r="B4" s="2313" t="s">
        <v>4</v>
      </c>
      <c r="C4" s="2"/>
      <c r="D4" s="2316" t="s">
        <v>437</v>
      </c>
      <c r="E4" s="2316"/>
      <c r="F4" s="1688"/>
      <c r="G4" s="2316" t="s">
        <v>438</v>
      </c>
      <c r="H4" s="2316"/>
      <c r="I4" s="1688"/>
      <c r="J4" s="2316" t="s">
        <v>439</v>
      </c>
      <c r="K4" s="2316"/>
      <c r="M4" s="2285" t="s">
        <v>588</v>
      </c>
      <c r="N4" s="2285" t="s">
        <v>7</v>
      </c>
      <c r="P4" s="2321" t="s">
        <v>438</v>
      </c>
      <c r="Q4" s="2322"/>
    </row>
    <row r="5" spans="2:17" x14ac:dyDescent="0.25">
      <c r="B5" s="2314"/>
      <c r="C5" s="2"/>
      <c r="D5" s="2317" t="s">
        <v>440</v>
      </c>
      <c r="E5" s="2317"/>
      <c r="F5" s="1688"/>
      <c r="G5" s="2317" t="s">
        <v>599</v>
      </c>
      <c r="H5" s="2317"/>
      <c r="I5" s="1688"/>
      <c r="J5" s="2317" t="s">
        <v>440</v>
      </c>
      <c r="K5" s="2317"/>
      <c r="M5" s="2286"/>
      <c r="N5" s="2286"/>
      <c r="P5" s="2323" t="s">
        <v>3</v>
      </c>
      <c r="Q5" s="2324"/>
    </row>
    <row r="6" spans="2:17" x14ac:dyDescent="0.25">
      <c r="B6" s="2314"/>
      <c r="C6" s="2"/>
      <c r="D6" s="465">
        <v>2017</v>
      </c>
      <c r="E6" s="465">
        <v>2016</v>
      </c>
      <c r="F6" s="1688"/>
      <c r="G6" s="465">
        <v>2017</v>
      </c>
      <c r="H6" s="465">
        <v>2016</v>
      </c>
      <c r="I6" s="1688"/>
      <c r="J6" s="465">
        <v>2017</v>
      </c>
      <c r="K6" s="465">
        <v>2016</v>
      </c>
      <c r="M6" s="2287"/>
      <c r="N6" s="2287"/>
      <c r="P6" s="465">
        <v>2017</v>
      </c>
      <c r="Q6" s="465">
        <v>2016</v>
      </c>
    </row>
    <row r="7" spans="2:17" x14ac:dyDescent="0.25">
      <c r="B7" s="531"/>
      <c r="C7" s="531"/>
      <c r="D7" s="532"/>
      <c r="E7" s="532"/>
      <c r="F7" s="532"/>
      <c r="G7" s="532"/>
      <c r="H7" s="532"/>
      <c r="I7" s="532"/>
      <c r="J7" s="532"/>
      <c r="K7" s="532"/>
    </row>
    <row r="8" spans="2:17" x14ac:dyDescent="0.25">
      <c r="B8" s="505" t="s">
        <v>8</v>
      </c>
      <c r="C8" s="525"/>
      <c r="D8" s="102"/>
      <c r="E8" s="102"/>
      <c r="F8" s="102"/>
      <c r="G8" s="102"/>
      <c r="H8" s="102"/>
      <c r="I8" s="102"/>
      <c r="J8" s="102"/>
      <c r="K8" s="102"/>
    </row>
    <row r="9" spans="2:17" x14ac:dyDescent="0.25">
      <c r="B9" s="534" t="s">
        <v>621</v>
      </c>
      <c r="C9" s="533"/>
      <c r="D9" s="1284">
        <v>73991390</v>
      </c>
      <c r="E9" s="1292">
        <v>60177810</v>
      </c>
      <c r="F9" s="471"/>
      <c r="G9" s="1284">
        <v>820120.55328426335</v>
      </c>
      <c r="H9" s="2099">
        <v>952356.1</v>
      </c>
      <c r="I9" s="471"/>
      <c r="J9" s="2100">
        <v>566140</v>
      </c>
      <c r="K9" s="1284">
        <v>396909</v>
      </c>
      <c r="M9" s="2101">
        <f>VLOOKUP(B9,'FX rates'!$B$9:$K$114,4,FALSE)</f>
        <v>1</v>
      </c>
      <c r="N9" s="2102">
        <f>VLOOKUP(B9,'FX rates'!$B$9:$K$114,5,FALSE)</f>
        <v>1</v>
      </c>
      <c r="P9" s="2100">
        <f t="shared" ref="P9:P22" si="0">IF(G9="NA", "NA",G9/M9)</f>
        <v>820120.55328426335</v>
      </c>
      <c r="Q9" s="1284">
        <f t="shared" ref="Q9:Q22" si="1">IF(H9="NA", "NA",H9/N9)</f>
        <v>952356.1</v>
      </c>
    </row>
    <row r="10" spans="2:17" x14ac:dyDescent="0.25">
      <c r="B10" s="536" t="s">
        <v>26</v>
      </c>
      <c r="C10" s="533"/>
      <c r="D10" s="467">
        <f>D9</f>
        <v>73991390</v>
      </c>
      <c r="E10" s="467">
        <f>E9</f>
        <v>60177810</v>
      </c>
      <c r="F10" s="467"/>
      <c r="G10" s="467"/>
      <c r="H10" s="467"/>
      <c r="I10" s="467"/>
      <c r="J10" s="467"/>
      <c r="K10" s="467"/>
      <c r="M10" s="1809"/>
      <c r="N10" s="1809"/>
      <c r="O10" s="1809"/>
      <c r="P10" s="1809"/>
      <c r="Q10" s="1809"/>
    </row>
    <row r="11" spans="2:17" x14ac:dyDescent="0.25">
      <c r="B11" s="536"/>
      <c r="C11" s="533"/>
      <c r="D11" s="489"/>
      <c r="E11" s="489"/>
      <c r="F11" s="489"/>
      <c r="G11" s="488"/>
      <c r="H11" s="488"/>
      <c r="I11" s="489"/>
      <c r="J11" s="489"/>
      <c r="K11" s="489"/>
      <c r="M11" s="1809"/>
      <c r="N11" s="1809"/>
      <c r="O11" s="1809"/>
      <c r="P11" s="1809"/>
      <c r="Q11" s="1809"/>
    </row>
    <row r="12" spans="2:17" x14ac:dyDescent="0.25">
      <c r="B12" s="537" t="s">
        <v>441</v>
      </c>
      <c r="C12" s="525"/>
      <c r="D12" s="102"/>
      <c r="E12" s="102"/>
      <c r="F12" s="102"/>
      <c r="G12" s="177"/>
      <c r="H12" s="177"/>
      <c r="I12" s="102"/>
      <c r="J12" s="102"/>
      <c r="K12" s="102"/>
      <c r="M12" s="1809"/>
      <c r="N12" s="1809"/>
      <c r="O12" s="1809"/>
      <c r="P12" s="1809"/>
      <c r="Q12" s="1809"/>
    </row>
    <row r="13" spans="2:17" x14ac:dyDescent="0.25">
      <c r="B13" s="534" t="s">
        <v>37</v>
      </c>
      <c r="C13" s="533"/>
      <c r="D13" s="619">
        <v>0</v>
      </c>
      <c r="E13" s="640">
        <v>606161</v>
      </c>
      <c r="F13" s="489"/>
      <c r="G13" s="627" t="s">
        <v>123</v>
      </c>
      <c r="H13" s="628">
        <v>113733</v>
      </c>
      <c r="I13" s="489"/>
      <c r="J13" s="619" t="s">
        <v>123</v>
      </c>
      <c r="K13" s="620">
        <v>10065</v>
      </c>
      <c r="M13" s="1822">
        <f>VLOOKUP(B13,'FX rates'!$B$9:$K$114,4,FALSE)</f>
        <v>7.8149249999999997</v>
      </c>
      <c r="N13" s="1823">
        <f>VLOOKUP(B13,'FX rates'!$B$9:$K$114,5,FALSE)</f>
        <v>7.7542999999999997</v>
      </c>
      <c r="P13" s="619" t="str">
        <f t="shared" si="0"/>
        <v>NA</v>
      </c>
      <c r="Q13" s="620">
        <f t="shared" si="1"/>
        <v>14667.0879383052</v>
      </c>
    </row>
    <row r="14" spans="2:17" x14ac:dyDescent="0.25">
      <c r="B14" s="534" t="s">
        <v>41</v>
      </c>
      <c r="C14" s="533"/>
      <c r="D14" s="621">
        <v>329990</v>
      </c>
      <c r="E14" s="641">
        <v>351000</v>
      </c>
      <c r="F14" s="489"/>
      <c r="G14" s="629">
        <v>529232.19999999995</v>
      </c>
      <c r="H14" s="630">
        <v>491822.46</v>
      </c>
      <c r="I14" s="489"/>
      <c r="J14" s="621">
        <v>31244</v>
      </c>
      <c r="K14" s="528">
        <v>35401</v>
      </c>
      <c r="M14" s="1824">
        <f>VLOOKUP(B14,'FX rates'!$B$9:$K$114,4,FALSE)</f>
        <v>112.646828</v>
      </c>
      <c r="N14" s="1825">
        <f>VLOOKUP(B14,'FX rates'!$B$9:$K$114,5,FALSE)</f>
        <v>116.965</v>
      </c>
      <c r="P14" s="621">
        <f t="shared" si="0"/>
        <v>4698.1544833202042</v>
      </c>
      <c r="Q14" s="528">
        <f t="shared" si="1"/>
        <v>4204.8686359167277</v>
      </c>
    </row>
    <row r="15" spans="2:17" x14ac:dyDescent="0.25">
      <c r="B15" s="535" t="s">
        <v>51</v>
      </c>
      <c r="C15" s="533"/>
      <c r="D15" s="1537">
        <v>90946</v>
      </c>
      <c r="E15" s="622">
        <v>0</v>
      </c>
      <c r="F15" s="489"/>
      <c r="G15" s="631" t="s">
        <v>123</v>
      </c>
      <c r="H15" s="632" t="s">
        <v>123</v>
      </c>
      <c r="I15" s="471"/>
      <c r="J15" s="529">
        <v>30040</v>
      </c>
      <c r="K15" s="622">
        <v>0</v>
      </c>
      <c r="M15" s="1826">
        <f>VLOOKUP(B15,'FX rates'!$B$9:$K$114,4,FALSE)</f>
        <v>1.3364590000000001</v>
      </c>
      <c r="N15" s="1827">
        <f>VLOOKUP(B15,'FX rates'!$B$9:$K$114,5,FALSE)</f>
        <v>1.4459</v>
      </c>
      <c r="P15" s="529" t="str">
        <f t="shared" si="0"/>
        <v>NA</v>
      </c>
      <c r="Q15" s="622" t="str">
        <f t="shared" si="1"/>
        <v>NA</v>
      </c>
    </row>
    <row r="16" spans="2:17" x14ac:dyDescent="0.25">
      <c r="B16" s="536" t="s">
        <v>26</v>
      </c>
      <c r="C16" s="533"/>
      <c r="D16" s="341">
        <f>SUM(D13:D15)</f>
        <v>420936</v>
      </c>
      <c r="E16" s="341">
        <f>SUM(E13:E15)</f>
        <v>957161</v>
      </c>
      <c r="F16" s="467"/>
      <c r="G16" s="481"/>
      <c r="H16" s="481"/>
      <c r="I16" s="481"/>
      <c r="J16" s="467"/>
      <c r="K16" s="467"/>
      <c r="M16" s="1809"/>
      <c r="N16" s="1809"/>
      <c r="P16" s="1809"/>
      <c r="Q16" s="1809"/>
    </row>
    <row r="17" spans="2:17" x14ac:dyDescent="0.25">
      <c r="B17" s="536"/>
      <c r="C17" s="533"/>
      <c r="D17" s="471"/>
      <c r="E17" s="489"/>
      <c r="F17" s="489"/>
      <c r="G17" s="479"/>
      <c r="H17" s="479"/>
      <c r="I17" s="471"/>
      <c r="J17" s="471"/>
      <c r="K17" s="489"/>
      <c r="M17" s="1809"/>
      <c r="N17" s="1809"/>
      <c r="P17" s="1809"/>
      <c r="Q17" s="1809"/>
    </row>
    <row r="18" spans="2:17" x14ac:dyDescent="0.25">
      <c r="B18" s="537" t="s">
        <v>59</v>
      </c>
      <c r="C18" s="525"/>
      <c r="D18" s="102"/>
      <c r="E18" s="102"/>
      <c r="F18" s="102"/>
      <c r="G18" s="177"/>
      <c r="H18" s="177"/>
      <c r="I18" s="102"/>
      <c r="J18" s="102"/>
      <c r="K18" s="102"/>
      <c r="M18" s="1809"/>
      <c r="N18" s="1809"/>
      <c r="P18" s="1809"/>
      <c r="Q18" s="1809"/>
    </row>
    <row r="19" spans="2:17" x14ac:dyDescent="0.25">
      <c r="B19" s="534" t="s">
        <v>73</v>
      </c>
      <c r="C19" s="533"/>
      <c r="D19" s="619">
        <v>21841926</v>
      </c>
      <c r="E19" s="640">
        <v>19466427</v>
      </c>
      <c r="F19" s="471"/>
      <c r="G19" s="627">
        <v>76224</v>
      </c>
      <c r="H19" s="813">
        <v>88018</v>
      </c>
      <c r="I19" s="471"/>
      <c r="J19" s="640">
        <v>3268522</v>
      </c>
      <c r="K19" s="620">
        <v>119940870</v>
      </c>
      <c r="M19" s="1822">
        <f>VLOOKUP(B19,'FX rates'!$B$9:$K$114,4,FALSE)</f>
        <v>0.83469599999999999</v>
      </c>
      <c r="N19" s="1823">
        <f>VLOOKUP(B19,'FX rates'!$B$9:$K$114,5,FALSE)</f>
        <v>0.95010099999999997</v>
      </c>
      <c r="P19" s="640">
        <f t="shared" si="0"/>
        <v>91319.474395468525</v>
      </c>
      <c r="Q19" s="620">
        <f t="shared" si="1"/>
        <v>92640.677149060997</v>
      </c>
    </row>
    <row r="20" spans="2:17" x14ac:dyDescent="0.25">
      <c r="B20" s="534" t="s">
        <v>76</v>
      </c>
      <c r="C20" s="533"/>
      <c r="D20" s="621">
        <v>412263</v>
      </c>
      <c r="E20" s="641">
        <v>175087</v>
      </c>
      <c r="F20" s="471"/>
      <c r="G20" s="629">
        <v>697.03499999999997</v>
      </c>
      <c r="H20" s="815">
        <v>262.38</v>
      </c>
      <c r="I20" s="471"/>
      <c r="J20" s="641">
        <v>104538</v>
      </c>
      <c r="K20" s="528">
        <v>72980</v>
      </c>
      <c r="M20" s="1824">
        <f>VLOOKUP(B20,'FX rates'!$B$9:$K$114,4,FALSE)</f>
        <v>0.83469599999999999</v>
      </c>
      <c r="N20" s="1825">
        <f>VLOOKUP(B20,'FX rates'!$B$9:$K$114,5,FALSE)</f>
        <v>0.95010099999999997</v>
      </c>
      <c r="P20" s="641">
        <f t="shared" si="0"/>
        <v>835.07648293510454</v>
      </c>
      <c r="Q20" s="528">
        <f t="shared" si="1"/>
        <v>276.16011350372224</v>
      </c>
    </row>
    <row r="21" spans="2:17" x14ac:dyDescent="0.25">
      <c r="B21" s="534" t="s">
        <v>163</v>
      </c>
      <c r="C21" s="533"/>
      <c r="D21" s="621">
        <v>5443343</v>
      </c>
      <c r="E21" s="641">
        <v>5565367</v>
      </c>
      <c r="F21" s="471"/>
      <c r="G21" s="629">
        <v>32478.183895000002</v>
      </c>
      <c r="H21" s="815">
        <v>29460.143670000001</v>
      </c>
      <c r="I21" s="471"/>
      <c r="J21" s="641">
        <v>1013249</v>
      </c>
      <c r="K21" s="528">
        <v>915628</v>
      </c>
      <c r="M21" s="1824">
        <f>VLOOKUP(B21,'FX rates'!$B$9:$K$114,4,FALSE)</f>
        <v>0.83469599999999999</v>
      </c>
      <c r="N21" s="1825">
        <f>VLOOKUP(B21,'FX rates'!$B$9:$K$114,5,FALSE)</f>
        <v>0.95010099999999997</v>
      </c>
      <c r="P21" s="641">
        <f t="shared" si="0"/>
        <v>38910.194723587992</v>
      </c>
      <c r="Q21" s="528">
        <f t="shared" si="1"/>
        <v>31007.380973180749</v>
      </c>
    </row>
    <row r="22" spans="2:17" x14ac:dyDescent="0.25">
      <c r="B22" s="534" t="s">
        <v>78</v>
      </c>
      <c r="C22" s="533"/>
      <c r="D22" s="529">
        <v>133448625</v>
      </c>
      <c r="E22" s="622">
        <v>208265868</v>
      </c>
      <c r="F22" s="471"/>
      <c r="G22" s="631">
        <v>46719.094114171006</v>
      </c>
      <c r="H22" s="632">
        <v>120776.8733806583</v>
      </c>
      <c r="I22" s="471"/>
      <c r="J22" s="648">
        <v>0</v>
      </c>
      <c r="K22" s="622">
        <v>0</v>
      </c>
      <c r="M22" s="1826">
        <f>VLOOKUP(B22,'FX rates'!$B$9:$K$114,4,FALSE)</f>
        <v>12.355112</v>
      </c>
      <c r="N22" s="1827">
        <f>VLOOKUP(B22,'FX rates'!$B$9:$K$114,5,FALSE)</f>
        <v>13.7004</v>
      </c>
      <c r="P22" s="648">
        <f t="shared" si="0"/>
        <v>3781.3573939411481</v>
      </c>
      <c r="Q22" s="622">
        <f t="shared" si="1"/>
        <v>8815.5727847842627</v>
      </c>
    </row>
    <row r="23" spans="2:17" x14ac:dyDescent="0.25">
      <c r="B23" s="525" t="s">
        <v>26</v>
      </c>
      <c r="C23" s="525"/>
      <c r="D23" s="467">
        <f>SUM(D19:D22)</f>
        <v>161146157</v>
      </c>
      <c r="E23" s="467">
        <f>SUM(E19:E22)</f>
        <v>233472749</v>
      </c>
      <c r="F23" s="467"/>
      <c r="G23" s="467"/>
      <c r="H23" s="467"/>
      <c r="I23" s="467"/>
      <c r="J23" s="467"/>
      <c r="K23" s="467"/>
    </row>
    <row r="24" spans="2:17" x14ac:dyDescent="0.25">
      <c r="B24" s="132"/>
      <c r="C24" s="132"/>
      <c r="D24" s="132"/>
      <c r="E24" s="132"/>
      <c r="F24" s="1809"/>
      <c r="G24" s="1809"/>
      <c r="H24" s="1809"/>
      <c r="I24" s="1809"/>
      <c r="J24" s="1809"/>
      <c r="K24" s="1809"/>
      <c r="L24" s="1809"/>
      <c r="M24" s="1809"/>
      <c r="N24" s="1809"/>
    </row>
    <row r="25" spans="2:17" x14ac:dyDescent="0.25">
      <c r="B25" s="502" t="s">
        <v>124</v>
      </c>
      <c r="C25" s="500"/>
      <c r="D25" s="521">
        <f>SUM(D10,D16,D23)</f>
        <v>235558483</v>
      </c>
      <c r="E25" s="521">
        <f>SUM(E10,E16,E23)</f>
        <v>294607720</v>
      </c>
      <c r="F25" s="1809"/>
      <c r="G25" s="1809"/>
      <c r="H25" s="1809"/>
      <c r="I25" s="1809"/>
      <c r="J25" s="1809"/>
      <c r="K25" s="1809"/>
      <c r="L25" s="1809"/>
      <c r="M25" s="1809"/>
      <c r="N25" s="1809"/>
    </row>
    <row r="26" spans="2:17" x14ac:dyDescent="0.25">
      <c r="F26" s="1809"/>
      <c r="G26" s="1809"/>
      <c r="H26" s="1809"/>
      <c r="I26" s="1809"/>
      <c r="J26" s="1809"/>
      <c r="K26" s="1809"/>
      <c r="L26" s="1809"/>
      <c r="M26" s="1809"/>
      <c r="N26" s="1809"/>
    </row>
    <row r="27" spans="2:17" x14ac:dyDescent="0.25">
      <c r="F27" s="1809"/>
      <c r="G27" s="1809"/>
      <c r="H27" s="1809"/>
      <c r="I27" s="1809"/>
      <c r="J27" s="1809"/>
      <c r="K27" s="1809"/>
      <c r="L27" s="1809"/>
      <c r="M27" s="1809"/>
      <c r="N27" s="1809"/>
    </row>
    <row r="28" spans="2:17" x14ac:dyDescent="0.25">
      <c r="F28" s="1809"/>
      <c r="G28" s="1809"/>
      <c r="H28" s="1809"/>
      <c r="I28" s="1809"/>
      <c r="J28" s="1809"/>
      <c r="K28" s="1809"/>
      <c r="L28" s="1809"/>
      <c r="M28" s="1809"/>
      <c r="N28" s="1809"/>
    </row>
  </sheetData>
  <mergeCells count="11">
    <mergeCell ref="M4:M6"/>
    <mergeCell ref="N4:N6"/>
    <mergeCell ref="P4:Q4"/>
    <mergeCell ref="P5:Q5"/>
    <mergeCell ref="B4:B6"/>
    <mergeCell ref="D4:E4"/>
    <mergeCell ref="G4:H4"/>
    <mergeCell ref="J4:K4"/>
    <mergeCell ref="D5:E5"/>
    <mergeCell ref="G5:H5"/>
    <mergeCell ref="J5:K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AD66"/>
  <sheetViews>
    <sheetView showGridLines="0" topLeftCell="A16" zoomScale="85" zoomScaleNormal="85" workbookViewId="0"/>
  </sheetViews>
  <sheetFormatPr defaultColWidth="11.42578125" defaultRowHeight="15" x14ac:dyDescent="0.25"/>
  <cols>
    <col min="1" max="1" width="2.85546875" style="3" customWidth="1"/>
    <col min="2" max="3" width="45.85546875" style="3" customWidth="1"/>
    <col min="4" max="5" width="5.28515625" style="2" customWidth="1"/>
    <col min="6" max="6" width="15.7109375" style="3" customWidth="1"/>
    <col min="7" max="7" width="11.5703125" style="3" customWidth="1"/>
    <col min="8" max="8" width="2.85546875" style="2" customWidth="1"/>
    <col min="9" max="10" width="15.7109375" style="3" customWidth="1"/>
    <col min="11" max="11" width="2.85546875" style="2" customWidth="1"/>
    <col min="12" max="13" width="15.7109375" style="3" customWidth="1"/>
    <col min="14" max="14" width="2.85546875" style="2" customWidth="1"/>
    <col min="15" max="15" width="10.85546875" style="3" customWidth="1"/>
    <col min="16" max="16" width="2.85546875" style="102" customWidth="1"/>
    <col min="17" max="17" width="26.5703125" style="102" customWidth="1"/>
    <col min="18" max="18" width="36.5703125" style="102" bestFit="1" customWidth="1"/>
    <col min="19" max="19" width="10.28515625" style="102" bestFit="1" customWidth="1"/>
    <col min="20" max="256" width="11.42578125" style="102"/>
    <col min="257" max="257" width="2.85546875" style="102" customWidth="1"/>
    <col min="258" max="259" width="45.85546875" style="102" customWidth="1"/>
    <col min="260" max="260" width="5.7109375" style="102" customWidth="1"/>
    <col min="261" max="261" width="2.85546875" style="102" customWidth="1"/>
    <col min="262" max="263" width="15.7109375" style="102" customWidth="1"/>
    <col min="264" max="264" width="2.85546875" style="102" customWidth="1"/>
    <col min="265" max="266" width="15.7109375" style="102" customWidth="1"/>
    <col min="267" max="267" width="2.85546875" style="102" customWidth="1"/>
    <col min="268" max="269" width="15.7109375" style="102" customWidth="1"/>
    <col min="270" max="270" width="2.85546875" style="102" customWidth="1"/>
    <col min="271" max="271" width="10.85546875" style="102" customWidth="1"/>
    <col min="272" max="272" width="2.85546875" style="102" customWidth="1"/>
    <col min="273" max="273" width="26.5703125" style="102" customWidth="1"/>
    <col min="274" max="512" width="11.42578125" style="102"/>
    <col min="513" max="513" width="2.85546875" style="102" customWidth="1"/>
    <col min="514" max="515" width="45.85546875" style="102" customWidth="1"/>
    <col min="516" max="516" width="5.7109375" style="102" customWidth="1"/>
    <col min="517" max="517" width="2.85546875" style="102" customWidth="1"/>
    <col min="518" max="519" width="15.7109375" style="102" customWidth="1"/>
    <col min="520" max="520" width="2.85546875" style="102" customWidth="1"/>
    <col min="521" max="522" width="15.7109375" style="102" customWidth="1"/>
    <col min="523" max="523" width="2.85546875" style="102" customWidth="1"/>
    <col min="524" max="525" width="15.7109375" style="102" customWidth="1"/>
    <col min="526" max="526" width="2.85546875" style="102" customWidth="1"/>
    <col min="527" max="527" width="10.85546875" style="102" customWidth="1"/>
    <col min="528" max="528" width="2.85546875" style="102" customWidth="1"/>
    <col min="529" max="529" width="26.5703125" style="102" customWidth="1"/>
    <col min="530" max="768" width="11.42578125" style="102"/>
    <col min="769" max="769" width="2.85546875" style="102" customWidth="1"/>
    <col min="770" max="771" width="45.85546875" style="102" customWidth="1"/>
    <col min="772" max="772" width="5.7109375" style="102" customWidth="1"/>
    <col min="773" max="773" width="2.85546875" style="102" customWidth="1"/>
    <col min="774" max="775" width="15.7109375" style="102" customWidth="1"/>
    <col min="776" max="776" width="2.85546875" style="102" customWidth="1"/>
    <col min="777" max="778" width="15.7109375" style="102" customWidth="1"/>
    <col min="779" max="779" width="2.85546875" style="102" customWidth="1"/>
    <col min="780" max="781" width="15.7109375" style="102" customWidth="1"/>
    <col min="782" max="782" width="2.85546875" style="102" customWidth="1"/>
    <col min="783" max="783" width="10.85546875" style="102" customWidth="1"/>
    <col min="784" max="784" width="2.85546875" style="102" customWidth="1"/>
    <col min="785" max="785" width="26.5703125" style="102" customWidth="1"/>
    <col min="786" max="1024" width="11.42578125" style="102"/>
    <col min="1025" max="1025" width="2.85546875" style="102" customWidth="1"/>
    <col min="1026" max="1027" width="45.85546875" style="102" customWidth="1"/>
    <col min="1028" max="1028" width="5.7109375" style="102" customWidth="1"/>
    <col min="1029" max="1029" width="2.85546875" style="102" customWidth="1"/>
    <col min="1030" max="1031" width="15.7109375" style="102" customWidth="1"/>
    <col min="1032" max="1032" width="2.85546875" style="102" customWidth="1"/>
    <col min="1033" max="1034" width="15.7109375" style="102" customWidth="1"/>
    <col min="1035" max="1035" width="2.85546875" style="102" customWidth="1"/>
    <col min="1036" max="1037" width="15.7109375" style="102" customWidth="1"/>
    <col min="1038" max="1038" width="2.85546875" style="102" customWidth="1"/>
    <col min="1039" max="1039" width="10.85546875" style="102" customWidth="1"/>
    <col min="1040" max="1040" width="2.85546875" style="102" customWidth="1"/>
    <col min="1041" max="1041" width="26.5703125" style="102" customWidth="1"/>
    <col min="1042" max="1280" width="11.42578125" style="102"/>
    <col min="1281" max="1281" width="2.85546875" style="102" customWidth="1"/>
    <col min="1282" max="1283" width="45.85546875" style="102" customWidth="1"/>
    <col min="1284" max="1284" width="5.7109375" style="102" customWidth="1"/>
    <col min="1285" max="1285" width="2.85546875" style="102" customWidth="1"/>
    <col min="1286" max="1287" width="15.7109375" style="102" customWidth="1"/>
    <col min="1288" max="1288" width="2.85546875" style="102" customWidth="1"/>
    <col min="1289" max="1290" width="15.7109375" style="102" customWidth="1"/>
    <col min="1291" max="1291" width="2.85546875" style="102" customWidth="1"/>
    <col min="1292" max="1293" width="15.7109375" style="102" customWidth="1"/>
    <col min="1294" max="1294" width="2.85546875" style="102" customWidth="1"/>
    <col min="1295" max="1295" width="10.85546875" style="102" customWidth="1"/>
    <col min="1296" max="1296" width="2.85546875" style="102" customWidth="1"/>
    <col min="1297" max="1297" width="26.5703125" style="102" customWidth="1"/>
    <col min="1298" max="1536" width="11.42578125" style="102"/>
    <col min="1537" max="1537" width="2.85546875" style="102" customWidth="1"/>
    <col min="1538" max="1539" width="45.85546875" style="102" customWidth="1"/>
    <col min="1540" max="1540" width="5.7109375" style="102" customWidth="1"/>
    <col min="1541" max="1541" width="2.85546875" style="102" customWidth="1"/>
    <col min="1542" max="1543" width="15.7109375" style="102" customWidth="1"/>
    <col min="1544" max="1544" width="2.85546875" style="102" customWidth="1"/>
    <col min="1545" max="1546" width="15.7109375" style="102" customWidth="1"/>
    <col min="1547" max="1547" width="2.85546875" style="102" customWidth="1"/>
    <col min="1548" max="1549" width="15.7109375" style="102" customWidth="1"/>
    <col min="1550" max="1550" width="2.85546875" style="102" customWidth="1"/>
    <col min="1551" max="1551" width="10.85546875" style="102" customWidth="1"/>
    <col min="1552" max="1552" width="2.85546875" style="102" customWidth="1"/>
    <col min="1553" max="1553" width="26.5703125" style="102" customWidth="1"/>
    <col min="1554" max="1792" width="11.42578125" style="102"/>
    <col min="1793" max="1793" width="2.85546875" style="102" customWidth="1"/>
    <col min="1794" max="1795" width="45.85546875" style="102" customWidth="1"/>
    <col min="1796" max="1796" width="5.7109375" style="102" customWidth="1"/>
    <col min="1797" max="1797" width="2.85546875" style="102" customWidth="1"/>
    <col min="1798" max="1799" width="15.7109375" style="102" customWidth="1"/>
    <col min="1800" max="1800" width="2.85546875" style="102" customWidth="1"/>
    <col min="1801" max="1802" width="15.7109375" style="102" customWidth="1"/>
    <col min="1803" max="1803" width="2.85546875" style="102" customWidth="1"/>
    <col min="1804" max="1805" width="15.7109375" style="102" customWidth="1"/>
    <col min="1806" max="1806" width="2.85546875" style="102" customWidth="1"/>
    <col min="1807" max="1807" width="10.85546875" style="102" customWidth="1"/>
    <col min="1808" max="1808" width="2.85546875" style="102" customWidth="1"/>
    <col min="1809" max="1809" width="26.5703125" style="102" customWidth="1"/>
    <col min="1810" max="2048" width="11.42578125" style="102"/>
    <col min="2049" max="2049" width="2.85546875" style="102" customWidth="1"/>
    <col min="2050" max="2051" width="45.85546875" style="102" customWidth="1"/>
    <col min="2052" max="2052" width="5.7109375" style="102" customWidth="1"/>
    <col min="2053" max="2053" width="2.85546875" style="102" customWidth="1"/>
    <col min="2054" max="2055" width="15.7109375" style="102" customWidth="1"/>
    <col min="2056" max="2056" width="2.85546875" style="102" customWidth="1"/>
    <col min="2057" max="2058" width="15.7109375" style="102" customWidth="1"/>
    <col min="2059" max="2059" width="2.85546875" style="102" customWidth="1"/>
    <col min="2060" max="2061" width="15.7109375" style="102" customWidth="1"/>
    <col min="2062" max="2062" width="2.85546875" style="102" customWidth="1"/>
    <col min="2063" max="2063" width="10.85546875" style="102" customWidth="1"/>
    <col min="2064" max="2064" width="2.85546875" style="102" customWidth="1"/>
    <col min="2065" max="2065" width="26.5703125" style="102" customWidth="1"/>
    <col min="2066" max="2304" width="11.42578125" style="102"/>
    <col min="2305" max="2305" width="2.85546875" style="102" customWidth="1"/>
    <col min="2306" max="2307" width="45.85546875" style="102" customWidth="1"/>
    <col min="2308" max="2308" width="5.7109375" style="102" customWidth="1"/>
    <col min="2309" max="2309" width="2.85546875" style="102" customWidth="1"/>
    <col min="2310" max="2311" width="15.7109375" style="102" customWidth="1"/>
    <col min="2312" max="2312" width="2.85546875" style="102" customWidth="1"/>
    <col min="2313" max="2314" width="15.7109375" style="102" customWidth="1"/>
    <col min="2315" max="2315" width="2.85546875" style="102" customWidth="1"/>
    <col min="2316" max="2317" width="15.7109375" style="102" customWidth="1"/>
    <col min="2318" max="2318" width="2.85546875" style="102" customWidth="1"/>
    <col min="2319" max="2319" width="10.85546875" style="102" customWidth="1"/>
    <col min="2320" max="2320" width="2.85546875" style="102" customWidth="1"/>
    <col min="2321" max="2321" width="26.5703125" style="102" customWidth="1"/>
    <col min="2322" max="2560" width="11.42578125" style="102"/>
    <col min="2561" max="2561" width="2.85546875" style="102" customWidth="1"/>
    <col min="2562" max="2563" width="45.85546875" style="102" customWidth="1"/>
    <col min="2564" max="2564" width="5.7109375" style="102" customWidth="1"/>
    <col min="2565" max="2565" width="2.85546875" style="102" customWidth="1"/>
    <col min="2566" max="2567" width="15.7109375" style="102" customWidth="1"/>
    <col min="2568" max="2568" width="2.85546875" style="102" customWidth="1"/>
    <col min="2569" max="2570" width="15.7109375" style="102" customWidth="1"/>
    <col min="2571" max="2571" width="2.85546875" style="102" customWidth="1"/>
    <col min="2572" max="2573" width="15.7109375" style="102" customWidth="1"/>
    <col min="2574" max="2574" width="2.85546875" style="102" customWidth="1"/>
    <col min="2575" max="2575" width="10.85546875" style="102" customWidth="1"/>
    <col min="2576" max="2576" width="2.85546875" style="102" customWidth="1"/>
    <col min="2577" max="2577" width="26.5703125" style="102" customWidth="1"/>
    <col min="2578" max="2816" width="11.42578125" style="102"/>
    <col min="2817" max="2817" width="2.85546875" style="102" customWidth="1"/>
    <col min="2818" max="2819" width="45.85546875" style="102" customWidth="1"/>
    <col min="2820" max="2820" width="5.7109375" style="102" customWidth="1"/>
    <col min="2821" max="2821" width="2.85546875" style="102" customWidth="1"/>
    <col min="2822" max="2823" width="15.7109375" style="102" customWidth="1"/>
    <col min="2824" max="2824" width="2.85546875" style="102" customWidth="1"/>
    <col min="2825" max="2826" width="15.7109375" style="102" customWidth="1"/>
    <col min="2827" max="2827" width="2.85546875" style="102" customWidth="1"/>
    <col min="2828" max="2829" width="15.7109375" style="102" customWidth="1"/>
    <col min="2830" max="2830" width="2.85546875" style="102" customWidth="1"/>
    <col min="2831" max="2831" width="10.85546875" style="102" customWidth="1"/>
    <col min="2832" max="2832" width="2.85546875" style="102" customWidth="1"/>
    <col min="2833" max="2833" width="26.5703125" style="102" customWidth="1"/>
    <col min="2834" max="3072" width="11.42578125" style="102"/>
    <col min="3073" max="3073" width="2.85546875" style="102" customWidth="1"/>
    <col min="3074" max="3075" width="45.85546875" style="102" customWidth="1"/>
    <col min="3076" max="3076" width="5.7109375" style="102" customWidth="1"/>
    <col min="3077" max="3077" width="2.85546875" style="102" customWidth="1"/>
    <col min="3078" max="3079" width="15.7109375" style="102" customWidth="1"/>
    <col min="3080" max="3080" width="2.85546875" style="102" customWidth="1"/>
    <col min="3081" max="3082" width="15.7109375" style="102" customWidth="1"/>
    <col min="3083" max="3083" width="2.85546875" style="102" customWidth="1"/>
    <col min="3084" max="3085" width="15.7109375" style="102" customWidth="1"/>
    <col min="3086" max="3086" width="2.85546875" style="102" customWidth="1"/>
    <col min="3087" max="3087" width="10.85546875" style="102" customWidth="1"/>
    <col min="3088" max="3088" width="2.85546875" style="102" customWidth="1"/>
    <col min="3089" max="3089" width="26.5703125" style="102" customWidth="1"/>
    <col min="3090" max="3328" width="11.42578125" style="102"/>
    <col min="3329" max="3329" width="2.85546875" style="102" customWidth="1"/>
    <col min="3330" max="3331" width="45.85546875" style="102" customWidth="1"/>
    <col min="3332" max="3332" width="5.7109375" style="102" customWidth="1"/>
    <col min="3333" max="3333" width="2.85546875" style="102" customWidth="1"/>
    <col min="3334" max="3335" width="15.7109375" style="102" customWidth="1"/>
    <col min="3336" max="3336" width="2.85546875" style="102" customWidth="1"/>
    <col min="3337" max="3338" width="15.7109375" style="102" customWidth="1"/>
    <col min="3339" max="3339" width="2.85546875" style="102" customWidth="1"/>
    <col min="3340" max="3341" width="15.7109375" style="102" customWidth="1"/>
    <col min="3342" max="3342" width="2.85546875" style="102" customWidth="1"/>
    <col min="3343" max="3343" width="10.85546875" style="102" customWidth="1"/>
    <col min="3344" max="3344" width="2.85546875" style="102" customWidth="1"/>
    <col min="3345" max="3345" width="26.5703125" style="102" customWidth="1"/>
    <col min="3346" max="3584" width="11.42578125" style="102"/>
    <col min="3585" max="3585" width="2.85546875" style="102" customWidth="1"/>
    <col min="3586" max="3587" width="45.85546875" style="102" customWidth="1"/>
    <col min="3588" max="3588" width="5.7109375" style="102" customWidth="1"/>
    <col min="3589" max="3589" width="2.85546875" style="102" customWidth="1"/>
    <col min="3590" max="3591" width="15.7109375" style="102" customWidth="1"/>
    <col min="3592" max="3592" width="2.85546875" style="102" customWidth="1"/>
    <col min="3593" max="3594" width="15.7109375" style="102" customWidth="1"/>
    <col min="3595" max="3595" width="2.85546875" style="102" customWidth="1"/>
    <col min="3596" max="3597" width="15.7109375" style="102" customWidth="1"/>
    <col min="3598" max="3598" width="2.85546875" style="102" customWidth="1"/>
    <col min="3599" max="3599" width="10.85546875" style="102" customWidth="1"/>
    <col min="3600" max="3600" width="2.85546875" style="102" customWidth="1"/>
    <col min="3601" max="3601" width="26.5703125" style="102" customWidth="1"/>
    <col min="3602" max="3840" width="11.42578125" style="102"/>
    <col min="3841" max="3841" width="2.85546875" style="102" customWidth="1"/>
    <col min="3842" max="3843" width="45.85546875" style="102" customWidth="1"/>
    <col min="3844" max="3844" width="5.7109375" style="102" customWidth="1"/>
    <col min="3845" max="3845" width="2.85546875" style="102" customWidth="1"/>
    <col min="3846" max="3847" width="15.7109375" style="102" customWidth="1"/>
    <col min="3848" max="3848" width="2.85546875" style="102" customWidth="1"/>
    <col min="3849" max="3850" width="15.7109375" style="102" customWidth="1"/>
    <col min="3851" max="3851" width="2.85546875" style="102" customWidth="1"/>
    <col min="3852" max="3853" width="15.7109375" style="102" customWidth="1"/>
    <col min="3854" max="3854" width="2.85546875" style="102" customWidth="1"/>
    <col min="3855" max="3855" width="10.85546875" style="102" customWidth="1"/>
    <col min="3856" max="3856" width="2.85546875" style="102" customWidth="1"/>
    <col min="3857" max="3857" width="26.5703125" style="102" customWidth="1"/>
    <col min="3858" max="4096" width="11.42578125" style="102"/>
    <col min="4097" max="4097" width="2.85546875" style="102" customWidth="1"/>
    <col min="4098" max="4099" width="45.85546875" style="102" customWidth="1"/>
    <col min="4100" max="4100" width="5.7109375" style="102" customWidth="1"/>
    <col min="4101" max="4101" width="2.85546875" style="102" customWidth="1"/>
    <col min="4102" max="4103" width="15.7109375" style="102" customWidth="1"/>
    <col min="4104" max="4104" width="2.85546875" style="102" customWidth="1"/>
    <col min="4105" max="4106" width="15.7109375" style="102" customWidth="1"/>
    <col min="4107" max="4107" width="2.85546875" style="102" customWidth="1"/>
    <col min="4108" max="4109" width="15.7109375" style="102" customWidth="1"/>
    <col min="4110" max="4110" width="2.85546875" style="102" customWidth="1"/>
    <col min="4111" max="4111" width="10.85546875" style="102" customWidth="1"/>
    <col min="4112" max="4112" width="2.85546875" style="102" customWidth="1"/>
    <col min="4113" max="4113" width="26.5703125" style="102" customWidth="1"/>
    <col min="4114" max="4352" width="11.42578125" style="102"/>
    <col min="4353" max="4353" width="2.85546875" style="102" customWidth="1"/>
    <col min="4354" max="4355" width="45.85546875" style="102" customWidth="1"/>
    <col min="4356" max="4356" width="5.7109375" style="102" customWidth="1"/>
    <col min="4357" max="4357" width="2.85546875" style="102" customWidth="1"/>
    <col min="4358" max="4359" width="15.7109375" style="102" customWidth="1"/>
    <col min="4360" max="4360" width="2.85546875" style="102" customWidth="1"/>
    <col min="4361" max="4362" width="15.7109375" style="102" customWidth="1"/>
    <col min="4363" max="4363" width="2.85546875" style="102" customWidth="1"/>
    <col min="4364" max="4365" width="15.7109375" style="102" customWidth="1"/>
    <col min="4366" max="4366" width="2.85546875" style="102" customWidth="1"/>
    <col min="4367" max="4367" width="10.85546875" style="102" customWidth="1"/>
    <col min="4368" max="4368" width="2.85546875" style="102" customWidth="1"/>
    <col min="4369" max="4369" width="26.5703125" style="102" customWidth="1"/>
    <col min="4370" max="4608" width="11.42578125" style="102"/>
    <col min="4609" max="4609" width="2.85546875" style="102" customWidth="1"/>
    <col min="4610" max="4611" width="45.85546875" style="102" customWidth="1"/>
    <col min="4612" max="4612" width="5.7109375" style="102" customWidth="1"/>
    <col min="4613" max="4613" width="2.85546875" style="102" customWidth="1"/>
    <col min="4614" max="4615" width="15.7109375" style="102" customWidth="1"/>
    <col min="4616" max="4616" width="2.85546875" style="102" customWidth="1"/>
    <col min="4617" max="4618" width="15.7109375" style="102" customWidth="1"/>
    <col min="4619" max="4619" width="2.85546875" style="102" customWidth="1"/>
    <col min="4620" max="4621" width="15.7109375" style="102" customWidth="1"/>
    <col min="4622" max="4622" width="2.85546875" style="102" customWidth="1"/>
    <col min="4623" max="4623" width="10.85546875" style="102" customWidth="1"/>
    <col min="4624" max="4624" width="2.85546875" style="102" customWidth="1"/>
    <col min="4625" max="4625" width="26.5703125" style="102" customWidth="1"/>
    <col min="4626" max="4864" width="11.42578125" style="102"/>
    <col min="4865" max="4865" width="2.85546875" style="102" customWidth="1"/>
    <col min="4866" max="4867" width="45.85546875" style="102" customWidth="1"/>
    <col min="4868" max="4868" width="5.7109375" style="102" customWidth="1"/>
    <col min="4869" max="4869" width="2.85546875" style="102" customWidth="1"/>
    <col min="4870" max="4871" width="15.7109375" style="102" customWidth="1"/>
    <col min="4872" max="4872" width="2.85546875" style="102" customWidth="1"/>
    <col min="4873" max="4874" width="15.7109375" style="102" customWidth="1"/>
    <col min="4875" max="4875" width="2.85546875" style="102" customWidth="1"/>
    <col min="4876" max="4877" width="15.7109375" style="102" customWidth="1"/>
    <col min="4878" max="4878" width="2.85546875" style="102" customWidth="1"/>
    <col min="4879" max="4879" width="10.85546875" style="102" customWidth="1"/>
    <col min="4880" max="4880" width="2.85546875" style="102" customWidth="1"/>
    <col min="4881" max="4881" width="26.5703125" style="102" customWidth="1"/>
    <col min="4882" max="5120" width="11.42578125" style="102"/>
    <col min="5121" max="5121" width="2.85546875" style="102" customWidth="1"/>
    <col min="5122" max="5123" width="45.85546875" style="102" customWidth="1"/>
    <col min="5124" max="5124" width="5.7109375" style="102" customWidth="1"/>
    <col min="5125" max="5125" width="2.85546875" style="102" customWidth="1"/>
    <col min="5126" max="5127" width="15.7109375" style="102" customWidth="1"/>
    <col min="5128" max="5128" width="2.85546875" style="102" customWidth="1"/>
    <col min="5129" max="5130" width="15.7109375" style="102" customWidth="1"/>
    <col min="5131" max="5131" width="2.85546875" style="102" customWidth="1"/>
    <col min="5132" max="5133" width="15.7109375" style="102" customWidth="1"/>
    <col min="5134" max="5134" width="2.85546875" style="102" customWidth="1"/>
    <col min="5135" max="5135" width="10.85546875" style="102" customWidth="1"/>
    <col min="5136" max="5136" width="2.85546875" style="102" customWidth="1"/>
    <col min="5137" max="5137" width="26.5703125" style="102" customWidth="1"/>
    <col min="5138" max="5376" width="11.42578125" style="102"/>
    <col min="5377" max="5377" width="2.85546875" style="102" customWidth="1"/>
    <col min="5378" max="5379" width="45.85546875" style="102" customWidth="1"/>
    <col min="5380" max="5380" width="5.7109375" style="102" customWidth="1"/>
    <col min="5381" max="5381" width="2.85546875" style="102" customWidth="1"/>
    <col min="5382" max="5383" width="15.7109375" style="102" customWidth="1"/>
    <col min="5384" max="5384" width="2.85546875" style="102" customWidth="1"/>
    <col min="5385" max="5386" width="15.7109375" style="102" customWidth="1"/>
    <col min="5387" max="5387" width="2.85546875" style="102" customWidth="1"/>
    <col min="5388" max="5389" width="15.7109375" style="102" customWidth="1"/>
    <col min="5390" max="5390" width="2.85546875" style="102" customWidth="1"/>
    <col min="5391" max="5391" width="10.85546875" style="102" customWidth="1"/>
    <col min="5392" max="5392" width="2.85546875" style="102" customWidth="1"/>
    <col min="5393" max="5393" width="26.5703125" style="102" customWidth="1"/>
    <col min="5394" max="5632" width="11.42578125" style="102"/>
    <col min="5633" max="5633" width="2.85546875" style="102" customWidth="1"/>
    <col min="5634" max="5635" width="45.85546875" style="102" customWidth="1"/>
    <col min="5636" max="5636" width="5.7109375" style="102" customWidth="1"/>
    <col min="5637" max="5637" width="2.85546875" style="102" customWidth="1"/>
    <col min="5638" max="5639" width="15.7109375" style="102" customWidth="1"/>
    <col min="5640" max="5640" width="2.85546875" style="102" customWidth="1"/>
    <col min="5641" max="5642" width="15.7109375" style="102" customWidth="1"/>
    <col min="5643" max="5643" width="2.85546875" style="102" customWidth="1"/>
    <col min="5644" max="5645" width="15.7109375" style="102" customWidth="1"/>
    <col min="5646" max="5646" width="2.85546875" style="102" customWidth="1"/>
    <col min="5647" max="5647" width="10.85546875" style="102" customWidth="1"/>
    <col min="5648" max="5648" width="2.85546875" style="102" customWidth="1"/>
    <col min="5649" max="5649" width="26.5703125" style="102" customWidth="1"/>
    <col min="5650" max="5888" width="11.42578125" style="102"/>
    <col min="5889" max="5889" width="2.85546875" style="102" customWidth="1"/>
    <col min="5890" max="5891" width="45.85546875" style="102" customWidth="1"/>
    <col min="5892" max="5892" width="5.7109375" style="102" customWidth="1"/>
    <col min="5893" max="5893" width="2.85546875" style="102" customWidth="1"/>
    <col min="5894" max="5895" width="15.7109375" style="102" customWidth="1"/>
    <col min="5896" max="5896" width="2.85546875" style="102" customWidth="1"/>
    <col min="5897" max="5898" width="15.7109375" style="102" customWidth="1"/>
    <col min="5899" max="5899" width="2.85546875" style="102" customWidth="1"/>
    <col min="5900" max="5901" width="15.7109375" style="102" customWidth="1"/>
    <col min="5902" max="5902" width="2.85546875" style="102" customWidth="1"/>
    <col min="5903" max="5903" width="10.85546875" style="102" customWidth="1"/>
    <col min="5904" max="5904" width="2.85546875" style="102" customWidth="1"/>
    <col min="5905" max="5905" width="26.5703125" style="102" customWidth="1"/>
    <col min="5906" max="6144" width="11.42578125" style="102"/>
    <col min="6145" max="6145" width="2.85546875" style="102" customWidth="1"/>
    <col min="6146" max="6147" width="45.85546875" style="102" customWidth="1"/>
    <col min="6148" max="6148" width="5.7109375" style="102" customWidth="1"/>
    <col min="6149" max="6149" width="2.85546875" style="102" customWidth="1"/>
    <col min="6150" max="6151" width="15.7109375" style="102" customWidth="1"/>
    <col min="6152" max="6152" width="2.85546875" style="102" customWidth="1"/>
    <col min="6153" max="6154" width="15.7109375" style="102" customWidth="1"/>
    <col min="6155" max="6155" width="2.85546875" style="102" customWidth="1"/>
    <col min="6156" max="6157" width="15.7109375" style="102" customWidth="1"/>
    <col min="6158" max="6158" width="2.85546875" style="102" customWidth="1"/>
    <col min="6159" max="6159" width="10.85546875" style="102" customWidth="1"/>
    <col min="6160" max="6160" width="2.85546875" style="102" customWidth="1"/>
    <col min="6161" max="6161" width="26.5703125" style="102" customWidth="1"/>
    <col min="6162" max="6400" width="11.42578125" style="102"/>
    <col min="6401" max="6401" width="2.85546875" style="102" customWidth="1"/>
    <col min="6402" max="6403" width="45.85546875" style="102" customWidth="1"/>
    <col min="6404" max="6404" width="5.7109375" style="102" customWidth="1"/>
    <col min="6405" max="6405" width="2.85546875" style="102" customWidth="1"/>
    <col min="6406" max="6407" width="15.7109375" style="102" customWidth="1"/>
    <col min="6408" max="6408" width="2.85546875" style="102" customWidth="1"/>
    <col min="6409" max="6410" width="15.7109375" style="102" customWidth="1"/>
    <col min="6411" max="6411" width="2.85546875" style="102" customWidth="1"/>
    <col min="6412" max="6413" width="15.7109375" style="102" customWidth="1"/>
    <col min="6414" max="6414" width="2.85546875" style="102" customWidth="1"/>
    <col min="6415" max="6415" width="10.85546875" style="102" customWidth="1"/>
    <col min="6416" max="6416" width="2.85546875" style="102" customWidth="1"/>
    <col min="6417" max="6417" width="26.5703125" style="102" customWidth="1"/>
    <col min="6418" max="6656" width="11.42578125" style="102"/>
    <col min="6657" max="6657" width="2.85546875" style="102" customWidth="1"/>
    <col min="6658" max="6659" width="45.85546875" style="102" customWidth="1"/>
    <col min="6660" max="6660" width="5.7109375" style="102" customWidth="1"/>
    <col min="6661" max="6661" width="2.85546875" style="102" customWidth="1"/>
    <col min="6662" max="6663" width="15.7109375" style="102" customWidth="1"/>
    <col min="6664" max="6664" width="2.85546875" style="102" customWidth="1"/>
    <col min="6665" max="6666" width="15.7109375" style="102" customWidth="1"/>
    <col min="6667" max="6667" width="2.85546875" style="102" customWidth="1"/>
    <col min="6668" max="6669" width="15.7109375" style="102" customWidth="1"/>
    <col min="6670" max="6670" width="2.85546875" style="102" customWidth="1"/>
    <col min="6671" max="6671" width="10.85546875" style="102" customWidth="1"/>
    <col min="6672" max="6672" width="2.85546875" style="102" customWidth="1"/>
    <col min="6673" max="6673" width="26.5703125" style="102" customWidth="1"/>
    <col min="6674" max="6912" width="11.42578125" style="102"/>
    <col min="6913" max="6913" width="2.85546875" style="102" customWidth="1"/>
    <col min="6914" max="6915" width="45.85546875" style="102" customWidth="1"/>
    <col min="6916" max="6916" width="5.7109375" style="102" customWidth="1"/>
    <col min="6917" max="6917" width="2.85546875" style="102" customWidth="1"/>
    <col min="6918" max="6919" width="15.7109375" style="102" customWidth="1"/>
    <col min="6920" max="6920" width="2.85546875" style="102" customWidth="1"/>
    <col min="6921" max="6922" width="15.7109375" style="102" customWidth="1"/>
    <col min="6923" max="6923" width="2.85546875" style="102" customWidth="1"/>
    <col min="6924" max="6925" width="15.7109375" style="102" customWidth="1"/>
    <col min="6926" max="6926" width="2.85546875" style="102" customWidth="1"/>
    <col min="6927" max="6927" width="10.85546875" style="102" customWidth="1"/>
    <col min="6928" max="6928" width="2.85546875" style="102" customWidth="1"/>
    <col min="6929" max="6929" width="26.5703125" style="102" customWidth="1"/>
    <col min="6930" max="7168" width="11.42578125" style="102"/>
    <col min="7169" max="7169" width="2.85546875" style="102" customWidth="1"/>
    <col min="7170" max="7171" width="45.85546875" style="102" customWidth="1"/>
    <col min="7172" max="7172" width="5.7109375" style="102" customWidth="1"/>
    <col min="7173" max="7173" width="2.85546875" style="102" customWidth="1"/>
    <col min="7174" max="7175" width="15.7109375" style="102" customWidth="1"/>
    <col min="7176" max="7176" width="2.85546875" style="102" customWidth="1"/>
    <col min="7177" max="7178" width="15.7109375" style="102" customWidth="1"/>
    <col min="7179" max="7179" width="2.85546875" style="102" customWidth="1"/>
    <col min="7180" max="7181" width="15.7109375" style="102" customWidth="1"/>
    <col min="7182" max="7182" width="2.85546875" style="102" customWidth="1"/>
    <col min="7183" max="7183" width="10.85546875" style="102" customWidth="1"/>
    <col min="7184" max="7184" width="2.85546875" style="102" customWidth="1"/>
    <col min="7185" max="7185" width="26.5703125" style="102" customWidth="1"/>
    <col min="7186" max="7424" width="11.42578125" style="102"/>
    <col min="7425" max="7425" width="2.85546875" style="102" customWidth="1"/>
    <col min="7426" max="7427" width="45.85546875" style="102" customWidth="1"/>
    <col min="7428" max="7428" width="5.7109375" style="102" customWidth="1"/>
    <col min="7429" max="7429" width="2.85546875" style="102" customWidth="1"/>
    <col min="7430" max="7431" width="15.7109375" style="102" customWidth="1"/>
    <col min="7432" max="7432" width="2.85546875" style="102" customWidth="1"/>
    <col min="7433" max="7434" width="15.7109375" style="102" customWidth="1"/>
    <col min="7435" max="7435" width="2.85546875" style="102" customWidth="1"/>
    <col min="7436" max="7437" width="15.7109375" style="102" customWidth="1"/>
    <col min="7438" max="7438" width="2.85546875" style="102" customWidth="1"/>
    <col min="7439" max="7439" width="10.85546875" style="102" customWidth="1"/>
    <col min="7440" max="7440" width="2.85546875" style="102" customWidth="1"/>
    <col min="7441" max="7441" width="26.5703125" style="102" customWidth="1"/>
    <col min="7442" max="7680" width="11.42578125" style="102"/>
    <col min="7681" max="7681" width="2.85546875" style="102" customWidth="1"/>
    <col min="7682" max="7683" width="45.85546875" style="102" customWidth="1"/>
    <col min="7684" max="7684" width="5.7109375" style="102" customWidth="1"/>
    <col min="7685" max="7685" width="2.85546875" style="102" customWidth="1"/>
    <col min="7686" max="7687" width="15.7109375" style="102" customWidth="1"/>
    <col min="7688" max="7688" width="2.85546875" style="102" customWidth="1"/>
    <col min="7689" max="7690" width="15.7109375" style="102" customWidth="1"/>
    <col min="7691" max="7691" width="2.85546875" style="102" customWidth="1"/>
    <col min="7692" max="7693" width="15.7109375" style="102" customWidth="1"/>
    <col min="7694" max="7694" width="2.85546875" style="102" customWidth="1"/>
    <col min="7695" max="7695" width="10.85546875" style="102" customWidth="1"/>
    <col min="7696" max="7696" width="2.85546875" style="102" customWidth="1"/>
    <col min="7697" max="7697" width="26.5703125" style="102" customWidth="1"/>
    <col min="7698" max="7936" width="11.42578125" style="102"/>
    <col min="7937" max="7937" width="2.85546875" style="102" customWidth="1"/>
    <col min="7938" max="7939" width="45.85546875" style="102" customWidth="1"/>
    <col min="7940" max="7940" width="5.7109375" style="102" customWidth="1"/>
    <col min="7941" max="7941" width="2.85546875" style="102" customWidth="1"/>
    <col min="7942" max="7943" width="15.7109375" style="102" customWidth="1"/>
    <col min="7944" max="7944" width="2.85546875" style="102" customWidth="1"/>
    <col min="7945" max="7946" width="15.7109375" style="102" customWidth="1"/>
    <col min="7947" max="7947" width="2.85546875" style="102" customWidth="1"/>
    <col min="7948" max="7949" width="15.7109375" style="102" customWidth="1"/>
    <col min="7950" max="7950" width="2.85546875" style="102" customWidth="1"/>
    <col min="7951" max="7951" width="10.85546875" style="102" customWidth="1"/>
    <col min="7952" max="7952" width="2.85546875" style="102" customWidth="1"/>
    <col min="7953" max="7953" width="26.5703125" style="102" customWidth="1"/>
    <col min="7954" max="8192" width="11.42578125" style="102"/>
    <col min="8193" max="8193" width="2.85546875" style="102" customWidth="1"/>
    <col min="8194" max="8195" width="45.85546875" style="102" customWidth="1"/>
    <col min="8196" max="8196" width="5.7109375" style="102" customWidth="1"/>
    <col min="8197" max="8197" width="2.85546875" style="102" customWidth="1"/>
    <col min="8198" max="8199" width="15.7109375" style="102" customWidth="1"/>
    <col min="8200" max="8200" width="2.85546875" style="102" customWidth="1"/>
    <col min="8201" max="8202" width="15.7109375" style="102" customWidth="1"/>
    <col min="8203" max="8203" width="2.85546875" style="102" customWidth="1"/>
    <col min="8204" max="8205" width="15.7109375" style="102" customWidth="1"/>
    <col min="8206" max="8206" width="2.85546875" style="102" customWidth="1"/>
    <col min="8207" max="8207" width="10.85546875" style="102" customWidth="1"/>
    <col min="8208" max="8208" width="2.85546875" style="102" customWidth="1"/>
    <col min="8209" max="8209" width="26.5703125" style="102" customWidth="1"/>
    <col min="8210" max="8448" width="11.42578125" style="102"/>
    <col min="8449" max="8449" width="2.85546875" style="102" customWidth="1"/>
    <col min="8450" max="8451" width="45.85546875" style="102" customWidth="1"/>
    <col min="8452" max="8452" width="5.7109375" style="102" customWidth="1"/>
    <col min="8453" max="8453" width="2.85546875" style="102" customWidth="1"/>
    <col min="8454" max="8455" width="15.7109375" style="102" customWidth="1"/>
    <col min="8456" max="8456" width="2.85546875" style="102" customWidth="1"/>
    <col min="8457" max="8458" width="15.7109375" style="102" customWidth="1"/>
    <col min="8459" max="8459" width="2.85546875" style="102" customWidth="1"/>
    <col min="8460" max="8461" width="15.7109375" style="102" customWidth="1"/>
    <col min="8462" max="8462" width="2.85546875" style="102" customWidth="1"/>
    <col min="8463" max="8463" width="10.85546875" style="102" customWidth="1"/>
    <col min="8464" max="8464" width="2.85546875" style="102" customWidth="1"/>
    <col min="8465" max="8465" width="26.5703125" style="102" customWidth="1"/>
    <col min="8466" max="8704" width="11.42578125" style="102"/>
    <col min="8705" max="8705" width="2.85546875" style="102" customWidth="1"/>
    <col min="8706" max="8707" width="45.85546875" style="102" customWidth="1"/>
    <col min="8708" max="8708" width="5.7109375" style="102" customWidth="1"/>
    <col min="8709" max="8709" width="2.85546875" style="102" customWidth="1"/>
    <col min="8710" max="8711" width="15.7109375" style="102" customWidth="1"/>
    <col min="8712" max="8712" width="2.85546875" style="102" customWidth="1"/>
    <col min="8713" max="8714" width="15.7109375" style="102" customWidth="1"/>
    <col min="8715" max="8715" width="2.85546875" style="102" customWidth="1"/>
    <col min="8716" max="8717" width="15.7109375" style="102" customWidth="1"/>
    <col min="8718" max="8718" width="2.85546875" style="102" customWidth="1"/>
    <col min="8719" max="8719" width="10.85546875" style="102" customWidth="1"/>
    <col min="8720" max="8720" width="2.85546875" style="102" customWidth="1"/>
    <col min="8721" max="8721" width="26.5703125" style="102" customWidth="1"/>
    <col min="8722" max="8960" width="11.42578125" style="102"/>
    <col min="8961" max="8961" width="2.85546875" style="102" customWidth="1"/>
    <col min="8962" max="8963" width="45.85546875" style="102" customWidth="1"/>
    <col min="8964" max="8964" width="5.7109375" style="102" customWidth="1"/>
    <col min="8965" max="8965" width="2.85546875" style="102" customWidth="1"/>
    <col min="8966" max="8967" width="15.7109375" style="102" customWidth="1"/>
    <col min="8968" max="8968" width="2.85546875" style="102" customWidth="1"/>
    <col min="8969" max="8970" width="15.7109375" style="102" customWidth="1"/>
    <col min="8971" max="8971" width="2.85546875" style="102" customWidth="1"/>
    <col min="8972" max="8973" width="15.7109375" style="102" customWidth="1"/>
    <col min="8974" max="8974" width="2.85546875" style="102" customWidth="1"/>
    <col min="8975" max="8975" width="10.85546875" style="102" customWidth="1"/>
    <col min="8976" max="8976" width="2.85546875" style="102" customWidth="1"/>
    <col min="8977" max="8977" width="26.5703125" style="102" customWidth="1"/>
    <col min="8978" max="9216" width="11.42578125" style="102"/>
    <col min="9217" max="9217" width="2.85546875" style="102" customWidth="1"/>
    <col min="9218" max="9219" width="45.85546875" style="102" customWidth="1"/>
    <col min="9220" max="9220" width="5.7109375" style="102" customWidth="1"/>
    <col min="9221" max="9221" width="2.85546875" style="102" customWidth="1"/>
    <col min="9222" max="9223" width="15.7109375" style="102" customWidth="1"/>
    <col min="9224" max="9224" width="2.85546875" style="102" customWidth="1"/>
    <col min="9225" max="9226" width="15.7109375" style="102" customWidth="1"/>
    <col min="9227" max="9227" width="2.85546875" style="102" customWidth="1"/>
    <col min="9228" max="9229" width="15.7109375" style="102" customWidth="1"/>
    <col min="9230" max="9230" width="2.85546875" style="102" customWidth="1"/>
    <col min="9231" max="9231" width="10.85546875" style="102" customWidth="1"/>
    <col min="9232" max="9232" width="2.85546875" style="102" customWidth="1"/>
    <col min="9233" max="9233" width="26.5703125" style="102" customWidth="1"/>
    <col min="9234" max="9472" width="11.42578125" style="102"/>
    <col min="9473" max="9473" width="2.85546875" style="102" customWidth="1"/>
    <col min="9474" max="9475" width="45.85546875" style="102" customWidth="1"/>
    <col min="9476" max="9476" width="5.7109375" style="102" customWidth="1"/>
    <col min="9477" max="9477" width="2.85546875" style="102" customWidth="1"/>
    <col min="9478" max="9479" width="15.7109375" style="102" customWidth="1"/>
    <col min="9480" max="9480" width="2.85546875" style="102" customWidth="1"/>
    <col min="9481" max="9482" width="15.7109375" style="102" customWidth="1"/>
    <col min="9483" max="9483" width="2.85546875" style="102" customWidth="1"/>
    <col min="9484" max="9485" width="15.7109375" style="102" customWidth="1"/>
    <col min="9486" max="9486" width="2.85546875" style="102" customWidth="1"/>
    <col min="9487" max="9487" width="10.85546875" style="102" customWidth="1"/>
    <col min="9488" max="9488" width="2.85546875" style="102" customWidth="1"/>
    <col min="9489" max="9489" width="26.5703125" style="102" customWidth="1"/>
    <col min="9490" max="9728" width="11.42578125" style="102"/>
    <col min="9729" max="9729" width="2.85546875" style="102" customWidth="1"/>
    <col min="9730" max="9731" width="45.85546875" style="102" customWidth="1"/>
    <col min="9732" max="9732" width="5.7109375" style="102" customWidth="1"/>
    <col min="9733" max="9733" width="2.85546875" style="102" customWidth="1"/>
    <col min="9734" max="9735" width="15.7109375" style="102" customWidth="1"/>
    <col min="9736" max="9736" width="2.85546875" style="102" customWidth="1"/>
    <col min="9737" max="9738" width="15.7109375" style="102" customWidth="1"/>
    <col min="9739" max="9739" width="2.85546875" style="102" customWidth="1"/>
    <col min="9740" max="9741" width="15.7109375" style="102" customWidth="1"/>
    <col min="9742" max="9742" width="2.85546875" style="102" customWidth="1"/>
    <col min="9743" max="9743" width="10.85546875" style="102" customWidth="1"/>
    <col min="9744" max="9744" width="2.85546875" style="102" customWidth="1"/>
    <col min="9745" max="9745" width="26.5703125" style="102" customWidth="1"/>
    <col min="9746" max="9984" width="11.42578125" style="102"/>
    <col min="9985" max="9985" width="2.85546875" style="102" customWidth="1"/>
    <col min="9986" max="9987" width="45.85546875" style="102" customWidth="1"/>
    <col min="9988" max="9988" width="5.7109375" style="102" customWidth="1"/>
    <col min="9989" max="9989" width="2.85546875" style="102" customWidth="1"/>
    <col min="9990" max="9991" width="15.7109375" style="102" customWidth="1"/>
    <col min="9992" max="9992" width="2.85546875" style="102" customWidth="1"/>
    <col min="9993" max="9994" width="15.7109375" style="102" customWidth="1"/>
    <col min="9995" max="9995" width="2.85546875" style="102" customWidth="1"/>
    <col min="9996" max="9997" width="15.7109375" style="102" customWidth="1"/>
    <col min="9998" max="9998" width="2.85546875" style="102" customWidth="1"/>
    <col min="9999" max="9999" width="10.85546875" style="102" customWidth="1"/>
    <col min="10000" max="10000" width="2.85546875" style="102" customWidth="1"/>
    <col min="10001" max="10001" width="26.5703125" style="102" customWidth="1"/>
    <col min="10002" max="10240" width="11.42578125" style="102"/>
    <col min="10241" max="10241" width="2.85546875" style="102" customWidth="1"/>
    <col min="10242" max="10243" width="45.85546875" style="102" customWidth="1"/>
    <col min="10244" max="10244" width="5.7109375" style="102" customWidth="1"/>
    <col min="10245" max="10245" width="2.85546875" style="102" customWidth="1"/>
    <col min="10246" max="10247" width="15.7109375" style="102" customWidth="1"/>
    <col min="10248" max="10248" width="2.85546875" style="102" customWidth="1"/>
    <col min="10249" max="10250" width="15.7109375" style="102" customWidth="1"/>
    <col min="10251" max="10251" width="2.85546875" style="102" customWidth="1"/>
    <col min="10252" max="10253" width="15.7109375" style="102" customWidth="1"/>
    <col min="10254" max="10254" width="2.85546875" style="102" customWidth="1"/>
    <col min="10255" max="10255" width="10.85546875" style="102" customWidth="1"/>
    <col min="10256" max="10256" width="2.85546875" style="102" customWidth="1"/>
    <col min="10257" max="10257" width="26.5703125" style="102" customWidth="1"/>
    <col min="10258" max="10496" width="11.42578125" style="102"/>
    <col min="10497" max="10497" width="2.85546875" style="102" customWidth="1"/>
    <col min="10498" max="10499" width="45.85546875" style="102" customWidth="1"/>
    <col min="10500" max="10500" width="5.7109375" style="102" customWidth="1"/>
    <col min="10501" max="10501" width="2.85546875" style="102" customWidth="1"/>
    <col min="10502" max="10503" width="15.7109375" style="102" customWidth="1"/>
    <col min="10504" max="10504" width="2.85546875" style="102" customWidth="1"/>
    <col min="10505" max="10506" width="15.7109375" style="102" customWidth="1"/>
    <col min="10507" max="10507" width="2.85546875" style="102" customWidth="1"/>
    <col min="10508" max="10509" width="15.7109375" style="102" customWidth="1"/>
    <col min="10510" max="10510" width="2.85546875" style="102" customWidth="1"/>
    <col min="10511" max="10511" width="10.85546875" style="102" customWidth="1"/>
    <col min="10512" max="10512" width="2.85546875" style="102" customWidth="1"/>
    <col min="10513" max="10513" width="26.5703125" style="102" customWidth="1"/>
    <col min="10514" max="10752" width="11.42578125" style="102"/>
    <col min="10753" max="10753" width="2.85546875" style="102" customWidth="1"/>
    <col min="10754" max="10755" width="45.85546875" style="102" customWidth="1"/>
    <col min="10756" max="10756" width="5.7109375" style="102" customWidth="1"/>
    <col min="10757" max="10757" width="2.85546875" style="102" customWidth="1"/>
    <col min="10758" max="10759" width="15.7109375" style="102" customWidth="1"/>
    <col min="10760" max="10760" width="2.85546875" style="102" customWidth="1"/>
    <col min="10761" max="10762" width="15.7109375" style="102" customWidth="1"/>
    <col min="10763" max="10763" width="2.85546875" style="102" customWidth="1"/>
    <col min="10764" max="10765" width="15.7109375" style="102" customWidth="1"/>
    <col min="10766" max="10766" width="2.85546875" style="102" customWidth="1"/>
    <col min="10767" max="10767" width="10.85546875" style="102" customWidth="1"/>
    <col min="10768" max="10768" width="2.85546875" style="102" customWidth="1"/>
    <col min="10769" max="10769" width="26.5703125" style="102" customWidth="1"/>
    <col min="10770" max="11008" width="11.42578125" style="102"/>
    <col min="11009" max="11009" width="2.85546875" style="102" customWidth="1"/>
    <col min="11010" max="11011" width="45.85546875" style="102" customWidth="1"/>
    <col min="11012" max="11012" width="5.7109375" style="102" customWidth="1"/>
    <col min="11013" max="11013" width="2.85546875" style="102" customWidth="1"/>
    <col min="11014" max="11015" width="15.7109375" style="102" customWidth="1"/>
    <col min="11016" max="11016" width="2.85546875" style="102" customWidth="1"/>
    <col min="11017" max="11018" width="15.7109375" style="102" customWidth="1"/>
    <col min="11019" max="11019" width="2.85546875" style="102" customWidth="1"/>
    <col min="11020" max="11021" width="15.7109375" style="102" customWidth="1"/>
    <col min="11022" max="11022" width="2.85546875" style="102" customWidth="1"/>
    <col min="11023" max="11023" width="10.85546875" style="102" customWidth="1"/>
    <col min="11024" max="11024" width="2.85546875" style="102" customWidth="1"/>
    <col min="11025" max="11025" width="26.5703125" style="102" customWidth="1"/>
    <col min="11026" max="11264" width="11.42578125" style="102"/>
    <col min="11265" max="11265" width="2.85546875" style="102" customWidth="1"/>
    <col min="11266" max="11267" width="45.85546875" style="102" customWidth="1"/>
    <col min="11268" max="11268" width="5.7109375" style="102" customWidth="1"/>
    <col min="11269" max="11269" width="2.85546875" style="102" customWidth="1"/>
    <col min="11270" max="11271" width="15.7109375" style="102" customWidth="1"/>
    <col min="11272" max="11272" width="2.85546875" style="102" customWidth="1"/>
    <col min="11273" max="11274" width="15.7109375" style="102" customWidth="1"/>
    <col min="11275" max="11275" width="2.85546875" style="102" customWidth="1"/>
    <col min="11276" max="11277" width="15.7109375" style="102" customWidth="1"/>
    <col min="11278" max="11278" width="2.85546875" style="102" customWidth="1"/>
    <col min="11279" max="11279" width="10.85546875" style="102" customWidth="1"/>
    <col min="11280" max="11280" width="2.85546875" style="102" customWidth="1"/>
    <col min="11281" max="11281" width="26.5703125" style="102" customWidth="1"/>
    <col min="11282" max="11520" width="11.42578125" style="102"/>
    <col min="11521" max="11521" width="2.85546875" style="102" customWidth="1"/>
    <col min="11522" max="11523" width="45.85546875" style="102" customWidth="1"/>
    <col min="11524" max="11524" width="5.7109375" style="102" customWidth="1"/>
    <col min="11525" max="11525" width="2.85546875" style="102" customWidth="1"/>
    <col min="11526" max="11527" width="15.7109375" style="102" customWidth="1"/>
    <col min="11528" max="11528" width="2.85546875" style="102" customWidth="1"/>
    <col min="11529" max="11530" width="15.7109375" style="102" customWidth="1"/>
    <col min="11531" max="11531" width="2.85546875" style="102" customWidth="1"/>
    <col min="11532" max="11533" width="15.7109375" style="102" customWidth="1"/>
    <col min="11534" max="11534" width="2.85546875" style="102" customWidth="1"/>
    <col min="11535" max="11535" width="10.85546875" style="102" customWidth="1"/>
    <col min="11536" max="11536" width="2.85546875" style="102" customWidth="1"/>
    <col min="11537" max="11537" width="26.5703125" style="102" customWidth="1"/>
    <col min="11538" max="11776" width="11.42578125" style="102"/>
    <col min="11777" max="11777" width="2.85546875" style="102" customWidth="1"/>
    <col min="11778" max="11779" width="45.85546875" style="102" customWidth="1"/>
    <col min="11780" max="11780" width="5.7109375" style="102" customWidth="1"/>
    <col min="11781" max="11781" width="2.85546875" style="102" customWidth="1"/>
    <col min="11782" max="11783" width="15.7109375" style="102" customWidth="1"/>
    <col min="11784" max="11784" width="2.85546875" style="102" customWidth="1"/>
    <col min="11785" max="11786" width="15.7109375" style="102" customWidth="1"/>
    <col min="11787" max="11787" width="2.85546875" style="102" customWidth="1"/>
    <col min="11788" max="11789" width="15.7109375" style="102" customWidth="1"/>
    <col min="11790" max="11790" width="2.85546875" style="102" customWidth="1"/>
    <col min="11791" max="11791" width="10.85546875" style="102" customWidth="1"/>
    <col min="11792" max="11792" width="2.85546875" style="102" customWidth="1"/>
    <col min="11793" max="11793" width="26.5703125" style="102" customWidth="1"/>
    <col min="11794" max="12032" width="11.42578125" style="102"/>
    <col min="12033" max="12033" width="2.85546875" style="102" customWidth="1"/>
    <col min="12034" max="12035" width="45.85546875" style="102" customWidth="1"/>
    <col min="12036" max="12036" width="5.7109375" style="102" customWidth="1"/>
    <col min="12037" max="12037" width="2.85546875" style="102" customWidth="1"/>
    <col min="12038" max="12039" width="15.7109375" style="102" customWidth="1"/>
    <col min="12040" max="12040" width="2.85546875" style="102" customWidth="1"/>
    <col min="12041" max="12042" width="15.7109375" style="102" customWidth="1"/>
    <col min="12043" max="12043" width="2.85546875" style="102" customWidth="1"/>
    <col min="12044" max="12045" width="15.7109375" style="102" customWidth="1"/>
    <col min="12046" max="12046" width="2.85546875" style="102" customWidth="1"/>
    <col min="12047" max="12047" width="10.85546875" style="102" customWidth="1"/>
    <col min="12048" max="12048" width="2.85546875" style="102" customWidth="1"/>
    <col min="12049" max="12049" width="26.5703125" style="102" customWidth="1"/>
    <col min="12050" max="12288" width="11.42578125" style="102"/>
    <col min="12289" max="12289" width="2.85546875" style="102" customWidth="1"/>
    <col min="12290" max="12291" width="45.85546875" style="102" customWidth="1"/>
    <col min="12292" max="12292" width="5.7109375" style="102" customWidth="1"/>
    <col min="12293" max="12293" width="2.85546875" style="102" customWidth="1"/>
    <col min="12294" max="12295" width="15.7109375" style="102" customWidth="1"/>
    <col min="12296" max="12296" width="2.85546875" style="102" customWidth="1"/>
    <col min="12297" max="12298" width="15.7109375" style="102" customWidth="1"/>
    <col min="12299" max="12299" width="2.85546875" style="102" customWidth="1"/>
    <col min="12300" max="12301" width="15.7109375" style="102" customWidth="1"/>
    <col min="12302" max="12302" width="2.85546875" style="102" customWidth="1"/>
    <col min="12303" max="12303" width="10.85546875" style="102" customWidth="1"/>
    <col min="12304" max="12304" width="2.85546875" style="102" customWidth="1"/>
    <col min="12305" max="12305" width="26.5703125" style="102" customWidth="1"/>
    <col min="12306" max="12544" width="11.42578125" style="102"/>
    <col min="12545" max="12545" width="2.85546875" style="102" customWidth="1"/>
    <col min="12546" max="12547" width="45.85546875" style="102" customWidth="1"/>
    <col min="12548" max="12548" width="5.7109375" style="102" customWidth="1"/>
    <col min="12549" max="12549" width="2.85546875" style="102" customWidth="1"/>
    <col min="12550" max="12551" width="15.7109375" style="102" customWidth="1"/>
    <col min="12552" max="12552" width="2.85546875" style="102" customWidth="1"/>
    <col min="12553" max="12554" width="15.7109375" style="102" customWidth="1"/>
    <col min="12555" max="12555" width="2.85546875" style="102" customWidth="1"/>
    <col min="12556" max="12557" width="15.7109375" style="102" customWidth="1"/>
    <col min="12558" max="12558" width="2.85546875" style="102" customWidth="1"/>
    <col min="12559" max="12559" width="10.85546875" style="102" customWidth="1"/>
    <col min="12560" max="12560" width="2.85546875" style="102" customWidth="1"/>
    <col min="12561" max="12561" width="26.5703125" style="102" customWidth="1"/>
    <col min="12562" max="12800" width="11.42578125" style="102"/>
    <col min="12801" max="12801" width="2.85546875" style="102" customWidth="1"/>
    <col min="12802" max="12803" width="45.85546875" style="102" customWidth="1"/>
    <col min="12804" max="12804" width="5.7109375" style="102" customWidth="1"/>
    <col min="12805" max="12805" width="2.85546875" style="102" customWidth="1"/>
    <col min="12806" max="12807" width="15.7109375" style="102" customWidth="1"/>
    <col min="12808" max="12808" width="2.85546875" style="102" customWidth="1"/>
    <col min="12809" max="12810" width="15.7109375" style="102" customWidth="1"/>
    <col min="12811" max="12811" width="2.85546875" style="102" customWidth="1"/>
    <col min="12812" max="12813" width="15.7109375" style="102" customWidth="1"/>
    <col min="12814" max="12814" width="2.85546875" style="102" customWidth="1"/>
    <col min="12815" max="12815" width="10.85546875" style="102" customWidth="1"/>
    <col min="12816" max="12816" width="2.85546875" style="102" customWidth="1"/>
    <col min="12817" max="12817" width="26.5703125" style="102" customWidth="1"/>
    <col min="12818" max="13056" width="11.42578125" style="102"/>
    <col min="13057" max="13057" width="2.85546875" style="102" customWidth="1"/>
    <col min="13058" max="13059" width="45.85546875" style="102" customWidth="1"/>
    <col min="13060" max="13060" width="5.7109375" style="102" customWidth="1"/>
    <col min="13061" max="13061" width="2.85546875" style="102" customWidth="1"/>
    <col min="13062" max="13063" width="15.7109375" style="102" customWidth="1"/>
    <col min="13064" max="13064" width="2.85546875" style="102" customWidth="1"/>
    <col min="13065" max="13066" width="15.7109375" style="102" customWidth="1"/>
    <col min="13067" max="13067" width="2.85546875" style="102" customWidth="1"/>
    <col min="13068" max="13069" width="15.7109375" style="102" customWidth="1"/>
    <col min="13070" max="13070" width="2.85546875" style="102" customWidth="1"/>
    <col min="13071" max="13071" width="10.85546875" style="102" customWidth="1"/>
    <col min="13072" max="13072" width="2.85546875" style="102" customWidth="1"/>
    <col min="13073" max="13073" width="26.5703125" style="102" customWidth="1"/>
    <col min="13074" max="13312" width="11.42578125" style="102"/>
    <col min="13313" max="13313" width="2.85546875" style="102" customWidth="1"/>
    <col min="13314" max="13315" width="45.85546875" style="102" customWidth="1"/>
    <col min="13316" max="13316" width="5.7109375" style="102" customWidth="1"/>
    <col min="13317" max="13317" width="2.85546875" style="102" customWidth="1"/>
    <col min="13318" max="13319" width="15.7109375" style="102" customWidth="1"/>
    <col min="13320" max="13320" width="2.85546875" style="102" customWidth="1"/>
    <col min="13321" max="13322" width="15.7109375" style="102" customWidth="1"/>
    <col min="13323" max="13323" width="2.85546875" style="102" customWidth="1"/>
    <col min="13324" max="13325" width="15.7109375" style="102" customWidth="1"/>
    <col min="13326" max="13326" width="2.85546875" style="102" customWidth="1"/>
    <col min="13327" max="13327" width="10.85546875" style="102" customWidth="1"/>
    <col min="13328" max="13328" width="2.85546875" style="102" customWidth="1"/>
    <col min="13329" max="13329" width="26.5703125" style="102" customWidth="1"/>
    <col min="13330" max="13568" width="11.42578125" style="102"/>
    <col min="13569" max="13569" width="2.85546875" style="102" customWidth="1"/>
    <col min="13570" max="13571" width="45.85546875" style="102" customWidth="1"/>
    <col min="13572" max="13572" width="5.7109375" style="102" customWidth="1"/>
    <col min="13573" max="13573" width="2.85546875" style="102" customWidth="1"/>
    <col min="13574" max="13575" width="15.7109375" style="102" customWidth="1"/>
    <col min="13576" max="13576" width="2.85546875" style="102" customWidth="1"/>
    <col min="13577" max="13578" width="15.7109375" style="102" customWidth="1"/>
    <col min="13579" max="13579" width="2.85546875" style="102" customWidth="1"/>
    <col min="13580" max="13581" width="15.7109375" style="102" customWidth="1"/>
    <col min="13582" max="13582" width="2.85546875" style="102" customWidth="1"/>
    <col min="13583" max="13583" width="10.85546875" style="102" customWidth="1"/>
    <col min="13584" max="13584" width="2.85546875" style="102" customWidth="1"/>
    <col min="13585" max="13585" width="26.5703125" style="102" customWidth="1"/>
    <col min="13586" max="13824" width="11.42578125" style="102"/>
    <col min="13825" max="13825" width="2.85546875" style="102" customWidth="1"/>
    <col min="13826" max="13827" width="45.85546875" style="102" customWidth="1"/>
    <col min="13828" max="13828" width="5.7109375" style="102" customWidth="1"/>
    <col min="13829" max="13829" width="2.85546875" style="102" customWidth="1"/>
    <col min="13830" max="13831" width="15.7109375" style="102" customWidth="1"/>
    <col min="13832" max="13832" width="2.85546875" style="102" customWidth="1"/>
    <col min="13833" max="13834" width="15.7109375" style="102" customWidth="1"/>
    <col min="13835" max="13835" width="2.85546875" style="102" customWidth="1"/>
    <col min="13836" max="13837" width="15.7109375" style="102" customWidth="1"/>
    <col min="13838" max="13838" width="2.85546875" style="102" customWidth="1"/>
    <col min="13839" max="13839" width="10.85546875" style="102" customWidth="1"/>
    <col min="13840" max="13840" width="2.85546875" style="102" customWidth="1"/>
    <col min="13841" max="13841" width="26.5703125" style="102" customWidth="1"/>
    <col min="13842" max="14080" width="11.42578125" style="102"/>
    <col min="14081" max="14081" width="2.85546875" style="102" customWidth="1"/>
    <col min="14082" max="14083" width="45.85546875" style="102" customWidth="1"/>
    <col min="14084" max="14084" width="5.7109375" style="102" customWidth="1"/>
    <col min="14085" max="14085" width="2.85546875" style="102" customWidth="1"/>
    <col min="14086" max="14087" width="15.7109375" style="102" customWidth="1"/>
    <col min="14088" max="14088" width="2.85546875" style="102" customWidth="1"/>
    <col min="14089" max="14090" width="15.7109375" style="102" customWidth="1"/>
    <col min="14091" max="14091" width="2.85546875" style="102" customWidth="1"/>
    <col min="14092" max="14093" width="15.7109375" style="102" customWidth="1"/>
    <col min="14094" max="14094" width="2.85546875" style="102" customWidth="1"/>
    <col min="14095" max="14095" width="10.85546875" style="102" customWidth="1"/>
    <col min="14096" max="14096" width="2.85546875" style="102" customWidth="1"/>
    <col min="14097" max="14097" width="26.5703125" style="102" customWidth="1"/>
    <col min="14098" max="14336" width="11.42578125" style="102"/>
    <col min="14337" max="14337" width="2.85546875" style="102" customWidth="1"/>
    <col min="14338" max="14339" width="45.85546875" style="102" customWidth="1"/>
    <col min="14340" max="14340" width="5.7109375" style="102" customWidth="1"/>
    <col min="14341" max="14341" width="2.85546875" style="102" customWidth="1"/>
    <col min="14342" max="14343" width="15.7109375" style="102" customWidth="1"/>
    <col min="14344" max="14344" width="2.85546875" style="102" customWidth="1"/>
    <col min="14345" max="14346" width="15.7109375" style="102" customWidth="1"/>
    <col min="14347" max="14347" width="2.85546875" style="102" customWidth="1"/>
    <col min="14348" max="14349" width="15.7109375" style="102" customWidth="1"/>
    <col min="14350" max="14350" width="2.85546875" style="102" customWidth="1"/>
    <col min="14351" max="14351" width="10.85546875" style="102" customWidth="1"/>
    <col min="14352" max="14352" width="2.85546875" style="102" customWidth="1"/>
    <col min="14353" max="14353" width="26.5703125" style="102" customWidth="1"/>
    <col min="14354" max="14592" width="11.42578125" style="102"/>
    <col min="14593" max="14593" width="2.85546875" style="102" customWidth="1"/>
    <col min="14594" max="14595" width="45.85546875" style="102" customWidth="1"/>
    <col min="14596" max="14596" width="5.7109375" style="102" customWidth="1"/>
    <col min="14597" max="14597" width="2.85546875" style="102" customWidth="1"/>
    <col min="14598" max="14599" width="15.7109375" style="102" customWidth="1"/>
    <col min="14600" max="14600" width="2.85546875" style="102" customWidth="1"/>
    <col min="14601" max="14602" width="15.7109375" style="102" customWidth="1"/>
    <col min="14603" max="14603" width="2.85546875" style="102" customWidth="1"/>
    <col min="14604" max="14605" width="15.7109375" style="102" customWidth="1"/>
    <col min="14606" max="14606" width="2.85546875" style="102" customWidth="1"/>
    <col min="14607" max="14607" width="10.85546875" style="102" customWidth="1"/>
    <col min="14608" max="14608" width="2.85546875" style="102" customWidth="1"/>
    <col min="14609" max="14609" width="26.5703125" style="102" customWidth="1"/>
    <col min="14610" max="14848" width="11.42578125" style="102"/>
    <col min="14849" max="14849" width="2.85546875" style="102" customWidth="1"/>
    <col min="14850" max="14851" width="45.85546875" style="102" customWidth="1"/>
    <col min="14852" max="14852" width="5.7109375" style="102" customWidth="1"/>
    <col min="14853" max="14853" width="2.85546875" style="102" customWidth="1"/>
    <col min="14854" max="14855" width="15.7109375" style="102" customWidth="1"/>
    <col min="14856" max="14856" width="2.85546875" style="102" customWidth="1"/>
    <col min="14857" max="14858" width="15.7109375" style="102" customWidth="1"/>
    <col min="14859" max="14859" width="2.85546875" style="102" customWidth="1"/>
    <col min="14860" max="14861" width="15.7109375" style="102" customWidth="1"/>
    <col min="14862" max="14862" width="2.85546875" style="102" customWidth="1"/>
    <col min="14863" max="14863" width="10.85546875" style="102" customWidth="1"/>
    <col min="14864" max="14864" width="2.85546875" style="102" customWidth="1"/>
    <col min="14865" max="14865" width="26.5703125" style="102" customWidth="1"/>
    <col min="14866" max="15104" width="11.42578125" style="102"/>
    <col min="15105" max="15105" width="2.85546875" style="102" customWidth="1"/>
    <col min="15106" max="15107" width="45.85546875" style="102" customWidth="1"/>
    <col min="15108" max="15108" width="5.7109375" style="102" customWidth="1"/>
    <col min="15109" max="15109" width="2.85546875" style="102" customWidth="1"/>
    <col min="15110" max="15111" width="15.7109375" style="102" customWidth="1"/>
    <col min="15112" max="15112" width="2.85546875" style="102" customWidth="1"/>
    <col min="15113" max="15114" width="15.7109375" style="102" customWidth="1"/>
    <col min="15115" max="15115" width="2.85546875" style="102" customWidth="1"/>
    <col min="15116" max="15117" width="15.7109375" style="102" customWidth="1"/>
    <col min="15118" max="15118" width="2.85546875" style="102" customWidth="1"/>
    <col min="15119" max="15119" width="10.85546875" style="102" customWidth="1"/>
    <col min="15120" max="15120" width="2.85546875" style="102" customWidth="1"/>
    <col min="15121" max="15121" width="26.5703125" style="102" customWidth="1"/>
    <col min="15122" max="15360" width="11.42578125" style="102"/>
    <col min="15361" max="15361" width="2.85546875" style="102" customWidth="1"/>
    <col min="15362" max="15363" width="45.85546875" style="102" customWidth="1"/>
    <col min="15364" max="15364" width="5.7109375" style="102" customWidth="1"/>
    <col min="15365" max="15365" width="2.85546875" style="102" customWidth="1"/>
    <col min="15366" max="15367" width="15.7109375" style="102" customWidth="1"/>
    <col min="15368" max="15368" width="2.85546875" style="102" customWidth="1"/>
    <col min="15369" max="15370" width="15.7109375" style="102" customWidth="1"/>
    <col min="15371" max="15371" width="2.85546875" style="102" customWidth="1"/>
    <col min="15372" max="15373" width="15.7109375" style="102" customWidth="1"/>
    <col min="15374" max="15374" width="2.85546875" style="102" customWidth="1"/>
    <col min="15375" max="15375" width="10.85546875" style="102" customWidth="1"/>
    <col min="15376" max="15376" width="2.85546875" style="102" customWidth="1"/>
    <col min="15377" max="15377" width="26.5703125" style="102" customWidth="1"/>
    <col min="15378" max="15616" width="11.42578125" style="102"/>
    <col min="15617" max="15617" width="2.85546875" style="102" customWidth="1"/>
    <col min="15618" max="15619" width="45.85546875" style="102" customWidth="1"/>
    <col min="15620" max="15620" width="5.7109375" style="102" customWidth="1"/>
    <col min="15621" max="15621" width="2.85546875" style="102" customWidth="1"/>
    <col min="15622" max="15623" width="15.7109375" style="102" customWidth="1"/>
    <col min="15624" max="15624" width="2.85546875" style="102" customWidth="1"/>
    <col min="15625" max="15626" width="15.7109375" style="102" customWidth="1"/>
    <col min="15627" max="15627" width="2.85546875" style="102" customWidth="1"/>
    <col min="15628" max="15629" width="15.7109375" style="102" customWidth="1"/>
    <col min="15630" max="15630" width="2.85546875" style="102" customWidth="1"/>
    <col min="15631" max="15631" width="10.85546875" style="102" customWidth="1"/>
    <col min="15632" max="15632" width="2.85546875" style="102" customWidth="1"/>
    <col min="15633" max="15633" width="26.5703125" style="102" customWidth="1"/>
    <col min="15634" max="15872" width="11.42578125" style="102"/>
    <col min="15873" max="15873" width="2.85546875" style="102" customWidth="1"/>
    <col min="15874" max="15875" width="45.85546875" style="102" customWidth="1"/>
    <col min="15876" max="15876" width="5.7109375" style="102" customWidth="1"/>
    <col min="15877" max="15877" width="2.85546875" style="102" customWidth="1"/>
    <col min="15878" max="15879" width="15.7109375" style="102" customWidth="1"/>
    <col min="15880" max="15880" width="2.85546875" style="102" customWidth="1"/>
    <col min="15881" max="15882" width="15.7109375" style="102" customWidth="1"/>
    <col min="15883" max="15883" width="2.85546875" style="102" customWidth="1"/>
    <col min="15884" max="15885" width="15.7109375" style="102" customWidth="1"/>
    <col min="15886" max="15886" width="2.85546875" style="102" customWidth="1"/>
    <col min="15887" max="15887" width="10.85546875" style="102" customWidth="1"/>
    <col min="15888" max="15888" width="2.85546875" style="102" customWidth="1"/>
    <col min="15889" max="15889" width="26.5703125" style="102" customWidth="1"/>
    <col min="15890" max="16128" width="11.42578125" style="102"/>
    <col min="16129" max="16129" width="2.85546875" style="102" customWidth="1"/>
    <col min="16130" max="16131" width="45.85546875" style="102" customWidth="1"/>
    <col min="16132" max="16132" width="5.7109375" style="102" customWidth="1"/>
    <col min="16133" max="16133" width="2.85546875" style="102" customWidth="1"/>
    <col min="16134" max="16135" width="15.7109375" style="102" customWidth="1"/>
    <col min="16136" max="16136" width="2.85546875" style="102" customWidth="1"/>
    <col min="16137" max="16138" width="15.7109375" style="102" customWidth="1"/>
    <col min="16139" max="16139" width="2.85546875" style="102" customWidth="1"/>
    <col min="16140" max="16141" width="15.7109375" style="102" customWidth="1"/>
    <col min="16142" max="16142" width="2.85546875" style="102" customWidth="1"/>
    <col min="16143" max="16143" width="10.85546875" style="102" customWidth="1"/>
    <col min="16144" max="16144" width="2.85546875" style="102" customWidth="1"/>
    <col min="16145" max="16145" width="26.5703125" style="102" customWidth="1"/>
    <col min="16146" max="16384" width="11.42578125" style="102"/>
  </cols>
  <sheetData>
    <row r="1" spans="1:21" ht="12" customHeight="1" x14ac:dyDescent="0.25">
      <c r="A1" s="102"/>
      <c r="B1" s="102"/>
      <c r="C1" s="102"/>
      <c r="D1" s="102"/>
      <c r="E1" s="102"/>
      <c r="F1" s="102"/>
      <c r="G1" s="102"/>
      <c r="H1" s="102"/>
      <c r="I1" s="102"/>
      <c r="J1" s="102"/>
      <c r="K1" s="102"/>
      <c r="L1" s="102"/>
      <c r="M1" s="102"/>
      <c r="N1" s="102"/>
      <c r="O1" s="102"/>
      <c r="P1" s="185"/>
    </row>
    <row r="2" spans="1:21" ht="12" customHeight="1" x14ac:dyDescent="0.25">
      <c r="A2" s="102"/>
      <c r="B2" s="322" t="s">
        <v>285</v>
      </c>
      <c r="C2" s="322"/>
      <c r="D2" s="102"/>
      <c r="E2" s="102"/>
      <c r="F2" s="102"/>
      <c r="G2" s="102"/>
      <c r="H2" s="102"/>
      <c r="I2" s="102"/>
      <c r="J2" s="102"/>
      <c r="K2" s="102"/>
      <c r="L2" s="102"/>
      <c r="M2" s="102"/>
      <c r="N2" s="102"/>
      <c r="O2" s="102"/>
      <c r="P2" s="185"/>
    </row>
    <row r="3" spans="1:21" ht="12" customHeight="1" x14ac:dyDescent="0.25">
      <c r="A3" s="102"/>
      <c r="B3" s="6" t="s">
        <v>286</v>
      </c>
      <c r="C3" s="106"/>
      <c r="D3" s="102"/>
      <c r="E3" s="102"/>
      <c r="F3" s="82"/>
      <c r="G3" s="102"/>
      <c r="H3" s="102"/>
      <c r="I3" s="82"/>
      <c r="J3" s="102"/>
      <c r="K3" s="102"/>
      <c r="L3" s="82"/>
      <c r="M3" s="102"/>
      <c r="N3" s="102"/>
      <c r="O3" s="102"/>
      <c r="P3" s="185"/>
    </row>
    <row r="4" spans="1:21" ht="12" customHeight="1" x14ac:dyDescent="0.25">
      <c r="A4" s="12"/>
      <c r="B4" s="2325" t="s">
        <v>4</v>
      </c>
      <c r="C4" s="2325" t="s">
        <v>287</v>
      </c>
      <c r="D4" s="102"/>
      <c r="E4" s="102"/>
      <c r="F4" s="2325" t="s">
        <v>594</v>
      </c>
      <c r="G4" s="2325" t="s">
        <v>288</v>
      </c>
      <c r="H4" s="102"/>
      <c r="I4" s="2325" t="s">
        <v>595</v>
      </c>
      <c r="J4" s="2325" t="s">
        <v>288</v>
      </c>
      <c r="K4" s="102"/>
      <c r="L4" s="2325" t="s">
        <v>596</v>
      </c>
      <c r="M4" s="2325" t="s">
        <v>289</v>
      </c>
      <c r="N4" s="102"/>
      <c r="O4" s="2328" t="s">
        <v>597</v>
      </c>
      <c r="P4" s="185"/>
    </row>
    <row r="5" spans="1:21" ht="12" customHeight="1" x14ac:dyDescent="0.25">
      <c r="A5" s="12"/>
      <c r="B5" s="2326"/>
      <c r="C5" s="2326"/>
      <c r="D5" s="102"/>
      <c r="E5" s="102"/>
      <c r="F5" s="2326"/>
      <c r="G5" s="2326"/>
      <c r="H5" s="102"/>
      <c r="I5" s="2326"/>
      <c r="J5" s="2326"/>
      <c r="K5" s="102"/>
      <c r="L5" s="2326"/>
      <c r="M5" s="2326"/>
      <c r="N5" s="102"/>
      <c r="O5" s="2329"/>
      <c r="P5" s="185"/>
    </row>
    <row r="6" spans="1:21" ht="12" customHeight="1" x14ac:dyDescent="0.25">
      <c r="A6" s="12"/>
      <c r="B6" s="2327"/>
      <c r="C6" s="2327"/>
      <c r="D6" s="82"/>
      <c r="E6" s="82"/>
      <c r="F6" s="2327"/>
      <c r="G6" s="2327"/>
      <c r="H6" s="82"/>
      <c r="I6" s="2327"/>
      <c r="J6" s="2327"/>
      <c r="K6" s="82"/>
      <c r="L6" s="2327"/>
      <c r="M6" s="2327"/>
      <c r="N6" s="82"/>
      <c r="O6" s="2330"/>
      <c r="P6" s="185"/>
    </row>
    <row r="7" spans="1:21" ht="12" customHeight="1" x14ac:dyDescent="0.25">
      <c r="A7" s="16"/>
      <c r="B7" s="16"/>
      <c r="C7" s="16"/>
      <c r="D7" s="12"/>
      <c r="E7" s="12"/>
      <c r="F7" s="16"/>
      <c r="G7" s="16"/>
      <c r="H7" s="12"/>
      <c r="I7" s="16"/>
      <c r="J7" s="16"/>
      <c r="K7" s="12"/>
      <c r="L7" s="16"/>
      <c r="M7" s="16"/>
      <c r="N7" s="12"/>
      <c r="O7" s="16"/>
      <c r="P7" s="185"/>
    </row>
    <row r="8" spans="1:21" ht="12" customHeight="1" x14ac:dyDescent="0.25">
      <c r="A8" s="102"/>
      <c r="B8" s="353" t="s">
        <v>8</v>
      </c>
      <c r="C8" s="16"/>
      <c r="D8" s="12"/>
      <c r="E8" s="12"/>
      <c r="F8" s="21"/>
      <c r="G8" s="21"/>
      <c r="H8" s="12"/>
      <c r="I8" s="21"/>
      <c r="J8" s="21"/>
      <c r="K8" s="12"/>
      <c r="L8" s="21"/>
      <c r="M8" s="21"/>
      <c r="N8" s="12"/>
      <c r="O8" s="663"/>
      <c r="P8" s="185"/>
      <c r="Q8" s="1839"/>
      <c r="R8" s="1839"/>
      <c r="S8" s="1839"/>
      <c r="T8" s="1839"/>
      <c r="U8" s="1839"/>
    </row>
    <row r="9" spans="1:21" ht="12" customHeight="1" x14ac:dyDescent="0.25">
      <c r="A9" s="103"/>
      <c r="B9" s="1023" t="s">
        <v>9</v>
      </c>
      <c r="C9" s="1240" t="s">
        <v>649</v>
      </c>
      <c r="D9" s="1886" t="s">
        <v>290</v>
      </c>
      <c r="E9" s="12"/>
      <c r="F9" s="1883">
        <v>2289.41</v>
      </c>
      <c r="G9" s="1878">
        <v>43070</v>
      </c>
      <c r="H9" s="19"/>
      <c r="I9" s="1883">
        <v>1883.88</v>
      </c>
      <c r="J9" s="1878">
        <v>42822</v>
      </c>
      <c r="K9" s="16"/>
      <c r="L9" s="2103">
        <v>2202.19</v>
      </c>
      <c r="M9" s="2104">
        <v>1923.79</v>
      </c>
      <c r="N9" s="102"/>
      <c r="O9" s="819">
        <f t="shared" ref="O9:O14" si="0">L9/M9-1</f>
        <v>0.14471433992275662</v>
      </c>
      <c r="P9" s="185"/>
      <c r="Q9" s="1839"/>
      <c r="R9" s="1839"/>
      <c r="S9" s="1839"/>
      <c r="T9" s="1839"/>
      <c r="U9" s="1839"/>
    </row>
    <row r="10" spans="1:21" ht="12" customHeight="1" x14ac:dyDescent="0.25">
      <c r="A10" s="102"/>
      <c r="B10" s="1024" t="s">
        <v>589</v>
      </c>
      <c r="C10" s="1863" t="s">
        <v>291</v>
      </c>
      <c r="D10" s="1855" t="s">
        <v>122</v>
      </c>
      <c r="E10" s="12"/>
      <c r="F10" s="1879">
        <v>76989.78</v>
      </c>
      <c r="G10" s="1874">
        <v>43021</v>
      </c>
      <c r="H10" s="19"/>
      <c r="I10" s="1879">
        <v>59588.7</v>
      </c>
      <c r="J10" s="1874">
        <v>42737</v>
      </c>
      <c r="K10" s="16"/>
      <c r="L10" s="1852">
        <v>76402.080000000002</v>
      </c>
      <c r="M10" s="2105">
        <v>60227.28</v>
      </c>
      <c r="N10" s="102"/>
      <c r="O10" s="820">
        <f t="shared" si="0"/>
        <v>0.26856268455092125</v>
      </c>
      <c r="P10" s="185"/>
      <c r="Q10" s="1839"/>
      <c r="R10" s="1839"/>
      <c r="S10" s="1839"/>
      <c r="T10" s="1839"/>
      <c r="U10" s="1839"/>
    </row>
    <row r="11" spans="1:21" ht="12" customHeight="1" x14ac:dyDescent="0.25">
      <c r="A11" s="102"/>
      <c r="B11" s="1024" t="s">
        <v>12</v>
      </c>
      <c r="C11" s="1863" t="s">
        <v>292</v>
      </c>
      <c r="D11" s="1855" t="s">
        <v>122</v>
      </c>
      <c r="E11" s="12"/>
      <c r="F11" s="1879">
        <v>1318172.48</v>
      </c>
      <c r="G11" s="1874">
        <v>43097</v>
      </c>
      <c r="H11" s="19"/>
      <c r="I11" s="1879">
        <v>746039.84</v>
      </c>
      <c r="J11" s="1874">
        <v>42737</v>
      </c>
      <c r="K11" s="16"/>
      <c r="L11" s="1852">
        <v>1307017.0900000001</v>
      </c>
      <c r="M11" s="2105">
        <v>745899.49</v>
      </c>
      <c r="N11" s="102"/>
      <c r="O11" s="820">
        <f t="shared" si="0"/>
        <v>0.75226971934248144</v>
      </c>
      <c r="P11" s="185"/>
      <c r="Q11" s="1839"/>
      <c r="R11" s="1839"/>
      <c r="S11" s="1839"/>
      <c r="T11" s="1839"/>
      <c r="U11" s="1839"/>
    </row>
    <row r="12" spans="1:21" ht="12" customHeight="1" x14ac:dyDescent="0.25">
      <c r="A12" s="102"/>
      <c r="B12" s="1024" t="s">
        <v>16</v>
      </c>
      <c r="C12" s="1863" t="s">
        <v>293</v>
      </c>
      <c r="D12" s="1855" t="s">
        <v>290</v>
      </c>
      <c r="E12" s="12"/>
      <c r="F12" s="1879">
        <v>1041.95</v>
      </c>
      <c r="G12" s="1874">
        <v>43097</v>
      </c>
      <c r="H12" s="19"/>
      <c r="I12" s="1879">
        <v>902.82</v>
      </c>
      <c r="J12" s="1874">
        <v>42808</v>
      </c>
      <c r="K12" s="16"/>
      <c r="L12" s="1852">
        <v>1041.95</v>
      </c>
      <c r="M12" s="2105">
        <v>926.02</v>
      </c>
      <c r="N12" s="102"/>
      <c r="O12" s="820">
        <f t="shared" si="0"/>
        <v>0.12519168052525864</v>
      </c>
      <c r="P12" s="185"/>
      <c r="Q12" s="1839"/>
      <c r="R12" s="1839"/>
      <c r="S12" s="1839"/>
      <c r="T12" s="1839"/>
      <c r="U12" s="1839"/>
    </row>
    <row r="13" spans="1:21" ht="12" customHeight="1" x14ac:dyDescent="0.25">
      <c r="A13" s="102"/>
      <c r="B13" s="1024" t="s">
        <v>18</v>
      </c>
      <c r="C13" s="1863" t="s">
        <v>294</v>
      </c>
      <c r="D13" s="1855" t="s">
        <v>122</v>
      </c>
      <c r="E13" s="12"/>
      <c r="F13" s="1879">
        <v>20208.740000000002</v>
      </c>
      <c r="G13" s="1874">
        <v>43045</v>
      </c>
      <c r="H13" s="19"/>
      <c r="I13" s="1879">
        <v>15003.5</v>
      </c>
      <c r="J13" s="1874">
        <v>42809</v>
      </c>
      <c r="K13" s="16"/>
      <c r="L13" s="1852">
        <v>19974.38</v>
      </c>
      <c r="M13" s="2105">
        <v>15566.96</v>
      </c>
      <c r="N13" s="102"/>
      <c r="O13" s="820">
        <f t="shared" si="0"/>
        <v>0.2831265706342152</v>
      </c>
      <c r="P13" s="185"/>
      <c r="Q13" s="1839"/>
      <c r="R13" s="1839"/>
      <c r="S13" s="1839"/>
      <c r="T13" s="1839"/>
      <c r="U13" s="1839"/>
    </row>
    <row r="14" spans="1:21" ht="12" customHeight="1" x14ac:dyDescent="0.25">
      <c r="A14" s="102"/>
      <c r="B14" s="1025" t="s">
        <v>20</v>
      </c>
      <c r="C14" s="1241" t="s">
        <v>641</v>
      </c>
      <c r="D14" s="1242" t="s">
        <v>290</v>
      </c>
      <c r="E14" s="12"/>
      <c r="F14" s="1882">
        <v>421.34</v>
      </c>
      <c r="G14" s="1877">
        <v>42941</v>
      </c>
      <c r="H14" s="19"/>
      <c r="I14" s="1882">
        <v>372.19</v>
      </c>
      <c r="J14" s="1877">
        <v>42744</v>
      </c>
      <c r="K14" s="16"/>
      <c r="L14" s="2106">
        <v>403.47</v>
      </c>
      <c r="M14" s="2107">
        <v>399.75</v>
      </c>
      <c r="N14" s="102"/>
      <c r="O14" s="821">
        <f t="shared" si="0"/>
        <v>9.3058161350845214E-3</v>
      </c>
      <c r="P14" s="185"/>
      <c r="Q14" s="1839"/>
      <c r="R14" s="1839"/>
      <c r="S14" s="1839"/>
      <c r="T14" s="1839"/>
      <c r="U14" s="1839"/>
    </row>
    <row r="15" spans="1:21" ht="12" customHeight="1" x14ac:dyDescent="0.25">
      <c r="A15" s="102"/>
      <c r="B15" s="40"/>
      <c r="C15" s="358"/>
      <c r="D15" s="40"/>
      <c r="E15" s="12"/>
      <c r="F15" s="167"/>
      <c r="G15" s="359"/>
      <c r="H15" s="19"/>
      <c r="I15" s="167"/>
      <c r="J15" s="666"/>
      <c r="K15" s="16"/>
      <c r="L15" s="827"/>
      <c r="M15" s="827"/>
      <c r="N15" s="102"/>
      <c r="O15" s="663"/>
      <c r="P15" s="185"/>
      <c r="Q15" s="1839"/>
      <c r="R15" s="1839"/>
      <c r="S15" s="1839"/>
      <c r="T15" s="1839"/>
      <c r="U15" s="1839"/>
    </row>
    <row r="16" spans="1:21" ht="12" customHeight="1" x14ac:dyDescent="0.25">
      <c r="A16" s="166"/>
      <c r="B16" s="49"/>
      <c r="C16" s="358"/>
      <c r="D16" s="40"/>
      <c r="E16" s="12"/>
      <c r="F16" s="167"/>
      <c r="G16" s="359"/>
      <c r="H16" s="19"/>
      <c r="I16" s="167"/>
      <c r="J16" s="359"/>
      <c r="K16" s="16"/>
      <c r="L16" s="827"/>
      <c r="M16" s="827"/>
      <c r="N16" s="102"/>
      <c r="O16" s="663"/>
      <c r="P16" s="185"/>
      <c r="Q16" s="1839"/>
      <c r="R16" s="1839"/>
      <c r="S16" s="1839"/>
      <c r="T16" s="1839"/>
      <c r="U16" s="1839"/>
    </row>
    <row r="17" spans="1:21" ht="12.75" customHeight="1" x14ac:dyDescent="0.25">
      <c r="A17" s="166"/>
      <c r="B17" s="20" t="s">
        <v>27</v>
      </c>
      <c r="C17" s="360"/>
      <c r="D17" s="21"/>
      <c r="E17" s="12"/>
      <c r="F17" s="23"/>
      <c r="G17" s="361"/>
      <c r="H17" s="19"/>
      <c r="I17" s="23"/>
      <c r="J17" s="666"/>
      <c r="K17" s="16"/>
      <c r="L17" s="828"/>
      <c r="M17" s="828"/>
      <c r="N17" s="102"/>
      <c r="O17" s="663"/>
      <c r="P17" s="185"/>
      <c r="Q17" s="1839"/>
      <c r="R17" s="1839"/>
      <c r="S17" s="1839"/>
      <c r="T17" s="1839"/>
      <c r="U17" s="1839"/>
    </row>
    <row r="18" spans="1:21" ht="12" customHeight="1" x14ac:dyDescent="0.25">
      <c r="A18" s="102"/>
      <c r="B18" s="1023" t="s">
        <v>537</v>
      </c>
      <c r="C18" s="1240" t="s">
        <v>410</v>
      </c>
      <c r="D18" s="1886" t="s">
        <v>290</v>
      </c>
      <c r="E18" s="12"/>
      <c r="F18" s="1883">
        <v>11029.78</v>
      </c>
      <c r="G18" s="1878">
        <v>43098</v>
      </c>
      <c r="H18" s="19"/>
      <c r="I18" s="1883">
        <v>8398</v>
      </c>
      <c r="J18" s="1878">
        <v>42737</v>
      </c>
      <c r="K18" s="16"/>
      <c r="L18" s="2103">
        <v>11029.78</v>
      </c>
      <c r="M18" s="2104">
        <v>11036.44</v>
      </c>
      <c r="N18" s="102"/>
      <c r="O18" s="819">
        <f t="shared" ref="O18:O30" si="1">L18/M18-1</f>
        <v>-6.0345546208739886E-4</v>
      </c>
      <c r="P18" s="185"/>
      <c r="Q18" s="1839"/>
      <c r="R18" s="1839"/>
      <c r="S18" s="1839"/>
      <c r="T18" s="1839"/>
      <c r="U18" s="1839"/>
    </row>
    <row r="19" spans="1:21" ht="12" customHeight="1" x14ac:dyDescent="0.25">
      <c r="A19" s="102"/>
      <c r="B19" s="1024" t="s">
        <v>31</v>
      </c>
      <c r="C19" s="364" t="s">
        <v>638</v>
      </c>
      <c r="D19" s="1855" t="s">
        <v>290</v>
      </c>
      <c r="E19" s="12"/>
      <c r="F19" s="1879">
        <v>12942.57</v>
      </c>
      <c r="G19" s="1874">
        <v>43098</v>
      </c>
      <c r="H19" s="19"/>
      <c r="I19" s="1879">
        <v>11453.72</v>
      </c>
      <c r="J19" s="1874">
        <v>42738</v>
      </c>
      <c r="K19" s="16"/>
      <c r="L19" s="1851">
        <v>12942.57</v>
      </c>
      <c r="M19" s="829">
        <v>11466.54</v>
      </c>
      <c r="N19" s="102"/>
      <c r="O19" s="820">
        <f t="shared" si="1"/>
        <v>0.1287249684734888</v>
      </c>
      <c r="P19" s="185"/>
      <c r="Q19" s="1839"/>
      <c r="R19" s="1839"/>
      <c r="S19" s="1839"/>
      <c r="T19" s="1839"/>
      <c r="U19" s="1839"/>
    </row>
    <row r="20" spans="1:21" ht="12" customHeight="1" x14ac:dyDescent="0.25">
      <c r="A20" s="102"/>
      <c r="B20" s="1024" t="s">
        <v>33</v>
      </c>
      <c r="C20" s="364" t="s">
        <v>632</v>
      </c>
      <c r="D20" s="1855" t="s">
        <v>290</v>
      </c>
      <c r="E20" s="12"/>
      <c r="F20" s="1879" t="s">
        <v>633</v>
      </c>
      <c r="G20" s="1874" t="s">
        <v>634</v>
      </c>
      <c r="H20" s="19"/>
      <c r="I20" s="1879" t="s">
        <v>700</v>
      </c>
      <c r="J20" s="1874" t="s">
        <v>678</v>
      </c>
      <c r="K20" s="16"/>
      <c r="L20" s="1851">
        <v>6369.26</v>
      </c>
      <c r="M20" s="829">
        <v>6228.26</v>
      </c>
      <c r="N20" s="102"/>
      <c r="O20" s="820">
        <f t="shared" si="1"/>
        <v>2.2638746616229888E-2</v>
      </c>
      <c r="P20" s="185"/>
      <c r="Q20" s="1839"/>
      <c r="R20" s="1839"/>
      <c r="S20" s="1839"/>
      <c r="T20" s="1839"/>
      <c r="U20" s="1839"/>
    </row>
    <row r="21" spans="1:21" ht="12" customHeight="1" x14ac:dyDescent="0.25">
      <c r="A21" s="2"/>
      <c r="B21" s="1024" t="s">
        <v>37</v>
      </c>
      <c r="C21" s="364" t="s">
        <v>295</v>
      </c>
      <c r="D21" s="1855" t="s">
        <v>290</v>
      </c>
      <c r="E21" s="12"/>
      <c r="F21" s="1879">
        <v>38939.550000000003</v>
      </c>
      <c r="G21" s="1874">
        <v>43061</v>
      </c>
      <c r="H21" s="19"/>
      <c r="I21" s="1879">
        <v>28044.77</v>
      </c>
      <c r="J21" s="1874">
        <v>42739</v>
      </c>
      <c r="K21" s="16"/>
      <c r="L21" s="1851">
        <v>38884.61</v>
      </c>
      <c r="M21" s="829">
        <v>27926.13</v>
      </c>
      <c r="N21" s="102"/>
      <c r="O21" s="820">
        <f t="shared" si="1"/>
        <v>0.39240954618488133</v>
      </c>
      <c r="P21" s="185"/>
      <c r="Q21" s="1839"/>
      <c r="R21" s="1839"/>
      <c r="S21" s="1839"/>
      <c r="T21" s="1839"/>
      <c r="U21" s="1839"/>
    </row>
    <row r="22" spans="1:21" ht="12" customHeight="1" x14ac:dyDescent="0.25">
      <c r="A22" s="102"/>
      <c r="B22" s="1024" t="s">
        <v>39</v>
      </c>
      <c r="C22" s="364" t="s">
        <v>623</v>
      </c>
      <c r="D22" s="1855" t="s">
        <v>290</v>
      </c>
      <c r="E22" s="12"/>
      <c r="F22" s="1879">
        <v>6355.6540000000005</v>
      </c>
      <c r="G22" s="1874">
        <v>43098</v>
      </c>
      <c r="H22" s="19"/>
      <c r="I22" s="1879">
        <v>5250.9679999999998</v>
      </c>
      <c r="J22" s="1874">
        <v>42758</v>
      </c>
      <c r="K22" s="16"/>
      <c r="L22" s="1851">
        <v>6355.6540000000005</v>
      </c>
      <c r="M22" s="829">
        <v>5296.71</v>
      </c>
      <c r="N22" s="102"/>
      <c r="O22" s="820">
        <f t="shared" si="1"/>
        <v>0.19992485901625723</v>
      </c>
      <c r="P22" s="185"/>
      <c r="Q22" s="1839"/>
      <c r="R22" s="1839"/>
      <c r="S22" s="1839"/>
      <c r="T22" s="1839"/>
      <c r="U22" s="1839"/>
    </row>
    <row r="23" spans="1:21" ht="12" customHeight="1" x14ac:dyDescent="0.25">
      <c r="A23" s="102"/>
      <c r="B23" s="1024" t="s">
        <v>41</v>
      </c>
      <c r="C23" s="364" t="s">
        <v>622</v>
      </c>
      <c r="D23" s="1855" t="s">
        <v>290</v>
      </c>
      <c r="E23" s="12"/>
      <c r="F23" s="1879">
        <v>1831.93</v>
      </c>
      <c r="G23" s="1874">
        <v>43094</v>
      </c>
      <c r="H23" s="19"/>
      <c r="I23" s="1879">
        <v>1459.07</v>
      </c>
      <c r="J23" s="1874">
        <v>42839</v>
      </c>
      <c r="K23" s="16"/>
      <c r="L23" s="1851">
        <v>1817.56</v>
      </c>
      <c r="M23" s="829">
        <v>1518.61</v>
      </c>
      <c r="N23" s="102"/>
      <c r="O23" s="820">
        <f t="shared" si="1"/>
        <v>0.19685765272189704</v>
      </c>
      <c r="P23" s="185"/>
      <c r="Q23" s="1839"/>
      <c r="R23" s="1839"/>
      <c r="S23" s="1839"/>
      <c r="T23" s="1839"/>
      <c r="U23" s="1839"/>
    </row>
    <row r="24" spans="1:21" ht="12" customHeight="1" x14ac:dyDescent="0.25">
      <c r="A24" s="102"/>
      <c r="B24" s="1024" t="s">
        <v>43</v>
      </c>
      <c r="C24" s="364" t="s">
        <v>296</v>
      </c>
      <c r="D24" s="1855" t="s">
        <v>290</v>
      </c>
      <c r="E24" s="12"/>
      <c r="F24" s="1879">
        <v>2557.9699999999998</v>
      </c>
      <c r="G24" s="1874" t="s">
        <v>618</v>
      </c>
      <c r="H24" s="19"/>
      <c r="I24" s="1879">
        <v>2026</v>
      </c>
      <c r="J24" s="1874" t="s">
        <v>619</v>
      </c>
      <c r="K24" s="16"/>
      <c r="L24" s="1851">
        <v>2467.4899999999998</v>
      </c>
      <c r="M24" s="829">
        <v>2026.46</v>
      </c>
      <c r="N24" s="102"/>
      <c r="O24" s="820">
        <f t="shared" si="1"/>
        <v>0.21763567995420563</v>
      </c>
      <c r="P24" s="185"/>
      <c r="Q24" s="1839"/>
      <c r="R24" s="1839"/>
      <c r="S24" s="1839"/>
      <c r="T24" s="1839"/>
      <c r="U24" s="1839"/>
    </row>
    <row r="25" spans="1:21" ht="12" customHeight="1" x14ac:dyDescent="0.25">
      <c r="A25" s="102"/>
      <c r="B25" s="1024" t="s">
        <v>612</v>
      </c>
      <c r="C25" s="364" t="s">
        <v>297</v>
      </c>
      <c r="D25" s="1855" t="s">
        <v>573</v>
      </c>
      <c r="E25" s="12"/>
      <c r="F25" s="1879">
        <v>9496.4</v>
      </c>
      <c r="G25" s="1874">
        <v>43098</v>
      </c>
      <c r="H25" s="19"/>
      <c r="I25" s="1879">
        <v>6955.45</v>
      </c>
      <c r="J25" s="1874">
        <v>42737</v>
      </c>
      <c r="K25" s="16"/>
      <c r="L25" s="1851">
        <v>9490.65</v>
      </c>
      <c r="M25" s="829">
        <v>6982.8</v>
      </c>
      <c r="N25" s="132"/>
      <c r="O25" s="820">
        <f t="shared" si="1"/>
        <v>0.35914676061178885</v>
      </c>
      <c r="P25" s="185"/>
      <c r="Q25" s="1839"/>
      <c r="R25" s="1839"/>
      <c r="S25" s="1839"/>
      <c r="T25" s="1839"/>
      <c r="U25" s="1839"/>
    </row>
    <row r="26" spans="1:21" ht="12" customHeight="1" x14ac:dyDescent="0.25">
      <c r="A26" s="102"/>
      <c r="B26" s="1024" t="s">
        <v>45</v>
      </c>
      <c r="C26" s="364" t="s">
        <v>298</v>
      </c>
      <c r="D26" s="1855" t="s">
        <v>122</v>
      </c>
      <c r="E26" s="12"/>
      <c r="F26" s="1879">
        <v>9141.4184999999998</v>
      </c>
      <c r="G26" s="1874">
        <v>43097</v>
      </c>
      <c r="H26" s="19"/>
      <c r="I26" s="1879">
        <v>7543.3033999999998</v>
      </c>
      <c r="J26" s="1874">
        <v>42739</v>
      </c>
      <c r="K26" s="16"/>
      <c r="L26" s="1851">
        <v>9133.3173999999999</v>
      </c>
      <c r="M26" s="829">
        <v>7449.13</v>
      </c>
      <c r="N26" s="132"/>
      <c r="O26" s="820">
        <f t="shared" si="1"/>
        <v>0.2260918254883455</v>
      </c>
      <c r="P26" s="185"/>
      <c r="Q26" s="1839"/>
      <c r="R26" s="1839"/>
      <c r="S26" s="1839"/>
      <c r="T26" s="1839"/>
      <c r="U26" s="1839"/>
    </row>
    <row r="27" spans="1:21" ht="12" customHeight="1" x14ac:dyDescent="0.25">
      <c r="A27" s="102"/>
      <c r="B27" s="1024" t="s">
        <v>553</v>
      </c>
      <c r="C27" s="364" t="s">
        <v>602</v>
      </c>
      <c r="D27" s="1855" t="s">
        <v>290</v>
      </c>
      <c r="E27" s="12"/>
      <c r="F27" s="1879">
        <v>4989.97</v>
      </c>
      <c r="G27" s="1874">
        <v>43098</v>
      </c>
      <c r="H27" s="19"/>
      <c r="I27" s="1879">
        <v>4166.5600000000004</v>
      </c>
      <c r="J27" s="1874">
        <v>42738</v>
      </c>
      <c r="K27" s="16"/>
      <c r="L27" s="1851">
        <v>4989.97</v>
      </c>
      <c r="M27" s="829">
        <v>6840.64</v>
      </c>
      <c r="N27" s="102"/>
      <c r="O27" s="820">
        <f t="shared" si="1"/>
        <v>-0.27054047574495954</v>
      </c>
      <c r="P27" s="185"/>
      <c r="Q27" s="1839"/>
      <c r="R27" s="1839"/>
      <c r="S27" s="1839"/>
      <c r="T27" s="1839"/>
      <c r="U27" s="1839"/>
    </row>
    <row r="28" spans="1:21" ht="12" customHeight="1" x14ac:dyDescent="0.25">
      <c r="A28" s="102"/>
      <c r="B28" s="1024" t="s">
        <v>48</v>
      </c>
      <c r="C28" s="364" t="s">
        <v>609</v>
      </c>
      <c r="D28" s="1855" t="s">
        <v>290</v>
      </c>
      <c r="E28" s="12"/>
      <c r="F28" s="1879">
        <v>3450.4949999999999</v>
      </c>
      <c r="G28" s="1874">
        <v>43053</v>
      </c>
      <c r="H28" s="19"/>
      <c r="I28" s="1879">
        <v>3016.5309999999999</v>
      </c>
      <c r="J28" s="1874">
        <v>42866</v>
      </c>
      <c r="K28" s="16"/>
      <c r="L28" s="1852" t="s">
        <v>610</v>
      </c>
      <c r="M28" s="829">
        <v>3103.64</v>
      </c>
      <c r="N28" s="102"/>
      <c r="O28" s="820">
        <f t="shared" si="1"/>
        <v>6.5523063241870849E-2</v>
      </c>
      <c r="P28" s="185"/>
      <c r="Q28" s="1839"/>
      <c r="R28" s="1839"/>
      <c r="S28" s="1839"/>
      <c r="T28" s="1839"/>
      <c r="U28" s="1839"/>
    </row>
    <row r="29" spans="1:21" ht="12" customHeight="1" x14ac:dyDescent="0.25">
      <c r="A29" s="102"/>
      <c r="B29" s="1024" t="s">
        <v>50</v>
      </c>
      <c r="C29" s="364" t="s">
        <v>608</v>
      </c>
      <c r="D29" s="1855" t="s">
        <v>290</v>
      </c>
      <c r="E29" s="12"/>
      <c r="F29" s="1879">
        <v>2046.7</v>
      </c>
      <c r="G29" s="1874">
        <v>42818</v>
      </c>
      <c r="H29" s="19"/>
      <c r="I29" s="1879">
        <v>1773.6</v>
      </c>
      <c r="J29" s="1874">
        <v>42887</v>
      </c>
      <c r="K29" s="16"/>
      <c r="L29" s="1851">
        <v>1899</v>
      </c>
      <c r="M29" s="829">
        <v>1969.11</v>
      </c>
      <c r="N29" s="102"/>
      <c r="O29" s="820">
        <f t="shared" si="1"/>
        <v>-3.5604917957859139E-2</v>
      </c>
      <c r="P29" s="185"/>
      <c r="Q29" s="1839"/>
      <c r="R29" s="1839"/>
      <c r="S29" s="1839"/>
      <c r="T29" s="1839"/>
      <c r="U29" s="1839"/>
    </row>
    <row r="30" spans="1:21" ht="12" customHeight="1" x14ac:dyDescent="0.25">
      <c r="A30" s="102"/>
      <c r="B30" s="1024" t="s">
        <v>474</v>
      </c>
      <c r="C30" s="364" t="s">
        <v>299</v>
      </c>
      <c r="D30" s="1855" t="s">
        <v>290</v>
      </c>
      <c r="E30" s="12"/>
      <c r="F30" s="1879">
        <v>1753.71</v>
      </c>
      <c r="G30" s="1874">
        <v>43098</v>
      </c>
      <c r="H30" s="19"/>
      <c r="I30" s="1879">
        <v>1535.51</v>
      </c>
      <c r="J30" s="1874">
        <v>42807</v>
      </c>
      <c r="K30" s="16"/>
      <c r="L30" s="2109">
        <v>1753.71</v>
      </c>
      <c r="M30" s="829">
        <v>1542.94</v>
      </c>
      <c r="N30" s="102"/>
      <c r="O30" s="820">
        <f t="shared" si="1"/>
        <v>0.13660284910625164</v>
      </c>
      <c r="P30" s="185"/>
      <c r="Q30" s="1839"/>
      <c r="R30" s="1839"/>
      <c r="S30" s="1839"/>
      <c r="T30" s="1839"/>
      <c r="U30" s="1839"/>
    </row>
    <row r="31" spans="1:21" ht="12" customHeight="1" x14ac:dyDescent="0.25">
      <c r="A31" s="2"/>
      <c r="B31" s="1024" t="s">
        <v>55</v>
      </c>
      <c r="C31" s="364" t="s">
        <v>607</v>
      </c>
      <c r="D31" s="1855" t="s">
        <v>290</v>
      </c>
      <c r="E31" s="12"/>
      <c r="F31" s="1879">
        <v>151.28</v>
      </c>
      <c r="G31" s="1874">
        <v>43068</v>
      </c>
      <c r="H31" s="19"/>
      <c r="I31" s="1879">
        <v>124.01</v>
      </c>
      <c r="J31" s="1874">
        <v>42751</v>
      </c>
      <c r="K31" s="16"/>
      <c r="L31" s="1851">
        <v>148.52000000000001</v>
      </c>
      <c r="M31" s="829">
        <v>125.18</v>
      </c>
      <c r="N31" s="102"/>
      <c r="O31" s="820">
        <f>L31/M31-1</f>
        <v>0.18645150982585079</v>
      </c>
      <c r="Q31" s="1839"/>
      <c r="R31" s="1839"/>
      <c r="S31" s="1839"/>
      <c r="T31" s="1839"/>
      <c r="U31" s="1839"/>
    </row>
    <row r="32" spans="1:21" ht="12" customHeight="1" x14ac:dyDescent="0.25">
      <c r="A32" s="102"/>
      <c r="B32" s="1025" t="s">
        <v>57</v>
      </c>
      <c r="C32" s="2108" t="s">
        <v>300</v>
      </c>
      <c r="D32" s="1854" t="s">
        <v>290</v>
      </c>
      <c r="E32" s="12"/>
      <c r="F32" s="1882">
        <v>10854.57</v>
      </c>
      <c r="G32" s="1877">
        <v>43062</v>
      </c>
      <c r="H32" s="19"/>
      <c r="I32" s="804">
        <v>9272.8799999999992</v>
      </c>
      <c r="J32" s="1877">
        <v>42738</v>
      </c>
      <c r="K32" s="16"/>
      <c r="L32" s="830">
        <v>10642.86</v>
      </c>
      <c r="M32" s="831">
        <v>9253.5</v>
      </c>
      <c r="N32" s="102"/>
      <c r="O32" s="821">
        <f>(L32-M32)/M32</f>
        <v>0.15014426973577572</v>
      </c>
      <c r="P32" s="185"/>
      <c r="Q32" s="1839"/>
      <c r="R32" s="1839"/>
      <c r="S32" s="1839"/>
      <c r="T32" s="1839"/>
      <c r="U32" s="1839"/>
    </row>
    <row r="33" spans="1:30" ht="12" customHeight="1" x14ac:dyDescent="0.25">
      <c r="A33" s="102"/>
      <c r="B33" s="63"/>
      <c r="C33" s="50"/>
      <c r="D33" s="366"/>
      <c r="E33" s="12"/>
      <c r="F33" s="167"/>
      <c r="G33" s="359"/>
      <c r="H33" s="19"/>
      <c r="I33" s="668"/>
      <c r="J33" s="666"/>
      <c r="K33" s="16"/>
      <c r="L33" s="832"/>
      <c r="M33" s="832"/>
      <c r="N33" s="102"/>
      <c r="O33" s="321"/>
      <c r="P33" s="185"/>
      <c r="Q33" s="1839"/>
      <c r="R33" s="1839"/>
      <c r="S33" s="1839"/>
      <c r="T33" s="1839"/>
      <c r="U33" s="1839"/>
      <c r="V33" s="367"/>
      <c r="W33" s="367"/>
      <c r="X33" s="367"/>
      <c r="Y33" s="367"/>
      <c r="Z33" s="367"/>
      <c r="AA33" s="367"/>
      <c r="AB33" s="367"/>
      <c r="AC33" s="367"/>
      <c r="AD33" s="367"/>
    </row>
    <row r="34" spans="1:30" ht="12" customHeight="1" x14ac:dyDescent="0.25">
      <c r="A34" s="166"/>
      <c r="B34" s="40"/>
      <c r="C34" s="358"/>
      <c r="D34" s="366"/>
      <c r="E34" s="12"/>
      <c r="F34" s="167"/>
      <c r="G34" s="359"/>
      <c r="H34" s="19"/>
      <c r="I34" s="668"/>
      <c r="J34" s="359"/>
      <c r="K34" s="16"/>
      <c r="L34" s="827"/>
      <c r="M34" s="827"/>
      <c r="N34" s="102"/>
      <c r="O34" s="318"/>
      <c r="P34" s="185"/>
      <c r="Q34" s="1839"/>
      <c r="R34" s="1839"/>
      <c r="S34" s="1839"/>
      <c r="T34" s="1839"/>
      <c r="U34" s="1839"/>
      <c r="V34" s="367"/>
      <c r="W34" s="367"/>
      <c r="X34" s="367"/>
      <c r="Y34" s="367"/>
      <c r="Z34" s="367"/>
      <c r="AA34" s="367"/>
      <c r="AB34" s="367"/>
      <c r="AC34" s="367"/>
      <c r="AD34" s="367"/>
    </row>
    <row r="35" spans="1:30" ht="12" customHeight="1" x14ac:dyDescent="0.25">
      <c r="A35" s="166"/>
      <c r="B35" s="20" t="s">
        <v>59</v>
      </c>
      <c r="C35" s="360"/>
      <c r="D35" s="1314"/>
      <c r="E35" s="12"/>
      <c r="F35" s="23"/>
      <c r="G35" s="361"/>
      <c r="H35" s="19"/>
      <c r="I35" s="668"/>
      <c r="J35" s="361"/>
      <c r="K35" s="16"/>
      <c r="L35" s="828"/>
      <c r="M35" s="828"/>
      <c r="N35" s="102"/>
      <c r="O35" s="219"/>
      <c r="P35" s="185"/>
      <c r="Q35" s="1839"/>
      <c r="R35" s="1839"/>
      <c r="S35" s="1839"/>
      <c r="T35" s="1839"/>
      <c r="U35" s="1839"/>
      <c r="V35" s="367"/>
      <c r="W35" s="367"/>
      <c r="X35" s="367"/>
      <c r="Y35" s="367"/>
      <c r="Z35" s="367"/>
      <c r="AA35" s="367"/>
      <c r="AB35" s="367"/>
      <c r="AC35" s="367"/>
      <c r="AD35" s="367"/>
    </row>
    <row r="36" spans="1:30" ht="12" customHeight="1" x14ac:dyDescent="0.25">
      <c r="A36" s="103"/>
      <c r="B36" s="30" t="s">
        <v>62</v>
      </c>
      <c r="C36" s="805" t="s">
        <v>301</v>
      </c>
      <c r="D36" s="1335" t="s">
        <v>290</v>
      </c>
      <c r="E36" s="12"/>
      <c r="F36" s="1847">
        <v>2252.9393221616401</v>
      </c>
      <c r="G36" s="1844">
        <v>42823</v>
      </c>
      <c r="H36" s="19"/>
      <c r="I36" s="1847">
        <v>2079.799124576622</v>
      </c>
      <c r="J36" s="1844">
        <v>43047</v>
      </c>
      <c r="K36" s="16"/>
      <c r="L36" s="1830">
        <v>2126.7848573527567</v>
      </c>
      <c r="M36" s="1833">
        <v>2170.29</v>
      </c>
      <c r="N36" s="102"/>
      <c r="O36" s="2115">
        <f t="shared" ref="O36:O55" si="2">L36/M36-1</f>
        <v>-2.0045773904521114E-2</v>
      </c>
      <c r="P36" s="185"/>
      <c r="Q36" s="1839"/>
      <c r="R36" s="1839"/>
      <c r="S36" s="1839"/>
      <c r="T36" s="1839"/>
      <c r="U36" s="1839"/>
    </row>
    <row r="37" spans="1:30" ht="12" customHeight="1" x14ac:dyDescent="0.25">
      <c r="A37" s="102"/>
      <c r="B37" s="36" t="s">
        <v>151</v>
      </c>
      <c r="C37" s="806" t="s">
        <v>302</v>
      </c>
      <c r="D37" s="369" t="s">
        <v>290</v>
      </c>
      <c r="E37" s="12"/>
      <c r="F37" s="1848">
        <v>859.78</v>
      </c>
      <c r="G37" s="1845">
        <v>42933</v>
      </c>
      <c r="H37" s="19"/>
      <c r="I37" s="1848">
        <v>602.42999999999995</v>
      </c>
      <c r="J37" s="1845">
        <v>42775</v>
      </c>
      <c r="K37" s="16"/>
      <c r="L37" s="1832">
        <v>802.37</v>
      </c>
      <c r="M37" s="1836">
        <v>643.64</v>
      </c>
      <c r="N37" s="102"/>
      <c r="O37" s="1840">
        <f t="shared" si="2"/>
        <v>0.24661301348579956</v>
      </c>
      <c r="P37" s="185"/>
      <c r="Q37" s="1839"/>
      <c r="R37" s="1839"/>
      <c r="S37" s="1839"/>
      <c r="T37" s="1839"/>
      <c r="U37" s="1839"/>
      <c r="V37" s="367"/>
      <c r="W37" s="367"/>
      <c r="X37" s="367"/>
      <c r="Y37" s="367"/>
      <c r="Z37" s="367"/>
      <c r="AA37" s="367"/>
      <c r="AB37" s="367"/>
      <c r="AC37" s="367"/>
      <c r="AD37" s="367"/>
    </row>
    <row r="38" spans="1:30" ht="12" customHeight="1" x14ac:dyDescent="0.25">
      <c r="A38" s="102"/>
      <c r="B38" s="36" t="s">
        <v>303</v>
      </c>
      <c r="C38" s="806" t="s">
        <v>304</v>
      </c>
      <c r="D38" s="369" t="s">
        <v>290</v>
      </c>
      <c r="E38" s="12"/>
      <c r="F38" s="1848">
        <v>1124.5999999999999</v>
      </c>
      <c r="G38" s="1845">
        <v>42863</v>
      </c>
      <c r="H38" s="19"/>
      <c r="I38" s="1837">
        <v>933.1</v>
      </c>
      <c r="J38" s="1845">
        <v>42774</v>
      </c>
      <c r="K38" s="16"/>
      <c r="L38" s="1832">
        <v>1015.2</v>
      </c>
      <c r="M38" s="1836">
        <v>943.55</v>
      </c>
      <c r="N38" s="102"/>
      <c r="O38" s="1840">
        <f t="shared" si="2"/>
        <v>7.59366223305602E-2</v>
      </c>
      <c r="P38" s="185"/>
      <c r="Q38" s="1839"/>
      <c r="R38" s="1839"/>
      <c r="S38" s="1839"/>
      <c r="T38" s="1839"/>
      <c r="U38" s="1839"/>
      <c r="V38" s="367"/>
      <c r="W38" s="367"/>
      <c r="X38" s="367"/>
      <c r="Y38" s="367"/>
      <c r="Z38" s="367"/>
      <c r="AA38" s="367"/>
      <c r="AB38" s="367"/>
      <c r="AC38" s="367"/>
      <c r="AD38" s="367"/>
    </row>
    <row r="39" spans="1:30" ht="12" customHeight="1" x14ac:dyDescent="0.25">
      <c r="A39" s="177"/>
      <c r="B39" s="36" t="s">
        <v>68</v>
      </c>
      <c r="C39" s="806" t="s">
        <v>305</v>
      </c>
      <c r="D39" s="369" t="s">
        <v>290</v>
      </c>
      <c r="E39" s="12"/>
      <c r="F39" s="1848">
        <v>115333.01</v>
      </c>
      <c r="G39" s="1845">
        <v>43098</v>
      </c>
      <c r="H39" s="19"/>
      <c r="I39" s="1848">
        <v>76143.59</v>
      </c>
      <c r="J39" s="1845">
        <v>42739</v>
      </c>
      <c r="K39" s="16"/>
      <c r="L39" s="1832">
        <v>115333.01</v>
      </c>
      <c r="M39" s="1836">
        <v>78138.66</v>
      </c>
      <c r="N39" s="102"/>
      <c r="O39" s="1840">
        <f t="shared" si="2"/>
        <v>0.47600445157365101</v>
      </c>
      <c r="P39" s="185"/>
      <c r="Q39" s="1839"/>
      <c r="R39" s="1839"/>
      <c r="S39" s="1839"/>
      <c r="T39" s="1839"/>
      <c r="U39" s="1839"/>
      <c r="V39" s="367"/>
      <c r="W39" s="367"/>
      <c r="X39" s="367"/>
      <c r="Y39" s="367"/>
      <c r="Z39" s="367"/>
      <c r="AA39" s="367"/>
      <c r="AB39" s="367"/>
      <c r="AC39" s="367"/>
      <c r="AD39" s="367"/>
    </row>
    <row r="40" spans="1:30" ht="12" customHeight="1" x14ac:dyDescent="0.25">
      <c r="A40" s="102"/>
      <c r="B40" s="36" t="s">
        <v>70</v>
      </c>
      <c r="C40" s="806" t="s">
        <v>663</v>
      </c>
      <c r="D40" s="369" t="s">
        <v>290</v>
      </c>
      <c r="E40" s="12"/>
      <c r="F40" s="1848">
        <v>12889.32</v>
      </c>
      <c r="G40" s="1845">
        <v>42745</v>
      </c>
      <c r="H40" s="19"/>
      <c r="I40" s="1848">
        <v>11222.64</v>
      </c>
      <c r="J40" s="1845">
        <v>42839</v>
      </c>
      <c r="K40" s="16"/>
      <c r="L40" s="1832">
        <v>12388.82</v>
      </c>
      <c r="M40" s="1836">
        <v>11644.22</v>
      </c>
      <c r="N40" s="102"/>
      <c r="O40" s="1840">
        <f t="shared" si="2"/>
        <v>6.3945889033357295E-2</v>
      </c>
      <c r="P40" s="185"/>
      <c r="Q40" s="1839"/>
      <c r="R40" s="1839"/>
      <c r="S40" s="1839"/>
      <c r="T40" s="1839"/>
      <c r="U40" s="1839"/>
      <c r="V40" s="367"/>
      <c r="W40" s="367"/>
      <c r="X40" s="367"/>
      <c r="Y40" s="367"/>
      <c r="Z40" s="367"/>
      <c r="AA40" s="367"/>
      <c r="AB40" s="367"/>
      <c r="AC40" s="367"/>
      <c r="AD40" s="367"/>
    </row>
    <row r="41" spans="1:30" ht="12" customHeight="1" x14ac:dyDescent="0.25">
      <c r="A41" s="102"/>
      <c r="B41" s="36" t="s">
        <v>72</v>
      </c>
      <c r="C41" s="806" t="s">
        <v>625</v>
      </c>
      <c r="D41" s="369" t="s">
        <v>290</v>
      </c>
      <c r="E41" s="12"/>
      <c r="F41" s="1848">
        <v>79.069999999999993</v>
      </c>
      <c r="G41" s="1845">
        <v>42867</v>
      </c>
      <c r="H41" s="19"/>
      <c r="I41" s="1848">
        <v>65.55</v>
      </c>
      <c r="J41" s="1845">
        <v>42801</v>
      </c>
      <c r="K41" s="16"/>
      <c r="L41" s="1832">
        <v>69.5</v>
      </c>
      <c r="M41" s="1836">
        <v>66.41</v>
      </c>
      <c r="N41" s="102"/>
      <c r="O41" s="1840">
        <f t="shared" si="2"/>
        <v>4.6529137178135782E-2</v>
      </c>
      <c r="P41" s="185"/>
      <c r="Q41" s="1839"/>
      <c r="R41" s="1839"/>
      <c r="S41" s="1839"/>
      <c r="T41" s="1839"/>
      <c r="U41" s="1839"/>
      <c r="V41" s="367"/>
      <c r="W41" s="367"/>
      <c r="X41" s="367"/>
      <c r="Y41" s="367"/>
      <c r="Z41" s="367"/>
      <c r="AA41" s="367"/>
      <c r="AB41" s="367"/>
      <c r="AC41" s="367"/>
      <c r="AD41" s="367"/>
    </row>
    <row r="42" spans="1:30" ht="12" customHeight="1" x14ac:dyDescent="0.25">
      <c r="A42" s="102"/>
      <c r="B42" s="36" t="s">
        <v>73</v>
      </c>
      <c r="C42" s="806" t="s">
        <v>636</v>
      </c>
      <c r="D42" s="369" t="s">
        <v>290</v>
      </c>
      <c r="E42" s="12"/>
      <c r="F42" s="1848">
        <v>613.84</v>
      </c>
      <c r="G42" s="1845">
        <v>43042</v>
      </c>
      <c r="H42" s="19"/>
      <c r="I42" s="1848">
        <v>528</v>
      </c>
      <c r="J42" s="1845">
        <v>42772</v>
      </c>
      <c r="K42" s="16"/>
      <c r="L42" s="1832">
        <v>595.45000000000005</v>
      </c>
      <c r="M42" s="1836">
        <v>526.54999999999995</v>
      </c>
      <c r="N42" s="102"/>
      <c r="O42" s="1840">
        <f t="shared" si="2"/>
        <v>0.13085177096192213</v>
      </c>
      <c r="P42" s="185"/>
      <c r="Q42" s="1839"/>
      <c r="R42" s="1839"/>
      <c r="S42" s="1839"/>
      <c r="T42" s="1839"/>
      <c r="U42" s="1839"/>
      <c r="V42" s="367"/>
      <c r="W42" s="367"/>
      <c r="X42" s="367"/>
      <c r="Y42" s="367"/>
      <c r="Z42" s="367"/>
      <c r="AA42" s="367"/>
      <c r="AB42" s="367"/>
      <c r="AC42" s="367"/>
      <c r="AD42" s="367"/>
    </row>
    <row r="43" spans="1:30" ht="12" customHeight="1" x14ac:dyDescent="0.25">
      <c r="A43" s="102"/>
      <c r="B43" s="36" t="s">
        <v>456</v>
      </c>
      <c r="C43" s="806" t="s">
        <v>603</v>
      </c>
      <c r="D43" s="369" t="s">
        <v>290</v>
      </c>
      <c r="E43" s="12"/>
      <c r="F43" s="1848">
        <v>15019</v>
      </c>
      <c r="G43" s="1845">
        <v>43100</v>
      </c>
      <c r="H43" s="19"/>
      <c r="I43" s="1848">
        <v>11938</v>
      </c>
      <c r="J43" s="1845">
        <v>42794</v>
      </c>
      <c r="K43" s="16"/>
      <c r="L43" s="1832">
        <v>15019</v>
      </c>
      <c r="M43" s="1851">
        <v>12344.89</v>
      </c>
      <c r="N43" s="102"/>
      <c r="O43" s="1840">
        <f t="shared" si="2"/>
        <v>0.21661675397674673</v>
      </c>
      <c r="Q43" s="1839"/>
      <c r="R43" s="1839"/>
      <c r="S43" s="1839"/>
      <c r="T43" s="1839"/>
      <c r="U43" s="1839"/>
      <c r="V43" s="367"/>
      <c r="W43" s="367"/>
      <c r="X43" s="367"/>
      <c r="Y43" s="367"/>
      <c r="Z43" s="367"/>
      <c r="AA43" s="367"/>
      <c r="AB43" s="367"/>
      <c r="AC43" s="367"/>
      <c r="AD43" s="367"/>
    </row>
    <row r="44" spans="1:30" ht="12" customHeight="1" x14ac:dyDescent="0.25">
      <c r="A44" s="102"/>
      <c r="B44" s="36" t="s">
        <v>78</v>
      </c>
      <c r="C44" s="806" t="s">
        <v>306</v>
      </c>
      <c r="D44" s="369" t="s">
        <v>290</v>
      </c>
      <c r="E44" s="12"/>
      <c r="F44" s="1848">
        <v>61211.524443169998</v>
      </c>
      <c r="G44" s="1845">
        <v>43060</v>
      </c>
      <c r="H44" s="19"/>
      <c r="I44" s="1850">
        <v>50474.948241509999</v>
      </c>
      <c r="J44" s="1845">
        <v>42740</v>
      </c>
      <c r="K44" s="16"/>
      <c r="L44" s="1832">
        <v>59504.672636019997</v>
      </c>
      <c r="M44" s="1851">
        <v>50653.54</v>
      </c>
      <c r="N44" s="102"/>
      <c r="O44" s="1840">
        <f t="shared" si="2"/>
        <v>0.17473867840273338</v>
      </c>
      <c r="P44" s="185"/>
      <c r="Q44" s="1839"/>
      <c r="R44" s="1839"/>
      <c r="S44" s="1839"/>
      <c r="T44" s="1839"/>
      <c r="U44" s="1839"/>
      <c r="V44" s="367"/>
      <c r="W44" s="367"/>
      <c r="X44" s="367"/>
      <c r="Y44" s="367"/>
      <c r="Z44" s="367"/>
      <c r="AA44" s="367"/>
      <c r="AB44" s="367"/>
      <c r="AC44" s="367"/>
      <c r="AD44" s="367"/>
    </row>
    <row r="45" spans="1:30" ht="12" customHeight="1" x14ac:dyDescent="0.25">
      <c r="A45" s="102"/>
      <c r="B45" s="36" t="s">
        <v>82</v>
      </c>
      <c r="C45" s="806" t="s">
        <v>630</v>
      </c>
      <c r="D45" s="369" t="s">
        <v>290</v>
      </c>
      <c r="E45" s="12"/>
      <c r="F45" s="1848">
        <v>918.57870000000003</v>
      </c>
      <c r="G45" s="1845">
        <v>42787</v>
      </c>
      <c r="H45" s="19"/>
      <c r="I45" s="1848">
        <v>787.73009999999999</v>
      </c>
      <c r="J45" s="1845">
        <v>43054</v>
      </c>
      <c r="K45" s="16"/>
      <c r="L45" s="1832">
        <v>857.61680000000001</v>
      </c>
      <c r="M45" s="1836">
        <v>824.15</v>
      </c>
      <c r="N45" s="82"/>
      <c r="O45" s="1840">
        <f t="shared" si="2"/>
        <v>4.0607656373233159E-2</v>
      </c>
      <c r="P45" s="185"/>
      <c r="Q45" s="1839"/>
      <c r="R45" s="1839"/>
      <c r="S45" s="1839"/>
      <c r="T45" s="1839"/>
      <c r="U45" s="1839"/>
      <c r="V45" s="367"/>
      <c r="W45" s="367"/>
      <c r="X45" s="367"/>
      <c r="Y45" s="367"/>
      <c r="Z45" s="367"/>
      <c r="AA45" s="367"/>
      <c r="AB45" s="367"/>
      <c r="AC45" s="367"/>
      <c r="AD45" s="367"/>
    </row>
    <row r="46" spans="1:30" ht="12" customHeight="1" x14ac:dyDescent="0.25">
      <c r="A46" s="102"/>
      <c r="B46" s="36" t="s">
        <v>83</v>
      </c>
      <c r="C46" s="806" t="s">
        <v>617</v>
      </c>
      <c r="D46" s="369" t="s">
        <v>290</v>
      </c>
      <c r="E46" s="12"/>
      <c r="F46" s="1848">
        <v>9103.7930000000015</v>
      </c>
      <c r="G46" s="1845">
        <v>42942</v>
      </c>
      <c r="H46" s="19"/>
      <c r="I46" s="1848">
        <v>8425.01</v>
      </c>
      <c r="J46" s="1845">
        <v>43073</v>
      </c>
      <c r="K46" s="16"/>
      <c r="L46" s="1832">
        <v>8669.1319999999996</v>
      </c>
      <c r="M46" s="1836">
        <v>4630.88</v>
      </c>
      <c r="N46" s="82"/>
      <c r="O46" s="1840">
        <f t="shared" si="2"/>
        <v>0.87202691497080465</v>
      </c>
      <c r="P46" s="185"/>
      <c r="Q46" s="1839"/>
      <c r="R46" s="1839"/>
      <c r="S46" s="1839"/>
      <c r="T46" s="1839"/>
      <c r="U46" s="1839"/>
      <c r="V46" s="367"/>
      <c r="W46" s="367"/>
      <c r="X46" s="367"/>
      <c r="Y46" s="367"/>
      <c r="Z46" s="367"/>
      <c r="AA46" s="367"/>
      <c r="AB46" s="367"/>
      <c r="AC46" s="367"/>
      <c r="AD46" s="367"/>
    </row>
    <row r="47" spans="1:30" ht="12" customHeight="1" x14ac:dyDescent="0.25">
      <c r="A47" s="102"/>
      <c r="B47" s="36" t="s">
        <v>84</v>
      </c>
      <c r="C47" s="1566" t="s">
        <v>615</v>
      </c>
      <c r="D47" s="369" t="s">
        <v>290</v>
      </c>
      <c r="E47" s="12"/>
      <c r="F47" s="1848">
        <v>1625.49</v>
      </c>
      <c r="G47" s="1845">
        <v>42738</v>
      </c>
      <c r="H47" s="19"/>
      <c r="I47" s="1848">
        <v>1299.0999999999999</v>
      </c>
      <c r="J47" s="1845">
        <v>42901</v>
      </c>
      <c r="K47" s="16"/>
      <c r="L47" s="1835">
        <v>1506.8</v>
      </c>
      <c r="M47" s="1836">
        <v>1570.1</v>
      </c>
      <c r="N47" s="82"/>
      <c r="O47" s="1840">
        <f t="shared" si="2"/>
        <v>-4.03159034456404E-2</v>
      </c>
      <c r="P47" s="185"/>
      <c r="Q47" s="1839"/>
      <c r="R47" s="1839"/>
      <c r="S47" s="1839"/>
      <c r="T47" s="1839"/>
      <c r="U47" s="1839"/>
      <c r="V47" s="367"/>
      <c r="W47" s="367"/>
      <c r="X47" s="367"/>
      <c r="Y47" s="367"/>
      <c r="Z47" s="367"/>
      <c r="AA47" s="367"/>
      <c r="AB47" s="367"/>
      <c r="AC47" s="367"/>
      <c r="AD47" s="367"/>
    </row>
    <row r="48" spans="1:30" ht="12" customHeight="1" x14ac:dyDescent="0.25">
      <c r="A48" s="102"/>
      <c r="B48" s="36" t="s">
        <v>86</v>
      </c>
      <c r="C48" s="806" t="s">
        <v>307</v>
      </c>
      <c r="D48" s="369" t="s">
        <v>290</v>
      </c>
      <c r="E48" s="12"/>
      <c r="F48" s="1848">
        <v>5869.59</v>
      </c>
      <c r="G48" s="1845" t="s">
        <v>123</v>
      </c>
      <c r="H48" s="370"/>
      <c r="I48" s="1848">
        <v>4879.07</v>
      </c>
      <c r="J48" s="1845" t="s">
        <v>123</v>
      </c>
      <c r="K48" s="16"/>
      <c r="L48" s="1832">
        <v>5099.28</v>
      </c>
      <c r="M48" s="1836">
        <v>5782.71</v>
      </c>
      <c r="N48" s="82"/>
      <c r="O48" s="1840">
        <f t="shared" si="2"/>
        <v>-0.11818507239685205</v>
      </c>
      <c r="P48" s="185"/>
      <c r="Q48" s="1839"/>
      <c r="R48" s="1839"/>
      <c r="S48" s="1839"/>
      <c r="T48" s="1839"/>
      <c r="U48" s="1839"/>
      <c r="V48" s="367"/>
      <c r="W48" s="367"/>
      <c r="X48" s="367"/>
      <c r="Y48" s="367"/>
      <c r="Z48" s="367"/>
      <c r="AA48" s="367"/>
      <c r="AB48" s="367"/>
      <c r="AC48" s="367"/>
      <c r="AD48" s="367"/>
    </row>
    <row r="49" spans="1:30" ht="12" customHeight="1" x14ac:dyDescent="0.25">
      <c r="A49" s="102"/>
      <c r="B49" s="36" t="s">
        <v>89</v>
      </c>
      <c r="C49" s="806" t="s">
        <v>308</v>
      </c>
      <c r="D49" s="369" t="s">
        <v>290</v>
      </c>
      <c r="E49" s="12"/>
      <c r="F49" s="1848">
        <v>39534.14</v>
      </c>
      <c r="G49" s="1845">
        <v>43076</v>
      </c>
      <c r="H49" s="19"/>
      <c r="I49" s="1850">
        <v>24581.99</v>
      </c>
      <c r="J49" s="1845">
        <v>42800</v>
      </c>
      <c r="K49" s="16"/>
      <c r="L49" s="1835">
        <v>38243.19</v>
      </c>
      <c r="M49" s="1836">
        <v>26782.93</v>
      </c>
      <c r="N49" s="102"/>
      <c r="O49" s="1840">
        <f t="shared" si="2"/>
        <v>0.42789418484086705</v>
      </c>
      <c r="P49" s="185"/>
      <c r="Q49" s="1839"/>
      <c r="R49" s="1839"/>
      <c r="S49" s="1839"/>
      <c r="T49" s="1839"/>
      <c r="U49" s="1839"/>
      <c r="V49" s="367"/>
      <c r="W49" s="367"/>
      <c r="X49" s="367"/>
      <c r="Y49" s="367"/>
      <c r="Z49" s="367"/>
      <c r="AA49" s="367"/>
      <c r="AB49" s="367"/>
      <c r="AC49" s="367"/>
      <c r="AD49" s="367"/>
    </row>
    <row r="50" spans="1:30" ht="12" customHeight="1" x14ac:dyDescent="0.25">
      <c r="A50" s="102"/>
      <c r="B50" s="36" t="s">
        <v>91</v>
      </c>
      <c r="C50" s="806" t="s">
        <v>652</v>
      </c>
      <c r="D50" s="369" t="s">
        <v>290</v>
      </c>
      <c r="E50" s="12"/>
      <c r="F50" s="1848">
        <v>822.17</v>
      </c>
      <c r="G50" s="1845" t="s">
        <v>123</v>
      </c>
      <c r="H50" s="19"/>
      <c r="I50" s="1850" t="s">
        <v>123</v>
      </c>
      <c r="J50" s="1845" t="s">
        <v>123</v>
      </c>
      <c r="K50" s="16"/>
      <c r="L50" s="1832">
        <v>742.8</v>
      </c>
      <c r="M50" s="1836">
        <v>337.66</v>
      </c>
      <c r="N50" s="102"/>
      <c r="O50" s="1840">
        <f t="shared" si="2"/>
        <v>1.1998459989338386</v>
      </c>
      <c r="P50" s="185"/>
      <c r="Q50" s="1839"/>
      <c r="R50" s="1839"/>
      <c r="S50" s="1839"/>
      <c r="T50" s="1839"/>
      <c r="U50" s="1839"/>
      <c r="V50" s="367"/>
      <c r="W50" s="367"/>
      <c r="X50" s="367"/>
      <c r="Y50" s="367"/>
      <c r="Z50" s="367"/>
      <c r="AA50" s="367"/>
      <c r="AB50" s="367"/>
      <c r="AC50" s="367"/>
      <c r="AD50" s="367"/>
    </row>
    <row r="51" spans="1:30" ht="12" customHeight="1" x14ac:dyDescent="0.25">
      <c r="A51" s="102"/>
      <c r="B51" s="36" t="s">
        <v>171</v>
      </c>
      <c r="C51" s="806" t="s">
        <v>575</v>
      </c>
      <c r="D51" s="369" t="s">
        <v>290</v>
      </c>
      <c r="E51" s="12"/>
      <c r="F51" s="1848">
        <v>587.12</v>
      </c>
      <c r="G51" s="1565">
        <v>43020</v>
      </c>
      <c r="H51" s="1845"/>
      <c r="I51" s="1850">
        <v>517.77</v>
      </c>
      <c r="J51" s="1845">
        <v>42855</v>
      </c>
      <c r="K51" s="16"/>
      <c r="L51" s="1832">
        <v>574.58000000000004</v>
      </c>
      <c r="M51" s="1851">
        <v>530.16</v>
      </c>
      <c r="N51" s="102"/>
      <c r="O51" s="1840">
        <f t="shared" si="2"/>
        <v>8.3786026859816065E-2</v>
      </c>
      <c r="P51" s="185"/>
      <c r="Q51" s="1839"/>
      <c r="R51" s="1839"/>
      <c r="S51" s="1839"/>
      <c r="T51" s="1839"/>
      <c r="U51" s="1839"/>
      <c r="V51" s="367"/>
      <c r="W51" s="367"/>
      <c r="X51" s="367"/>
      <c r="Y51" s="367"/>
      <c r="Z51" s="367"/>
      <c r="AA51" s="367"/>
      <c r="AB51" s="367"/>
      <c r="AC51" s="367"/>
      <c r="AD51" s="367"/>
    </row>
    <row r="52" spans="1:30" ht="12" customHeight="1" x14ac:dyDescent="0.25">
      <c r="A52" s="102"/>
      <c r="B52" s="36" t="s">
        <v>95</v>
      </c>
      <c r="C52" s="806" t="s">
        <v>309</v>
      </c>
      <c r="D52" s="369" t="s">
        <v>290</v>
      </c>
      <c r="E52" s="12"/>
      <c r="F52" s="1848">
        <v>7493.45</v>
      </c>
      <c r="G52" s="1845">
        <v>42801</v>
      </c>
      <c r="H52" s="19"/>
      <c r="I52" s="1850">
        <v>6778.32</v>
      </c>
      <c r="J52" s="1845">
        <v>43060</v>
      </c>
      <c r="K52" s="16"/>
      <c r="L52" s="1832">
        <v>7226.32</v>
      </c>
      <c r="M52" s="1836">
        <v>7210.4</v>
      </c>
      <c r="N52" s="102"/>
      <c r="O52" s="1840">
        <f t="shared" si="2"/>
        <v>2.2079218906023712E-3</v>
      </c>
      <c r="P52" s="185"/>
      <c r="Q52" s="1839"/>
      <c r="R52" s="1839"/>
      <c r="S52" s="1839"/>
      <c r="T52" s="1839"/>
      <c r="U52" s="1839"/>
      <c r="V52" s="367"/>
      <c r="W52" s="367"/>
      <c r="X52" s="367"/>
      <c r="Y52" s="367"/>
      <c r="Z52" s="367"/>
      <c r="AA52" s="367"/>
      <c r="AB52" s="367"/>
      <c r="AC52" s="367"/>
      <c r="AD52" s="367"/>
    </row>
    <row r="53" spans="1:30" ht="12" customHeight="1" x14ac:dyDescent="0.25">
      <c r="A53" s="102"/>
      <c r="B53" s="36" t="s">
        <v>97</v>
      </c>
      <c r="C53" s="806" t="s">
        <v>310</v>
      </c>
      <c r="D53" s="369" t="s">
        <v>122</v>
      </c>
      <c r="E53" s="12"/>
      <c r="F53" s="1848">
        <v>10811.74</v>
      </c>
      <c r="G53" s="1845">
        <v>42784</v>
      </c>
      <c r="H53" s="19"/>
      <c r="I53" s="1850">
        <v>9002.0400000000009</v>
      </c>
      <c r="J53" s="1845">
        <v>42758</v>
      </c>
      <c r="K53" s="16"/>
      <c r="L53" s="1832">
        <v>10751.51</v>
      </c>
      <c r="M53" s="1836">
        <v>8219.8700000000008</v>
      </c>
      <c r="N53" s="102"/>
      <c r="O53" s="1840">
        <f t="shared" si="2"/>
        <v>0.30799027235223897</v>
      </c>
      <c r="P53" s="185"/>
      <c r="Q53" s="1839"/>
      <c r="R53" s="1839"/>
      <c r="S53" s="1839"/>
      <c r="T53" s="1839"/>
      <c r="U53" s="1839"/>
      <c r="V53" s="367"/>
      <c r="W53" s="367"/>
      <c r="X53" s="367"/>
      <c r="Y53" s="367"/>
      <c r="Z53" s="367"/>
      <c r="AA53" s="367"/>
      <c r="AB53" s="367"/>
      <c r="AC53" s="367"/>
      <c r="AD53" s="367"/>
    </row>
    <row r="54" spans="1:30" ht="12" customHeight="1" x14ac:dyDescent="0.25">
      <c r="A54" s="102"/>
      <c r="B54" s="36" t="s">
        <v>99</v>
      </c>
      <c r="C54" s="806" t="s">
        <v>311</v>
      </c>
      <c r="D54" s="369" t="s">
        <v>290</v>
      </c>
      <c r="E54" s="12"/>
      <c r="F54" s="1848">
        <v>2229.9899999999998</v>
      </c>
      <c r="G54" s="1845">
        <v>43006</v>
      </c>
      <c r="H54" s="19"/>
      <c r="I54" s="1848">
        <v>1803.09</v>
      </c>
      <c r="J54" s="1845">
        <v>42744</v>
      </c>
      <c r="K54" s="16"/>
      <c r="L54" s="1832">
        <v>2202.14</v>
      </c>
      <c r="M54" s="1836">
        <v>1808.37</v>
      </c>
      <c r="N54" s="102"/>
      <c r="O54" s="1840">
        <f t="shared" si="2"/>
        <v>0.21774858021312005</v>
      </c>
      <c r="P54" s="185"/>
      <c r="Q54" s="1839"/>
      <c r="R54" s="1839"/>
      <c r="S54" s="1839"/>
      <c r="T54" s="1839"/>
      <c r="U54" s="1839"/>
      <c r="V54" s="367"/>
      <c r="W54" s="367"/>
      <c r="X54" s="367"/>
      <c r="Y54" s="367"/>
      <c r="Z54" s="367"/>
      <c r="AA54" s="367"/>
      <c r="AB54" s="367"/>
      <c r="AC54" s="367"/>
      <c r="AD54" s="367"/>
    </row>
    <row r="55" spans="1:30" ht="12" customHeight="1" x14ac:dyDescent="0.25">
      <c r="A55" s="102"/>
      <c r="B55" s="39" t="s">
        <v>101</v>
      </c>
      <c r="C55" s="2110" t="s">
        <v>312</v>
      </c>
      <c r="D55" s="357" t="s">
        <v>122</v>
      </c>
      <c r="E55" s="12"/>
      <c r="F55" s="1849">
        <v>1104</v>
      </c>
      <c r="G55" s="1846">
        <v>42786</v>
      </c>
      <c r="H55" s="19"/>
      <c r="I55" s="1849">
        <v>982</v>
      </c>
      <c r="J55" s="1846">
        <v>42957</v>
      </c>
      <c r="K55" s="16"/>
      <c r="L55" s="1834">
        <v>1065</v>
      </c>
      <c r="M55" s="1829">
        <v>1076.8</v>
      </c>
      <c r="N55" s="102"/>
      <c r="O55" s="2116">
        <f t="shared" si="2"/>
        <v>-1.0958395245170838E-2</v>
      </c>
      <c r="Q55" s="1839"/>
      <c r="R55" s="1839"/>
      <c r="S55" s="1839"/>
      <c r="T55" s="1839"/>
      <c r="U55" s="1839"/>
      <c r="V55" s="367"/>
      <c r="W55" s="367"/>
      <c r="X55" s="367"/>
      <c r="Y55" s="367"/>
      <c r="Z55" s="367"/>
      <c r="AA55" s="367"/>
      <c r="AB55" s="367"/>
      <c r="AC55" s="367"/>
      <c r="AD55" s="367"/>
    </row>
    <row r="56" spans="1:30" ht="12" customHeight="1" x14ac:dyDescent="0.25">
      <c r="A56" s="102"/>
      <c r="B56" s="102"/>
      <c r="D56" s="3"/>
      <c r="E56" s="12"/>
      <c r="F56" s="102"/>
      <c r="G56" s="132"/>
      <c r="H56" s="132"/>
      <c r="I56" s="668"/>
      <c r="J56" s="102"/>
      <c r="K56" s="102"/>
      <c r="L56" s="822"/>
      <c r="M56" s="822"/>
      <c r="N56" s="102"/>
      <c r="O56" s="102"/>
      <c r="Q56" s="1839"/>
      <c r="R56" s="1839"/>
      <c r="S56" s="1839"/>
      <c r="T56" s="1839"/>
      <c r="U56" s="1839"/>
    </row>
    <row r="57" spans="1:30" ht="12" customHeight="1" x14ac:dyDescent="0.25">
      <c r="A57" s="102"/>
      <c r="B57" s="21" t="s">
        <v>264</v>
      </c>
      <c r="C57" s="180"/>
      <c r="F57" s="102"/>
      <c r="G57" s="102"/>
      <c r="H57" s="102"/>
      <c r="I57" s="102"/>
      <c r="J57" s="102"/>
      <c r="K57" s="102"/>
      <c r="L57" s="102"/>
      <c r="M57" s="102"/>
      <c r="N57" s="102"/>
      <c r="O57" s="102"/>
      <c r="P57" s="185"/>
      <c r="Q57" s="1839"/>
      <c r="R57" s="1839"/>
      <c r="S57" s="1839"/>
      <c r="T57" s="1839"/>
      <c r="U57" s="1839"/>
    </row>
    <row r="58" spans="1:30" ht="12" customHeight="1" x14ac:dyDescent="0.25">
      <c r="A58" s="102"/>
      <c r="B58" s="102" t="s">
        <v>313</v>
      </c>
      <c r="C58" s="71"/>
      <c r="F58" s="102"/>
      <c r="G58" s="102"/>
      <c r="H58" s="102"/>
      <c r="I58" s="102"/>
      <c r="J58" s="102"/>
      <c r="K58" s="102"/>
      <c r="L58" s="102"/>
      <c r="M58" s="102"/>
      <c r="N58" s="102"/>
      <c r="O58" s="102"/>
      <c r="P58" s="185"/>
      <c r="Q58" s="1839"/>
      <c r="R58" s="1839"/>
      <c r="S58" s="1839"/>
      <c r="T58" s="1839"/>
      <c r="U58" s="1839"/>
    </row>
    <row r="59" spans="1:30" ht="12" customHeight="1" x14ac:dyDescent="0.25">
      <c r="B59" s="3" t="s">
        <v>314</v>
      </c>
      <c r="Q59" s="1839"/>
      <c r="R59" s="1839"/>
      <c r="S59" s="1839"/>
      <c r="T59" s="1839"/>
      <c r="U59" s="1839"/>
    </row>
    <row r="60" spans="1:30" x14ac:dyDescent="0.25">
      <c r="Q60" s="1839"/>
      <c r="R60" s="1839"/>
      <c r="S60" s="1839"/>
      <c r="T60" s="1839"/>
      <c r="U60" s="1839"/>
    </row>
    <row r="61" spans="1:30" x14ac:dyDescent="0.25">
      <c r="Q61" s="1839"/>
      <c r="R61" s="1839"/>
      <c r="S61" s="1839"/>
      <c r="T61" s="1839"/>
      <c r="U61" s="1839"/>
    </row>
    <row r="62" spans="1:30" x14ac:dyDescent="0.25">
      <c r="B62" s="1838"/>
      <c r="C62" s="1841"/>
      <c r="D62" s="102"/>
      <c r="E62" s="102"/>
      <c r="Q62" s="1839"/>
      <c r="R62" s="1839"/>
      <c r="S62" s="1839"/>
      <c r="T62" s="1839"/>
      <c r="U62" s="1839"/>
    </row>
    <row r="63" spans="1:30" x14ac:dyDescent="0.25">
      <c r="B63" s="1838"/>
      <c r="C63" s="1831"/>
      <c r="D63" s="102"/>
      <c r="E63" s="102"/>
      <c r="Q63" s="1839"/>
      <c r="R63" s="1839"/>
      <c r="S63" s="1839"/>
      <c r="T63" s="1839"/>
      <c r="U63" s="1839"/>
    </row>
    <row r="64" spans="1:30" x14ac:dyDescent="0.25">
      <c r="B64" s="1838"/>
      <c r="C64" s="1838"/>
      <c r="D64" s="102"/>
      <c r="E64" s="102"/>
    </row>
    <row r="65" spans="2:5" x14ac:dyDescent="0.25">
      <c r="B65" s="1838"/>
      <c r="C65" s="1831"/>
    </row>
    <row r="66" spans="2:5" x14ac:dyDescent="0.25">
      <c r="B66" s="1838"/>
      <c r="C66" s="1841"/>
      <c r="D66" s="102"/>
      <c r="E66" s="102"/>
    </row>
  </sheetData>
  <mergeCells count="9">
    <mergeCell ref="L4:L6"/>
    <mergeCell ref="M4:M6"/>
    <mergeCell ref="O4:O6"/>
    <mergeCell ref="B4:B6"/>
    <mergeCell ref="C4:C6"/>
    <mergeCell ref="F4:F6"/>
    <mergeCell ref="G4:G6"/>
    <mergeCell ref="I4:I6"/>
    <mergeCell ref="J4:J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S58"/>
  <sheetViews>
    <sheetView showGridLines="0" topLeftCell="A31" zoomScale="85" zoomScaleNormal="85" workbookViewId="0">
      <selection activeCell="B49" sqref="B49"/>
    </sheetView>
  </sheetViews>
  <sheetFormatPr defaultColWidth="11.42578125" defaultRowHeight="15" x14ac:dyDescent="0.25"/>
  <cols>
    <col min="1" max="1" width="2.85546875" style="3" customWidth="1"/>
    <col min="2" max="3" width="45.85546875" style="3" customWidth="1"/>
    <col min="4" max="4" width="4.28515625" style="2" customWidth="1"/>
    <col min="5" max="5" width="6.85546875" style="2" customWidth="1"/>
    <col min="6" max="7" width="15.7109375" style="3" customWidth="1"/>
    <col min="8" max="8" width="2.85546875" style="2" customWidth="1"/>
    <col min="9" max="10" width="15.7109375" style="3" customWidth="1"/>
    <col min="11" max="11" width="2.85546875" style="2" customWidth="1"/>
    <col min="12" max="13" width="15.7109375" style="3" customWidth="1"/>
    <col min="14" max="14" width="2.85546875" style="2" customWidth="1"/>
    <col min="15" max="15" width="10.85546875" style="3" customWidth="1"/>
    <col min="16" max="16" width="9.7109375" style="102" customWidth="1"/>
    <col min="17" max="17" width="32.7109375" style="2" bestFit="1" customWidth="1"/>
    <col min="18" max="18" width="18" style="2" customWidth="1"/>
    <col min="19" max="256" width="11.42578125" style="2"/>
    <col min="257" max="257" width="2.85546875" style="2" customWidth="1"/>
    <col min="258" max="259" width="45.85546875" style="2" customWidth="1"/>
    <col min="260" max="260" width="5.28515625" style="2" customWidth="1"/>
    <col min="261" max="261" width="2.85546875" style="2" customWidth="1"/>
    <col min="262" max="263" width="15.7109375" style="2" customWidth="1"/>
    <col min="264" max="264" width="2.85546875" style="2" customWidth="1"/>
    <col min="265" max="266" width="15.7109375" style="2" customWidth="1"/>
    <col min="267" max="267" width="2.85546875" style="2" customWidth="1"/>
    <col min="268" max="269" width="15.7109375" style="2" customWidth="1"/>
    <col min="270" max="270" width="2.85546875" style="2" customWidth="1"/>
    <col min="271" max="271" width="10.85546875" style="2" customWidth="1"/>
    <col min="272" max="272" width="2.85546875" style="2" customWidth="1"/>
    <col min="273" max="512" width="11.42578125" style="2"/>
    <col min="513" max="513" width="2.85546875" style="2" customWidth="1"/>
    <col min="514" max="515" width="45.85546875" style="2" customWidth="1"/>
    <col min="516" max="516" width="5.28515625" style="2" customWidth="1"/>
    <col min="517" max="517" width="2.85546875" style="2" customWidth="1"/>
    <col min="518" max="519" width="15.7109375" style="2" customWidth="1"/>
    <col min="520" max="520" width="2.85546875" style="2" customWidth="1"/>
    <col min="521" max="522" width="15.7109375" style="2" customWidth="1"/>
    <col min="523" max="523" width="2.85546875" style="2" customWidth="1"/>
    <col min="524" max="525" width="15.7109375" style="2" customWidth="1"/>
    <col min="526" max="526" width="2.85546875" style="2" customWidth="1"/>
    <col min="527" max="527" width="10.85546875" style="2" customWidth="1"/>
    <col min="528" max="528" width="2.85546875" style="2" customWidth="1"/>
    <col min="529" max="768" width="11.42578125" style="2"/>
    <col min="769" max="769" width="2.85546875" style="2" customWidth="1"/>
    <col min="770" max="771" width="45.85546875" style="2" customWidth="1"/>
    <col min="772" max="772" width="5.28515625" style="2" customWidth="1"/>
    <col min="773" max="773" width="2.85546875" style="2" customWidth="1"/>
    <col min="774" max="775" width="15.7109375" style="2" customWidth="1"/>
    <col min="776" max="776" width="2.85546875" style="2" customWidth="1"/>
    <col min="777" max="778" width="15.7109375" style="2" customWidth="1"/>
    <col min="779" max="779" width="2.85546875" style="2" customWidth="1"/>
    <col min="780" max="781" width="15.7109375" style="2" customWidth="1"/>
    <col min="782" max="782" width="2.85546875" style="2" customWidth="1"/>
    <col min="783" max="783" width="10.85546875" style="2" customWidth="1"/>
    <col min="784" max="784" width="2.85546875" style="2" customWidth="1"/>
    <col min="785" max="1024" width="11.42578125" style="2"/>
    <col min="1025" max="1025" width="2.85546875" style="2" customWidth="1"/>
    <col min="1026" max="1027" width="45.85546875" style="2" customWidth="1"/>
    <col min="1028" max="1028" width="5.28515625" style="2" customWidth="1"/>
    <col min="1029" max="1029" width="2.85546875" style="2" customWidth="1"/>
    <col min="1030" max="1031" width="15.7109375" style="2" customWidth="1"/>
    <col min="1032" max="1032" width="2.85546875" style="2" customWidth="1"/>
    <col min="1033" max="1034" width="15.7109375" style="2" customWidth="1"/>
    <col min="1035" max="1035" width="2.85546875" style="2" customWidth="1"/>
    <col min="1036" max="1037" width="15.7109375" style="2" customWidth="1"/>
    <col min="1038" max="1038" width="2.85546875" style="2" customWidth="1"/>
    <col min="1039" max="1039" width="10.85546875" style="2" customWidth="1"/>
    <col min="1040" max="1040" width="2.85546875" style="2" customWidth="1"/>
    <col min="1041" max="1280" width="11.42578125" style="2"/>
    <col min="1281" max="1281" width="2.85546875" style="2" customWidth="1"/>
    <col min="1282" max="1283" width="45.85546875" style="2" customWidth="1"/>
    <col min="1284" max="1284" width="5.28515625" style="2" customWidth="1"/>
    <col min="1285" max="1285" width="2.85546875" style="2" customWidth="1"/>
    <col min="1286" max="1287" width="15.7109375" style="2" customWidth="1"/>
    <col min="1288" max="1288" width="2.85546875" style="2" customWidth="1"/>
    <col min="1289" max="1290" width="15.7109375" style="2" customWidth="1"/>
    <col min="1291" max="1291" width="2.85546875" style="2" customWidth="1"/>
    <col min="1292" max="1293" width="15.7109375" style="2" customWidth="1"/>
    <col min="1294" max="1294" width="2.85546875" style="2" customWidth="1"/>
    <col min="1295" max="1295" width="10.85546875" style="2" customWidth="1"/>
    <col min="1296" max="1296" width="2.85546875" style="2" customWidth="1"/>
    <col min="1297" max="1536" width="11.42578125" style="2"/>
    <col min="1537" max="1537" width="2.85546875" style="2" customWidth="1"/>
    <col min="1538" max="1539" width="45.85546875" style="2" customWidth="1"/>
    <col min="1540" max="1540" width="5.28515625" style="2" customWidth="1"/>
    <col min="1541" max="1541" width="2.85546875" style="2" customWidth="1"/>
    <col min="1542" max="1543" width="15.7109375" style="2" customWidth="1"/>
    <col min="1544" max="1544" width="2.85546875" style="2" customWidth="1"/>
    <col min="1545" max="1546" width="15.7109375" style="2" customWidth="1"/>
    <col min="1547" max="1547" width="2.85546875" style="2" customWidth="1"/>
    <col min="1548" max="1549" width="15.7109375" style="2" customWidth="1"/>
    <col min="1550" max="1550" width="2.85546875" style="2" customWidth="1"/>
    <col min="1551" max="1551" width="10.85546875" style="2" customWidth="1"/>
    <col min="1552" max="1552" width="2.85546875" style="2" customWidth="1"/>
    <col min="1553" max="1792" width="11.42578125" style="2"/>
    <col min="1793" max="1793" width="2.85546875" style="2" customWidth="1"/>
    <col min="1794" max="1795" width="45.85546875" style="2" customWidth="1"/>
    <col min="1796" max="1796" width="5.28515625" style="2" customWidth="1"/>
    <col min="1797" max="1797" width="2.85546875" style="2" customWidth="1"/>
    <col min="1798" max="1799" width="15.7109375" style="2" customWidth="1"/>
    <col min="1800" max="1800" width="2.85546875" style="2" customWidth="1"/>
    <col min="1801" max="1802" width="15.7109375" style="2" customWidth="1"/>
    <col min="1803" max="1803" width="2.85546875" style="2" customWidth="1"/>
    <col min="1804" max="1805" width="15.7109375" style="2" customWidth="1"/>
    <col min="1806" max="1806" width="2.85546875" style="2" customWidth="1"/>
    <col min="1807" max="1807" width="10.85546875" style="2" customWidth="1"/>
    <col min="1808" max="1808" width="2.85546875" style="2" customWidth="1"/>
    <col min="1809" max="2048" width="11.42578125" style="2"/>
    <col min="2049" max="2049" width="2.85546875" style="2" customWidth="1"/>
    <col min="2050" max="2051" width="45.85546875" style="2" customWidth="1"/>
    <col min="2052" max="2052" width="5.28515625" style="2" customWidth="1"/>
    <col min="2053" max="2053" width="2.85546875" style="2" customWidth="1"/>
    <col min="2054" max="2055" width="15.7109375" style="2" customWidth="1"/>
    <col min="2056" max="2056" width="2.85546875" style="2" customWidth="1"/>
    <col min="2057" max="2058" width="15.7109375" style="2" customWidth="1"/>
    <col min="2059" max="2059" width="2.85546875" style="2" customWidth="1"/>
    <col min="2060" max="2061" width="15.7109375" style="2" customWidth="1"/>
    <col min="2062" max="2062" width="2.85546875" style="2" customWidth="1"/>
    <col min="2063" max="2063" width="10.85546875" style="2" customWidth="1"/>
    <col min="2064" max="2064" width="2.85546875" style="2" customWidth="1"/>
    <col min="2065" max="2304" width="11.42578125" style="2"/>
    <col min="2305" max="2305" width="2.85546875" style="2" customWidth="1"/>
    <col min="2306" max="2307" width="45.85546875" style="2" customWidth="1"/>
    <col min="2308" max="2308" width="5.28515625" style="2" customWidth="1"/>
    <col min="2309" max="2309" width="2.85546875" style="2" customWidth="1"/>
    <col min="2310" max="2311" width="15.7109375" style="2" customWidth="1"/>
    <col min="2312" max="2312" width="2.85546875" style="2" customWidth="1"/>
    <col min="2313" max="2314" width="15.7109375" style="2" customWidth="1"/>
    <col min="2315" max="2315" width="2.85546875" style="2" customWidth="1"/>
    <col min="2316" max="2317" width="15.7109375" style="2" customWidth="1"/>
    <col min="2318" max="2318" width="2.85546875" style="2" customWidth="1"/>
    <col min="2319" max="2319" width="10.85546875" style="2" customWidth="1"/>
    <col min="2320" max="2320" width="2.85546875" style="2" customWidth="1"/>
    <col min="2321" max="2560" width="11.42578125" style="2"/>
    <col min="2561" max="2561" width="2.85546875" style="2" customWidth="1"/>
    <col min="2562" max="2563" width="45.85546875" style="2" customWidth="1"/>
    <col min="2564" max="2564" width="5.28515625" style="2" customWidth="1"/>
    <col min="2565" max="2565" width="2.85546875" style="2" customWidth="1"/>
    <col min="2566" max="2567" width="15.7109375" style="2" customWidth="1"/>
    <col min="2568" max="2568" width="2.85546875" style="2" customWidth="1"/>
    <col min="2569" max="2570" width="15.7109375" style="2" customWidth="1"/>
    <col min="2571" max="2571" width="2.85546875" style="2" customWidth="1"/>
    <col min="2572" max="2573" width="15.7109375" style="2" customWidth="1"/>
    <col min="2574" max="2574" width="2.85546875" style="2" customWidth="1"/>
    <col min="2575" max="2575" width="10.85546875" style="2" customWidth="1"/>
    <col min="2576" max="2576" width="2.85546875" style="2" customWidth="1"/>
    <col min="2577" max="2816" width="11.42578125" style="2"/>
    <col min="2817" max="2817" width="2.85546875" style="2" customWidth="1"/>
    <col min="2818" max="2819" width="45.85546875" style="2" customWidth="1"/>
    <col min="2820" max="2820" width="5.28515625" style="2" customWidth="1"/>
    <col min="2821" max="2821" width="2.85546875" style="2" customWidth="1"/>
    <col min="2822" max="2823" width="15.7109375" style="2" customWidth="1"/>
    <col min="2824" max="2824" width="2.85546875" style="2" customWidth="1"/>
    <col min="2825" max="2826" width="15.7109375" style="2" customWidth="1"/>
    <col min="2827" max="2827" width="2.85546875" style="2" customWidth="1"/>
    <col min="2828" max="2829" width="15.7109375" style="2" customWidth="1"/>
    <col min="2830" max="2830" width="2.85546875" style="2" customWidth="1"/>
    <col min="2831" max="2831" width="10.85546875" style="2" customWidth="1"/>
    <col min="2832" max="2832" width="2.85546875" style="2" customWidth="1"/>
    <col min="2833" max="3072" width="11.42578125" style="2"/>
    <col min="3073" max="3073" width="2.85546875" style="2" customWidth="1"/>
    <col min="3074" max="3075" width="45.85546875" style="2" customWidth="1"/>
    <col min="3076" max="3076" width="5.28515625" style="2" customWidth="1"/>
    <col min="3077" max="3077" width="2.85546875" style="2" customWidth="1"/>
    <col min="3078" max="3079" width="15.7109375" style="2" customWidth="1"/>
    <col min="3080" max="3080" width="2.85546875" style="2" customWidth="1"/>
    <col min="3081" max="3082" width="15.7109375" style="2" customWidth="1"/>
    <col min="3083" max="3083" width="2.85546875" style="2" customWidth="1"/>
    <col min="3084" max="3085" width="15.7109375" style="2" customWidth="1"/>
    <col min="3086" max="3086" width="2.85546875" style="2" customWidth="1"/>
    <col min="3087" max="3087" width="10.85546875" style="2" customWidth="1"/>
    <col min="3088" max="3088" width="2.85546875" style="2" customWidth="1"/>
    <col min="3089" max="3328" width="11.42578125" style="2"/>
    <col min="3329" max="3329" width="2.85546875" style="2" customWidth="1"/>
    <col min="3330" max="3331" width="45.85546875" style="2" customWidth="1"/>
    <col min="3332" max="3332" width="5.28515625" style="2" customWidth="1"/>
    <col min="3333" max="3333" width="2.85546875" style="2" customWidth="1"/>
    <col min="3334" max="3335" width="15.7109375" style="2" customWidth="1"/>
    <col min="3336" max="3336" width="2.85546875" style="2" customWidth="1"/>
    <col min="3337" max="3338" width="15.7109375" style="2" customWidth="1"/>
    <col min="3339" max="3339" width="2.85546875" style="2" customWidth="1"/>
    <col min="3340" max="3341" width="15.7109375" style="2" customWidth="1"/>
    <col min="3342" max="3342" width="2.85546875" style="2" customWidth="1"/>
    <col min="3343" max="3343" width="10.85546875" style="2" customWidth="1"/>
    <col min="3344" max="3344" width="2.85546875" style="2" customWidth="1"/>
    <col min="3345" max="3584" width="11.42578125" style="2"/>
    <col min="3585" max="3585" width="2.85546875" style="2" customWidth="1"/>
    <col min="3586" max="3587" width="45.85546875" style="2" customWidth="1"/>
    <col min="3588" max="3588" width="5.28515625" style="2" customWidth="1"/>
    <col min="3589" max="3589" width="2.85546875" style="2" customWidth="1"/>
    <col min="3590" max="3591" width="15.7109375" style="2" customWidth="1"/>
    <col min="3592" max="3592" width="2.85546875" style="2" customWidth="1"/>
    <col min="3593" max="3594" width="15.7109375" style="2" customWidth="1"/>
    <col min="3595" max="3595" width="2.85546875" style="2" customWidth="1"/>
    <col min="3596" max="3597" width="15.7109375" style="2" customWidth="1"/>
    <col min="3598" max="3598" width="2.85546875" style="2" customWidth="1"/>
    <col min="3599" max="3599" width="10.85546875" style="2" customWidth="1"/>
    <col min="3600" max="3600" width="2.85546875" style="2" customWidth="1"/>
    <col min="3601" max="3840" width="11.42578125" style="2"/>
    <col min="3841" max="3841" width="2.85546875" style="2" customWidth="1"/>
    <col min="3842" max="3843" width="45.85546875" style="2" customWidth="1"/>
    <col min="3844" max="3844" width="5.28515625" style="2" customWidth="1"/>
    <col min="3845" max="3845" width="2.85546875" style="2" customWidth="1"/>
    <col min="3846" max="3847" width="15.7109375" style="2" customWidth="1"/>
    <col min="3848" max="3848" width="2.85546875" style="2" customWidth="1"/>
    <col min="3849" max="3850" width="15.7109375" style="2" customWidth="1"/>
    <col min="3851" max="3851" width="2.85546875" style="2" customWidth="1"/>
    <col min="3852" max="3853" width="15.7109375" style="2" customWidth="1"/>
    <col min="3854" max="3854" width="2.85546875" style="2" customWidth="1"/>
    <col min="3855" max="3855" width="10.85546875" style="2" customWidth="1"/>
    <col min="3856" max="3856" width="2.85546875" style="2" customWidth="1"/>
    <col min="3857" max="4096" width="11.42578125" style="2"/>
    <col min="4097" max="4097" width="2.85546875" style="2" customWidth="1"/>
    <col min="4098" max="4099" width="45.85546875" style="2" customWidth="1"/>
    <col min="4100" max="4100" width="5.28515625" style="2" customWidth="1"/>
    <col min="4101" max="4101" width="2.85546875" style="2" customWidth="1"/>
    <col min="4102" max="4103" width="15.7109375" style="2" customWidth="1"/>
    <col min="4104" max="4104" width="2.85546875" style="2" customWidth="1"/>
    <col min="4105" max="4106" width="15.7109375" style="2" customWidth="1"/>
    <col min="4107" max="4107" width="2.85546875" style="2" customWidth="1"/>
    <col min="4108" max="4109" width="15.7109375" style="2" customWidth="1"/>
    <col min="4110" max="4110" width="2.85546875" style="2" customWidth="1"/>
    <col min="4111" max="4111" width="10.85546875" style="2" customWidth="1"/>
    <col min="4112" max="4112" width="2.85546875" style="2" customWidth="1"/>
    <col min="4113" max="4352" width="11.42578125" style="2"/>
    <col min="4353" max="4353" width="2.85546875" style="2" customWidth="1"/>
    <col min="4354" max="4355" width="45.85546875" style="2" customWidth="1"/>
    <col min="4356" max="4356" width="5.28515625" style="2" customWidth="1"/>
    <col min="4357" max="4357" width="2.85546875" style="2" customWidth="1"/>
    <col min="4358" max="4359" width="15.7109375" style="2" customWidth="1"/>
    <col min="4360" max="4360" width="2.85546875" style="2" customWidth="1"/>
    <col min="4361" max="4362" width="15.7109375" style="2" customWidth="1"/>
    <col min="4363" max="4363" width="2.85546875" style="2" customWidth="1"/>
    <col min="4364" max="4365" width="15.7109375" style="2" customWidth="1"/>
    <col min="4366" max="4366" width="2.85546875" style="2" customWidth="1"/>
    <col min="4367" max="4367" width="10.85546875" style="2" customWidth="1"/>
    <col min="4368" max="4368" width="2.85546875" style="2" customWidth="1"/>
    <col min="4369" max="4608" width="11.42578125" style="2"/>
    <col min="4609" max="4609" width="2.85546875" style="2" customWidth="1"/>
    <col min="4610" max="4611" width="45.85546875" style="2" customWidth="1"/>
    <col min="4612" max="4612" width="5.28515625" style="2" customWidth="1"/>
    <col min="4613" max="4613" width="2.85546875" style="2" customWidth="1"/>
    <col min="4614" max="4615" width="15.7109375" style="2" customWidth="1"/>
    <col min="4616" max="4616" width="2.85546875" style="2" customWidth="1"/>
    <col min="4617" max="4618" width="15.7109375" style="2" customWidth="1"/>
    <col min="4619" max="4619" width="2.85546875" style="2" customWidth="1"/>
    <col min="4620" max="4621" width="15.7109375" style="2" customWidth="1"/>
    <col min="4622" max="4622" width="2.85546875" style="2" customWidth="1"/>
    <col min="4623" max="4623" width="10.85546875" style="2" customWidth="1"/>
    <col min="4624" max="4624" width="2.85546875" style="2" customWidth="1"/>
    <col min="4625" max="4864" width="11.42578125" style="2"/>
    <col min="4865" max="4865" width="2.85546875" style="2" customWidth="1"/>
    <col min="4866" max="4867" width="45.85546875" style="2" customWidth="1"/>
    <col min="4868" max="4868" width="5.28515625" style="2" customWidth="1"/>
    <col min="4869" max="4869" width="2.85546875" style="2" customWidth="1"/>
    <col min="4870" max="4871" width="15.7109375" style="2" customWidth="1"/>
    <col min="4872" max="4872" width="2.85546875" style="2" customWidth="1"/>
    <col min="4873" max="4874" width="15.7109375" style="2" customWidth="1"/>
    <col min="4875" max="4875" width="2.85546875" style="2" customWidth="1"/>
    <col min="4876" max="4877" width="15.7109375" style="2" customWidth="1"/>
    <col min="4878" max="4878" width="2.85546875" style="2" customWidth="1"/>
    <col min="4879" max="4879" width="10.85546875" style="2" customWidth="1"/>
    <col min="4880" max="4880" width="2.85546875" style="2" customWidth="1"/>
    <col min="4881" max="5120" width="11.42578125" style="2"/>
    <col min="5121" max="5121" width="2.85546875" style="2" customWidth="1"/>
    <col min="5122" max="5123" width="45.85546875" style="2" customWidth="1"/>
    <col min="5124" max="5124" width="5.28515625" style="2" customWidth="1"/>
    <col min="5125" max="5125" width="2.85546875" style="2" customWidth="1"/>
    <col min="5126" max="5127" width="15.7109375" style="2" customWidth="1"/>
    <col min="5128" max="5128" width="2.85546875" style="2" customWidth="1"/>
    <col min="5129" max="5130" width="15.7109375" style="2" customWidth="1"/>
    <col min="5131" max="5131" width="2.85546875" style="2" customWidth="1"/>
    <col min="5132" max="5133" width="15.7109375" style="2" customWidth="1"/>
    <col min="5134" max="5134" width="2.85546875" style="2" customWidth="1"/>
    <col min="5135" max="5135" width="10.85546875" style="2" customWidth="1"/>
    <col min="5136" max="5136" width="2.85546875" style="2" customWidth="1"/>
    <col min="5137" max="5376" width="11.42578125" style="2"/>
    <col min="5377" max="5377" width="2.85546875" style="2" customWidth="1"/>
    <col min="5378" max="5379" width="45.85546875" style="2" customWidth="1"/>
    <col min="5380" max="5380" width="5.28515625" style="2" customWidth="1"/>
    <col min="5381" max="5381" width="2.85546875" style="2" customWidth="1"/>
    <col min="5382" max="5383" width="15.7109375" style="2" customWidth="1"/>
    <col min="5384" max="5384" width="2.85546875" style="2" customWidth="1"/>
    <col min="5385" max="5386" width="15.7109375" style="2" customWidth="1"/>
    <col min="5387" max="5387" width="2.85546875" style="2" customWidth="1"/>
    <col min="5388" max="5389" width="15.7109375" style="2" customWidth="1"/>
    <col min="5390" max="5390" width="2.85546875" style="2" customWidth="1"/>
    <col min="5391" max="5391" width="10.85546875" style="2" customWidth="1"/>
    <col min="5392" max="5392" width="2.85546875" style="2" customWidth="1"/>
    <col min="5393" max="5632" width="11.42578125" style="2"/>
    <col min="5633" max="5633" width="2.85546875" style="2" customWidth="1"/>
    <col min="5634" max="5635" width="45.85546875" style="2" customWidth="1"/>
    <col min="5636" max="5636" width="5.28515625" style="2" customWidth="1"/>
    <col min="5637" max="5637" width="2.85546875" style="2" customWidth="1"/>
    <col min="5638" max="5639" width="15.7109375" style="2" customWidth="1"/>
    <col min="5640" max="5640" width="2.85546875" style="2" customWidth="1"/>
    <col min="5641" max="5642" width="15.7109375" style="2" customWidth="1"/>
    <col min="5643" max="5643" width="2.85546875" style="2" customWidth="1"/>
    <col min="5644" max="5645" width="15.7109375" style="2" customWidth="1"/>
    <col min="5646" max="5646" width="2.85546875" style="2" customWidth="1"/>
    <col min="5647" max="5647" width="10.85546875" style="2" customWidth="1"/>
    <col min="5648" max="5648" width="2.85546875" style="2" customWidth="1"/>
    <col min="5649" max="5888" width="11.42578125" style="2"/>
    <col min="5889" max="5889" width="2.85546875" style="2" customWidth="1"/>
    <col min="5890" max="5891" width="45.85546875" style="2" customWidth="1"/>
    <col min="5892" max="5892" width="5.28515625" style="2" customWidth="1"/>
    <col min="5893" max="5893" width="2.85546875" style="2" customWidth="1"/>
    <col min="5894" max="5895" width="15.7109375" style="2" customWidth="1"/>
    <col min="5896" max="5896" width="2.85546875" style="2" customWidth="1"/>
    <col min="5897" max="5898" width="15.7109375" style="2" customWidth="1"/>
    <col min="5899" max="5899" width="2.85546875" style="2" customWidth="1"/>
    <col min="5900" max="5901" width="15.7109375" style="2" customWidth="1"/>
    <col min="5902" max="5902" width="2.85546875" style="2" customWidth="1"/>
    <col min="5903" max="5903" width="10.85546875" style="2" customWidth="1"/>
    <col min="5904" max="5904" width="2.85546875" style="2" customWidth="1"/>
    <col min="5905" max="6144" width="11.42578125" style="2"/>
    <col min="6145" max="6145" width="2.85546875" style="2" customWidth="1"/>
    <col min="6146" max="6147" width="45.85546875" style="2" customWidth="1"/>
    <col min="6148" max="6148" width="5.28515625" style="2" customWidth="1"/>
    <col min="6149" max="6149" width="2.85546875" style="2" customWidth="1"/>
    <col min="6150" max="6151" width="15.7109375" style="2" customWidth="1"/>
    <col min="6152" max="6152" width="2.85546875" style="2" customWidth="1"/>
    <col min="6153" max="6154" width="15.7109375" style="2" customWidth="1"/>
    <col min="6155" max="6155" width="2.85546875" style="2" customWidth="1"/>
    <col min="6156" max="6157" width="15.7109375" style="2" customWidth="1"/>
    <col min="6158" max="6158" width="2.85546875" style="2" customWidth="1"/>
    <col min="6159" max="6159" width="10.85546875" style="2" customWidth="1"/>
    <col min="6160" max="6160" width="2.85546875" style="2" customWidth="1"/>
    <col min="6161" max="6400" width="11.42578125" style="2"/>
    <col min="6401" max="6401" width="2.85546875" style="2" customWidth="1"/>
    <col min="6402" max="6403" width="45.85546875" style="2" customWidth="1"/>
    <col min="6404" max="6404" width="5.28515625" style="2" customWidth="1"/>
    <col min="6405" max="6405" width="2.85546875" style="2" customWidth="1"/>
    <col min="6406" max="6407" width="15.7109375" style="2" customWidth="1"/>
    <col min="6408" max="6408" width="2.85546875" style="2" customWidth="1"/>
    <col min="6409" max="6410" width="15.7109375" style="2" customWidth="1"/>
    <col min="6411" max="6411" width="2.85546875" style="2" customWidth="1"/>
    <col min="6412" max="6413" width="15.7109375" style="2" customWidth="1"/>
    <col min="6414" max="6414" width="2.85546875" style="2" customWidth="1"/>
    <col min="6415" max="6415" width="10.85546875" style="2" customWidth="1"/>
    <col min="6416" max="6416" width="2.85546875" style="2" customWidth="1"/>
    <col min="6417" max="6656" width="11.42578125" style="2"/>
    <col min="6657" max="6657" width="2.85546875" style="2" customWidth="1"/>
    <col min="6658" max="6659" width="45.85546875" style="2" customWidth="1"/>
    <col min="6660" max="6660" width="5.28515625" style="2" customWidth="1"/>
    <col min="6661" max="6661" width="2.85546875" style="2" customWidth="1"/>
    <col min="6662" max="6663" width="15.7109375" style="2" customWidth="1"/>
    <col min="6664" max="6664" width="2.85546875" style="2" customWidth="1"/>
    <col min="6665" max="6666" width="15.7109375" style="2" customWidth="1"/>
    <col min="6667" max="6667" width="2.85546875" style="2" customWidth="1"/>
    <col min="6668" max="6669" width="15.7109375" style="2" customWidth="1"/>
    <col min="6670" max="6670" width="2.85546875" style="2" customWidth="1"/>
    <col min="6671" max="6671" width="10.85546875" style="2" customWidth="1"/>
    <col min="6672" max="6672" width="2.85546875" style="2" customWidth="1"/>
    <col min="6673" max="6912" width="11.42578125" style="2"/>
    <col min="6913" max="6913" width="2.85546875" style="2" customWidth="1"/>
    <col min="6914" max="6915" width="45.85546875" style="2" customWidth="1"/>
    <col min="6916" max="6916" width="5.28515625" style="2" customWidth="1"/>
    <col min="6917" max="6917" width="2.85546875" style="2" customWidth="1"/>
    <col min="6918" max="6919" width="15.7109375" style="2" customWidth="1"/>
    <col min="6920" max="6920" width="2.85546875" style="2" customWidth="1"/>
    <col min="6921" max="6922" width="15.7109375" style="2" customWidth="1"/>
    <col min="6923" max="6923" width="2.85546875" style="2" customWidth="1"/>
    <col min="6924" max="6925" width="15.7109375" style="2" customWidth="1"/>
    <col min="6926" max="6926" width="2.85546875" style="2" customWidth="1"/>
    <col min="6927" max="6927" width="10.85546875" style="2" customWidth="1"/>
    <col min="6928" max="6928" width="2.85546875" style="2" customWidth="1"/>
    <col min="6929" max="7168" width="11.42578125" style="2"/>
    <col min="7169" max="7169" width="2.85546875" style="2" customWidth="1"/>
    <col min="7170" max="7171" width="45.85546875" style="2" customWidth="1"/>
    <col min="7172" max="7172" width="5.28515625" style="2" customWidth="1"/>
    <col min="7173" max="7173" width="2.85546875" style="2" customWidth="1"/>
    <col min="7174" max="7175" width="15.7109375" style="2" customWidth="1"/>
    <col min="7176" max="7176" width="2.85546875" style="2" customWidth="1"/>
    <col min="7177" max="7178" width="15.7109375" style="2" customWidth="1"/>
    <col min="7179" max="7179" width="2.85546875" style="2" customWidth="1"/>
    <col min="7180" max="7181" width="15.7109375" style="2" customWidth="1"/>
    <col min="7182" max="7182" width="2.85546875" style="2" customWidth="1"/>
    <col min="7183" max="7183" width="10.85546875" style="2" customWidth="1"/>
    <col min="7184" max="7184" width="2.85546875" style="2" customWidth="1"/>
    <col min="7185" max="7424" width="11.42578125" style="2"/>
    <col min="7425" max="7425" width="2.85546875" style="2" customWidth="1"/>
    <col min="7426" max="7427" width="45.85546875" style="2" customWidth="1"/>
    <col min="7428" max="7428" width="5.28515625" style="2" customWidth="1"/>
    <col min="7429" max="7429" width="2.85546875" style="2" customWidth="1"/>
    <col min="7430" max="7431" width="15.7109375" style="2" customWidth="1"/>
    <col min="7432" max="7432" width="2.85546875" style="2" customWidth="1"/>
    <col min="7433" max="7434" width="15.7109375" style="2" customWidth="1"/>
    <col min="7435" max="7435" width="2.85546875" style="2" customWidth="1"/>
    <col min="7436" max="7437" width="15.7109375" style="2" customWidth="1"/>
    <col min="7438" max="7438" width="2.85546875" style="2" customWidth="1"/>
    <col min="7439" max="7439" width="10.85546875" style="2" customWidth="1"/>
    <col min="7440" max="7440" width="2.85546875" style="2" customWidth="1"/>
    <col min="7441" max="7680" width="11.42578125" style="2"/>
    <col min="7681" max="7681" width="2.85546875" style="2" customWidth="1"/>
    <col min="7682" max="7683" width="45.85546875" style="2" customWidth="1"/>
    <col min="7684" max="7684" width="5.28515625" style="2" customWidth="1"/>
    <col min="7685" max="7685" width="2.85546875" style="2" customWidth="1"/>
    <col min="7686" max="7687" width="15.7109375" style="2" customWidth="1"/>
    <col min="7688" max="7688" width="2.85546875" style="2" customWidth="1"/>
    <col min="7689" max="7690" width="15.7109375" style="2" customWidth="1"/>
    <col min="7691" max="7691" width="2.85546875" style="2" customWidth="1"/>
    <col min="7692" max="7693" width="15.7109375" style="2" customWidth="1"/>
    <col min="7694" max="7694" width="2.85546875" style="2" customWidth="1"/>
    <col min="7695" max="7695" width="10.85546875" style="2" customWidth="1"/>
    <col min="7696" max="7696" width="2.85546875" style="2" customWidth="1"/>
    <col min="7697" max="7936" width="11.42578125" style="2"/>
    <col min="7937" max="7937" width="2.85546875" style="2" customWidth="1"/>
    <col min="7938" max="7939" width="45.85546875" style="2" customWidth="1"/>
    <col min="7940" max="7940" width="5.28515625" style="2" customWidth="1"/>
    <col min="7941" max="7941" width="2.85546875" style="2" customWidth="1"/>
    <col min="7942" max="7943" width="15.7109375" style="2" customWidth="1"/>
    <col min="7944" max="7944" width="2.85546875" style="2" customWidth="1"/>
    <col min="7945" max="7946" width="15.7109375" style="2" customWidth="1"/>
    <col min="7947" max="7947" width="2.85546875" style="2" customWidth="1"/>
    <col min="7948" max="7949" width="15.7109375" style="2" customWidth="1"/>
    <col min="7950" max="7950" width="2.85546875" style="2" customWidth="1"/>
    <col min="7951" max="7951" width="10.85546875" style="2" customWidth="1"/>
    <col min="7952" max="7952" width="2.85546875" style="2" customWidth="1"/>
    <col min="7953" max="8192" width="11.42578125" style="2"/>
    <col min="8193" max="8193" width="2.85546875" style="2" customWidth="1"/>
    <col min="8194" max="8195" width="45.85546875" style="2" customWidth="1"/>
    <col min="8196" max="8196" width="5.28515625" style="2" customWidth="1"/>
    <col min="8197" max="8197" width="2.85546875" style="2" customWidth="1"/>
    <col min="8198" max="8199" width="15.7109375" style="2" customWidth="1"/>
    <col min="8200" max="8200" width="2.85546875" style="2" customWidth="1"/>
    <col min="8201" max="8202" width="15.7109375" style="2" customWidth="1"/>
    <col min="8203" max="8203" width="2.85546875" style="2" customWidth="1"/>
    <col min="8204" max="8205" width="15.7109375" style="2" customWidth="1"/>
    <col min="8206" max="8206" width="2.85546875" style="2" customWidth="1"/>
    <col min="8207" max="8207" width="10.85546875" style="2" customWidth="1"/>
    <col min="8208" max="8208" width="2.85546875" style="2" customWidth="1"/>
    <col min="8209" max="8448" width="11.42578125" style="2"/>
    <col min="8449" max="8449" width="2.85546875" style="2" customWidth="1"/>
    <col min="8450" max="8451" width="45.85546875" style="2" customWidth="1"/>
    <col min="8452" max="8452" width="5.28515625" style="2" customWidth="1"/>
    <col min="8453" max="8453" width="2.85546875" style="2" customWidth="1"/>
    <col min="8454" max="8455" width="15.7109375" style="2" customWidth="1"/>
    <col min="8456" max="8456" width="2.85546875" style="2" customWidth="1"/>
    <col min="8457" max="8458" width="15.7109375" style="2" customWidth="1"/>
    <col min="8459" max="8459" width="2.85546875" style="2" customWidth="1"/>
    <col min="8460" max="8461" width="15.7109375" style="2" customWidth="1"/>
    <col min="8462" max="8462" width="2.85546875" style="2" customWidth="1"/>
    <col min="8463" max="8463" width="10.85546875" style="2" customWidth="1"/>
    <col min="8464" max="8464" width="2.85546875" style="2" customWidth="1"/>
    <col min="8465" max="8704" width="11.42578125" style="2"/>
    <col min="8705" max="8705" width="2.85546875" style="2" customWidth="1"/>
    <col min="8706" max="8707" width="45.85546875" style="2" customWidth="1"/>
    <col min="8708" max="8708" width="5.28515625" style="2" customWidth="1"/>
    <col min="8709" max="8709" width="2.85546875" style="2" customWidth="1"/>
    <col min="8710" max="8711" width="15.7109375" style="2" customWidth="1"/>
    <col min="8712" max="8712" width="2.85546875" style="2" customWidth="1"/>
    <col min="8713" max="8714" width="15.7109375" style="2" customWidth="1"/>
    <col min="8715" max="8715" width="2.85546875" style="2" customWidth="1"/>
    <col min="8716" max="8717" width="15.7109375" style="2" customWidth="1"/>
    <col min="8718" max="8718" width="2.85546875" style="2" customWidth="1"/>
    <col min="8719" max="8719" width="10.85546875" style="2" customWidth="1"/>
    <col min="8720" max="8720" width="2.85546875" style="2" customWidth="1"/>
    <col min="8721" max="8960" width="11.42578125" style="2"/>
    <col min="8961" max="8961" width="2.85546875" style="2" customWidth="1"/>
    <col min="8962" max="8963" width="45.85546875" style="2" customWidth="1"/>
    <col min="8964" max="8964" width="5.28515625" style="2" customWidth="1"/>
    <col min="8965" max="8965" width="2.85546875" style="2" customWidth="1"/>
    <col min="8966" max="8967" width="15.7109375" style="2" customWidth="1"/>
    <col min="8968" max="8968" width="2.85546875" style="2" customWidth="1"/>
    <col min="8969" max="8970" width="15.7109375" style="2" customWidth="1"/>
    <col min="8971" max="8971" width="2.85546875" style="2" customWidth="1"/>
    <col min="8972" max="8973" width="15.7109375" style="2" customWidth="1"/>
    <col min="8974" max="8974" width="2.85546875" style="2" customWidth="1"/>
    <col min="8975" max="8975" width="10.85546875" style="2" customWidth="1"/>
    <col min="8976" max="8976" width="2.85546875" style="2" customWidth="1"/>
    <col min="8977" max="9216" width="11.42578125" style="2"/>
    <col min="9217" max="9217" width="2.85546875" style="2" customWidth="1"/>
    <col min="9218" max="9219" width="45.85546875" style="2" customWidth="1"/>
    <col min="9220" max="9220" width="5.28515625" style="2" customWidth="1"/>
    <col min="9221" max="9221" width="2.85546875" style="2" customWidth="1"/>
    <col min="9222" max="9223" width="15.7109375" style="2" customWidth="1"/>
    <col min="9224" max="9224" width="2.85546875" style="2" customWidth="1"/>
    <col min="9225" max="9226" width="15.7109375" style="2" customWidth="1"/>
    <col min="9227" max="9227" width="2.85546875" style="2" customWidth="1"/>
    <col min="9228" max="9229" width="15.7109375" style="2" customWidth="1"/>
    <col min="9230" max="9230" width="2.85546875" style="2" customWidth="1"/>
    <col min="9231" max="9231" width="10.85546875" style="2" customWidth="1"/>
    <col min="9232" max="9232" width="2.85546875" style="2" customWidth="1"/>
    <col min="9233" max="9472" width="11.42578125" style="2"/>
    <col min="9473" max="9473" width="2.85546875" style="2" customWidth="1"/>
    <col min="9474" max="9475" width="45.85546875" style="2" customWidth="1"/>
    <col min="9476" max="9476" width="5.28515625" style="2" customWidth="1"/>
    <col min="9477" max="9477" width="2.85546875" style="2" customWidth="1"/>
    <col min="9478" max="9479" width="15.7109375" style="2" customWidth="1"/>
    <col min="9480" max="9480" width="2.85546875" style="2" customWidth="1"/>
    <col min="9481" max="9482" width="15.7109375" style="2" customWidth="1"/>
    <col min="9483" max="9483" width="2.85546875" style="2" customWidth="1"/>
    <col min="9484" max="9485" width="15.7109375" style="2" customWidth="1"/>
    <col min="9486" max="9486" width="2.85546875" style="2" customWidth="1"/>
    <col min="9487" max="9487" width="10.85546875" style="2" customWidth="1"/>
    <col min="9488" max="9488" width="2.85546875" style="2" customWidth="1"/>
    <col min="9489" max="9728" width="11.42578125" style="2"/>
    <col min="9729" max="9729" width="2.85546875" style="2" customWidth="1"/>
    <col min="9730" max="9731" width="45.85546875" style="2" customWidth="1"/>
    <col min="9732" max="9732" width="5.28515625" style="2" customWidth="1"/>
    <col min="9733" max="9733" width="2.85546875" style="2" customWidth="1"/>
    <col min="9734" max="9735" width="15.7109375" style="2" customWidth="1"/>
    <col min="9736" max="9736" width="2.85546875" style="2" customWidth="1"/>
    <col min="9737" max="9738" width="15.7109375" style="2" customWidth="1"/>
    <col min="9739" max="9739" width="2.85546875" style="2" customWidth="1"/>
    <col min="9740" max="9741" width="15.7109375" style="2" customWidth="1"/>
    <col min="9742" max="9742" width="2.85546875" style="2" customWidth="1"/>
    <col min="9743" max="9743" width="10.85546875" style="2" customWidth="1"/>
    <col min="9744" max="9744" width="2.85546875" style="2" customWidth="1"/>
    <col min="9745" max="9984" width="11.42578125" style="2"/>
    <col min="9985" max="9985" width="2.85546875" style="2" customWidth="1"/>
    <col min="9986" max="9987" width="45.85546875" style="2" customWidth="1"/>
    <col min="9988" max="9988" width="5.28515625" style="2" customWidth="1"/>
    <col min="9989" max="9989" width="2.85546875" style="2" customWidth="1"/>
    <col min="9990" max="9991" width="15.7109375" style="2" customWidth="1"/>
    <col min="9992" max="9992" width="2.85546875" style="2" customWidth="1"/>
    <col min="9993" max="9994" width="15.7109375" style="2" customWidth="1"/>
    <col min="9995" max="9995" width="2.85546875" style="2" customWidth="1"/>
    <col min="9996" max="9997" width="15.7109375" style="2" customWidth="1"/>
    <col min="9998" max="9998" width="2.85546875" style="2" customWidth="1"/>
    <col min="9999" max="9999" width="10.85546875" style="2" customWidth="1"/>
    <col min="10000" max="10000" width="2.85546875" style="2" customWidth="1"/>
    <col min="10001" max="10240" width="11.42578125" style="2"/>
    <col min="10241" max="10241" width="2.85546875" style="2" customWidth="1"/>
    <col min="10242" max="10243" width="45.85546875" style="2" customWidth="1"/>
    <col min="10244" max="10244" width="5.28515625" style="2" customWidth="1"/>
    <col min="10245" max="10245" width="2.85546875" style="2" customWidth="1"/>
    <col min="10246" max="10247" width="15.7109375" style="2" customWidth="1"/>
    <col min="10248" max="10248" width="2.85546875" style="2" customWidth="1"/>
    <col min="10249" max="10250" width="15.7109375" style="2" customWidth="1"/>
    <col min="10251" max="10251" width="2.85546875" style="2" customWidth="1"/>
    <col min="10252" max="10253" width="15.7109375" style="2" customWidth="1"/>
    <col min="10254" max="10254" width="2.85546875" style="2" customWidth="1"/>
    <col min="10255" max="10255" width="10.85546875" style="2" customWidth="1"/>
    <col min="10256" max="10256" width="2.85546875" style="2" customWidth="1"/>
    <col min="10257" max="10496" width="11.42578125" style="2"/>
    <col min="10497" max="10497" width="2.85546875" style="2" customWidth="1"/>
    <col min="10498" max="10499" width="45.85546875" style="2" customWidth="1"/>
    <col min="10500" max="10500" width="5.28515625" style="2" customWidth="1"/>
    <col min="10501" max="10501" width="2.85546875" style="2" customWidth="1"/>
    <col min="10502" max="10503" width="15.7109375" style="2" customWidth="1"/>
    <col min="10504" max="10504" width="2.85546875" style="2" customWidth="1"/>
    <col min="10505" max="10506" width="15.7109375" style="2" customWidth="1"/>
    <col min="10507" max="10507" width="2.85546875" style="2" customWidth="1"/>
    <col min="10508" max="10509" width="15.7109375" style="2" customWidth="1"/>
    <col min="10510" max="10510" width="2.85546875" style="2" customWidth="1"/>
    <col min="10511" max="10511" width="10.85546875" style="2" customWidth="1"/>
    <col min="10512" max="10512" width="2.85546875" style="2" customWidth="1"/>
    <col min="10513" max="10752" width="11.42578125" style="2"/>
    <col min="10753" max="10753" width="2.85546875" style="2" customWidth="1"/>
    <col min="10754" max="10755" width="45.85546875" style="2" customWidth="1"/>
    <col min="10756" max="10756" width="5.28515625" style="2" customWidth="1"/>
    <col min="10757" max="10757" width="2.85546875" style="2" customWidth="1"/>
    <col min="10758" max="10759" width="15.7109375" style="2" customWidth="1"/>
    <col min="10760" max="10760" width="2.85546875" style="2" customWidth="1"/>
    <col min="10761" max="10762" width="15.7109375" style="2" customWidth="1"/>
    <col min="10763" max="10763" width="2.85546875" style="2" customWidth="1"/>
    <col min="10764" max="10765" width="15.7109375" style="2" customWidth="1"/>
    <col min="10766" max="10766" width="2.85546875" style="2" customWidth="1"/>
    <col min="10767" max="10767" width="10.85546875" style="2" customWidth="1"/>
    <col min="10768" max="10768" width="2.85546875" style="2" customWidth="1"/>
    <col min="10769" max="11008" width="11.42578125" style="2"/>
    <col min="11009" max="11009" width="2.85546875" style="2" customWidth="1"/>
    <col min="11010" max="11011" width="45.85546875" style="2" customWidth="1"/>
    <col min="11012" max="11012" width="5.28515625" style="2" customWidth="1"/>
    <col min="11013" max="11013" width="2.85546875" style="2" customWidth="1"/>
    <col min="11014" max="11015" width="15.7109375" style="2" customWidth="1"/>
    <col min="11016" max="11016" width="2.85546875" style="2" customWidth="1"/>
    <col min="11017" max="11018" width="15.7109375" style="2" customWidth="1"/>
    <col min="11019" max="11019" width="2.85546875" style="2" customWidth="1"/>
    <col min="11020" max="11021" width="15.7109375" style="2" customWidth="1"/>
    <col min="11022" max="11022" width="2.85546875" style="2" customWidth="1"/>
    <col min="11023" max="11023" width="10.85546875" style="2" customWidth="1"/>
    <col min="11024" max="11024" width="2.85546875" style="2" customWidth="1"/>
    <col min="11025" max="11264" width="11.42578125" style="2"/>
    <col min="11265" max="11265" width="2.85546875" style="2" customWidth="1"/>
    <col min="11266" max="11267" width="45.85546875" style="2" customWidth="1"/>
    <col min="11268" max="11268" width="5.28515625" style="2" customWidth="1"/>
    <col min="11269" max="11269" width="2.85546875" style="2" customWidth="1"/>
    <col min="11270" max="11271" width="15.7109375" style="2" customWidth="1"/>
    <col min="11272" max="11272" width="2.85546875" style="2" customWidth="1"/>
    <col min="11273" max="11274" width="15.7109375" style="2" customWidth="1"/>
    <col min="11275" max="11275" width="2.85546875" style="2" customWidth="1"/>
    <col min="11276" max="11277" width="15.7109375" style="2" customWidth="1"/>
    <col min="11278" max="11278" width="2.85546875" style="2" customWidth="1"/>
    <col min="11279" max="11279" width="10.85546875" style="2" customWidth="1"/>
    <col min="11280" max="11280" width="2.85546875" style="2" customWidth="1"/>
    <col min="11281" max="11520" width="11.42578125" style="2"/>
    <col min="11521" max="11521" width="2.85546875" style="2" customWidth="1"/>
    <col min="11522" max="11523" width="45.85546875" style="2" customWidth="1"/>
    <col min="11524" max="11524" width="5.28515625" style="2" customWidth="1"/>
    <col min="11525" max="11525" width="2.85546875" style="2" customWidth="1"/>
    <col min="11526" max="11527" width="15.7109375" style="2" customWidth="1"/>
    <col min="11528" max="11528" width="2.85546875" style="2" customWidth="1"/>
    <col min="11529" max="11530" width="15.7109375" style="2" customWidth="1"/>
    <col min="11531" max="11531" width="2.85546875" style="2" customWidth="1"/>
    <col min="11532" max="11533" width="15.7109375" style="2" customWidth="1"/>
    <col min="11534" max="11534" width="2.85546875" style="2" customWidth="1"/>
    <col min="11535" max="11535" width="10.85546875" style="2" customWidth="1"/>
    <col min="11536" max="11536" width="2.85546875" style="2" customWidth="1"/>
    <col min="11537" max="11776" width="11.42578125" style="2"/>
    <col min="11777" max="11777" width="2.85546875" style="2" customWidth="1"/>
    <col min="11778" max="11779" width="45.85546875" style="2" customWidth="1"/>
    <col min="11780" max="11780" width="5.28515625" style="2" customWidth="1"/>
    <col min="11781" max="11781" width="2.85546875" style="2" customWidth="1"/>
    <col min="11782" max="11783" width="15.7109375" style="2" customWidth="1"/>
    <col min="11784" max="11784" width="2.85546875" style="2" customWidth="1"/>
    <col min="11785" max="11786" width="15.7109375" style="2" customWidth="1"/>
    <col min="11787" max="11787" width="2.85546875" style="2" customWidth="1"/>
    <col min="11788" max="11789" width="15.7109375" style="2" customWidth="1"/>
    <col min="11790" max="11790" width="2.85546875" style="2" customWidth="1"/>
    <col min="11791" max="11791" width="10.85546875" style="2" customWidth="1"/>
    <col min="11792" max="11792" width="2.85546875" style="2" customWidth="1"/>
    <col min="11793" max="12032" width="11.42578125" style="2"/>
    <col min="12033" max="12033" width="2.85546875" style="2" customWidth="1"/>
    <col min="12034" max="12035" width="45.85546875" style="2" customWidth="1"/>
    <col min="12036" max="12036" width="5.28515625" style="2" customWidth="1"/>
    <col min="12037" max="12037" width="2.85546875" style="2" customWidth="1"/>
    <col min="12038" max="12039" width="15.7109375" style="2" customWidth="1"/>
    <col min="12040" max="12040" width="2.85546875" style="2" customWidth="1"/>
    <col min="12041" max="12042" width="15.7109375" style="2" customWidth="1"/>
    <col min="12043" max="12043" width="2.85546875" style="2" customWidth="1"/>
    <col min="12044" max="12045" width="15.7109375" style="2" customWidth="1"/>
    <col min="12046" max="12046" width="2.85546875" style="2" customWidth="1"/>
    <col min="12047" max="12047" width="10.85546875" style="2" customWidth="1"/>
    <col min="12048" max="12048" width="2.85546875" style="2" customWidth="1"/>
    <col min="12049" max="12288" width="11.42578125" style="2"/>
    <col min="12289" max="12289" width="2.85546875" style="2" customWidth="1"/>
    <col min="12290" max="12291" width="45.85546875" style="2" customWidth="1"/>
    <col min="12292" max="12292" width="5.28515625" style="2" customWidth="1"/>
    <col min="12293" max="12293" width="2.85546875" style="2" customWidth="1"/>
    <col min="12294" max="12295" width="15.7109375" style="2" customWidth="1"/>
    <col min="12296" max="12296" width="2.85546875" style="2" customWidth="1"/>
    <col min="12297" max="12298" width="15.7109375" style="2" customWidth="1"/>
    <col min="12299" max="12299" width="2.85546875" style="2" customWidth="1"/>
    <col min="12300" max="12301" width="15.7109375" style="2" customWidth="1"/>
    <col min="12302" max="12302" width="2.85546875" style="2" customWidth="1"/>
    <col min="12303" max="12303" width="10.85546875" style="2" customWidth="1"/>
    <col min="12304" max="12304" width="2.85546875" style="2" customWidth="1"/>
    <col min="12305" max="12544" width="11.42578125" style="2"/>
    <col min="12545" max="12545" width="2.85546875" style="2" customWidth="1"/>
    <col min="12546" max="12547" width="45.85546875" style="2" customWidth="1"/>
    <col min="12548" max="12548" width="5.28515625" style="2" customWidth="1"/>
    <col min="12549" max="12549" width="2.85546875" style="2" customWidth="1"/>
    <col min="12550" max="12551" width="15.7109375" style="2" customWidth="1"/>
    <col min="12552" max="12552" width="2.85546875" style="2" customWidth="1"/>
    <col min="12553" max="12554" width="15.7109375" style="2" customWidth="1"/>
    <col min="12555" max="12555" width="2.85546875" style="2" customWidth="1"/>
    <col min="12556" max="12557" width="15.7109375" style="2" customWidth="1"/>
    <col min="12558" max="12558" width="2.85546875" style="2" customWidth="1"/>
    <col min="12559" max="12559" width="10.85546875" style="2" customWidth="1"/>
    <col min="12560" max="12560" width="2.85546875" style="2" customWidth="1"/>
    <col min="12561" max="12800" width="11.42578125" style="2"/>
    <col min="12801" max="12801" width="2.85546875" style="2" customWidth="1"/>
    <col min="12802" max="12803" width="45.85546875" style="2" customWidth="1"/>
    <col min="12804" max="12804" width="5.28515625" style="2" customWidth="1"/>
    <col min="12805" max="12805" width="2.85546875" style="2" customWidth="1"/>
    <col min="12806" max="12807" width="15.7109375" style="2" customWidth="1"/>
    <col min="12808" max="12808" width="2.85546875" style="2" customWidth="1"/>
    <col min="12809" max="12810" width="15.7109375" style="2" customWidth="1"/>
    <col min="12811" max="12811" width="2.85546875" style="2" customWidth="1"/>
    <col min="12812" max="12813" width="15.7109375" style="2" customWidth="1"/>
    <col min="12814" max="12814" width="2.85546875" style="2" customWidth="1"/>
    <col min="12815" max="12815" width="10.85546875" style="2" customWidth="1"/>
    <col min="12816" max="12816" width="2.85546875" style="2" customWidth="1"/>
    <col min="12817" max="13056" width="11.42578125" style="2"/>
    <col min="13057" max="13057" width="2.85546875" style="2" customWidth="1"/>
    <col min="13058" max="13059" width="45.85546875" style="2" customWidth="1"/>
    <col min="13060" max="13060" width="5.28515625" style="2" customWidth="1"/>
    <col min="13061" max="13061" width="2.85546875" style="2" customWidth="1"/>
    <col min="13062" max="13063" width="15.7109375" style="2" customWidth="1"/>
    <col min="13064" max="13064" width="2.85546875" style="2" customWidth="1"/>
    <col min="13065" max="13066" width="15.7109375" style="2" customWidth="1"/>
    <col min="13067" max="13067" width="2.85546875" style="2" customWidth="1"/>
    <col min="13068" max="13069" width="15.7109375" style="2" customWidth="1"/>
    <col min="13070" max="13070" width="2.85546875" style="2" customWidth="1"/>
    <col min="13071" max="13071" width="10.85546875" style="2" customWidth="1"/>
    <col min="13072" max="13072" width="2.85546875" style="2" customWidth="1"/>
    <col min="13073" max="13312" width="11.42578125" style="2"/>
    <col min="13313" max="13313" width="2.85546875" style="2" customWidth="1"/>
    <col min="13314" max="13315" width="45.85546875" style="2" customWidth="1"/>
    <col min="13316" max="13316" width="5.28515625" style="2" customWidth="1"/>
    <col min="13317" max="13317" width="2.85546875" style="2" customWidth="1"/>
    <col min="13318" max="13319" width="15.7109375" style="2" customWidth="1"/>
    <col min="13320" max="13320" width="2.85546875" style="2" customWidth="1"/>
    <col min="13321" max="13322" width="15.7109375" style="2" customWidth="1"/>
    <col min="13323" max="13323" width="2.85546875" style="2" customWidth="1"/>
    <col min="13324" max="13325" width="15.7109375" style="2" customWidth="1"/>
    <col min="13326" max="13326" width="2.85546875" style="2" customWidth="1"/>
    <col min="13327" max="13327" width="10.85546875" style="2" customWidth="1"/>
    <col min="13328" max="13328" width="2.85546875" style="2" customWidth="1"/>
    <col min="13329" max="13568" width="11.42578125" style="2"/>
    <col min="13569" max="13569" width="2.85546875" style="2" customWidth="1"/>
    <col min="13570" max="13571" width="45.85546875" style="2" customWidth="1"/>
    <col min="13572" max="13572" width="5.28515625" style="2" customWidth="1"/>
    <col min="13573" max="13573" width="2.85546875" style="2" customWidth="1"/>
    <col min="13574" max="13575" width="15.7109375" style="2" customWidth="1"/>
    <col min="13576" max="13576" width="2.85546875" style="2" customWidth="1"/>
    <col min="13577" max="13578" width="15.7109375" style="2" customWidth="1"/>
    <col min="13579" max="13579" width="2.85546875" style="2" customWidth="1"/>
    <col min="13580" max="13581" width="15.7109375" style="2" customWidth="1"/>
    <col min="13582" max="13582" width="2.85546875" style="2" customWidth="1"/>
    <col min="13583" max="13583" width="10.85546875" style="2" customWidth="1"/>
    <col min="13584" max="13584" width="2.85546875" style="2" customWidth="1"/>
    <col min="13585" max="13824" width="11.42578125" style="2"/>
    <col min="13825" max="13825" width="2.85546875" style="2" customWidth="1"/>
    <col min="13826" max="13827" width="45.85546875" style="2" customWidth="1"/>
    <col min="13828" max="13828" width="5.28515625" style="2" customWidth="1"/>
    <col min="13829" max="13829" width="2.85546875" style="2" customWidth="1"/>
    <col min="13830" max="13831" width="15.7109375" style="2" customWidth="1"/>
    <col min="13832" max="13832" width="2.85546875" style="2" customWidth="1"/>
    <col min="13833" max="13834" width="15.7109375" style="2" customWidth="1"/>
    <col min="13835" max="13835" width="2.85546875" style="2" customWidth="1"/>
    <col min="13836" max="13837" width="15.7109375" style="2" customWidth="1"/>
    <col min="13838" max="13838" width="2.85546875" style="2" customWidth="1"/>
    <col min="13839" max="13839" width="10.85546875" style="2" customWidth="1"/>
    <col min="13840" max="13840" width="2.85546875" style="2" customWidth="1"/>
    <col min="13841" max="14080" width="11.42578125" style="2"/>
    <col min="14081" max="14081" width="2.85546875" style="2" customWidth="1"/>
    <col min="14082" max="14083" width="45.85546875" style="2" customWidth="1"/>
    <col min="14084" max="14084" width="5.28515625" style="2" customWidth="1"/>
    <col min="14085" max="14085" width="2.85546875" style="2" customWidth="1"/>
    <col min="14086" max="14087" width="15.7109375" style="2" customWidth="1"/>
    <col min="14088" max="14088" width="2.85546875" style="2" customWidth="1"/>
    <col min="14089" max="14090" width="15.7109375" style="2" customWidth="1"/>
    <col min="14091" max="14091" width="2.85546875" style="2" customWidth="1"/>
    <col min="14092" max="14093" width="15.7109375" style="2" customWidth="1"/>
    <col min="14094" max="14094" width="2.85546875" style="2" customWidth="1"/>
    <col min="14095" max="14095" width="10.85546875" style="2" customWidth="1"/>
    <col min="14096" max="14096" width="2.85546875" style="2" customWidth="1"/>
    <col min="14097" max="14336" width="11.42578125" style="2"/>
    <col min="14337" max="14337" width="2.85546875" style="2" customWidth="1"/>
    <col min="14338" max="14339" width="45.85546875" style="2" customWidth="1"/>
    <col min="14340" max="14340" width="5.28515625" style="2" customWidth="1"/>
    <col min="14341" max="14341" width="2.85546875" style="2" customWidth="1"/>
    <col min="14342" max="14343" width="15.7109375" style="2" customWidth="1"/>
    <col min="14344" max="14344" width="2.85546875" style="2" customWidth="1"/>
    <col min="14345" max="14346" width="15.7109375" style="2" customWidth="1"/>
    <col min="14347" max="14347" width="2.85546875" style="2" customWidth="1"/>
    <col min="14348" max="14349" width="15.7109375" style="2" customWidth="1"/>
    <col min="14350" max="14350" width="2.85546875" style="2" customWidth="1"/>
    <col min="14351" max="14351" width="10.85546875" style="2" customWidth="1"/>
    <col min="14352" max="14352" width="2.85546875" style="2" customWidth="1"/>
    <col min="14353" max="14592" width="11.42578125" style="2"/>
    <col min="14593" max="14593" width="2.85546875" style="2" customWidth="1"/>
    <col min="14594" max="14595" width="45.85546875" style="2" customWidth="1"/>
    <col min="14596" max="14596" width="5.28515625" style="2" customWidth="1"/>
    <col min="14597" max="14597" width="2.85546875" style="2" customWidth="1"/>
    <col min="14598" max="14599" width="15.7109375" style="2" customWidth="1"/>
    <col min="14600" max="14600" width="2.85546875" style="2" customWidth="1"/>
    <col min="14601" max="14602" width="15.7109375" style="2" customWidth="1"/>
    <col min="14603" max="14603" width="2.85546875" style="2" customWidth="1"/>
    <col min="14604" max="14605" width="15.7109375" style="2" customWidth="1"/>
    <col min="14606" max="14606" width="2.85546875" style="2" customWidth="1"/>
    <col min="14607" max="14607" width="10.85546875" style="2" customWidth="1"/>
    <col min="14608" max="14608" width="2.85546875" style="2" customWidth="1"/>
    <col min="14609" max="14848" width="11.42578125" style="2"/>
    <col min="14849" max="14849" width="2.85546875" style="2" customWidth="1"/>
    <col min="14850" max="14851" width="45.85546875" style="2" customWidth="1"/>
    <col min="14852" max="14852" width="5.28515625" style="2" customWidth="1"/>
    <col min="14853" max="14853" width="2.85546875" style="2" customWidth="1"/>
    <col min="14854" max="14855" width="15.7109375" style="2" customWidth="1"/>
    <col min="14856" max="14856" width="2.85546875" style="2" customWidth="1"/>
    <col min="14857" max="14858" width="15.7109375" style="2" customWidth="1"/>
    <col min="14859" max="14859" width="2.85546875" style="2" customWidth="1"/>
    <col min="14860" max="14861" width="15.7109375" style="2" customWidth="1"/>
    <col min="14862" max="14862" width="2.85546875" style="2" customWidth="1"/>
    <col min="14863" max="14863" width="10.85546875" style="2" customWidth="1"/>
    <col min="14864" max="14864" width="2.85546875" style="2" customWidth="1"/>
    <col min="14865" max="15104" width="11.42578125" style="2"/>
    <col min="15105" max="15105" width="2.85546875" style="2" customWidth="1"/>
    <col min="15106" max="15107" width="45.85546875" style="2" customWidth="1"/>
    <col min="15108" max="15108" width="5.28515625" style="2" customWidth="1"/>
    <col min="15109" max="15109" width="2.85546875" style="2" customWidth="1"/>
    <col min="15110" max="15111" width="15.7109375" style="2" customWidth="1"/>
    <col min="15112" max="15112" width="2.85546875" style="2" customWidth="1"/>
    <col min="15113" max="15114" width="15.7109375" style="2" customWidth="1"/>
    <col min="15115" max="15115" width="2.85546875" style="2" customWidth="1"/>
    <col min="15116" max="15117" width="15.7109375" style="2" customWidth="1"/>
    <col min="15118" max="15118" width="2.85546875" style="2" customWidth="1"/>
    <col min="15119" max="15119" width="10.85546875" style="2" customWidth="1"/>
    <col min="15120" max="15120" width="2.85546875" style="2" customWidth="1"/>
    <col min="15121" max="15360" width="11.42578125" style="2"/>
    <col min="15361" max="15361" width="2.85546875" style="2" customWidth="1"/>
    <col min="15362" max="15363" width="45.85546875" style="2" customWidth="1"/>
    <col min="15364" max="15364" width="5.28515625" style="2" customWidth="1"/>
    <col min="15365" max="15365" width="2.85546875" style="2" customWidth="1"/>
    <col min="15366" max="15367" width="15.7109375" style="2" customWidth="1"/>
    <col min="15368" max="15368" width="2.85546875" style="2" customWidth="1"/>
    <col min="15369" max="15370" width="15.7109375" style="2" customWidth="1"/>
    <col min="15371" max="15371" width="2.85546875" style="2" customWidth="1"/>
    <col min="15372" max="15373" width="15.7109375" style="2" customWidth="1"/>
    <col min="15374" max="15374" width="2.85546875" style="2" customWidth="1"/>
    <col min="15375" max="15375" width="10.85546875" style="2" customWidth="1"/>
    <col min="15376" max="15376" width="2.85546875" style="2" customWidth="1"/>
    <col min="15377" max="15616" width="11.42578125" style="2"/>
    <col min="15617" max="15617" width="2.85546875" style="2" customWidth="1"/>
    <col min="15618" max="15619" width="45.85546875" style="2" customWidth="1"/>
    <col min="15620" max="15620" width="5.28515625" style="2" customWidth="1"/>
    <col min="15621" max="15621" width="2.85546875" style="2" customWidth="1"/>
    <col min="15622" max="15623" width="15.7109375" style="2" customWidth="1"/>
    <col min="15624" max="15624" width="2.85546875" style="2" customWidth="1"/>
    <col min="15625" max="15626" width="15.7109375" style="2" customWidth="1"/>
    <col min="15627" max="15627" width="2.85546875" style="2" customWidth="1"/>
    <col min="15628" max="15629" width="15.7109375" style="2" customWidth="1"/>
    <col min="15630" max="15630" width="2.85546875" style="2" customWidth="1"/>
    <col min="15631" max="15631" width="10.85546875" style="2" customWidth="1"/>
    <col min="15632" max="15632" width="2.85546875" style="2" customWidth="1"/>
    <col min="15633" max="15872" width="11.42578125" style="2"/>
    <col min="15873" max="15873" width="2.85546875" style="2" customWidth="1"/>
    <col min="15874" max="15875" width="45.85546875" style="2" customWidth="1"/>
    <col min="15876" max="15876" width="5.28515625" style="2" customWidth="1"/>
    <col min="15877" max="15877" width="2.85546875" style="2" customWidth="1"/>
    <col min="15878" max="15879" width="15.7109375" style="2" customWidth="1"/>
    <col min="15880" max="15880" width="2.85546875" style="2" customWidth="1"/>
    <col min="15881" max="15882" width="15.7109375" style="2" customWidth="1"/>
    <col min="15883" max="15883" width="2.85546875" style="2" customWidth="1"/>
    <col min="15884" max="15885" width="15.7109375" style="2" customWidth="1"/>
    <col min="15886" max="15886" width="2.85546875" style="2" customWidth="1"/>
    <col min="15887" max="15887" width="10.85546875" style="2" customWidth="1"/>
    <col min="15888" max="15888" width="2.85546875" style="2" customWidth="1"/>
    <col min="15889" max="16128" width="11.42578125" style="2"/>
    <col min="16129" max="16129" width="2.85546875" style="2" customWidth="1"/>
    <col min="16130" max="16131" width="45.85546875" style="2" customWidth="1"/>
    <col min="16132" max="16132" width="5.28515625" style="2" customWidth="1"/>
    <col min="16133" max="16133" width="2.85546875" style="2" customWidth="1"/>
    <col min="16134" max="16135" width="15.7109375" style="2" customWidth="1"/>
    <col min="16136" max="16136" width="2.85546875" style="2" customWidth="1"/>
    <col min="16137" max="16138" width="15.7109375" style="2" customWidth="1"/>
    <col min="16139" max="16139" width="2.85546875" style="2" customWidth="1"/>
    <col min="16140" max="16141" width="15.7109375" style="2" customWidth="1"/>
    <col min="16142" max="16142" width="2.85546875" style="2" customWidth="1"/>
    <col min="16143" max="16143" width="10.85546875" style="2" customWidth="1"/>
    <col min="16144" max="16144" width="2.85546875" style="2" customWidth="1"/>
    <col min="16145" max="16384" width="11.42578125" style="2"/>
  </cols>
  <sheetData>
    <row r="1" spans="1:19" ht="12" customHeight="1" x14ac:dyDescent="0.25">
      <c r="A1" s="102"/>
      <c r="B1" s="102"/>
      <c r="C1" s="102"/>
      <c r="D1" s="102"/>
      <c r="E1" s="102"/>
      <c r="F1" s="102"/>
      <c r="G1" s="102"/>
      <c r="H1" s="102"/>
      <c r="I1" s="102"/>
      <c r="J1" s="102"/>
      <c r="K1" s="102"/>
      <c r="L1" s="102"/>
      <c r="M1" s="102"/>
      <c r="N1" s="102"/>
      <c r="O1" s="102"/>
      <c r="P1" s="185"/>
    </row>
    <row r="2" spans="1:19" ht="12" customHeight="1" x14ac:dyDescent="0.25">
      <c r="A2" s="102"/>
      <c r="B2" s="322" t="s">
        <v>315</v>
      </c>
      <c r="C2" s="322"/>
      <c r="D2" s="102"/>
      <c r="E2" s="102"/>
      <c r="F2" s="102"/>
      <c r="G2" s="102"/>
      <c r="H2" s="102"/>
      <c r="I2" s="102"/>
      <c r="J2" s="102"/>
      <c r="K2" s="102"/>
      <c r="L2" s="102"/>
      <c r="M2" s="102"/>
      <c r="N2" s="102"/>
      <c r="O2" s="102"/>
      <c r="P2" s="185"/>
    </row>
    <row r="3" spans="1:19" ht="12" customHeight="1" x14ac:dyDescent="0.25">
      <c r="A3" s="102"/>
      <c r="B3" s="6" t="s">
        <v>316</v>
      </c>
      <c r="C3" s="106"/>
      <c r="D3" s="102"/>
      <c r="E3" s="102"/>
      <c r="F3" s="82"/>
      <c r="G3" s="102"/>
      <c r="H3" s="102"/>
      <c r="I3" s="82"/>
      <c r="J3" s="102"/>
      <c r="K3" s="102"/>
      <c r="L3" s="82"/>
      <c r="M3" s="102"/>
      <c r="N3" s="102"/>
      <c r="O3" s="102"/>
      <c r="P3" s="185"/>
    </row>
    <row r="4" spans="1:19" ht="12" customHeight="1" x14ac:dyDescent="0.25">
      <c r="A4" s="12"/>
      <c r="B4" s="2288" t="s">
        <v>4</v>
      </c>
      <c r="C4" s="2288" t="s">
        <v>287</v>
      </c>
      <c r="D4" s="102"/>
      <c r="E4" s="102"/>
      <c r="F4" s="2325" t="s">
        <v>594</v>
      </c>
      <c r="G4" s="2325" t="s">
        <v>288</v>
      </c>
      <c r="H4" s="102"/>
      <c r="I4" s="2325" t="s">
        <v>595</v>
      </c>
      <c r="J4" s="2325" t="s">
        <v>288</v>
      </c>
      <c r="K4" s="102"/>
      <c r="L4" s="2325" t="s">
        <v>596</v>
      </c>
      <c r="M4" s="2325" t="s">
        <v>289</v>
      </c>
      <c r="N4" s="102"/>
      <c r="O4" s="2328" t="s">
        <v>597</v>
      </c>
      <c r="P4" s="185"/>
    </row>
    <row r="5" spans="1:19" ht="12" customHeight="1" x14ac:dyDescent="0.25">
      <c r="A5" s="12"/>
      <c r="B5" s="2289"/>
      <c r="C5" s="2289"/>
      <c r="D5" s="102"/>
      <c r="E5" s="102"/>
      <c r="F5" s="2326"/>
      <c r="G5" s="2326"/>
      <c r="H5" s="102"/>
      <c r="I5" s="2326"/>
      <c r="J5" s="2326"/>
      <c r="K5" s="102"/>
      <c r="L5" s="2326"/>
      <c r="M5" s="2326"/>
      <c r="N5" s="102"/>
      <c r="O5" s="2329"/>
      <c r="P5" s="185"/>
    </row>
    <row r="6" spans="1:19" ht="12" customHeight="1" x14ac:dyDescent="0.25">
      <c r="A6" s="12"/>
      <c r="B6" s="2290"/>
      <c r="C6" s="2290"/>
      <c r="D6" s="82"/>
      <c r="E6" s="82"/>
      <c r="F6" s="2327"/>
      <c r="G6" s="2327"/>
      <c r="H6" s="82"/>
      <c r="I6" s="2327"/>
      <c r="J6" s="2327"/>
      <c r="K6" s="82"/>
      <c r="L6" s="2327"/>
      <c r="M6" s="2327"/>
      <c r="N6" s="82"/>
      <c r="O6" s="2330"/>
      <c r="P6" s="185"/>
    </row>
    <row r="7" spans="1:19" ht="12" customHeight="1" x14ac:dyDescent="0.25">
      <c r="A7" s="16"/>
      <c r="B7" s="16"/>
      <c r="C7" s="16"/>
      <c r="D7" s="12"/>
      <c r="E7" s="102"/>
      <c r="F7" s="16"/>
      <c r="G7" s="16"/>
      <c r="H7" s="12"/>
      <c r="I7" s="16"/>
      <c r="J7" s="16"/>
      <c r="K7" s="12"/>
      <c r="L7" s="16"/>
      <c r="M7" s="16"/>
      <c r="N7" s="12"/>
      <c r="O7" s="16"/>
      <c r="P7" s="185"/>
    </row>
    <row r="8" spans="1:19" ht="12" customHeight="1" x14ac:dyDescent="0.25">
      <c r="A8" s="102"/>
      <c r="B8" s="20" t="s">
        <v>8</v>
      </c>
      <c r="C8" s="16"/>
      <c r="D8" s="12"/>
      <c r="E8" s="102"/>
      <c r="F8" s="21"/>
      <c r="G8" s="21"/>
      <c r="H8" s="12"/>
      <c r="I8" s="21"/>
      <c r="J8" s="21"/>
      <c r="K8" s="12"/>
      <c r="L8" s="21"/>
      <c r="M8" s="21"/>
      <c r="N8" s="12"/>
      <c r="O8" s="21"/>
      <c r="P8" s="185"/>
    </row>
    <row r="9" spans="1:19" ht="12" customHeight="1" x14ac:dyDescent="0.25">
      <c r="A9" s="103"/>
      <c r="B9" s="26" t="s">
        <v>589</v>
      </c>
      <c r="C9" s="362" t="s">
        <v>317</v>
      </c>
      <c r="D9" s="1335" t="s">
        <v>122</v>
      </c>
      <c r="E9" s="102"/>
      <c r="F9" s="1866">
        <v>12873.27</v>
      </c>
      <c r="G9" s="1867">
        <v>43021</v>
      </c>
      <c r="H9" s="19"/>
      <c r="I9" s="1866">
        <v>9959.4699999999993</v>
      </c>
      <c r="J9" s="1867">
        <v>42737</v>
      </c>
      <c r="K9" s="16"/>
      <c r="L9" s="1870">
        <v>12765.46</v>
      </c>
      <c r="M9" s="1864">
        <v>8465.9699999999993</v>
      </c>
      <c r="N9" s="102"/>
      <c r="O9" s="1450">
        <f>L9/M9-1</f>
        <v>0.50785556764316442</v>
      </c>
      <c r="P9" s="185"/>
      <c r="Q9" s="1860"/>
      <c r="R9" s="1860"/>
      <c r="S9" s="1860"/>
    </row>
    <row r="10" spans="1:19" ht="12" customHeight="1" x14ac:dyDescent="0.25">
      <c r="A10" s="102"/>
      <c r="B10" s="31" t="s">
        <v>12</v>
      </c>
      <c r="C10" s="354" t="s">
        <v>644</v>
      </c>
      <c r="D10" s="355" t="s">
        <v>290</v>
      </c>
      <c r="E10" s="102"/>
      <c r="F10" s="1884">
        <v>30277.53</v>
      </c>
      <c r="G10" s="1868">
        <v>43097</v>
      </c>
      <c r="H10" s="19"/>
      <c r="I10" s="1884">
        <v>16921.64</v>
      </c>
      <c r="J10" s="1868">
        <v>42737</v>
      </c>
      <c r="K10" s="16"/>
      <c r="L10" s="1875">
        <v>30065.61</v>
      </c>
      <c r="M10" s="1865">
        <v>25224.23</v>
      </c>
      <c r="N10" s="102"/>
      <c r="O10" s="820">
        <f t="shared" ref="O10" si="0">L10/M10-1</f>
        <v>0.19193370818455113</v>
      </c>
      <c r="P10" s="185"/>
      <c r="Q10" s="1860"/>
      <c r="R10" s="1860"/>
      <c r="S10" s="1860"/>
    </row>
    <row r="11" spans="1:19" ht="12" customHeight="1" x14ac:dyDescent="0.25">
      <c r="A11" s="102"/>
      <c r="B11" s="31" t="s">
        <v>16</v>
      </c>
      <c r="C11" s="354" t="s">
        <v>318</v>
      </c>
      <c r="D11" s="355" t="s">
        <v>290</v>
      </c>
      <c r="E11" s="102"/>
      <c r="F11" s="1875">
        <v>1513.65</v>
      </c>
      <c r="G11" s="1868">
        <v>43097</v>
      </c>
      <c r="H11" s="19"/>
      <c r="I11" s="1875">
        <v>1317.98</v>
      </c>
      <c r="J11" s="1868">
        <v>42808</v>
      </c>
      <c r="K11" s="16"/>
      <c r="L11" s="1875">
        <v>1513.65</v>
      </c>
      <c r="M11" s="1865">
        <v>1512.98</v>
      </c>
      <c r="N11" s="102"/>
      <c r="O11" s="820">
        <f>L11/M11-1</f>
        <v>4.4283467064998305E-4</v>
      </c>
      <c r="P11" s="185"/>
      <c r="Q11" s="1860"/>
      <c r="R11" s="1860"/>
      <c r="S11" s="1860"/>
    </row>
    <row r="12" spans="1:19" ht="12" customHeight="1" x14ac:dyDescent="0.25">
      <c r="A12" s="102"/>
      <c r="B12" s="31" t="s">
        <v>18</v>
      </c>
      <c r="C12" s="354" t="s">
        <v>650</v>
      </c>
      <c r="D12" s="355" t="s">
        <v>122</v>
      </c>
      <c r="E12" s="102"/>
      <c r="F12" s="1875">
        <v>529.72</v>
      </c>
      <c r="G12" s="1868">
        <v>43045</v>
      </c>
      <c r="H12" s="19"/>
      <c r="I12" s="1875">
        <v>384.91</v>
      </c>
      <c r="J12" s="1868">
        <v>42809</v>
      </c>
      <c r="K12" s="16"/>
      <c r="L12" s="1875">
        <v>514.4</v>
      </c>
      <c r="M12" s="1865">
        <v>20265.02</v>
      </c>
      <c r="N12" s="102"/>
      <c r="O12" s="820">
        <f>L12/M11-1</f>
        <v>-0.66000872450395909</v>
      </c>
      <c r="P12" s="185"/>
      <c r="Q12" s="1860"/>
      <c r="R12" s="1860"/>
      <c r="S12" s="1860"/>
    </row>
    <row r="13" spans="1:19" ht="12" customHeight="1" x14ac:dyDescent="0.25">
      <c r="A13" s="102"/>
      <c r="B13" s="31" t="s">
        <v>20</v>
      </c>
      <c r="C13" s="354" t="s">
        <v>642</v>
      </c>
      <c r="D13" s="355" t="s">
        <v>290</v>
      </c>
      <c r="E13" s="102"/>
      <c r="F13" s="1875">
        <v>51713.38</v>
      </c>
      <c r="G13" s="1868">
        <v>42941</v>
      </c>
      <c r="H13" s="19"/>
      <c r="I13" s="1875">
        <v>45553.51</v>
      </c>
      <c r="J13" s="1868">
        <v>42744</v>
      </c>
      <c r="K13" s="16"/>
      <c r="L13" s="1875">
        <v>49354.42</v>
      </c>
      <c r="M13" s="1865">
        <v>43145.66</v>
      </c>
      <c r="N13" s="102"/>
      <c r="O13" s="821">
        <f>L13/M12-1</f>
        <v>1.4354488670625538</v>
      </c>
      <c r="P13" s="185"/>
      <c r="Q13" s="1860"/>
      <c r="R13" s="1860"/>
      <c r="S13" s="1860"/>
    </row>
    <row r="14" spans="1:19" ht="12" customHeight="1" x14ac:dyDescent="0.25">
      <c r="A14" s="102"/>
      <c r="B14" s="40"/>
      <c r="C14" s="358"/>
      <c r="D14" s="40"/>
      <c r="E14" s="102"/>
      <c r="F14" s="167"/>
      <c r="G14" s="359"/>
      <c r="H14" s="19"/>
      <c r="I14" s="167"/>
      <c r="J14" s="359"/>
      <c r="K14" s="16"/>
      <c r="L14" s="40"/>
      <c r="M14" s="40"/>
      <c r="N14" s="102"/>
      <c r="O14" s="318"/>
      <c r="P14" s="185"/>
      <c r="Q14" s="1860"/>
      <c r="R14" s="1860"/>
      <c r="S14" s="1860"/>
    </row>
    <row r="15" spans="1:19" ht="12" customHeight="1" x14ac:dyDescent="0.25">
      <c r="A15" s="166"/>
      <c r="B15" s="49"/>
      <c r="C15" s="358"/>
      <c r="D15" s="40"/>
      <c r="E15" s="102"/>
      <c r="F15" s="167"/>
      <c r="G15" s="359"/>
      <c r="H15" s="19"/>
      <c r="I15" s="167"/>
      <c r="J15" s="359"/>
      <c r="K15" s="16"/>
      <c r="L15" s="40"/>
      <c r="M15" s="40"/>
      <c r="N15" s="102"/>
      <c r="O15" s="318"/>
      <c r="P15" s="185"/>
      <c r="Q15" s="1860"/>
      <c r="R15" s="1860"/>
      <c r="S15" s="1860"/>
    </row>
    <row r="16" spans="1:19" ht="12" customHeight="1" x14ac:dyDescent="0.25">
      <c r="A16" s="166"/>
      <c r="B16" s="20" t="s">
        <v>27</v>
      </c>
      <c r="C16" s="360"/>
      <c r="D16" s="21"/>
      <c r="E16" s="102"/>
      <c r="F16" s="479"/>
      <c r="G16" s="666"/>
      <c r="H16" s="19"/>
      <c r="I16" s="479"/>
      <c r="J16" s="361"/>
      <c r="K16" s="16"/>
      <c r="L16" s="21"/>
      <c r="M16" s="21"/>
      <c r="N16" s="102"/>
      <c r="O16" s="219"/>
      <c r="P16" s="185"/>
      <c r="Q16" s="1860"/>
      <c r="R16" s="1860"/>
      <c r="S16" s="1860"/>
    </row>
    <row r="17" spans="1:19" ht="12" customHeight="1" x14ac:dyDescent="0.25">
      <c r="A17" s="102"/>
      <c r="B17" s="1861" t="s">
        <v>537</v>
      </c>
      <c r="C17" s="1856" t="s">
        <v>410</v>
      </c>
      <c r="D17" s="1886" t="s">
        <v>574</v>
      </c>
      <c r="E17" s="102"/>
      <c r="F17" s="1883">
        <v>11029.78</v>
      </c>
      <c r="G17" s="1878">
        <v>43098</v>
      </c>
      <c r="H17" s="19"/>
      <c r="I17" s="1866">
        <v>8398</v>
      </c>
      <c r="J17" s="1867">
        <v>42737</v>
      </c>
      <c r="K17" s="16"/>
      <c r="L17" s="1870">
        <v>11029.78</v>
      </c>
      <c r="M17" s="1871">
        <v>27499.42</v>
      </c>
      <c r="N17" s="102"/>
      <c r="O17" s="1450">
        <f t="shared" ref="O17:O30" si="1">L17/M17-1</f>
        <v>-0.59890863152750118</v>
      </c>
      <c r="P17" s="185"/>
      <c r="Q17" s="1860"/>
      <c r="R17" s="1860"/>
      <c r="S17" s="1860"/>
    </row>
    <row r="18" spans="1:19" s="102" customFormat="1" ht="12" customHeight="1" x14ac:dyDescent="0.25">
      <c r="B18" s="1861" t="s">
        <v>31</v>
      </c>
      <c r="C18" s="1859" t="s">
        <v>319</v>
      </c>
      <c r="D18" s="1855" t="s">
        <v>574</v>
      </c>
      <c r="F18" s="1879">
        <v>1796.81</v>
      </c>
      <c r="G18" s="1874">
        <v>43098</v>
      </c>
      <c r="H18" s="19"/>
      <c r="I18" s="1875">
        <v>1653.53</v>
      </c>
      <c r="J18" s="1868">
        <v>42738</v>
      </c>
      <c r="K18" s="16"/>
      <c r="L18" s="1872">
        <v>1796.81</v>
      </c>
      <c r="M18" s="1873">
        <v>1761.25</v>
      </c>
      <c r="O18" s="1451">
        <f t="shared" si="1"/>
        <v>2.01902058197303E-2</v>
      </c>
      <c r="P18" s="185"/>
      <c r="Q18" s="1860"/>
      <c r="R18" s="1860"/>
      <c r="S18" s="1860"/>
    </row>
    <row r="19" spans="1:19" ht="12" customHeight="1" x14ac:dyDescent="0.25">
      <c r="A19" s="102"/>
      <c r="B19" s="1861" t="s">
        <v>33</v>
      </c>
      <c r="C19" s="1859" t="s">
        <v>635</v>
      </c>
      <c r="D19" s="1855" t="s">
        <v>574</v>
      </c>
      <c r="E19" s="102"/>
      <c r="F19" s="1879" t="s">
        <v>679</v>
      </c>
      <c r="G19" s="1874" t="s">
        <v>680</v>
      </c>
      <c r="H19" s="19"/>
      <c r="I19" s="1875" t="s">
        <v>677</v>
      </c>
      <c r="J19" s="1868" t="s">
        <v>678</v>
      </c>
      <c r="K19" s="16"/>
      <c r="L19" s="1872">
        <v>3671.72</v>
      </c>
      <c r="M19" s="1873">
        <v>601.66</v>
      </c>
      <c r="N19" s="102"/>
      <c r="O19" s="1451">
        <f t="shared" si="1"/>
        <v>5.102649336834757</v>
      </c>
      <c r="P19" s="185"/>
      <c r="Q19" s="1860"/>
      <c r="R19" s="1860"/>
      <c r="S19" s="1860"/>
    </row>
    <row r="20" spans="1:19" ht="12" customHeight="1" x14ac:dyDescent="0.25">
      <c r="A20" s="2"/>
      <c r="B20" s="1861" t="s">
        <v>37</v>
      </c>
      <c r="C20" s="1859" t="s">
        <v>320</v>
      </c>
      <c r="D20" s="1855" t="s">
        <v>290</v>
      </c>
      <c r="E20" s="102"/>
      <c r="F20" s="1879">
        <v>30003.49</v>
      </c>
      <c r="G20" s="1874">
        <v>43061</v>
      </c>
      <c r="H20" s="19"/>
      <c r="I20" s="1875">
        <v>22134.47</v>
      </c>
      <c r="J20" s="1868">
        <v>42739</v>
      </c>
      <c r="K20" s="16"/>
      <c r="L20" s="1872">
        <v>29919.15</v>
      </c>
      <c r="M20" s="1873">
        <v>23605.040000000001</v>
      </c>
      <c r="N20" s="102"/>
      <c r="O20" s="1451">
        <f t="shared" si="1"/>
        <v>0.26748990893470204</v>
      </c>
      <c r="P20" s="185"/>
      <c r="Q20" s="1860"/>
      <c r="R20" s="1860"/>
      <c r="S20" s="1860"/>
    </row>
    <row r="21" spans="1:19" s="102" customFormat="1" ht="12" customHeight="1" x14ac:dyDescent="0.25">
      <c r="B21" s="1861" t="s">
        <v>39</v>
      </c>
      <c r="C21" s="1859" t="s">
        <v>624</v>
      </c>
      <c r="D21" s="1855" t="s">
        <v>290</v>
      </c>
      <c r="F21" s="1879">
        <v>1079.385</v>
      </c>
      <c r="G21" s="1874">
        <v>43098</v>
      </c>
      <c r="H21" s="19"/>
      <c r="I21" s="1875">
        <v>875.50900000000001</v>
      </c>
      <c r="J21" s="1868">
        <v>42755</v>
      </c>
      <c r="K21" s="16"/>
      <c r="L21" s="1875">
        <v>1079.385</v>
      </c>
      <c r="M21" s="1865">
        <v>898.58</v>
      </c>
      <c r="O21" s="1451">
        <f t="shared" si="1"/>
        <v>0.20121191212802425</v>
      </c>
      <c r="P21" s="185"/>
      <c r="Q21" s="1860"/>
      <c r="R21" s="1860"/>
      <c r="S21" s="1860"/>
    </row>
    <row r="22" spans="1:19" ht="12" customHeight="1" x14ac:dyDescent="0.25">
      <c r="A22" s="102"/>
      <c r="B22" s="1861" t="s">
        <v>41</v>
      </c>
      <c r="C22" s="1859" t="s">
        <v>321</v>
      </c>
      <c r="D22" s="1855" t="s">
        <v>290</v>
      </c>
      <c r="E22" s="102"/>
      <c r="F22" s="1879">
        <v>830.32</v>
      </c>
      <c r="G22" s="1874">
        <v>43047</v>
      </c>
      <c r="H22" s="19"/>
      <c r="I22" s="1875">
        <v>680.24</v>
      </c>
      <c r="J22" s="1868">
        <v>42839</v>
      </c>
      <c r="K22" s="16"/>
      <c r="L22" s="1875">
        <v>810.5</v>
      </c>
      <c r="M22" s="1865">
        <v>709.67</v>
      </c>
      <c r="N22" s="102"/>
      <c r="O22" s="1451">
        <f t="shared" si="1"/>
        <v>0.14208012174672735</v>
      </c>
      <c r="P22" s="185"/>
      <c r="Q22" s="1860"/>
      <c r="R22" s="1860"/>
      <c r="S22" s="1860"/>
    </row>
    <row r="23" spans="1:19" ht="12" customHeight="1" x14ac:dyDescent="0.25">
      <c r="A23" s="102"/>
      <c r="B23" s="1861" t="s">
        <v>43</v>
      </c>
      <c r="C23" s="1859" t="s">
        <v>620</v>
      </c>
      <c r="D23" s="1855" t="s">
        <v>290</v>
      </c>
      <c r="E23" s="102"/>
      <c r="F23" s="1879">
        <v>5310.05</v>
      </c>
      <c r="G23" s="1874" t="s">
        <v>618</v>
      </c>
      <c r="H23" s="19"/>
      <c r="I23" s="1875">
        <v>4080.28</v>
      </c>
      <c r="J23" s="1868" t="s">
        <v>619</v>
      </c>
      <c r="K23" s="16"/>
      <c r="L23" s="1875">
        <v>5155.01</v>
      </c>
      <c r="M23" s="1865">
        <v>3942.92</v>
      </c>
      <c r="N23" s="102"/>
      <c r="O23" s="1451">
        <f t="shared" si="1"/>
        <v>0.30740922970793227</v>
      </c>
      <c r="P23" s="185"/>
      <c r="Q23" s="1860"/>
      <c r="R23" s="1860"/>
      <c r="S23" s="1860"/>
    </row>
    <row r="24" spans="1:19" ht="12" customHeight="1" x14ac:dyDescent="0.25">
      <c r="A24" s="102"/>
      <c r="B24" s="1861" t="s">
        <v>612</v>
      </c>
      <c r="C24" s="1859" t="s">
        <v>322</v>
      </c>
      <c r="D24" s="1855" t="s">
        <v>573</v>
      </c>
      <c r="E24" s="102"/>
      <c r="F24" s="1879">
        <v>10552.4</v>
      </c>
      <c r="G24" s="1874">
        <v>43096</v>
      </c>
      <c r="H24" s="19"/>
      <c r="I24" s="1875">
        <v>8133.8</v>
      </c>
      <c r="J24" s="1868">
        <v>42737</v>
      </c>
      <c r="K24" s="16"/>
      <c r="L24" s="1875">
        <v>10530.7</v>
      </c>
      <c r="M24" s="1865">
        <v>8282.7000000000007</v>
      </c>
      <c r="N24" s="132"/>
      <c r="O24" s="1451">
        <f t="shared" si="1"/>
        <v>0.27140908157967814</v>
      </c>
      <c r="P24" s="185"/>
      <c r="Q24" s="1860"/>
      <c r="R24" s="1860"/>
      <c r="S24" s="1860"/>
    </row>
    <row r="25" spans="1:19" ht="12" customHeight="1" x14ac:dyDescent="0.25">
      <c r="A25" s="102"/>
      <c r="B25" s="1861" t="s">
        <v>45</v>
      </c>
      <c r="C25" s="1859" t="s">
        <v>323</v>
      </c>
      <c r="D25" s="1855" t="s">
        <v>122</v>
      </c>
      <c r="E25" s="102"/>
      <c r="F25" s="1879">
        <v>8408.5311999999994</v>
      </c>
      <c r="G25" s="1874">
        <v>43097</v>
      </c>
      <c r="H25" s="19"/>
      <c r="I25" s="1875">
        <v>6970.6571999999996</v>
      </c>
      <c r="J25" s="1868">
        <v>42741</v>
      </c>
      <c r="K25" s="16"/>
      <c r="L25" s="1875">
        <v>8398.0751999999993</v>
      </c>
      <c r="M25" s="1865">
        <v>5568.28</v>
      </c>
      <c r="N25" s="132"/>
      <c r="O25" s="1451">
        <f t="shared" si="1"/>
        <v>0.50819915665160509</v>
      </c>
      <c r="P25" s="185"/>
      <c r="Q25" s="1860"/>
      <c r="R25" s="1860"/>
      <c r="S25" s="1860"/>
    </row>
    <row r="26" spans="1:19" ht="12" customHeight="1" x14ac:dyDescent="0.25">
      <c r="A26" s="102"/>
      <c r="B26" s="1861" t="s">
        <v>48</v>
      </c>
      <c r="C26" s="1859" t="s">
        <v>611</v>
      </c>
      <c r="D26" s="1855" t="s">
        <v>290</v>
      </c>
      <c r="E26" s="102"/>
      <c r="F26" s="1879">
        <v>3038.2759999999998</v>
      </c>
      <c r="G26" s="1874">
        <v>43061</v>
      </c>
      <c r="H26" s="19"/>
      <c r="I26" s="1875">
        <v>2282.2429999999999</v>
      </c>
      <c r="J26" s="1868">
        <v>42751</v>
      </c>
      <c r="K26" s="16"/>
      <c r="L26" s="1865">
        <v>2860</v>
      </c>
      <c r="M26" s="1865">
        <v>8044.51</v>
      </c>
      <c r="N26" s="102"/>
      <c r="O26" s="1451">
        <f t="shared" si="1"/>
        <v>-0.64447803533092762</v>
      </c>
      <c r="P26" s="185"/>
      <c r="Q26" s="1860"/>
      <c r="R26" s="1860"/>
      <c r="S26" s="1860"/>
    </row>
    <row r="27" spans="1:19" ht="12" customHeight="1" x14ac:dyDescent="0.25">
      <c r="A27" s="102"/>
      <c r="B27" s="1861" t="s">
        <v>50</v>
      </c>
      <c r="C27" s="1859" t="s">
        <v>676</v>
      </c>
      <c r="D27" s="1855" t="s">
        <v>290</v>
      </c>
      <c r="E27" s="102"/>
      <c r="F27" s="1857">
        <v>3038</v>
      </c>
      <c r="G27" s="1858">
        <v>43061</v>
      </c>
      <c r="H27" s="19"/>
      <c r="I27" s="1837">
        <v>2282</v>
      </c>
      <c r="J27" s="1858">
        <v>42751</v>
      </c>
      <c r="K27" s="16"/>
      <c r="L27" s="1875">
        <v>2860</v>
      </c>
      <c r="M27" s="1865">
        <v>4256.74</v>
      </c>
      <c r="N27" s="102"/>
      <c r="O27" s="1451">
        <f t="shared" si="1"/>
        <v>-0.32812433928311335</v>
      </c>
      <c r="P27" s="185"/>
      <c r="Q27" s="1860"/>
      <c r="R27" s="1860"/>
      <c r="S27" s="1860"/>
    </row>
    <row r="28" spans="1:19" ht="12" customHeight="1" x14ac:dyDescent="0.25">
      <c r="A28" s="102"/>
      <c r="B28" s="1861" t="s">
        <v>474</v>
      </c>
      <c r="C28" s="1859" t="s">
        <v>324</v>
      </c>
      <c r="D28" s="1855" t="s">
        <v>290</v>
      </c>
      <c r="E28" s="102"/>
      <c r="F28" s="1879">
        <v>1136.92</v>
      </c>
      <c r="G28" s="1874">
        <v>43096</v>
      </c>
      <c r="H28" s="19"/>
      <c r="I28" s="1875">
        <v>969.19</v>
      </c>
      <c r="J28" s="1868">
        <v>42754</v>
      </c>
      <c r="K28" s="16"/>
      <c r="L28" s="1875">
        <v>1135.1400000000001</v>
      </c>
      <c r="M28" s="1865">
        <v>1001.01</v>
      </c>
      <c r="N28" s="102"/>
      <c r="O28" s="1451">
        <f t="shared" si="1"/>
        <v>0.13399466538795823</v>
      </c>
      <c r="P28" s="185"/>
      <c r="Q28" s="1860"/>
      <c r="R28" s="1860"/>
      <c r="S28" s="1860"/>
    </row>
    <row r="29" spans="1:19" ht="12" customHeight="1" x14ac:dyDescent="0.25">
      <c r="A29" s="102"/>
      <c r="B29" s="1861" t="s">
        <v>55</v>
      </c>
      <c r="C29" s="1859" t="s">
        <v>325</v>
      </c>
      <c r="D29" s="1855" t="s">
        <v>290</v>
      </c>
      <c r="E29" s="102"/>
      <c r="F29" s="1879">
        <v>195.2</v>
      </c>
      <c r="G29" s="1874">
        <v>43068</v>
      </c>
      <c r="H29" s="19"/>
      <c r="I29" s="1875">
        <v>141.02000000000001</v>
      </c>
      <c r="J29" s="1868">
        <v>42751</v>
      </c>
      <c r="K29" s="16"/>
      <c r="L29" s="1875">
        <v>189.34</v>
      </c>
      <c r="M29" s="1865">
        <v>162.47999999999999</v>
      </c>
      <c r="N29" s="102"/>
      <c r="O29" s="1451">
        <f t="shared" si="1"/>
        <v>0.16531265386509109</v>
      </c>
      <c r="P29" s="185"/>
      <c r="Q29" s="1860"/>
      <c r="R29" s="1860"/>
      <c r="S29" s="1860"/>
    </row>
    <row r="30" spans="1:19" ht="12" customHeight="1" x14ac:dyDescent="0.25">
      <c r="A30" s="2"/>
      <c r="B30" s="1862" t="s">
        <v>57</v>
      </c>
      <c r="C30" s="1853" t="s">
        <v>326</v>
      </c>
      <c r="D30" s="1854" t="s">
        <v>290</v>
      </c>
      <c r="E30" s="102"/>
      <c r="F30" s="1882">
        <v>8298.74</v>
      </c>
      <c r="G30" s="1877">
        <v>43046</v>
      </c>
      <c r="H30" s="19"/>
      <c r="I30" s="1876">
        <v>7004.6</v>
      </c>
      <c r="J30" s="1869">
        <v>42738</v>
      </c>
      <c r="K30" s="16"/>
      <c r="L30" s="1887">
        <v>7981.41</v>
      </c>
      <c r="M30" s="1885">
        <v>6724.55</v>
      </c>
      <c r="N30" s="102"/>
      <c r="O30" s="1452">
        <f t="shared" si="1"/>
        <v>0.1869061870311024</v>
      </c>
      <c r="Q30" s="1860"/>
      <c r="R30" s="1860"/>
      <c r="S30" s="1860"/>
    </row>
    <row r="31" spans="1:19" ht="12" customHeight="1" x14ac:dyDescent="0.25">
      <c r="A31" s="102"/>
      <c r="B31" s="63"/>
      <c r="C31" s="50"/>
      <c r="D31" s="366"/>
      <c r="E31" s="102"/>
      <c r="F31" s="167"/>
      <c r="G31" s="359"/>
      <c r="H31" s="19"/>
      <c r="I31" s="167"/>
      <c r="J31" s="359"/>
      <c r="K31" s="16"/>
      <c r="L31" s="63"/>
      <c r="M31" s="63"/>
      <c r="N31" s="102"/>
      <c r="O31" s="321"/>
      <c r="P31" s="185"/>
      <c r="Q31" s="1860"/>
      <c r="R31" s="1860"/>
      <c r="S31" s="1860"/>
    </row>
    <row r="32" spans="1:19" ht="12" customHeight="1" x14ac:dyDescent="0.25">
      <c r="A32" s="166"/>
      <c r="B32" s="40"/>
      <c r="C32" s="358"/>
      <c r="D32" s="366"/>
      <c r="E32" s="102"/>
      <c r="F32" s="167"/>
      <c r="G32" s="359"/>
      <c r="H32" s="19"/>
      <c r="I32" s="167"/>
      <c r="J32" s="359"/>
      <c r="K32" s="16"/>
      <c r="L32" s="40"/>
      <c r="M32" s="40"/>
      <c r="N32" s="102"/>
      <c r="O32" s="318"/>
      <c r="P32" s="185"/>
      <c r="Q32" s="1860"/>
      <c r="R32" s="1860"/>
      <c r="S32" s="1860"/>
    </row>
    <row r="33" spans="1:19" ht="12" customHeight="1" x14ac:dyDescent="0.25">
      <c r="A33" s="166"/>
      <c r="B33" s="20" t="s">
        <v>59</v>
      </c>
      <c r="C33" s="360"/>
      <c r="D33" s="1314"/>
      <c r="E33" s="102"/>
      <c r="F33" s="23"/>
      <c r="G33" s="167"/>
      <c r="H33" s="167"/>
      <c r="I33" s="23"/>
      <c r="J33" s="361"/>
      <c r="K33" s="16"/>
      <c r="L33" s="21"/>
      <c r="M33" s="21"/>
      <c r="O33" s="219"/>
      <c r="P33" s="185"/>
      <c r="Q33" s="1860"/>
      <c r="R33" s="1860"/>
      <c r="S33" s="1860"/>
    </row>
    <row r="34" spans="1:19" ht="12" customHeight="1" x14ac:dyDescent="0.25">
      <c r="A34" s="103"/>
      <c r="B34" s="26" t="s">
        <v>151</v>
      </c>
      <c r="C34" s="362" t="s">
        <v>327</v>
      </c>
      <c r="D34" s="1335" t="s">
        <v>290</v>
      </c>
      <c r="E34" s="102"/>
      <c r="F34" s="659">
        <v>2232.65</v>
      </c>
      <c r="G34" s="660">
        <v>42933</v>
      </c>
      <c r="H34" s="19"/>
      <c r="I34" s="659">
        <v>1610.77</v>
      </c>
      <c r="J34" s="660">
        <v>42775</v>
      </c>
      <c r="K34" s="16"/>
      <c r="L34" s="172">
        <v>2083.2199999999998</v>
      </c>
      <c r="M34" s="172">
        <v>264.86</v>
      </c>
      <c r="N34" s="102"/>
      <c r="O34" s="312">
        <f t="shared" ref="O34:O49" si="2">L34/M34-1</f>
        <v>6.8653628331948946</v>
      </c>
      <c r="P34" s="185"/>
      <c r="Q34" s="1860"/>
      <c r="R34" s="1860"/>
      <c r="S34" s="1860"/>
    </row>
    <row r="35" spans="1:19" ht="12" customHeight="1" x14ac:dyDescent="0.25">
      <c r="A35" s="102"/>
      <c r="B35" s="31" t="s">
        <v>154</v>
      </c>
      <c r="C35" s="368" t="s">
        <v>328</v>
      </c>
      <c r="D35" s="369" t="s">
        <v>290</v>
      </c>
      <c r="E35" s="102"/>
      <c r="F35" s="667">
        <v>11184.4</v>
      </c>
      <c r="G35" s="661">
        <v>42863</v>
      </c>
      <c r="H35" s="19"/>
      <c r="I35" s="667">
        <v>9236.6</v>
      </c>
      <c r="J35" s="661">
        <v>42774</v>
      </c>
      <c r="K35" s="16"/>
      <c r="L35" s="176">
        <v>10043.9</v>
      </c>
      <c r="M35" s="176">
        <v>10279.5</v>
      </c>
      <c r="N35" s="102"/>
      <c r="O35" s="319">
        <f t="shared" si="2"/>
        <v>-2.2919402694683622E-2</v>
      </c>
      <c r="P35" s="185"/>
      <c r="Q35" s="1860"/>
      <c r="R35" s="1860"/>
      <c r="S35" s="1860"/>
    </row>
    <row r="36" spans="1:19" ht="12" customHeight="1" x14ac:dyDescent="0.25">
      <c r="A36" s="177"/>
      <c r="B36" s="31" t="s">
        <v>68</v>
      </c>
      <c r="C36" s="368" t="s">
        <v>329</v>
      </c>
      <c r="D36" s="369" t="s">
        <v>290</v>
      </c>
      <c r="E36" s="102"/>
      <c r="F36" s="667">
        <v>142112.44</v>
      </c>
      <c r="G36" s="661">
        <v>43098</v>
      </c>
      <c r="H36" s="19"/>
      <c r="I36" s="667">
        <v>92645.25</v>
      </c>
      <c r="J36" s="661">
        <v>42739</v>
      </c>
      <c r="K36" s="16"/>
      <c r="L36" s="176">
        <v>142112.44</v>
      </c>
      <c r="M36" s="176">
        <v>106149.75999999999</v>
      </c>
      <c r="N36" s="102"/>
      <c r="O36" s="319">
        <f t="shared" si="2"/>
        <v>0.33879191059876179</v>
      </c>
      <c r="P36" s="185"/>
      <c r="Q36" s="1860"/>
      <c r="R36" s="1860"/>
      <c r="S36" s="1860"/>
    </row>
    <row r="37" spans="1:19" ht="12" customHeight="1" x14ac:dyDescent="0.25">
      <c r="A37" s="177"/>
      <c r="B37" s="31" t="s">
        <v>70</v>
      </c>
      <c r="C37" s="368" t="s">
        <v>664</v>
      </c>
      <c r="D37" s="369" t="s">
        <v>290</v>
      </c>
      <c r="E37" s="102"/>
      <c r="F37" s="667">
        <v>10619.49</v>
      </c>
      <c r="G37" s="661">
        <v>42745</v>
      </c>
      <c r="H37" s="19"/>
      <c r="I37" s="667">
        <v>9130.2999999999993</v>
      </c>
      <c r="J37" s="661">
        <v>42839</v>
      </c>
      <c r="K37" s="16"/>
      <c r="L37" s="345">
        <v>10100.32</v>
      </c>
      <c r="M37" s="345">
        <v>8925.7099999999991</v>
      </c>
      <c r="N37" s="102"/>
      <c r="O37" s="319">
        <f t="shared" si="2"/>
        <v>0.13159849468557683</v>
      </c>
      <c r="P37" s="185"/>
      <c r="Q37" s="1860"/>
      <c r="R37" s="1860"/>
      <c r="S37" s="1860"/>
    </row>
    <row r="38" spans="1:19" ht="12" customHeight="1" x14ac:dyDescent="0.25">
      <c r="A38" s="102"/>
      <c r="B38" s="31" t="s">
        <v>72</v>
      </c>
      <c r="C38" s="368" t="s">
        <v>626</v>
      </c>
      <c r="D38" s="369" t="s">
        <v>290</v>
      </c>
      <c r="E38" s="102"/>
      <c r="F38" s="667">
        <v>47.38</v>
      </c>
      <c r="G38" s="661">
        <v>42867</v>
      </c>
      <c r="H38" s="19"/>
      <c r="I38" s="667">
        <v>38.520000000000003</v>
      </c>
      <c r="J38" s="661">
        <v>42737</v>
      </c>
      <c r="K38" s="16"/>
      <c r="L38" s="176">
        <v>41.53</v>
      </c>
      <c r="M38" s="176">
        <v>49.17</v>
      </c>
      <c r="N38" s="102"/>
      <c r="O38" s="319">
        <f t="shared" si="2"/>
        <v>-0.15537929631889369</v>
      </c>
      <c r="P38" s="185"/>
      <c r="Q38" s="1860"/>
      <c r="R38" s="1860"/>
      <c r="S38" s="1860"/>
    </row>
    <row r="39" spans="1:19" s="102" customFormat="1" ht="12" customHeight="1" x14ac:dyDescent="0.25">
      <c r="B39" s="31" t="s">
        <v>73</v>
      </c>
      <c r="C39" s="368" t="s">
        <v>637</v>
      </c>
      <c r="D39" s="369" t="s">
        <v>290</v>
      </c>
      <c r="F39" s="667">
        <v>6388.25</v>
      </c>
      <c r="G39" s="661">
        <v>43042</v>
      </c>
      <c r="H39" s="19"/>
      <c r="I39" s="667">
        <v>5584.9</v>
      </c>
      <c r="J39" s="661">
        <v>42772</v>
      </c>
      <c r="K39" s="16"/>
      <c r="L39" s="176">
        <v>6122.26</v>
      </c>
      <c r="M39" s="176">
        <v>9805.5499999999993</v>
      </c>
      <c r="O39" s="319">
        <f t="shared" si="2"/>
        <v>-0.37563318732758477</v>
      </c>
      <c r="P39" s="185"/>
      <c r="Q39" s="1860"/>
      <c r="R39" s="1860"/>
      <c r="S39" s="1860"/>
    </row>
    <row r="40" spans="1:19" ht="12" customHeight="1" x14ac:dyDescent="0.25">
      <c r="A40" s="102"/>
      <c r="B40" s="31" t="s">
        <v>456</v>
      </c>
      <c r="C40" s="368" t="s">
        <v>604</v>
      </c>
      <c r="D40" s="369" t="s">
        <v>290</v>
      </c>
      <c r="E40" s="102"/>
      <c r="F40" s="667">
        <v>3178.8</v>
      </c>
      <c r="G40" s="661">
        <v>43100</v>
      </c>
      <c r="H40" s="19"/>
      <c r="I40" s="667">
        <v>2547.3200000000002</v>
      </c>
      <c r="J40" s="661">
        <v>42794</v>
      </c>
      <c r="K40" s="16"/>
      <c r="L40" s="176">
        <v>3178.8</v>
      </c>
      <c r="M40" s="176">
        <v>1893.67</v>
      </c>
      <c r="N40" s="102"/>
      <c r="O40" s="319">
        <f t="shared" si="2"/>
        <v>0.67864517048905038</v>
      </c>
      <c r="Q40" s="1860"/>
      <c r="R40" s="1860"/>
      <c r="S40" s="1860"/>
    </row>
    <row r="41" spans="1:19" s="102" customFormat="1" ht="12" customHeight="1" x14ac:dyDescent="0.25">
      <c r="B41" s="31" t="s">
        <v>78</v>
      </c>
      <c r="C41" s="368" t="s">
        <v>330</v>
      </c>
      <c r="D41" s="369" t="s">
        <v>290</v>
      </c>
      <c r="F41" s="667">
        <v>55065.365928040002</v>
      </c>
      <c r="G41" s="661">
        <v>43060</v>
      </c>
      <c r="H41" s="19"/>
      <c r="I41" s="667">
        <v>43681.891280540003</v>
      </c>
      <c r="J41" s="661">
        <v>42740</v>
      </c>
      <c r="K41" s="16"/>
      <c r="L41" s="176">
        <v>52533.043802139997</v>
      </c>
      <c r="M41" s="176">
        <v>43969.96</v>
      </c>
      <c r="O41" s="319">
        <f t="shared" si="2"/>
        <v>0.19474850107073105</v>
      </c>
      <c r="P41" s="185"/>
      <c r="Q41" s="1860"/>
      <c r="R41" s="1860"/>
      <c r="S41" s="1860"/>
    </row>
    <row r="42" spans="1:19" ht="12" customHeight="1" x14ac:dyDescent="0.25">
      <c r="A42" s="102"/>
      <c r="B42" s="31" t="s">
        <v>82</v>
      </c>
      <c r="C42" s="368" t="s">
        <v>631</v>
      </c>
      <c r="D42" s="369" t="s">
        <v>290</v>
      </c>
      <c r="E42" s="102"/>
      <c r="F42" s="667">
        <v>1831.0693000000001</v>
      </c>
      <c r="G42" s="661">
        <v>42786</v>
      </c>
      <c r="H42" s="19"/>
      <c r="I42" s="667">
        <v>1561.3072999999999</v>
      </c>
      <c r="J42" s="661">
        <v>43053</v>
      </c>
      <c r="K42" s="16"/>
      <c r="L42" s="176">
        <v>1638.4143999999999</v>
      </c>
      <c r="M42" s="176">
        <v>1520.37</v>
      </c>
      <c r="N42" s="82"/>
      <c r="O42" s="319">
        <f t="shared" si="2"/>
        <v>7.7641889803140129E-2</v>
      </c>
      <c r="P42" s="185"/>
      <c r="Q42" s="1860"/>
      <c r="R42" s="1860"/>
      <c r="S42" s="1860"/>
    </row>
    <row r="43" spans="1:19" ht="12" customHeight="1" x14ac:dyDescent="0.25">
      <c r="A43" s="102"/>
      <c r="B43" s="31" t="s">
        <v>80</v>
      </c>
      <c r="C43" s="368" t="s">
        <v>331</v>
      </c>
      <c r="D43" s="369" t="s">
        <v>290</v>
      </c>
      <c r="E43" s="102"/>
      <c r="F43" s="667">
        <v>2162.69</v>
      </c>
      <c r="G43" s="661">
        <v>43098</v>
      </c>
      <c r="H43" s="19"/>
      <c r="I43" s="667">
        <v>1356.86</v>
      </c>
      <c r="J43" s="661">
        <v>42739</v>
      </c>
      <c r="K43" s="16"/>
      <c r="L43" s="176">
        <v>2162.69</v>
      </c>
      <c r="M43" s="176">
        <v>941.86</v>
      </c>
      <c r="N43" s="82"/>
      <c r="O43" s="319">
        <f t="shared" si="2"/>
        <v>1.2961905166372922</v>
      </c>
      <c r="P43" s="185"/>
      <c r="Q43" s="1860"/>
      <c r="R43" s="1860"/>
      <c r="S43" s="1860"/>
    </row>
    <row r="44" spans="1:19" ht="12" customHeight="1" x14ac:dyDescent="0.25">
      <c r="A44" s="102"/>
      <c r="B44" s="31" t="s">
        <v>84</v>
      </c>
      <c r="C44" s="1567" t="s">
        <v>616</v>
      </c>
      <c r="D44" s="369" t="s">
        <v>290</v>
      </c>
      <c r="E44" s="102"/>
      <c r="F44" s="667">
        <v>15116.29</v>
      </c>
      <c r="G44" s="661">
        <v>42738</v>
      </c>
      <c r="H44" s="19"/>
      <c r="I44" s="667">
        <v>11762.24</v>
      </c>
      <c r="J44" s="661">
        <v>42901</v>
      </c>
      <c r="K44" s="16"/>
      <c r="L44" s="345">
        <v>13672.33</v>
      </c>
      <c r="M44" s="345" t="s">
        <v>123</v>
      </c>
      <c r="N44" s="82"/>
      <c r="O44" s="314" t="s">
        <v>123</v>
      </c>
      <c r="P44" s="185"/>
      <c r="Q44" s="1860"/>
      <c r="R44" s="1860"/>
      <c r="S44" s="1860"/>
    </row>
    <row r="45" spans="1:19" ht="12" customHeight="1" x14ac:dyDescent="0.25">
      <c r="A45" s="102"/>
      <c r="B45" s="31" t="s">
        <v>88</v>
      </c>
      <c r="C45" s="368" t="s">
        <v>307</v>
      </c>
      <c r="D45" s="369" t="s">
        <v>290</v>
      </c>
      <c r="E45" s="102"/>
      <c r="F45" s="667">
        <v>5869.59</v>
      </c>
      <c r="G45" s="661">
        <v>5099.28</v>
      </c>
      <c r="H45" s="19"/>
      <c r="I45" s="667">
        <v>4879.07</v>
      </c>
      <c r="J45" s="661">
        <v>5099.28</v>
      </c>
      <c r="K45" s="16"/>
      <c r="L45" s="176">
        <v>5099.28</v>
      </c>
      <c r="M45" s="176">
        <v>1379.98</v>
      </c>
      <c r="N45" s="102"/>
      <c r="O45" s="319">
        <f t="shared" si="2"/>
        <v>2.6951839881737416</v>
      </c>
      <c r="P45" s="185"/>
      <c r="Q45" s="1860"/>
      <c r="R45" s="1860"/>
      <c r="S45" s="1860"/>
    </row>
    <row r="46" spans="1:19" ht="12" customHeight="1" x14ac:dyDescent="0.25">
      <c r="A46" s="102"/>
      <c r="B46" s="31" t="s">
        <v>89</v>
      </c>
      <c r="C46" s="368" t="s">
        <v>332</v>
      </c>
      <c r="D46" s="369" t="s">
        <v>290</v>
      </c>
      <c r="E46" s="102"/>
      <c r="F46" s="667">
        <v>1794.99</v>
      </c>
      <c r="G46" s="661">
        <v>43076</v>
      </c>
      <c r="H46" s="19"/>
      <c r="I46" s="667">
        <v>1097.51</v>
      </c>
      <c r="J46" s="661">
        <v>42780</v>
      </c>
      <c r="K46" s="16"/>
      <c r="L46" s="176">
        <v>1746.68</v>
      </c>
      <c r="M46" s="176">
        <v>1577.36</v>
      </c>
      <c r="N46" s="102"/>
      <c r="O46" s="319">
        <f t="shared" si="2"/>
        <v>0.1073439164173049</v>
      </c>
      <c r="P46" s="185"/>
      <c r="Q46" s="1860"/>
      <c r="R46" s="1860"/>
      <c r="S46" s="1860"/>
    </row>
    <row r="47" spans="1:19" ht="12" customHeight="1" x14ac:dyDescent="0.25">
      <c r="A47" s="102"/>
      <c r="B47" s="31" t="s">
        <v>97</v>
      </c>
      <c r="C47" s="368" t="s">
        <v>333</v>
      </c>
      <c r="D47" s="369" t="s">
        <v>290</v>
      </c>
      <c r="E47" s="102"/>
      <c r="F47" s="667">
        <v>9452.32</v>
      </c>
      <c r="G47" s="661">
        <v>42784</v>
      </c>
      <c r="H47" s="19"/>
      <c r="I47" s="667">
        <v>8229.01</v>
      </c>
      <c r="J47" s="661">
        <v>42758</v>
      </c>
      <c r="K47" s="16"/>
      <c r="L47" s="176">
        <v>9381.8700000000008</v>
      </c>
      <c r="M47" s="176">
        <v>8983.3700000000008</v>
      </c>
      <c r="N47" s="102"/>
      <c r="O47" s="319">
        <f t="shared" si="2"/>
        <v>4.435974472831461E-2</v>
      </c>
      <c r="P47" s="185"/>
      <c r="Q47" s="1860"/>
      <c r="R47" s="1860"/>
      <c r="S47" s="1860"/>
    </row>
    <row r="48" spans="1:19" ht="12" customHeight="1" x14ac:dyDescent="0.25">
      <c r="A48" s="102"/>
      <c r="B48" s="371" t="s">
        <v>99</v>
      </c>
      <c r="C48" s="372" t="s">
        <v>334</v>
      </c>
      <c r="D48" s="1336" t="s">
        <v>290</v>
      </c>
      <c r="E48" s="102"/>
      <c r="F48" s="667">
        <v>432.69</v>
      </c>
      <c r="G48" s="661">
        <v>42944</v>
      </c>
      <c r="H48" s="19"/>
      <c r="I48" s="667">
        <v>343.61</v>
      </c>
      <c r="J48" s="661">
        <v>42744</v>
      </c>
      <c r="K48" s="16"/>
      <c r="L48" s="176">
        <v>421.82</v>
      </c>
      <c r="M48" s="176">
        <v>385.51</v>
      </c>
      <c r="N48" s="102"/>
      <c r="O48" s="319">
        <f t="shared" si="2"/>
        <v>9.4186921221239395E-2</v>
      </c>
      <c r="P48" s="185"/>
      <c r="Q48" s="1860"/>
      <c r="R48" s="1860"/>
      <c r="S48" s="1860"/>
    </row>
    <row r="49" spans="1:19" ht="12" customHeight="1" x14ac:dyDescent="0.25">
      <c r="A49" s="102"/>
      <c r="B49" s="37" t="s">
        <v>101</v>
      </c>
      <c r="C49" s="365" t="s">
        <v>605</v>
      </c>
      <c r="D49" s="357" t="s">
        <v>122</v>
      </c>
      <c r="E49" s="102"/>
      <c r="F49" s="669">
        <v>1514.49</v>
      </c>
      <c r="G49" s="662">
        <v>43093</v>
      </c>
      <c r="H49" s="19"/>
      <c r="I49" s="669">
        <v>1363.5</v>
      </c>
      <c r="J49" s="662">
        <v>42957</v>
      </c>
      <c r="K49" s="16"/>
      <c r="L49" s="175">
        <v>1509.78</v>
      </c>
      <c r="M49" s="175">
        <v>1464.99</v>
      </c>
      <c r="N49" s="102"/>
      <c r="O49" s="320">
        <f t="shared" si="2"/>
        <v>3.0573587533020641E-2</v>
      </c>
      <c r="Q49" s="1860"/>
      <c r="R49" s="1860"/>
      <c r="S49" s="1860"/>
    </row>
    <row r="50" spans="1:19" ht="12" customHeight="1" x14ac:dyDescent="0.25">
      <c r="A50" s="102"/>
      <c r="B50" s="102"/>
      <c r="C50" s="102"/>
      <c r="D50" s="102"/>
      <c r="E50" s="102"/>
      <c r="F50" s="132"/>
      <c r="G50" s="666"/>
      <c r="H50" s="102"/>
      <c r="I50" s="102"/>
      <c r="J50" s="102"/>
      <c r="K50" s="102"/>
      <c r="L50" s="102"/>
      <c r="M50" s="102"/>
      <c r="N50" s="102"/>
      <c r="O50" s="102"/>
      <c r="Q50" s="1860"/>
      <c r="R50" s="1860"/>
      <c r="S50" s="1860"/>
    </row>
    <row r="51" spans="1:19" ht="12" customHeight="1" x14ac:dyDescent="0.25">
      <c r="A51" s="102"/>
      <c r="B51" s="21" t="s">
        <v>264</v>
      </c>
      <c r="C51" s="82"/>
      <c r="D51" s="102"/>
      <c r="E51" s="102"/>
      <c r="F51" s="102"/>
      <c r="G51" s="102"/>
      <c r="H51" s="102"/>
      <c r="I51" s="102"/>
      <c r="J51" s="102"/>
      <c r="K51" s="102"/>
      <c r="L51" s="102"/>
      <c r="M51" s="102"/>
      <c r="N51" s="102"/>
      <c r="O51" s="102"/>
      <c r="P51" s="185"/>
      <c r="Q51" s="1860"/>
      <c r="R51" s="1860"/>
      <c r="S51" s="1860"/>
    </row>
    <row r="52" spans="1:19" ht="12" customHeight="1" x14ac:dyDescent="0.25">
      <c r="A52" s="102"/>
      <c r="B52" s="102" t="s">
        <v>313</v>
      </c>
      <c r="C52" s="71"/>
      <c r="D52" s="102"/>
      <c r="E52" s="102"/>
      <c r="F52" s="102"/>
      <c r="G52" s="102"/>
      <c r="H52" s="102"/>
      <c r="I52" s="102"/>
      <c r="J52" s="102"/>
      <c r="K52" s="102"/>
      <c r="L52" s="102"/>
      <c r="M52" s="102"/>
      <c r="N52" s="102"/>
      <c r="O52" s="102"/>
      <c r="P52" s="185"/>
      <c r="Q52" s="1860"/>
      <c r="R52" s="1860"/>
      <c r="S52" s="1860"/>
    </row>
    <row r="53" spans="1:19" ht="12" customHeight="1" x14ac:dyDescent="0.25">
      <c r="B53" s="237" t="s">
        <v>335</v>
      </c>
      <c r="C53" s="1"/>
      <c r="D53" s="102"/>
      <c r="E53" s="102"/>
      <c r="F53" s="1"/>
      <c r="G53" s="1"/>
      <c r="H53" s="102"/>
      <c r="I53" s="1"/>
      <c r="J53" s="1"/>
      <c r="K53" s="102"/>
      <c r="L53" s="1"/>
      <c r="M53" s="1"/>
      <c r="N53" s="102"/>
      <c r="O53" s="1"/>
      <c r="P53" s="185"/>
      <c r="Q53" s="1860"/>
      <c r="R53" s="1860"/>
      <c r="S53" s="1860"/>
    </row>
    <row r="54" spans="1:19" ht="12" customHeight="1" x14ac:dyDescent="0.25">
      <c r="B54" s="3" t="s">
        <v>336</v>
      </c>
      <c r="E54" s="102"/>
      <c r="Q54" s="1860"/>
      <c r="R54" s="1860"/>
      <c r="S54" s="1860"/>
    </row>
    <row r="55" spans="1:19" ht="12" customHeight="1" x14ac:dyDescent="0.25">
      <c r="B55" s="3" t="s">
        <v>314</v>
      </c>
      <c r="Q55" s="1860"/>
      <c r="R55" s="1860"/>
      <c r="S55" s="1860"/>
    </row>
    <row r="56" spans="1:19" x14ac:dyDescent="0.25">
      <c r="Q56" s="1860"/>
      <c r="R56" s="1860"/>
      <c r="S56" s="1860"/>
    </row>
    <row r="57" spans="1:19" x14ac:dyDescent="0.25">
      <c r="Q57" s="1860"/>
      <c r="R57" s="1860"/>
      <c r="S57" s="1860"/>
    </row>
    <row r="58" spans="1:19" x14ac:dyDescent="0.25">
      <c r="Q58" s="1860"/>
      <c r="R58" s="1860"/>
      <c r="S58" s="1860"/>
    </row>
  </sheetData>
  <mergeCells count="9">
    <mergeCell ref="L4:L6"/>
    <mergeCell ref="M4:M6"/>
    <mergeCell ref="O4:O6"/>
    <mergeCell ref="B4:B6"/>
    <mergeCell ref="C4:C6"/>
    <mergeCell ref="F4:F6"/>
    <mergeCell ref="G4:G6"/>
    <mergeCell ref="I4:I6"/>
    <mergeCell ref="J4:J6"/>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AJ82"/>
  <sheetViews>
    <sheetView showGridLines="0" zoomScale="90" zoomScaleNormal="90" workbookViewId="0">
      <selection activeCell="AA3" sqref="AA3:AH3"/>
    </sheetView>
  </sheetViews>
  <sheetFormatPr defaultColWidth="11.42578125" defaultRowHeight="15" x14ac:dyDescent="0.25"/>
  <cols>
    <col min="1" max="1" width="2.85546875" style="3" customWidth="1"/>
    <col min="2" max="2" width="37.140625" style="102" customWidth="1"/>
    <col min="3" max="3" width="2.85546875" style="2" customWidth="1"/>
    <col min="4" max="4" width="15.7109375" style="102" customWidth="1"/>
    <col min="5" max="5" width="15.7109375" style="3" customWidth="1"/>
    <col min="6" max="6" width="2.85546875" style="101" customWidth="1"/>
    <col min="7" max="7" width="3.140625" style="223" customWidth="1"/>
    <col min="8" max="9" width="15.7109375" style="2" customWidth="1"/>
    <col min="10" max="10" width="2.7109375" style="101" customWidth="1"/>
    <col min="11" max="11" width="2.7109375" style="223" customWidth="1"/>
    <col min="12" max="13" width="15.7109375" style="2" customWidth="1"/>
    <col min="14" max="14" width="2.7109375" style="101" customWidth="1"/>
    <col min="15" max="15" width="2.7109375" style="223" customWidth="1"/>
    <col min="16" max="17" width="15.7109375" style="2" customWidth="1"/>
    <col min="18" max="18" width="2.7109375" style="101" customWidth="1"/>
    <col min="19" max="19" width="2.7109375" style="223" customWidth="1"/>
    <col min="20" max="21" width="15.7109375" style="2" customWidth="1"/>
    <col min="22" max="22" width="2.7109375" style="101" customWidth="1"/>
    <col min="23" max="23" width="2.85546875" style="2" customWidth="1"/>
    <col min="24" max="24" width="15.7109375" style="3" customWidth="1"/>
    <col min="25" max="25" width="16.28515625" style="3" customWidth="1"/>
    <col min="26" max="26" width="8.28515625" style="2" customWidth="1"/>
    <col min="27" max="27" width="37.5703125" style="102" customWidth="1"/>
    <col min="28" max="28" width="2.85546875" style="2" customWidth="1"/>
    <col min="29" max="30" width="15.7109375" style="2" customWidth="1"/>
    <col min="31" max="31" width="2.7109375" style="3" customWidth="1"/>
    <col min="32" max="32" width="2.85546875" style="2" customWidth="1"/>
    <col min="33" max="34" width="15.7109375" style="2" customWidth="1"/>
    <col min="35" max="35" width="2.7109375" style="3" customWidth="1"/>
    <col min="36" max="36" width="2.85546875" style="2" customWidth="1"/>
    <col min="37" max="256" width="11.42578125" style="2"/>
    <col min="257" max="257" width="2.85546875" style="2" customWidth="1"/>
    <col min="258" max="258" width="37.5703125" style="2" customWidth="1"/>
    <col min="259" max="259" width="2.85546875" style="2" customWidth="1"/>
    <col min="260" max="261" width="15.7109375" style="2" customWidth="1"/>
    <col min="262" max="263" width="2.7109375" style="2" customWidth="1"/>
    <col min="264" max="265" width="15.7109375" style="2" customWidth="1"/>
    <col min="266" max="267" width="2.7109375" style="2" customWidth="1"/>
    <col min="268" max="269" width="15.7109375" style="2" customWidth="1"/>
    <col min="270" max="271" width="2.7109375" style="2" customWidth="1"/>
    <col min="272" max="273" width="15.7109375" style="2" customWidth="1"/>
    <col min="274" max="275" width="2.7109375" style="2" customWidth="1"/>
    <col min="276" max="277" width="15.7109375" style="2" customWidth="1"/>
    <col min="278" max="278" width="2.7109375" style="2" customWidth="1"/>
    <col min="279" max="279" width="2.85546875" style="2" customWidth="1"/>
    <col min="280" max="281" width="15.7109375" style="2" customWidth="1"/>
    <col min="282" max="282" width="2.85546875" style="2" customWidth="1"/>
    <col min="283" max="283" width="37.5703125" style="2" customWidth="1"/>
    <col min="284" max="284" width="2.85546875" style="2" customWidth="1"/>
    <col min="285" max="286" width="15.7109375" style="2" customWidth="1"/>
    <col min="287" max="287" width="2.7109375" style="2" customWidth="1"/>
    <col min="288" max="288" width="2.85546875" style="2" customWidth="1"/>
    <col min="289" max="290" width="15.7109375" style="2" customWidth="1"/>
    <col min="291" max="291" width="2.7109375" style="2" customWidth="1"/>
    <col min="292" max="292" width="2.85546875" style="2" customWidth="1"/>
    <col min="293" max="512" width="11.42578125" style="2"/>
    <col min="513" max="513" width="2.85546875" style="2" customWidth="1"/>
    <col min="514" max="514" width="37.5703125" style="2" customWidth="1"/>
    <col min="515" max="515" width="2.85546875" style="2" customWidth="1"/>
    <col min="516" max="517" width="15.7109375" style="2" customWidth="1"/>
    <col min="518" max="519" width="2.7109375" style="2" customWidth="1"/>
    <col min="520" max="521" width="15.7109375" style="2" customWidth="1"/>
    <col min="522" max="523" width="2.7109375" style="2" customWidth="1"/>
    <col min="524" max="525" width="15.7109375" style="2" customWidth="1"/>
    <col min="526" max="527" width="2.7109375" style="2" customWidth="1"/>
    <col min="528" max="529" width="15.7109375" style="2" customWidth="1"/>
    <col min="530" max="531" width="2.7109375" style="2" customWidth="1"/>
    <col min="532" max="533" width="15.7109375" style="2" customWidth="1"/>
    <col min="534" max="534" width="2.7109375" style="2" customWidth="1"/>
    <col min="535" max="535" width="2.85546875" style="2" customWidth="1"/>
    <col min="536" max="537" width="15.7109375" style="2" customWidth="1"/>
    <col min="538" max="538" width="2.85546875" style="2" customWidth="1"/>
    <col min="539" max="539" width="37.5703125" style="2" customWidth="1"/>
    <col min="540" max="540" width="2.85546875" style="2" customWidth="1"/>
    <col min="541" max="542" width="15.7109375" style="2" customWidth="1"/>
    <col min="543" max="543" width="2.7109375" style="2" customWidth="1"/>
    <col min="544" max="544" width="2.85546875" style="2" customWidth="1"/>
    <col min="545" max="546" width="15.7109375" style="2" customWidth="1"/>
    <col min="547" max="547" width="2.7109375" style="2" customWidth="1"/>
    <col min="548" max="548" width="2.85546875" style="2" customWidth="1"/>
    <col min="549" max="768" width="11.42578125" style="2"/>
    <col min="769" max="769" width="2.85546875" style="2" customWidth="1"/>
    <col min="770" max="770" width="37.5703125" style="2" customWidth="1"/>
    <col min="771" max="771" width="2.85546875" style="2" customWidth="1"/>
    <col min="772" max="773" width="15.7109375" style="2" customWidth="1"/>
    <col min="774" max="775" width="2.7109375" style="2" customWidth="1"/>
    <col min="776" max="777" width="15.7109375" style="2" customWidth="1"/>
    <col min="778" max="779" width="2.7109375" style="2" customWidth="1"/>
    <col min="780" max="781" width="15.7109375" style="2" customWidth="1"/>
    <col min="782" max="783" width="2.7109375" style="2" customWidth="1"/>
    <col min="784" max="785" width="15.7109375" style="2" customWidth="1"/>
    <col min="786" max="787" width="2.7109375" style="2" customWidth="1"/>
    <col min="788" max="789" width="15.7109375" style="2" customWidth="1"/>
    <col min="790" max="790" width="2.7109375" style="2" customWidth="1"/>
    <col min="791" max="791" width="2.85546875" style="2" customWidth="1"/>
    <col min="792" max="793" width="15.7109375" style="2" customWidth="1"/>
    <col min="794" max="794" width="2.85546875" style="2" customWidth="1"/>
    <col min="795" max="795" width="37.5703125" style="2" customWidth="1"/>
    <col min="796" max="796" width="2.85546875" style="2" customWidth="1"/>
    <col min="797" max="798" width="15.7109375" style="2" customWidth="1"/>
    <col min="799" max="799" width="2.7109375" style="2" customWidth="1"/>
    <col min="800" max="800" width="2.85546875" style="2" customWidth="1"/>
    <col min="801" max="802" width="15.7109375" style="2" customWidth="1"/>
    <col min="803" max="803" width="2.7109375" style="2" customWidth="1"/>
    <col min="804" max="804" width="2.85546875" style="2" customWidth="1"/>
    <col min="805" max="1024" width="11.42578125" style="2"/>
    <col min="1025" max="1025" width="2.85546875" style="2" customWidth="1"/>
    <col min="1026" max="1026" width="37.5703125" style="2" customWidth="1"/>
    <col min="1027" max="1027" width="2.85546875" style="2" customWidth="1"/>
    <col min="1028" max="1029" width="15.7109375" style="2" customWidth="1"/>
    <col min="1030" max="1031" width="2.7109375" style="2" customWidth="1"/>
    <col min="1032" max="1033" width="15.7109375" style="2" customWidth="1"/>
    <col min="1034" max="1035" width="2.7109375" style="2" customWidth="1"/>
    <col min="1036" max="1037" width="15.7109375" style="2" customWidth="1"/>
    <col min="1038" max="1039" width="2.7109375" style="2" customWidth="1"/>
    <col min="1040" max="1041" width="15.7109375" style="2" customWidth="1"/>
    <col min="1042" max="1043" width="2.7109375" style="2" customWidth="1"/>
    <col min="1044" max="1045" width="15.7109375" style="2" customWidth="1"/>
    <col min="1046" max="1046" width="2.7109375" style="2" customWidth="1"/>
    <col min="1047" max="1047" width="2.85546875" style="2" customWidth="1"/>
    <col min="1048" max="1049" width="15.7109375" style="2" customWidth="1"/>
    <col min="1050" max="1050" width="2.85546875" style="2" customWidth="1"/>
    <col min="1051" max="1051" width="37.5703125" style="2" customWidth="1"/>
    <col min="1052" max="1052" width="2.85546875" style="2" customWidth="1"/>
    <col min="1053" max="1054" width="15.7109375" style="2" customWidth="1"/>
    <col min="1055" max="1055" width="2.7109375" style="2" customWidth="1"/>
    <col min="1056" max="1056" width="2.85546875" style="2" customWidth="1"/>
    <col min="1057" max="1058" width="15.7109375" style="2" customWidth="1"/>
    <col min="1059" max="1059" width="2.7109375" style="2" customWidth="1"/>
    <col min="1060" max="1060" width="2.85546875" style="2" customWidth="1"/>
    <col min="1061" max="1280" width="11.42578125" style="2"/>
    <col min="1281" max="1281" width="2.85546875" style="2" customWidth="1"/>
    <col min="1282" max="1282" width="37.5703125" style="2" customWidth="1"/>
    <col min="1283" max="1283" width="2.85546875" style="2" customWidth="1"/>
    <col min="1284" max="1285" width="15.7109375" style="2" customWidth="1"/>
    <col min="1286" max="1287" width="2.7109375" style="2" customWidth="1"/>
    <col min="1288" max="1289" width="15.7109375" style="2" customWidth="1"/>
    <col min="1290" max="1291" width="2.7109375" style="2" customWidth="1"/>
    <col min="1292" max="1293" width="15.7109375" style="2" customWidth="1"/>
    <col min="1294" max="1295" width="2.7109375" style="2" customWidth="1"/>
    <col min="1296" max="1297" width="15.7109375" style="2" customWidth="1"/>
    <col min="1298" max="1299" width="2.7109375" style="2" customWidth="1"/>
    <col min="1300" max="1301" width="15.7109375" style="2" customWidth="1"/>
    <col min="1302" max="1302" width="2.7109375" style="2" customWidth="1"/>
    <col min="1303" max="1303" width="2.85546875" style="2" customWidth="1"/>
    <col min="1304" max="1305" width="15.7109375" style="2" customWidth="1"/>
    <col min="1306" max="1306" width="2.85546875" style="2" customWidth="1"/>
    <col min="1307" max="1307" width="37.5703125" style="2" customWidth="1"/>
    <col min="1308" max="1308" width="2.85546875" style="2" customWidth="1"/>
    <col min="1309" max="1310" width="15.7109375" style="2" customWidth="1"/>
    <col min="1311" max="1311" width="2.7109375" style="2" customWidth="1"/>
    <col min="1312" max="1312" width="2.85546875" style="2" customWidth="1"/>
    <col min="1313" max="1314" width="15.7109375" style="2" customWidth="1"/>
    <col min="1315" max="1315" width="2.7109375" style="2" customWidth="1"/>
    <col min="1316" max="1316" width="2.85546875" style="2" customWidth="1"/>
    <col min="1317" max="1536" width="11.42578125" style="2"/>
    <col min="1537" max="1537" width="2.85546875" style="2" customWidth="1"/>
    <col min="1538" max="1538" width="37.5703125" style="2" customWidth="1"/>
    <col min="1539" max="1539" width="2.85546875" style="2" customWidth="1"/>
    <col min="1540" max="1541" width="15.7109375" style="2" customWidth="1"/>
    <col min="1542" max="1543" width="2.7109375" style="2" customWidth="1"/>
    <col min="1544" max="1545" width="15.7109375" style="2" customWidth="1"/>
    <col min="1546" max="1547" width="2.7109375" style="2" customWidth="1"/>
    <col min="1548" max="1549" width="15.7109375" style="2" customWidth="1"/>
    <col min="1550" max="1551" width="2.7109375" style="2" customWidth="1"/>
    <col min="1552" max="1553" width="15.7109375" style="2" customWidth="1"/>
    <col min="1554" max="1555" width="2.7109375" style="2" customWidth="1"/>
    <col min="1556" max="1557" width="15.7109375" style="2" customWidth="1"/>
    <col min="1558" max="1558" width="2.7109375" style="2" customWidth="1"/>
    <col min="1559" max="1559" width="2.85546875" style="2" customWidth="1"/>
    <col min="1560" max="1561" width="15.7109375" style="2" customWidth="1"/>
    <col min="1562" max="1562" width="2.85546875" style="2" customWidth="1"/>
    <col min="1563" max="1563" width="37.5703125" style="2" customWidth="1"/>
    <col min="1564" max="1564" width="2.85546875" style="2" customWidth="1"/>
    <col min="1565" max="1566" width="15.7109375" style="2" customWidth="1"/>
    <col min="1567" max="1567" width="2.7109375" style="2" customWidth="1"/>
    <col min="1568" max="1568" width="2.85546875" style="2" customWidth="1"/>
    <col min="1569" max="1570" width="15.7109375" style="2" customWidth="1"/>
    <col min="1571" max="1571" width="2.7109375" style="2" customWidth="1"/>
    <col min="1572" max="1572" width="2.85546875" style="2" customWidth="1"/>
    <col min="1573" max="1792" width="11.42578125" style="2"/>
    <col min="1793" max="1793" width="2.85546875" style="2" customWidth="1"/>
    <col min="1794" max="1794" width="37.5703125" style="2" customWidth="1"/>
    <col min="1795" max="1795" width="2.85546875" style="2" customWidth="1"/>
    <col min="1796" max="1797" width="15.7109375" style="2" customWidth="1"/>
    <col min="1798" max="1799" width="2.7109375" style="2" customWidth="1"/>
    <col min="1800" max="1801" width="15.7109375" style="2" customWidth="1"/>
    <col min="1802" max="1803" width="2.7109375" style="2" customWidth="1"/>
    <col min="1804" max="1805" width="15.7109375" style="2" customWidth="1"/>
    <col min="1806" max="1807" width="2.7109375" style="2" customWidth="1"/>
    <col min="1808" max="1809" width="15.7109375" style="2" customWidth="1"/>
    <col min="1810" max="1811" width="2.7109375" style="2" customWidth="1"/>
    <col min="1812" max="1813" width="15.7109375" style="2" customWidth="1"/>
    <col min="1814" max="1814" width="2.7109375" style="2" customWidth="1"/>
    <col min="1815" max="1815" width="2.85546875" style="2" customWidth="1"/>
    <col min="1816" max="1817" width="15.7109375" style="2" customWidth="1"/>
    <col min="1818" max="1818" width="2.85546875" style="2" customWidth="1"/>
    <col min="1819" max="1819" width="37.5703125" style="2" customWidth="1"/>
    <col min="1820" max="1820" width="2.85546875" style="2" customWidth="1"/>
    <col min="1821" max="1822" width="15.7109375" style="2" customWidth="1"/>
    <col min="1823" max="1823" width="2.7109375" style="2" customWidth="1"/>
    <col min="1824" max="1824" width="2.85546875" style="2" customWidth="1"/>
    <col min="1825" max="1826" width="15.7109375" style="2" customWidth="1"/>
    <col min="1827" max="1827" width="2.7109375" style="2" customWidth="1"/>
    <col min="1828" max="1828" width="2.85546875" style="2" customWidth="1"/>
    <col min="1829" max="2048" width="11.42578125" style="2"/>
    <col min="2049" max="2049" width="2.85546875" style="2" customWidth="1"/>
    <col min="2050" max="2050" width="37.5703125" style="2" customWidth="1"/>
    <col min="2051" max="2051" width="2.85546875" style="2" customWidth="1"/>
    <col min="2052" max="2053" width="15.7109375" style="2" customWidth="1"/>
    <col min="2054" max="2055" width="2.7109375" style="2" customWidth="1"/>
    <col min="2056" max="2057" width="15.7109375" style="2" customWidth="1"/>
    <col min="2058" max="2059" width="2.7109375" style="2" customWidth="1"/>
    <col min="2060" max="2061" width="15.7109375" style="2" customWidth="1"/>
    <col min="2062" max="2063" width="2.7109375" style="2" customWidth="1"/>
    <col min="2064" max="2065" width="15.7109375" style="2" customWidth="1"/>
    <col min="2066" max="2067" width="2.7109375" style="2" customWidth="1"/>
    <col min="2068" max="2069" width="15.7109375" style="2" customWidth="1"/>
    <col min="2070" max="2070" width="2.7109375" style="2" customWidth="1"/>
    <col min="2071" max="2071" width="2.85546875" style="2" customWidth="1"/>
    <col min="2072" max="2073" width="15.7109375" style="2" customWidth="1"/>
    <col min="2074" max="2074" width="2.85546875" style="2" customWidth="1"/>
    <col min="2075" max="2075" width="37.5703125" style="2" customWidth="1"/>
    <col min="2076" max="2076" width="2.85546875" style="2" customWidth="1"/>
    <col min="2077" max="2078" width="15.7109375" style="2" customWidth="1"/>
    <col min="2079" max="2079" width="2.7109375" style="2" customWidth="1"/>
    <col min="2080" max="2080" width="2.85546875" style="2" customWidth="1"/>
    <col min="2081" max="2082" width="15.7109375" style="2" customWidth="1"/>
    <col min="2083" max="2083" width="2.7109375" style="2" customWidth="1"/>
    <col min="2084" max="2084" width="2.85546875" style="2" customWidth="1"/>
    <col min="2085" max="2304" width="11.42578125" style="2"/>
    <col min="2305" max="2305" width="2.85546875" style="2" customWidth="1"/>
    <col min="2306" max="2306" width="37.5703125" style="2" customWidth="1"/>
    <col min="2307" max="2307" width="2.85546875" style="2" customWidth="1"/>
    <col min="2308" max="2309" width="15.7109375" style="2" customWidth="1"/>
    <col min="2310" max="2311" width="2.7109375" style="2" customWidth="1"/>
    <col min="2312" max="2313" width="15.7109375" style="2" customWidth="1"/>
    <col min="2314" max="2315" width="2.7109375" style="2" customWidth="1"/>
    <col min="2316" max="2317" width="15.7109375" style="2" customWidth="1"/>
    <col min="2318" max="2319" width="2.7109375" style="2" customWidth="1"/>
    <col min="2320" max="2321" width="15.7109375" style="2" customWidth="1"/>
    <col min="2322" max="2323" width="2.7109375" style="2" customWidth="1"/>
    <col min="2324" max="2325" width="15.7109375" style="2" customWidth="1"/>
    <col min="2326" max="2326" width="2.7109375" style="2" customWidth="1"/>
    <col min="2327" max="2327" width="2.85546875" style="2" customWidth="1"/>
    <col min="2328" max="2329" width="15.7109375" style="2" customWidth="1"/>
    <col min="2330" max="2330" width="2.85546875" style="2" customWidth="1"/>
    <col min="2331" max="2331" width="37.5703125" style="2" customWidth="1"/>
    <col min="2332" max="2332" width="2.85546875" style="2" customWidth="1"/>
    <col min="2333" max="2334" width="15.7109375" style="2" customWidth="1"/>
    <col min="2335" max="2335" width="2.7109375" style="2" customWidth="1"/>
    <col min="2336" max="2336" width="2.85546875" style="2" customWidth="1"/>
    <col min="2337" max="2338" width="15.7109375" style="2" customWidth="1"/>
    <col min="2339" max="2339" width="2.7109375" style="2" customWidth="1"/>
    <col min="2340" max="2340" width="2.85546875" style="2" customWidth="1"/>
    <col min="2341" max="2560" width="11.42578125" style="2"/>
    <col min="2561" max="2561" width="2.85546875" style="2" customWidth="1"/>
    <col min="2562" max="2562" width="37.5703125" style="2" customWidth="1"/>
    <col min="2563" max="2563" width="2.85546875" style="2" customWidth="1"/>
    <col min="2564" max="2565" width="15.7109375" style="2" customWidth="1"/>
    <col min="2566" max="2567" width="2.7109375" style="2" customWidth="1"/>
    <col min="2568" max="2569" width="15.7109375" style="2" customWidth="1"/>
    <col min="2570" max="2571" width="2.7109375" style="2" customWidth="1"/>
    <col min="2572" max="2573" width="15.7109375" style="2" customWidth="1"/>
    <col min="2574" max="2575" width="2.7109375" style="2" customWidth="1"/>
    <col min="2576" max="2577" width="15.7109375" style="2" customWidth="1"/>
    <col min="2578" max="2579" width="2.7109375" style="2" customWidth="1"/>
    <col min="2580" max="2581" width="15.7109375" style="2" customWidth="1"/>
    <col min="2582" max="2582" width="2.7109375" style="2" customWidth="1"/>
    <col min="2583" max="2583" width="2.85546875" style="2" customWidth="1"/>
    <col min="2584" max="2585" width="15.7109375" style="2" customWidth="1"/>
    <col min="2586" max="2586" width="2.85546875" style="2" customWidth="1"/>
    <col min="2587" max="2587" width="37.5703125" style="2" customWidth="1"/>
    <col min="2588" max="2588" width="2.85546875" style="2" customWidth="1"/>
    <col min="2589" max="2590" width="15.7109375" style="2" customWidth="1"/>
    <col min="2591" max="2591" width="2.7109375" style="2" customWidth="1"/>
    <col min="2592" max="2592" width="2.85546875" style="2" customWidth="1"/>
    <col min="2593" max="2594" width="15.7109375" style="2" customWidth="1"/>
    <col min="2595" max="2595" width="2.7109375" style="2" customWidth="1"/>
    <col min="2596" max="2596" width="2.85546875" style="2" customWidth="1"/>
    <col min="2597" max="2816" width="11.42578125" style="2"/>
    <col min="2817" max="2817" width="2.85546875" style="2" customWidth="1"/>
    <col min="2818" max="2818" width="37.5703125" style="2" customWidth="1"/>
    <col min="2819" max="2819" width="2.85546875" style="2" customWidth="1"/>
    <col min="2820" max="2821" width="15.7109375" style="2" customWidth="1"/>
    <col min="2822" max="2823" width="2.7109375" style="2" customWidth="1"/>
    <col min="2824" max="2825" width="15.7109375" style="2" customWidth="1"/>
    <col min="2826" max="2827" width="2.7109375" style="2" customWidth="1"/>
    <col min="2828" max="2829" width="15.7109375" style="2" customWidth="1"/>
    <col min="2830" max="2831" width="2.7109375" style="2" customWidth="1"/>
    <col min="2832" max="2833" width="15.7109375" style="2" customWidth="1"/>
    <col min="2834" max="2835" width="2.7109375" style="2" customWidth="1"/>
    <col min="2836" max="2837" width="15.7109375" style="2" customWidth="1"/>
    <col min="2838" max="2838" width="2.7109375" style="2" customWidth="1"/>
    <col min="2839" max="2839" width="2.85546875" style="2" customWidth="1"/>
    <col min="2840" max="2841" width="15.7109375" style="2" customWidth="1"/>
    <col min="2842" max="2842" width="2.85546875" style="2" customWidth="1"/>
    <col min="2843" max="2843" width="37.5703125" style="2" customWidth="1"/>
    <col min="2844" max="2844" width="2.85546875" style="2" customWidth="1"/>
    <col min="2845" max="2846" width="15.7109375" style="2" customWidth="1"/>
    <col min="2847" max="2847" width="2.7109375" style="2" customWidth="1"/>
    <col min="2848" max="2848" width="2.85546875" style="2" customWidth="1"/>
    <col min="2849" max="2850" width="15.7109375" style="2" customWidth="1"/>
    <col min="2851" max="2851" width="2.7109375" style="2" customWidth="1"/>
    <col min="2852" max="2852" width="2.85546875" style="2" customWidth="1"/>
    <col min="2853" max="3072" width="11.42578125" style="2"/>
    <col min="3073" max="3073" width="2.85546875" style="2" customWidth="1"/>
    <col min="3074" max="3074" width="37.5703125" style="2" customWidth="1"/>
    <col min="3075" max="3075" width="2.85546875" style="2" customWidth="1"/>
    <col min="3076" max="3077" width="15.7109375" style="2" customWidth="1"/>
    <col min="3078" max="3079" width="2.7109375" style="2" customWidth="1"/>
    <col min="3080" max="3081" width="15.7109375" style="2" customWidth="1"/>
    <col min="3082" max="3083" width="2.7109375" style="2" customWidth="1"/>
    <col min="3084" max="3085" width="15.7109375" style="2" customWidth="1"/>
    <col min="3086" max="3087" width="2.7109375" style="2" customWidth="1"/>
    <col min="3088" max="3089" width="15.7109375" style="2" customWidth="1"/>
    <col min="3090" max="3091" width="2.7109375" style="2" customWidth="1"/>
    <col min="3092" max="3093" width="15.7109375" style="2" customWidth="1"/>
    <col min="3094" max="3094" width="2.7109375" style="2" customWidth="1"/>
    <col min="3095" max="3095" width="2.85546875" style="2" customWidth="1"/>
    <col min="3096" max="3097" width="15.7109375" style="2" customWidth="1"/>
    <col min="3098" max="3098" width="2.85546875" style="2" customWidth="1"/>
    <col min="3099" max="3099" width="37.5703125" style="2" customWidth="1"/>
    <col min="3100" max="3100" width="2.85546875" style="2" customWidth="1"/>
    <col min="3101" max="3102" width="15.7109375" style="2" customWidth="1"/>
    <col min="3103" max="3103" width="2.7109375" style="2" customWidth="1"/>
    <col min="3104" max="3104" width="2.85546875" style="2" customWidth="1"/>
    <col min="3105" max="3106" width="15.7109375" style="2" customWidth="1"/>
    <col min="3107" max="3107" width="2.7109375" style="2" customWidth="1"/>
    <col min="3108" max="3108" width="2.85546875" style="2" customWidth="1"/>
    <col min="3109" max="3328" width="11.42578125" style="2"/>
    <col min="3329" max="3329" width="2.85546875" style="2" customWidth="1"/>
    <col min="3330" max="3330" width="37.5703125" style="2" customWidth="1"/>
    <col min="3331" max="3331" width="2.85546875" style="2" customWidth="1"/>
    <col min="3332" max="3333" width="15.7109375" style="2" customWidth="1"/>
    <col min="3334" max="3335" width="2.7109375" style="2" customWidth="1"/>
    <col min="3336" max="3337" width="15.7109375" style="2" customWidth="1"/>
    <col min="3338" max="3339" width="2.7109375" style="2" customWidth="1"/>
    <col min="3340" max="3341" width="15.7109375" style="2" customWidth="1"/>
    <col min="3342" max="3343" width="2.7109375" style="2" customWidth="1"/>
    <col min="3344" max="3345" width="15.7109375" style="2" customWidth="1"/>
    <col min="3346" max="3347" width="2.7109375" style="2" customWidth="1"/>
    <col min="3348" max="3349" width="15.7109375" style="2" customWidth="1"/>
    <col min="3350" max="3350" width="2.7109375" style="2" customWidth="1"/>
    <col min="3351" max="3351" width="2.85546875" style="2" customWidth="1"/>
    <col min="3352" max="3353" width="15.7109375" style="2" customWidth="1"/>
    <col min="3354" max="3354" width="2.85546875" style="2" customWidth="1"/>
    <col min="3355" max="3355" width="37.5703125" style="2" customWidth="1"/>
    <col min="3356" max="3356" width="2.85546875" style="2" customWidth="1"/>
    <col min="3357" max="3358" width="15.7109375" style="2" customWidth="1"/>
    <col min="3359" max="3359" width="2.7109375" style="2" customWidth="1"/>
    <col min="3360" max="3360" width="2.85546875" style="2" customWidth="1"/>
    <col min="3361" max="3362" width="15.7109375" style="2" customWidth="1"/>
    <col min="3363" max="3363" width="2.7109375" style="2" customWidth="1"/>
    <col min="3364" max="3364" width="2.85546875" style="2" customWidth="1"/>
    <col min="3365" max="3584" width="11.42578125" style="2"/>
    <col min="3585" max="3585" width="2.85546875" style="2" customWidth="1"/>
    <col min="3586" max="3586" width="37.5703125" style="2" customWidth="1"/>
    <col min="3587" max="3587" width="2.85546875" style="2" customWidth="1"/>
    <col min="3588" max="3589" width="15.7109375" style="2" customWidth="1"/>
    <col min="3590" max="3591" width="2.7109375" style="2" customWidth="1"/>
    <col min="3592" max="3593" width="15.7109375" style="2" customWidth="1"/>
    <col min="3594" max="3595" width="2.7109375" style="2" customWidth="1"/>
    <col min="3596" max="3597" width="15.7109375" style="2" customWidth="1"/>
    <col min="3598" max="3599" width="2.7109375" style="2" customWidth="1"/>
    <col min="3600" max="3601" width="15.7109375" style="2" customWidth="1"/>
    <col min="3602" max="3603" width="2.7109375" style="2" customWidth="1"/>
    <col min="3604" max="3605" width="15.7109375" style="2" customWidth="1"/>
    <col min="3606" max="3606" width="2.7109375" style="2" customWidth="1"/>
    <col min="3607" max="3607" width="2.85546875" style="2" customWidth="1"/>
    <col min="3608" max="3609" width="15.7109375" style="2" customWidth="1"/>
    <col min="3610" max="3610" width="2.85546875" style="2" customWidth="1"/>
    <col min="3611" max="3611" width="37.5703125" style="2" customWidth="1"/>
    <col min="3612" max="3612" width="2.85546875" style="2" customWidth="1"/>
    <col min="3613" max="3614" width="15.7109375" style="2" customWidth="1"/>
    <col min="3615" max="3615" width="2.7109375" style="2" customWidth="1"/>
    <col min="3616" max="3616" width="2.85546875" style="2" customWidth="1"/>
    <col min="3617" max="3618" width="15.7109375" style="2" customWidth="1"/>
    <col min="3619" max="3619" width="2.7109375" style="2" customWidth="1"/>
    <col min="3620" max="3620" width="2.85546875" style="2" customWidth="1"/>
    <col min="3621" max="3840" width="11.42578125" style="2"/>
    <col min="3841" max="3841" width="2.85546875" style="2" customWidth="1"/>
    <col min="3842" max="3842" width="37.5703125" style="2" customWidth="1"/>
    <col min="3843" max="3843" width="2.85546875" style="2" customWidth="1"/>
    <col min="3844" max="3845" width="15.7109375" style="2" customWidth="1"/>
    <col min="3846" max="3847" width="2.7109375" style="2" customWidth="1"/>
    <col min="3848" max="3849" width="15.7109375" style="2" customWidth="1"/>
    <col min="3850" max="3851" width="2.7109375" style="2" customWidth="1"/>
    <col min="3852" max="3853" width="15.7109375" style="2" customWidth="1"/>
    <col min="3854" max="3855" width="2.7109375" style="2" customWidth="1"/>
    <col min="3856" max="3857" width="15.7109375" style="2" customWidth="1"/>
    <col min="3858" max="3859" width="2.7109375" style="2" customWidth="1"/>
    <col min="3860" max="3861" width="15.7109375" style="2" customWidth="1"/>
    <col min="3862" max="3862" width="2.7109375" style="2" customWidth="1"/>
    <col min="3863" max="3863" width="2.85546875" style="2" customWidth="1"/>
    <col min="3864" max="3865" width="15.7109375" style="2" customWidth="1"/>
    <col min="3866" max="3866" width="2.85546875" style="2" customWidth="1"/>
    <col min="3867" max="3867" width="37.5703125" style="2" customWidth="1"/>
    <col min="3868" max="3868" width="2.85546875" style="2" customWidth="1"/>
    <col min="3869" max="3870" width="15.7109375" style="2" customWidth="1"/>
    <col min="3871" max="3871" width="2.7109375" style="2" customWidth="1"/>
    <col min="3872" max="3872" width="2.85546875" style="2" customWidth="1"/>
    <col min="3873" max="3874" width="15.7109375" style="2" customWidth="1"/>
    <col min="3875" max="3875" width="2.7109375" style="2" customWidth="1"/>
    <col min="3876" max="3876" width="2.85546875" style="2" customWidth="1"/>
    <col min="3877" max="4096" width="11.42578125" style="2"/>
    <col min="4097" max="4097" width="2.85546875" style="2" customWidth="1"/>
    <col min="4098" max="4098" width="37.5703125" style="2" customWidth="1"/>
    <col min="4099" max="4099" width="2.85546875" style="2" customWidth="1"/>
    <col min="4100" max="4101" width="15.7109375" style="2" customWidth="1"/>
    <col min="4102" max="4103" width="2.7109375" style="2" customWidth="1"/>
    <col min="4104" max="4105" width="15.7109375" style="2" customWidth="1"/>
    <col min="4106" max="4107" width="2.7109375" style="2" customWidth="1"/>
    <col min="4108" max="4109" width="15.7109375" style="2" customWidth="1"/>
    <col min="4110" max="4111" width="2.7109375" style="2" customWidth="1"/>
    <col min="4112" max="4113" width="15.7109375" style="2" customWidth="1"/>
    <col min="4114" max="4115" width="2.7109375" style="2" customWidth="1"/>
    <col min="4116" max="4117" width="15.7109375" style="2" customWidth="1"/>
    <col min="4118" max="4118" width="2.7109375" style="2" customWidth="1"/>
    <col min="4119" max="4119" width="2.85546875" style="2" customWidth="1"/>
    <col min="4120" max="4121" width="15.7109375" style="2" customWidth="1"/>
    <col min="4122" max="4122" width="2.85546875" style="2" customWidth="1"/>
    <col min="4123" max="4123" width="37.5703125" style="2" customWidth="1"/>
    <col min="4124" max="4124" width="2.85546875" style="2" customWidth="1"/>
    <col min="4125" max="4126" width="15.7109375" style="2" customWidth="1"/>
    <col min="4127" max="4127" width="2.7109375" style="2" customWidth="1"/>
    <col min="4128" max="4128" width="2.85546875" style="2" customWidth="1"/>
    <col min="4129" max="4130" width="15.7109375" style="2" customWidth="1"/>
    <col min="4131" max="4131" width="2.7109375" style="2" customWidth="1"/>
    <col min="4132" max="4132" width="2.85546875" style="2" customWidth="1"/>
    <col min="4133" max="4352" width="11.42578125" style="2"/>
    <col min="4353" max="4353" width="2.85546875" style="2" customWidth="1"/>
    <col min="4354" max="4354" width="37.5703125" style="2" customWidth="1"/>
    <col min="4355" max="4355" width="2.85546875" style="2" customWidth="1"/>
    <col min="4356" max="4357" width="15.7109375" style="2" customWidth="1"/>
    <col min="4358" max="4359" width="2.7109375" style="2" customWidth="1"/>
    <col min="4360" max="4361" width="15.7109375" style="2" customWidth="1"/>
    <col min="4362" max="4363" width="2.7109375" style="2" customWidth="1"/>
    <col min="4364" max="4365" width="15.7109375" style="2" customWidth="1"/>
    <col min="4366" max="4367" width="2.7109375" style="2" customWidth="1"/>
    <col min="4368" max="4369" width="15.7109375" style="2" customWidth="1"/>
    <col min="4370" max="4371" width="2.7109375" style="2" customWidth="1"/>
    <col min="4372" max="4373" width="15.7109375" style="2" customWidth="1"/>
    <col min="4374" max="4374" width="2.7109375" style="2" customWidth="1"/>
    <col min="4375" max="4375" width="2.85546875" style="2" customWidth="1"/>
    <col min="4376" max="4377" width="15.7109375" style="2" customWidth="1"/>
    <col min="4378" max="4378" width="2.85546875" style="2" customWidth="1"/>
    <col min="4379" max="4379" width="37.5703125" style="2" customWidth="1"/>
    <col min="4380" max="4380" width="2.85546875" style="2" customWidth="1"/>
    <col min="4381" max="4382" width="15.7109375" style="2" customWidth="1"/>
    <col min="4383" max="4383" width="2.7109375" style="2" customWidth="1"/>
    <col min="4384" max="4384" width="2.85546875" style="2" customWidth="1"/>
    <col min="4385" max="4386" width="15.7109375" style="2" customWidth="1"/>
    <col min="4387" max="4387" width="2.7109375" style="2" customWidth="1"/>
    <col min="4388" max="4388" width="2.85546875" style="2" customWidth="1"/>
    <col min="4389" max="4608" width="11.42578125" style="2"/>
    <col min="4609" max="4609" width="2.85546875" style="2" customWidth="1"/>
    <col min="4610" max="4610" width="37.5703125" style="2" customWidth="1"/>
    <col min="4611" max="4611" width="2.85546875" style="2" customWidth="1"/>
    <col min="4612" max="4613" width="15.7109375" style="2" customWidth="1"/>
    <col min="4614" max="4615" width="2.7109375" style="2" customWidth="1"/>
    <col min="4616" max="4617" width="15.7109375" style="2" customWidth="1"/>
    <col min="4618" max="4619" width="2.7109375" style="2" customWidth="1"/>
    <col min="4620" max="4621" width="15.7109375" style="2" customWidth="1"/>
    <col min="4622" max="4623" width="2.7109375" style="2" customWidth="1"/>
    <col min="4624" max="4625" width="15.7109375" style="2" customWidth="1"/>
    <col min="4626" max="4627" width="2.7109375" style="2" customWidth="1"/>
    <col min="4628" max="4629" width="15.7109375" style="2" customWidth="1"/>
    <col min="4630" max="4630" width="2.7109375" style="2" customWidth="1"/>
    <col min="4631" max="4631" width="2.85546875" style="2" customWidth="1"/>
    <col min="4632" max="4633" width="15.7109375" style="2" customWidth="1"/>
    <col min="4634" max="4634" width="2.85546875" style="2" customWidth="1"/>
    <col min="4635" max="4635" width="37.5703125" style="2" customWidth="1"/>
    <col min="4636" max="4636" width="2.85546875" style="2" customWidth="1"/>
    <col min="4637" max="4638" width="15.7109375" style="2" customWidth="1"/>
    <col min="4639" max="4639" width="2.7109375" style="2" customWidth="1"/>
    <col min="4640" max="4640" width="2.85546875" style="2" customWidth="1"/>
    <col min="4641" max="4642" width="15.7109375" style="2" customWidth="1"/>
    <col min="4643" max="4643" width="2.7109375" style="2" customWidth="1"/>
    <col min="4644" max="4644" width="2.85546875" style="2" customWidth="1"/>
    <col min="4645" max="4864" width="11.42578125" style="2"/>
    <col min="4865" max="4865" width="2.85546875" style="2" customWidth="1"/>
    <col min="4866" max="4866" width="37.5703125" style="2" customWidth="1"/>
    <col min="4867" max="4867" width="2.85546875" style="2" customWidth="1"/>
    <col min="4868" max="4869" width="15.7109375" style="2" customWidth="1"/>
    <col min="4870" max="4871" width="2.7109375" style="2" customWidth="1"/>
    <col min="4872" max="4873" width="15.7109375" style="2" customWidth="1"/>
    <col min="4874" max="4875" width="2.7109375" style="2" customWidth="1"/>
    <col min="4876" max="4877" width="15.7109375" style="2" customWidth="1"/>
    <col min="4878" max="4879" width="2.7109375" style="2" customWidth="1"/>
    <col min="4880" max="4881" width="15.7109375" style="2" customWidth="1"/>
    <col min="4882" max="4883" width="2.7109375" style="2" customWidth="1"/>
    <col min="4884" max="4885" width="15.7109375" style="2" customWidth="1"/>
    <col min="4886" max="4886" width="2.7109375" style="2" customWidth="1"/>
    <col min="4887" max="4887" width="2.85546875" style="2" customWidth="1"/>
    <col min="4888" max="4889" width="15.7109375" style="2" customWidth="1"/>
    <col min="4890" max="4890" width="2.85546875" style="2" customWidth="1"/>
    <col min="4891" max="4891" width="37.5703125" style="2" customWidth="1"/>
    <col min="4892" max="4892" width="2.85546875" style="2" customWidth="1"/>
    <col min="4893" max="4894" width="15.7109375" style="2" customWidth="1"/>
    <col min="4895" max="4895" width="2.7109375" style="2" customWidth="1"/>
    <col min="4896" max="4896" width="2.85546875" style="2" customWidth="1"/>
    <col min="4897" max="4898" width="15.7109375" style="2" customWidth="1"/>
    <col min="4899" max="4899" width="2.7109375" style="2" customWidth="1"/>
    <col min="4900" max="4900" width="2.85546875" style="2" customWidth="1"/>
    <col min="4901" max="5120" width="11.42578125" style="2"/>
    <col min="5121" max="5121" width="2.85546875" style="2" customWidth="1"/>
    <col min="5122" max="5122" width="37.5703125" style="2" customWidth="1"/>
    <col min="5123" max="5123" width="2.85546875" style="2" customWidth="1"/>
    <col min="5124" max="5125" width="15.7109375" style="2" customWidth="1"/>
    <col min="5126" max="5127" width="2.7109375" style="2" customWidth="1"/>
    <col min="5128" max="5129" width="15.7109375" style="2" customWidth="1"/>
    <col min="5130" max="5131" width="2.7109375" style="2" customWidth="1"/>
    <col min="5132" max="5133" width="15.7109375" style="2" customWidth="1"/>
    <col min="5134" max="5135" width="2.7109375" style="2" customWidth="1"/>
    <col min="5136" max="5137" width="15.7109375" style="2" customWidth="1"/>
    <col min="5138" max="5139" width="2.7109375" style="2" customWidth="1"/>
    <col min="5140" max="5141" width="15.7109375" style="2" customWidth="1"/>
    <col min="5142" max="5142" width="2.7109375" style="2" customWidth="1"/>
    <col min="5143" max="5143" width="2.85546875" style="2" customWidth="1"/>
    <col min="5144" max="5145" width="15.7109375" style="2" customWidth="1"/>
    <col min="5146" max="5146" width="2.85546875" style="2" customWidth="1"/>
    <col min="5147" max="5147" width="37.5703125" style="2" customWidth="1"/>
    <col min="5148" max="5148" width="2.85546875" style="2" customWidth="1"/>
    <col min="5149" max="5150" width="15.7109375" style="2" customWidth="1"/>
    <col min="5151" max="5151" width="2.7109375" style="2" customWidth="1"/>
    <col min="5152" max="5152" width="2.85546875" style="2" customWidth="1"/>
    <col min="5153" max="5154" width="15.7109375" style="2" customWidth="1"/>
    <col min="5155" max="5155" width="2.7109375" style="2" customWidth="1"/>
    <col min="5156" max="5156" width="2.85546875" style="2" customWidth="1"/>
    <col min="5157" max="5376" width="11.42578125" style="2"/>
    <col min="5377" max="5377" width="2.85546875" style="2" customWidth="1"/>
    <col min="5378" max="5378" width="37.5703125" style="2" customWidth="1"/>
    <col min="5379" max="5379" width="2.85546875" style="2" customWidth="1"/>
    <col min="5380" max="5381" width="15.7109375" style="2" customWidth="1"/>
    <col min="5382" max="5383" width="2.7109375" style="2" customWidth="1"/>
    <col min="5384" max="5385" width="15.7109375" style="2" customWidth="1"/>
    <col min="5386" max="5387" width="2.7109375" style="2" customWidth="1"/>
    <col min="5388" max="5389" width="15.7109375" style="2" customWidth="1"/>
    <col min="5390" max="5391" width="2.7109375" style="2" customWidth="1"/>
    <col min="5392" max="5393" width="15.7109375" style="2" customWidth="1"/>
    <col min="5394" max="5395" width="2.7109375" style="2" customWidth="1"/>
    <col min="5396" max="5397" width="15.7109375" style="2" customWidth="1"/>
    <col min="5398" max="5398" width="2.7109375" style="2" customWidth="1"/>
    <col min="5399" max="5399" width="2.85546875" style="2" customWidth="1"/>
    <col min="5400" max="5401" width="15.7109375" style="2" customWidth="1"/>
    <col min="5402" max="5402" width="2.85546875" style="2" customWidth="1"/>
    <col min="5403" max="5403" width="37.5703125" style="2" customWidth="1"/>
    <col min="5404" max="5404" width="2.85546875" style="2" customWidth="1"/>
    <col min="5405" max="5406" width="15.7109375" style="2" customWidth="1"/>
    <col min="5407" max="5407" width="2.7109375" style="2" customWidth="1"/>
    <col min="5408" max="5408" width="2.85546875" style="2" customWidth="1"/>
    <col min="5409" max="5410" width="15.7109375" style="2" customWidth="1"/>
    <col min="5411" max="5411" width="2.7109375" style="2" customWidth="1"/>
    <col min="5412" max="5412" width="2.85546875" style="2" customWidth="1"/>
    <col min="5413" max="5632" width="11.42578125" style="2"/>
    <col min="5633" max="5633" width="2.85546875" style="2" customWidth="1"/>
    <col min="5634" max="5634" width="37.5703125" style="2" customWidth="1"/>
    <col min="5635" max="5635" width="2.85546875" style="2" customWidth="1"/>
    <col min="5636" max="5637" width="15.7109375" style="2" customWidth="1"/>
    <col min="5638" max="5639" width="2.7109375" style="2" customWidth="1"/>
    <col min="5640" max="5641" width="15.7109375" style="2" customWidth="1"/>
    <col min="5642" max="5643" width="2.7109375" style="2" customWidth="1"/>
    <col min="5644" max="5645" width="15.7109375" style="2" customWidth="1"/>
    <col min="5646" max="5647" width="2.7109375" style="2" customWidth="1"/>
    <col min="5648" max="5649" width="15.7109375" style="2" customWidth="1"/>
    <col min="5650" max="5651" width="2.7109375" style="2" customWidth="1"/>
    <col min="5652" max="5653" width="15.7109375" style="2" customWidth="1"/>
    <col min="5654" max="5654" width="2.7109375" style="2" customWidth="1"/>
    <col min="5655" max="5655" width="2.85546875" style="2" customWidth="1"/>
    <col min="5656" max="5657" width="15.7109375" style="2" customWidth="1"/>
    <col min="5658" max="5658" width="2.85546875" style="2" customWidth="1"/>
    <col min="5659" max="5659" width="37.5703125" style="2" customWidth="1"/>
    <col min="5660" max="5660" width="2.85546875" style="2" customWidth="1"/>
    <col min="5661" max="5662" width="15.7109375" style="2" customWidth="1"/>
    <col min="5663" max="5663" width="2.7109375" style="2" customWidth="1"/>
    <col min="5664" max="5664" width="2.85546875" style="2" customWidth="1"/>
    <col min="5665" max="5666" width="15.7109375" style="2" customWidth="1"/>
    <col min="5667" max="5667" width="2.7109375" style="2" customWidth="1"/>
    <col min="5668" max="5668" width="2.85546875" style="2" customWidth="1"/>
    <col min="5669" max="5888" width="11.42578125" style="2"/>
    <col min="5889" max="5889" width="2.85546875" style="2" customWidth="1"/>
    <col min="5890" max="5890" width="37.5703125" style="2" customWidth="1"/>
    <col min="5891" max="5891" width="2.85546875" style="2" customWidth="1"/>
    <col min="5892" max="5893" width="15.7109375" style="2" customWidth="1"/>
    <col min="5894" max="5895" width="2.7109375" style="2" customWidth="1"/>
    <col min="5896" max="5897" width="15.7109375" style="2" customWidth="1"/>
    <col min="5898" max="5899" width="2.7109375" style="2" customWidth="1"/>
    <col min="5900" max="5901" width="15.7109375" style="2" customWidth="1"/>
    <col min="5902" max="5903" width="2.7109375" style="2" customWidth="1"/>
    <col min="5904" max="5905" width="15.7109375" style="2" customWidth="1"/>
    <col min="5906" max="5907" width="2.7109375" style="2" customWidth="1"/>
    <col min="5908" max="5909" width="15.7109375" style="2" customWidth="1"/>
    <col min="5910" max="5910" width="2.7109375" style="2" customWidth="1"/>
    <col min="5911" max="5911" width="2.85546875" style="2" customWidth="1"/>
    <col min="5912" max="5913" width="15.7109375" style="2" customWidth="1"/>
    <col min="5914" max="5914" width="2.85546875" style="2" customWidth="1"/>
    <col min="5915" max="5915" width="37.5703125" style="2" customWidth="1"/>
    <col min="5916" max="5916" width="2.85546875" style="2" customWidth="1"/>
    <col min="5917" max="5918" width="15.7109375" style="2" customWidth="1"/>
    <col min="5919" max="5919" width="2.7109375" style="2" customWidth="1"/>
    <col min="5920" max="5920" width="2.85546875" style="2" customWidth="1"/>
    <col min="5921" max="5922" width="15.7109375" style="2" customWidth="1"/>
    <col min="5923" max="5923" width="2.7109375" style="2" customWidth="1"/>
    <col min="5924" max="5924" width="2.85546875" style="2" customWidth="1"/>
    <col min="5925" max="6144" width="11.42578125" style="2"/>
    <col min="6145" max="6145" width="2.85546875" style="2" customWidth="1"/>
    <col min="6146" max="6146" width="37.5703125" style="2" customWidth="1"/>
    <col min="6147" max="6147" width="2.85546875" style="2" customWidth="1"/>
    <col min="6148" max="6149" width="15.7109375" style="2" customWidth="1"/>
    <col min="6150" max="6151" width="2.7109375" style="2" customWidth="1"/>
    <col min="6152" max="6153" width="15.7109375" style="2" customWidth="1"/>
    <col min="6154" max="6155" width="2.7109375" style="2" customWidth="1"/>
    <col min="6156" max="6157" width="15.7109375" style="2" customWidth="1"/>
    <col min="6158" max="6159" width="2.7109375" style="2" customWidth="1"/>
    <col min="6160" max="6161" width="15.7109375" style="2" customWidth="1"/>
    <col min="6162" max="6163" width="2.7109375" style="2" customWidth="1"/>
    <col min="6164" max="6165" width="15.7109375" style="2" customWidth="1"/>
    <col min="6166" max="6166" width="2.7109375" style="2" customWidth="1"/>
    <col min="6167" max="6167" width="2.85546875" style="2" customWidth="1"/>
    <col min="6168" max="6169" width="15.7109375" style="2" customWidth="1"/>
    <col min="6170" max="6170" width="2.85546875" style="2" customWidth="1"/>
    <col min="6171" max="6171" width="37.5703125" style="2" customWidth="1"/>
    <col min="6172" max="6172" width="2.85546875" style="2" customWidth="1"/>
    <col min="6173" max="6174" width="15.7109375" style="2" customWidth="1"/>
    <col min="6175" max="6175" width="2.7109375" style="2" customWidth="1"/>
    <col min="6176" max="6176" width="2.85546875" style="2" customWidth="1"/>
    <col min="6177" max="6178" width="15.7109375" style="2" customWidth="1"/>
    <col min="6179" max="6179" width="2.7109375" style="2" customWidth="1"/>
    <col min="6180" max="6180" width="2.85546875" style="2" customWidth="1"/>
    <col min="6181" max="6400" width="11.42578125" style="2"/>
    <col min="6401" max="6401" width="2.85546875" style="2" customWidth="1"/>
    <col min="6402" max="6402" width="37.5703125" style="2" customWidth="1"/>
    <col min="6403" max="6403" width="2.85546875" style="2" customWidth="1"/>
    <col min="6404" max="6405" width="15.7109375" style="2" customWidth="1"/>
    <col min="6406" max="6407" width="2.7109375" style="2" customWidth="1"/>
    <col min="6408" max="6409" width="15.7109375" style="2" customWidth="1"/>
    <col min="6410" max="6411" width="2.7109375" style="2" customWidth="1"/>
    <col min="6412" max="6413" width="15.7109375" style="2" customWidth="1"/>
    <col min="6414" max="6415" width="2.7109375" style="2" customWidth="1"/>
    <col min="6416" max="6417" width="15.7109375" style="2" customWidth="1"/>
    <col min="6418" max="6419" width="2.7109375" style="2" customWidth="1"/>
    <col min="6420" max="6421" width="15.7109375" style="2" customWidth="1"/>
    <col min="6422" max="6422" width="2.7109375" style="2" customWidth="1"/>
    <col min="6423" max="6423" width="2.85546875" style="2" customWidth="1"/>
    <col min="6424" max="6425" width="15.7109375" style="2" customWidth="1"/>
    <col min="6426" max="6426" width="2.85546875" style="2" customWidth="1"/>
    <col min="6427" max="6427" width="37.5703125" style="2" customWidth="1"/>
    <col min="6428" max="6428" width="2.85546875" style="2" customWidth="1"/>
    <col min="6429" max="6430" width="15.7109375" style="2" customWidth="1"/>
    <col min="6431" max="6431" width="2.7109375" style="2" customWidth="1"/>
    <col min="6432" max="6432" width="2.85546875" style="2" customWidth="1"/>
    <col min="6433" max="6434" width="15.7109375" style="2" customWidth="1"/>
    <col min="6435" max="6435" width="2.7109375" style="2" customWidth="1"/>
    <col min="6436" max="6436" width="2.85546875" style="2" customWidth="1"/>
    <col min="6437" max="6656" width="11.42578125" style="2"/>
    <col min="6657" max="6657" width="2.85546875" style="2" customWidth="1"/>
    <col min="6658" max="6658" width="37.5703125" style="2" customWidth="1"/>
    <col min="6659" max="6659" width="2.85546875" style="2" customWidth="1"/>
    <col min="6660" max="6661" width="15.7109375" style="2" customWidth="1"/>
    <col min="6662" max="6663" width="2.7109375" style="2" customWidth="1"/>
    <col min="6664" max="6665" width="15.7109375" style="2" customWidth="1"/>
    <col min="6666" max="6667" width="2.7109375" style="2" customWidth="1"/>
    <col min="6668" max="6669" width="15.7109375" style="2" customWidth="1"/>
    <col min="6670" max="6671" width="2.7109375" style="2" customWidth="1"/>
    <col min="6672" max="6673" width="15.7109375" style="2" customWidth="1"/>
    <col min="6674" max="6675" width="2.7109375" style="2" customWidth="1"/>
    <col min="6676" max="6677" width="15.7109375" style="2" customWidth="1"/>
    <col min="6678" max="6678" width="2.7109375" style="2" customWidth="1"/>
    <col min="6679" max="6679" width="2.85546875" style="2" customWidth="1"/>
    <col min="6680" max="6681" width="15.7109375" style="2" customWidth="1"/>
    <col min="6682" max="6682" width="2.85546875" style="2" customWidth="1"/>
    <col min="6683" max="6683" width="37.5703125" style="2" customWidth="1"/>
    <col min="6684" max="6684" width="2.85546875" style="2" customWidth="1"/>
    <col min="6685" max="6686" width="15.7109375" style="2" customWidth="1"/>
    <col min="6687" max="6687" width="2.7109375" style="2" customWidth="1"/>
    <col min="6688" max="6688" width="2.85546875" style="2" customWidth="1"/>
    <col min="6689" max="6690" width="15.7109375" style="2" customWidth="1"/>
    <col min="6691" max="6691" width="2.7109375" style="2" customWidth="1"/>
    <col min="6692" max="6692" width="2.85546875" style="2" customWidth="1"/>
    <col min="6693" max="6912" width="11.42578125" style="2"/>
    <col min="6913" max="6913" width="2.85546875" style="2" customWidth="1"/>
    <col min="6914" max="6914" width="37.5703125" style="2" customWidth="1"/>
    <col min="6915" max="6915" width="2.85546875" style="2" customWidth="1"/>
    <col min="6916" max="6917" width="15.7109375" style="2" customWidth="1"/>
    <col min="6918" max="6919" width="2.7109375" style="2" customWidth="1"/>
    <col min="6920" max="6921" width="15.7109375" style="2" customWidth="1"/>
    <col min="6922" max="6923" width="2.7109375" style="2" customWidth="1"/>
    <col min="6924" max="6925" width="15.7109375" style="2" customWidth="1"/>
    <col min="6926" max="6927" width="2.7109375" style="2" customWidth="1"/>
    <col min="6928" max="6929" width="15.7109375" style="2" customWidth="1"/>
    <col min="6930" max="6931" width="2.7109375" style="2" customWidth="1"/>
    <col min="6932" max="6933" width="15.7109375" style="2" customWidth="1"/>
    <col min="6934" max="6934" width="2.7109375" style="2" customWidth="1"/>
    <col min="6935" max="6935" width="2.85546875" style="2" customWidth="1"/>
    <col min="6936" max="6937" width="15.7109375" style="2" customWidth="1"/>
    <col min="6938" max="6938" width="2.85546875" style="2" customWidth="1"/>
    <col min="6939" max="6939" width="37.5703125" style="2" customWidth="1"/>
    <col min="6940" max="6940" width="2.85546875" style="2" customWidth="1"/>
    <col min="6941" max="6942" width="15.7109375" style="2" customWidth="1"/>
    <col min="6943" max="6943" width="2.7109375" style="2" customWidth="1"/>
    <col min="6944" max="6944" width="2.85546875" style="2" customWidth="1"/>
    <col min="6945" max="6946" width="15.7109375" style="2" customWidth="1"/>
    <col min="6947" max="6947" width="2.7109375" style="2" customWidth="1"/>
    <col min="6948" max="6948" width="2.85546875" style="2" customWidth="1"/>
    <col min="6949" max="7168" width="11.42578125" style="2"/>
    <col min="7169" max="7169" width="2.85546875" style="2" customWidth="1"/>
    <col min="7170" max="7170" width="37.5703125" style="2" customWidth="1"/>
    <col min="7171" max="7171" width="2.85546875" style="2" customWidth="1"/>
    <col min="7172" max="7173" width="15.7109375" style="2" customWidth="1"/>
    <col min="7174" max="7175" width="2.7109375" style="2" customWidth="1"/>
    <col min="7176" max="7177" width="15.7109375" style="2" customWidth="1"/>
    <col min="7178" max="7179" width="2.7109375" style="2" customWidth="1"/>
    <col min="7180" max="7181" width="15.7109375" style="2" customWidth="1"/>
    <col min="7182" max="7183" width="2.7109375" style="2" customWidth="1"/>
    <col min="7184" max="7185" width="15.7109375" style="2" customWidth="1"/>
    <col min="7186" max="7187" width="2.7109375" style="2" customWidth="1"/>
    <col min="7188" max="7189" width="15.7109375" style="2" customWidth="1"/>
    <col min="7190" max="7190" width="2.7109375" style="2" customWidth="1"/>
    <col min="7191" max="7191" width="2.85546875" style="2" customWidth="1"/>
    <col min="7192" max="7193" width="15.7109375" style="2" customWidth="1"/>
    <col min="7194" max="7194" width="2.85546875" style="2" customWidth="1"/>
    <col min="7195" max="7195" width="37.5703125" style="2" customWidth="1"/>
    <col min="7196" max="7196" width="2.85546875" style="2" customWidth="1"/>
    <col min="7197" max="7198" width="15.7109375" style="2" customWidth="1"/>
    <col min="7199" max="7199" width="2.7109375" style="2" customWidth="1"/>
    <col min="7200" max="7200" width="2.85546875" style="2" customWidth="1"/>
    <col min="7201" max="7202" width="15.7109375" style="2" customWidth="1"/>
    <col min="7203" max="7203" width="2.7109375" style="2" customWidth="1"/>
    <col min="7204" max="7204" width="2.85546875" style="2" customWidth="1"/>
    <col min="7205" max="7424" width="11.42578125" style="2"/>
    <col min="7425" max="7425" width="2.85546875" style="2" customWidth="1"/>
    <col min="7426" max="7426" width="37.5703125" style="2" customWidth="1"/>
    <col min="7427" max="7427" width="2.85546875" style="2" customWidth="1"/>
    <col min="7428" max="7429" width="15.7109375" style="2" customWidth="1"/>
    <col min="7430" max="7431" width="2.7109375" style="2" customWidth="1"/>
    <col min="7432" max="7433" width="15.7109375" style="2" customWidth="1"/>
    <col min="7434" max="7435" width="2.7109375" style="2" customWidth="1"/>
    <col min="7436" max="7437" width="15.7109375" style="2" customWidth="1"/>
    <col min="7438" max="7439" width="2.7109375" style="2" customWidth="1"/>
    <col min="7440" max="7441" width="15.7109375" style="2" customWidth="1"/>
    <col min="7442" max="7443" width="2.7109375" style="2" customWidth="1"/>
    <col min="7444" max="7445" width="15.7109375" style="2" customWidth="1"/>
    <col min="7446" max="7446" width="2.7109375" style="2" customWidth="1"/>
    <col min="7447" max="7447" width="2.85546875" style="2" customWidth="1"/>
    <col min="7448" max="7449" width="15.7109375" style="2" customWidth="1"/>
    <col min="7450" max="7450" width="2.85546875" style="2" customWidth="1"/>
    <col min="7451" max="7451" width="37.5703125" style="2" customWidth="1"/>
    <col min="7452" max="7452" width="2.85546875" style="2" customWidth="1"/>
    <col min="7453" max="7454" width="15.7109375" style="2" customWidth="1"/>
    <col min="7455" max="7455" width="2.7109375" style="2" customWidth="1"/>
    <col min="7456" max="7456" width="2.85546875" style="2" customWidth="1"/>
    <col min="7457" max="7458" width="15.7109375" style="2" customWidth="1"/>
    <col min="7459" max="7459" width="2.7109375" style="2" customWidth="1"/>
    <col min="7460" max="7460" width="2.85546875" style="2" customWidth="1"/>
    <col min="7461" max="7680" width="11.42578125" style="2"/>
    <col min="7681" max="7681" width="2.85546875" style="2" customWidth="1"/>
    <col min="7682" max="7682" width="37.5703125" style="2" customWidth="1"/>
    <col min="7683" max="7683" width="2.85546875" style="2" customWidth="1"/>
    <col min="7684" max="7685" width="15.7109375" style="2" customWidth="1"/>
    <col min="7686" max="7687" width="2.7109375" style="2" customWidth="1"/>
    <col min="7688" max="7689" width="15.7109375" style="2" customWidth="1"/>
    <col min="7690" max="7691" width="2.7109375" style="2" customWidth="1"/>
    <col min="7692" max="7693" width="15.7109375" style="2" customWidth="1"/>
    <col min="7694" max="7695" width="2.7109375" style="2" customWidth="1"/>
    <col min="7696" max="7697" width="15.7109375" style="2" customWidth="1"/>
    <col min="7698" max="7699" width="2.7109375" style="2" customWidth="1"/>
    <col min="7700" max="7701" width="15.7109375" style="2" customWidth="1"/>
    <col min="7702" max="7702" width="2.7109375" style="2" customWidth="1"/>
    <col min="7703" max="7703" width="2.85546875" style="2" customWidth="1"/>
    <col min="7704" max="7705" width="15.7109375" style="2" customWidth="1"/>
    <col min="7706" max="7706" width="2.85546875" style="2" customWidth="1"/>
    <col min="7707" max="7707" width="37.5703125" style="2" customWidth="1"/>
    <col min="7708" max="7708" width="2.85546875" style="2" customWidth="1"/>
    <col min="7709" max="7710" width="15.7109375" style="2" customWidth="1"/>
    <col min="7711" max="7711" width="2.7109375" style="2" customWidth="1"/>
    <col min="7712" max="7712" width="2.85546875" style="2" customWidth="1"/>
    <col min="7713" max="7714" width="15.7109375" style="2" customWidth="1"/>
    <col min="7715" max="7715" width="2.7109375" style="2" customWidth="1"/>
    <col min="7716" max="7716" width="2.85546875" style="2" customWidth="1"/>
    <col min="7717" max="7936" width="11.42578125" style="2"/>
    <col min="7937" max="7937" width="2.85546875" style="2" customWidth="1"/>
    <col min="7938" max="7938" width="37.5703125" style="2" customWidth="1"/>
    <col min="7939" max="7939" width="2.85546875" style="2" customWidth="1"/>
    <col min="7940" max="7941" width="15.7109375" style="2" customWidth="1"/>
    <col min="7942" max="7943" width="2.7109375" style="2" customWidth="1"/>
    <col min="7944" max="7945" width="15.7109375" style="2" customWidth="1"/>
    <col min="7946" max="7947" width="2.7109375" style="2" customWidth="1"/>
    <col min="7948" max="7949" width="15.7109375" style="2" customWidth="1"/>
    <col min="7950" max="7951" width="2.7109375" style="2" customWidth="1"/>
    <col min="7952" max="7953" width="15.7109375" style="2" customWidth="1"/>
    <col min="7954" max="7955" width="2.7109375" style="2" customWidth="1"/>
    <col min="7956" max="7957" width="15.7109375" style="2" customWidth="1"/>
    <col min="7958" max="7958" width="2.7109375" style="2" customWidth="1"/>
    <col min="7959" max="7959" width="2.85546875" style="2" customWidth="1"/>
    <col min="7960" max="7961" width="15.7109375" style="2" customWidth="1"/>
    <col min="7962" max="7962" width="2.85546875" style="2" customWidth="1"/>
    <col min="7963" max="7963" width="37.5703125" style="2" customWidth="1"/>
    <col min="7964" max="7964" width="2.85546875" style="2" customWidth="1"/>
    <col min="7965" max="7966" width="15.7109375" style="2" customWidth="1"/>
    <col min="7967" max="7967" width="2.7109375" style="2" customWidth="1"/>
    <col min="7968" max="7968" width="2.85546875" style="2" customWidth="1"/>
    <col min="7969" max="7970" width="15.7109375" style="2" customWidth="1"/>
    <col min="7971" max="7971" width="2.7109375" style="2" customWidth="1"/>
    <col min="7972" max="7972" width="2.85546875" style="2" customWidth="1"/>
    <col min="7973" max="8192" width="11.42578125" style="2"/>
    <col min="8193" max="8193" width="2.85546875" style="2" customWidth="1"/>
    <col min="8194" max="8194" width="37.5703125" style="2" customWidth="1"/>
    <col min="8195" max="8195" width="2.85546875" style="2" customWidth="1"/>
    <col min="8196" max="8197" width="15.7109375" style="2" customWidth="1"/>
    <col min="8198" max="8199" width="2.7109375" style="2" customWidth="1"/>
    <col min="8200" max="8201" width="15.7109375" style="2" customWidth="1"/>
    <col min="8202" max="8203" width="2.7109375" style="2" customWidth="1"/>
    <col min="8204" max="8205" width="15.7109375" style="2" customWidth="1"/>
    <col min="8206" max="8207" width="2.7109375" style="2" customWidth="1"/>
    <col min="8208" max="8209" width="15.7109375" style="2" customWidth="1"/>
    <col min="8210" max="8211" width="2.7109375" style="2" customWidth="1"/>
    <col min="8212" max="8213" width="15.7109375" style="2" customWidth="1"/>
    <col min="8214" max="8214" width="2.7109375" style="2" customWidth="1"/>
    <col min="8215" max="8215" width="2.85546875" style="2" customWidth="1"/>
    <col min="8216" max="8217" width="15.7109375" style="2" customWidth="1"/>
    <col min="8218" max="8218" width="2.85546875" style="2" customWidth="1"/>
    <col min="8219" max="8219" width="37.5703125" style="2" customWidth="1"/>
    <col min="8220" max="8220" width="2.85546875" style="2" customWidth="1"/>
    <col min="8221" max="8222" width="15.7109375" style="2" customWidth="1"/>
    <col min="8223" max="8223" width="2.7109375" style="2" customWidth="1"/>
    <col min="8224" max="8224" width="2.85546875" style="2" customWidth="1"/>
    <col min="8225" max="8226" width="15.7109375" style="2" customWidth="1"/>
    <col min="8227" max="8227" width="2.7109375" style="2" customWidth="1"/>
    <col min="8228" max="8228" width="2.85546875" style="2" customWidth="1"/>
    <col min="8229" max="8448" width="11.42578125" style="2"/>
    <col min="8449" max="8449" width="2.85546875" style="2" customWidth="1"/>
    <col min="8450" max="8450" width="37.5703125" style="2" customWidth="1"/>
    <col min="8451" max="8451" width="2.85546875" style="2" customWidth="1"/>
    <col min="8452" max="8453" width="15.7109375" style="2" customWidth="1"/>
    <col min="8454" max="8455" width="2.7109375" style="2" customWidth="1"/>
    <col min="8456" max="8457" width="15.7109375" style="2" customWidth="1"/>
    <col min="8458" max="8459" width="2.7109375" style="2" customWidth="1"/>
    <col min="8460" max="8461" width="15.7109375" style="2" customWidth="1"/>
    <col min="8462" max="8463" width="2.7109375" style="2" customWidth="1"/>
    <col min="8464" max="8465" width="15.7109375" style="2" customWidth="1"/>
    <col min="8466" max="8467" width="2.7109375" style="2" customWidth="1"/>
    <col min="8468" max="8469" width="15.7109375" style="2" customWidth="1"/>
    <col min="8470" max="8470" width="2.7109375" style="2" customWidth="1"/>
    <col min="8471" max="8471" width="2.85546875" style="2" customWidth="1"/>
    <col min="8472" max="8473" width="15.7109375" style="2" customWidth="1"/>
    <col min="8474" max="8474" width="2.85546875" style="2" customWidth="1"/>
    <col min="8475" max="8475" width="37.5703125" style="2" customWidth="1"/>
    <col min="8476" max="8476" width="2.85546875" style="2" customWidth="1"/>
    <col min="8477" max="8478" width="15.7109375" style="2" customWidth="1"/>
    <col min="8479" max="8479" width="2.7109375" style="2" customWidth="1"/>
    <col min="8480" max="8480" width="2.85546875" style="2" customWidth="1"/>
    <col min="8481" max="8482" width="15.7109375" style="2" customWidth="1"/>
    <col min="8483" max="8483" width="2.7109375" style="2" customWidth="1"/>
    <col min="8484" max="8484" width="2.85546875" style="2" customWidth="1"/>
    <col min="8485" max="8704" width="11.42578125" style="2"/>
    <col min="8705" max="8705" width="2.85546875" style="2" customWidth="1"/>
    <col min="8706" max="8706" width="37.5703125" style="2" customWidth="1"/>
    <col min="8707" max="8707" width="2.85546875" style="2" customWidth="1"/>
    <col min="8708" max="8709" width="15.7109375" style="2" customWidth="1"/>
    <col min="8710" max="8711" width="2.7109375" style="2" customWidth="1"/>
    <col min="8712" max="8713" width="15.7109375" style="2" customWidth="1"/>
    <col min="8714" max="8715" width="2.7109375" style="2" customWidth="1"/>
    <col min="8716" max="8717" width="15.7109375" style="2" customWidth="1"/>
    <col min="8718" max="8719" width="2.7109375" style="2" customWidth="1"/>
    <col min="8720" max="8721" width="15.7109375" style="2" customWidth="1"/>
    <col min="8722" max="8723" width="2.7109375" style="2" customWidth="1"/>
    <col min="8724" max="8725" width="15.7109375" style="2" customWidth="1"/>
    <col min="8726" max="8726" width="2.7109375" style="2" customWidth="1"/>
    <col min="8727" max="8727" width="2.85546875" style="2" customWidth="1"/>
    <col min="8728" max="8729" width="15.7109375" style="2" customWidth="1"/>
    <col min="8730" max="8730" width="2.85546875" style="2" customWidth="1"/>
    <col min="8731" max="8731" width="37.5703125" style="2" customWidth="1"/>
    <col min="8732" max="8732" width="2.85546875" style="2" customWidth="1"/>
    <col min="8733" max="8734" width="15.7109375" style="2" customWidth="1"/>
    <col min="8735" max="8735" width="2.7109375" style="2" customWidth="1"/>
    <col min="8736" max="8736" width="2.85546875" style="2" customWidth="1"/>
    <col min="8737" max="8738" width="15.7109375" style="2" customWidth="1"/>
    <col min="8739" max="8739" width="2.7109375" style="2" customWidth="1"/>
    <col min="8740" max="8740" width="2.85546875" style="2" customWidth="1"/>
    <col min="8741" max="8960" width="11.42578125" style="2"/>
    <col min="8961" max="8961" width="2.85546875" style="2" customWidth="1"/>
    <col min="8962" max="8962" width="37.5703125" style="2" customWidth="1"/>
    <col min="8963" max="8963" width="2.85546875" style="2" customWidth="1"/>
    <col min="8964" max="8965" width="15.7109375" style="2" customWidth="1"/>
    <col min="8966" max="8967" width="2.7109375" style="2" customWidth="1"/>
    <col min="8968" max="8969" width="15.7109375" style="2" customWidth="1"/>
    <col min="8970" max="8971" width="2.7109375" style="2" customWidth="1"/>
    <col min="8972" max="8973" width="15.7109375" style="2" customWidth="1"/>
    <col min="8974" max="8975" width="2.7109375" style="2" customWidth="1"/>
    <col min="8976" max="8977" width="15.7109375" style="2" customWidth="1"/>
    <col min="8978" max="8979" width="2.7109375" style="2" customWidth="1"/>
    <col min="8980" max="8981" width="15.7109375" style="2" customWidth="1"/>
    <col min="8982" max="8982" width="2.7109375" style="2" customWidth="1"/>
    <col min="8983" max="8983" width="2.85546875" style="2" customWidth="1"/>
    <col min="8984" max="8985" width="15.7109375" style="2" customWidth="1"/>
    <col min="8986" max="8986" width="2.85546875" style="2" customWidth="1"/>
    <col min="8987" max="8987" width="37.5703125" style="2" customWidth="1"/>
    <col min="8988" max="8988" width="2.85546875" style="2" customWidth="1"/>
    <col min="8989" max="8990" width="15.7109375" style="2" customWidth="1"/>
    <col min="8991" max="8991" width="2.7109375" style="2" customWidth="1"/>
    <col min="8992" max="8992" width="2.85546875" style="2" customWidth="1"/>
    <col min="8993" max="8994" width="15.7109375" style="2" customWidth="1"/>
    <col min="8995" max="8995" width="2.7109375" style="2" customWidth="1"/>
    <col min="8996" max="8996" width="2.85546875" style="2" customWidth="1"/>
    <col min="8997" max="9216" width="11.42578125" style="2"/>
    <col min="9217" max="9217" width="2.85546875" style="2" customWidth="1"/>
    <col min="9218" max="9218" width="37.5703125" style="2" customWidth="1"/>
    <col min="9219" max="9219" width="2.85546875" style="2" customWidth="1"/>
    <col min="9220" max="9221" width="15.7109375" style="2" customWidth="1"/>
    <col min="9222" max="9223" width="2.7109375" style="2" customWidth="1"/>
    <col min="9224" max="9225" width="15.7109375" style="2" customWidth="1"/>
    <col min="9226" max="9227" width="2.7109375" style="2" customWidth="1"/>
    <col min="9228" max="9229" width="15.7109375" style="2" customWidth="1"/>
    <col min="9230" max="9231" width="2.7109375" style="2" customWidth="1"/>
    <col min="9232" max="9233" width="15.7109375" style="2" customWidth="1"/>
    <col min="9234" max="9235" width="2.7109375" style="2" customWidth="1"/>
    <col min="9236" max="9237" width="15.7109375" style="2" customWidth="1"/>
    <col min="9238" max="9238" width="2.7109375" style="2" customWidth="1"/>
    <col min="9239" max="9239" width="2.85546875" style="2" customWidth="1"/>
    <col min="9240" max="9241" width="15.7109375" style="2" customWidth="1"/>
    <col min="9242" max="9242" width="2.85546875" style="2" customWidth="1"/>
    <col min="9243" max="9243" width="37.5703125" style="2" customWidth="1"/>
    <col min="9244" max="9244" width="2.85546875" style="2" customWidth="1"/>
    <col min="9245" max="9246" width="15.7109375" style="2" customWidth="1"/>
    <col min="9247" max="9247" width="2.7109375" style="2" customWidth="1"/>
    <col min="9248" max="9248" width="2.85546875" style="2" customWidth="1"/>
    <col min="9249" max="9250" width="15.7109375" style="2" customWidth="1"/>
    <col min="9251" max="9251" width="2.7109375" style="2" customWidth="1"/>
    <col min="9252" max="9252" width="2.85546875" style="2" customWidth="1"/>
    <col min="9253" max="9472" width="11.42578125" style="2"/>
    <col min="9473" max="9473" width="2.85546875" style="2" customWidth="1"/>
    <col min="9474" max="9474" width="37.5703125" style="2" customWidth="1"/>
    <col min="9475" max="9475" width="2.85546875" style="2" customWidth="1"/>
    <col min="9476" max="9477" width="15.7109375" style="2" customWidth="1"/>
    <col min="9478" max="9479" width="2.7109375" style="2" customWidth="1"/>
    <col min="9480" max="9481" width="15.7109375" style="2" customWidth="1"/>
    <col min="9482" max="9483" width="2.7109375" style="2" customWidth="1"/>
    <col min="9484" max="9485" width="15.7109375" style="2" customWidth="1"/>
    <col min="9486" max="9487" width="2.7109375" style="2" customWidth="1"/>
    <col min="9488" max="9489" width="15.7109375" style="2" customWidth="1"/>
    <col min="9490" max="9491" width="2.7109375" style="2" customWidth="1"/>
    <col min="9492" max="9493" width="15.7109375" style="2" customWidth="1"/>
    <col min="9494" max="9494" width="2.7109375" style="2" customWidth="1"/>
    <col min="9495" max="9495" width="2.85546875" style="2" customWidth="1"/>
    <col min="9496" max="9497" width="15.7109375" style="2" customWidth="1"/>
    <col min="9498" max="9498" width="2.85546875" style="2" customWidth="1"/>
    <col min="9499" max="9499" width="37.5703125" style="2" customWidth="1"/>
    <col min="9500" max="9500" width="2.85546875" style="2" customWidth="1"/>
    <col min="9501" max="9502" width="15.7109375" style="2" customWidth="1"/>
    <col min="9503" max="9503" width="2.7109375" style="2" customWidth="1"/>
    <col min="9504" max="9504" width="2.85546875" style="2" customWidth="1"/>
    <col min="9505" max="9506" width="15.7109375" style="2" customWidth="1"/>
    <col min="9507" max="9507" width="2.7109375" style="2" customWidth="1"/>
    <col min="9508" max="9508" width="2.85546875" style="2" customWidth="1"/>
    <col min="9509" max="9728" width="11.42578125" style="2"/>
    <col min="9729" max="9729" width="2.85546875" style="2" customWidth="1"/>
    <col min="9730" max="9730" width="37.5703125" style="2" customWidth="1"/>
    <col min="9731" max="9731" width="2.85546875" style="2" customWidth="1"/>
    <col min="9732" max="9733" width="15.7109375" style="2" customWidth="1"/>
    <col min="9734" max="9735" width="2.7109375" style="2" customWidth="1"/>
    <col min="9736" max="9737" width="15.7109375" style="2" customWidth="1"/>
    <col min="9738" max="9739" width="2.7109375" style="2" customWidth="1"/>
    <col min="9740" max="9741" width="15.7109375" style="2" customWidth="1"/>
    <col min="9742" max="9743" width="2.7109375" style="2" customWidth="1"/>
    <col min="9744" max="9745" width="15.7109375" style="2" customWidth="1"/>
    <col min="9746" max="9747" width="2.7109375" style="2" customWidth="1"/>
    <col min="9748" max="9749" width="15.7109375" style="2" customWidth="1"/>
    <col min="9750" max="9750" width="2.7109375" style="2" customWidth="1"/>
    <col min="9751" max="9751" width="2.85546875" style="2" customWidth="1"/>
    <col min="9752" max="9753" width="15.7109375" style="2" customWidth="1"/>
    <col min="9754" max="9754" width="2.85546875" style="2" customWidth="1"/>
    <col min="9755" max="9755" width="37.5703125" style="2" customWidth="1"/>
    <col min="9756" max="9756" width="2.85546875" style="2" customWidth="1"/>
    <col min="9757" max="9758" width="15.7109375" style="2" customWidth="1"/>
    <col min="9759" max="9759" width="2.7109375" style="2" customWidth="1"/>
    <col min="9760" max="9760" width="2.85546875" style="2" customWidth="1"/>
    <col min="9761" max="9762" width="15.7109375" style="2" customWidth="1"/>
    <col min="9763" max="9763" width="2.7109375" style="2" customWidth="1"/>
    <col min="9764" max="9764" width="2.85546875" style="2" customWidth="1"/>
    <col min="9765" max="9984" width="11.42578125" style="2"/>
    <col min="9985" max="9985" width="2.85546875" style="2" customWidth="1"/>
    <col min="9986" max="9986" width="37.5703125" style="2" customWidth="1"/>
    <col min="9987" max="9987" width="2.85546875" style="2" customWidth="1"/>
    <col min="9988" max="9989" width="15.7109375" style="2" customWidth="1"/>
    <col min="9990" max="9991" width="2.7109375" style="2" customWidth="1"/>
    <col min="9992" max="9993" width="15.7109375" style="2" customWidth="1"/>
    <col min="9994" max="9995" width="2.7109375" style="2" customWidth="1"/>
    <col min="9996" max="9997" width="15.7109375" style="2" customWidth="1"/>
    <col min="9998" max="9999" width="2.7109375" style="2" customWidth="1"/>
    <col min="10000" max="10001" width="15.7109375" style="2" customWidth="1"/>
    <col min="10002" max="10003" width="2.7109375" style="2" customWidth="1"/>
    <col min="10004" max="10005" width="15.7109375" style="2" customWidth="1"/>
    <col min="10006" max="10006" width="2.7109375" style="2" customWidth="1"/>
    <col min="10007" max="10007" width="2.85546875" style="2" customWidth="1"/>
    <col min="10008" max="10009" width="15.7109375" style="2" customWidth="1"/>
    <col min="10010" max="10010" width="2.85546875" style="2" customWidth="1"/>
    <col min="10011" max="10011" width="37.5703125" style="2" customWidth="1"/>
    <col min="10012" max="10012" width="2.85546875" style="2" customWidth="1"/>
    <col min="10013" max="10014" width="15.7109375" style="2" customWidth="1"/>
    <col min="10015" max="10015" width="2.7109375" style="2" customWidth="1"/>
    <col min="10016" max="10016" width="2.85546875" style="2" customWidth="1"/>
    <col min="10017" max="10018" width="15.7109375" style="2" customWidth="1"/>
    <col min="10019" max="10019" width="2.7109375" style="2" customWidth="1"/>
    <col min="10020" max="10020" width="2.85546875" style="2" customWidth="1"/>
    <col min="10021" max="10240" width="11.42578125" style="2"/>
    <col min="10241" max="10241" width="2.85546875" style="2" customWidth="1"/>
    <col min="10242" max="10242" width="37.5703125" style="2" customWidth="1"/>
    <col min="10243" max="10243" width="2.85546875" style="2" customWidth="1"/>
    <col min="10244" max="10245" width="15.7109375" style="2" customWidth="1"/>
    <col min="10246" max="10247" width="2.7109375" style="2" customWidth="1"/>
    <col min="10248" max="10249" width="15.7109375" style="2" customWidth="1"/>
    <col min="10250" max="10251" width="2.7109375" style="2" customWidth="1"/>
    <col min="10252" max="10253" width="15.7109375" style="2" customWidth="1"/>
    <col min="10254" max="10255" width="2.7109375" style="2" customWidth="1"/>
    <col min="10256" max="10257" width="15.7109375" style="2" customWidth="1"/>
    <col min="10258" max="10259" width="2.7109375" style="2" customWidth="1"/>
    <col min="10260" max="10261" width="15.7109375" style="2" customWidth="1"/>
    <col min="10262" max="10262" width="2.7109375" style="2" customWidth="1"/>
    <col min="10263" max="10263" width="2.85546875" style="2" customWidth="1"/>
    <col min="10264" max="10265" width="15.7109375" style="2" customWidth="1"/>
    <col min="10266" max="10266" width="2.85546875" style="2" customWidth="1"/>
    <col min="10267" max="10267" width="37.5703125" style="2" customWidth="1"/>
    <col min="10268" max="10268" width="2.85546875" style="2" customWidth="1"/>
    <col min="10269" max="10270" width="15.7109375" style="2" customWidth="1"/>
    <col min="10271" max="10271" width="2.7109375" style="2" customWidth="1"/>
    <col min="10272" max="10272" width="2.85546875" style="2" customWidth="1"/>
    <col min="10273" max="10274" width="15.7109375" style="2" customWidth="1"/>
    <col min="10275" max="10275" width="2.7109375" style="2" customWidth="1"/>
    <col min="10276" max="10276" width="2.85546875" style="2" customWidth="1"/>
    <col min="10277" max="10496" width="11.42578125" style="2"/>
    <col min="10497" max="10497" width="2.85546875" style="2" customWidth="1"/>
    <col min="10498" max="10498" width="37.5703125" style="2" customWidth="1"/>
    <col min="10499" max="10499" width="2.85546875" style="2" customWidth="1"/>
    <col min="10500" max="10501" width="15.7109375" style="2" customWidth="1"/>
    <col min="10502" max="10503" width="2.7109375" style="2" customWidth="1"/>
    <col min="10504" max="10505" width="15.7109375" style="2" customWidth="1"/>
    <col min="10506" max="10507" width="2.7109375" style="2" customWidth="1"/>
    <col min="10508" max="10509" width="15.7109375" style="2" customWidth="1"/>
    <col min="10510" max="10511" width="2.7109375" style="2" customWidth="1"/>
    <col min="10512" max="10513" width="15.7109375" style="2" customWidth="1"/>
    <col min="10514" max="10515" width="2.7109375" style="2" customWidth="1"/>
    <col min="10516" max="10517" width="15.7109375" style="2" customWidth="1"/>
    <col min="10518" max="10518" width="2.7109375" style="2" customWidth="1"/>
    <col min="10519" max="10519" width="2.85546875" style="2" customWidth="1"/>
    <col min="10520" max="10521" width="15.7109375" style="2" customWidth="1"/>
    <col min="10522" max="10522" width="2.85546875" style="2" customWidth="1"/>
    <col min="10523" max="10523" width="37.5703125" style="2" customWidth="1"/>
    <col min="10524" max="10524" width="2.85546875" style="2" customWidth="1"/>
    <col min="10525" max="10526" width="15.7109375" style="2" customWidth="1"/>
    <col min="10527" max="10527" width="2.7109375" style="2" customWidth="1"/>
    <col min="10528" max="10528" width="2.85546875" style="2" customWidth="1"/>
    <col min="10529" max="10530" width="15.7109375" style="2" customWidth="1"/>
    <col min="10531" max="10531" width="2.7109375" style="2" customWidth="1"/>
    <col min="10532" max="10532" width="2.85546875" style="2" customWidth="1"/>
    <col min="10533" max="10752" width="11.42578125" style="2"/>
    <col min="10753" max="10753" width="2.85546875" style="2" customWidth="1"/>
    <col min="10754" max="10754" width="37.5703125" style="2" customWidth="1"/>
    <col min="10755" max="10755" width="2.85546875" style="2" customWidth="1"/>
    <col min="10756" max="10757" width="15.7109375" style="2" customWidth="1"/>
    <col min="10758" max="10759" width="2.7109375" style="2" customWidth="1"/>
    <col min="10760" max="10761" width="15.7109375" style="2" customWidth="1"/>
    <col min="10762" max="10763" width="2.7109375" style="2" customWidth="1"/>
    <col min="10764" max="10765" width="15.7109375" style="2" customWidth="1"/>
    <col min="10766" max="10767" width="2.7109375" style="2" customWidth="1"/>
    <col min="10768" max="10769" width="15.7109375" style="2" customWidth="1"/>
    <col min="10770" max="10771" width="2.7109375" style="2" customWidth="1"/>
    <col min="10772" max="10773" width="15.7109375" style="2" customWidth="1"/>
    <col min="10774" max="10774" width="2.7109375" style="2" customWidth="1"/>
    <col min="10775" max="10775" width="2.85546875" style="2" customWidth="1"/>
    <col min="10776" max="10777" width="15.7109375" style="2" customWidth="1"/>
    <col min="10778" max="10778" width="2.85546875" style="2" customWidth="1"/>
    <col min="10779" max="10779" width="37.5703125" style="2" customWidth="1"/>
    <col min="10780" max="10780" width="2.85546875" style="2" customWidth="1"/>
    <col min="10781" max="10782" width="15.7109375" style="2" customWidth="1"/>
    <col min="10783" max="10783" width="2.7109375" style="2" customWidth="1"/>
    <col min="10784" max="10784" width="2.85546875" style="2" customWidth="1"/>
    <col min="10785" max="10786" width="15.7109375" style="2" customWidth="1"/>
    <col min="10787" max="10787" width="2.7109375" style="2" customWidth="1"/>
    <col min="10788" max="10788" width="2.85546875" style="2" customWidth="1"/>
    <col min="10789" max="11008" width="11.42578125" style="2"/>
    <col min="11009" max="11009" width="2.85546875" style="2" customWidth="1"/>
    <col min="11010" max="11010" width="37.5703125" style="2" customWidth="1"/>
    <col min="11011" max="11011" width="2.85546875" style="2" customWidth="1"/>
    <col min="11012" max="11013" width="15.7109375" style="2" customWidth="1"/>
    <col min="11014" max="11015" width="2.7109375" style="2" customWidth="1"/>
    <col min="11016" max="11017" width="15.7109375" style="2" customWidth="1"/>
    <col min="11018" max="11019" width="2.7109375" style="2" customWidth="1"/>
    <col min="11020" max="11021" width="15.7109375" style="2" customWidth="1"/>
    <col min="11022" max="11023" width="2.7109375" style="2" customWidth="1"/>
    <col min="11024" max="11025" width="15.7109375" style="2" customWidth="1"/>
    <col min="11026" max="11027" width="2.7109375" style="2" customWidth="1"/>
    <col min="11028" max="11029" width="15.7109375" style="2" customWidth="1"/>
    <col min="11030" max="11030" width="2.7109375" style="2" customWidth="1"/>
    <col min="11031" max="11031" width="2.85546875" style="2" customWidth="1"/>
    <col min="11032" max="11033" width="15.7109375" style="2" customWidth="1"/>
    <col min="11034" max="11034" width="2.85546875" style="2" customWidth="1"/>
    <col min="11035" max="11035" width="37.5703125" style="2" customWidth="1"/>
    <col min="11036" max="11036" width="2.85546875" style="2" customWidth="1"/>
    <col min="11037" max="11038" width="15.7109375" style="2" customWidth="1"/>
    <col min="11039" max="11039" width="2.7109375" style="2" customWidth="1"/>
    <col min="11040" max="11040" width="2.85546875" style="2" customWidth="1"/>
    <col min="11041" max="11042" width="15.7109375" style="2" customWidth="1"/>
    <col min="11043" max="11043" width="2.7109375" style="2" customWidth="1"/>
    <col min="11044" max="11044" width="2.85546875" style="2" customWidth="1"/>
    <col min="11045" max="11264" width="11.42578125" style="2"/>
    <col min="11265" max="11265" width="2.85546875" style="2" customWidth="1"/>
    <col min="11266" max="11266" width="37.5703125" style="2" customWidth="1"/>
    <col min="11267" max="11267" width="2.85546875" style="2" customWidth="1"/>
    <col min="11268" max="11269" width="15.7109375" style="2" customWidth="1"/>
    <col min="11270" max="11271" width="2.7109375" style="2" customWidth="1"/>
    <col min="11272" max="11273" width="15.7109375" style="2" customWidth="1"/>
    <col min="11274" max="11275" width="2.7109375" style="2" customWidth="1"/>
    <col min="11276" max="11277" width="15.7109375" style="2" customWidth="1"/>
    <col min="11278" max="11279" width="2.7109375" style="2" customWidth="1"/>
    <col min="11280" max="11281" width="15.7109375" style="2" customWidth="1"/>
    <col min="11282" max="11283" width="2.7109375" style="2" customWidth="1"/>
    <col min="11284" max="11285" width="15.7109375" style="2" customWidth="1"/>
    <col min="11286" max="11286" width="2.7109375" style="2" customWidth="1"/>
    <col min="11287" max="11287" width="2.85546875" style="2" customWidth="1"/>
    <col min="11288" max="11289" width="15.7109375" style="2" customWidth="1"/>
    <col min="11290" max="11290" width="2.85546875" style="2" customWidth="1"/>
    <col min="11291" max="11291" width="37.5703125" style="2" customWidth="1"/>
    <col min="11292" max="11292" width="2.85546875" style="2" customWidth="1"/>
    <col min="11293" max="11294" width="15.7109375" style="2" customWidth="1"/>
    <col min="11295" max="11295" width="2.7109375" style="2" customWidth="1"/>
    <col min="11296" max="11296" width="2.85546875" style="2" customWidth="1"/>
    <col min="11297" max="11298" width="15.7109375" style="2" customWidth="1"/>
    <col min="11299" max="11299" width="2.7109375" style="2" customWidth="1"/>
    <col min="11300" max="11300" width="2.85546875" style="2" customWidth="1"/>
    <col min="11301" max="11520" width="11.42578125" style="2"/>
    <col min="11521" max="11521" width="2.85546875" style="2" customWidth="1"/>
    <col min="11522" max="11522" width="37.5703125" style="2" customWidth="1"/>
    <col min="11523" max="11523" width="2.85546875" style="2" customWidth="1"/>
    <col min="11524" max="11525" width="15.7109375" style="2" customWidth="1"/>
    <col min="11526" max="11527" width="2.7109375" style="2" customWidth="1"/>
    <col min="11528" max="11529" width="15.7109375" style="2" customWidth="1"/>
    <col min="11530" max="11531" width="2.7109375" style="2" customWidth="1"/>
    <col min="11532" max="11533" width="15.7109375" style="2" customWidth="1"/>
    <col min="11534" max="11535" width="2.7109375" style="2" customWidth="1"/>
    <col min="11536" max="11537" width="15.7109375" style="2" customWidth="1"/>
    <col min="11538" max="11539" width="2.7109375" style="2" customWidth="1"/>
    <col min="11540" max="11541" width="15.7109375" style="2" customWidth="1"/>
    <col min="11542" max="11542" width="2.7109375" style="2" customWidth="1"/>
    <col min="11543" max="11543" width="2.85546875" style="2" customWidth="1"/>
    <col min="11544" max="11545" width="15.7109375" style="2" customWidth="1"/>
    <col min="11546" max="11546" width="2.85546875" style="2" customWidth="1"/>
    <col min="11547" max="11547" width="37.5703125" style="2" customWidth="1"/>
    <col min="11548" max="11548" width="2.85546875" style="2" customWidth="1"/>
    <col min="11549" max="11550" width="15.7109375" style="2" customWidth="1"/>
    <col min="11551" max="11551" width="2.7109375" style="2" customWidth="1"/>
    <col min="11552" max="11552" width="2.85546875" style="2" customWidth="1"/>
    <col min="11553" max="11554" width="15.7109375" style="2" customWidth="1"/>
    <col min="11555" max="11555" width="2.7109375" style="2" customWidth="1"/>
    <col min="11556" max="11556" width="2.85546875" style="2" customWidth="1"/>
    <col min="11557" max="11776" width="11.42578125" style="2"/>
    <col min="11777" max="11777" width="2.85546875" style="2" customWidth="1"/>
    <col min="11778" max="11778" width="37.5703125" style="2" customWidth="1"/>
    <col min="11779" max="11779" width="2.85546875" style="2" customWidth="1"/>
    <col min="11780" max="11781" width="15.7109375" style="2" customWidth="1"/>
    <col min="11782" max="11783" width="2.7109375" style="2" customWidth="1"/>
    <col min="11784" max="11785" width="15.7109375" style="2" customWidth="1"/>
    <col min="11786" max="11787" width="2.7109375" style="2" customWidth="1"/>
    <col min="11788" max="11789" width="15.7109375" style="2" customWidth="1"/>
    <col min="11790" max="11791" width="2.7109375" style="2" customWidth="1"/>
    <col min="11792" max="11793" width="15.7109375" style="2" customWidth="1"/>
    <col min="11794" max="11795" width="2.7109375" style="2" customWidth="1"/>
    <col min="11796" max="11797" width="15.7109375" style="2" customWidth="1"/>
    <col min="11798" max="11798" width="2.7109375" style="2" customWidth="1"/>
    <col min="11799" max="11799" width="2.85546875" style="2" customWidth="1"/>
    <col min="11800" max="11801" width="15.7109375" style="2" customWidth="1"/>
    <col min="11802" max="11802" width="2.85546875" style="2" customWidth="1"/>
    <col min="11803" max="11803" width="37.5703125" style="2" customWidth="1"/>
    <col min="11804" max="11804" width="2.85546875" style="2" customWidth="1"/>
    <col min="11805" max="11806" width="15.7109375" style="2" customWidth="1"/>
    <col min="11807" max="11807" width="2.7109375" style="2" customWidth="1"/>
    <col min="11808" max="11808" width="2.85546875" style="2" customWidth="1"/>
    <col min="11809" max="11810" width="15.7109375" style="2" customWidth="1"/>
    <col min="11811" max="11811" width="2.7109375" style="2" customWidth="1"/>
    <col min="11812" max="11812" width="2.85546875" style="2" customWidth="1"/>
    <col min="11813" max="12032" width="11.42578125" style="2"/>
    <col min="12033" max="12033" width="2.85546875" style="2" customWidth="1"/>
    <col min="12034" max="12034" width="37.5703125" style="2" customWidth="1"/>
    <col min="12035" max="12035" width="2.85546875" style="2" customWidth="1"/>
    <col min="12036" max="12037" width="15.7109375" style="2" customWidth="1"/>
    <col min="12038" max="12039" width="2.7109375" style="2" customWidth="1"/>
    <col min="12040" max="12041" width="15.7109375" style="2" customWidth="1"/>
    <col min="12042" max="12043" width="2.7109375" style="2" customWidth="1"/>
    <col min="12044" max="12045" width="15.7109375" style="2" customWidth="1"/>
    <col min="12046" max="12047" width="2.7109375" style="2" customWidth="1"/>
    <col min="12048" max="12049" width="15.7109375" style="2" customWidth="1"/>
    <col min="12050" max="12051" width="2.7109375" style="2" customWidth="1"/>
    <col min="12052" max="12053" width="15.7109375" style="2" customWidth="1"/>
    <col min="12054" max="12054" width="2.7109375" style="2" customWidth="1"/>
    <col min="12055" max="12055" width="2.85546875" style="2" customWidth="1"/>
    <col min="12056" max="12057" width="15.7109375" style="2" customWidth="1"/>
    <col min="12058" max="12058" width="2.85546875" style="2" customWidth="1"/>
    <col min="12059" max="12059" width="37.5703125" style="2" customWidth="1"/>
    <col min="12060" max="12060" width="2.85546875" style="2" customWidth="1"/>
    <col min="12061" max="12062" width="15.7109375" style="2" customWidth="1"/>
    <col min="12063" max="12063" width="2.7109375" style="2" customWidth="1"/>
    <col min="12064" max="12064" width="2.85546875" style="2" customWidth="1"/>
    <col min="12065" max="12066" width="15.7109375" style="2" customWidth="1"/>
    <col min="12067" max="12067" width="2.7109375" style="2" customWidth="1"/>
    <col min="12068" max="12068" width="2.85546875" style="2" customWidth="1"/>
    <col min="12069" max="12288" width="11.42578125" style="2"/>
    <col min="12289" max="12289" width="2.85546875" style="2" customWidth="1"/>
    <col min="12290" max="12290" width="37.5703125" style="2" customWidth="1"/>
    <col min="12291" max="12291" width="2.85546875" style="2" customWidth="1"/>
    <col min="12292" max="12293" width="15.7109375" style="2" customWidth="1"/>
    <col min="12294" max="12295" width="2.7109375" style="2" customWidth="1"/>
    <col min="12296" max="12297" width="15.7109375" style="2" customWidth="1"/>
    <col min="12298" max="12299" width="2.7109375" style="2" customWidth="1"/>
    <col min="12300" max="12301" width="15.7109375" style="2" customWidth="1"/>
    <col min="12302" max="12303" width="2.7109375" style="2" customWidth="1"/>
    <col min="12304" max="12305" width="15.7109375" style="2" customWidth="1"/>
    <col min="12306" max="12307" width="2.7109375" style="2" customWidth="1"/>
    <col min="12308" max="12309" width="15.7109375" style="2" customWidth="1"/>
    <col min="12310" max="12310" width="2.7109375" style="2" customWidth="1"/>
    <col min="12311" max="12311" width="2.85546875" style="2" customWidth="1"/>
    <col min="12312" max="12313" width="15.7109375" style="2" customWidth="1"/>
    <col min="12314" max="12314" width="2.85546875" style="2" customWidth="1"/>
    <col min="12315" max="12315" width="37.5703125" style="2" customWidth="1"/>
    <col min="12316" max="12316" width="2.85546875" style="2" customWidth="1"/>
    <col min="12317" max="12318" width="15.7109375" style="2" customWidth="1"/>
    <col min="12319" max="12319" width="2.7109375" style="2" customWidth="1"/>
    <col min="12320" max="12320" width="2.85546875" style="2" customWidth="1"/>
    <col min="12321" max="12322" width="15.7109375" style="2" customWidth="1"/>
    <col min="12323" max="12323" width="2.7109375" style="2" customWidth="1"/>
    <col min="12324" max="12324" width="2.85546875" style="2" customWidth="1"/>
    <col min="12325" max="12544" width="11.42578125" style="2"/>
    <col min="12545" max="12545" width="2.85546875" style="2" customWidth="1"/>
    <col min="12546" max="12546" width="37.5703125" style="2" customWidth="1"/>
    <col min="12547" max="12547" width="2.85546875" style="2" customWidth="1"/>
    <col min="12548" max="12549" width="15.7109375" style="2" customWidth="1"/>
    <col min="12550" max="12551" width="2.7109375" style="2" customWidth="1"/>
    <col min="12552" max="12553" width="15.7109375" style="2" customWidth="1"/>
    <col min="12554" max="12555" width="2.7109375" style="2" customWidth="1"/>
    <col min="12556" max="12557" width="15.7109375" style="2" customWidth="1"/>
    <col min="12558" max="12559" width="2.7109375" style="2" customWidth="1"/>
    <col min="12560" max="12561" width="15.7109375" style="2" customWidth="1"/>
    <col min="12562" max="12563" width="2.7109375" style="2" customWidth="1"/>
    <col min="12564" max="12565" width="15.7109375" style="2" customWidth="1"/>
    <col min="12566" max="12566" width="2.7109375" style="2" customWidth="1"/>
    <col min="12567" max="12567" width="2.85546875" style="2" customWidth="1"/>
    <col min="12568" max="12569" width="15.7109375" style="2" customWidth="1"/>
    <col min="12570" max="12570" width="2.85546875" style="2" customWidth="1"/>
    <col min="12571" max="12571" width="37.5703125" style="2" customWidth="1"/>
    <col min="12572" max="12572" width="2.85546875" style="2" customWidth="1"/>
    <col min="12573" max="12574" width="15.7109375" style="2" customWidth="1"/>
    <col min="12575" max="12575" width="2.7109375" style="2" customWidth="1"/>
    <col min="12576" max="12576" width="2.85546875" style="2" customWidth="1"/>
    <col min="12577" max="12578" width="15.7109375" style="2" customWidth="1"/>
    <col min="12579" max="12579" width="2.7109375" style="2" customWidth="1"/>
    <col min="12580" max="12580" width="2.85546875" style="2" customWidth="1"/>
    <col min="12581" max="12800" width="11.42578125" style="2"/>
    <col min="12801" max="12801" width="2.85546875" style="2" customWidth="1"/>
    <col min="12802" max="12802" width="37.5703125" style="2" customWidth="1"/>
    <col min="12803" max="12803" width="2.85546875" style="2" customWidth="1"/>
    <col min="12804" max="12805" width="15.7109375" style="2" customWidth="1"/>
    <col min="12806" max="12807" width="2.7109375" style="2" customWidth="1"/>
    <col min="12808" max="12809" width="15.7109375" style="2" customWidth="1"/>
    <col min="12810" max="12811" width="2.7109375" style="2" customWidth="1"/>
    <col min="12812" max="12813" width="15.7109375" style="2" customWidth="1"/>
    <col min="12814" max="12815" width="2.7109375" style="2" customWidth="1"/>
    <col min="12816" max="12817" width="15.7109375" style="2" customWidth="1"/>
    <col min="12818" max="12819" width="2.7109375" style="2" customWidth="1"/>
    <col min="12820" max="12821" width="15.7109375" style="2" customWidth="1"/>
    <col min="12822" max="12822" width="2.7109375" style="2" customWidth="1"/>
    <col min="12823" max="12823" width="2.85546875" style="2" customWidth="1"/>
    <col min="12824" max="12825" width="15.7109375" style="2" customWidth="1"/>
    <col min="12826" max="12826" width="2.85546875" style="2" customWidth="1"/>
    <col min="12827" max="12827" width="37.5703125" style="2" customWidth="1"/>
    <col min="12828" max="12828" width="2.85546875" style="2" customWidth="1"/>
    <col min="12829" max="12830" width="15.7109375" style="2" customWidth="1"/>
    <col min="12831" max="12831" width="2.7109375" style="2" customWidth="1"/>
    <col min="12832" max="12832" width="2.85546875" style="2" customWidth="1"/>
    <col min="12833" max="12834" width="15.7109375" style="2" customWidth="1"/>
    <col min="12835" max="12835" width="2.7109375" style="2" customWidth="1"/>
    <col min="12836" max="12836" width="2.85546875" style="2" customWidth="1"/>
    <col min="12837" max="13056" width="11.42578125" style="2"/>
    <col min="13057" max="13057" width="2.85546875" style="2" customWidth="1"/>
    <col min="13058" max="13058" width="37.5703125" style="2" customWidth="1"/>
    <col min="13059" max="13059" width="2.85546875" style="2" customWidth="1"/>
    <col min="13060" max="13061" width="15.7109375" style="2" customWidth="1"/>
    <col min="13062" max="13063" width="2.7109375" style="2" customWidth="1"/>
    <col min="13064" max="13065" width="15.7109375" style="2" customWidth="1"/>
    <col min="13066" max="13067" width="2.7109375" style="2" customWidth="1"/>
    <col min="13068" max="13069" width="15.7109375" style="2" customWidth="1"/>
    <col min="13070" max="13071" width="2.7109375" style="2" customWidth="1"/>
    <col min="13072" max="13073" width="15.7109375" style="2" customWidth="1"/>
    <col min="13074" max="13075" width="2.7109375" style="2" customWidth="1"/>
    <col min="13076" max="13077" width="15.7109375" style="2" customWidth="1"/>
    <col min="13078" max="13078" width="2.7109375" style="2" customWidth="1"/>
    <col min="13079" max="13079" width="2.85546875" style="2" customWidth="1"/>
    <col min="13080" max="13081" width="15.7109375" style="2" customWidth="1"/>
    <col min="13082" max="13082" width="2.85546875" style="2" customWidth="1"/>
    <col min="13083" max="13083" width="37.5703125" style="2" customWidth="1"/>
    <col min="13084" max="13084" width="2.85546875" style="2" customWidth="1"/>
    <col min="13085" max="13086" width="15.7109375" style="2" customWidth="1"/>
    <col min="13087" max="13087" width="2.7109375" style="2" customWidth="1"/>
    <col min="13088" max="13088" width="2.85546875" style="2" customWidth="1"/>
    <col min="13089" max="13090" width="15.7109375" style="2" customWidth="1"/>
    <col min="13091" max="13091" width="2.7109375" style="2" customWidth="1"/>
    <col min="13092" max="13092" width="2.85546875" style="2" customWidth="1"/>
    <col min="13093" max="13312" width="11.42578125" style="2"/>
    <col min="13313" max="13313" width="2.85546875" style="2" customWidth="1"/>
    <col min="13314" max="13314" width="37.5703125" style="2" customWidth="1"/>
    <col min="13315" max="13315" width="2.85546875" style="2" customWidth="1"/>
    <col min="13316" max="13317" width="15.7109375" style="2" customWidth="1"/>
    <col min="13318" max="13319" width="2.7109375" style="2" customWidth="1"/>
    <col min="13320" max="13321" width="15.7109375" style="2" customWidth="1"/>
    <col min="13322" max="13323" width="2.7109375" style="2" customWidth="1"/>
    <col min="13324" max="13325" width="15.7109375" style="2" customWidth="1"/>
    <col min="13326" max="13327" width="2.7109375" style="2" customWidth="1"/>
    <col min="13328" max="13329" width="15.7109375" style="2" customWidth="1"/>
    <col min="13330" max="13331" width="2.7109375" style="2" customWidth="1"/>
    <col min="13332" max="13333" width="15.7109375" style="2" customWidth="1"/>
    <col min="13334" max="13334" width="2.7109375" style="2" customWidth="1"/>
    <col min="13335" max="13335" width="2.85546875" style="2" customWidth="1"/>
    <col min="13336" max="13337" width="15.7109375" style="2" customWidth="1"/>
    <col min="13338" max="13338" width="2.85546875" style="2" customWidth="1"/>
    <col min="13339" max="13339" width="37.5703125" style="2" customWidth="1"/>
    <col min="13340" max="13340" width="2.85546875" style="2" customWidth="1"/>
    <col min="13341" max="13342" width="15.7109375" style="2" customWidth="1"/>
    <col min="13343" max="13343" width="2.7109375" style="2" customWidth="1"/>
    <col min="13344" max="13344" width="2.85546875" style="2" customWidth="1"/>
    <col min="13345" max="13346" width="15.7109375" style="2" customWidth="1"/>
    <col min="13347" max="13347" width="2.7109375" style="2" customWidth="1"/>
    <col min="13348" max="13348" width="2.85546875" style="2" customWidth="1"/>
    <col min="13349" max="13568" width="11.42578125" style="2"/>
    <col min="13569" max="13569" width="2.85546875" style="2" customWidth="1"/>
    <col min="13570" max="13570" width="37.5703125" style="2" customWidth="1"/>
    <col min="13571" max="13571" width="2.85546875" style="2" customWidth="1"/>
    <col min="13572" max="13573" width="15.7109375" style="2" customWidth="1"/>
    <col min="13574" max="13575" width="2.7109375" style="2" customWidth="1"/>
    <col min="13576" max="13577" width="15.7109375" style="2" customWidth="1"/>
    <col min="13578" max="13579" width="2.7109375" style="2" customWidth="1"/>
    <col min="13580" max="13581" width="15.7109375" style="2" customWidth="1"/>
    <col min="13582" max="13583" width="2.7109375" style="2" customWidth="1"/>
    <col min="13584" max="13585" width="15.7109375" style="2" customWidth="1"/>
    <col min="13586" max="13587" width="2.7109375" style="2" customWidth="1"/>
    <col min="13588" max="13589" width="15.7109375" style="2" customWidth="1"/>
    <col min="13590" max="13590" width="2.7109375" style="2" customWidth="1"/>
    <col min="13591" max="13591" width="2.85546875" style="2" customWidth="1"/>
    <col min="13592" max="13593" width="15.7109375" style="2" customWidth="1"/>
    <col min="13594" max="13594" width="2.85546875" style="2" customWidth="1"/>
    <col min="13595" max="13595" width="37.5703125" style="2" customWidth="1"/>
    <col min="13596" max="13596" width="2.85546875" style="2" customWidth="1"/>
    <col min="13597" max="13598" width="15.7109375" style="2" customWidth="1"/>
    <col min="13599" max="13599" width="2.7109375" style="2" customWidth="1"/>
    <col min="13600" max="13600" width="2.85546875" style="2" customWidth="1"/>
    <col min="13601" max="13602" width="15.7109375" style="2" customWidth="1"/>
    <col min="13603" max="13603" width="2.7109375" style="2" customWidth="1"/>
    <col min="13604" max="13604" width="2.85546875" style="2" customWidth="1"/>
    <col min="13605" max="13824" width="11.42578125" style="2"/>
    <col min="13825" max="13825" width="2.85546875" style="2" customWidth="1"/>
    <col min="13826" max="13826" width="37.5703125" style="2" customWidth="1"/>
    <col min="13827" max="13827" width="2.85546875" style="2" customWidth="1"/>
    <col min="13828" max="13829" width="15.7109375" style="2" customWidth="1"/>
    <col min="13830" max="13831" width="2.7109375" style="2" customWidth="1"/>
    <col min="13832" max="13833" width="15.7109375" style="2" customWidth="1"/>
    <col min="13834" max="13835" width="2.7109375" style="2" customWidth="1"/>
    <col min="13836" max="13837" width="15.7109375" style="2" customWidth="1"/>
    <col min="13838" max="13839" width="2.7109375" style="2" customWidth="1"/>
    <col min="13840" max="13841" width="15.7109375" style="2" customWidth="1"/>
    <col min="13842" max="13843" width="2.7109375" style="2" customWidth="1"/>
    <col min="13844" max="13845" width="15.7109375" style="2" customWidth="1"/>
    <col min="13846" max="13846" width="2.7109375" style="2" customWidth="1"/>
    <col min="13847" max="13847" width="2.85546875" style="2" customWidth="1"/>
    <col min="13848" max="13849" width="15.7109375" style="2" customWidth="1"/>
    <col min="13850" max="13850" width="2.85546875" style="2" customWidth="1"/>
    <col min="13851" max="13851" width="37.5703125" style="2" customWidth="1"/>
    <col min="13852" max="13852" width="2.85546875" style="2" customWidth="1"/>
    <col min="13853" max="13854" width="15.7109375" style="2" customWidth="1"/>
    <col min="13855" max="13855" width="2.7109375" style="2" customWidth="1"/>
    <col min="13856" max="13856" width="2.85546875" style="2" customWidth="1"/>
    <col min="13857" max="13858" width="15.7109375" style="2" customWidth="1"/>
    <col min="13859" max="13859" width="2.7109375" style="2" customWidth="1"/>
    <col min="13860" max="13860" width="2.85546875" style="2" customWidth="1"/>
    <col min="13861" max="14080" width="11.42578125" style="2"/>
    <col min="14081" max="14081" width="2.85546875" style="2" customWidth="1"/>
    <col min="14082" max="14082" width="37.5703125" style="2" customWidth="1"/>
    <col min="14083" max="14083" width="2.85546875" style="2" customWidth="1"/>
    <col min="14084" max="14085" width="15.7109375" style="2" customWidth="1"/>
    <col min="14086" max="14087" width="2.7109375" style="2" customWidth="1"/>
    <col min="14088" max="14089" width="15.7109375" style="2" customWidth="1"/>
    <col min="14090" max="14091" width="2.7109375" style="2" customWidth="1"/>
    <col min="14092" max="14093" width="15.7109375" style="2" customWidth="1"/>
    <col min="14094" max="14095" width="2.7109375" style="2" customWidth="1"/>
    <col min="14096" max="14097" width="15.7109375" style="2" customWidth="1"/>
    <col min="14098" max="14099" width="2.7109375" style="2" customWidth="1"/>
    <col min="14100" max="14101" width="15.7109375" style="2" customWidth="1"/>
    <col min="14102" max="14102" width="2.7109375" style="2" customWidth="1"/>
    <col min="14103" max="14103" width="2.85546875" style="2" customWidth="1"/>
    <col min="14104" max="14105" width="15.7109375" style="2" customWidth="1"/>
    <col min="14106" max="14106" width="2.85546875" style="2" customWidth="1"/>
    <col min="14107" max="14107" width="37.5703125" style="2" customWidth="1"/>
    <col min="14108" max="14108" width="2.85546875" style="2" customWidth="1"/>
    <col min="14109" max="14110" width="15.7109375" style="2" customWidth="1"/>
    <col min="14111" max="14111" width="2.7109375" style="2" customWidth="1"/>
    <col min="14112" max="14112" width="2.85546875" style="2" customWidth="1"/>
    <col min="14113" max="14114" width="15.7109375" style="2" customWidth="1"/>
    <col min="14115" max="14115" width="2.7109375" style="2" customWidth="1"/>
    <col min="14116" max="14116" width="2.85546875" style="2" customWidth="1"/>
    <col min="14117" max="14336" width="11.42578125" style="2"/>
    <col min="14337" max="14337" width="2.85546875" style="2" customWidth="1"/>
    <col min="14338" max="14338" width="37.5703125" style="2" customWidth="1"/>
    <col min="14339" max="14339" width="2.85546875" style="2" customWidth="1"/>
    <col min="14340" max="14341" width="15.7109375" style="2" customWidth="1"/>
    <col min="14342" max="14343" width="2.7109375" style="2" customWidth="1"/>
    <col min="14344" max="14345" width="15.7109375" style="2" customWidth="1"/>
    <col min="14346" max="14347" width="2.7109375" style="2" customWidth="1"/>
    <col min="14348" max="14349" width="15.7109375" style="2" customWidth="1"/>
    <col min="14350" max="14351" width="2.7109375" style="2" customWidth="1"/>
    <col min="14352" max="14353" width="15.7109375" style="2" customWidth="1"/>
    <col min="14354" max="14355" width="2.7109375" style="2" customWidth="1"/>
    <col min="14356" max="14357" width="15.7109375" style="2" customWidth="1"/>
    <col min="14358" max="14358" width="2.7109375" style="2" customWidth="1"/>
    <col min="14359" max="14359" width="2.85546875" style="2" customWidth="1"/>
    <col min="14360" max="14361" width="15.7109375" style="2" customWidth="1"/>
    <col min="14362" max="14362" width="2.85546875" style="2" customWidth="1"/>
    <col min="14363" max="14363" width="37.5703125" style="2" customWidth="1"/>
    <col min="14364" max="14364" width="2.85546875" style="2" customWidth="1"/>
    <col min="14365" max="14366" width="15.7109375" style="2" customWidth="1"/>
    <col min="14367" max="14367" width="2.7109375" style="2" customWidth="1"/>
    <col min="14368" max="14368" width="2.85546875" style="2" customWidth="1"/>
    <col min="14369" max="14370" width="15.7109375" style="2" customWidth="1"/>
    <col min="14371" max="14371" width="2.7109375" style="2" customWidth="1"/>
    <col min="14372" max="14372" width="2.85546875" style="2" customWidth="1"/>
    <col min="14373" max="14592" width="11.42578125" style="2"/>
    <col min="14593" max="14593" width="2.85546875" style="2" customWidth="1"/>
    <col min="14594" max="14594" width="37.5703125" style="2" customWidth="1"/>
    <col min="14595" max="14595" width="2.85546875" style="2" customWidth="1"/>
    <col min="14596" max="14597" width="15.7109375" style="2" customWidth="1"/>
    <col min="14598" max="14599" width="2.7109375" style="2" customWidth="1"/>
    <col min="14600" max="14601" width="15.7109375" style="2" customWidth="1"/>
    <col min="14602" max="14603" width="2.7109375" style="2" customWidth="1"/>
    <col min="14604" max="14605" width="15.7109375" style="2" customWidth="1"/>
    <col min="14606" max="14607" width="2.7109375" style="2" customWidth="1"/>
    <col min="14608" max="14609" width="15.7109375" style="2" customWidth="1"/>
    <col min="14610" max="14611" width="2.7109375" style="2" customWidth="1"/>
    <col min="14612" max="14613" width="15.7109375" style="2" customWidth="1"/>
    <col min="14614" max="14614" width="2.7109375" style="2" customWidth="1"/>
    <col min="14615" max="14615" width="2.85546875" style="2" customWidth="1"/>
    <col min="14616" max="14617" width="15.7109375" style="2" customWidth="1"/>
    <col min="14618" max="14618" width="2.85546875" style="2" customWidth="1"/>
    <col min="14619" max="14619" width="37.5703125" style="2" customWidth="1"/>
    <col min="14620" max="14620" width="2.85546875" style="2" customWidth="1"/>
    <col min="14621" max="14622" width="15.7109375" style="2" customWidth="1"/>
    <col min="14623" max="14623" width="2.7109375" style="2" customWidth="1"/>
    <col min="14624" max="14624" width="2.85546875" style="2" customWidth="1"/>
    <col min="14625" max="14626" width="15.7109375" style="2" customWidth="1"/>
    <col min="14627" max="14627" width="2.7109375" style="2" customWidth="1"/>
    <col min="14628" max="14628" width="2.85546875" style="2" customWidth="1"/>
    <col min="14629" max="14848" width="11.42578125" style="2"/>
    <col min="14849" max="14849" width="2.85546875" style="2" customWidth="1"/>
    <col min="14850" max="14850" width="37.5703125" style="2" customWidth="1"/>
    <col min="14851" max="14851" width="2.85546875" style="2" customWidth="1"/>
    <col min="14852" max="14853" width="15.7109375" style="2" customWidth="1"/>
    <col min="14854" max="14855" width="2.7109375" style="2" customWidth="1"/>
    <col min="14856" max="14857" width="15.7109375" style="2" customWidth="1"/>
    <col min="14858" max="14859" width="2.7109375" style="2" customWidth="1"/>
    <col min="14860" max="14861" width="15.7109375" style="2" customWidth="1"/>
    <col min="14862" max="14863" width="2.7109375" style="2" customWidth="1"/>
    <col min="14864" max="14865" width="15.7109375" style="2" customWidth="1"/>
    <col min="14866" max="14867" width="2.7109375" style="2" customWidth="1"/>
    <col min="14868" max="14869" width="15.7109375" style="2" customWidth="1"/>
    <col min="14870" max="14870" width="2.7109375" style="2" customWidth="1"/>
    <col min="14871" max="14871" width="2.85546875" style="2" customWidth="1"/>
    <col min="14872" max="14873" width="15.7109375" style="2" customWidth="1"/>
    <col min="14874" max="14874" width="2.85546875" style="2" customWidth="1"/>
    <col min="14875" max="14875" width="37.5703125" style="2" customWidth="1"/>
    <col min="14876" max="14876" width="2.85546875" style="2" customWidth="1"/>
    <col min="14877" max="14878" width="15.7109375" style="2" customWidth="1"/>
    <col min="14879" max="14879" width="2.7109375" style="2" customWidth="1"/>
    <col min="14880" max="14880" width="2.85546875" style="2" customWidth="1"/>
    <col min="14881" max="14882" width="15.7109375" style="2" customWidth="1"/>
    <col min="14883" max="14883" width="2.7109375" style="2" customWidth="1"/>
    <col min="14884" max="14884" width="2.85546875" style="2" customWidth="1"/>
    <col min="14885" max="15104" width="11.42578125" style="2"/>
    <col min="15105" max="15105" width="2.85546875" style="2" customWidth="1"/>
    <col min="15106" max="15106" width="37.5703125" style="2" customWidth="1"/>
    <col min="15107" max="15107" width="2.85546875" style="2" customWidth="1"/>
    <col min="15108" max="15109" width="15.7109375" style="2" customWidth="1"/>
    <col min="15110" max="15111" width="2.7109375" style="2" customWidth="1"/>
    <col min="15112" max="15113" width="15.7109375" style="2" customWidth="1"/>
    <col min="15114" max="15115" width="2.7109375" style="2" customWidth="1"/>
    <col min="15116" max="15117" width="15.7109375" style="2" customWidth="1"/>
    <col min="15118" max="15119" width="2.7109375" style="2" customWidth="1"/>
    <col min="15120" max="15121" width="15.7109375" style="2" customWidth="1"/>
    <col min="15122" max="15123" width="2.7109375" style="2" customWidth="1"/>
    <col min="15124" max="15125" width="15.7109375" style="2" customWidth="1"/>
    <col min="15126" max="15126" width="2.7109375" style="2" customWidth="1"/>
    <col min="15127" max="15127" width="2.85546875" style="2" customWidth="1"/>
    <col min="15128" max="15129" width="15.7109375" style="2" customWidth="1"/>
    <col min="15130" max="15130" width="2.85546875" style="2" customWidth="1"/>
    <col min="15131" max="15131" width="37.5703125" style="2" customWidth="1"/>
    <col min="15132" max="15132" width="2.85546875" style="2" customWidth="1"/>
    <col min="15133" max="15134" width="15.7109375" style="2" customWidth="1"/>
    <col min="15135" max="15135" width="2.7109375" style="2" customWidth="1"/>
    <col min="15136" max="15136" width="2.85546875" style="2" customWidth="1"/>
    <col min="15137" max="15138" width="15.7109375" style="2" customWidth="1"/>
    <col min="15139" max="15139" width="2.7109375" style="2" customWidth="1"/>
    <col min="15140" max="15140" width="2.85546875" style="2" customWidth="1"/>
    <col min="15141" max="15360" width="11.42578125" style="2"/>
    <col min="15361" max="15361" width="2.85546875" style="2" customWidth="1"/>
    <col min="15362" max="15362" width="37.5703125" style="2" customWidth="1"/>
    <col min="15363" max="15363" width="2.85546875" style="2" customWidth="1"/>
    <col min="15364" max="15365" width="15.7109375" style="2" customWidth="1"/>
    <col min="15366" max="15367" width="2.7109375" style="2" customWidth="1"/>
    <col min="15368" max="15369" width="15.7109375" style="2" customWidth="1"/>
    <col min="15370" max="15371" width="2.7109375" style="2" customWidth="1"/>
    <col min="15372" max="15373" width="15.7109375" style="2" customWidth="1"/>
    <col min="15374" max="15375" width="2.7109375" style="2" customWidth="1"/>
    <col min="15376" max="15377" width="15.7109375" style="2" customWidth="1"/>
    <col min="15378" max="15379" width="2.7109375" style="2" customWidth="1"/>
    <col min="15380" max="15381" width="15.7109375" style="2" customWidth="1"/>
    <col min="15382" max="15382" width="2.7109375" style="2" customWidth="1"/>
    <col min="15383" max="15383" width="2.85546875" style="2" customWidth="1"/>
    <col min="15384" max="15385" width="15.7109375" style="2" customWidth="1"/>
    <col min="15386" max="15386" width="2.85546875" style="2" customWidth="1"/>
    <col min="15387" max="15387" width="37.5703125" style="2" customWidth="1"/>
    <col min="15388" max="15388" width="2.85546875" style="2" customWidth="1"/>
    <col min="15389" max="15390" width="15.7109375" style="2" customWidth="1"/>
    <col min="15391" max="15391" width="2.7109375" style="2" customWidth="1"/>
    <col min="15392" max="15392" width="2.85546875" style="2" customWidth="1"/>
    <col min="15393" max="15394" width="15.7109375" style="2" customWidth="1"/>
    <col min="15395" max="15395" width="2.7109375" style="2" customWidth="1"/>
    <col min="15396" max="15396" width="2.85546875" style="2" customWidth="1"/>
    <col min="15397" max="15616" width="11.42578125" style="2"/>
    <col min="15617" max="15617" width="2.85546875" style="2" customWidth="1"/>
    <col min="15618" max="15618" width="37.5703125" style="2" customWidth="1"/>
    <col min="15619" max="15619" width="2.85546875" style="2" customWidth="1"/>
    <col min="15620" max="15621" width="15.7109375" style="2" customWidth="1"/>
    <col min="15622" max="15623" width="2.7109375" style="2" customWidth="1"/>
    <col min="15624" max="15625" width="15.7109375" style="2" customWidth="1"/>
    <col min="15626" max="15627" width="2.7109375" style="2" customWidth="1"/>
    <col min="15628" max="15629" width="15.7109375" style="2" customWidth="1"/>
    <col min="15630" max="15631" width="2.7109375" style="2" customWidth="1"/>
    <col min="15632" max="15633" width="15.7109375" style="2" customWidth="1"/>
    <col min="15634" max="15635" width="2.7109375" style="2" customWidth="1"/>
    <col min="15636" max="15637" width="15.7109375" style="2" customWidth="1"/>
    <col min="15638" max="15638" width="2.7109375" style="2" customWidth="1"/>
    <col min="15639" max="15639" width="2.85546875" style="2" customWidth="1"/>
    <col min="15640" max="15641" width="15.7109375" style="2" customWidth="1"/>
    <col min="15642" max="15642" width="2.85546875" style="2" customWidth="1"/>
    <col min="15643" max="15643" width="37.5703125" style="2" customWidth="1"/>
    <col min="15644" max="15644" width="2.85546875" style="2" customWidth="1"/>
    <col min="15645" max="15646" width="15.7109375" style="2" customWidth="1"/>
    <col min="15647" max="15647" width="2.7109375" style="2" customWidth="1"/>
    <col min="15648" max="15648" width="2.85546875" style="2" customWidth="1"/>
    <col min="15649" max="15650" width="15.7109375" style="2" customWidth="1"/>
    <col min="15651" max="15651" width="2.7109375" style="2" customWidth="1"/>
    <col min="15652" max="15652" width="2.85546875" style="2" customWidth="1"/>
    <col min="15653" max="15872" width="11.42578125" style="2"/>
    <col min="15873" max="15873" width="2.85546875" style="2" customWidth="1"/>
    <col min="15874" max="15874" width="37.5703125" style="2" customWidth="1"/>
    <col min="15875" max="15875" width="2.85546875" style="2" customWidth="1"/>
    <col min="15876" max="15877" width="15.7109375" style="2" customWidth="1"/>
    <col min="15878" max="15879" width="2.7109375" style="2" customWidth="1"/>
    <col min="15880" max="15881" width="15.7109375" style="2" customWidth="1"/>
    <col min="15882" max="15883" width="2.7109375" style="2" customWidth="1"/>
    <col min="15884" max="15885" width="15.7109375" style="2" customWidth="1"/>
    <col min="15886" max="15887" width="2.7109375" style="2" customWidth="1"/>
    <col min="15888" max="15889" width="15.7109375" style="2" customWidth="1"/>
    <col min="15890" max="15891" width="2.7109375" style="2" customWidth="1"/>
    <col min="15892" max="15893" width="15.7109375" style="2" customWidth="1"/>
    <col min="15894" max="15894" width="2.7109375" style="2" customWidth="1"/>
    <col min="15895" max="15895" width="2.85546875" style="2" customWidth="1"/>
    <col min="15896" max="15897" width="15.7109375" style="2" customWidth="1"/>
    <col min="15898" max="15898" width="2.85546875" style="2" customWidth="1"/>
    <col min="15899" max="15899" width="37.5703125" style="2" customWidth="1"/>
    <col min="15900" max="15900" width="2.85546875" style="2" customWidth="1"/>
    <col min="15901" max="15902" width="15.7109375" style="2" customWidth="1"/>
    <col min="15903" max="15903" width="2.7109375" style="2" customWidth="1"/>
    <col min="15904" max="15904" width="2.85546875" style="2" customWidth="1"/>
    <col min="15905" max="15906" width="15.7109375" style="2" customWidth="1"/>
    <col min="15907" max="15907" width="2.7109375" style="2" customWidth="1"/>
    <col min="15908" max="15908" width="2.85546875" style="2" customWidth="1"/>
    <col min="15909" max="16128" width="11.42578125" style="2"/>
    <col min="16129" max="16129" width="2.85546875" style="2" customWidth="1"/>
    <col min="16130" max="16130" width="37.5703125" style="2" customWidth="1"/>
    <col min="16131" max="16131" width="2.85546875" style="2" customWidth="1"/>
    <col min="16132" max="16133" width="15.7109375" style="2" customWidth="1"/>
    <col min="16134" max="16135" width="2.7109375" style="2" customWidth="1"/>
    <col min="16136" max="16137" width="15.7109375" style="2" customWidth="1"/>
    <col min="16138" max="16139" width="2.7109375" style="2" customWidth="1"/>
    <col min="16140" max="16141" width="15.7109375" style="2" customWidth="1"/>
    <col min="16142" max="16143" width="2.7109375" style="2" customWidth="1"/>
    <col min="16144" max="16145" width="15.7109375" style="2" customWidth="1"/>
    <col min="16146" max="16147" width="2.7109375" style="2" customWidth="1"/>
    <col min="16148" max="16149" width="15.7109375" style="2" customWidth="1"/>
    <col min="16150" max="16150" width="2.7109375" style="2" customWidth="1"/>
    <col min="16151" max="16151" width="2.85546875" style="2" customWidth="1"/>
    <col min="16152" max="16153" width="15.7109375" style="2" customWidth="1"/>
    <col min="16154" max="16154" width="2.85546875" style="2" customWidth="1"/>
    <col min="16155" max="16155" width="37.5703125" style="2" customWidth="1"/>
    <col min="16156" max="16156" width="2.85546875" style="2" customWidth="1"/>
    <col min="16157" max="16158" width="15.7109375" style="2" customWidth="1"/>
    <col min="16159" max="16159" width="2.7109375" style="2" customWidth="1"/>
    <col min="16160" max="16160" width="2.85546875" style="2" customWidth="1"/>
    <col min="16161" max="16162" width="15.7109375" style="2" customWidth="1"/>
    <col min="16163" max="16163" width="2.7109375" style="2" customWidth="1"/>
    <col min="16164" max="16164" width="2.85546875" style="2" customWidth="1"/>
    <col min="16165" max="16384" width="11.42578125" style="2"/>
  </cols>
  <sheetData>
    <row r="1" spans="1:36" ht="12" customHeight="1" x14ac:dyDescent="0.25">
      <c r="B1" s="1"/>
      <c r="C1" s="185"/>
      <c r="D1" s="1"/>
      <c r="H1" s="185"/>
      <c r="I1" s="185"/>
      <c r="L1" s="185"/>
      <c r="M1" s="185"/>
      <c r="P1" s="185"/>
      <c r="Q1" s="185"/>
      <c r="T1" s="185"/>
      <c r="U1" s="185"/>
      <c r="W1" s="185"/>
      <c r="X1" s="102"/>
      <c r="Y1" s="102"/>
      <c r="Z1" s="185"/>
      <c r="AA1" s="1"/>
      <c r="AB1" s="185"/>
      <c r="AC1" s="185"/>
      <c r="AD1" s="185"/>
      <c r="AF1" s="185"/>
      <c r="AG1" s="185"/>
      <c r="AH1" s="185"/>
      <c r="AJ1" s="185"/>
    </row>
    <row r="2" spans="1:36" ht="12" customHeight="1" x14ac:dyDescent="0.25">
      <c r="B2" s="322" t="s">
        <v>540</v>
      </c>
      <c r="C2" s="185"/>
      <c r="D2" s="5"/>
      <c r="H2" s="185"/>
      <c r="I2" s="185"/>
      <c r="L2" s="185"/>
      <c r="M2" s="185"/>
      <c r="P2" s="185"/>
      <c r="Q2" s="185"/>
      <c r="T2" s="185"/>
      <c r="U2" s="185"/>
      <c r="W2" s="185"/>
      <c r="X2" s="102"/>
      <c r="Y2" s="102"/>
      <c r="Z2" s="18"/>
      <c r="AA2" s="322"/>
      <c r="AB2" s="18"/>
      <c r="AC2" s="185"/>
      <c r="AD2" s="185"/>
      <c r="AF2" s="185"/>
      <c r="AG2" s="185"/>
      <c r="AH2" s="185"/>
      <c r="AJ2" s="185"/>
    </row>
    <row r="3" spans="1:36" ht="12" customHeight="1" x14ac:dyDescent="0.25">
      <c r="B3" s="6" t="s">
        <v>338</v>
      </c>
      <c r="C3" s="185"/>
      <c r="H3" s="185"/>
      <c r="I3" s="185"/>
      <c r="L3" s="185"/>
      <c r="M3" s="185"/>
      <c r="P3" s="185"/>
      <c r="Q3" s="185"/>
      <c r="T3" s="185"/>
      <c r="U3" s="185"/>
      <c r="W3" s="185"/>
      <c r="X3" s="102"/>
      <c r="Y3" s="102"/>
      <c r="Z3" s="18"/>
      <c r="AA3" s="6" t="s">
        <v>338</v>
      </c>
      <c r="AB3" s="18"/>
      <c r="AC3" s="185"/>
      <c r="AD3" s="185"/>
      <c r="AF3" s="185"/>
      <c r="AG3" s="185"/>
      <c r="AH3" s="185"/>
      <c r="AJ3" s="185"/>
    </row>
    <row r="4" spans="1:36" s="1860" customFormat="1" ht="12" customHeight="1" x14ac:dyDescent="0.25">
      <c r="A4" s="3"/>
      <c r="B4" s="106" t="s">
        <v>2</v>
      </c>
      <c r="C4" s="185"/>
      <c r="D4" s="1839"/>
      <c r="E4" s="3"/>
      <c r="F4" s="101"/>
      <c r="G4" s="223"/>
      <c r="H4" s="185"/>
      <c r="I4" s="185"/>
      <c r="J4" s="101"/>
      <c r="K4" s="223"/>
      <c r="L4" s="185"/>
      <c r="M4" s="185"/>
      <c r="N4" s="101"/>
      <c r="O4" s="223"/>
      <c r="P4" s="185"/>
      <c r="Q4" s="185"/>
      <c r="R4" s="101"/>
      <c r="S4" s="223"/>
      <c r="T4" s="185"/>
      <c r="U4" s="185"/>
      <c r="V4" s="101"/>
      <c r="W4" s="185"/>
      <c r="X4" s="1839"/>
      <c r="Y4" s="1839"/>
      <c r="Z4" s="2254"/>
      <c r="AA4" s="106" t="s">
        <v>3</v>
      </c>
      <c r="AB4" s="2254"/>
      <c r="AC4" s="185"/>
      <c r="AD4" s="185"/>
      <c r="AE4" s="3"/>
      <c r="AF4" s="185"/>
      <c r="AG4" s="185"/>
      <c r="AH4" s="185"/>
      <c r="AI4" s="3"/>
      <c r="AJ4" s="185"/>
    </row>
    <row r="5" spans="1:36" ht="12" customHeight="1" x14ac:dyDescent="0.25">
      <c r="B5" s="2295" t="s">
        <v>4</v>
      </c>
      <c r="C5" s="185"/>
      <c r="D5" s="2331" t="s">
        <v>339</v>
      </c>
      <c r="E5" s="2331"/>
      <c r="F5" s="373"/>
      <c r="G5" s="373"/>
      <c r="H5" s="2331" t="s">
        <v>340</v>
      </c>
      <c r="I5" s="2331"/>
      <c r="J5" s="373"/>
      <c r="K5" s="373"/>
      <c r="L5" s="2331" t="s">
        <v>341</v>
      </c>
      <c r="M5" s="2331"/>
      <c r="N5" s="373"/>
      <c r="O5" s="373"/>
      <c r="P5" s="2331" t="s">
        <v>342</v>
      </c>
      <c r="Q5" s="2331"/>
      <c r="R5" s="373"/>
      <c r="S5" s="373"/>
      <c r="T5" s="2331" t="s">
        <v>343</v>
      </c>
      <c r="U5" s="2331"/>
      <c r="V5" s="373"/>
      <c r="W5" s="185"/>
      <c r="X5" s="2331" t="s">
        <v>588</v>
      </c>
      <c r="Y5" s="2331" t="s">
        <v>7</v>
      </c>
      <c r="Z5" s="374"/>
      <c r="AA5" s="2295" t="s">
        <v>4</v>
      </c>
      <c r="AB5" s="374"/>
      <c r="AC5" s="2331" t="s">
        <v>340</v>
      </c>
      <c r="AD5" s="2331"/>
      <c r="AE5" s="373"/>
      <c r="AF5" s="185"/>
      <c r="AG5" s="2331" t="s">
        <v>341</v>
      </c>
      <c r="AH5" s="2331"/>
      <c r="AI5" s="373"/>
      <c r="AJ5" s="185"/>
    </row>
    <row r="6" spans="1:36" ht="12" customHeight="1" x14ac:dyDescent="0.25">
      <c r="B6" s="2295"/>
      <c r="C6" s="185"/>
      <c r="D6" s="375">
        <v>2017</v>
      </c>
      <c r="E6" s="375">
        <v>2016</v>
      </c>
      <c r="F6" s="376"/>
      <c r="G6" s="376"/>
      <c r="H6" s="375">
        <v>2017</v>
      </c>
      <c r="I6" s="375">
        <v>2016</v>
      </c>
      <c r="J6" s="376"/>
      <c r="K6" s="376"/>
      <c r="L6" s="375">
        <v>2017</v>
      </c>
      <c r="M6" s="375">
        <v>2016</v>
      </c>
      <c r="N6" s="376"/>
      <c r="O6" s="376"/>
      <c r="P6" s="375">
        <v>2017</v>
      </c>
      <c r="Q6" s="375">
        <v>2016</v>
      </c>
      <c r="R6" s="376"/>
      <c r="S6" s="376"/>
      <c r="T6" s="375">
        <v>2017</v>
      </c>
      <c r="U6" s="375">
        <v>2016</v>
      </c>
      <c r="V6" s="376"/>
      <c r="W6" s="185"/>
      <c r="X6" s="2331"/>
      <c r="Y6" s="2331"/>
      <c r="Z6" s="377"/>
      <c r="AA6" s="2295"/>
      <c r="AB6" s="377"/>
      <c r="AC6" s="375">
        <v>2017</v>
      </c>
      <c r="AD6" s="375">
        <v>2016</v>
      </c>
      <c r="AE6" s="376"/>
      <c r="AF6" s="185"/>
      <c r="AG6" s="375">
        <v>2017</v>
      </c>
      <c r="AH6" s="375">
        <v>2016</v>
      </c>
      <c r="AI6" s="376"/>
      <c r="AJ6" s="185"/>
    </row>
    <row r="7" spans="1:36" ht="12" customHeight="1" x14ac:dyDescent="0.25">
      <c r="B7" s="16"/>
      <c r="C7" s="185"/>
      <c r="D7" s="23"/>
      <c r="E7" s="23"/>
      <c r="F7" s="16"/>
      <c r="G7" s="16"/>
      <c r="H7" s="185"/>
      <c r="I7" s="185"/>
      <c r="J7" s="16"/>
      <c r="K7" s="16"/>
      <c r="L7" s="185"/>
      <c r="M7" s="185"/>
      <c r="N7" s="1689"/>
      <c r="O7" s="1689"/>
      <c r="P7" s="185"/>
      <c r="Q7" s="185"/>
      <c r="R7" s="16"/>
      <c r="S7" s="16"/>
      <c r="T7" s="185"/>
      <c r="U7" s="185"/>
      <c r="V7" s="16"/>
      <c r="W7" s="185"/>
      <c r="X7" s="185"/>
      <c r="Y7" s="185"/>
      <c r="Z7" s="19"/>
      <c r="AA7" s="16"/>
      <c r="AB7" s="19"/>
      <c r="AC7" s="185"/>
      <c r="AD7" s="185"/>
      <c r="AE7" s="16"/>
      <c r="AF7" s="185"/>
      <c r="AG7" s="185"/>
      <c r="AH7" s="185"/>
      <c r="AI7" s="16"/>
      <c r="AJ7" s="185"/>
    </row>
    <row r="8" spans="1:36" ht="12" customHeight="1" x14ac:dyDescent="0.25">
      <c r="B8" s="20" t="s">
        <v>8</v>
      </c>
      <c r="C8" s="185"/>
      <c r="D8" s="23"/>
      <c r="E8" s="23"/>
      <c r="F8" s="23"/>
      <c r="G8" s="23"/>
      <c r="H8" s="19"/>
      <c r="I8" s="19"/>
      <c r="J8" s="23"/>
      <c r="K8" s="23"/>
      <c r="L8" s="19"/>
      <c r="M8" s="19"/>
      <c r="N8" s="1689"/>
      <c r="O8" s="1689"/>
      <c r="P8" s="19"/>
      <c r="Q8" s="19"/>
      <c r="R8" s="23"/>
      <c r="S8" s="23"/>
      <c r="T8" s="19"/>
      <c r="U8" s="19"/>
      <c r="V8" s="1689"/>
      <c r="W8" s="185"/>
      <c r="X8" s="23"/>
      <c r="Y8" s="2"/>
      <c r="Z8" s="18"/>
      <c r="AA8" s="20" t="s">
        <v>8</v>
      </c>
      <c r="AB8" s="18"/>
      <c r="AC8" s="185"/>
      <c r="AD8" s="185"/>
      <c r="AE8" s="185"/>
      <c r="AF8" s="185"/>
      <c r="AG8" s="185"/>
      <c r="AH8" s="185"/>
      <c r="AI8" s="1860"/>
      <c r="AJ8" s="185"/>
    </row>
    <row r="9" spans="1:36" s="102" customFormat="1" ht="12" customHeight="1" x14ac:dyDescent="0.25">
      <c r="A9" s="3"/>
      <c r="B9" s="26" t="s">
        <v>9</v>
      </c>
      <c r="C9" s="185"/>
      <c r="D9" s="1010">
        <v>10</v>
      </c>
      <c r="E9" s="1010">
        <v>10</v>
      </c>
      <c r="F9" s="23"/>
      <c r="G9" s="23"/>
      <c r="H9" s="1881" t="s">
        <v>123</v>
      </c>
      <c r="I9" s="910" t="s">
        <v>123</v>
      </c>
      <c r="J9" s="23"/>
      <c r="K9" s="28"/>
      <c r="L9" s="910" t="s">
        <v>123</v>
      </c>
      <c r="M9" s="910" t="s">
        <v>123</v>
      </c>
      <c r="N9" s="1689"/>
      <c r="O9" s="1689"/>
      <c r="P9" s="1900" t="s">
        <v>123</v>
      </c>
      <c r="Q9" s="1902" t="s">
        <v>123</v>
      </c>
      <c r="R9" s="23"/>
      <c r="S9" s="189"/>
      <c r="T9" s="1901" t="s">
        <v>123</v>
      </c>
      <c r="U9" s="1902" t="s">
        <v>123</v>
      </c>
      <c r="V9" s="1689"/>
      <c r="W9" s="185"/>
      <c r="X9" s="1172">
        <f>VLOOKUP(B9,'FX rates'!$B$9:$K$114,4,FALSE)</f>
        <v>1</v>
      </c>
      <c r="Y9" s="843">
        <f>VLOOKUP(B9,'FX rates'!$B$9:$K$114,5,FALSE)</f>
        <v>1</v>
      </c>
      <c r="Z9" s="305"/>
      <c r="AA9" s="26" t="s">
        <v>9</v>
      </c>
      <c r="AB9" s="305"/>
      <c r="AC9" s="910" t="s">
        <v>123</v>
      </c>
      <c r="AD9" s="910" t="s">
        <v>123</v>
      </c>
      <c r="AE9" s="185"/>
      <c r="AF9" s="185"/>
      <c r="AG9" s="910" t="s">
        <v>123</v>
      </c>
      <c r="AH9" s="910" t="s">
        <v>123</v>
      </c>
      <c r="AI9" s="1860"/>
      <c r="AJ9" s="185"/>
    </row>
    <row r="10" spans="1:36" ht="12" customHeight="1" x14ac:dyDescent="0.25">
      <c r="B10" s="31" t="s">
        <v>12</v>
      </c>
      <c r="C10" s="185"/>
      <c r="D10" s="1012">
        <v>39</v>
      </c>
      <c r="E10" s="1012">
        <v>48</v>
      </c>
      <c r="F10" s="23"/>
      <c r="G10" s="23"/>
      <c r="H10" s="1880" t="s">
        <v>123</v>
      </c>
      <c r="I10" s="852" t="s">
        <v>123</v>
      </c>
      <c r="J10" s="23"/>
      <c r="K10" s="28"/>
      <c r="L10" s="852">
        <v>21703.919999999998</v>
      </c>
      <c r="M10" s="852">
        <v>13932.06</v>
      </c>
      <c r="N10" s="1689"/>
      <c r="O10" s="1689"/>
      <c r="P10" s="1891" t="s">
        <v>123</v>
      </c>
      <c r="Q10" s="1903" t="s">
        <v>123</v>
      </c>
      <c r="R10" s="23"/>
      <c r="S10" s="189"/>
      <c r="T10" s="1892" t="s">
        <v>123</v>
      </c>
      <c r="U10" s="1903" t="s">
        <v>123</v>
      </c>
      <c r="V10" s="1689"/>
      <c r="W10" s="185"/>
      <c r="X10" s="1173">
        <f>VLOOKUP(B10,'FX rates'!$B$9:$K$114,4,FALSE)</f>
        <v>18.953030999999999</v>
      </c>
      <c r="Y10" s="844">
        <f>VLOOKUP(B10,'FX rates'!$B$9:$K$114,5,FALSE)</f>
        <v>15.890700000000001</v>
      </c>
      <c r="Z10" s="305"/>
      <c r="AA10" s="31" t="s">
        <v>12</v>
      </c>
      <c r="AB10" s="305"/>
      <c r="AC10" s="852" t="s">
        <v>123</v>
      </c>
      <c r="AD10" s="852" t="s">
        <v>123</v>
      </c>
      <c r="AE10" s="185"/>
      <c r="AF10" s="185"/>
      <c r="AG10" s="852">
        <f t="shared" ref="AG10:AG47" si="0">L10/X10</f>
        <v>1145.1424313082166</v>
      </c>
      <c r="AH10" s="1880">
        <f t="shared" ref="AH10:AH47" si="1">M10/Y10</f>
        <v>876.74300062300586</v>
      </c>
      <c r="AI10" s="1860"/>
      <c r="AJ10" s="185"/>
    </row>
    <row r="11" spans="1:36" ht="12" customHeight="1" x14ac:dyDescent="0.25">
      <c r="B11" s="31" t="s">
        <v>14</v>
      </c>
      <c r="C11" s="185"/>
      <c r="D11" s="1012">
        <v>161</v>
      </c>
      <c r="E11" s="1012">
        <v>155</v>
      </c>
      <c r="F11" s="23"/>
      <c r="G11" s="23"/>
      <c r="H11" s="852" t="s">
        <v>123</v>
      </c>
      <c r="I11" s="852" t="s">
        <v>123</v>
      </c>
      <c r="J11" s="23"/>
      <c r="K11" s="28"/>
      <c r="L11" s="852">
        <v>4683723</v>
      </c>
      <c r="M11" s="852">
        <v>4760068</v>
      </c>
      <c r="N11" s="1689"/>
      <c r="O11" s="1689"/>
      <c r="P11" s="1888">
        <v>5.6300000000000003E-2</v>
      </c>
      <c r="Q11" s="1895">
        <v>6.3100000000000003E-2</v>
      </c>
      <c r="R11" s="23"/>
      <c r="S11" s="189"/>
      <c r="T11" s="1892" t="s">
        <v>123</v>
      </c>
      <c r="U11" s="1903" t="s">
        <v>123</v>
      </c>
      <c r="V11" s="1689"/>
      <c r="W11" s="185"/>
      <c r="X11" s="1173">
        <f>VLOOKUP(B11,'FX rates'!$B$9:$K$114,4,FALSE)</f>
        <v>614.49178900000004</v>
      </c>
      <c r="Y11" s="844">
        <f>VLOOKUP(B11,'FX rates'!$B$9:$K$114,5,FALSE)</f>
        <v>659.05399999999997</v>
      </c>
      <c r="Z11" s="305"/>
      <c r="AA11" s="31" t="s">
        <v>14</v>
      </c>
      <c r="AB11" s="305"/>
      <c r="AC11" s="852" t="s">
        <v>123</v>
      </c>
      <c r="AD11" s="852" t="s">
        <v>123</v>
      </c>
      <c r="AE11" s="185"/>
      <c r="AF11" s="185"/>
      <c r="AG11" s="852">
        <f t="shared" si="0"/>
        <v>7622.1083566016532</v>
      </c>
      <c r="AH11" s="852">
        <f t="shared" si="1"/>
        <v>7222.576602220759</v>
      </c>
      <c r="AI11" s="1860"/>
      <c r="AJ11" s="185"/>
    </row>
    <row r="12" spans="1:36" ht="12" customHeight="1" x14ac:dyDescent="0.25">
      <c r="B12" s="31" t="s">
        <v>16</v>
      </c>
      <c r="C12" s="185"/>
      <c r="D12" s="1012">
        <v>55</v>
      </c>
      <c r="E12" s="1012">
        <v>55</v>
      </c>
      <c r="F12" s="23"/>
      <c r="G12" s="23"/>
      <c r="H12" s="852">
        <v>9747482.8900000006</v>
      </c>
      <c r="I12" s="852">
        <v>8202940.7608384602</v>
      </c>
      <c r="J12" s="23"/>
      <c r="K12" s="28"/>
      <c r="L12" s="852">
        <v>9747482.8900000006</v>
      </c>
      <c r="M12" s="852">
        <v>8202940.7608384602</v>
      </c>
      <c r="N12" s="1689"/>
      <c r="O12" s="1689"/>
      <c r="P12" s="1888">
        <v>5.0799999999999998E-2</v>
      </c>
      <c r="Q12" s="1895">
        <v>4.9000000000000002E-2</v>
      </c>
      <c r="R12" s="23"/>
      <c r="S12" s="189"/>
      <c r="T12" s="1893">
        <v>5.0799999999999998E-2</v>
      </c>
      <c r="U12" s="1895">
        <v>4.9000000000000002E-2</v>
      </c>
      <c r="V12" s="1689"/>
      <c r="W12" s="185"/>
      <c r="X12" s="1173">
        <f>VLOOKUP(B12,'FX rates'!$B$9:$K$114,4,FALSE)</f>
        <v>2972.9821440000001</v>
      </c>
      <c r="Y12" s="844">
        <f>VLOOKUP(B12,'FX rates'!$B$9:$K$114,5,FALSE)</f>
        <v>2974.03</v>
      </c>
      <c r="Z12" s="305"/>
      <c r="AA12" s="31" t="s">
        <v>16</v>
      </c>
      <c r="AB12" s="305"/>
      <c r="AC12" s="852">
        <f t="shared" ref="AC12:AC14" si="2">H12/X12</f>
        <v>3278.6886761738992</v>
      </c>
      <c r="AD12" s="852" t="s">
        <v>123</v>
      </c>
      <c r="AE12" s="185"/>
      <c r="AF12" s="185"/>
      <c r="AG12" s="852">
        <f t="shared" si="0"/>
        <v>3278.6886761738992</v>
      </c>
      <c r="AH12" s="852">
        <f t="shared" si="1"/>
        <v>2758.1903211596587</v>
      </c>
      <c r="AI12" s="1860"/>
      <c r="AJ12" s="185"/>
    </row>
    <row r="13" spans="1:36" ht="12" customHeight="1" x14ac:dyDescent="0.25">
      <c r="B13" s="31" t="s">
        <v>18</v>
      </c>
      <c r="C13" s="185"/>
      <c r="D13" s="1012">
        <v>113</v>
      </c>
      <c r="E13" s="1012">
        <v>105</v>
      </c>
      <c r="F13" s="23"/>
      <c r="G13" s="23"/>
      <c r="H13" s="852" t="s">
        <v>123</v>
      </c>
      <c r="I13" s="852" t="s">
        <v>123</v>
      </c>
      <c r="J13" s="23"/>
      <c r="K13" s="28"/>
      <c r="L13" s="852">
        <v>9754.06</v>
      </c>
      <c r="M13" s="852">
        <v>7916.95</v>
      </c>
      <c r="N13" s="1689"/>
      <c r="O13" s="1689"/>
      <c r="P13" s="1888">
        <v>3.0499999999999999E-2</v>
      </c>
      <c r="Q13" s="1895">
        <v>3.5499999999999997E-2</v>
      </c>
      <c r="R13" s="23"/>
      <c r="S13" s="189"/>
      <c r="T13" s="1892" t="s">
        <v>123</v>
      </c>
      <c r="U13" s="1903" t="s">
        <v>123</v>
      </c>
      <c r="V13" s="1689"/>
      <c r="W13" s="185"/>
      <c r="X13" s="1173">
        <f>VLOOKUP(B13,'FX rates'!$B$9:$K$114,4,FALSE)</f>
        <v>3.2284790000000001</v>
      </c>
      <c r="Y13" s="844">
        <f>VLOOKUP(B13,'FX rates'!$B$9:$K$114,5,FALSE)</f>
        <v>3.2938999999999998</v>
      </c>
      <c r="Z13" s="305"/>
      <c r="AA13" s="31" t="s">
        <v>18</v>
      </c>
      <c r="AB13" s="305"/>
      <c r="AC13" s="852" t="s">
        <v>123</v>
      </c>
      <c r="AD13" s="852" t="s">
        <v>123</v>
      </c>
      <c r="AE13" s="185"/>
      <c r="AF13" s="185"/>
      <c r="AG13" s="852">
        <f t="shared" si="0"/>
        <v>3021.2555200142233</v>
      </c>
      <c r="AH13" s="852">
        <f t="shared" si="1"/>
        <v>2403.5186253377456</v>
      </c>
      <c r="AI13" s="1860"/>
      <c r="AJ13" s="185"/>
    </row>
    <row r="14" spans="1:36" ht="12" customHeight="1" x14ac:dyDescent="0.25">
      <c r="B14" s="31" t="s">
        <v>20</v>
      </c>
      <c r="C14" s="185"/>
      <c r="D14" s="1012">
        <v>147</v>
      </c>
      <c r="E14" s="1012">
        <v>137</v>
      </c>
      <c r="F14" s="23"/>
      <c r="G14" s="23"/>
      <c r="H14" s="852">
        <v>371964.08226915071</v>
      </c>
      <c r="I14" s="852">
        <v>319467.82093748997</v>
      </c>
      <c r="J14" s="23"/>
      <c r="K14" s="28"/>
      <c r="L14" s="852" t="s">
        <v>123</v>
      </c>
      <c r="M14" s="852" t="s">
        <v>123</v>
      </c>
      <c r="N14" s="1689"/>
      <c r="O14" s="1689"/>
      <c r="P14" s="1888">
        <v>8.9999999999999993E-3</v>
      </c>
      <c r="Q14" s="1895">
        <v>8.6999999999999994E-3</v>
      </c>
      <c r="R14" s="23"/>
      <c r="S14" s="189"/>
      <c r="T14" s="1892" t="s">
        <v>123</v>
      </c>
      <c r="U14" s="1903" t="s">
        <v>123</v>
      </c>
      <c r="V14" s="1689"/>
      <c r="W14" s="185"/>
      <c r="X14" s="1173">
        <f>VLOOKUP(B14,'FX rates'!$B$9:$K$114,4,FALSE)</f>
        <v>19.678550999999999</v>
      </c>
      <c r="Y14" s="844">
        <f>VLOOKUP(B14,'FX rates'!$B$9:$K$114,5,FALSE)</f>
        <v>20.715699999999998</v>
      </c>
      <c r="Z14" s="305"/>
      <c r="AA14" s="31" t="s">
        <v>20</v>
      </c>
      <c r="AB14" s="305"/>
      <c r="AC14" s="852">
        <f t="shared" si="2"/>
        <v>18902.005654234945</v>
      </c>
      <c r="AD14" s="852">
        <f>I14/Y14</f>
        <v>15421.531540690878</v>
      </c>
      <c r="AE14" s="185"/>
      <c r="AF14" s="185"/>
      <c r="AG14" s="852" t="s">
        <v>123</v>
      </c>
      <c r="AH14" s="852" t="s">
        <v>123</v>
      </c>
      <c r="AI14" s="1860"/>
      <c r="AJ14" s="185"/>
    </row>
    <row r="15" spans="1:36" ht="12" customHeight="1" x14ac:dyDescent="0.25">
      <c r="B15" s="37" t="s">
        <v>24</v>
      </c>
      <c r="C15" s="185"/>
      <c r="D15" s="1071">
        <v>1501</v>
      </c>
      <c r="E15" s="1071">
        <v>1482</v>
      </c>
      <c r="F15" s="23"/>
      <c r="G15" s="23"/>
      <c r="H15" s="1067" t="s">
        <v>123</v>
      </c>
      <c r="I15" s="1067" t="s">
        <v>123</v>
      </c>
      <c r="J15" s="23"/>
      <c r="K15" s="479"/>
      <c r="L15" s="1067" t="s">
        <v>123</v>
      </c>
      <c r="M15" s="1067" t="s">
        <v>123</v>
      </c>
      <c r="N15" s="1689"/>
      <c r="O15" s="1689"/>
      <c r="P15" s="1889">
        <v>2.7400000000000001E-2</v>
      </c>
      <c r="Q15" s="1897">
        <v>2.76E-2</v>
      </c>
      <c r="R15" s="23"/>
      <c r="S15" s="1905"/>
      <c r="T15" s="1899" t="s">
        <v>123</v>
      </c>
      <c r="U15" s="1904" t="s">
        <v>123</v>
      </c>
      <c r="V15" s="1689"/>
      <c r="W15" s="185"/>
      <c r="X15" s="1174">
        <f>VLOOKUP(B15,'FX rates'!$B$9:$K$114,4,FALSE)</f>
        <v>1.2550619999999999</v>
      </c>
      <c r="Y15" s="845">
        <f>VLOOKUP(B15,'FX rates'!$B$9:$K$114,5,FALSE)</f>
        <v>1.3436999999999999</v>
      </c>
      <c r="Z15" s="383"/>
      <c r="AA15" s="37" t="s">
        <v>24</v>
      </c>
      <c r="AB15" s="383"/>
      <c r="AC15" s="1067" t="s">
        <v>123</v>
      </c>
      <c r="AD15" s="1067" t="s">
        <v>123</v>
      </c>
      <c r="AE15" s="185"/>
      <c r="AF15" s="185"/>
      <c r="AG15" s="1067" t="s">
        <v>123</v>
      </c>
      <c r="AH15" s="1067" t="s">
        <v>123</v>
      </c>
      <c r="AI15" s="1860"/>
      <c r="AJ15" s="185"/>
    </row>
    <row r="16" spans="1:36" ht="12" customHeight="1" x14ac:dyDescent="0.25">
      <c r="B16" s="140"/>
      <c r="C16" s="185"/>
      <c r="D16" s="236"/>
      <c r="E16" s="236"/>
      <c r="F16" s="23"/>
      <c r="G16" s="23"/>
      <c r="H16" s="28"/>
      <c r="I16" s="28"/>
      <c r="J16" s="23"/>
      <c r="K16" s="28"/>
      <c r="L16" s="28"/>
      <c r="M16" s="28"/>
      <c r="N16" s="1689"/>
      <c r="O16" s="1689"/>
      <c r="P16" s="189"/>
      <c r="Q16" s="189"/>
      <c r="R16" s="23"/>
      <c r="S16" s="189"/>
      <c r="T16" s="189"/>
      <c r="U16" s="189"/>
      <c r="V16" s="1689"/>
      <c r="W16" s="28"/>
      <c r="X16" s="28"/>
      <c r="Y16" s="28"/>
      <c r="Z16" s="305"/>
      <c r="AA16" s="140"/>
      <c r="AB16" s="305"/>
      <c r="AC16" s="185"/>
      <c r="AD16" s="185"/>
      <c r="AE16" s="185"/>
      <c r="AF16" s="185"/>
      <c r="AI16" s="1860"/>
    </row>
    <row r="17" spans="1:36" ht="12" customHeight="1" x14ac:dyDescent="0.25">
      <c r="B17" s="49"/>
      <c r="C17" s="185"/>
      <c r="D17" s="236"/>
      <c r="E17" s="236"/>
      <c r="F17" s="23"/>
      <c r="G17" s="23"/>
      <c r="H17" s="28"/>
      <c r="I17" s="28"/>
      <c r="J17" s="23"/>
      <c r="K17" s="28"/>
      <c r="L17" s="28"/>
      <c r="M17" s="28"/>
      <c r="N17" s="1689"/>
      <c r="O17" s="1689"/>
      <c r="P17" s="189"/>
      <c r="Q17" s="189"/>
      <c r="R17" s="23"/>
      <c r="S17" s="189"/>
      <c r="T17" s="189"/>
      <c r="U17" s="189"/>
      <c r="V17" s="1689"/>
      <c r="W17" s="28"/>
      <c r="X17" s="28"/>
      <c r="Y17" s="28"/>
      <c r="Z17" s="305"/>
      <c r="AA17" s="49"/>
      <c r="AB17" s="305"/>
      <c r="AC17" s="185"/>
      <c r="AD17" s="185"/>
      <c r="AE17" s="185"/>
      <c r="AF17" s="185"/>
      <c r="AI17" s="1860"/>
    </row>
    <row r="18" spans="1:36" ht="12" customHeight="1" x14ac:dyDescent="0.25">
      <c r="B18" s="20" t="s">
        <v>27</v>
      </c>
      <c r="C18" s="185"/>
      <c r="D18" s="236"/>
      <c r="E18" s="388"/>
      <c r="F18" s="23"/>
      <c r="G18" s="23"/>
      <c r="H18" s="28"/>
      <c r="I18" s="28"/>
      <c r="J18" s="23"/>
      <c r="K18" s="28"/>
      <c r="L18" s="28"/>
      <c r="M18" s="28"/>
      <c r="N18" s="1689"/>
      <c r="O18" s="1689"/>
      <c r="P18" s="189"/>
      <c r="Q18" s="189"/>
      <c r="R18" s="23"/>
      <c r="S18" s="189"/>
      <c r="T18" s="189"/>
      <c r="U18" s="189"/>
      <c r="V18" s="1689"/>
      <c r="W18" s="28"/>
      <c r="X18" s="28"/>
      <c r="Y18" s="28"/>
      <c r="Z18" s="305"/>
      <c r="AA18" s="20" t="s">
        <v>27</v>
      </c>
      <c r="AB18" s="305"/>
      <c r="AC18" s="185"/>
      <c r="AD18" s="185"/>
      <c r="AE18" s="185"/>
      <c r="AF18" s="185"/>
      <c r="AI18" s="1860"/>
    </row>
    <row r="19" spans="1:36" ht="12" customHeight="1" x14ac:dyDescent="0.25">
      <c r="B19" s="26" t="s">
        <v>31</v>
      </c>
      <c r="C19" s="185"/>
      <c r="D19" s="1010">
        <v>454</v>
      </c>
      <c r="E19" s="1010">
        <v>464</v>
      </c>
      <c r="F19" s="23"/>
      <c r="G19" s="23"/>
      <c r="H19" s="910">
        <v>51838.91</v>
      </c>
      <c r="I19" s="910">
        <v>51303.03869745</v>
      </c>
      <c r="J19" s="23"/>
      <c r="K19" s="840"/>
      <c r="L19" s="910">
        <v>51838.91</v>
      </c>
      <c r="M19" s="910">
        <v>51303.03869745</v>
      </c>
      <c r="N19" s="1689"/>
      <c r="O19" s="1689"/>
      <c r="P19" s="1890">
        <v>2.8799999999999999E-2</v>
      </c>
      <c r="Q19" s="1894">
        <v>3.1300000000000001E-2</v>
      </c>
      <c r="R19" s="23"/>
      <c r="S19" s="1907"/>
      <c r="T19" s="1896">
        <v>2.8799999999999999E-2</v>
      </c>
      <c r="U19" s="1896">
        <v>3.1300000000000001E-2</v>
      </c>
      <c r="V19" s="1689"/>
      <c r="W19" s="835"/>
      <c r="X19" s="1172">
        <f>VLOOKUP(B19,'FX rates'!$B$9:$K$114,4,FALSE)</f>
        <v>4.0572790000000003</v>
      </c>
      <c r="Y19" s="843">
        <f>VLOOKUP(B19,'FX rates'!$B$9:$K$114,5,FALSE)</f>
        <v>4.4835000000000003</v>
      </c>
      <c r="Z19" s="305"/>
      <c r="AA19" s="26" t="s">
        <v>31</v>
      </c>
      <c r="AB19" s="305"/>
      <c r="AC19" s="1398">
        <f>H19/X19</f>
        <v>12776.767385235276</v>
      </c>
      <c r="AD19" s="1881">
        <f t="shared" ref="AD19:AD48" si="3">I19/Y19</f>
        <v>11442.631581900301</v>
      </c>
      <c r="AE19" s="185"/>
      <c r="AF19" s="185"/>
      <c r="AG19" s="850">
        <f t="shared" si="0"/>
        <v>12776.767385235276</v>
      </c>
      <c r="AH19" s="910">
        <f t="shared" si="1"/>
        <v>11442.631581900301</v>
      </c>
      <c r="AI19" s="1860" t="s">
        <v>122</v>
      </c>
      <c r="AJ19" s="185"/>
    </row>
    <row r="20" spans="1:36" ht="12" customHeight="1" x14ac:dyDescent="0.25">
      <c r="B20" s="31" t="s">
        <v>33</v>
      </c>
      <c r="C20" s="185"/>
      <c r="D20" s="1012">
        <v>177</v>
      </c>
      <c r="E20" s="1012">
        <v>181</v>
      </c>
      <c r="F20" s="23"/>
      <c r="G20" s="23"/>
      <c r="H20" s="852" t="s">
        <v>123</v>
      </c>
      <c r="I20" s="852" t="s">
        <v>123</v>
      </c>
      <c r="J20" s="23"/>
      <c r="K20" s="839"/>
      <c r="L20" s="852" t="s">
        <v>123</v>
      </c>
      <c r="M20" s="852" t="s">
        <v>123</v>
      </c>
      <c r="N20" s="1689"/>
      <c r="O20" s="1689"/>
      <c r="P20" s="1888" t="s">
        <v>123</v>
      </c>
      <c r="Q20" s="1895" t="s">
        <v>123</v>
      </c>
      <c r="R20" s="23"/>
      <c r="S20" s="1908"/>
      <c r="T20" s="1893">
        <v>3.1899999999999998E-2</v>
      </c>
      <c r="U20" s="1893">
        <v>2.75E-2</v>
      </c>
      <c r="V20" s="1689"/>
      <c r="W20" s="835"/>
      <c r="X20" s="1173">
        <f>VLOOKUP(B20,'FX rates'!$B$9:$K$114,4,FALSE)</f>
        <v>152.920412</v>
      </c>
      <c r="Y20" s="844">
        <f>VLOOKUP(B20,'FX rates'!$B$9:$K$114,5,FALSE)</f>
        <v>146.97999999999999</v>
      </c>
      <c r="Z20" s="305"/>
      <c r="AA20" s="31" t="s">
        <v>33</v>
      </c>
      <c r="AB20" s="305"/>
      <c r="AC20" s="1880" t="s">
        <v>123</v>
      </c>
      <c r="AD20" s="1880" t="s">
        <v>123</v>
      </c>
      <c r="AE20" s="185"/>
      <c r="AF20" s="185"/>
      <c r="AG20" s="1880" t="s">
        <v>123</v>
      </c>
      <c r="AH20" s="1880" t="s">
        <v>123</v>
      </c>
      <c r="AI20" s="1860"/>
      <c r="AJ20" s="185"/>
    </row>
    <row r="21" spans="1:36" ht="12" customHeight="1" x14ac:dyDescent="0.25">
      <c r="B21" s="31" t="s">
        <v>37</v>
      </c>
      <c r="C21" s="185"/>
      <c r="D21" s="1012">
        <v>849</v>
      </c>
      <c r="E21" s="1012">
        <v>810</v>
      </c>
      <c r="F21" s="23"/>
      <c r="G21" s="23"/>
      <c r="H21" s="852" t="s">
        <v>123</v>
      </c>
      <c r="I21" s="852" t="s">
        <v>123</v>
      </c>
      <c r="J21" s="23"/>
      <c r="K21" s="839"/>
      <c r="L21" s="852">
        <v>918264.91970314016</v>
      </c>
      <c r="M21" s="852">
        <v>778142.00926330732</v>
      </c>
      <c r="N21" s="1689"/>
      <c r="O21" s="1689"/>
      <c r="P21" s="1888">
        <v>2.7900000000000001E-2</v>
      </c>
      <c r="Q21" s="1895">
        <v>3.2399999999999998E-2</v>
      </c>
      <c r="R21" s="23"/>
      <c r="S21" s="1908"/>
      <c r="T21" s="1893" t="s">
        <v>123</v>
      </c>
      <c r="U21" s="1893" t="s">
        <v>123</v>
      </c>
      <c r="V21" s="1689"/>
      <c r="W21" s="835"/>
      <c r="X21" s="1173">
        <f>VLOOKUP(B21,'FX rates'!$B$9:$K$114,4,FALSE)</f>
        <v>7.8149249999999997</v>
      </c>
      <c r="Y21" s="844">
        <f>VLOOKUP(B21,'FX rates'!$B$9:$K$114,5,FALSE)</f>
        <v>7.7542999999999997</v>
      </c>
      <c r="Z21" s="305"/>
      <c r="AA21" s="31" t="s">
        <v>37</v>
      </c>
      <c r="AB21" s="305"/>
      <c r="AC21" s="1880" t="s">
        <v>123</v>
      </c>
      <c r="AD21" s="1880" t="s">
        <v>123</v>
      </c>
      <c r="AE21" s="185"/>
      <c r="AF21" s="185"/>
      <c r="AG21" s="1880">
        <f t="shared" si="0"/>
        <v>117501.43727587152</v>
      </c>
      <c r="AH21" s="1880">
        <f t="shared" si="1"/>
        <v>100349.74262838777</v>
      </c>
      <c r="AI21" s="1860"/>
      <c r="AJ21" s="185"/>
    </row>
    <row r="22" spans="1:36" s="102" customFormat="1" ht="12" customHeight="1" x14ac:dyDescent="0.25">
      <c r="A22" s="1"/>
      <c r="B22" s="31" t="s">
        <v>39</v>
      </c>
      <c r="C22" s="185"/>
      <c r="D22" s="1012">
        <v>566</v>
      </c>
      <c r="E22" s="1012">
        <v>537</v>
      </c>
      <c r="F22" s="23"/>
      <c r="G22" s="23"/>
      <c r="H22" s="852">
        <v>121324553.913845</v>
      </c>
      <c r="I22" s="852">
        <v>73628380.424572989</v>
      </c>
      <c r="J22" s="23"/>
      <c r="K22" s="839"/>
      <c r="L22" s="852" t="s">
        <v>123</v>
      </c>
      <c r="M22" s="852">
        <v>86621624.0289094</v>
      </c>
      <c r="N22" s="1689"/>
      <c r="O22" s="1689"/>
      <c r="P22" s="1888" t="s">
        <v>123</v>
      </c>
      <c r="Q22" s="1895">
        <v>1.5100000000000001E-2</v>
      </c>
      <c r="R22" s="23"/>
      <c r="S22" s="1908"/>
      <c r="T22" s="1893" t="s">
        <v>123</v>
      </c>
      <c r="U22" s="1893">
        <v>1.2800000000000001E-2</v>
      </c>
      <c r="V22" s="1689"/>
      <c r="W22" s="835"/>
      <c r="X22" s="1173">
        <f>VLOOKUP(B22,'FX rates'!$B$9:$K$114,4,FALSE)</f>
        <v>13544.438488</v>
      </c>
      <c r="Y22" s="844">
        <f>VLOOKUP(B22,'FX rates'!$B$9:$K$114,5,FALSE)</f>
        <v>13513.5</v>
      </c>
      <c r="Z22" s="305"/>
      <c r="AA22" s="31" t="s">
        <v>39</v>
      </c>
      <c r="AB22" s="305"/>
      <c r="AC22" s="1880">
        <f>H22/X22</f>
        <v>8957.5181740708722</v>
      </c>
      <c r="AD22" s="1880">
        <f t="shared" si="3"/>
        <v>5448.5055999240012</v>
      </c>
      <c r="AE22" s="185"/>
      <c r="AF22" s="185"/>
      <c r="AG22" s="1880" t="s">
        <v>123</v>
      </c>
      <c r="AH22" s="1880">
        <f t="shared" si="1"/>
        <v>6410.0065881458841</v>
      </c>
      <c r="AI22" s="1860"/>
      <c r="AJ22" s="185"/>
    </row>
    <row r="23" spans="1:36" ht="12" customHeight="1" x14ac:dyDescent="0.25">
      <c r="B23" s="31" t="s">
        <v>41</v>
      </c>
      <c r="C23" s="185"/>
      <c r="D23" s="1012">
        <v>2380</v>
      </c>
      <c r="E23" s="1012">
        <v>2322</v>
      </c>
      <c r="F23" s="23"/>
      <c r="G23" s="23"/>
      <c r="H23" s="852" t="s">
        <v>123</v>
      </c>
      <c r="I23" s="852" t="s">
        <v>123</v>
      </c>
      <c r="J23" s="23"/>
      <c r="K23" s="839"/>
      <c r="L23" s="852" t="s">
        <v>123</v>
      </c>
      <c r="M23" s="852" t="s">
        <v>123</v>
      </c>
      <c r="N23" s="1689"/>
      <c r="O23" s="1689"/>
      <c r="P23" s="1888">
        <v>1.6799999999999999E-2</v>
      </c>
      <c r="Q23" s="1895">
        <v>1.8700000000000001E-2</v>
      </c>
      <c r="R23" s="23"/>
      <c r="S23" s="1908"/>
      <c r="T23" s="1893" t="s">
        <v>123</v>
      </c>
      <c r="U23" s="1893" t="s">
        <v>123</v>
      </c>
      <c r="V23" s="1689"/>
      <c r="W23" s="835"/>
      <c r="X23" s="1173">
        <f>VLOOKUP(B23,'FX rates'!$B$9:$K$114,4,FALSE)</f>
        <v>112.646828</v>
      </c>
      <c r="Y23" s="844">
        <f>VLOOKUP(B23,'FX rates'!$B$9:$K$114,5,FALSE)</f>
        <v>116.965</v>
      </c>
      <c r="Z23" s="305"/>
      <c r="AA23" s="31" t="s">
        <v>41</v>
      </c>
      <c r="AB23" s="305"/>
      <c r="AC23" s="1880" t="s">
        <v>123</v>
      </c>
      <c r="AD23" s="1880" t="s">
        <v>123</v>
      </c>
      <c r="AE23" s="185"/>
      <c r="AF23" s="185"/>
      <c r="AG23" s="1880" t="s">
        <v>123</v>
      </c>
      <c r="AH23" s="1880" t="s">
        <v>123</v>
      </c>
      <c r="AI23" s="1860"/>
      <c r="AJ23" s="185"/>
    </row>
    <row r="24" spans="1:36" ht="12" customHeight="1" x14ac:dyDescent="0.25">
      <c r="B24" s="31" t="s">
        <v>43</v>
      </c>
      <c r="C24" s="185"/>
      <c r="D24" s="1012">
        <v>576</v>
      </c>
      <c r="E24" s="1012" t="s">
        <v>123</v>
      </c>
      <c r="F24" s="23"/>
      <c r="G24" s="23"/>
      <c r="H24" s="852" t="s">
        <v>123</v>
      </c>
      <c r="I24" s="852" t="s">
        <v>123</v>
      </c>
      <c r="J24" s="23"/>
      <c r="K24" s="839"/>
      <c r="L24" s="852" t="s">
        <v>123</v>
      </c>
      <c r="M24" s="852" t="s">
        <v>123</v>
      </c>
      <c r="N24" s="1689"/>
      <c r="O24" s="1689"/>
      <c r="P24" s="1888">
        <v>1.3599999999999999E-2</v>
      </c>
      <c r="Q24" s="1895" t="s">
        <v>123</v>
      </c>
      <c r="R24" s="23"/>
      <c r="S24" s="1908"/>
      <c r="T24" s="1893" t="s">
        <v>123</v>
      </c>
      <c r="U24" s="1893" t="s">
        <v>123</v>
      </c>
      <c r="V24" s="1689"/>
      <c r="W24" s="835"/>
      <c r="X24" s="1738">
        <f>VLOOKUP(B24,'FX rates'!$B$9:$K$114,4,FALSE)</f>
        <v>1066.235158</v>
      </c>
      <c r="Y24" s="844">
        <f>VLOOKUP(B24,'FX rates'!$B$9:$K$114,5,FALSE)</f>
        <v>1203.51</v>
      </c>
      <c r="Z24" s="305"/>
      <c r="AA24" s="31" t="s">
        <v>43</v>
      </c>
      <c r="AB24" s="305"/>
      <c r="AC24" s="1880" t="s">
        <v>123</v>
      </c>
      <c r="AD24" s="1880" t="s">
        <v>123</v>
      </c>
      <c r="AE24" s="185"/>
      <c r="AF24" s="185"/>
      <c r="AG24" s="1880" t="s">
        <v>123</v>
      </c>
      <c r="AH24" s="1880" t="s">
        <v>123</v>
      </c>
      <c r="AI24" s="1860"/>
      <c r="AJ24" s="185"/>
    </row>
    <row r="25" spans="1:36" ht="12" customHeight="1" x14ac:dyDescent="0.25">
      <c r="B25" s="31" t="s">
        <v>612</v>
      </c>
      <c r="C25" s="185"/>
      <c r="D25" s="1012">
        <v>1885</v>
      </c>
      <c r="E25" s="1012">
        <v>846</v>
      </c>
      <c r="F25" s="23"/>
      <c r="G25" s="23"/>
      <c r="H25" s="852" t="s">
        <v>123</v>
      </c>
      <c r="I25" s="852" t="s">
        <v>123</v>
      </c>
      <c r="J25" s="23"/>
      <c r="K25" s="839"/>
      <c r="L25" s="852" t="s">
        <v>123</v>
      </c>
      <c r="M25" s="852" t="s">
        <v>123</v>
      </c>
      <c r="N25" s="1689"/>
      <c r="O25" s="1689"/>
      <c r="P25" s="1888" t="s">
        <v>123</v>
      </c>
      <c r="Q25" s="1895" t="s">
        <v>123</v>
      </c>
      <c r="R25" s="23"/>
      <c r="S25" s="1908"/>
      <c r="T25" s="1893" t="s">
        <v>123</v>
      </c>
      <c r="U25" s="1893" t="s">
        <v>123</v>
      </c>
      <c r="V25" s="1689"/>
      <c r="W25" s="835"/>
      <c r="X25" s="1173">
        <f>VLOOKUP(B25,'FX rates'!$B$9:$K$114,4,FALSE)</f>
        <v>63.714761000000003</v>
      </c>
      <c r="Y25" s="844">
        <f>VLOOKUP(B25,'FX rates'!$B$9:$K$114,5,FALSE)</f>
        <v>67.808000000000007</v>
      </c>
      <c r="Z25" s="305"/>
      <c r="AA25" s="31" t="s">
        <v>612</v>
      </c>
      <c r="AB25" s="305"/>
      <c r="AC25" s="1880" t="s">
        <v>123</v>
      </c>
      <c r="AD25" s="1880" t="s">
        <v>123</v>
      </c>
      <c r="AE25" s="185"/>
      <c r="AF25" s="185"/>
      <c r="AG25" s="1880" t="s">
        <v>123</v>
      </c>
      <c r="AH25" s="1880" t="s">
        <v>123</v>
      </c>
      <c r="AI25" s="1860"/>
      <c r="AJ25" s="185"/>
    </row>
    <row r="26" spans="1:36" ht="12" customHeight="1" x14ac:dyDescent="0.25">
      <c r="B26" s="31" t="s">
        <v>45</v>
      </c>
      <c r="C26" s="185"/>
      <c r="D26" s="1012">
        <v>111</v>
      </c>
      <c r="E26" s="1012">
        <v>113</v>
      </c>
      <c r="F26" s="23"/>
      <c r="G26" s="23"/>
      <c r="H26" s="852">
        <v>5058.3766855417098</v>
      </c>
      <c r="I26" s="852">
        <v>5326.7561038844397</v>
      </c>
      <c r="J26" s="23"/>
      <c r="K26" s="839"/>
      <c r="L26" s="852">
        <v>6694.0156735417095</v>
      </c>
      <c r="M26" s="852">
        <v>7119.4308954799453</v>
      </c>
      <c r="N26" s="1689"/>
      <c r="O26" s="1689"/>
      <c r="P26" s="1888">
        <v>5.0218832314667949E-2</v>
      </c>
      <c r="Q26" s="1895">
        <v>6.0400000000000002E-2</v>
      </c>
      <c r="R26" s="23"/>
      <c r="S26" s="1908"/>
      <c r="T26" s="1893">
        <v>3.7948188791921897E-2</v>
      </c>
      <c r="U26" s="1893">
        <v>4.6300000000000001E-2</v>
      </c>
      <c r="V26" s="1689"/>
      <c r="W26" s="835"/>
      <c r="X26" s="1173">
        <f>VLOOKUP(B26,'FX rates'!$B$9:$K$114,4,FALSE)</f>
        <v>1.4076569999999999</v>
      </c>
      <c r="Y26" s="844">
        <f>VLOOKUP(B26,'FX rates'!$B$9:$K$114,5,FALSE)</f>
        <v>1.4371</v>
      </c>
      <c r="Z26" s="305"/>
      <c r="AA26" s="31" t="s">
        <v>45</v>
      </c>
      <c r="AB26" s="305"/>
      <c r="AC26" s="1880">
        <f t="shared" ref="AC26:AC28" si="4">H26/X26</f>
        <v>3593.4724762791716</v>
      </c>
      <c r="AD26" s="1880">
        <f t="shared" si="3"/>
        <v>3706.6008655517635</v>
      </c>
      <c r="AE26" s="185"/>
      <c r="AF26" s="185"/>
      <c r="AG26" s="852">
        <f t="shared" si="0"/>
        <v>4755.430956221373</v>
      </c>
      <c r="AH26" s="852">
        <f t="shared" si="1"/>
        <v>4954.02609107226</v>
      </c>
      <c r="AI26" s="1860"/>
      <c r="AJ26" s="185"/>
    </row>
    <row r="27" spans="1:36" ht="12" customHeight="1" x14ac:dyDescent="0.25">
      <c r="B27" s="31" t="s">
        <v>553</v>
      </c>
      <c r="C27" s="185"/>
      <c r="D27" s="1012">
        <v>115</v>
      </c>
      <c r="E27" s="1012">
        <v>118</v>
      </c>
      <c r="F27" s="23"/>
      <c r="G27" s="23"/>
      <c r="H27" s="852" t="s">
        <v>123</v>
      </c>
      <c r="I27" s="852" t="s">
        <v>123</v>
      </c>
      <c r="J27" s="23"/>
      <c r="K27" s="839"/>
      <c r="L27" s="852">
        <v>219875.82832373091</v>
      </c>
      <c r="M27" s="852">
        <v>217574.79021311583</v>
      </c>
      <c r="N27" s="1689"/>
      <c r="O27" s="1689"/>
      <c r="P27" s="1888">
        <v>1.54392952710411E-2</v>
      </c>
      <c r="Q27" s="1895">
        <v>1.8724932502080203E-2</v>
      </c>
      <c r="R27" s="23"/>
      <c r="S27" s="1908"/>
      <c r="T27" s="1893" t="s">
        <v>123</v>
      </c>
      <c r="U27" s="1893" t="s">
        <v>123</v>
      </c>
      <c r="V27" s="1689"/>
      <c r="W27" s="835"/>
      <c r="X27" s="1173">
        <f>VLOOKUP(B27,'FX rates'!$B$9:$K$114,4,FALSE)</f>
        <v>49.899349000000001</v>
      </c>
      <c r="Y27" s="844">
        <f>VLOOKUP(B27,'FX rates'!$B$9:$K$114,5,FALSE)</f>
        <v>49.525799999999997</v>
      </c>
      <c r="Z27" s="386"/>
      <c r="AA27" s="31" t="s">
        <v>553</v>
      </c>
      <c r="AB27" s="386"/>
      <c r="AC27" s="1880" t="s">
        <v>123</v>
      </c>
      <c r="AD27" s="1880" t="s">
        <v>123</v>
      </c>
      <c r="AE27" s="185"/>
      <c r="AF27" s="185"/>
      <c r="AG27" s="852">
        <f t="shared" si="0"/>
        <v>4406.3867110516994</v>
      </c>
      <c r="AH27" s="852">
        <f t="shared" si="1"/>
        <v>4393.1605388124135</v>
      </c>
      <c r="AI27" s="1860"/>
      <c r="AJ27" s="185"/>
    </row>
    <row r="28" spans="1:36" ht="12" customHeight="1" x14ac:dyDescent="0.25">
      <c r="B28" s="31" t="s">
        <v>48</v>
      </c>
      <c r="C28" s="102"/>
      <c r="D28" s="1012">
        <v>927</v>
      </c>
      <c r="E28" s="1012">
        <v>761</v>
      </c>
      <c r="F28" s="23"/>
      <c r="G28" s="23"/>
      <c r="H28" s="852">
        <v>615358</v>
      </c>
      <c r="I28" s="852">
        <v>509943</v>
      </c>
      <c r="J28" s="23"/>
      <c r="K28" s="839"/>
      <c r="L28" s="852">
        <v>615358</v>
      </c>
      <c r="M28" s="852">
        <v>509943</v>
      </c>
      <c r="N28" s="1689"/>
      <c r="O28" s="1689"/>
      <c r="P28" s="1888">
        <v>1.8599999999999998E-2</v>
      </c>
      <c r="Q28" s="1895">
        <v>1.7899999999999999E-2</v>
      </c>
      <c r="R28" s="23"/>
      <c r="S28" s="1908"/>
      <c r="T28" s="1893">
        <v>1.8599999999999998E-2</v>
      </c>
      <c r="U28" s="1893">
        <v>1.7899999999999999E-2</v>
      </c>
      <c r="V28" s="1689"/>
      <c r="W28" s="838"/>
      <c r="X28" s="1173">
        <f>VLOOKUP(B28,'FX rates'!$B$9:$K$114,4,FALSE)</f>
        <v>6.5165519999999999</v>
      </c>
      <c r="Y28" s="844">
        <f>VLOOKUP(B28,'FX rates'!$B$9:$K$114,5,FALSE)</f>
        <v>6.9436999999999998</v>
      </c>
      <c r="AA28" s="31" t="s">
        <v>48</v>
      </c>
      <c r="AC28" s="1880">
        <f t="shared" si="4"/>
        <v>94429.999177479142</v>
      </c>
      <c r="AD28" s="1880">
        <f t="shared" si="3"/>
        <v>73439.664732059275</v>
      </c>
      <c r="AE28" s="185"/>
      <c r="AF28" s="185"/>
      <c r="AG28" s="852">
        <f t="shared" si="0"/>
        <v>94429.999177479142</v>
      </c>
      <c r="AH28" s="852">
        <f t="shared" si="1"/>
        <v>73439.664732059275</v>
      </c>
      <c r="AI28" s="1860"/>
    </row>
    <row r="29" spans="1:36" ht="12" customHeight="1" x14ac:dyDescent="0.25">
      <c r="B29" s="31" t="s">
        <v>50</v>
      </c>
      <c r="C29" s="185"/>
      <c r="D29" s="1012">
        <v>284</v>
      </c>
      <c r="E29" s="1012">
        <v>49</v>
      </c>
      <c r="F29" s="23"/>
      <c r="G29" s="23"/>
      <c r="H29" s="1880" t="s">
        <v>123</v>
      </c>
      <c r="I29" s="852" t="s">
        <v>123</v>
      </c>
      <c r="J29" s="23"/>
      <c r="K29" s="839"/>
      <c r="L29" s="1880" t="s">
        <v>123</v>
      </c>
      <c r="M29" s="852" t="s">
        <v>123</v>
      </c>
      <c r="N29" s="1689"/>
      <c r="O29" s="1689"/>
      <c r="P29" s="1893" t="s">
        <v>123</v>
      </c>
      <c r="Q29" s="1895" t="s">
        <v>123</v>
      </c>
      <c r="R29" s="23"/>
      <c r="S29" s="1908"/>
      <c r="T29" s="1893" t="s">
        <v>123</v>
      </c>
      <c r="U29" s="1893" t="s">
        <v>123</v>
      </c>
      <c r="V29" s="1689"/>
      <c r="W29" s="835"/>
      <c r="X29" s="1173">
        <f>VLOOKUP(B29,'FX rates'!$B$9:$K$114,4,FALSE)</f>
        <v>6.5165519999999999</v>
      </c>
      <c r="Y29" s="844">
        <f>VLOOKUP(B29,'FX rates'!$B$9:$K$114,5,FALSE)</f>
        <v>6.9436999999999998</v>
      </c>
      <c r="Z29" s="386"/>
      <c r="AA29" s="31" t="s">
        <v>50</v>
      </c>
      <c r="AB29" s="386"/>
      <c r="AC29" s="1880" t="s">
        <v>123</v>
      </c>
      <c r="AD29" s="1880" t="s">
        <v>123</v>
      </c>
      <c r="AE29" s="185"/>
      <c r="AF29" s="185"/>
      <c r="AG29" s="852" t="s">
        <v>123</v>
      </c>
      <c r="AH29" s="852" t="s">
        <v>123</v>
      </c>
      <c r="AI29" s="1860"/>
      <c r="AJ29" s="185"/>
    </row>
    <row r="30" spans="1:36" ht="12" customHeight="1" x14ac:dyDescent="0.25">
      <c r="B30" s="31" t="s">
        <v>474</v>
      </c>
      <c r="C30" s="185"/>
      <c r="D30" s="1012">
        <v>397</v>
      </c>
      <c r="E30" s="1012">
        <v>387</v>
      </c>
      <c r="F30" s="23"/>
      <c r="G30" s="23"/>
      <c r="H30" s="1880" t="s">
        <v>123</v>
      </c>
      <c r="I30" s="852" t="s">
        <v>123</v>
      </c>
      <c r="J30" s="23"/>
      <c r="K30" s="839"/>
      <c r="L30" s="852">
        <v>465790.17568327469</v>
      </c>
      <c r="M30" s="852">
        <v>425200.68</v>
      </c>
      <c r="N30" s="1689"/>
      <c r="O30" s="1689"/>
      <c r="P30" s="1888">
        <v>2.6565129451714038E-2</v>
      </c>
      <c r="Q30" s="1895">
        <v>2.8299999999999999E-2</v>
      </c>
      <c r="R30" s="23"/>
      <c r="S30" s="1908"/>
      <c r="T30" s="1893" t="s">
        <v>123</v>
      </c>
      <c r="U30" s="1893" t="s">
        <v>123</v>
      </c>
      <c r="V30" s="1689"/>
      <c r="W30" s="835"/>
      <c r="X30" s="1173">
        <f>VLOOKUP(B30,'FX rates'!$B$9:$K$114,4,FALSE)</f>
        <v>32.551189999999998</v>
      </c>
      <c r="Y30" s="844">
        <f>VLOOKUP(B30,'FX rates'!$B$9:$K$114,5,FALSE)</f>
        <v>35.666600000000003</v>
      </c>
      <c r="Z30" s="305"/>
      <c r="AA30" s="31" t="s">
        <v>474</v>
      </c>
      <c r="AB30" s="305"/>
      <c r="AC30" s="1880" t="s">
        <v>123</v>
      </c>
      <c r="AD30" s="1880" t="s">
        <v>123</v>
      </c>
      <c r="AE30" s="185"/>
      <c r="AF30" s="185"/>
      <c r="AG30" s="852">
        <f t="shared" si="0"/>
        <v>14309.466894552081</v>
      </c>
      <c r="AH30" s="852">
        <f t="shared" si="1"/>
        <v>11921.536675769486</v>
      </c>
      <c r="AI30" s="1860"/>
      <c r="AJ30" s="185"/>
    </row>
    <row r="31" spans="1:36" ht="12" customHeight="1" x14ac:dyDescent="0.25">
      <c r="B31" s="31" t="s">
        <v>55</v>
      </c>
      <c r="C31" s="185"/>
      <c r="D31" s="1012">
        <v>496</v>
      </c>
      <c r="E31" s="1012">
        <v>482</v>
      </c>
      <c r="F31" s="23"/>
      <c r="G31" s="23"/>
      <c r="H31" s="852">
        <v>94189</v>
      </c>
      <c r="I31" s="852">
        <v>87014</v>
      </c>
      <c r="J31" s="23"/>
      <c r="K31" s="839"/>
      <c r="L31" s="1880" t="s">
        <v>123</v>
      </c>
      <c r="M31" s="852" t="s">
        <v>123</v>
      </c>
      <c r="N31" s="1689"/>
      <c r="O31" s="1689"/>
      <c r="P31" s="1888" t="s">
        <v>123</v>
      </c>
      <c r="Q31" s="1895">
        <v>1.8700000000000001E-2</v>
      </c>
      <c r="R31" s="23"/>
      <c r="S31" s="1908"/>
      <c r="T31" s="1893">
        <v>2.8400000000000002E-2</v>
      </c>
      <c r="U31" s="1893">
        <v>3.2000000000000001E-2</v>
      </c>
      <c r="V31" s="1689"/>
      <c r="W31" s="835"/>
      <c r="X31" s="1173">
        <f>VLOOKUP(B31,'FX rates'!$B$9:$K$114,4,FALSE)</f>
        <v>29.664079999999998</v>
      </c>
      <c r="Y31" s="844">
        <f>VLOOKUP(B31,'FX rates'!$B$9:$K$114,5,FALSE)</f>
        <v>32.283099999999997</v>
      </c>
      <c r="Z31" s="305"/>
      <c r="AA31" s="31" t="s">
        <v>55</v>
      </c>
      <c r="AB31" s="305"/>
      <c r="AC31" s="1880">
        <f t="shared" ref="AC31" si="5">H31/X31</f>
        <v>3175.1869601214671</v>
      </c>
      <c r="AD31" s="1880">
        <f t="shared" ref="AD31" si="6">I31/Y31</f>
        <v>2695.3421449612956</v>
      </c>
      <c r="AE31" s="185"/>
      <c r="AF31" s="185"/>
      <c r="AG31" s="851" t="s">
        <v>123</v>
      </c>
      <c r="AH31" s="852" t="s">
        <v>123</v>
      </c>
      <c r="AI31" s="1860"/>
      <c r="AJ31" s="185"/>
    </row>
    <row r="32" spans="1:36" ht="12" customHeight="1" x14ac:dyDescent="0.25">
      <c r="B32" s="37" t="s">
        <v>57</v>
      </c>
      <c r="C32" s="185"/>
      <c r="D32" s="1071">
        <v>701</v>
      </c>
      <c r="E32" s="1071">
        <v>685</v>
      </c>
      <c r="F32" s="23"/>
      <c r="G32" s="23"/>
      <c r="H32" s="1067" t="s">
        <v>123</v>
      </c>
      <c r="I32" s="1067" t="s">
        <v>123</v>
      </c>
      <c r="J32" s="23"/>
      <c r="K32" s="840"/>
      <c r="L32" s="1067">
        <v>1242626.5671019999</v>
      </c>
      <c r="M32" s="1067">
        <v>1151502.935423</v>
      </c>
      <c r="N32" s="1689"/>
      <c r="O32" s="1689"/>
      <c r="P32" s="1909">
        <v>3.95E-2</v>
      </c>
      <c r="Q32" s="1898">
        <v>4.3499999999999997E-2</v>
      </c>
      <c r="R32" s="23"/>
      <c r="S32" s="1907"/>
      <c r="T32" s="1910" t="s">
        <v>123</v>
      </c>
      <c r="U32" s="1910" t="s">
        <v>123</v>
      </c>
      <c r="V32" s="1689"/>
      <c r="W32" s="835"/>
      <c r="X32" s="1174">
        <f>VLOOKUP(B32,'FX rates'!$B$9:$K$114,4,FALSE)</f>
        <v>29.664079999999998</v>
      </c>
      <c r="Y32" s="845">
        <f>VLOOKUP(B32,'FX rates'!$B$9:$K$114,5,FALSE)</f>
        <v>32.283099999999997</v>
      </c>
      <c r="Z32" s="305"/>
      <c r="AA32" s="37" t="s">
        <v>57</v>
      </c>
      <c r="AB32" s="305"/>
      <c r="AC32" s="1067" t="s">
        <v>123</v>
      </c>
      <c r="AD32" s="1067" t="s">
        <v>123</v>
      </c>
      <c r="AE32" s="185"/>
      <c r="AF32" s="185"/>
      <c r="AG32" s="853">
        <f t="shared" si="0"/>
        <v>41889.941205053379</v>
      </c>
      <c r="AH32" s="1067">
        <f t="shared" si="1"/>
        <v>35668.908358336099</v>
      </c>
      <c r="AI32" s="1860"/>
      <c r="AJ32" s="185"/>
    </row>
    <row r="33" spans="1:36" ht="12" customHeight="1" x14ac:dyDescent="0.25">
      <c r="B33" s="140"/>
      <c r="C33" s="185"/>
      <c r="D33" s="236"/>
      <c r="E33" s="236"/>
      <c r="F33" s="23"/>
      <c r="G33" s="23"/>
      <c r="H33" s="839"/>
      <c r="I33" s="839"/>
      <c r="J33" s="23"/>
      <c r="K33" s="839"/>
      <c r="L33" s="839"/>
      <c r="M33" s="839"/>
      <c r="N33" s="1689"/>
      <c r="O33" s="1689"/>
      <c r="P33" s="1906"/>
      <c r="Q33" s="1906"/>
      <c r="R33" s="23"/>
      <c r="S33" s="1906"/>
      <c r="T33" s="1906"/>
      <c r="U33" s="1906"/>
      <c r="V33" s="1689"/>
      <c r="W33" s="837"/>
      <c r="X33" s="839"/>
      <c r="Y33" s="839"/>
      <c r="Z33" s="305"/>
      <c r="AA33" s="140"/>
      <c r="AB33" s="305"/>
      <c r="AC33" s="28"/>
      <c r="AD33" s="28"/>
      <c r="AE33" s="185"/>
      <c r="AF33" s="185"/>
      <c r="AG33" s="28"/>
      <c r="AH33" s="28"/>
      <c r="AI33" s="1860"/>
      <c r="AJ33" s="185"/>
    </row>
    <row r="34" spans="1:36" ht="12" customHeight="1" x14ac:dyDescent="0.25">
      <c r="B34" s="40"/>
      <c r="C34" s="185"/>
      <c r="D34" s="236"/>
      <c r="E34" s="236"/>
      <c r="F34" s="23"/>
      <c r="G34" s="23"/>
      <c r="H34" s="839"/>
      <c r="I34" s="839"/>
      <c r="J34" s="23"/>
      <c r="K34" s="839"/>
      <c r="L34" s="839"/>
      <c r="M34" s="839"/>
      <c r="N34" s="1689"/>
      <c r="O34" s="1689"/>
      <c r="P34" s="1906"/>
      <c r="Q34" s="1906"/>
      <c r="R34" s="23"/>
      <c r="S34" s="1906"/>
      <c r="T34" s="1906"/>
      <c r="U34" s="1906"/>
      <c r="V34" s="1689"/>
      <c r="W34" s="837"/>
      <c r="X34" s="839"/>
      <c r="Y34" s="839"/>
      <c r="Z34" s="305"/>
      <c r="AA34" s="40"/>
      <c r="AB34" s="305"/>
      <c r="AC34" s="28"/>
      <c r="AD34" s="28"/>
      <c r="AE34" s="185"/>
      <c r="AF34" s="185"/>
      <c r="AG34" s="28"/>
      <c r="AH34" s="28"/>
      <c r="AI34" s="1860"/>
      <c r="AJ34" s="185"/>
    </row>
    <row r="35" spans="1:36" s="102" customFormat="1" ht="12" customHeight="1" x14ac:dyDescent="0.25">
      <c r="A35" s="3"/>
      <c r="B35" s="20" t="s">
        <v>59</v>
      </c>
      <c r="C35" s="185"/>
      <c r="D35" s="236"/>
      <c r="E35" s="236"/>
      <c r="F35" s="23"/>
      <c r="G35" s="23"/>
      <c r="H35" s="839"/>
      <c r="I35" s="839"/>
      <c r="J35" s="23"/>
      <c r="K35" s="839"/>
      <c r="L35" s="839"/>
      <c r="M35" s="839"/>
      <c r="N35" s="1689"/>
      <c r="O35" s="1689"/>
      <c r="P35" s="1509"/>
      <c r="Q35" s="1509"/>
      <c r="R35" s="23"/>
      <c r="S35" s="1509"/>
      <c r="T35" s="1509"/>
      <c r="U35" s="1509"/>
      <c r="V35" s="1689"/>
      <c r="W35" s="837"/>
      <c r="X35" s="839"/>
      <c r="Y35" s="839"/>
      <c r="Z35" s="305"/>
      <c r="AA35" s="20" t="s">
        <v>59</v>
      </c>
      <c r="AB35" s="305"/>
      <c r="AC35" s="28"/>
      <c r="AD35" s="28"/>
      <c r="AE35" s="185"/>
      <c r="AF35" s="185"/>
      <c r="AG35" s="28"/>
      <c r="AH35" s="28"/>
      <c r="AI35" s="1860"/>
      <c r="AJ35" s="185"/>
    </row>
    <row r="36" spans="1:36" ht="12" customHeight="1" x14ac:dyDescent="0.25">
      <c r="B36" s="1050" t="s">
        <v>151</v>
      </c>
      <c r="C36" s="185"/>
      <c r="D36" s="1010">
        <v>58</v>
      </c>
      <c r="E36" s="1010">
        <v>35</v>
      </c>
      <c r="F36" s="23"/>
      <c r="G36" s="23"/>
      <c r="H36" s="1881">
        <v>1013</v>
      </c>
      <c r="I36" s="1881">
        <v>863.31099999999992</v>
      </c>
      <c r="J36" s="23"/>
      <c r="K36" s="840"/>
      <c r="L36" s="1881">
        <v>1152</v>
      </c>
      <c r="M36" s="1881">
        <v>1015.66</v>
      </c>
      <c r="N36" s="1689"/>
      <c r="O36" s="1689"/>
      <c r="P36" s="1890">
        <v>2.7300000000000001E-2</v>
      </c>
      <c r="Q36" s="1896">
        <v>2.81E-2</v>
      </c>
      <c r="R36" s="23"/>
      <c r="S36" s="1911"/>
      <c r="T36" s="1896">
        <v>2.4E-2</v>
      </c>
      <c r="U36" s="1894">
        <v>2.3900000000000001E-2</v>
      </c>
      <c r="V36" s="1689"/>
      <c r="W36" s="835"/>
      <c r="X36" s="1737">
        <f>VLOOKUP(B36,'FX rates'!$B$9:$K$114,4,FALSE)</f>
        <v>0.83469599999999999</v>
      </c>
      <c r="Y36" s="843">
        <f>VLOOKUP(B36,'FX rates'!$B$9:$K$114,5,FALSE)</f>
        <v>0.95010099999999997</v>
      </c>
      <c r="Z36" s="305"/>
      <c r="AA36" s="1050" t="s">
        <v>151</v>
      </c>
      <c r="AB36" s="305"/>
      <c r="AC36" s="1881">
        <f t="shared" ref="AC36:AC46" si="7">H36/X36</f>
        <v>1213.6154959410371</v>
      </c>
      <c r="AD36" s="1881">
        <f t="shared" si="3"/>
        <v>908.65181701734866</v>
      </c>
      <c r="AE36" s="185"/>
      <c r="AF36" s="185"/>
      <c r="AG36" s="1881">
        <f t="shared" si="0"/>
        <v>1380.1431898559476</v>
      </c>
      <c r="AH36" s="1881">
        <f t="shared" si="1"/>
        <v>1069.002137667469</v>
      </c>
      <c r="AI36" s="1860"/>
      <c r="AJ36" s="185"/>
    </row>
    <row r="37" spans="1:36" s="102" customFormat="1" ht="12" customHeight="1" x14ac:dyDescent="0.25">
      <c r="A37" s="3"/>
      <c r="B37" s="1725" t="s">
        <v>65</v>
      </c>
      <c r="C37" s="185"/>
      <c r="D37" s="1012">
        <v>40</v>
      </c>
      <c r="E37" s="1012">
        <v>41</v>
      </c>
      <c r="F37" s="1839"/>
      <c r="G37" s="1860"/>
      <c r="H37" s="1880">
        <v>424.11</v>
      </c>
      <c r="I37" s="1880">
        <v>240.73893799999999</v>
      </c>
      <c r="J37" s="23"/>
      <c r="K37" s="840"/>
      <c r="L37" s="1880" t="s">
        <v>123</v>
      </c>
      <c r="M37" s="1880" t="s">
        <v>123</v>
      </c>
      <c r="N37" s="1689"/>
      <c r="O37" s="1689"/>
      <c r="P37" s="1888" t="s">
        <v>123</v>
      </c>
      <c r="Q37" s="1893" t="s">
        <v>123</v>
      </c>
      <c r="R37" s="23"/>
      <c r="S37" s="1911"/>
      <c r="T37" s="1893">
        <v>4.82E-2</v>
      </c>
      <c r="U37" s="1895">
        <v>3.32E-2</v>
      </c>
      <c r="V37" s="1689"/>
      <c r="W37" s="835"/>
      <c r="X37" s="1738">
        <f>VLOOKUP(B37,'FX rates'!$B$9:$K$114,4,FALSE)</f>
        <v>0.37534699999999999</v>
      </c>
      <c r="Y37" s="844">
        <f>VLOOKUP(B37,'FX rates'!$B$9:$K$114,5,FALSE)</f>
        <v>0.37369999999999998</v>
      </c>
      <c r="Z37" s="305"/>
      <c r="AA37" s="1725" t="s">
        <v>65</v>
      </c>
      <c r="AB37" s="305"/>
      <c r="AC37" s="1880">
        <f t="shared" si="7"/>
        <v>1129.9144524932929</v>
      </c>
      <c r="AD37" s="1880">
        <f t="shared" si="3"/>
        <v>644.20374096869148</v>
      </c>
      <c r="AE37" s="185"/>
      <c r="AF37" s="185"/>
      <c r="AG37" s="1880" t="s">
        <v>123</v>
      </c>
      <c r="AH37" s="1880" t="s">
        <v>123</v>
      </c>
      <c r="AI37" s="1860"/>
      <c r="AJ37" s="185"/>
    </row>
    <row r="38" spans="1:36" ht="12" customHeight="1" x14ac:dyDescent="0.25">
      <c r="B38" s="1725" t="s">
        <v>154</v>
      </c>
      <c r="C38" s="185"/>
      <c r="D38" s="1012">
        <v>126</v>
      </c>
      <c r="E38" s="2256">
        <v>116</v>
      </c>
      <c r="F38" s="1839"/>
      <c r="G38" s="1860"/>
      <c r="H38" s="1012" t="s">
        <v>123</v>
      </c>
      <c r="I38" s="1880" t="s">
        <v>123</v>
      </c>
      <c r="J38" s="23"/>
      <c r="K38" s="840"/>
      <c r="L38" s="1880">
        <v>27817.200000000001</v>
      </c>
      <c r="M38" s="1880">
        <v>27585</v>
      </c>
      <c r="N38" s="1689"/>
      <c r="O38" s="1689"/>
      <c r="P38" s="1888">
        <v>4.1000000000000002E-2</v>
      </c>
      <c r="Q38" s="1893">
        <v>4.4999999999999998E-2</v>
      </c>
      <c r="R38" s="23"/>
      <c r="S38" s="1911"/>
      <c r="T38" s="1893" t="s">
        <v>123</v>
      </c>
      <c r="U38" s="1895" t="s">
        <v>123</v>
      </c>
      <c r="V38" s="1689"/>
      <c r="W38" s="835"/>
      <c r="X38" s="1738">
        <f>VLOOKUP(B38,'FX rates'!$B$9:$K$114,4,FALSE)</f>
        <v>0.83469599999999999</v>
      </c>
      <c r="Y38" s="844">
        <f>VLOOKUP(B38,'FX rates'!$B$9:$K$114,5,FALSE)</f>
        <v>0.95010099999999997</v>
      </c>
      <c r="Z38" s="305"/>
      <c r="AA38" s="1725" t="s">
        <v>67</v>
      </c>
      <c r="AB38" s="305"/>
      <c r="AC38" s="1880" t="s">
        <v>123</v>
      </c>
      <c r="AD38" s="1880" t="s">
        <v>123</v>
      </c>
      <c r="AE38" s="185"/>
      <c r="AF38" s="185"/>
      <c r="AG38" s="1880">
        <f t="shared" si="0"/>
        <v>33326.145087552832</v>
      </c>
      <c r="AH38" s="1880">
        <f t="shared" si="1"/>
        <v>29033.755358640818</v>
      </c>
      <c r="AI38" s="1860"/>
      <c r="AJ38" s="185"/>
    </row>
    <row r="39" spans="1:36" ht="12" customHeight="1" x14ac:dyDescent="0.25">
      <c r="B39" s="1725" t="s">
        <v>68</v>
      </c>
      <c r="C39" s="185"/>
      <c r="D39" s="1012">
        <v>117</v>
      </c>
      <c r="E39" s="1012">
        <v>128</v>
      </c>
      <c r="F39" s="1839"/>
      <c r="G39" s="1860"/>
      <c r="H39" s="1880">
        <v>17603.643190885101</v>
      </c>
      <c r="I39" s="1880">
        <v>13669.750859070686</v>
      </c>
      <c r="J39" s="23"/>
      <c r="K39" s="840"/>
      <c r="L39" s="1880">
        <v>20296.649955042849</v>
      </c>
      <c r="M39" s="1880">
        <v>15876.984809356285</v>
      </c>
      <c r="N39" s="1689"/>
      <c r="O39" s="1689"/>
      <c r="P39" s="1888">
        <v>2.3734687596734454E-2</v>
      </c>
      <c r="Q39" s="1893">
        <v>2.6357923950309101E-2</v>
      </c>
      <c r="R39" s="23"/>
      <c r="S39" s="1911"/>
      <c r="T39" s="1893">
        <v>2.0585513994945251E-2</v>
      </c>
      <c r="U39" s="1895">
        <v>2.2693619593987999E-2</v>
      </c>
      <c r="V39" s="1689"/>
      <c r="W39" s="835"/>
      <c r="X39" s="1738">
        <f>VLOOKUP(B39,'FX rates'!$B$9:$K$114,4,FALSE)</f>
        <v>3.7825220000000002</v>
      </c>
      <c r="Y39" s="844">
        <f>VLOOKUP(B39,'FX rates'!$B$9:$K$114,5,FALSE)</f>
        <v>3.5133999999999999</v>
      </c>
      <c r="Z39" s="305"/>
      <c r="AA39" s="1725" t="s">
        <v>68</v>
      </c>
      <c r="AB39" s="305"/>
      <c r="AC39" s="1880">
        <f t="shared" si="7"/>
        <v>4653.9433718786304</v>
      </c>
      <c r="AD39" s="1880">
        <f t="shared" si="3"/>
        <v>3890.7470994110226</v>
      </c>
      <c r="AE39" s="185"/>
      <c r="AF39" s="185"/>
      <c r="AG39" s="1880">
        <f t="shared" si="0"/>
        <v>5365.9040066502848</v>
      </c>
      <c r="AH39" s="1880">
        <f t="shared" si="1"/>
        <v>4518.9801358673321</v>
      </c>
      <c r="AI39" s="1860"/>
      <c r="AJ39" s="185"/>
    </row>
    <row r="40" spans="1:36" s="102" customFormat="1" ht="12" customHeight="1" x14ac:dyDescent="0.25">
      <c r="A40" s="1"/>
      <c r="B40" s="1725" t="s">
        <v>70</v>
      </c>
      <c r="C40" s="185"/>
      <c r="D40" s="1012">
        <v>47</v>
      </c>
      <c r="E40" s="1012">
        <v>47</v>
      </c>
      <c r="F40" s="1839"/>
      <c r="G40" s="1860"/>
      <c r="H40" s="1880">
        <v>18971.379727213502</v>
      </c>
      <c r="I40" s="1880">
        <v>19800.836426308502</v>
      </c>
      <c r="J40" s="23"/>
      <c r="K40" s="840"/>
      <c r="L40" s="1880">
        <v>22319.270267310003</v>
      </c>
      <c r="M40" s="1880">
        <v>23295.101678010004</v>
      </c>
      <c r="N40" s="1689"/>
      <c r="O40" s="1689"/>
      <c r="P40" s="1888" t="s">
        <v>123</v>
      </c>
      <c r="Q40" s="1893" t="s">
        <v>123</v>
      </c>
      <c r="R40" s="23"/>
      <c r="S40" s="1911"/>
      <c r="T40" s="1893" t="s">
        <v>123</v>
      </c>
      <c r="U40" s="1895" t="s">
        <v>123</v>
      </c>
      <c r="V40" s="1689"/>
      <c r="W40" s="835"/>
      <c r="X40" s="1738">
        <f>VLOOKUP(B40,'FX rates'!$B$9:$K$114,4,FALSE)</f>
        <v>9.3288390000000003</v>
      </c>
      <c r="Y40" s="844">
        <f>VLOOKUP(B40,'FX rates'!$B$9:$K$114,5,FALSE)</f>
        <v>10.102</v>
      </c>
      <c r="Z40" s="305"/>
      <c r="AA40" s="1725" t="s">
        <v>70</v>
      </c>
      <c r="AB40" s="305"/>
      <c r="AC40" s="1880">
        <f t="shared" si="7"/>
        <v>2033.6270919900644</v>
      </c>
      <c r="AD40" s="1880">
        <f t="shared" si="3"/>
        <v>1960.0907173142448</v>
      </c>
      <c r="AE40" s="185"/>
      <c r="AF40" s="185"/>
      <c r="AG40" s="1880">
        <f t="shared" si="0"/>
        <v>2392.5024611647818</v>
      </c>
      <c r="AH40" s="1880">
        <f t="shared" si="1"/>
        <v>2305.9890791932294</v>
      </c>
      <c r="AI40" s="1860"/>
      <c r="AJ40" s="185"/>
    </row>
    <row r="41" spans="1:36" ht="12" customHeight="1" x14ac:dyDescent="0.25">
      <c r="B41" s="1725" t="s">
        <v>72</v>
      </c>
      <c r="C41" s="185"/>
      <c r="D41" s="1012">
        <v>18</v>
      </c>
      <c r="E41" s="1012">
        <v>81</v>
      </c>
      <c r="F41" s="23"/>
      <c r="G41" s="1860"/>
      <c r="H41" s="1880" t="s">
        <v>123</v>
      </c>
      <c r="I41" s="1880" t="s">
        <v>123</v>
      </c>
      <c r="J41" s="23"/>
      <c r="K41" s="840"/>
      <c r="L41" s="1880" t="s">
        <v>123</v>
      </c>
      <c r="M41" s="1880">
        <v>35</v>
      </c>
      <c r="N41" s="1689"/>
      <c r="O41" s="1689"/>
      <c r="P41" s="1888" t="s">
        <v>123</v>
      </c>
      <c r="Q41" s="1893">
        <v>0.02</v>
      </c>
      <c r="R41" s="23"/>
      <c r="S41" s="1911"/>
      <c r="T41" s="1893" t="s">
        <v>123</v>
      </c>
      <c r="U41" s="1895" t="s">
        <v>123</v>
      </c>
      <c r="V41" s="1689"/>
      <c r="W41" s="835"/>
      <c r="X41" s="1738">
        <f>VLOOKUP(B41,'FX rates'!$B$9:$K$114,4,FALSE)</f>
        <v>0.83469599999999999</v>
      </c>
      <c r="Y41" s="844">
        <f>VLOOKUP(B41,'FX rates'!$B$9:$K$114,5,FALSE)</f>
        <v>0.95010099999999997</v>
      </c>
      <c r="Z41" s="305"/>
      <c r="AA41" s="1725" t="s">
        <v>72</v>
      </c>
      <c r="AB41" s="305"/>
      <c r="AC41" s="1880" t="s">
        <v>123</v>
      </c>
      <c r="AD41" s="1880" t="s">
        <v>123</v>
      </c>
      <c r="AE41" s="185"/>
      <c r="AF41" s="185"/>
      <c r="AG41" s="1880" t="s">
        <v>123</v>
      </c>
      <c r="AH41" s="1880">
        <f t="shared" si="1"/>
        <v>36.838188782034756</v>
      </c>
      <c r="AI41" s="1860"/>
      <c r="AJ41" s="185"/>
    </row>
    <row r="42" spans="1:36" s="102" customFormat="1" ht="12" customHeight="1" x14ac:dyDescent="0.25">
      <c r="A42" s="3"/>
      <c r="B42" s="1725" t="s">
        <v>456</v>
      </c>
      <c r="C42" s="185"/>
      <c r="D42" s="1012">
        <v>88</v>
      </c>
      <c r="E42" s="1012">
        <v>84</v>
      </c>
      <c r="F42" s="23"/>
      <c r="G42" s="1860"/>
      <c r="H42" s="1880" t="s">
        <v>123</v>
      </c>
      <c r="I42" s="1880" t="s">
        <v>123</v>
      </c>
      <c r="J42" s="23"/>
      <c r="K42" s="840"/>
      <c r="L42" s="1880">
        <v>19668</v>
      </c>
      <c r="M42" s="1880">
        <v>11787</v>
      </c>
      <c r="N42" s="1689"/>
      <c r="O42" s="1689"/>
      <c r="P42" s="1888">
        <v>5.8500000000000003E-2</v>
      </c>
      <c r="Q42" s="1893">
        <v>0.09</v>
      </c>
      <c r="R42" s="23"/>
      <c r="S42" s="1907"/>
      <c r="T42" s="1893" t="s">
        <v>123</v>
      </c>
      <c r="U42" s="1895" t="s">
        <v>123</v>
      </c>
      <c r="V42" s="1689"/>
      <c r="W42" s="835"/>
      <c r="X42" s="1738">
        <f>VLOOKUP(B42,'FX rates'!$B$9:$K$114,4,FALSE)</f>
        <v>17.748843999999998</v>
      </c>
      <c r="Y42" s="844">
        <f>VLOOKUP(B42,'FX rates'!$B$9:$K$114,5,FALSE)</f>
        <v>18.096299999999999</v>
      </c>
      <c r="Z42" s="305"/>
      <c r="AA42" s="1725" t="s">
        <v>454</v>
      </c>
      <c r="AB42" s="305"/>
      <c r="AC42" s="1880" t="s">
        <v>123</v>
      </c>
      <c r="AD42" s="1880" t="s">
        <v>123</v>
      </c>
      <c r="AE42" s="185"/>
      <c r="AF42" s="185"/>
      <c r="AG42" s="1880">
        <f t="shared" si="0"/>
        <v>1108.1285068481081</v>
      </c>
      <c r="AH42" s="1880">
        <f t="shared" si="1"/>
        <v>651.34861822582513</v>
      </c>
      <c r="AI42" s="1860"/>
      <c r="AJ42" s="185"/>
    </row>
    <row r="43" spans="1:36" s="102" customFormat="1" ht="12" customHeight="1" x14ac:dyDescent="0.25">
      <c r="A43" s="1"/>
      <c r="B43" s="1725" t="s">
        <v>78</v>
      </c>
      <c r="C43" s="185"/>
      <c r="D43" s="1012">
        <v>395</v>
      </c>
      <c r="E43" s="1012">
        <v>402</v>
      </c>
      <c r="F43" s="23"/>
      <c r="G43" s="23"/>
      <c r="H43" s="1880">
        <v>173876.12795367709</v>
      </c>
      <c r="I43" s="1880">
        <v>181733.38628539926</v>
      </c>
      <c r="J43" s="23"/>
      <c r="K43" s="840"/>
      <c r="L43" s="1880" t="s">
        <v>123</v>
      </c>
      <c r="M43" s="1880" t="s">
        <v>123</v>
      </c>
      <c r="N43" s="1689"/>
      <c r="O43" s="1689"/>
      <c r="P43" s="1888" t="s">
        <v>123</v>
      </c>
      <c r="Q43" s="1893" t="s">
        <v>123</v>
      </c>
      <c r="R43" s="23"/>
      <c r="S43" s="1907"/>
      <c r="T43" s="1893">
        <v>2.1283861275953244</v>
      </c>
      <c r="U43" s="1895">
        <v>2.1800000000000002</v>
      </c>
      <c r="V43" s="1689"/>
      <c r="W43" s="835"/>
      <c r="X43" s="1738">
        <f>VLOOKUP(B43,'FX rates'!$B$9:$K$114,4,FALSE)</f>
        <v>12.355112</v>
      </c>
      <c r="Y43" s="844">
        <f>VLOOKUP(B43,'FX rates'!$B$9:$K$114,5,FALSE)</f>
        <v>13.7004</v>
      </c>
      <c r="Z43" s="305"/>
      <c r="AA43" s="1725" t="s">
        <v>78</v>
      </c>
      <c r="AB43" s="305"/>
      <c r="AC43" s="1880">
        <f t="shared" si="7"/>
        <v>14073.21341592671</v>
      </c>
      <c r="AD43" s="1880">
        <f t="shared" si="3"/>
        <v>13264.823383652978</v>
      </c>
      <c r="AE43" s="185"/>
      <c r="AF43" s="185"/>
      <c r="AG43" s="1880" t="s">
        <v>123</v>
      </c>
      <c r="AH43" s="1880" t="s">
        <v>123</v>
      </c>
      <c r="AI43" s="1860"/>
      <c r="AJ43" s="185"/>
    </row>
    <row r="44" spans="1:36" ht="12" customHeight="1" x14ac:dyDescent="0.25">
      <c r="B44" s="1725" t="s">
        <v>82</v>
      </c>
      <c r="C44" s="185"/>
      <c r="D44" s="1012">
        <v>8</v>
      </c>
      <c r="E44" s="1012">
        <v>8</v>
      </c>
      <c r="F44" s="23"/>
      <c r="G44" s="23"/>
      <c r="H44" s="1880" t="s">
        <v>123</v>
      </c>
      <c r="I44" s="1880" t="s">
        <v>123</v>
      </c>
      <c r="J44" s="23"/>
      <c r="K44" s="840"/>
      <c r="L44" s="1880" t="s">
        <v>123</v>
      </c>
      <c r="M44" s="1880" t="s">
        <v>123</v>
      </c>
      <c r="N44" s="1689"/>
      <c r="O44" s="1689"/>
      <c r="P44" s="1888" t="s">
        <v>123</v>
      </c>
      <c r="Q44" s="1893" t="s">
        <v>123</v>
      </c>
      <c r="R44" s="23"/>
      <c r="S44" s="1907"/>
      <c r="T44" s="1893" t="s">
        <v>123</v>
      </c>
      <c r="U44" s="1895" t="s">
        <v>123</v>
      </c>
      <c r="V44" s="1689"/>
      <c r="W44" s="835"/>
      <c r="X44" s="1738">
        <f>VLOOKUP(B44,'FX rates'!$B$9:$K$114,4,FALSE)</f>
        <v>0.83469599999999999</v>
      </c>
      <c r="Y44" s="844">
        <f>VLOOKUP(B44,'FX rates'!$B$9:$K$114,5,FALSE)</f>
        <v>0.95010099999999997</v>
      </c>
      <c r="Z44" s="305"/>
      <c r="AA44" s="1725" t="s">
        <v>82</v>
      </c>
      <c r="AB44" s="305"/>
      <c r="AC44" s="1880" t="s">
        <v>123</v>
      </c>
      <c r="AD44" s="1880" t="s">
        <v>123</v>
      </c>
      <c r="AE44" s="185"/>
      <c r="AF44" s="185"/>
      <c r="AG44" s="1880" t="s">
        <v>123</v>
      </c>
      <c r="AH44" s="1880" t="s">
        <v>123</v>
      </c>
      <c r="AI44" s="1860"/>
      <c r="AJ44" s="185"/>
    </row>
    <row r="45" spans="1:36" ht="12" customHeight="1" x14ac:dyDescent="0.25">
      <c r="B45" s="1725" t="s">
        <v>83</v>
      </c>
      <c r="C45" s="185"/>
      <c r="D45" s="1012">
        <v>14</v>
      </c>
      <c r="E45" s="1012">
        <v>14</v>
      </c>
      <c r="F45" s="23"/>
      <c r="G45" s="23"/>
      <c r="H45" s="1880">
        <v>69.43240676999973</v>
      </c>
      <c r="I45" s="1880">
        <v>89.16</v>
      </c>
      <c r="J45" s="23"/>
      <c r="K45" s="840"/>
      <c r="L45" s="1880">
        <v>101.85684666999983</v>
      </c>
      <c r="M45" s="1880">
        <v>133.126</v>
      </c>
      <c r="N45" s="1689"/>
      <c r="O45" s="1689"/>
      <c r="P45" s="1888">
        <v>2.35E-2</v>
      </c>
      <c r="Q45" s="1893">
        <v>3.1600000000000003E-2</v>
      </c>
      <c r="R45" s="23"/>
      <c r="S45" s="1907"/>
      <c r="T45" s="1893">
        <v>1.61E-2</v>
      </c>
      <c r="U45" s="1895">
        <v>2.12E-2</v>
      </c>
      <c r="V45" s="1689"/>
      <c r="W45" s="835"/>
      <c r="X45" s="1738">
        <f>VLOOKUP(B45,'FX rates'!$B$9:$K$114,4,FALSE)</f>
        <v>0.83469599999999999</v>
      </c>
      <c r="Y45" s="844">
        <f>VLOOKUP(B45,'FX rates'!$B$9:$K$114,5,FALSE)</f>
        <v>0.95010099999999997</v>
      </c>
      <c r="Z45" s="305"/>
      <c r="AA45" s="1725" t="s">
        <v>83</v>
      </c>
      <c r="AB45" s="305"/>
      <c r="AC45" s="1880">
        <f t="shared" si="7"/>
        <v>83.18286749906521</v>
      </c>
      <c r="AD45" s="1880">
        <f t="shared" si="3"/>
        <v>93.842654623034818</v>
      </c>
      <c r="AE45" s="185"/>
      <c r="AF45" s="185"/>
      <c r="AG45" s="1880">
        <f t="shared" si="0"/>
        <v>122.02867471510565</v>
      </c>
      <c r="AH45" s="1880">
        <f t="shared" si="1"/>
        <v>140.11773485134739</v>
      </c>
      <c r="AI45" s="1860"/>
      <c r="AJ45" s="185"/>
    </row>
    <row r="46" spans="1:36" ht="15.6" customHeight="1" x14ac:dyDescent="0.25">
      <c r="B46" s="1725" t="s">
        <v>89</v>
      </c>
      <c r="C46" s="185"/>
      <c r="D46" s="1012">
        <v>60</v>
      </c>
      <c r="E46" s="1012">
        <v>68</v>
      </c>
      <c r="F46" s="23"/>
      <c r="G46" s="23"/>
      <c r="H46" s="1880">
        <v>386063.98924129194</v>
      </c>
      <c r="I46" s="1880">
        <v>378687.463833555</v>
      </c>
      <c r="J46" s="23"/>
      <c r="K46" s="840"/>
      <c r="L46" s="1880">
        <v>428959.98804588005</v>
      </c>
      <c r="M46" s="1880">
        <v>420763.84870395006</v>
      </c>
      <c r="N46" s="1689"/>
      <c r="O46" s="1689"/>
      <c r="P46" s="1888">
        <v>4.1559605148202915E-2</v>
      </c>
      <c r="Q46" s="1893">
        <v>5.4298155289788284E-2</v>
      </c>
      <c r="R46" s="23"/>
      <c r="S46" s="1907"/>
      <c r="T46" s="1893">
        <v>3.7403644633382638E-2</v>
      </c>
      <c r="U46" s="1895">
        <v>4.8868339760809468E-2</v>
      </c>
      <c r="V46" s="1689"/>
      <c r="W46" s="835"/>
      <c r="X46" s="1738">
        <f>VLOOKUP(B46,'FX rates'!$B$9:$K$114,4,FALSE)</f>
        <v>356.39702899999997</v>
      </c>
      <c r="Y46" s="844">
        <f>VLOOKUP(B46,'FX rates'!$B$9:$K$114,5,FALSE)</f>
        <v>302.88</v>
      </c>
      <c r="Z46" s="19"/>
      <c r="AA46" s="1725" t="s">
        <v>89</v>
      </c>
      <c r="AB46" s="19"/>
      <c r="AC46" s="1880">
        <f t="shared" si="7"/>
        <v>1083.2413230955749</v>
      </c>
      <c r="AD46" s="1880">
        <f t="shared" si="3"/>
        <v>1250.2887738825773</v>
      </c>
      <c r="AE46" s="185"/>
      <c r="AF46" s="185"/>
      <c r="AG46" s="1880">
        <f t="shared" si="0"/>
        <v>1203.6014701061947</v>
      </c>
      <c r="AH46" s="1880">
        <f t="shared" si="1"/>
        <v>1389.2097487584194</v>
      </c>
      <c r="AI46" s="1860"/>
      <c r="AJ46" s="185"/>
    </row>
    <row r="47" spans="1:36" ht="12" customHeight="1" x14ac:dyDescent="0.25">
      <c r="B47" s="1725" t="s">
        <v>91</v>
      </c>
      <c r="C47" s="185"/>
      <c r="D47" s="1012">
        <v>191</v>
      </c>
      <c r="E47" s="1012">
        <v>187</v>
      </c>
      <c r="F47" s="23"/>
      <c r="G47" s="23"/>
      <c r="H47" s="1880" t="s">
        <v>123</v>
      </c>
      <c r="I47" s="1880" t="s">
        <v>123</v>
      </c>
      <c r="J47" s="23"/>
      <c r="K47" s="840"/>
      <c r="L47" s="1880">
        <v>92357</v>
      </c>
      <c r="M47" s="1880">
        <v>83974</v>
      </c>
      <c r="N47" s="1689"/>
      <c r="O47" s="1689"/>
      <c r="P47" s="1888" t="s">
        <v>123</v>
      </c>
      <c r="Q47" s="1893" t="s">
        <v>123</v>
      </c>
      <c r="R47" s="23"/>
      <c r="S47" s="1907"/>
      <c r="T47" s="1893" t="s">
        <v>123</v>
      </c>
      <c r="U47" s="1895" t="s">
        <v>123</v>
      </c>
      <c r="V47" s="1689"/>
      <c r="W47" s="835"/>
      <c r="X47" s="1738">
        <f>VLOOKUP(B47,'FX rates'!$B$9:$K$114,4,FALSE)</f>
        <v>8.2112510000000007</v>
      </c>
      <c r="Y47" s="844">
        <f>VLOOKUP(B47,'FX rates'!$B$9:$K$114,5,FALSE)</f>
        <v>8.6234999999999999</v>
      </c>
      <c r="Z47" s="185"/>
      <c r="AA47" s="1725" t="s">
        <v>91</v>
      </c>
      <c r="AB47" s="185"/>
      <c r="AC47" s="1880" t="s">
        <v>123</v>
      </c>
      <c r="AD47" s="1880" t="s">
        <v>123</v>
      </c>
      <c r="AE47" s="185"/>
      <c r="AF47" s="185"/>
      <c r="AG47" s="1880">
        <f t="shared" si="0"/>
        <v>11247.616228026642</v>
      </c>
      <c r="AH47" s="1880">
        <f t="shared" si="1"/>
        <v>9737.8094741114401</v>
      </c>
      <c r="AI47" s="1860"/>
      <c r="AJ47" s="185"/>
    </row>
    <row r="48" spans="1:36" ht="12" customHeight="1" x14ac:dyDescent="0.25">
      <c r="B48" s="1725" t="s">
        <v>171</v>
      </c>
      <c r="C48" s="185"/>
      <c r="D48" s="1012">
        <v>48</v>
      </c>
      <c r="E48" s="1012">
        <v>48</v>
      </c>
      <c r="F48" s="23"/>
      <c r="G48" s="23"/>
      <c r="H48" s="1880">
        <v>175.01</v>
      </c>
      <c r="I48" s="1880">
        <v>155.09</v>
      </c>
      <c r="J48" s="23"/>
      <c r="K48" s="840"/>
      <c r="L48" s="1880">
        <v>175.01</v>
      </c>
      <c r="M48" s="1880">
        <v>155.09</v>
      </c>
      <c r="N48" s="1689"/>
      <c r="O48" s="1689"/>
      <c r="P48" s="1888">
        <v>5.5800000000000002E-2</v>
      </c>
      <c r="Q48" s="1893">
        <v>5.9400000000000001E-2</v>
      </c>
      <c r="R48" s="23"/>
      <c r="S48" s="1907"/>
      <c r="T48" s="1893">
        <v>5.5800000000000002E-2</v>
      </c>
      <c r="U48" s="1895">
        <v>5.9400000000000001E-2</v>
      </c>
      <c r="V48" s="1689"/>
      <c r="W48" s="835"/>
      <c r="X48" s="1738">
        <f>VLOOKUP(B48,'FX rates'!$B$9:$K$114,4,FALSE)</f>
        <v>1</v>
      </c>
      <c r="Y48" s="844">
        <f>VLOOKUP(B48,'FX rates'!$B$9:$K$114,5,FALSE)</f>
        <v>1</v>
      </c>
      <c r="Z48" s="185"/>
      <c r="AA48" s="1725" t="s">
        <v>171</v>
      </c>
      <c r="AB48" s="185"/>
      <c r="AC48" s="1880">
        <f>H48/X48</f>
        <v>175.01</v>
      </c>
      <c r="AD48" s="1880">
        <f t="shared" si="3"/>
        <v>155.09</v>
      </c>
      <c r="AE48" s="185"/>
      <c r="AF48" s="185"/>
      <c r="AG48" s="1880">
        <f t="shared" ref="AG48:AG49" si="8">L48/X48</f>
        <v>175.01</v>
      </c>
      <c r="AH48" s="1880">
        <f t="shared" ref="AH48:AH49" si="9">M48/Y48</f>
        <v>155.09</v>
      </c>
      <c r="AI48" s="1860"/>
      <c r="AJ48" s="185"/>
    </row>
    <row r="49" spans="1:35" ht="12" customHeight="1" x14ac:dyDescent="0.25">
      <c r="B49" s="1725" t="s">
        <v>99</v>
      </c>
      <c r="C49" s="185"/>
      <c r="D49" s="1012">
        <v>42</v>
      </c>
      <c r="E49" s="1012">
        <v>39</v>
      </c>
      <c r="F49" s="23"/>
      <c r="G49" s="23"/>
      <c r="H49" s="1880" t="s">
        <v>123</v>
      </c>
      <c r="I49" s="1880" t="s">
        <v>123</v>
      </c>
      <c r="J49" s="23"/>
      <c r="K49" s="840"/>
      <c r="L49" s="1880">
        <v>7603.31</v>
      </c>
      <c r="M49" s="1880">
        <v>6882.23</v>
      </c>
      <c r="N49" s="1689"/>
      <c r="O49" s="1689"/>
      <c r="P49" s="1888">
        <v>2.9600000000000001E-2</v>
      </c>
      <c r="Q49" s="1893">
        <v>3.2899999999999999E-2</v>
      </c>
      <c r="R49" s="23"/>
      <c r="S49" s="1907"/>
      <c r="T49" s="1893" t="s">
        <v>123</v>
      </c>
      <c r="U49" s="1895" t="s">
        <v>123</v>
      </c>
      <c r="V49" s="1689"/>
      <c r="W49" s="698"/>
      <c r="X49" s="1738">
        <f>VLOOKUP(B49,'FX rates'!$B$9:$K$114,4,FALSE)</f>
        <v>32.689737999999998</v>
      </c>
      <c r="Y49" s="844">
        <f>VLOOKUP(B49,'FX rates'!$B$9:$K$114,5,FALSE)</f>
        <v>34.744999999999997</v>
      </c>
      <c r="AA49" s="1725" t="s">
        <v>99</v>
      </c>
      <c r="AC49" s="1880" t="s">
        <v>123</v>
      </c>
      <c r="AD49" s="1880" t="s">
        <v>123</v>
      </c>
      <c r="AE49" s="185"/>
      <c r="AF49" s="185"/>
      <c r="AG49" s="1880">
        <f t="shared" si="8"/>
        <v>232.59011742461811</v>
      </c>
      <c r="AH49" s="1880">
        <f t="shared" si="9"/>
        <v>198.0782846452727</v>
      </c>
      <c r="AI49" s="1860"/>
    </row>
    <row r="50" spans="1:35" s="1860" customFormat="1" ht="12" customHeight="1" x14ac:dyDescent="0.25">
      <c r="A50" s="3"/>
      <c r="B50" s="1053" t="s">
        <v>101</v>
      </c>
      <c r="C50" s="185"/>
      <c r="D50" s="1071">
        <v>201</v>
      </c>
      <c r="E50" s="1071">
        <v>181</v>
      </c>
      <c r="F50" s="23"/>
      <c r="G50" s="23"/>
      <c r="H50" s="1067" t="s">
        <v>123</v>
      </c>
      <c r="I50" s="1067" t="s">
        <v>123</v>
      </c>
      <c r="J50" s="23"/>
      <c r="K50" s="840"/>
      <c r="L50" s="1067">
        <v>26300</v>
      </c>
      <c r="M50" s="1067">
        <v>17537</v>
      </c>
      <c r="N50" s="1689"/>
      <c r="O50" s="1689"/>
      <c r="P50" s="1889">
        <v>3.3000000000000002E-2</v>
      </c>
      <c r="Q50" s="1910">
        <v>0.02</v>
      </c>
      <c r="R50" s="23"/>
      <c r="S50" s="1907"/>
      <c r="T50" s="1910" t="s">
        <v>123</v>
      </c>
      <c r="U50" s="1897" t="s">
        <v>123</v>
      </c>
      <c r="V50" s="1689"/>
      <c r="W50" s="698"/>
      <c r="X50" s="1739">
        <f>VLOOKUP(B50,'FX rates'!$B$9:$K$114,4,FALSE)</f>
        <v>3.4659589999999998</v>
      </c>
      <c r="Y50" s="845">
        <f>VLOOKUP(B50,'FX rates'!$B$9:$K$114,5,FALSE)</f>
        <v>3.8435000000000001</v>
      </c>
      <c r="AA50" s="1053" t="s">
        <v>101</v>
      </c>
      <c r="AC50" s="1067" t="s">
        <v>123</v>
      </c>
      <c r="AD50" s="1067" t="s">
        <v>123</v>
      </c>
      <c r="AE50" s="185"/>
      <c r="AF50" s="185"/>
      <c r="AG50" s="1067">
        <f>L50/X50</f>
        <v>7588.0874528521545</v>
      </c>
      <c r="AH50" s="1067">
        <f>M50/Y50</f>
        <v>4562.7683101339926</v>
      </c>
    </row>
    <row r="51" spans="1:35" ht="12" customHeight="1" x14ac:dyDescent="0.25">
      <c r="B51" s="140"/>
      <c r="C51" s="102"/>
      <c r="D51" s="142"/>
      <c r="E51" s="142"/>
      <c r="F51" s="23"/>
      <c r="G51" s="23"/>
      <c r="H51" s="698"/>
      <c r="I51" s="698"/>
      <c r="J51" s="23"/>
      <c r="K51" s="697"/>
      <c r="L51" s="839"/>
      <c r="M51" s="698"/>
      <c r="N51" s="1689"/>
      <c r="O51" s="1689"/>
      <c r="P51" s="324"/>
      <c r="Q51" s="698"/>
      <c r="R51" s="23"/>
      <c r="S51" s="697"/>
      <c r="T51" s="698"/>
      <c r="U51" s="698"/>
      <c r="V51" s="1689"/>
      <c r="W51" s="698"/>
      <c r="X51" s="102"/>
      <c r="Y51" s="102"/>
      <c r="AA51" s="140"/>
      <c r="AE51" s="185"/>
      <c r="AF51" s="185"/>
      <c r="AI51" s="1860"/>
    </row>
    <row r="52" spans="1:35" ht="12" customHeight="1" x14ac:dyDescent="0.25">
      <c r="B52" s="21" t="s">
        <v>264</v>
      </c>
      <c r="C52" s="102"/>
      <c r="D52" s="144"/>
      <c r="E52" s="1"/>
      <c r="F52" s="387"/>
      <c r="G52" s="142"/>
      <c r="H52" s="698"/>
      <c r="I52" s="698"/>
      <c r="J52" s="697"/>
      <c r="K52" s="697"/>
      <c r="L52" s="698"/>
      <c r="M52" s="698"/>
      <c r="N52" s="1689"/>
      <c r="O52" s="1689"/>
      <c r="P52" s="698"/>
      <c r="Q52" s="698"/>
      <c r="R52" s="23"/>
      <c r="S52" s="697"/>
      <c r="T52" s="698"/>
      <c r="U52" s="698"/>
      <c r="V52" s="1689"/>
      <c r="W52" s="698"/>
      <c r="X52" s="102"/>
      <c r="Y52" s="102"/>
      <c r="AA52" s="21"/>
      <c r="AE52" s="185"/>
      <c r="AF52" s="185"/>
      <c r="AI52" s="1860"/>
    </row>
    <row r="53" spans="1:35" ht="12" customHeight="1" x14ac:dyDescent="0.25">
      <c r="B53" s="102" t="s">
        <v>313</v>
      </c>
      <c r="C53" s="132"/>
      <c r="D53" s="142"/>
      <c r="E53" s="142"/>
      <c r="F53" s="197"/>
      <c r="G53" s="142"/>
      <c r="H53" s="132"/>
      <c r="I53" s="102"/>
      <c r="J53" s="197"/>
      <c r="K53" s="142"/>
      <c r="L53" s="102"/>
      <c r="M53" s="102"/>
      <c r="N53" s="197"/>
      <c r="O53" s="142"/>
      <c r="P53" s="102"/>
      <c r="Q53" s="102"/>
      <c r="R53" s="197"/>
      <c r="S53" s="142"/>
      <c r="T53" s="102"/>
      <c r="U53" s="102"/>
      <c r="V53" s="197"/>
      <c r="W53" s="102"/>
      <c r="X53" s="102"/>
      <c r="Y53" s="102"/>
      <c r="AE53" s="388"/>
      <c r="AI53" s="388"/>
    </row>
    <row r="54" spans="1:35" ht="12" customHeight="1" x14ac:dyDescent="0.25">
      <c r="B54" s="102" t="s">
        <v>344</v>
      </c>
      <c r="C54" s="102"/>
      <c r="E54" s="1"/>
      <c r="F54" s="5"/>
      <c r="G54" s="21"/>
      <c r="H54" s="102"/>
      <c r="I54" s="102"/>
      <c r="J54" s="5"/>
      <c r="K54" s="21"/>
      <c r="L54" s="102"/>
      <c r="M54" s="102"/>
      <c r="N54" s="5"/>
      <c r="O54" s="21"/>
      <c r="P54" s="102"/>
      <c r="Q54" s="102"/>
      <c r="R54" s="5"/>
      <c r="S54" s="21"/>
      <c r="T54" s="102"/>
      <c r="U54" s="102"/>
      <c r="V54" s="5"/>
      <c r="W54" s="102"/>
    </row>
    <row r="55" spans="1:35" ht="12" customHeight="1" x14ac:dyDescent="0.25">
      <c r="B55" s="102" t="s">
        <v>345</v>
      </c>
      <c r="C55" s="102"/>
      <c r="E55" s="1"/>
      <c r="F55" s="5"/>
      <c r="G55" s="21"/>
      <c r="H55" s="102"/>
      <c r="I55" s="102"/>
      <c r="J55" s="5"/>
      <c r="K55" s="102"/>
      <c r="L55" s="102"/>
      <c r="M55" s="102"/>
      <c r="N55" s="5"/>
      <c r="O55" s="21"/>
      <c r="P55" s="102"/>
      <c r="Q55" s="102"/>
      <c r="R55" s="5"/>
      <c r="S55" s="21"/>
      <c r="T55" s="102"/>
      <c r="U55" s="102"/>
      <c r="V55" s="5"/>
      <c r="W55" s="102"/>
    </row>
    <row r="56" spans="1:35" ht="12" customHeight="1" x14ac:dyDescent="0.25">
      <c r="B56" s="102" t="s">
        <v>346</v>
      </c>
      <c r="C56" s="102"/>
      <c r="E56" s="1"/>
      <c r="F56" s="5"/>
      <c r="G56" s="21"/>
      <c r="H56" s="102"/>
      <c r="I56" s="102"/>
      <c r="J56" s="5"/>
      <c r="K56" s="102"/>
      <c r="L56" s="102"/>
      <c r="M56" s="102"/>
      <c r="N56" s="5"/>
      <c r="O56" s="21"/>
      <c r="P56" s="102"/>
      <c r="Q56" s="102"/>
      <c r="R56" s="5"/>
      <c r="S56" s="21"/>
      <c r="T56" s="102"/>
      <c r="U56" s="102"/>
      <c r="V56" s="5"/>
      <c r="W56" s="102"/>
    </row>
    <row r="57" spans="1:35" ht="12" customHeight="1" x14ac:dyDescent="0.25">
      <c r="C57" s="102"/>
      <c r="E57" s="1"/>
      <c r="F57" s="5"/>
      <c r="G57" s="21"/>
      <c r="H57" s="102"/>
      <c r="I57" s="102"/>
      <c r="J57" s="5"/>
      <c r="K57" s="102"/>
      <c r="L57" s="102"/>
      <c r="M57" s="102"/>
      <c r="N57" s="5"/>
      <c r="O57" s="21"/>
      <c r="P57" s="102"/>
      <c r="Q57" s="102"/>
      <c r="R57" s="5"/>
      <c r="S57" s="21"/>
      <c r="T57" s="102"/>
      <c r="U57" s="102"/>
      <c r="V57" s="5"/>
      <c r="W57" s="102"/>
    </row>
    <row r="58" spans="1:35" ht="12" customHeight="1" x14ac:dyDescent="0.25"/>
    <row r="59" spans="1:35" ht="12" customHeight="1" x14ac:dyDescent="0.25"/>
    <row r="60" spans="1:35" ht="12" customHeight="1" x14ac:dyDescent="0.25"/>
    <row r="61" spans="1:35" ht="12" customHeight="1" x14ac:dyDescent="0.25"/>
    <row r="62" spans="1:35" ht="12" customHeight="1" x14ac:dyDescent="0.25"/>
    <row r="63" spans="1:35" ht="12" customHeight="1" x14ac:dyDescent="0.25"/>
    <row r="64" spans="1:35"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spans="2:27" ht="12" customHeight="1" x14ac:dyDescent="0.25"/>
    <row r="82" spans="2:27" ht="12" customHeight="1" x14ac:dyDescent="0.25">
      <c r="B82" s="82"/>
      <c r="D82" s="82"/>
      <c r="AA82" s="82"/>
    </row>
  </sheetData>
  <mergeCells count="11">
    <mergeCell ref="X5:X6"/>
    <mergeCell ref="Y5:Y6"/>
    <mergeCell ref="AA5:AA6"/>
    <mergeCell ref="AC5:AD5"/>
    <mergeCell ref="AG5:AH5"/>
    <mergeCell ref="T5:U5"/>
    <mergeCell ref="B5:B6"/>
    <mergeCell ref="D5:E5"/>
    <mergeCell ref="H5:I5"/>
    <mergeCell ref="L5:M5"/>
    <mergeCell ref="P5:Q5"/>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AK69"/>
  <sheetViews>
    <sheetView showGridLines="0" zoomScale="85" zoomScaleNormal="85" workbookViewId="0">
      <selection activeCell="I40" sqref="I40"/>
    </sheetView>
  </sheetViews>
  <sheetFormatPr defaultColWidth="11.42578125" defaultRowHeight="15" x14ac:dyDescent="0.25"/>
  <cols>
    <col min="1" max="1" width="2.85546875" style="3" customWidth="1"/>
    <col min="2" max="2" width="37.5703125" style="102" customWidth="1"/>
    <col min="3" max="3" width="2.85546875" style="2" customWidth="1"/>
    <col min="4" max="4" width="15.7109375" style="102" customWidth="1"/>
    <col min="5" max="5" width="15.7109375" style="3" customWidth="1"/>
    <col min="6" max="6" width="2.85546875" style="101" customWidth="1"/>
    <col min="7" max="7" width="2.85546875" style="2" customWidth="1"/>
    <col min="8" max="9" width="15.7109375" style="2" customWidth="1"/>
    <col min="10" max="10" width="2.85546875" style="101" customWidth="1"/>
    <col min="11" max="11" width="2.85546875" style="2" customWidth="1"/>
    <col min="12" max="13" width="15.7109375" style="2" customWidth="1"/>
    <col min="14" max="14" width="2.85546875" style="101" customWidth="1"/>
    <col min="15" max="15" width="2.85546875" style="2" customWidth="1"/>
    <col min="16" max="17" width="15.7109375" style="2" customWidth="1"/>
    <col min="18" max="18" width="2.85546875" style="101" customWidth="1"/>
    <col min="19" max="19" width="2.85546875" style="2" customWidth="1"/>
    <col min="20" max="21" width="15.7109375" style="2" customWidth="1"/>
    <col min="22" max="22" width="2.85546875" style="101" customWidth="1"/>
    <col min="23" max="23" width="2.85546875" style="2" customWidth="1"/>
    <col min="24" max="25" width="15.7109375" style="3" customWidth="1"/>
    <col min="26" max="26" width="2.85546875" style="2" customWidth="1"/>
    <col min="27" max="27" width="37.5703125" style="102" customWidth="1"/>
    <col min="28" max="28" width="2.85546875" style="2" customWidth="1"/>
    <col min="29" max="30" width="15.7109375" style="2" hidden="1" customWidth="1"/>
    <col min="31" max="31" width="2.85546875" style="101" hidden="1" customWidth="1"/>
    <col min="32" max="32" width="2.85546875" style="2" customWidth="1"/>
    <col min="33" max="34" width="15.7109375" style="2" customWidth="1"/>
    <col min="35" max="35" width="2.85546875" style="101" customWidth="1"/>
    <col min="36" max="36" width="2.85546875" style="2" customWidth="1"/>
    <col min="37" max="37" width="11.42578125" style="2" customWidth="1"/>
    <col min="38" max="256" width="11.42578125" style="2"/>
    <col min="257" max="257" width="2.85546875" style="2" customWidth="1"/>
    <col min="258" max="258" width="37.5703125" style="2" customWidth="1"/>
    <col min="259" max="259" width="2.85546875" style="2" customWidth="1"/>
    <col min="260" max="261" width="15.7109375" style="2" customWidth="1"/>
    <col min="262" max="263" width="2.85546875" style="2" customWidth="1"/>
    <col min="264" max="265" width="15.7109375" style="2" customWidth="1"/>
    <col min="266" max="267" width="2.85546875" style="2" customWidth="1"/>
    <col min="268" max="269" width="15.7109375" style="2" customWidth="1"/>
    <col min="270" max="271" width="2.85546875" style="2" customWidth="1"/>
    <col min="272" max="273" width="15.7109375" style="2" customWidth="1"/>
    <col min="274" max="275" width="2.85546875" style="2" customWidth="1"/>
    <col min="276" max="277" width="15.7109375" style="2" customWidth="1"/>
    <col min="278" max="279" width="2.85546875" style="2" customWidth="1"/>
    <col min="280" max="281" width="15.7109375" style="2" customWidth="1"/>
    <col min="282" max="282" width="2.85546875" style="2" customWidth="1"/>
    <col min="283" max="283" width="37.5703125" style="2" customWidth="1"/>
    <col min="284" max="284" width="2.85546875" style="2" customWidth="1"/>
    <col min="285" max="286" width="15.7109375" style="2" customWidth="1"/>
    <col min="287" max="288" width="2.85546875" style="2" customWidth="1"/>
    <col min="289" max="290" width="15.7109375" style="2" customWidth="1"/>
    <col min="291" max="292" width="2.85546875" style="2" customWidth="1"/>
    <col min="293" max="293" width="11.42578125" style="2" customWidth="1"/>
    <col min="294" max="512" width="11.42578125" style="2"/>
    <col min="513" max="513" width="2.85546875" style="2" customWidth="1"/>
    <col min="514" max="514" width="37.5703125" style="2" customWidth="1"/>
    <col min="515" max="515" width="2.85546875" style="2" customWidth="1"/>
    <col min="516" max="517" width="15.7109375" style="2" customWidth="1"/>
    <col min="518" max="519" width="2.85546875" style="2" customWidth="1"/>
    <col min="520" max="521" width="15.7109375" style="2" customWidth="1"/>
    <col min="522" max="523" width="2.85546875" style="2" customWidth="1"/>
    <col min="524" max="525" width="15.7109375" style="2" customWidth="1"/>
    <col min="526" max="527" width="2.85546875" style="2" customWidth="1"/>
    <col min="528" max="529" width="15.7109375" style="2" customWidth="1"/>
    <col min="530" max="531" width="2.85546875" style="2" customWidth="1"/>
    <col min="532" max="533" width="15.7109375" style="2" customWidth="1"/>
    <col min="534" max="535" width="2.85546875" style="2" customWidth="1"/>
    <col min="536" max="537" width="15.7109375" style="2" customWidth="1"/>
    <col min="538" max="538" width="2.85546875" style="2" customWidth="1"/>
    <col min="539" max="539" width="37.5703125" style="2" customWidth="1"/>
    <col min="540" max="540" width="2.85546875" style="2" customWidth="1"/>
    <col min="541" max="542" width="15.7109375" style="2" customWidth="1"/>
    <col min="543" max="544" width="2.85546875" style="2" customWidth="1"/>
    <col min="545" max="546" width="15.7109375" style="2" customWidth="1"/>
    <col min="547" max="548" width="2.85546875" style="2" customWidth="1"/>
    <col min="549" max="549" width="11.42578125" style="2" customWidth="1"/>
    <col min="550" max="768" width="11.42578125" style="2"/>
    <col min="769" max="769" width="2.85546875" style="2" customWidth="1"/>
    <col min="770" max="770" width="37.5703125" style="2" customWidth="1"/>
    <col min="771" max="771" width="2.85546875" style="2" customWidth="1"/>
    <col min="772" max="773" width="15.7109375" style="2" customWidth="1"/>
    <col min="774" max="775" width="2.85546875" style="2" customWidth="1"/>
    <col min="776" max="777" width="15.7109375" style="2" customWidth="1"/>
    <col min="778" max="779" width="2.85546875" style="2" customWidth="1"/>
    <col min="780" max="781" width="15.7109375" style="2" customWidth="1"/>
    <col min="782" max="783" width="2.85546875" style="2" customWidth="1"/>
    <col min="784" max="785" width="15.7109375" style="2" customWidth="1"/>
    <col min="786" max="787" width="2.85546875" style="2" customWidth="1"/>
    <col min="788" max="789" width="15.7109375" style="2" customWidth="1"/>
    <col min="790" max="791" width="2.85546875" style="2" customWidth="1"/>
    <col min="792" max="793" width="15.7109375" style="2" customWidth="1"/>
    <col min="794" max="794" width="2.85546875" style="2" customWidth="1"/>
    <col min="795" max="795" width="37.5703125" style="2" customWidth="1"/>
    <col min="796" max="796" width="2.85546875" style="2" customWidth="1"/>
    <col min="797" max="798" width="15.7109375" style="2" customWidth="1"/>
    <col min="799" max="800" width="2.85546875" style="2" customWidth="1"/>
    <col min="801" max="802" width="15.7109375" style="2" customWidth="1"/>
    <col min="803" max="804" width="2.85546875" style="2" customWidth="1"/>
    <col min="805" max="805" width="11.42578125" style="2" customWidth="1"/>
    <col min="806" max="1024" width="11.42578125" style="2"/>
    <col min="1025" max="1025" width="2.85546875" style="2" customWidth="1"/>
    <col min="1026" max="1026" width="37.5703125" style="2" customWidth="1"/>
    <col min="1027" max="1027" width="2.85546875" style="2" customWidth="1"/>
    <col min="1028" max="1029" width="15.7109375" style="2" customWidth="1"/>
    <col min="1030" max="1031" width="2.85546875" style="2" customWidth="1"/>
    <col min="1032" max="1033" width="15.7109375" style="2" customWidth="1"/>
    <col min="1034" max="1035" width="2.85546875" style="2" customWidth="1"/>
    <col min="1036" max="1037" width="15.7109375" style="2" customWidth="1"/>
    <col min="1038" max="1039" width="2.85546875" style="2" customWidth="1"/>
    <col min="1040" max="1041" width="15.7109375" style="2" customWidth="1"/>
    <col min="1042" max="1043" width="2.85546875" style="2" customWidth="1"/>
    <col min="1044" max="1045" width="15.7109375" style="2" customWidth="1"/>
    <col min="1046" max="1047" width="2.85546875" style="2" customWidth="1"/>
    <col min="1048" max="1049" width="15.7109375" style="2" customWidth="1"/>
    <col min="1050" max="1050" width="2.85546875" style="2" customWidth="1"/>
    <col min="1051" max="1051" width="37.5703125" style="2" customWidth="1"/>
    <col min="1052" max="1052" width="2.85546875" style="2" customWidth="1"/>
    <col min="1053" max="1054" width="15.7109375" style="2" customWidth="1"/>
    <col min="1055" max="1056" width="2.85546875" style="2" customWidth="1"/>
    <col min="1057" max="1058" width="15.7109375" style="2" customWidth="1"/>
    <col min="1059" max="1060" width="2.85546875" style="2" customWidth="1"/>
    <col min="1061" max="1061" width="11.42578125" style="2" customWidth="1"/>
    <col min="1062" max="1280" width="11.42578125" style="2"/>
    <col min="1281" max="1281" width="2.85546875" style="2" customWidth="1"/>
    <col min="1282" max="1282" width="37.5703125" style="2" customWidth="1"/>
    <col min="1283" max="1283" width="2.85546875" style="2" customWidth="1"/>
    <col min="1284" max="1285" width="15.7109375" style="2" customWidth="1"/>
    <col min="1286" max="1287" width="2.85546875" style="2" customWidth="1"/>
    <col min="1288" max="1289" width="15.7109375" style="2" customWidth="1"/>
    <col min="1290" max="1291" width="2.85546875" style="2" customWidth="1"/>
    <col min="1292" max="1293" width="15.7109375" style="2" customWidth="1"/>
    <col min="1294" max="1295" width="2.85546875" style="2" customWidth="1"/>
    <col min="1296" max="1297" width="15.7109375" style="2" customWidth="1"/>
    <col min="1298" max="1299" width="2.85546875" style="2" customWidth="1"/>
    <col min="1300" max="1301" width="15.7109375" style="2" customWidth="1"/>
    <col min="1302" max="1303" width="2.85546875" style="2" customWidth="1"/>
    <col min="1304" max="1305" width="15.7109375" style="2" customWidth="1"/>
    <col min="1306" max="1306" width="2.85546875" style="2" customWidth="1"/>
    <col min="1307" max="1307" width="37.5703125" style="2" customWidth="1"/>
    <col min="1308" max="1308" width="2.85546875" style="2" customWidth="1"/>
    <col min="1309" max="1310" width="15.7109375" style="2" customWidth="1"/>
    <col min="1311" max="1312" width="2.85546875" style="2" customWidth="1"/>
    <col min="1313" max="1314" width="15.7109375" style="2" customWidth="1"/>
    <col min="1315" max="1316" width="2.85546875" style="2" customWidth="1"/>
    <col min="1317" max="1317" width="11.42578125" style="2" customWidth="1"/>
    <col min="1318" max="1536" width="11.42578125" style="2"/>
    <col min="1537" max="1537" width="2.85546875" style="2" customWidth="1"/>
    <col min="1538" max="1538" width="37.5703125" style="2" customWidth="1"/>
    <col min="1539" max="1539" width="2.85546875" style="2" customWidth="1"/>
    <col min="1540" max="1541" width="15.7109375" style="2" customWidth="1"/>
    <col min="1542" max="1543" width="2.85546875" style="2" customWidth="1"/>
    <col min="1544" max="1545" width="15.7109375" style="2" customWidth="1"/>
    <col min="1546" max="1547" width="2.85546875" style="2" customWidth="1"/>
    <col min="1548" max="1549" width="15.7109375" style="2" customWidth="1"/>
    <col min="1550" max="1551" width="2.85546875" style="2" customWidth="1"/>
    <col min="1552" max="1553" width="15.7109375" style="2" customWidth="1"/>
    <col min="1554" max="1555" width="2.85546875" style="2" customWidth="1"/>
    <col min="1556" max="1557" width="15.7109375" style="2" customWidth="1"/>
    <col min="1558" max="1559" width="2.85546875" style="2" customWidth="1"/>
    <col min="1560" max="1561" width="15.7109375" style="2" customWidth="1"/>
    <col min="1562" max="1562" width="2.85546875" style="2" customWidth="1"/>
    <col min="1563" max="1563" width="37.5703125" style="2" customWidth="1"/>
    <col min="1564" max="1564" width="2.85546875" style="2" customWidth="1"/>
    <col min="1565" max="1566" width="15.7109375" style="2" customWidth="1"/>
    <col min="1567" max="1568" width="2.85546875" style="2" customWidth="1"/>
    <col min="1569" max="1570" width="15.7109375" style="2" customWidth="1"/>
    <col min="1571" max="1572" width="2.85546875" style="2" customWidth="1"/>
    <col min="1573" max="1573" width="11.42578125" style="2" customWidth="1"/>
    <col min="1574" max="1792" width="11.42578125" style="2"/>
    <col min="1793" max="1793" width="2.85546875" style="2" customWidth="1"/>
    <col min="1794" max="1794" width="37.5703125" style="2" customWidth="1"/>
    <col min="1795" max="1795" width="2.85546875" style="2" customWidth="1"/>
    <col min="1796" max="1797" width="15.7109375" style="2" customWidth="1"/>
    <col min="1798" max="1799" width="2.85546875" style="2" customWidth="1"/>
    <col min="1800" max="1801" width="15.7109375" style="2" customWidth="1"/>
    <col min="1802" max="1803" width="2.85546875" style="2" customWidth="1"/>
    <col min="1804" max="1805" width="15.7109375" style="2" customWidth="1"/>
    <col min="1806" max="1807" width="2.85546875" style="2" customWidth="1"/>
    <col min="1808" max="1809" width="15.7109375" style="2" customWidth="1"/>
    <col min="1810" max="1811" width="2.85546875" style="2" customWidth="1"/>
    <col min="1812" max="1813" width="15.7109375" style="2" customWidth="1"/>
    <col min="1814" max="1815" width="2.85546875" style="2" customWidth="1"/>
    <col min="1816" max="1817" width="15.7109375" style="2" customWidth="1"/>
    <col min="1818" max="1818" width="2.85546875" style="2" customWidth="1"/>
    <col min="1819" max="1819" width="37.5703125" style="2" customWidth="1"/>
    <col min="1820" max="1820" width="2.85546875" style="2" customWidth="1"/>
    <col min="1821" max="1822" width="15.7109375" style="2" customWidth="1"/>
    <col min="1823" max="1824" width="2.85546875" style="2" customWidth="1"/>
    <col min="1825" max="1826" width="15.7109375" style="2" customWidth="1"/>
    <col min="1827" max="1828" width="2.85546875" style="2" customWidth="1"/>
    <col min="1829" max="1829" width="11.42578125" style="2" customWidth="1"/>
    <col min="1830" max="2048" width="11.42578125" style="2"/>
    <col min="2049" max="2049" width="2.85546875" style="2" customWidth="1"/>
    <col min="2050" max="2050" width="37.5703125" style="2" customWidth="1"/>
    <col min="2051" max="2051" width="2.85546875" style="2" customWidth="1"/>
    <col min="2052" max="2053" width="15.7109375" style="2" customWidth="1"/>
    <col min="2054" max="2055" width="2.85546875" style="2" customWidth="1"/>
    <col min="2056" max="2057" width="15.7109375" style="2" customWidth="1"/>
    <col min="2058" max="2059" width="2.85546875" style="2" customWidth="1"/>
    <col min="2060" max="2061" width="15.7109375" style="2" customWidth="1"/>
    <col min="2062" max="2063" width="2.85546875" style="2" customWidth="1"/>
    <col min="2064" max="2065" width="15.7109375" style="2" customWidth="1"/>
    <col min="2066" max="2067" width="2.85546875" style="2" customWidth="1"/>
    <col min="2068" max="2069" width="15.7109375" style="2" customWidth="1"/>
    <col min="2070" max="2071" width="2.85546875" style="2" customWidth="1"/>
    <col min="2072" max="2073" width="15.7109375" style="2" customWidth="1"/>
    <col min="2074" max="2074" width="2.85546875" style="2" customWidth="1"/>
    <col min="2075" max="2075" width="37.5703125" style="2" customWidth="1"/>
    <col min="2076" max="2076" width="2.85546875" style="2" customWidth="1"/>
    <col min="2077" max="2078" width="15.7109375" style="2" customWidth="1"/>
    <col min="2079" max="2080" width="2.85546875" style="2" customWidth="1"/>
    <col min="2081" max="2082" width="15.7109375" style="2" customWidth="1"/>
    <col min="2083" max="2084" width="2.85546875" style="2" customWidth="1"/>
    <col min="2085" max="2085" width="11.42578125" style="2" customWidth="1"/>
    <col min="2086" max="2304" width="11.42578125" style="2"/>
    <col min="2305" max="2305" width="2.85546875" style="2" customWidth="1"/>
    <col min="2306" max="2306" width="37.5703125" style="2" customWidth="1"/>
    <col min="2307" max="2307" width="2.85546875" style="2" customWidth="1"/>
    <col min="2308" max="2309" width="15.7109375" style="2" customWidth="1"/>
    <col min="2310" max="2311" width="2.85546875" style="2" customWidth="1"/>
    <col min="2312" max="2313" width="15.7109375" style="2" customWidth="1"/>
    <col min="2314" max="2315" width="2.85546875" style="2" customWidth="1"/>
    <col min="2316" max="2317" width="15.7109375" style="2" customWidth="1"/>
    <col min="2318" max="2319" width="2.85546875" style="2" customWidth="1"/>
    <col min="2320" max="2321" width="15.7109375" style="2" customWidth="1"/>
    <col min="2322" max="2323" width="2.85546875" style="2" customWidth="1"/>
    <col min="2324" max="2325" width="15.7109375" style="2" customWidth="1"/>
    <col min="2326" max="2327" width="2.85546875" style="2" customWidth="1"/>
    <col min="2328" max="2329" width="15.7109375" style="2" customWidth="1"/>
    <col min="2330" max="2330" width="2.85546875" style="2" customWidth="1"/>
    <col min="2331" max="2331" width="37.5703125" style="2" customWidth="1"/>
    <col min="2332" max="2332" width="2.85546875" style="2" customWidth="1"/>
    <col min="2333" max="2334" width="15.7109375" style="2" customWidth="1"/>
    <col min="2335" max="2336" width="2.85546875" style="2" customWidth="1"/>
    <col min="2337" max="2338" width="15.7109375" style="2" customWidth="1"/>
    <col min="2339" max="2340" width="2.85546875" style="2" customWidth="1"/>
    <col min="2341" max="2341" width="11.42578125" style="2" customWidth="1"/>
    <col min="2342" max="2560" width="11.42578125" style="2"/>
    <col min="2561" max="2561" width="2.85546875" style="2" customWidth="1"/>
    <col min="2562" max="2562" width="37.5703125" style="2" customWidth="1"/>
    <col min="2563" max="2563" width="2.85546875" style="2" customWidth="1"/>
    <col min="2564" max="2565" width="15.7109375" style="2" customWidth="1"/>
    <col min="2566" max="2567" width="2.85546875" style="2" customWidth="1"/>
    <col min="2568" max="2569" width="15.7109375" style="2" customWidth="1"/>
    <col min="2570" max="2571" width="2.85546875" style="2" customWidth="1"/>
    <col min="2572" max="2573" width="15.7109375" style="2" customWidth="1"/>
    <col min="2574" max="2575" width="2.85546875" style="2" customWidth="1"/>
    <col min="2576" max="2577" width="15.7109375" style="2" customWidth="1"/>
    <col min="2578" max="2579" width="2.85546875" style="2" customWidth="1"/>
    <col min="2580" max="2581" width="15.7109375" style="2" customWidth="1"/>
    <col min="2582" max="2583" width="2.85546875" style="2" customWidth="1"/>
    <col min="2584" max="2585" width="15.7109375" style="2" customWidth="1"/>
    <col min="2586" max="2586" width="2.85546875" style="2" customWidth="1"/>
    <col min="2587" max="2587" width="37.5703125" style="2" customWidth="1"/>
    <col min="2588" max="2588" width="2.85546875" style="2" customWidth="1"/>
    <col min="2589" max="2590" width="15.7109375" style="2" customWidth="1"/>
    <col min="2591" max="2592" width="2.85546875" style="2" customWidth="1"/>
    <col min="2593" max="2594" width="15.7109375" style="2" customWidth="1"/>
    <col min="2595" max="2596" width="2.85546875" style="2" customWidth="1"/>
    <col min="2597" max="2597" width="11.42578125" style="2" customWidth="1"/>
    <col min="2598" max="2816" width="11.42578125" style="2"/>
    <col min="2817" max="2817" width="2.85546875" style="2" customWidth="1"/>
    <col min="2818" max="2818" width="37.5703125" style="2" customWidth="1"/>
    <col min="2819" max="2819" width="2.85546875" style="2" customWidth="1"/>
    <col min="2820" max="2821" width="15.7109375" style="2" customWidth="1"/>
    <col min="2822" max="2823" width="2.85546875" style="2" customWidth="1"/>
    <col min="2824" max="2825" width="15.7109375" style="2" customWidth="1"/>
    <col min="2826" max="2827" width="2.85546875" style="2" customWidth="1"/>
    <col min="2828" max="2829" width="15.7109375" style="2" customWidth="1"/>
    <col min="2830" max="2831" width="2.85546875" style="2" customWidth="1"/>
    <col min="2832" max="2833" width="15.7109375" style="2" customWidth="1"/>
    <col min="2834" max="2835" width="2.85546875" style="2" customWidth="1"/>
    <col min="2836" max="2837" width="15.7109375" style="2" customWidth="1"/>
    <col min="2838" max="2839" width="2.85546875" style="2" customWidth="1"/>
    <col min="2840" max="2841" width="15.7109375" style="2" customWidth="1"/>
    <col min="2842" max="2842" width="2.85546875" style="2" customWidth="1"/>
    <col min="2843" max="2843" width="37.5703125" style="2" customWidth="1"/>
    <col min="2844" max="2844" width="2.85546875" style="2" customWidth="1"/>
    <col min="2845" max="2846" width="15.7109375" style="2" customWidth="1"/>
    <col min="2847" max="2848" width="2.85546875" style="2" customWidth="1"/>
    <col min="2849" max="2850" width="15.7109375" style="2" customWidth="1"/>
    <col min="2851" max="2852" width="2.85546875" style="2" customWidth="1"/>
    <col min="2853" max="2853" width="11.42578125" style="2" customWidth="1"/>
    <col min="2854" max="3072" width="11.42578125" style="2"/>
    <col min="3073" max="3073" width="2.85546875" style="2" customWidth="1"/>
    <col min="3074" max="3074" width="37.5703125" style="2" customWidth="1"/>
    <col min="3075" max="3075" width="2.85546875" style="2" customWidth="1"/>
    <col min="3076" max="3077" width="15.7109375" style="2" customWidth="1"/>
    <col min="3078" max="3079" width="2.85546875" style="2" customWidth="1"/>
    <col min="3080" max="3081" width="15.7109375" style="2" customWidth="1"/>
    <col min="3082" max="3083" width="2.85546875" style="2" customWidth="1"/>
    <col min="3084" max="3085" width="15.7109375" style="2" customWidth="1"/>
    <col min="3086" max="3087" width="2.85546875" style="2" customWidth="1"/>
    <col min="3088" max="3089" width="15.7109375" style="2" customWidth="1"/>
    <col min="3090" max="3091" width="2.85546875" style="2" customWidth="1"/>
    <col min="3092" max="3093" width="15.7109375" style="2" customWidth="1"/>
    <col min="3094" max="3095" width="2.85546875" style="2" customWidth="1"/>
    <col min="3096" max="3097" width="15.7109375" style="2" customWidth="1"/>
    <col min="3098" max="3098" width="2.85546875" style="2" customWidth="1"/>
    <col min="3099" max="3099" width="37.5703125" style="2" customWidth="1"/>
    <col min="3100" max="3100" width="2.85546875" style="2" customWidth="1"/>
    <col min="3101" max="3102" width="15.7109375" style="2" customWidth="1"/>
    <col min="3103" max="3104" width="2.85546875" style="2" customWidth="1"/>
    <col min="3105" max="3106" width="15.7109375" style="2" customWidth="1"/>
    <col min="3107" max="3108" width="2.85546875" style="2" customWidth="1"/>
    <col min="3109" max="3109" width="11.42578125" style="2" customWidth="1"/>
    <col min="3110" max="3328" width="11.42578125" style="2"/>
    <col min="3329" max="3329" width="2.85546875" style="2" customWidth="1"/>
    <col min="3330" max="3330" width="37.5703125" style="2" customWidth="1"/>
    <col min="3331" max="3331" width="2.85546875" style="2" customWidth="1"/>
    <col min="3332" max="3333" width="15.7109375" style="2" customWidth="1"/>
    <col min="3334" max="3335" width="2.85546875" style="2" customWidth="1"/>
    <col min="3336" max="3337" width="15.7109375" style="2" customWidth="1"/>
    <col min="3338" max="3339" width="2.85546875" style="2" customWidth="1"/>
    <col min="3340" max="3341" width="15.7109375" style="2" customWidth="1"/>
    <col min="3342" max="3343" width="2.85546875" style="2" customWidth="1"/>
    <col min="3344" max="3345" width="15.7109375" style="2" customWidth="1"/>
    <col min="3346" max="3347" width="2.85546875" style="2" customWidth="1"/>
    <col min="3348" max="3349" width="15.7109375" style="2" customWidth="1"/>
    <col min="3350" max="3351" width="2.85546875" style="2" customWidth="1"/>
    <col min="3352" max="3353" width="15.7109375" style="2" customWidth="1"/>
    <col min="3354" max="3354" width="2.85546875" style="2" customWidth="1"/>
    <col min="3355" max="3355" width="37.5703125" style="2" customWidth="1"/>
    <col min="3356" max="3356" width="2.85546875" style="2" customWidth="1"/>
    <col min="3357" max="3358" width="15.7109375" style="2" customWidth="1"/>
    <col min="3359" max="3360" width="2.85546875" style="2" customWidth="1"/>
    <col min="3361" max="3362" width="15.7109375" style="2" customWidth="1"/>
    <col min="3363" max="3364" width="2.85546875" style="2" customWidth="1"/>
    <col min="3365" max="3365" width="11.42578125" style="2" customWidth="1"/>
    <col min="3366" max="3584" width="11.42578125" style="2"/>
    <col min="3585" max="3585" width="2.85546875" style="2" customWidth="1"/>
    <col min="3586" max="3586" width="37.5703125" style="2" customWidth="1"/>
    <col min="3587" max="3587" width="2.85546875" style="2" customWidth="1"/>
    <col min="3588" max="3589" width="15.7109375" style="2" customWidth="1"/>
    <col min="3590" max="3591" width="2.85546875" style="2" customWidth="1"/>
    <col min="3592" max="3593" width="15.7109375" style="2" customWidth="1"/>
    <col min="3594" max="3595" width="2.85546875" style="2" customWidth="1"/>
    <col min="3596" max="3597" width="15.7109375" style="2" customWidth="1"/>
    <col min="3598" max="3599" width="2.85546875" style="2" customWidth="1"/>
    <col min="3600" max="3601" width="15.7109375" style="2" customWidth="1"/>
    <col min="3602" max="3603" width="2.85546875" style="2" customWidth="1"/>
    <col min="3604" max="3605" width="15.7109375" style="2" customWidth="1"/>
    <col min="3606" max="3607" width="2.85546875" style="2" customWidth="1"/>
    <col min="3608" max="3609" width="15.7109375" style="2" customWidth="1"/>
    <col min="3610" max="3610" width="2.85546875" style="2" customWidth="1"/>
    <col min="3611" max="3611" width="37.5703125" style="2" customWidth="1"/>
    <col min="3612" max="3612" width="2.85546875" style="2" customWidth="1"/>
    <col min="3613" max="3614" width="15.7109375" style="2" customWidth="1"/>
    <col min="3615" max="3616" width="2.85546875" style="2" customWidth="1"/>
    <col min="3617" max="3618" width="15.7109375" style="2" customWidth="1"/>
    <col min="3619" max="3620" width="2.85546875" style="2" customWidth="1"/>
    <col min="3621" max="3621" width="11.42578125" style="2" customWidth="1"/>
    <col min="3622" max="3840" width="11.42578125" style="2"/>
    <col min="3841" max="3841" width="2.85546875" style="2" customWidth="1"/>
    <col min="3842" max="3842" width="37.5703125" style="2" customWidth="1"/>
    <col min="3843" max="3843" width="2.85546875" style="2" customWidth="1"/>
    <col min="3844" max="3845" width="15.7109375" style="2" customWidth="1"/>
    <col min="3846" max="3847" width="2.85546875" style="2" customWidth="1"/>
    <col min="3848" max="3849" width="15.7109375" style="2" customWidth="1"/>
    <col min="3850" max="3851" width="2.85546875" style="2" customWidth="1"/>
    <col min="3852" max="3853" width="15.7109375" style="2" customWidth="1"/>
    <col min="3854" max="3855" width="2.85546875" style="2" customWidth="1"/>
    <col min="3856" max="3857" width="15.7109375" style="2" customWidth="1"/>
    <col min="3858" max="3859" width="2.85546875" style="2" customWidth="1"/>
    <col min="3860" max="3861" width="15.7109375" style="2" customWidth="1"/>
    <col min="3862" max="3863" width="2.85546875" style="2" customWidth="1"/>
    <col min="3864" max="3865" width="15.7109375" style="2" customWidth="1"/>
    <col min="3866" max="3866" width="2.85546875" style="2" customWidth="1"/>
    <col min="3867" max="3867" width="37.5703125" style="2" customWidth="1"/>
    <col min="3868" max="3868" width="2.85546875" style="2" customWidth="1"/>
    <col min="3869" max="3870" width="15.7109375" style="2" customWidth="1"/>
    <col min="3871" max="3872" width="2.85546875" style="2" customWidth="1"/>
    <col min="3873" max="3874" width="15.7109375" style="2" customWidth="1"/>
    <col min="3875" max="3876" width="2.85546875" style="2" customWidth="1"/>
    <col min="3877" max="3877" width="11.42578125" style="2" customWidth="1"/>
    <col min="3878" max="4096" width="11.42578125" style="2"/>
    <col min="4097" max="4097" width="2.85546875" style="2" customWidth="1"/>
    <col min="4098" max="4098" width="37.5703125" style="2" customWidth="1"/>
    <col min="4099" max="4099" width="2.85546875" style="2" customWidth="1"/>
    <col min="4100" max="4101" width="15.7109375" style="2" customWidth="1"/>
    <col min="4102" max="4103" width="2.85546875" style="2" customWidth="1"/>
    <col min="4104" max="4105" width="15.7109375" style="2" customWidth="1"/>
    <col min="4106" max="4107" width="2.85546875" style="2" customWidth="1"/>
    <col min="4108" max="4109" width="15.7109375" style="2" customWidth="1"/>
    <col min="4110" max="4111" width="2.85546875" style="2" customWidth="1"/>
    <col min="4112" max="4113" width="15.7109375" style="2" customWidth="1"/>
    <col min="4114" max="4115" width="2.85546875" style="2" customWidth="1"/>
    <col min="4116" max="4117" width="15.7109375" style="2" customWidth="1"/>
    <col min="4118" max="4119" width="2.85546875" style="2" customWidth="1"/>
    <col min="4120" max="4121" width="15.7109375" style="2" customWidth="1"/>
    <col min="4122" max="4122" width="2.85546875" style="2" customWidth="1"/>
    <col min="4123" max="4123" width="37.5703125" style="2" customWidth="1"/>
    <col min="4124" max="4124" width="2.85546875" style="2" customWidth="1"/>
    <col min="4125" max="4126" width="15.7109375" style="2" customWidth="1"/>
    <col min="4127" max="4128" width="2.85546875" style="2" customWidth="1"/>
    <col min="4129" max="4130" width="15.7109375" style="2" customWidth="1"/>
    <col min="4131" max="4132" width="2.85546875" style="2" customWidth="1"/>
    <col min="4133" max="4133" width="11.42578125" style="2" customWidth="1"/>
    <col min="4134" max="4352" width="11.42578125" style="2"/>
    <col min="4353" max="4353" width="2.85546875" style="2" customWidth="1"/>
    <col min="4354" max="4354" width="37.5703125" style="2" customWidth="1"/>
    <col min="4355" max="4355" width="2.85546875" style="2" customWidth="1"/>
    <col min="4356" max="4357" width="15.7109375" style="2" customWidth="1"/>
    <col min="4358" max="4359" width="2.85546875" style="2" customWidth="1"/>
    <col min="4360" max="4361" width="15.7109375" style="2" customWidth="1"/>
    <col min="4362" max="4363" width="2.85546875" style="2" customWidth="1"/>
    <col min="4364" max="4365" width="15.7109375" style="2" customWidth="1"/>
    <col min="4366" max="4367" width="2.85546875" style="2" customWidth="1"/>
    <col min="4368" max="4369" width="15.7109375" style="2" customWidth="1"/>
    <col min="4370" max="4371" width="2.85546875" style="2" customWidth="1"/>
    <col min="4372" max="4373" width="15.7109375" style="2" customWidth="1"/>
    <col min="4374" max="4375" width="2.85546875" style="2" customWidth="1"/>
    <col min="4376" max="4377" width="15.7109375" style="2" customWidth="1"/>
    <col min="4378" max="4378" width="2.85546875" style="2" customWidth="1"/>
    <col min="4379" max="4379" width="37.5703125" style="2" customWidth="1"/>
    <col min="4380" max="4380" width="2.85546875" style="2" customWidth="1"/>
    <col min="4381" max="4382" width="15.7109375" style="2" customWidth="1"/>
    <col min="4383" max="4384" width="2.85546875" style="2" customWidth="1"/>
    <col min="4385" max="4386" width="15.7109375" style="2" customWidth="1"/>
    <col min="4387" max="4388" width="2.85546875" style="2" customWidth="1"/>
    <col min="4389" max="4389" width="11.42578125" style="2" customWidth="1"/>
    <col min="4390" max="4608" width="11.42578125" style="2"/>
    <col min="4609" max="4609" width="2.85546875" style="2" customWidth="1"/>
    <col min="4610" max="4610" width="37.5703125" style="2" customWidth="1"/>
    <col min="4611" max="4611" width="2.85546875" style="2" customWidth="1"/>
    <col min="4612" max="4613" width="15.7109375" style="2" customWidth="1"/>
    <col min="4614" max="4615" width="2.85546875" style="2" customWidth="1"/>
    <col min="4616" max="4617" width="15.7109375" style="2" customWidth="1"/>
    <col min="4618" max="4619" width="2.85546875" style="2" customWidth="1"/>
    <col min="4620" max="4621" width="15.7109375" style="2" customWidth="1"/>
    <col min="4622" max="4623" width="2.85546875" style="2" customWidth="1"/>
    <col min="4624" max="4625" width="15.7109375" style="2" customWidth="1"/>
    <col min="4626" max="4627" width="2.85546875" style="2" customWidth="1"/>
    <col min="4628" max="4629" width="15.7109375" style="2" customWidth="1"/>
    <col min="4630" max="4631" width="2.85546875" style="2" customWidth="1"/>
    <col min="4632" max="4633" width="15.7109375" style="2" customWidth="1"/>
    <col min="4634" max="4634" width="2.85546875" style="2" customWidth="1"/>
    <col min="4635" max="4635" width="37.5703125" style="2" customWidth="1"/>
    <col min="4636" max="4636" width="2.85546875" style="2" customWidth="1"/>
    <col min="4637" max="4638" width="15.7109375" style="2" customWidth="1"/>
    <col min="4639" max="4640" width="2.85546875" style="2" customWidth="1"/>
    <col min="4641" max="4642" width="15.7109375" style="2" customWidth="1"/>
    <col min="4643" max="4644" width="2.85546875" style="2" customWidth="1"/>
    <col min="4645" max="4645" width="11.42578125" style="2" customWidth="1"/>
    <col min="4646" max="4864" width="11.42578125" style="2"/>
    <col min="4865" max="4865" width="2.85546875" style="2" customWidth="1"/>
    <col min="4866" max="4866" width="37.5703125" style="2" customWidth="1"/>
    <col min="4867" max="4867" width="2.85546875" style="2" customWidth="1"/>
    <col min="4868" max="4869" width="15.7109375" style="2" customWidth="1"/>
    <col min="4870" max="4871" width="2.85546875" style="2" customWidth="1"/>
    <col min="4872" max="4873" width="15.7109375" style="2" customWidth="1"/>
    <col min="4874" max="4875" width="2.85546875" style="2" customWidth="1"/>
    <col min="4876" max="4877" width="15.7109375" style="2" customWidth="1"/>
    <col min="4878" max="4879" width="2.85546875" style="2" customWidth="1"/>
    <col min="4880" max="4881" width="15.7109375" style="2" customWidth="1"/>
    <col min="4882" max="4883" width="2.85546875" style="2" customWidth="1"/>
    <col min="4884" max="4885" width="15.7109375" style="2" customWidth="1"/>
    <col min="4886" max="4887" width="2.85546875" style="2" customWidth="1"/>
    <col min="4888" max="4889" width="15.7109375" style="2" customWidth="1"/>
    <col min="4890" max="4890" width="2.85546875" style="2" customWidth="1"/>
    <col min="4891" max="4891" width="37.5703125" style="2" customWidth="1"/>
    <col min="4892" max="4892" width="2.85546875" style="2" customWidth="1"/>
    <col min="4893" max="4894" width="15.7109375" style="2" customWidth="1"/>
    <col min="4895" max="4896" width="2.85546875" style="2" customWidth="1"/>
    <col min="4897" max="4898" width="15.7109375" style="2" customWidth="1"/>
    <col min="4899" max="4900" width="2.85546875" style="2" customWidth="1"/>
    <col min="4901" max="4901" width="11.42578125" style="2" customWidth="1"/>
    <col min="4902" max="5120" width="11.42578125" style="2"/>
    <col min="5121" max="5121" width="2.85546875" style="2" customWidth="1"/>
    <col min="5122" max="5122" width="37.5703125" style="2" customWidth="1"/>
    <col min="5123" max="5123" width="2.85546875" style="2" customWidth="1"/>
    <col min="5124" max="5125" width="15.7109375" style="2" customWidth="1"/>
    <col min="5126" max="5127" width="2.85546875" style="2" customWidth="1"/>
    <col min="5128" max="5129" width="15.7109375" style="2" customWidth="1"/>
    <col min="5130" max="5131" width="2.85546875" style="2" customWidth="1"/>
    <col min="5132" max="5133" width="15.7109375" style="2" customWidth="1"/>
    <col min="5134" max="5135" width="2.85546875" style="2" customWidth="1"/>
    <col min="5136" max="5137" width="15.7109375" style="2" customWidth="1"/>
    <col min="5138" max="5139" width="2.85546875" style="2" customWidth="1"/>
    <col min="5140" max="5141" width="15.7109375" style="2" customWidth="1"/>
    <col min="5142" max="5143" width="2.85546875" style="2" customWidth="1"/>
    <col min="5144" max="5145" width="15.7109375" style="2" customWidth="1"/>
    <col min="5146" max="5146" width="2.85546875" style="2" customWidth="1"/>
    <col min="5147" max="5147" width="37.5703125" style="2" customWidth="1"/>
    <col min="5148" max="5148" width="2.85546875" style="2" customWidth="1"/>
    <col min="5149" max="5150" width="15.7109375" style="2" customWidth="1"/>
    <col min="5151" max="5152" width="2.85546875" style="2" customWidth="1"/>
    <col min="5153" max="5154" width="15.7109375" style="2" customWidth="1"/>
    <col min="5155" max="5156" width="2.85546875" style="2" customWidth="1"/>
    <col min="5157" max="5157" width="11.42578125" style="2" customWidth="1"/>
    <col min="5158" max="5376" width="11.42578125" style="2"/>
    <col min="5377" max="5377" width="2.85546875" style="2" customWidth="1"/>
    <col min="5378" max="5378" width="37.5703125" style="2" customWidth="1"/>
    <col min="5379" max="5379" width="2.85546875" style="2" customWidth="1"/>
    <col min="5380" max="5381" width="15.7109375" style="2" customWidth="1"/>
    <col min="5382" max="5383" width="2.85546875" style="2" customWidth="1"/>
    <col min="5384" max="5385" width="15.7109375" style="2" customWidth="1"/>
    <col min="5386" max="5387" width="2.85546875" style="2" customWidth="1"/>
    <col min="5388" max="5389" width="15.7109375" style="2" customWidth="1"/>
    <col min="5390" max="5391" width="2.85546875" style="2" customWidth="1"/>
    <col min="5392" max="5393" width="15.7109375" style="2" customWidth="1"/>
    <col min="5394" max="5395" width="2.85546875" style="2" customWidth="1"/>
    <col min="5396" max="5397" width="15.7109375" style="2" customWidth="1"/>
    <col min="5398" max="5399" width="2.85546875" style="2" customWidth="1"/>
    <col min="5400" max="5401" width="15.7109375" style="2" customWidth="1"/>
    <col min="5402" max="5402" width="2.85546875" style="2" customWidth="1"/>
    <col min="5403" max="5403" width="37.5703125" style="2" customWidth="1"/>
    <col min="5404" max="5404" width="2.85546875" style="2" customWidth="1"/>
    <col min="5405" max="5406" width="15.7109375" style="2" customWidth="1"/>
    <col min="5407" max="5408" width="2.85546875" style="2" customWidth="1"/>
    <col min="5409" max="5410" width="15.7109375" style="2" customWidth="1"/>
    <col min="5411" max="5412" width="2.85546875" style="2" customWidth="1"/>
    <col min="5413" max="5413" width="11.42578125" style="2" customWidth="1"/>
    <col min="5414" max="5632" width="11.42578125" style="2"/>
    <col min="5633" max="5633" width="2.85546875" style="2" customWidth="1"/>
    <col min="5634" max="5634" width="37.5703125" style="2" customWidth="1"/>
    <col min="5635" max="5635" width="2.85546875" style="2" customWidth="1"/>
    <col min="5636" max="5637" width="15.7109375" style="2" customWidth="1"/>
    <col min="5638" max="5639" width="2.85546875" style="2" customWidth="1"/>
    <col min="5640" max="5641" width="15.7109375" style="2" customWidth="1"/>
    <col min="5642" max="5643" width="2.85546875" style="2" customWidth="1"/>
    <col min="5644" max="5645" width="15.7109375" style="2" customWidth="1"/>
    <col min="5646" max="5647" width="2.85546875" style="2" customWidth="1"/>
    <col min="5648" max="5649" width="15.7109375" style="2" customWidth="1"/>
    <col min="5650" max="5651" width="2.85546875" style="2" customWidth="1"/>
    <col min="5652" max="5653" width="15.7109375" style="2" customWidth="1"/>
    <col min="5654" max="5655" width="2.85546875" style="2" customWidth="1"/>
    <col min="5656" max="5657" width="15.7109375" style="2" customWidth="1"/>
    <col min="5658" max="5658" width="2.85546875" style="2" customWidth="1"/>
    <col min="5659" max="5659" width="37.5703125" style="2" customWidth="1"/>
    <col min="5660" max="5660" width="2.85546875" style="2" customWidth="1"/>
    <col min="5661" max="5662" width="15.7109375" style="2" customWidth="1"/>
    <col min="5663" max="5664" width="2.85546875" style="2" customWidth="1"/>
    <col min="5665" max="5666" width="15.7109375" style="2" customWidth="1"/>
    <col min="5667" max="5668" width="2.85546875" style="2" customWidth="1"/>
    <col min="5669" max="5669" width="11.42578125" style="2" customWidth="1"/>
    <col min="5670" max="5888" width="11.42578125" style="2"/>
    <col min="5889" max="5889" width="2.85546875" style="2" customWidth="1"/>
    <col min="5890" max="5890" width="37.5703125" style="2" customWidth="1"/>
    <col min="5891" max="5891" width="2.85546875" style="2" customWidth="1"/>
    <col min="5892" max="5893" width="15.7109375" style="2" customWidth="1"/>
    <col min="5894" max="5895" width="2.85546875" style="2" customWidth="1"/>
    <col min="5896" max="5897" width="15.7109375" style="2" customWidth="1"/>
    <col min="5898" max="5899" width="2.85546875" style="2" customWidth="1"/>
    <col min="5900" max="5901" width="15.7109375" style="2" customWidth="1"/>
    <col min="5902" max="5903" width="2.85546875" style="2" customWidth="1"/>
    <col min="5904" max="5905" width="15.7109375" style="2" customWidth="1"/>
    <col min="5906" max="5907" width="2.85546875" style="2" customWidth="1"/>
    <col min="5908" max="5909" width="15.7109375" style="2" customWidth="1"/>
    <col min="5910" max="5911" width="2.85546875" style="2" customWidth="1"/>
    <col min="5912" max="5913" width="15.7109375" style="2" customWidth="1"/>
    <col min="5914" max="5914" width="2.85546875" style="2" customWidth="1"/>
    <col min="5915" max="5915" width="37.5703125" style="2" customWidth="1"/>
    <col min="5916" max="5916" width="2.85546875" style="2" customWidth="1"/>
    <col min="5917" max="5918" width="15.7109375" style="2" customWidth="1"/>
    <col min="5919" max="5920" width="2.85546875" style="2" customWidth="1"/>
    <col min="5921" max="5922" width="15.7109375" style="2" customWidth="1"/>
    <col min="5923" max="5924" width="2.85546875" style="2" customWidth="1"/>
    <col min="5925" max="5925" width="11.42578125" style="2" customWidth="1"/>
    <col min="5926" max="6144" width="11.42578125" style="2"/>
    <col min="6145" max="6145" width="2.85546875" style="2" customWidth="1"/>
    <col min="6146" max="6146" width="37.5703125" style="2" customWidth="1"/>
    <col min="6147" max="6147" width="2.85546875" style="2" customWidth="1"/>
    <col min="6148" max="6149" width="15.7109375" style="2" customWidth="1"/>
    <col min="6150" max="6151" width="2.85546875" style="2" customWidth="1"/>
    <col min="6152" max="6153" width="15.7109375" style="2" customWidth="1"/>
    <col min="6154" max="6155" width="2.85546875" style="2" customWidth="1"/>
    <col min="6156" max="6157" width="15.7109375" style="2" customWidth="1"/>
    <col min="6158" max="6159" width="2.85546875" style="2" customWidth="1"/>
    <col min="6160" max="6161" width="15.7109375" style="2" customWidth="1"/>
    <col min="6162" max="6163" width="2.85546875" style="2" customWidth="1"/>
    <col min="6164" max="6165" width="15.7109375" style="2" customWidth="1"/>
    <col min="6166" max="6167" width="2.85546875" style="2" customWidth="1"/>
    <col min="6168" max="6169" width="15.7109375" style="2" customWidth="1"/>
    <col min="6170" max="6170" width="2.85546875" style="2" customWidth="1"/>
    <col min="6171" max="6171" width="37.5703125" style="2" customWidth="1"/>
    <col min="6172" max="6172" width="2.85546875" style="2" customWidth="1"/>
    <col min="6173" max="6174" width="15.7109375" style="2" customWidth="1"/>
    <col min="6175" max="6176" width="2.85546875" style="2" customWidth="1"/>
    <col min="6177" max="6178" width="15.7109375" style="2" customWidth="1"/>
    <col min="6179" max="6180" width="2.85546875" style="2" customWidth="1"/>
    <col min="6181" max="6181" width="11.42578125" style="2" customWidth="1"/>
    <col min="6182" max="6400" width="11.42578125" style="2"/>
    <col min="6401" max="6401" width="2.85546875" style="2" customWidth="1"/>
    <col min="6402" max="6402" width="37.5703125" style="2" customWidth="1"/>
    <col min="6403" max="6403" width="2.85546875" style="2" customWidth="1"/>
    <col min="6404" max="6405" width="15.7109375" style="2" customWidth="1"/>
    <col min="6406" max="6407" width="2.85546875" style="2" customWidth="1"/>
    <col min="6408" max="6409" width="15.7109375" style="2" customWidth="1"/>
    <col min="6410" max="6411" width="2.85546875" style="2" customWidth="1"/>
    <col min="6412" max="6413" width="15.7109375" style="2" customWidth="1"/>
    <col min="6414" max="6415" width="2.85546875" style="2" customWidth="1"/>
    <col min="6416" max="6417" width="15.7109375" style="2" customWidth="1"/>
    <col min="6418" max="6419" width="2.85546875" style="2" customWidth="1"/>
    <col min="6420" max="6421" width="15.7109375" style="2" customWidth="1"/>
    <col min="6422" max="6423" width="2.85546875" style="2" customWidth="1"/>
    <col min="6424" max="6425" width="15.7109375" style="2" customWidth="1"/>
    <col min="6426" max="6426" width="2.85546875" style="2" customWidth="1"/>
    <col min="6427" max="6427" width="37.5703125" style="2" customWidth="1"/>
    <col min="6428" max="6428" width="2.85546875" style="2" customWidth="1"/>
    <col min="6429" max="6430" width="15.7109375" style="2" customWidth="1"/>
    <col min="6431" max="6432" width="2.85546875" style="2" customWidth="1"/>
    <col min="6433" max="6434" width="15.7109375" style="2" customWidth="1"/>
    <col min="6435" max="6436" width="2.85546875" style="2" customWidth="1"/>
    <col min="6437" max="6437" width="11.42578125" style="2" customWidth="1"/>
    <col min="6438" max="6656" width="11.42578125" style="2"/>
    <col min="6657" max="6657" width="2.85546875" style="2" customWidth="1"/>
    <col min="6658" max="6658" width="37.5703125" style="2" customWidth="1"/>
    <col min="6659" max="6659" width="2.85546875" style="2" customWidth="1"/>
    <col min="6660" max="6661" width="15.7109375" style="2" customWidth="1"/>
    <col min="6662" max="6663" width="2.85546875" style="2" customWidth="1"/>
    <col min="6664" max="6665" width="15.7109375" style="2" customWidth="1"/>
    <col min="6666" max="6667" width="2.85546875" style="2" customWidth="1"/>
    <col min="6668" max="6669" width="15.7109375" style="2" customWidth="1"/>
    <col min="6670" max="6671" width="2.85546875" style="2" customWidth="1"/>
    <col min="6672" max="6673" width="15.7109375" style="2" customWidth="1"/>
    <col min="6674" max="6675" width="2.85546875" style="2" customWidth="1"/>
    <col min="6676" max="6677" width="15.7109375" style="2" customWidth="1"/>
    <col min="6678" max="6679" width="2.85546875" style="2" customWidth="1"/>
    <col min="6680" max="6681" width="15.7109375" style="2" customWidth="1"/>
    <col min="6682" max="6682" width="2.85546875" style="2" customWidth="1"/>
    <col min="6683" max="6683" width="37.5703125" style="2" customWidth="1"/>
    <col min="6684" max="6684" width="2.85546875" style="2" customWidth="1"/>
    <col min="6685" max="6686" width="15.7109375" style="2" customWidth="1"/>
    <col min="6687" max="6688" width="2.85546875" style="2" customWidth="1"/>
    <col min="6689" max="6690" width="15.7109375" style="2" customWidth="1"/>
    <col min="6691" max="6692" width="2.85546875" style="2" customWidth="1"/>
    <col min="6693" max="6693" width="11.42578125" style="2" customWidth="1"/>
    <col min="6694" max="6912" width="11.42578125" style="2"/>
    <col min="6913" max="6913" width="2.85546875" style="2" customWidth="1"/>
    <col min="6914" max="6914" width="37.5703125" style="2" customWidth="1"/>
    <col min="6915" max="6915" width="2.85546875" style="2" customWidth="1"/>
    <col min="6916" max="6917" width="15.7109375" style="2" customWidth="1"/>
    <col min="6918" max="6919" width="2.85546875" style="2" customWidth="1"/>
    <col min="6920" max="6921" width="15.7109375" style="2" customWidth="1"/>
    <col min="6922" max="6923" width="2.85546875" style="2" customWidth="1"/>
    <col min="6924" max="6925" width="15.7109375" style="2" customWidth="1"/>
    <col min="6926" max="6927" width="2.85546875" style="2" customWidth="1"/>
    <col min="6928" max="6929" width="15.7109375" style="2" customWidth="1"/>
    <col min="6930" max="6931" width="2.85546875" style="2" customWidth="1"/>
    <col min="6932" max="6933" width="15.7109375" style="2" customWidth="1"/>
    <col min="6934" max="6935" width="2.85546875" style="2" customWidth="1"/>
    <col min="6936" max="6937" width="15.7109375" style="2" customWidth="1"/>
    <col min="6938" max="6938" width="2.85546875" style="2" customWidth="1"/>
    <col min="6939" max="6939" width="37.5703125" style="2" customWidth="1"/>
    <col min="6940" max="6940" width="2.85546875" style="2" customWidth="1"/>
    <col min="6941" max="6942" width="15.7109375" style="2" customWidth="1"/>
    <col min="6943" max="6944" width="2.85546875" style="2" customWidth="1"/>
    <col min="6945" max="6946" width="15.7109375" style="2" customWidth="1"/>
    <col min="6947" max="6948" width="2.85546875" style="2" customWidth="1"/>
    <col min="6949" max="6949" width="11.42578125" style="2" customWidth="1"/>
    <col min="6950" max="7168" width="11.42578125" style="2"/>
    <col min="7169" max="7169" width="2.85546875" style="2" customWidth="1"/>
    <col min="7170" max="7170" width="37.5703125" style="2" customWidth="1"/>
    <col min="7171" max="7171" width="2.85546875" style="2" customWidth="1"/>
    <col min="7172" max="7173" width="15.7109375" style="2" customWidth="1"/>
    <col min="7174" max="7175" width="2.85546875" style="2" customWidth="1"/>
    <col min="7176" max="7177" width="15.7109375" style="2" customWidth="1"/>
    <col min="7178" max="7179" width="2.85546875" style="2" customWidth="1"/>
    <col min="7180" max="7181" width="15.7109375" style="2" customWidth="1"/>
    <col min="7182" max="7183" width="2.85546875" style="2" customWidth="1"/>
    <col min="7184" max="7185" width="15.7109375" style="2" customWidth="1"/>
    <col min="7186" max="7187" width="2.85546875" style="2" customWidth="1"/>
    <col min="7188" max="7189" width="15.7109375" style="2" customWidth="1"/>
    <col min="7190" max="7191" width="2.85546875" style="2" customWidth="1"/>
    <col min="7192" max="7193" width="15.7109375" style="2" customWidth="1"/>
    <col min="7194" max="7194" width="2.85546875" style="2" customWidth="1"/>
    <col min="7195" max="7195" width="37.5703125" style="2" customWidth="1"/>
    <col min="7196" max="7196" width="2.85546875" style="2" customWidth="1"/>
    <col min="7197" max="7198" width="15.7109375" style="2" customWidth="1"/>
    <col min="7199" max="7200" width="2.85546875" style="2" customWidth="1"/>
    <col min="7201" max="7202" width="15.7109375" style="2" customWidth="1"/>
    <col min="7203" max="7204" width="2.85546875" style="2" customWidth="1"/>
    <col min="7205" max="7205" width="11.42578125" style="2" customWidth="1"/>
    <col min="7206" max="7424" width="11.42578125" style="2"/>
    <col min="7425" max="7425" width="2.85546875" style="2" customWidth="1"/>
    <col min="7426" max="7426" width="37.5703125" style="2" customWidth="1"/>
    <col min="7427" max="7427" width="2.85546875" style="2" customWidth="1"/>
    <col min="7428" max="7429" width="15.7109375" style="2" customWidth="1"/>
    <col min="7430" max="7431" width="2.85546875" style="2" customWidth="1"/>
    <col min="7432" max="7433" width="15.7109375" style="2" customWidth="1"/>
    <col min="7434" max="7435" width="2.85546875" style="2" customWidth="1"/>
    <col min="7436" max="7437" width="15.7109375" style="2" customWidth="1"/>
    <col min="7438" max="7439" width="2.85546875" style="2" customWidth="1"/>
    <col min="7440" max="7441" width="15.7109375" style="2" customWidth="1"/>
    <col min="7442" max="7443" width="2.85546875" style="2" customWidth="1"/>
    <col min="7444" max="7445" width="15.7109375" style="2" customWidth="1"/>
    <col min="7446" max="7447" width="2.85546875" style="2" customWidth="1"/>
    <col min="7448" max="7449" width="15.7109375" style="2" customWidth="1"/>
    <col min="7450" max="7450" width="2.85546875" style="2" customWidth="1"/>
    <col min="7451" max="7451" width="37.5703125" style="2" customWidth="1"/>
    <col min="7452" max="7452" width="2.85546875" style="2" customWidth="1"/>
    <col min="7453" max="7454" width="15.7109375" style="2" customWidth="1"/>
    <col min="7455" max="7456" width="2.85546875" style="2" customWidth="1"/>
    <col min="7457" max="7458" width="15.7109375" style="2" customWidth="1"/>
    <col min="7459" max="7460" width="2.85546875" style="2" customWidth="1"/>
    <col min="7461" max="7461" width="11.42578125" style="2" customWidth="1"/>
    <col min="7462" max="7680" width="11.42578125" style="2"/>
    <col min="7681" max="7681" width="2.85546875" style="2" customWidth="1"/>
    <col min="7682" max="7682" width="37.5703125" style="2" customWidth="1"/>
    <col min="7683" max="7683" width="2.85546875" style="2" customWidth="1"/>
    <col min="7684" max="7685" width="15.7109375" style="2" customWidth="1"/>
    <col min="7686" max="7687" width="2.85546875" style="2" customWidth="1"/>
    <col min="7688" max="7689" width="15.7109375" style="2" customWidth="1"/>
    <col min="7690" max="7691" width="2.85546875" style="2" customWidth="1"/>
    <col min="7692" max="7693" width="15.7109375" style="2" customWidth="1"/>
    <col min="7694" max="7695" width="2.85546875" style="2" customWidth="1"/>
    <col min="7696" max="7697" width="15.7109375" style="2" customWidth="1"/>
    <col min="7698" max="7699" width="2.85546875" style="2" customWidth="1"/>
    <col min="7700" max="7701" width="15.7109375" style="2" customWidth="1"/>
    <col min="7702" max="7703" width="2.85546875" style="2" customWidth="1"/>
    <col min="7704" max="7705" width="15.7109375" style="2" customWidth="1"/>
    <col min="7706" max="7706" width="2.85546875" style="2" customWidth="1"/>
    <col min="7707" max="7707" width="37.5703125" style="2" customWidth="1"/>
    <col min="7708" max="7708" width="2.85546875" style="2" customWidth="1"/>
    <col min="7709" max="7710" width="15.7109375" style="2" customWidth="1"/>
    <col min="7711" max="7712" width="2.85546875" style="2" customWidth="1"/>
    <col min="7713" max="7714" width="15.7109375" style="2" customWidth="1"/>
    <col min="7715" max="7716" width="2.85546875" style="2" customWidth="1"/>
    <col min="7717" max="7717" width="11.42578125" style="2" customWidth="1"/>
    <col min="7718" max="7936" width="11.42578125" style="2"/>
    <col min="7937" max="7937" width="2.85546875" style="2" customWidth="1"/>
    <col min="7938" max="7938" width="37.5703125" style="2" customWidth="1"/>
    <col min="7939" max="7939" width="2.85546875" style="2" customWidth="1"/>
    <col min="7940" max="7941" width="15.7109375" style="2" customWidth="1"/>
    <col min="7942" max="7943" width="2.85546875" style="2" customWidth="1"/>
    <col min="7944" max="7945" width="15.7109375" style="2" customWidth="1"/>
    <col min="7946" max="7947" width="2.85546875" style="2" customWidth="1"/>
    <col min="7948" max="7949" width="15.7109375" style="2" customWidth="1"/>
    <col min="7950" max="7951" width="2.85546875" style="2" customWidth="1"/>
    <col min="7952" max="7953" width="15.7109375" style="2" customWidth="1"/>
    <col min="7954" max="7955" width="2.85546875" style="2" customWidth="1"/>
    <col min="7956" max="7957" width="15.7109375" style="2" customWidth="1"/>
    <col min="7958" max="7959" width="2.85546875" style="2" customWidth="1"/>
    <col min="7960" max="7961" width="15.7109375" style="2" customWidth="1"/>
    <col min="7962" max="7962" width="2.85546875" style="2" customWidth="1"/>
    <col min="7963" max="7963" width="37.5703125" style="2" customWidth="1"/>
    <col min="7964" max="7964" width="2.85546875" style="2" customWidth="1"/>
    <col min="7965" max="7966" width="15.7109375" style="2" customWidth="1"/>
    <col min="7967" max="7968" width="2.85546875" style="2" customWidth="1"/>
    <col min="7969" max="7970" width="15.7109375" style="2" customWidth="1"/>
    <col min="7971" max="7972" width="2.85546875" style="2" customWidth="1"/>
    <col min="7973" max="7973" width="11.42578125" style="2" customWidth="1"/>
    <col min="7974" max="8192" width="11.42578125" style="2"/>
    <col min="8193" max="8193" width="2.85546875" style="2" customWidth="1"/>
    <col min="8194" max="8194" width="37.5703125" style="2" customWidth="1"/>
    <col min="8195" max="8195" width="2.85546875" style="2" customWidth="1"/>
    <col min="8196" max="8197" width="15.7109375" style="2" customWidth="1"/>
    <col min="8198" max="8199" width="2.85546875" style="2" customWidth="1"/>
    <col min="8200" max="8201" width="15.7109375" style="2" customWidth="1"/>
    <col min="8202" max="8203" width="2.85546875" style="2" customWidth="1"/>
    <col min="8204" max="8205" width="15.7109375" style="2" customWidth="1"/>
    <col min="8206" max="8207" width="2.85546875" style="2" customWidth="1"/>
    <col min="8208" max="8209" width="15.7109375" style="2" customWidth="1"/>
    <col min="8210" max="8211" width="2.85546875" style="2" customWidth="1"/>
    <col min="8212" max="8213" width="15.7109375" style="2" customWidth="1"/>
    <col min="8214" max="8215" width="2.85546875" style="2" customWidth="1"/>
    <col min="8216" max="8217" width="15.7109375" style="2" customWidth="1"/>
    <col min="8218" max="8218" width="2.85546875" style="2" customWidth="1"/>
    <col min="8219" max="8219" width="37.5703125" style="2" customWidth="1"/>
    <col min="8220" max="8220" width="2.85546875" style="2" customWidth="1"/>
    <col min="8221" max="8222" width="15.7109375" style="2" customWidth="1"/>
    <col min="8223" max="8224" width="2.85546875" style="2" customWidth="1"/>
    <col min="8225" max="8226" width="15.7109375" style="2" customWidth="1"/>
    <col min="8227" max="8228" width="2.85546875" style="2" customWidth="1"/>
    <col min="8229" max="8229" width="11.42578125" style="2" customWidth="1"/>
    <col min="8230" max="8448" width="11.42578125" style="2"/>
    <col min="8449" max="8449" width="2.85546875" style="2" customWidth="1"/>
    <col min="8450" max="8450" width="37.5703125" style="2" customWidth="1"/>
    <col min="8451" max="8451" width="2.85546875" style="2" customWidth="1"/>
    <col min="8452" max="8453" width="15.7109375" style="2" customWidth="1"/>
    <col min="8454" max="8455" width="2.85546875" style="2" customWidth="1"/>
    <col min="8456" max="8457" width="15.7109375" style="2" customWidth="1"/>
    <col min="8458" max="8459" width="2.85546875" style="2" customWidth="1"/>
    <col min="8460" max="8461" width="15.7109375" style="2" customWidth="1"/>
    <col min="8462" max="8463" width="2.85546875" style="2" customWidth="1"/>
    <col min="8464" max="8465" width="15.7109375" style="2" customWidth="1"/>
    <col min="8466" max="8467" width="2.85546875" style="2" customWidth="1"/>
    <col min="8468" max="8469" width="15.7109375" style="2" customWidth="1"/>
    <col min="8470" max="8471" width="2.85546875" style="2" customWidth="1"/>
    <col min="8472" max="8473" width="15.7109375" style="2" customWidth="1"/>
    <col min="8474" max="8474" width="2.85546875" style="2" customWidth="1"/>
    <col min="8475" max="8475" width="37.5703125" style="2" customWidth="1"/>
    <col min="8476" max="8476" width="2.85546875" style="2" customWidth="1"/>
    <col min="8477" max="8478" width="15.7109375" style="2" customWidth="1"/>
    <col min="8479" max="8480" width="2.85546875" style="2" customWidth="1"/>
    <col min="8481" max="8482" width="15.7109375" style="2" customWidth="1"/>
    <col min="8483" max="8484" width="2.85546875" style="2" customWidth="1"/>
    <col min="8485" max="8485" width="11.42578125" style="2" customWidth="1"/>
    <col min="8486" max="8704" width="11.42578125" style="2"/>
    <col min="8705" max="8705" width="2.85546875" style="2" customWidth="1"/>
    <col min="8706" max="8706" width="37.5703125" style="2" customWidth="1"/>
    <col min="8707" max="8707" width="2.85546875" style="2" customWidth="1"/>
    <col min="8708" max="8709" width="15.7109375" style="2" customWidth="1"/>
    <col min="8710" max="8711" width="2.85546875" style="2" customWidth="1"/>
    <col min="8712" max="8713" width="15.7109375" style="2" customWidth="1"/>
    <col min="8714" max="8715" width="2.85546875" style="2" customWidth="1"/>
    <col min="8716" max="8717" width="15.7109375" style="2" customWidth="1"/>
    <col min="8718" max="8719" width="2.85546875" style="2" customWidth="1"/>
    <col min="8720" max="8721" width="15.7109375" style="2" customWidth="1"/>
    <col min="8722" max="8723" width="2.85546875" style="2" customWidth="1"/>
    <col min="8724" max="8725" width="15.7109375" style="2" customWidth="1"/>
    <col min="8726" max="8727" width="2.85546875" style="2" customWidth="1"/>
    <col min="8728" max="8729" width="15.7109375" style="2" customWidth="1"/>
    <col min="8730" max="8730" width="2.85546875" style="2" customWidth="1"/>
    <col min="8731" max="8731" width="37.5703125" style="2" customWidth="1"/>
    <col min="8732" max="8732" width="2.85546875" style="2" customWidth="1"/>
    <col min="8733" max="8734" width="15.7109375" style="2" customWidth="1"/>
    <col min="8735" max="8736" width="2.85546875" style="2" customWidth="1"/>
    <col min="8737" max="8738" width="15.7109375" style="2" customWidth="1"/>
    <col min="8739" max="8740" width="2.85546875" style="2" customWidth="1"/>
    <col min="8741" max="8741" width="11.42578125" style="2" customWidth="1"/>
    <col min="8742" max="8960" width="11.42578125" style="2"/>
    <col min="8961" max="8961" width="2.85546875" style="2" customWidth="1"/>
    <col min="8962" max="8962" width="37.5703125" style="2" customWidth="1"/>
    <col min="8963" max="8963" width="2.85546875" style="2" customWidth="1"/>
    <col min="8964" max="8965" width="15.7109375" style="2" customWidth="1"/>
    <col min="8966" max="8967" width="2.85546875" style="2" customWidth="1"/>
    <col min="8968" max="8969" width="15.7109375" style="2" customWidth="1"/>
    <col min="8970" max="8971" width="2.85546875" style="2" customWidth="1"/>
    <col min="8972" max="8973" width="15.7109375" style="2" customWidth="1"/>
    <col min="8974" max="8975" width="2.85546875" style="2" customWidth="1"/>
    <col min="8976" max="8977" width="15.7109375" style="2" customWidth="1"/>
    <col min="8978" max="8979" width="2.85546875" style="2" customWidth="1"/>
    <col min="8980" max="8981" width="15.7109375" style="2" customWidth="1"/>
    <col min="8982" max="8983" width="2.85546875" style="2" customWidth="1"/>
    <col min="8984" max="8985" width="15.7109375" style="2" customWidth="1"/>
    <col min="8986" max="8986" width="2.85546875" style="2" customWidth="1"/>
    <col min="8987" max="8987" width="37.5703125" style="2" customWidth="1"/>
    <col min="8988" max="8988" width="2.85546875" style="2" customWidth="1"/>
    <col min="8989" max="8990" width="15.7109375" style="2" customWidth="1"/>
    <col min="8991" max="8992" width="2.85546875" style="2" customWidth="1"/>
    <col min="8993" max="8994" width="15.7109375" style="2" customWidth="1"/>
    <col min="8995" max="8996" width="2.85546875" style="2" customWidth="1"/>
    <col min="8997" max="8997" width="11.42578125" style="2" customWidth="1"/>
    <col min="8998" max="9216" width="11.42578125" style="2"/>
    <col min="9217" max="9217" width="2.85546875" style="2" customWidth="1"/>
    <col min="9218" max="9218" width="37.5703125" style="2" customWidth="1"/>
    <col min="9219" max="9219" width="2.85546875" style="2" customWidth="1"/>
    <col min="9220" max="9221" width="15.7109375" style="2" customWidth="1"/>
    <col min="9222" max="9223" width="2.85546875" style="2" customWidth="1"/>
    <col min="9224" max="9225" width="15.7109375" style="2" customWidth="1"/>
    <col min="9226" max="9227" width="2.85546875" style="2" customWidth="1"/>
    <col min="9228" max="9229" width="15.7109375" style="2" customWidth="1"/>
    <col min="9230" max="9231" width="2.85546875" style="2" customWidth="1"/>
    <col min="9232" max="9233" width="15.7109375" style="2" customWidth="1"/>
    <col min="9234" max="9235" width="2.85546875" style="2" customWidth="1"/>
    <col min="9236" max="9237" width="15.7109375" style="2" customWidth="1"/>
    <col min="9238" max="9239" width="2.85546875" style="2" customWidth="1"/>
    <col min="9240" max="9241" width="15.7109375" style="2" customWidth="1"/>
    <col min="9242" max="9242" width="2.85546875" style="2" customWidth="1"/>
    <col min="9243" max="9243" width="37.5703125" style="2" customWidth="1"/>
    <col min="9244" max="9244" width="2.85546875" style="2" customWidth="1"/>
    <col min="9245" max="9246" width="15.7109375" style="2" customWidth="1"/>
    <col min="9247" max="9248" width="2.85546875" style="2" customWidth="1"/>
    <col min="9249" max="9250" width="15.7109375" style="2" customWidth="1"/>
    <col min="9251" max="9252" width="2.85546875" style="2" customWidth="1"/>
    <col min="9253" max="9253" width="11.42578125" style="2" customWidth="1"/>
    <col min="9254" max="9472" width="11.42578125" style="2"/>
    <col min="9473" max="9473" width="2.85546875" style="2" customWidth="1"/>
    <col min="9474" max="9474" width="37.5703125" style="2" customWidth="1"/>
    <col min="9475" max="9475" width="2.85546875" style="2" customWidth="1"/>
    <col min="9476" max="9477" width="15.7109375" style="2" customWidth="1"/>
    <col min="9478" max="9479" width="2.85546875" style="2" customWidth="1"/>
    <col min="9480" max="9481" width="15.7109375" style="2" customWidth="1"/>
    <col min="9482" max="9483" width="2.85546875" style="2" customWidth="1"/>
    <col min="9484" max="9485" width="15.7109375" style="2" customWidth="1"/>
    <col min="9486" max="9487" width="2.85546875" style="2" customWidth="1"/>
    <col min="9488" max="9489" width="15.7109375" style="2" customWidth="1"/>
    <col min="9490" max="9491" width="2.85546875" style="2" customWidth="1"/>
    <col min="9492" max="9493" width="15.7109375" style="2" customWidth="1"/>
    <col min="9494" max="9495" width="2.85546875" style="2" customWidth="1"/>
    <col min="9496" max="9497" width="15.7109375" style="2" customWidth="1"/>
    <col min="9498" max="9498" width="2.85546875" style="2" customWidth="1"/>
    <col min="9499" max="9499" width="37.5703125" style="2" customWidth="1"/>
    <col min="9500" max="9500" width="2.85546875" style="2" customWidth="1"/>
    <col min="9501" max="9502" width="15.7109375" style="2" customWidth="1"/>
    <col min="9503" max="9504" width="2.85546875" style="2" customWidth="1"/>
    <col min="9505" max="9506" width="15.7109375" style="2" customWidth="1"/>
    <col min="9507" max="9508" width="2.85546875" style="2" customWidth="1"/>
    <col min="9509" max="9509" width="11.42578125" style="2" customWidth="1"/>
    <col min="9510" max="9728" width="11.42578125" style="2"/>
    <col min="9729" max="9729" width="2.85546875" style="2" customWidth="1"/>
    <col min="9730" max="9730" width="37.5703125" style="2" customWidth="1"/>
    <col min="9731" max="9731" width="2.85546875" style="2" customWidth="1"/>
    <col min="9732" max="9733" width="15.7109375" style="2" customWidth="1"/>
    <col min="9734" max="9735" width="2.85546875" style="2" customWidth="1"/>
    <col min="9736" max="9737" width="15.7109375" style="2" customWidth="1"/>
    <col min="9738" max="9739" width="2.85546875" style="2" customWidth="1"/>
    <col min="9740" max="9741" width="15.7109375" style="2" customWidth="1"/>
    <col min="9742" max="9743" width="2.85546875" style="2" customWidth="1"/>
    <col min="9744" max="9745" width="15.7109375" style="2" customWidth="1"/>
    <col min="9746" max="9747" width="2.85546875" style="2" customWidth="1"/>
    <col min="9748" max="9749" width="15.7109375" style="2" customWidth="1"/>
    <col min="9750" max="9751" width="2.85546875" style="2" customWidth="1"/>
    <col min="9752" max="9753" width="15.7109375" style="2" customWidth="1"/>
    <col min="9754" max="9754" width="2.85546875" style="2" customWidth="1"/>
    <col min="9755" max="9755" width="37.5703125" style="2" customWidth="1"/>
    <col min="9756" max="9756" width="2.85546875" style="2" customWidth="1"/>
    <col min="9757" max="9758" width="15.7109375" style="2" customWidth="1"/>
    <col min="9759" max="9760" width="2.85546875" style="2" customWidth="1"/>
    <col min="9761" max="9762" width="15.7109375" style="2" customWidth="1"/>
    <col min="9763" max="9764" width="2.85546875" style="2" customWidth="1"/>
    <col min="9765" max="9765" width="11.42578125" style="2" customWidth="1"/>
    <col min="9766" max="9984" width="11.42578125" style="2"/>
    <col min="9985" max="9985" width="2.85546875" style="2" customWidth="1"/>
    <col min="9986" max="9986" width="37.5703125" style="2" customWidth="1"/>
    <col min="9987" max="9987" width="2.85546875" style="2" customWidth="1"/>
    <col min="9988" max="9989" width="15.7109375" style="2" customWidth="1"/>
    <col min="9990" max="9991" width="2.85546875" style="2" customWidth="1"/>
    <col min="9992" max="9993" width="15.7109375" style="2" customWidth="1"/>
    <col min="9994" max="9995" width="2.85546875" style="2" customWidth="1"/>
    <col min="9996" max="9997" width="15.7109375" style="2" customWidth="1"/>
    <col min="9998" max="9999" width="2.85546875" style="2" customWidth="1"/>
    <col min="10000" max="10001" width="15.7109375" style="2" customWidth="1"/>
    <col min="10002" max="10003" width="2.85546875" style="2" customWidth="1"/>
    <col min="10004" max="10005" width="15.7109375" style="2" customWidth="1"/>
    <col min="10006" max="10007" width="2.85546875" style="2" customWidth="1"/>
    <col min="10008" max="10009" width="15.7109375" style="2" customWidth="1"/>
    <col min="10010" max="10010" width="2.85546875" style="2" customWidth="1"/>
    <col min="10011" max="10011" width="37.5703125" style="2" customWidth="1"/>
    <col min="10012" max="10012" width="2.85546875" style="2" customWidth="1"/>
    <col min="10013" max="10014" width="15.7109375" style="2" customWidth="1"/>
    <col min="10015" max="10016" width="2.85546875" style="2" customWidth="1"/>
    <col min="10017" max="10018" width="15.7109375" style="2" customWidth="1"/>
    <col min="10019" max="10020" width="2.85546875" style="2" customWidth="1"/>
    <col min="10021" max="10021" width="11.42578125" style="2" customWidth="1"/>
    <col min="10022" max="10240" width="11.42578125" style="2"/>
    <col min="10241" max="10241" width="2.85546875" style="2" customWidth="1"/>
    <col min="10242" max="10242" width="37.5703125" style="2" customWidth="1"/>
    <col min="10243" max="10243" width="2.85546875" style="2" customWidth="1"/>
    <col min="10244" max="10245" width="15.7109375" style="2" customWidth="1"/>
    <col min="10246" max="10247" width="2.85546875" style="2" customWidth="1"/>
    <col min="10248" max="10249" width="15.7109375" style="2" customWidth="1"/>
    <col min="10250" max="10251" width="2.85546875" style="2" customWidth="1"/>
    <col min="10252" max="10253" width="15.7109375" style="2" customWidth="1"/>
    <col min="10254" max="10255" width="2.85546875" style="2" customWidth="1"/>
    <col min="10256" max="10257" width="15.7109375" style="2" customWidth="1"/>
    <col min="10258" max="10259" width="2.85546875" style="2" customWidth="1"/>
    <col min="10260" max="10261" width="15.7109375" style="2" customWidth="1"/>
    <col min="10262" max="10263" width="2.85546875" style="2" customWidth="1"/>
    <col min="10264" max="10265" width="15.7109375" style="2" customWidth="1"/>
    <col min="10266" max="10266" width="2.85546875" style="2" customWidth="1"/>
    <col min="10267" max="10267" width="37.5703125" style="2" customWidth="1"/>
    <col min="10268" max="10268" width="2.85546875" style="2" customWidth="1"/>
    <col min="10269" max="10270" width="15.7109375" style="2" customWidth="1"/>
    <col min="10271" max="10272" width="2.85546875" style="2" customWidth="1"/>
    <col min="10273" max="10274" width="15.7109375" style="2" customWidth="1"/>
    <col min="10275" max="10276" width="2.85546875" style="2" customWidth="1"/>
    <col min="10277" max="10277" width="11.42578125" style="2" customWidth="1"/>
    <col min="10278" max="10496" width="11.42578125" style="2"/>
    <col min="10497" max="10497" width="2.85546875" style="2" customWidth="1"/>
    <col min="10498" max="10498" width="37.5703125" style="2" customWidth="1"/>
    <col min="10499" max="10499" width="2.85546875" style="2" customWidth="1"/>
    <col min="10500" max="10501" width="15.7109375" style="2" customWidth="1"/>
    <col min="10502" max="10503" width="2.85546875" style="2" customWidth="1"/>
    <col min="10504" max="10505" width="15.7109375" style="2" customWidth="1"/>
    <col min="10506" max="10507" width="2.85546875" style="2" customWidth="1"/>
    <col min="10508" max="10509" width="15.7109375" style="2" customWidth="1"/>
    <col min="10510" max="10511" width="2.85546875" style="2" customWidth="1"/>
    <col min="10512" max="10513" width="15.7109375" style="2" customWidth="1"/>
    <col min="10514" max="10515" width="2.85546875" style="2" customWidth="1"/>
    <col min="10516" max="10517" width="15.7109375" style="2" customWidth="1"/>
    <col min="10518" max="10519" width="2.85546875" style="2" customWidth="1"/>
    <col min="10520" max="10521" width="15.7109375" style="2" customWidth="1"/>
    <col min="10522" max="10522" width="2.85546875" style="2" customWidth="1"/>
    <col min="10523" max="10523" width="37.5703125" style="2" customWidth="1"/>
    <col min="10524" max="10524" width="2.85546875" style="2" customWidth="1"/>
    <col min="10525" max="10526" width="15.7109375" style="2" customWidth="1"/>
    <col min="10527" max="10528" width="2.85546875" style="2" customWidth="1"/>
    <col min="10529" max="10530" width="15.7109375" style="2" customWidth="1"/>
    <col min="10531" max="10532" width="2.85546875" style="2" customWidth="1"/>
    <col min="10533" max="10533" width="11.42578125" style="2" customWidth="1"/>
    <col min="10534" max="10752" width="11.42578125" style="2"/>
    <col min="10753" max="10753" width="2.85546875" style="2" customWidth="1"/>
    <col min="10754" max="10754" width="37.5703125" style="2" customWidth="1"/>
    <col min="10755" max="10755" width="2.85546875" style="2" customWidth="1"/>
    <col min="10756" max="10757" width="15.7109375" style="2" customWidth="1"/>
    <col min="10758" max="10759" width="2.85546875" style="2" customWidth="1"/>
    <col min="10760" max="10761" width="15.7109375" style="2" customWidth="1"/>
    <col min="10762" max="10763" width="2.85546875" style="2" customWidth="1"/>
    <col min="10764" max="10765" width="15.7109375" style="2" customWidth="1"/>
    <col min="10766" max="10767" width="2.85546875" style="2" customWidth="1"/>
    <col min="10768" max="10769" width="15.7109375" style="2" customWidth="1"/>
    <col min="10770" max="10771" width="2.85546875" style="2" customWidth="1"/>
    <col min="10772" max="10773" width="15.7109375" style="2" customWidth="1"/>
    <col min="10774" max="10775" width="2.85546875" style="2" customWidth="1"/>
    <col min="10776" max="10777" width="15.7109375" style="2" customWidth="1"/>
    <col min="10778" max="10778" width="2.85546875" style="2" customWidth="1"/>
    <col min="10779" max="10779" width="37.5703125" style="2" customWidth="1"/>
    <col min="10780" max="10780" width="2.85546875" style="2" customWidth="1"/>
    <col min="10781" max="10782" width="15.7109375" style="2" customWidth="1"/>
    <col min="10783" max="10784" width="2.85546875" style="2" customWidth="1"/>
    <col min="10785" max="10786" width="15.7109375" style="2" customWidth="1"/>
    <col min="10787" max="10788" width="2.85546875" style="2" customWidth="1"/>
    <col min="10789" max="10789" width="11.42578125" style="2" customWidth="1"/>
    <col min="10790" max="11008" width="11.42578125" style="2"/>
    <col min="11009" max="11009" width="2.85546875" style="2" customWidth="1"/>
    <col min="11010" max="11010" width="37.5703125" style="2" customWidth="1"/>
    <col min="11011" max="11011" width="2.85546875" style="2" customWidth="1"/>
    <col min="11012" max="11013" width="15.7109375" style="2" customWidth="1"/>
    <col min="11014" max="11015" width="2.85546875" style="2" customWidth="1"/>
    <col min="11016" max="11017" width="15.7109375" style="2" customWidth="1"/>
    <col min="11018" max="11019" width="2.85546875" style="2" customWidth="1"/>
    <col min="11020" max="11021" width="15.7109375" style="2" customWidth="1"/>
    <col min="11022" max="11023" width="2.85546875" style="2" customWidth="1"/>
    <col min="11024" max="11025" width="15.7109375" style="2" customWidth="1"/>
    <col min="11026" max="11027" width="2.85546875" style="2" customWidth="1"/>
    <col min="11028" max="11029" width="15.7109375" style="2" customWidth="1"/>
    <col min="11030" max="11031" width="2.85546875" style="2" customWidth="1"/>
    <col min="11032" max="11033" width="15.7109375" style="2" customWidth="1"/>
    <col min="11034" max="11034" width="2.85546875" style="2" customWidth="1"/>
    <col min="11035" max="11035" width="37.5703125" style="2" customWidth="1"/>
    <col min="11036" max="11036" width="2.85546875" style="2" customWidth="1"/>
    <col min="11037" max="11038" width="15.7109375" style="2" customWidth="1"/>
    <col min="11039" max="11040" width="2.85546875" style="2" customWidth="1"/>
    <col min="11041" max="11042" width="15.7109375" style="2" customWidth="1"/>
    <col min="11043" max="11044" width="2.85546875" style="2" customWidth="1"/>
    <col min="11045" max="11045" width="11.42578125" style="2" customWidth="1"/>
    <col min="11046" max="11264" width="11.42578125" style="2"/>
    <col min="11265" max="11265" width="2.85546875" style="2" customWidth="1"/>
    <col min="11266" max="11266" width="37.5703125" style="2" customWidth="1"/>
    <col min="11267" max="11267" width="2.85546875" style="2" customWidth="1"/>
    <col min="11268" max="11269" width="15.7109375" style="2" customWidth="1"/>
    <col min="11270" max="11271" width="2.85546875" style="2" customWidth="1"/>
    <col min="11272" max="11273" width="15.7109375" style="2" customWidth="1"/>
    <col min="11274" max="11275" width="2.85546875" style="2" customWidth="1"/>
    <col min="11276" max="11277" width="15.7109375" style="2" customWidth="1"/>
    <col min="11278" max="11279" width="2.85546875" style="2" customWidth="1"/>
    <col min="11280" max="11281" width="15.7109375" style="2" customWidth="1"/>
    <col min="11282" max="11283" width="2.85546875" style="2" customWidth="1"/>
    <col min="11284" max="11285" width="15.7109375" style="2" customWidth="1"/>
    <col min="11286" max="11287" width="2.85546875" style="2" customWidth="1"/>
    <col min="11288" max="11289" width="15.7109375" style="2" customWidth="1"/>
    <col min="11290" max="11290" width="2.85546875" style="2" customWidth="1"/>
    <col min="11291" max="11291" width="37.5703125" style="2" customWidth="1"/>
    <col min="11292" max="11292" width="2.85546875" style="2" customWidth="1"/>
    <col min="11293" max="11294" width="15.7109375" style="2" customWidth="1"/>
    <col min="11295" max="11296" width="2.85546875" style="2" customWidth="1"/>
    <col min="11297" max="11298" width="15.7109375" style="2" customWidth="1"/>
    <col min="11299" max="11300" width="2.85546875" style="2" customWidth="1"/>
    <col min="11301" max="11301" width="11.42578125" style="2" customWidth="1"/>
    <col min="11302" max="11520" width="11.42578125" style="2"/>
    <col min="11521" max="11521" width="2.85546875" style="2" customWidth="1"/>
    <col min="11522" max="11522" width="37.5703125" style="2" customWidth="1"/>
    <col min="11523" max="11523" width="2.85546875" style="2" customWidth="1"/>
    <col min="11524" max="11525" width="15.7109375" style="2" customWidth="1"/>
    <col min="11526" max="11527" width="2.85546875" style="2" customWidth="1"/>
    <col min="11528" max="11529" width="15.7109375" style="2" customWidth="1"/>
    <col min="11530" max="11531" width="2.85546875" style="2" customWidth="1"/>
    <col min="11532" max="11533" width="15.7109375" style="2" customWidth="1"/>
    <col min="11534" max="11535" width="2.85546875" style="2" customWidth="1"/>
    <col min="11536" max="11537" width="15.7109375" style="2" customWidth="1"/>
    <col min="11538" max="11539" width="2.85546875" style="2" customWidth="1"/>
    <col min="11540" max="11541" width="15.7109375" style="2" customWidth="1"/>
    <col min="11542" max="11543" width="2.85546875" style="2" customWidth="1"/>
    <col min="11544" max="11545" width="15.7109375" style="2" customWidth="1"/>
    <col min="11546" max="11546" width="2.85546875" style="2" customWidth="1"/>
    <col min="11547" max="11547" width="37.5703125" style="2" customWidth="1"/>
    <col min="11548" max="11548" width="2.85546875" style="2" customWidth="1"/>
    <col min="11549" max="11550" width="15.7109375" style="2" customWidth="1"/>
    <col min="11551" max="11552" width="2.85546875" style="2" customWidth="1"/>
    <col min="11553" max="11554" width="15.7109375" style="2" customWidth="1"/>
    <col min="11555" max="11556" width="2.85546875" style="2" customWidth="1"/>
    <col min="11557" max="11557" width="11.42578125" style="2" customWidth="1"/>
    <col min="11558" max="11776" width="11.42578125" style="2"/>
    <col min="11777" max="11777" width="2.85546875" style="2" customWidth="1"/>
    <col min="11778" max="11778" width="37.5703125" style="2" customWidth="1"/>
    <col min="11779" max="11779" width="2.85546875" style="2" customWidth="1"/>
    <col min="11780" max="11781" width="15.7109375" style="2" customWidth="1"/>
    <col min="11782" max="11783" width="2.85546875" style="2" customWidth="1"/>
    <col min="11784" max="11785" width="15.7109375" style="2" customWidth="1"/>
    <col min="11786" max="11787" width="2.85546875" style="2" customWidth="1"/>
    <col min="11788" max="11789" width="15.7109375" style="2" customWidth="1"/>
    <col min="11790" max="11791" width="2.85546875" style="2" customWidth="1"/>
    <col min="11792" max="11793" width="15.7109375" style="2" customWidth="1"/>
    <col min="11794" max="11795" width="2.85546875" style="2" customWidth="1"/>
    <col min="11796" max="11797" width="15.7109375" style="2" customWidth="1"/>
    <col min="11798" max="11799" width="2.85546875" style="2" customWidth="1"/>
    <col min="11800" max="11801" width="15.7109375" style="2" customWidth="1"/>
    <col min="11802" max="11802" width="2.85546875" style="2" customWidth="1"/>
    <col min="11803" max="11803" width="37.5703125" style="2" customWidth="1"/>
    <col min="11804" max="11804" width="2.85546875" style="2" customWidth="1"/>
    <col min="11805" max="11806" width="15.7109375" style="2" customWidth="1"/>
    <col min="11807" max="11808" width="2.85546875" style="2" customWidth="1"/>
    <col min="11809" max="11810" width="15.7109375" style="2" customWidth="1"/>
    <col min="11811" max="11812" width="2.85546875" style="2" customWidth="1"/>
    <col min="11813" max="11813" width="11.42578125" style="2" customWidth="1"/>
    <col min="11814" max="12032" width="11.42578125" style="2"/>
    <col min="12033" max="12033" width="2.85546875" style="2" customWidth="1"/>
    <col min="12034" max="12034" width="37.5703125" style="2" customWidth="1"/>
    <col min="12035" max="12035" width="2.85546875" style="2" customWidth="1"/>
    <col min="12036" max="12037" width="15.7109375" style="2" customWidth="1"/>
    <col min="12038" max="12039" width="2.85546875" style="2" customWidth="1"/>
    <col min="12040" max="12041" width="15.7109375" style="2" customWidth="1"/>
    <col min="12042" max="12043" width="2.85546875" style="2" customWidth="1"/>
    <col min="12044" max="12045" width="15.7109375" style="2" customWidth="1"/>
    <col min="12046" max="12047" width="2.85546875" style="2" customWidth="1"/>
    <col min="12048" max="12049" width="15.7109375" style="2" customWidth="1"/>
    <col min="12050" max="12051" width="2.85546875" style="2" customWidth="1"/>
    <col min="12052" max="12053" width="15.7109375" style="2" customWidth="1"/>
    <col min="12054" max="12055" width="2.85546875" style="2" customWidth="1"/>
    <col min="12056" max="12057" width="15.7109375" style="2" customWidth="1"/>
    <col min="12058" max="12058" width="2.85546875" style="2" customWidth="1"/>
    <col min="12059" max="12059" width="37.5703125" style="2" customWidth="1"/>
    <col min="12060" max="12060" width="2.85546875" style="2" customWidth="1"/>
    <col min="12061" max="12062" width="15.7109375" style="2" customWidth="1"/>
    <col min="12063" max="12064" width="2.85546875" style="2" customWidth="1"/>
    <col min="12065" max="12066" width="15.7109375" style="2" customWidth="1"/>
    <col min="12067" max="12068" width="2.85546875" style="2" customWidth="1"/>
    <col min="12069" max="12069" width="11.42578125" style="2" customWidth="1"/>
    <col min="12070" max="12288" width="11.42578125" style="2"/>
    <col min="12289" max="12289" width="2.85546875" style="2" customWidth="1"/>
    <col min="12290" max="12290" width="37.5703125" style="2" customWidth="1"/>
    <col min="12291" max="12291" width="2.85546875" style="2" customWidth="1"/>
    <col min="12292" max="12293" width="15.7109375" style="2" customWidth="1"/>
    <col min="12294" max="12295" width="2.85546875" style="2" customWidth="1"/>
    <col min="12296" max="12297" width="15.7109375" style="2" customWidth="1"/>
    <col min="12298" max="12299" width="2.85546875" style="2" customWidth="1"/>
    <col min="12300" max="12301" width="15.7109375" style="2" customWidth="1"/>
    <col min="12302" max="12303" width="2.85546875" style="2" customWidth="1"/>
    <col min="12304" max="12305" width="15.7109375" style="2" customWidth="1"/>
    <col min="12306" max="12307" width="2.85546875" style="2" customWidth="1"/>
    <col min="12308" max="12309" width="15.7109375" style="2" customWidth="1"/>
    <col min="12310" max="12311" width="2.85546875" style="2" customWidth="1"/>
    <col min="12312" max="12313" width="15.7109375" style="2" customWidth="1"/>
    <col min="12314" max="12314" width="2.85546875" style="2" customWidth="1"/>
    <col min="12315" max="12315" width="37.5703125" style="2" customWidth="1"/>
    <col min="12316" max="12316" width="2.85546875" style="2" customWidth="1"/>
    <col min="12317" max="12318" width="15.7109375" style="2" customWidth="1"/>
    <col min="12319" max="12320" width="2.85546875" style="2" customWidth="1"/>
    <col min="12321" max="12322" width="15.7109375" style="2" customWidth="1"/>
    <col min="12323" max="12324" width="2.85546875" style="2" customWidth="1"/>
    <col min="12325" max="12325" width="11.42578125" style="2" customWidth="1"/>
    <col min="12326" max="12544" width="11.42578125" style="2"/>
    <col min="12545" max="12545" width="2.85546875" style="2" customWidth="1"/>
    <col min="12546" max="12546" width="37.5703125" style="2" customWidth="1"/>
    <col min="12547" max="12547" width="2.85546875" style="2" customWidth="1"/>
    <col min="12548" max="12549" width="15.7109375" style="2" customWidth="1"/>
    <col min="12550" max="12551" width="2.85546875" style="2" customWidth="1"/>
    <col min="12552" max="12553" width="15.7109375" style="2" customWidth="1"/>
    <col min="12554" max="12555" width="2.85546875" style="2" customWidth="1"/>
    <col min="12556" max="12557" width="15.7109375" style="2" customWidth="1"/>
    <col min="12558" max="12559" width="2.85546875" style="2" customWidth="1"/>
    <col min="12560" max="12561" width="15.7109375" style="2" customWidth="1"/>
    <col min="12562" max="12563" width="2.85546875" style="2" customWidth="1"/>
    <col min="12564" max="12565" width="15.7109375" style="2" customWidth="1"/>
    <col min="12566" max="12567" width="2.85546875" style="2" customWidth="1"/>
    <col min="12568" max="12569" width="15.7109375" style="2" customWidth="1"/>
    <col min="12570" max="12570" width="2.85546875" style="2" customWidth="1"/>
    <col min="12571" max="12571" width="37.5703125" style="2" customWidth="1"/>
    <col min="12572" max="12572" width="2.85546875" style="2" customWidth="1"/>
    <col min="12573" max="12574" width="15.7109375" style="2" customWidth="1"/>
    <col min="12575" max="12576" width="2.85546875" style="2" customWidth="1"/>
    <col min="12577" max="12578" width="15.7109375" style="2" customWidth="1"/>
    <col min="12579" max="12580" width="2.85546875" style="2" customWidth="1"/>
    <col min="12581" max="12581" width="11.42578125" style="2" customWidth="1"/>
    <col min="12582" max="12800" width="11.42578125" style="2"/>
    <col min="12801" max="12801" width="2.85546875" style="2" customWidth="1"/>
    <col min="12802" max="12802" width="37.5703125" style="2" customWidth="1"/>
    <col min="12803" max="12803" width="2.85546875" style="2" customWidth="1"/>
    <col min="12804" max="12805" width="15.7109375" style="2" customWidth="1"/>
    <col min="12806" max="12807" width="2.85546875" style="2" customWidth="1"/>
    <col min="12808" max="12809" width="15.7109375" style="2" customWidth="1"/>
    <col min="12810" max="12811" width="2.85546875" style="2" customWidth="1"/>
    <col min="12812" max="12813" width="15.7109375" style="2" customWidth="1"/>
    <col min="12814" max="12815" width="2.85546875" style="2" customWidth="1"/>
    <col min="12816" max="12817" width="15.7109375" style="2" customWidth="1"/>
    <col min="12818" max="12819" width="2.85546875" style="2" customWidth="1"/>
    <col min="12820" max="12821" width="15.7109375" style="2" customWidth="1"/>
    <col min="12822" max="12823" width="2.85546875" style="2" customWidth="1"/>
    <col min="12824" max="12825" width="15.7109375" style="2" customWidth="1"/>
    <col min="12826" max="12826" width="2.85546875" style="2" customWidth="1"/>
    <col min="12827" max="12827" width="37.5703125" style="2" customWidth="1"/>
    <col min="12828" max="12828" width="2.85546875" style="2" customWidth="1"/>
    <col min="12829" max="12830" width="15.7109375" style="2" customWidth="1"/>
    <col min="12831" max="12832" width="2.85546875" style="2" customWidth="1"/>
    <col min="12833" max="12834" width="15.7109375" style="2" customWidth="1"/>
    <col min="12835" max="12836" width="2.85546875" style="2" customWidth="1"/>
    <col min="12837" max="12837" width="11.42578125" style="2" customWidth="1"/>
    <col min="12838" max="13056" width="11.42578125" style="2"/>
    <col min="13057" max="13057" width="2.85546875" style="2" customWidth="1"/>
    <col min="13058" max="13058" width="37.5703125" style="2" customWidth="1"/>
    <col min="13059" max="13059" width="2.85546875" style="2" customWidth="1"/>
    <col min="13060" max="13061" width="15.7109375" style="2" customWidth="1"/>
    <col min="13062" max="13063" width="2.85546875" style="2" customWidth="1"/>
    <col min="13064" max="13065" width="15.7109375" style="2" customWidth="1"/>
    <col min="13066" max="13067" width="2.85546875" style="2" customWidth="1"/>
    <col min="13068" max="13069" width="15.7109375" style="2" customWidth="1"/>
    <col min="13070" max="13071" width="2.85546875" style="2" customWidth="1"/>
    <col min="13072" max="13073" width="15.7109375" style="2" customWidth="1"/>
    <col min="13074" max="13075" width="2.85546875" style="2" customWidth="1"/>
    <col min="13076" max="13077" width="15.7109375" style="2" customWidth="1"/>
    <col min="13078" max="13079" width="2.85546875" style="2" customWidth="1"/>
    <col min="13080" max="13081" width="15.7109375" style="2" customWidth="1"/>
    <col min="13082" max="13082" width="2.85546875" style="2" customWidth="1"/>
    <col min="13083" max="13083" width="37.5703125" style="2" customWidth="1"/>
    <col min="13084" max="13084" width="2.85546875" style="2" customWidth="1"/>
    <col min="13085" max="13086" width="15.7109375" style="2" customWidth="1"/>
    <col min="13087" max="13088" width="2.85546875" style="2" customWidth="1"/>
    <col min="13089" max="13090" width="15.7109375" style="2" customWidth="1"/>
    <col min="13091" max="13092" width="2.85546875" style="2" customWidth="1"/>
    <col min="13093" max="13093" width="11.42578125" style="2" customWidth="1"/>
    <col min="13094" max="13312" width="11.42578125" style="2"/>
    <col min="13313" max="13313" width="2.85546875" style="2" customWidth="1"/>
    <col min="13314" max="13314" width="37.5703125" style="2" customWidth="1"/>
    <col min="13315" max="13315" width="2.85546875" style="2" customWidth="1"/>
    <col min="13316" max="13317" width="15.7109375" style="2" customWidth="1"/>
    <col min="13318" max="13319" width="2.85546875" style="2" customWidth="1"/>
    <col min="13320" max="13321" width="15.7109375" style="2" customWidth="1"/>
    <col min="13322" max="13323" width="2.85546875" style="2" customWidth="1"/>
    <col min="13324" max="13325" width="15.7109375" style="2" customWidth="1"/>
    <col min="13326" max="13327" width="2.85546875" style="2" customWidth="1"/>
    <col min="13328" max="13329" width="15.7109375" style="2" customWidth="1"/>
    <col min="13330" max="13331" width="2.85546875" style="2" customWidth="1"/>
    <col min="13332" max="13333" width="15.7109375" style="2" customWidth="1"/>
    <col min="13334" max="13335" width="2.85546875" style="2" customWidth="1"/>
    <col min="13336" max="13337" width="15.7109375" style="2" customWidth="1"/>
    <col min="13338" max="13338" width="2.85546875" style="2" customWidth="1"/>
    <col min="13339" max="13339" width="37.5703125" style="2" customWidth="1"/>
    <col min="13340" max="13340" width="2.85546875" style="2" customWidth="1"/>
    <col min="13341" max="13342" width="15.7109375" style="2" customWidth="1"/>
    <col min="13343" max="13344" width="2.85546875" style="2" customWidth="1"/>
    <col min="13345" max="13346" width="15.7109375" style="2" customWidth="1"/>
    <col min="13347" max="13348" width="2.85546875" style="2" customWidth="1"/>
    <col min="13349" max="13349" width="11.42578125" style="2" customWidth="1"/>
    <col min="13350" max="13568" width="11.42578125" style="2"/>
    <col min="13569" max="13569" width="2.85546875" style="2" customWidth="1"/>
    <col min="13570" max="13570" width="37.5703125" style="2" customWidth="1"/>
    <col min="13571" max="13571" width="2.85546875" style="2" customWidth="1"/>
    <col min="13572" max="13573" width="15.7109375" style="2" customWidth="1"/>
    <col min="13574" max="13575" width="2.85546875" style="2" customWidth="1"/>
    <col min="13576" max="13577" width="15.7109375" style="2" customWidth="1"/>
    <col min="13578" max="13579" width="2.85546875" style="2" customWidth="1"/>
    <col min="13580" max="13581" width="15.7109375" style="2" customWidth="1"/>
    <col min="13582" max="13583" width="2.85546875" style="2" customWidth="1"/>
    <col min="13584" max="13585" width="15.7109375" style="2" customWidth="1"/>
    <col min="13586" max="13587" width="2.85546875" style="2" customWidth="1"/>
    <col min="13588" max="13589" width="15.7109375" style="2" customWidth="1"/>
    <col min="13590" max="13591" width="2.85546875" style="2" customWidth="1"/>
    <col min="13592" max="13593" width="15.7109375" style="2" customWidth="1"/>
    <col min="13594" max="13594" width="2.85546875" style="2" customWidth="1"/>
    <col min="13595" max="13595" width="37.5703125" style="2" customWidth="1"/>
    <col min="13596" max="13596" width="2.85546875" style="2" customWidth="1"/>
    <col min="13597" max="13598" width="15.7109375" style="2" customWidth="1"/>
    <col min="13599" max="13600" width="2.85546875" style="2" customWidth="1"/>
    <col min="13601" max="13602" width="15.7109375" style="2" customWidth="1"/>
    <col min="13603" max="13604" width="2.85546875" style="2" customWidth="1"/>
    <col min="13605" max="13605" width="11.42578125" style="2" customWidth="1"/>
    <col min="13606" max="13824" width="11.42578125" style="2"/>
    <col min="13825" max="13825" width="2.85546875" style="2" customWidth="1"/>
    <col min="13826" max="13826" width="37.5703125" style="2" customWidth="1"/>
    <col min="13827" max="13827" width="2.85546875" style="2" customWidth="1"/>
    <col min="13828" max="13829" width="15.7109375" style="2" customWidth="1"/>
    <col min="13830" max="13831" width="2.85546875" style="2" customWidth="1"/>
    <col min="13832" max="13833" width="15.7109375" style="2" customWidth="1"/>
    <col min="13834" max="13835" width="2.85546875" style="2" customWidth="1"/>
    <col min="13836" max="13837" width="15.7109375" style="2" customWidth="1"/>
    <col min="13838" max="13839" width="2.85546875" style="2" customWidth="1"/>
    <col min="13840" max="13841" width="15.7109375" style="2" customWidth="1"/>
    <col min="13842" max="13843" width="2.85546875" style="2" customWidth="1"/>
    <col min="13844" max="13845" width="15.7109375" style="2" customWidth="1"/>
    <col min="13846" max="13847" width="2.85546875" style="2" customWidth="1"/>
    <col min="13848" max="13849" width="15.7109375" style="2" customWidth="1"/>
    <col min="13850" max="13850" width="2.85546875" style="2" customWidth="1"/>
    <col min="13851" max="13851" width="37.5703125" style="2" customWidth="1"/>
    <col min="13852" max="13852" width="2.85546875" style="2" customWidth="1"/>
    <col min="13853" max="13854" width="15.7109375" style="2" customWidth="1"/>
    <col min="13855" max="13856" width="2.85546875" style="2" customWidth="1"/>
    <col min="13857" max="13858" width="15.7109375" style="2" customWidth="1"/>
    <col min="13859" max="13860" width="2.85546875" style="2" customWidth="1"/>
    <col min="13861" max="13861" width="11.42578125" style="2" customWidth="1"/>
    <col min="13862" max="14080" width="11.42578125" style="2"/>
    <col min="14081" max="14081" width="2.85546875" style="2" customWidth="1"/>
    <col min="14082" max="14082" width="37.5703125" style="2" customWidth="1"/>
    <col min="14083" max="14083" width="2.85546875" style="2" customWidth="1"/>
    <col min="14084" max="14085" width="15.7109375" style="2" customWidth="1"/>
    <col min="14086" max="14087" width="2.85546875" style="2" customWidth="1"/>
    <col min="14088" max="14089" width="15.7109375" style="2" customWidth="1"/>
    <col min="14090" max="14091" width="2.85546875" style="2" customWidth="1"/>
    <col min="14092" max="14093" width="15.7109375" style="2" customWidth="1"/>
    <col min="14094" max="14095" width="2.85546875" style="2" customWidth="1"/>
    <col min="14096" max="14097" width="15.7109375" style="2" customWidth="1"/>
    <col min="14098" max="14099" width="2.85546875" style="2" customWidth="1"/>
    <col min="14100" max="14101" width="15.7109375" style="2" customWidth="1"/>
    <col min="14102" max="14103" width="2.85546875" style="2" customWidth="1"/>
    <col min="14104" max="14105" width="15.7109375" style="2" customWidth="1"/>
    <col min="14106" max="14106" width="2.85546875" style="2" customWidth="1"/>
    <col min="14107" max="14107" width="37.5703125" style="2" customWidth="1"/>
    <col min="14108" max="14108" width="2.85546875" style="2" customWidth="1"/>
    <col min="14109" max="14110" width="15.7109375" style="2" customWidth="1"/>
    <col min="14111" max="14112" width="2.85546875" style="2" customWidth="1"/>
    <col min="14113" max="14114" width="15.7109375" style="2" customWidth="1"/>
    <col min="14115" max="14116" width="2.85546875" style="2" customWidth="1"/>
    <col min="14117" max="14117" width="11.42578125" style="2" customWidth="1"/>
    <col min="14118" max="14336" width="11.42578125" style="2"/>
    <col min="14337" max="14337" width="2.85546875" style="2" customWidth="1"/>
    <col min="14338" max="14338" width="37.5703125" style="2" customWidth="1"/>
    <col min="14339" max="14339" width="2.85546875" style="2" customWidth="1"/>
    <col min="14340" max="14341" width="15.7109375" style="2" customWidth="1"/>
    <col min="14342" max="14343" width="2.85546875" style="2" customWidth="1"/>
    <col min="14344" max="14345" width="15.7109375" style="2" customWidth="1"/>
    <col min="14346" max="14347" width="2.85546875" style="2" customWidth="1"/>
    <col min="14348" max="14349" width="15.7109375" style="2" customWidth="1"/>
    <col min="14350" max="14351" width="2.85546875" style="2" customWidth="1"/>
    <col min="14352" max="14353" width="15.7109375" style="2" customWidth="1"/>
    <col min="14354" max="14355" width="2.85546875" style="2" customWidth="1"/>
    <col min="14356" max="14357" width="15.7109375" style="2" customWidth="1"/>
    <col min="14358" max="14359" width="2.85546875" style="2" customWidth="1"/>
    <col min="14360" max="14361" width="15.7109375" style="2" customWidth="1"/>
    <col min="14362" max="14362" width="2.85546875" style="2" customWidth="1"/>
    <col min="14363" max="14363" width="37.5703125" style="2" customWidth="1"/>
    <col min="14364" max="14364" width="2.85546875" style="2" customWidth="1"/>
    <col min="14365" max="14366" width="15.7109375" style="2" customWidth="1"/>
    <col min="14367" max="14368" width="2.85546875" style="2" customWidth="1"/>
    <col min="14369" max="14370" width="15.7109375" style="2" customWidth="1"/>
    <col min="14371" max="14372" width="2.85546875" style="2" customWidth="1"/>
    <col min="14373" max="14373" width="11.42578125" style="2" customWidth="1"/>
    <col min="14374" max="14592" width="11.42578125" style="2"/>
    <col min="14593" max="14593" width="2.85546875" style="2" customWidth="1"/>
    <col min="14594" max="14594" width="37.5703125" style="2" customWidth="1"/>
    <col min="14595" max="14595" width="2.85546875" style="2" customWidth="1"/>
    <col min="14596" max="14597" width="15.7109375" style="2" customWidth="1"/>
    <col min="14598" max="14599" width="2.85546875" style="2" customWidth="1"/>
    <col min="14600" max="14601" width="15.7109375" style="2" customWidth="1"/>
    <col min="14602" max="14603" width="2.85546875" style="2" customWidth="1"/>
    <col min="14604" max="14605" width="15.7109375" style="2" customWidth="1"/>
    <col min="14606" max="14607" width="2.85546875" style="2" customWidth="1"/>
    <col min="14608" max="14609" width="15.7109375" style="2" customWidth="1"/>
    <col min="14610" max="14611" width="2.85546875" style="2" customWidth="1"/>
    <col min="14612" max="14613" width="15.7109375" style="2" customWidth="1"/>
    <col min="14614" max="14615" width="2.85546875" style="2" customWidth="1"/>
    <col min="14616" max="14617" width="15.7109375" style="2" customWidth="1"/>
    <col min="14618" max="14618" width="2.85546875" style="2" customWidth="1"/>
    <col min="14619" max="14619" width="37.5703125" style="2" customWidth="1"/>
    <col min="14620" max="14620" width="2.85546875" style="2" customWidth="1"/>
    <col min="14621" max="14622" width="15.7109375" style="2" customWidth="1"/>
    <col min="14623" max="14624" width="2.85546875" style="2" customWidth="1"/>
    <col min="14625" max="14626" width="15.7109375" style="2" customWidth="1"/>
    <col min="14627" max="14628" width="2.85546875" style="2" customWidth="1"/>
    <col min="14629" max="14629" width="11.42578125" style="2" customWidth="1"/>
    <col min="14630" max="14848" width="11.42578125" style="2"/>
    <col min="14849" max="14849" width="2.85546875" style="2" customWidth="1"/>
    <col min="14850" max="14850" width="37.5703125" style="2" customWidth="1"/>
    <col min="14851" max="14851" width="2.85546875" style="2" customWidth="1"/>
    <col min="14852" max="14853" width="15.7109375" style="2" customWidth="1"/>
    <col min="14854" max="14855" width="2.85546875" style="2" customWidth="1"/>
    <col min="14856" max="14857" width="15.7109375" style="2" customWidth="1"/>
    <col min="14858" max="14859" width="2.85546875" style="2" customWidth="1"/>
    <col min="14860" max="14861" width="15.7109375" style="2" customWidth="1"/>
    <col min="14862" max="14863" width="2.85546875" style="2" customWidth="1"/>
    <col min="14864" max="14865" width="15.7109375" style="2" customWidth="1"/>
    <col min="14866" max="14867" width="2.85546875" style="2" customWidth="1"/>
    <col min="14868" max="14869" width="15.7109375" style="2" customWidth="1"/>
    <col min="14870" max="14871" width="2.85546875" style="2" customWidth="1"/>
    <col min="14872" max="14873" width="15.7109375" style="2" customWidth="1"/>
    <col min="14874" max="14874" width="2.85546875" style="2" customWidth="1"/>
    <col min="14875" max="14875" width="37.5703125" style="2" customWidth="1"/>
    <col min="14876" max="14876" width="2.85546875" style="2" customWidth="1"/>
    <col min="14877" max="14878" width="15.7109375" style="2" customWidth="1"/>
    <col min="14879" max="14880" width="2.85546875" style="2" customWidth="1"/>
    <col min="14881" max="14882" width="15.7109375" style="2" customWidth="1"/>
    <col min="14883" max="14884" width="2.85546875" style="2" customWidth="1"/>
    <col min="14885" max="14885" width="11.42578125" style="2" customWidth="1"/>
    <col min="14886" max="15104" width="11.42578125" style="2"/>
    <col min="15105" max="15105" width="2.85546875" style="2" customWidth="1"/>
    <col min="15106" max="15106" width="37.5703125" style="2" customWidth="1"/>
    <col min="15107" max="15107" width="2.85546875" style="2" customWidth="1"/>
    <col min="15108" max="15109" width="15.7109375" style="2" customWidth="1"/>
    <col min="15110" max="15111" width="2.85546875" style="2" customWidth="1"/>
    <col min="15112" max="15113" width="15.7109375" style="2" customWidth="1"/>
    <col min="15114" max="15115" width="2.85546875" style="2" customWidth="1"/>
    <col min="15116" max="15117" width="15.7109375" style="2" customWidth="1"/>
    <col min="15118" max="15119" width="2.85546875" style="2" customWidth="1"/>
    <col min="15120" max="15121" width="15.7109375" style="2" customWidth="1"/>
    <col min="15122" max="15123" width="2.85546875" style="2" customWidth="1"/>
    <col min="15124" max="15125" width="15.7109375" style="2" customWidth="1"/>
    <col min="15126" max="15127" width="2.85546875" style="2" customWidth="1"/>
    <col min="15128" max="15129" width="15.7109375" style="2" customWidth="1"/>
    <col min="15130" max="15130" width="2.85546875" style="2" customWidth="1"/>
    <col min="15131" max="15131" width="37.5703125" style="2" customWidth="1"/>
    <col min="15132" max="15132" width="2.85546875" style="2" customWidth="1"/>
    <col min="15133" max="15134" width="15.7109375" style="2" customWidth="1"/>
    <col min="15135" max="15136" width="2.85546875" style="2" customWidth="1"/>
    <col min="15137" max="15138" width="15.7109375" style="2" customWidth="1"/>
    <col min="15139" max="15140" width="2.85546875" style="2" customWidth="1"/>
    <col min="15141" max="15141" width="11.42578125" style="2" customWidth="1"/>
    <col min="15142" max="15360" width="11.42578125" style="2"/>
    <col min="15361" max="15361" width="2.85546875" style="2" customWidth="1"/>
    <col min="15362" max="15362" width="37.5703125" style="2" customWidth="1"/>
    <col min="15363" max="15363" width="2.85546875" style="2" customWidth="1"/>
    <col min="15364" max="15365" width="15.7109375" style="2" customWidth="1"/>
    <col min="15366" max="15367" width="2.85546875" style="2" customWidth="1"/>
    <col min="15368" max="15369" width="15.7109375" style="2" customWidth="1"/>
    <col min="15370" max="15371" width="2.85546875" style="2" customWidth="1"/>
    <col min="15372" max="15373" width="15.7109375" style="2" customWidth="1"/>
    <col min="15374" max="15375" width="2.85546875" style="2" customWidth="1"/>
    <col min="15376" max="15377" width="15.7109375" style="2" customWidth="1"/>
    <col min="15378" max="15379" width="2.85546875" style="2" customWidth="1"/>
    <col min="15380" max="15381" width="15.7109375" style="2" customWidth="1"/>
    <col min="15382" max="15383" width="2.85546875" style="2" customWidth="1"/>
    <col min="15384" max="15385" width="15.7109375" style="2" customWidth="1"/>
    <col min="15386" max="15386" width="2.85546875" style="2" customWidth="1"/>
    <col min="15387" max="15387" width="37.5703125" style="2" customWidth="1"/>
    <col min="15388" max="15388" width="2.85546875" style="2" customWidth="1"/>
    <col min="15389" max="15390" width="15.7109375" style="2" customWidth="1"/>
    <col min="15391" max="15392" width="2.85546875" style="2" customWidth="1"/>
    <col min="15393" max="15394" width="15.7109375" style="2" customWidth="1"/>
    <col min="15395" max="15396" width="2.85546875" style="2" customWidth="1"/>
    <col min="15397" max="15397" width="11.42578125" style="2" customWidth="1"/>
    <col min="15398" max="15616" width="11.42578125" style="2"/>
    <col min="15617" max="15617" width="2.85546875" style="2" customWidth="1"/>
    <col min="15618" max="15618" width="37.5703125" style="2" customWidth="1"/>
    <col min="15619" max="15619" width="2.85546875" style="2" customWidth="1"/>
    <col min="15620" max="15621" width="15.7109375" style="2" customWidth="1"/>
    <col min="15622" max="15623" width="2.85546875" style="2" customWidth="1"/>
    <col min="15624" max="15625" width="15.7109375" style="2" customWidth="1"/>
    <col min="15626" max="15627" width="2.85546875" style="2" customWidth="1"/>
    <col min="15628" max="15629" width="15.7109375" style="2" customWidth="1"/>
    <col min="15630" max="15631" width="2.85546875" style="2" customWidth="1"/>
    <col min="15632" max="15633" width="15.7109375" style="2" customWidth="1"/>
    <col min="15634" max="15635" width="2.85546875" style="2" customWidth="1"/>
    <col min="15636" max="15637" width="15.7109375" style="2" customWidth="1"/>
    <col min="15638" max="15639" width="2.85546875" style="2" customWidth="1"/>
    <col min="15640" max="15641" width="15.7109375" style="2" customWidth="1"/>
    <col min="15642" max="15642" width="2.85546875" style="2" customWidth="1"/>
    <col min="15643" max="15643" width="37.5703125" style="2" customWidth="1"/>
    <col min="15644" max="15644" width="2.85546875" style="2" customWidth="1"/>
    <col min="15645" max="15646" width="15.7109375" style="2" customWidth="1"/>
    <col min="15647" max="15648" width="2.85546875" style="2" customWidth="1"/>
    <col min="15649" max="15650" width="15.7109375" style="2" customWidth="1"/>
    <col min="15651" max="15652" width="2.85546875" style="2" customWidth="1"/>
    <col min="15653" max="15653" width="11.42578125" style="2" customWidth="1"/>
    <col min="15654" max="15872" width="11.42578125" style="2"/>
    <col min="15873" max="15873" width="2.85546875" style="2" customWidth="1"/>
    <col min="15874" max="15874" width="37.5703125" style="2" customWidth="1"/>
    <col min="15875" max="15875" width="2.85546875" style="2" customWidth="1"/>
    <col min="15876" max="15877" width="15.7109375" style="2" customWidth="1"/>
    <col min="15878" max="15879" width="2.85546875" style="2" customWidth="1"/>
    <col min="15880" max="15881" width="15.7109375" style="2" customWidth="1"/>
    <col min="15882" max="15883" width="2.85546875" style="2" customWidth="1"/>
    <col min="15884" max="15885" width="15.7109375" style="2" customWidth="1"/>
    <col min="15886" max="15887" width="2.85546875" style="2" customWidth="1"/>
    <col min="15888" max="15889" width="15.7109375" style="2" customWidth="1"/>
    <col min="15890" max="15891" width="2.85546875" style="2" customWidth="1"/>
    <col min="15892" max="15893" width="15.7109375" style="2" customWidth="1"/>
    <col min="15894" max="15895" width="2.85546875" style="2" customWidth="1"/>
    <col min="15896" max="15897" width="15.7109375" style="2" customWidth="1"/>
    <col min="15898" max="15898" width="2.85546875" style="2" customWidth="1"/>
    <col min="15899" max="15899" width="37.5703125" style="2" customWidth="1"/>
    <col min="15900" max="15900" width="2.85546875" style="2" customWidth="1"/>
    <col min="15901" max="15902" width="15.7109375" style="2" customWidth="1"/>
    <col min="15903" max="15904" width="2.85546875" style="2" customWidth="1"/>
    <col min="15905" max="15906" width="15.7109375" style="2" customWidth="1"/>
    <col min="15907" max="15908" width="2.85546875" style="2" customWidth="1"/>
    <col min="15909" max="15909" width="11.42578125" style="2" customWidth="1"/>
    <col min="15910" max="16128" width="11.42578125" style="2"/>
    <col min="16129" max="16129" width="2.85546875" style="2" customWidth="1"/>
    <col min="16130" max="16130" width="37.5703125" style="2" customWidth="1"/>
    <col min="16131" max="16131" width="2.85546875" style="2" customWidth="1"/>
    <col min="16132" max="16133" width="15.7109375" style="2" customWidth="1"/>
    <col min="16134" max="16135" width="2.85546875" style="2" customWidth="1"/>
    <col min="16136" max="16137" width="15.7109375" style="2" customWidth="1"/>
    <col min="16138" max="16139" width="2.85546875" style="2" customWidth="1"/>
    <col min="16140" max="16141" width="15.7109375" style="2" customWidth="1"/>
    <col min="16142" max="16143" width="2.85546875" style="2" customWidth="1"/>
    <col min="16144" max="16145" width="15.7109375" style="2" customWidth="1"/>
    <col min="16146" max="16147" width="2.85546875" style="2" customWidth="1"/>
    <col min="16148" max="16149" width="15.7109375" style="2" customWidth="1"/>
    <col min="16150" max="16151" width="2.85546875" style="2" customWidth="1"/>
    <col min="16152" max="16153" width="15.7109375" style="2" customWidth="1"/>
    <col min="16154" max="16154" width="2.85546875" style="2" customWidth="1"/>
    <col min="16155" max="16155" width="37.5703125" style="2" customWidth="1"/>
    <col min="16156" max="16156" width="2.85546875" style="2" customWidth="1"/>
    <col min="16157" max="16158" width="15.7109375" style="2" customWidth="1"/>
    <col min="16159" max="16160" width="2.85546875" style="2" customWidth="1"/>
    <col min="16161" max="16162" width="15.7109375" style="2" customWidth="1"/>
    <col min="16163" max="16164" width="2.85546875" style="2" customWidth="1"/>
    <col min="16165" max="16165" width="11.42578125" style="2" customWidth="1"/>
    <col min="16166" max="16384" width="11.42578125" style="2"/>
  </cols>
  <sheetData>
    <row r="1" spans="1:37" ht="12" customHeight="1" x14ac:dyDescent="0.25">
      <c r="B1" s="1"/>
      <c r="C1" s="185"/>
      <c r="D1" s="1"/>
      <c r="G1" s="185"/>
      <c r="H1" s="185"/>
      <c r="I1" s="185"/>
      <c r="K1" s="185"/>
      <c r="L1" s="185"/>
      <c r="M1" s="185"/>
      <c r="O1" s="185"/>
      <c r="P1" s="185"/>
      <c r="Q1" s="185"/>
      <c r="S1" s="185"/>
      <c r="T1" s="185"/>
      <c r="U1" s="185"/>
      <c r="W1" s="185"/>
      <c r="X1" s="102"/>
      <c r="Y1" s="102"/>
      <c r="Z1" s="185"/>
      <c r="AA1" s="1"/>
      <c r="AB1" s="185"/>
      <c r="AC1" s="185"/>
      <c r="AD1" s="185"/>
      <c r="AF1" s="185"/>
      <c r="AG1" s="185"/>
      <c r="AH1" s="185"/>
      <c r="AJ1" s="185"/>
      <c r="AK1" s="185"/>
    </row>
    <row r="2" spans="1:37" ht="12" customHeight="1" x14ac:dyDescent="0.25">
      <c r="B2" s="322" t="s">
        <v>337</v>
      </c>
      <c r="C2" s="185"/>
      <c r="D2" s="5"/>
      <c r="G2" s="185"/>
      <c r="H2" s="185"/>
      <c r="I2" s="185"/>
      <c r="K2" s="185"/>
      <c r="L2" s="185"/>
      <c r="M2" s="185"/>
      <c r="O2" s="185"/>
      <c r="P2" s="185"/>
      <c r="Q2" s="185"/>
      <c r="S2" s="185"/>
      <c r="T2" s="185"/>
      <c r="U2" s="185"/>
      <c r="W2" s="185"/>
      <c r="X2" s="102"/>
      <c r="Y2" s="102"/>
      <c r="Z2" s="939"/>
      <c r="AB2" s="185"/>
      <c r="AC2" s="185"/>
      <c r="AD2" s="185"/>
      <c r="AF2" s="185"/>
      <c r="AG2" s="185"/>
      <c r="AH2" s="185"/>
      <c r="AJ2" s="185"/>
      <c r="AK2" s="939"/>
    </row>
    <row r="3" spans="1:37" ht="12" customHeight="1" x14ac:dyDescent="0.25">
      <c r="B3" s="6" t="s">
        <v>539</v>
      </c>
      <c r="C3" s="185"/>
      <c r="G3" s="185"/>
      <c r="H3" s="185"/>
      <c r="I3" s="185"/>
      <c r="K3" s="185"/>
      <c r="L3" s="185"/>
      <c r="M3" s="185"/>
      <c r="O3" s="185"/>
      <c r="P3" s="185"/>
      <c r="Q3" s="185"/>
      <c r="S3" s="185"/>
      <c r="T3" s="185"/>
      <c r="U3" s="185"/>
      <c r="W3" s="185"/>
      <c r="X3" s="102"/>
      <c r="Y3" s="102"/>
      <c r="Z3" s="939"/>
      <c r="AA3" s="6" t="s">
        <v>539</v>
      </c>
      <c r="AB3" s="185"/>
      <c r="AC3" s="185"/>
      <c r="AD3" s="185"/>
      <c r="AF3" s="185"/>
      <c r="AG3" s="185"/>
      <c r="AH3" s="185"/>
      <c r="AJ3" s="185"/>
      <c r="AK3" s="939"/>
    </row>
    <row r="4" spans="1:37" s="1860" customFormat="1" ht="12" customHeight="1" x14ac:dyDescent="0.25">
      <c r="A4" s="3"/>
      <c r="B4" s="106" t="s">
        <v>2</v>
      </c>
      <c r="C4" s="185"/>
      <c r="D4" s="1839"/>
      <c r="E4" s="3"/>
      <c r="F4" s="101"/>
      <c r="G4" s="223"/>
      <c r="H4" s="185"/>
      <c r="I4" s="185"/>
      <c r="J4" s="101"/>
      <c r="K4" s="223"/>
      <c r="L4" s="185"/>
      <c r="M4" s="185"/>
      <c r="N4" s="101"/>
      <c r="O4" s="223"/>
      <c r="P4" s="185"/>
      <c r="Q4" s="185"/>
      <c r="R4" s="101"/>
      <c r="S4" s="223"/>
      <c r="T4" s="185"/>
      <c r="U4" s="185"/>
      <c r="V4" s="101"/>
      <c r="W4" s="185"/>
      <c r="X4" s="1839"/>
      <c r="Y4" s="1839"/>
      <c r="Z4" s="2254"/>
      <c r="AA4" s="106" t="s">
        <v>3</v>
      </c>
      <c r="AB4" s="2254"/>
      <c r="AC4" s="185"/>
      <c r="AD4" s="185"/>
      <c r="AE4" s="3"/>
      <c r="AF4" s="185"/>
      <c r="AG4" s="185"/>
      <c r="AH4" s="185"/>
      <c r="AI4" s="3"/>
      <c r="AJ4" s="185"/>
    </row>
    <row r="5" spans="1:37" ht="12" customHeight="1" x14ac:dyDescent="0.25">
      <c r="B5" s="2295" t="s">
        <v>4</v>
      </c>
      <c r="C5" s="185"/>
      <c r="D5" s="2331" t="s">
        <v>339</v>
      </c>
      <c r="E5" s="2331"/>
      <c r="F5" s="373"/>
      <c r="G5" s="373"/>
      <c r="H5" s="2331" t="s">
        <v>340</v>
      </c>
      <c r="I5" s="2331"/>
      <c r="J5" s="373"/>
      <c r="K5" s="373"/>
      <c r="L5" s="2331" t="s">
        <v>341</v>
      </c>
      <c r="M5" s="2331"/>
      <c r="N5" s="373"/>
      <c r="O5" s="373"/>
      <c r="P5" s="2331" t="s">
        <v>342</v>
      </c>
      <c r="Q5" s="2331"/>
      <c r="R5" s="373"/>
      <c r="S5" s="373"/>
      <c r="T5" s="2331" t="s">
        <v>343</v>
      </c>
      <c r="U5" s="2331"/>
      <c r="V5" s="373"/>
      <c r="W5" s="185"/>
      <c r="X5" s="2331" t="s">
        <v>588</v>
      </c>
      <c r="Y5" s="2331" t="s">
        <v>7</v>
      </c>
      <c r="Z5" s="374"/>
      <c r="AA5" s="2295" t="s">
        <v>4</v>
      </c>
      <c r="AB5" s="374"/>
      <c r="AC5" s="2331" t="s">
        <v>340</v>
      </c>
      <c r="AD5" s="2331"/>
      <c r="AE5" s="373"/>
      <c r="AF5" s="185"/>
      <c r="AG5" s="2331" t="s">
        <v>341</v>
      </c>
      <c r="AH5" s="2331"/>
      <c r="AI5" s="16"/>
    </row>
    <row r="6" spans="1:37" ht="12" customHeight="1" x14ac:dyDescent="0.25">
      <c r="B6" s="2295"/>
      <c r="C6" s="185"/>
      <c r="D6" s="375">
        <v>2017</v>
      </c>
      <c r="E6" s="375">
        <v>2016</v>
      </c>
      <c r="F6" s="376"/>
      <c r="G6" s="376"/>
      <c r="H6" s="375">
        <v>2017</v>
      </c>
      <c r="I6" s="375">
        <v>2016</v>
      </c>
      <c r="J6" s="376"/>
      <c r="K6" s="376"/>
      <c r="L6" s="375">
        <v>2017</v>
      </c>
      <c r="M6" s="375">
        <v>2016</v>
      </c>
      <c r="N6" s="376"/>
      <c r="O6" s="376"/>
      <c r="P6" s="375">
        <v>2017</v>
      </c>
      <c r="Q6" s="375">
        <v>2016</v>
      </c>
      <c r="R6" s="376"/>
      <c r="S6" s="376"/>
      <c r="T6" s="375">
        <v>2017</v>
      </c>
      <c r="U6" s="375">
        <v>2016</v>
      </c>
      <c r="V6" s="376"/>
      <c r="W6" s="185"/>
      <c r="X6" s="2331"/>
      <c r="Y6" s="2331"/>
      <c r="Z6" s="377"/>
      <c r="AA6" s="2295"/>
      <c r="AB6" s="377"/>
      <c r="AC6" s="375">
        <v>2017</v>
      </c>
      <c r="AD6" s="375">
        <v>2016</v>
      </c>
      <c r="AE6" s="376"/>
      <c r="AF6" s="185"/>
      <c r="AG6" s="375">
        <v>2017</v>
      </c>
      <c r="AH6" s="375">
        <v>2016</v>
      </c>
      <c r="AI6" s="16"/>
    </row>
    <row r="7" spans="1:37" ht="12" customHeight="1" x14ac:dyDescent="0.25">
      <c r="B7" s="16"/>
      <c r="C7" s="185"/>
      <c r="D7" s="16"/>
      <c r="E7" s="16"/>
      <c r="F7" s="16"/>
      <c r="G7" s="185"/>
      <c r="H7" s="185"/>
      <c r="I7" s="185"/>
      <c r="J7" s="1860"/>
      <c r="K7" s="185"/>
      <c r="L7" s="185"/>
      <c r="M7" s="185"/>
      <c r="N7" s="185"/>
      <c r="O7" s="185"/>
      <c r="P7" s="185"/>
      <c r="Q7" s="185"/>
      <c r="R7" s="16"/>
      <c r="S7" s="185"/>
      <c r="T7" s="185"/>
      <c r="U7" s="185"/>
      <c r="V7" s="3"/>
      <c r="W7" s="3"/>
      <c r="X7" s="185"/>
      <c r="Y7" s="185"/>
      <c r="Z7" s="19"/>
      <c r="AA7" s="16"/>
      <c r="AB7" s="185"/>
      <c r="AC7" s="185"/>
      <c r="AD7" s="185"/>
      <c r="AE7" s="16"/>
      <c r="AF7" s="185"/>
      <c r="AG7" s="185"/>
      <c r="AH7" s="185"/>
      <c r="AI7" s="16"/>
      <c r="AJ7" s="185"/>
      <c r="AK7" s="947"/>
    </row>
    <row r="8" spans="1:37" ht="12" customHeight="1" x14ac:dyDescent="0.25">
      <c r="B8" s="948" t="s">
        <v>8</v>
      </c>
      <c r="C8" s="185"/>
      <c r="D8" s="21"/>
      <c r="E8" s="21"/>
      <c r="F8" s="2111"/>
      <c r="G8" s="185"/>
      <c r="H8" s="185"/>
      <c r="I8" s="185"/>
      <c r="J8" s="1860"/>
      <c r="K8" s="185"/>
      <c r="L8" s="185"/>
      <c r="M8" s="185"/>
      <c r="N8" s="185"/>
      <c r="O8" s="185"/>
      <c r="P8" s="185"/>
      <c r="Q8" s="185"/>
      <c r="R8" s="108"/>
      <c r="S8" s="185"/>
      <c r="T8" s="185"/>
      <c r="U8" s="185"/>
      <c r="V8" s="3"/>
      <c r="W8" s="3"/>
      <c r="X8" s="185"/>
      <c r="Y8" s="185"/>
      <c r="Z8" s="939"/>
      <c r="AA8" s="948" t="s">
        <v>8</v>
      </c>
      <c r="AB8" s="185"/>
      <c r="AC8" s="392"/>
      <c r="AD8" s="392"/>
      <c r="AE8" s="385"/>
      <c r="AF8" s="392"/>
      <c r="AG8" s="392"/>
      <c r="AH8" s="392"/>
      <c r="AI8" s="108"/>
      <c r="AJ8" s="185"/>
      <c r="AK8" s="185"/>
    </row>
    <row r="9" spans="1:37" ht="12" customHeight="1" x14ac:dyDescent="0.25">
      <c r="B9" s="31" t="s">
        <v>12</v>
      </c>
      <c r="C9" s="185"/>
      <c r="D9" s="586">
        <v>1</v>
      </c>
      <c r="E9" s="572">
        <v>3</v>
      </c>
      <c r="F9" s="2111"/>
      <c r="G9" s="185"/>
      <c r="H9" s="580" t="s">
        <v>123</v>
      </c>
      <c r="I9" s="1726" t="s">
        <v>123</v>
      </c>
      <c r="J9" s="1860"/>
      <c r="K9" s="185"/>
      <c r="L9" s="580">
        <v>3.3</v>
      </c>
      <c r="M9" s="1726">
        <v>17.100000000000001</v>
      </c>
      <c r="N9" s="1482"/>
      <c r="O9" s="185"/>
      <c r="P9" s="1309" t="s">
        <v>123</v>
      </c>
      <c r="Q9" s="1922" t="s">
        <v>123</v>
      </c>
      <c r="R9" s="185"/>
      <c r="S9" s="185"/>
      <c r="T9" s="1309" t="s">
        <v>123</v>
      </c>
      <c r="U9" s="1400" t="s">
        <v>123</v>
      </c>
      <c r="V9" s="3"/>
      <c r="W9" s="3"/>
      <c r="X9" s="1391">
        <f>VLOOKUP(B9,'FX rates'!$B$9:$K$113,4,FALSE)</f>
        <v>18.953030999999999</v>
      </c>
      <c r="Y9" s="1176">
        <f>VLOOKUP(B9,'FX rates'!$B$9:$K$113,5,FALSE)</f>
        <v>15.890700000000001</v>
      </c>
      <c r="Z9" s="1581"/>
      <c r="AA9" s="1694" t="s">
        <v>12</v>
      </c>
      <c r="AB9" s="185"/>
      <c r="AC9" s="392"/>
      <c r="AD9" s="392"/>
      <c r="AE9" s="385"/>
      <c r="AF9" s="392"/>
      <c r="AG9" s="580">
        <f t="shared" ref="AG9" si="0">L9/Y9</f>
        <v>0.20766863637221769</v>
      </c>
      <c r="AH9" s="1726">
        <f t="shared" ref="AH9" si="1">M9/Y9</f>
        <v>1.0761011157469464</v>
      </c>
      <c r="AI9" s="1482"/>
      <c r="AJ9" s="185"/>
      <c r="AK9" s="185"/>
    </row>
    <row r="10" spans="1:37" ht="12" customHeight="1" x14ac:dyDescent="0.25">
      <c r="B10" s="949" t="s">
        <v>9</v>
      </c>
      <c r="C10" s="185"/>
      <c r="D10" s="587">
        <v>2</v>
      </c>
      <c r="E10" s="1719">
        <v>2</v>
      </c>
      <c r="F10" s="2111"/>
      <c r="G10" s="392"/>
      <c r="H10" s="576" t="s">
        <v>123</v>
      </c>
      <c r="I10" s="1703" t="s">
        <v>123</v>
      </c>
      <c r="J10" s="1860"/>
      <c r="K10" s="872"/>
      <c r="L10" s="576" t="s">
        <v>123</v>
      </c>
      <c r="M10" s="1703" t="s">
        <v>123</v>
      </c>
      <c r="N10" s="1483"/>
      <c r="O10" s="392"/>
      <c r="P10" s="1310" t="s">
        <v>123</v>
      </c>
      <c r="Q10" s="380" t="s">
        <v>123</v>
      </c>
      <c r="R10" s="185"/>
      <c r="S10" s="392"/>
      <c r="T10" s="1310" t="s">
        <v>123</v>
      </c>
      <c r="U10" s="1399" t="s">
        <v>123</v>
      </c>
      <c r="V10" s="3"/>
      <c r="W10" s="3"/>
      <c r="X10" s="1392">
        <f>VLOOKUP(B10,'FX rates'!$B$9:$K$113,4,FALSE)</f>
        <v>1</v>
      </c>
      <c r="Y10" s="1177">
        <f>VLOOKUP(B10,'FX rates'!$B$9:$K$113,5,FALSE)</f>
        <v>1</v>
      </c>
      <c r="Z10" s="305"/>
      <c r="AA10" s="949" t="s">
        <v>9</v>
      </c>
      <c r="AB10" s="392"/>
      <c r="AC10" s="1114" t="s">
        <v>123</v>
      </c>
      <c r="AD10" s="1114" t="s">
        <v>123</v>
      </c>
      <c r="AE10" s="964"/>
      <c r="AF10" s="872"/>
      <c r="AG10" s="576" t="s">
        <v>123</v>
      </c>
      <c r="AH10" s="1703" t="s">
        <v>123</v>
      </c>
      <c r="AI10" s="1483"/>
      <c r="AJ10" s="872"/>
      <c r="AK10" s="383"/>
    </row>
    <row r="11" spans="1:37" ht="12" customHeight="1" x14ac:dyDescent="0.25">
      <c r="B11" s="37" t="s">
        <v>24</v>
      </c>
      <c r="C11" s="185"/>
      <c r="D11" s="588">
        <v>1980</v>
      </c>
      <c r="E11" s="590">
        <v>2033</v>
      </c>
      <c r="F11" s="2111"/>
      <c r="G11" s="392"/>
      <c r="H11" s="577" t="s">
        <v>123</v>
      </c>
      <c r="I11" s="1727" t="s">
        <v>123</v>
      </c>
      <c r="J11" s="1860"/>
      <c r="K11" s="872"/>
      <c r="L11" s="1876" t="s">
        <v>123</v>
      </c>
      <c r="M11" s="555" t="s">
        <v>123</v>
      </c>
      <c r="N11" s="1921"/>
      <c r="O11" s="392"/>
      <c r="P11" s="1889">
        <v>2.7400000000000001E-2</v>
      </c>
      <c r="Q11" s="1925" t="s">
        <v>123</v>
      </c>
      <c r="R11" s="185"/>
      <c r="S11" s="392"/>
      <c r="T11" s="1325" t="s">
        <v>123</v>
      </c>
      <c r="U11" s="1401" t="s">
        <v>123</v>
      </c>
      <c r="V11" s="3"/>
      <c r="W11" s="3"/>
      <c r="X11" s="1393">
        <f>VLOOKUP(B11,'FX rates'!$B$9:$K$113,4,FALSE)</f>
        <v>1.2550619999999999</v>
      </c>
      <c r="Y11" s="1178">
        <f>VLOOKUP(B11,'FX rates'!$B$9:$K$113,5,FALSE)</f>
        <v>1.3436999999999999</v>
      </c>
      <c r="Z11" s="383"/>
      <c r="AA11" s="37" t="s">
        <v>24</v>
      </c>
      <c r="AB11" s="392"/>
      <c r="AC11" s="727" t="s">
        <v>123</v>
      </c>
      <c r="AD11" s="727" t="s">
        <v>123</v>
      </c>
      <c r="AE11" s="1464"/>
      <c r="AF11" s="872"/>
      <c r="AG11" s="577" t="s">
        <v>123</v>
      </c>
      <c r="AH11" s="1727" t="s">
        <v>123</v>
      </c>
      <c r="AI11" s="1484"/>
      <c r="AJ11" s="872"/>
      <c r="AK11" s="383"/>
    </row>
    <row r="12" spans="1:37" ht="12" customHeight="1" x14ac:dyDescent="0.25">
      <c r="B12" s="140"/>
      <c r="C12" s="185"/>
      <c r="D12" s="236"/>
      <c r="E12" s="236"/>
      <c r="F12" s="2111"/>
      <c r="G12" s="392"/>
      <c r="H12" s="28"/>
      <c r="I12" s="28"/>
      <c r="J12" s="1860"/>
      <c r="K12" s="872"/>
      <c r="L12" s="28"/>
      <c r="M12" s="28"/>
      <c r="N12" s="118"/>
      <c r="O12" s="392"/>
      <c r="P12" s="384"/>
      <c r="Q12" s="384"/>
      <c r="R12" s="185"/>
      <c r="S12" s="392"/>
      <c r="T12" s="384"/>
      <c r="U12" s="384"/>
      <c r="V12" s="3"/>
      <c r="W12" s="3"/>
      <c r="X12" s="384"/>
      <c r="Y12" s="384"/>
      <c r="Z12" s="305"/>
      <c r="AA12" s="140"/>
      <c r="AB12" s="392"/>
      <c r="AC12" s="28"/>
      <c r="AD12" s="28"/>
      <c r="AE12" s="118"/>
      <c r="AF12" s="383"/>
      <c r="AG12" s="383"/>
      <c r="AH12" s="383"/>
      <c r="AI12" s="383"/>
      <c r="AJ12" s="383"/>
      <c r="AK12" s="383"/>
    </row>
    <row r="13" spans="1:37" ht="12" customHeight="1" x14ac:dyDescent="0.25">
      <c r="B13" s="49"/>
      <c r="C13" s="185"/>
      <c r="D13" s="236"/>
      <c r="E13" s="236"/>
      <c r="F13" s="2111"/>
      <c r="G13" s="392"/>
      <c r="H13" s="28"/>
      <c r="I13" s="28"/>
      <c r="J13" s="1860"/>
      <c r="K13" s="872"/>
      <c r="L13" s="28"/>
      <c r="M13" s="28"/>
      <c r="N13" s="118"/>
      <c r="O13" s="392"/>
      <c r="P13" s="384"/>
      <c r="Q13" s="384"/>
      <c r="R13" s="185"/>
      <c r="S13" s="392"/>
      <c r="T13" s="384"/>
      <c r="U13" s="384"/>
      <c r="V13" s="3"/>
      <c r="W13" s="3"/>
      <c r="X13" s="384"/>
      <c r="Y13" s="384"/>
      <c r="Z13" s="305"/>
      <c r="AA13" s="49"/>
      <c r="AB13" s="392"/>
      <c r="AC13" s="28"/>
      <c r="AD13" s="28"/>
      <c r="AE13" s="118"/>
      <c r="AF13" s="383"/>
      <c r="AG13" s="383"/>
      <c r="AH13" s="383"/>
      <c r="AI13" s="383"/>
      <c r="AJ13" s="383"/>
      <c r="AK13" s="383"/>
    </row>
    <row r="14" spans="1:37" ht="12" customHeight="1" x14ac:dyDescent="0.25">
      <c r="B14" s="948" t="s">
        <v>27</v>
      </c>
      <c r="C14" s="185"/>
      <c r="D14" s="236"/>
      <c r="E14" s="236"/>
      <c r="F14" s="2111"/>
      <c r="G14" s="392"/>
      <c r="H14" s="28"/>
      <c r="I14" s="28"/>
      <c r="J14" s="1860"/>
      <c r="K14" s="872"/>
      <c r="L14" s="28"/>
      <c r="M14" s="28"/>
      <c r="N14" s="118"/>
      <c r="O14" s="392"/>
      <c r="P14" s="384"/>
      <c r="Q14" s="384"/>
      <c r="R14" s="185"/>
      <c r="S14" s="392"/>
      <c r="T14" s="384"/>
      <c r="U14" s="384"/>
      <c r="V14" s="3"/>
      <c r="W14" s="3"/>
      <c r="X14" s="384"/>
      <c r="Y14" s="384"/>
      <c r="Z14" s="305"/>
      <c r="AA14" s="948" t="s">
        <v>27</v>
      </c>
      <c r="AB14" s="392"/>
      <c r="AC14" s="28"/>
      <c r="AD14" s="28"/>
      <c r="AE14" s="118"/>
      <c r="AF14" s="872"/>
      <c r="AG14" s="383"/>
      <c r="AH14" s="383"/>
      <c r="AI14" s="383"/>
      <c r="AJ14" s="383"/>
      <c r="AK14" s="383"/>
    </row>
    <row r="15" spans="1:37" ht="12" customHeight="1" x14ac:dyDescent="0.25">
      <c r="B15" s="949" t="s">
        <v>31</v>
      </c>
      <c r="C15" s="185"/>
      <c r="D15" s="1175">
        <v>22</v>
      </c>
      <c r="E15" s="1175">
        <v>26</v>
      </c>
      <c r="F15" s="2111"/>
      <c r="G15" s="392"/>
      <c r="H15" s="1111">
        <v>48.86</v>
      </c>
      <c r="I15" s="1111">
        <v>64.243065000000001</v>
      </c>
      <c r="J15" s="1860"/>
      <c r="K15" s="872"/>
      <c r="L15" s="1111">
        <v>48.86</v>
      </c>
      <c r="M15" s="1111">
        <v>64.243065000000001</v>
      </c>
      <c r="N15" s="1463"/>
      <c r="O15" s="392"/>
      <c r="P15" s="965">
        <v>3.5999999999999999E-3</v>
      </c>
      <c r="Q15" s="965">
        <v>7.1999999999999998E-3</v>
      </c>
      <c r="R15" s="185"/>
      <c r="S15" s="392"/>
      <c r="T15" s="965">
        <v>3.5999999999999999E-3</v>
      </c>
      <c r="U15" s="965">
        <v>7.1999999999999998E-3</v>
      </c>
      <c r="V15" s="3"/>
      <c r="W15" s="3"/>
      <c r="X15" s="1391">
        <f>VLOOKUP(B15,'FX rates'!$B$9:$K$113,4,FALSE)</f>
        <v>4.0572790000000003</v>
      </c>
      <c r="Y15" s="1176">
        <f>VLOOKUP(B15,'FX rates'!$B$9:$K$113,5,FALSE)</f>
        <v>4.4835000000000003</v>
      </c>
      <c r="Z15" s="305"/>
      <c r="AA15" s="949" t="s">
        <v>31</v>
      </c>
      <c r="AB15" s="392"/>
      <c r="AC15" s="580">
        <f>H15/X15</f>
        <v>12.042553642478122</v>
      </c>
      <c r="AD15" s="1465">
        <f>I15/Y15</f>
        <v>14.328775510204082</v>
      </c>
      <c r="AE15" s="1466" t="s">
        <v>122</v>
      </c>
      <c r="AF15" s="872"/>
      <c r="AG15" s="580">
        <f>L15/Y15</f>
        <v>10.897736143637783</v>
      </c>
      <c r="AH15" s="1726">
        <f>M15/Y15</f>
        <v>14.328775510204082</v>
      </c>
      <c r="AI15" s="1927"/>
      <c r="AJ15" s="872"/>
    </row>
    <row r="16" spans="1:37" s="102" customFormat="1" ht="12" customHeight="1" x14ac:dyDescent="0.25">
      <c r="A16" s="3"/>
      <c r="B16" s="31" t="s">
        <v>37</v>
      </c>
      <c r="C16" s="185"/>
      <c r="D16" s="143">
        <v>33</v>
      </c>
      <c r="E16" s="143">
        <v>24</v>
      </c>
      <c r="F16" s="2111"/>
      <c r="G16" s="392"/>
      <c r="H16" s="186" t="s">
        <v>123</v>
      </c>
      <c r="I16" s="186" t="s">
        <v>123</v>
      </c>
      <c r="J16" s="1860"/>
      <c r="K16" s="872"/>
      <c r="L16" s="186">
        <v>1016.99697584925</v>
      </c>
      <c r="M16" s="186">
        <v>803.06959540228002</v>
      </c>
      <c r="N16" s="111"/>
      <c r="O16" s="392"/>
      <c r="P16" s="217">
        <v>3.8E-3</v>
      </c>
      <c r="Q16" s="217">
        <v>2.5000000000000001E-3</v>
      </c>
      <c r="R16" s="185"/>
      <c r="S16" s="392"/>
      <c r="T16" s="380" t="s">
        <v>123</v>
      </c>
      <c r="U16" s="380" t="s">
        <v>123</v>
      </c>
      <c r="V16" s="3"/>
      <c r="W16" s="3"/>
      <c r="X16" s="1392">
        <f>VLOOKUP(B16,'FX rates'!$B$9:$K$113,4,FALSE)</f>
        <v>7.8149249999999997</v>
      </c>
      <c r="Y16" s="1177">
        <f>VLOOKUP(B16,'FX rates'!$B$9:$K$113,5,FALSE)</f>
        <v>7.7542999999999997</v>
      </c>
      <c r="Z16" s="305"/>
      <c r="AA16" s="31" t="s">
        <v>37</v>
      </c>
      <c r="AB16" s="392"/>
      <c r="AC16" s="576" t="s">
        <v>123</v>
      </c>
      <c r="AD16" s="59" t="s">
        <v>123</v>
      </c>
      <c r="AE16" s="403"/>
      <c r="AF16" s="872"/>
      <c r="AG16" s="576">
        <f>L16/Y16</f>
        <v>131.15264767280735</v>
      </c>
      <c r="AH16" s="1703" t="s">
        <v>123</v>
      </c>
      <c r="AI16" s="1483"/>
      <c r="AJ16" s="872"/>
      <c r="AK16" s="383"/>
    </row>
    <row r="17" spans="1:37" ht="12" customHeight="1" x14ac:dyDescent="0.25">
      <c r="B17" s="31" t="s">
        <v>612</v>
      </c>
      <c r="C17" s="185"/>
      <c r="D17" s="143">
        <v>109</v>
      </c>
      <c r="E17" s="143">
        <v>7</v>
      </c>
      <c r="F17" s="2111"/>
      <c r="G17" s="392"/>
      <c r="H17" s="186" t="s">
        <v>123</v>
      </c>
      <c r="I17" s="186" t="s">
        <v>123</v>
      </c>
      <c r="J17" s="1860"/>
      <c r="K17" s="872"/>
      <c r="L17" s="186" t="s">
        <v>123</v>
      </c>
      <c r="M17" s="186" t="s">
        <v>123</v>
      </c>
      <c r="N17" s="111"/>
      <c r="O17" s="392"/>
      <c r="P17" s="380" t="s">
        <v>123</v>
      </c>
      <c r="Q17" s="380" t="s">
        <v>123</v>
      </c>
      <c r="R17" s="185"/>
      <c r="S17" s="392"/>
      <c r="T17" s="380" t="s">
        <v>123</v>
      </c>
      <c r="U17" s="380" t="s">
        <v>123</v>
      </c>
      <c r="V17" s="3"/>
      <c r="W17" s="3"/>
      <c r="X17" s="1392">
        <f>VLOOKUP(B17,'FX rates'!$B$9:$K$113,4,FALSE)</f>
        <v>63.714761000000003</v>
      </c>
      <c r="Y17" s="1177">
        <f>VLOOKUP(B17,'FX rates'!$B$9:$K$113,5,FALSE)</f>
        <v>67.808000000000007</v>
      </c>
      <c r="Z17" s="305"/>
      <c r="AA17" s="31" t="s">
        <v>612</v>
      </c>
      <c r="AB17" s="392"/>
      <c r="AC17" s="576" t="s">
        <v>123</v>
      </c>
      <c r="AD17" s="59" t="s">
        <v>123</v>
      </c>
      <c r="AE17" s="403"/>
      <c r="AF17" s="872"/>
      <c r="AG17" s="576" t="s">
        <v>123</v>
      </c>
      <c r="AH17" s="1703" t="s">
        <v>123</v>
      </c>
      <c r="AI17" s="1483"/>
      <c r="AJ17" s="872"/>
      <c r="AK17" s="383"/>
    </row>
    <row r="18" spans="1:37" ht="12" customHeight="1" x14ac:dyDescent="0.25">
      <c r="B18" s="31" t="s">
        <v>45</v>
      </c>
      <c r="C18" s="185"/>
      <c r="D18" s="143">
        <v>6</v>
      </c>
      <c r="E18" s="143">
        <v>4</v>
      </c>
      <c r="F18" s="2111"/>
      <c r="G18" s="392"/>
      <c r="H18" s="186">
        <v>8.5986011103499997</v>
      </c>
      <c r="I18" s="186">
        <v>3.7096774199999998</v>
      </c>
      <c r="J18" s="1860"/>
      <c r="K18" s="872"/>
      <c r="L18" s="186">
        <v>10.990422501086</v>
      </c>
      <c r="M18" s="186">
        <v>4.6060590443779992</v>
      </c>
      <c r="N18" s="111"/>
      <c r="O18" s="392"/>
      <c r="P18" s="1919">
        <v>5.0218832314667949E-2</v>
      </c>
      <c r="Q18" s="120">
        <v>6.0400000000000002E-2</v>
      </c>
      <c r="R18" s="185"/>
      <c r="S18" s="392"/>
      <c r="T18" s="1919">
        <v>3.7999999999999999E-2</v>
      </c>
      <c r="U18" s="1919">
        <v>4.6300000000000001E-2</v>
      </c>
      <c r="V18" s="3"/>
      <c r="W18" s="3"/>
      <c r="X18" s="1392">
        <f>VLOOKUP(B18,'FX rates'!$B$9:$K$113,4,FALSE)</f>
        <v>1.4076569999999999</v>
      </c>
      <c r="Y18" s="1177">
        <f>VLOOKUP(B18,'FX rates'!$B$9:$K$113,5,FALSE)</f>
        <v>1.4371</v>
      </c>
      <c r="Z18" s="305"/>
      <c r="AA18" s="31" t="s">
        <v>45</v>
      </c>
      <c r="AB18" s="392"/>
      <c r="AC18" s="1926">
        <f>H18/X18</f>
        <v>6.1084490826600515</v>
      </c>
      <c r="AD18" s="59">
        <f>I18/Y18</f>
        <v>2.581363454178554</v>
      </c>
      <c r="AE18" s="403"/>
      <c r="AF18" s="872"/>
      <c r="AG18" s="576">
        <f>L18/Y18</f>
        <v>7.6476393438772527</v>
      </c>
      <c r="AH18" s="1703">
        <f>M18/Y18</f>
        <v>3.2051068432106318</v>
      </c>
      <c r="AI18" s="1483"/>
      <c r="AJ18" s="872"/>
      <c r="AK18" s="951"/>
    </row>
    <row r="19" spans="1:37" ht="12" customHeight="1" x14ac:dyDescent="0.25">
      <c r="B19" s="31" t="s">
        <v>553</v>
      </c>
      <c r="C19" s="185"/>
      <c r="D19" s="143">
        <v>2</v>
      </c>
      <c r="E19" s="143">
        <v>2</v>
      </c>
      <c r="F19" s="2111"/>
      <c r="G19" s="392"/>
      <c r="H19" s="186" t="s">
        <v>123</v>
      </c>
      <c r="I19" s="186" t="s">
        <v>123</v>
      </c>
      <c r="J19" s="1860"/>
      <c r="K19" s="872"/>
      <c r="L19" s="186">
        <v>99.797430279246825</v>
      </c>
      <c r="M19" s="186">
        <v>93.186765332822404</v>
      </c>
      <c r="N19" s="111"/>
      <c r="O19" s="392"/>
      <c r="P19" s="1919">
        <v>0.48312834581447517</v>
      </c>
      <c r="Q19" s="1919">
        <v>0.54723580110140668</v>
      </c>
      <c r="R19" s="185"/>
      <c r="S19" s="392"/>
      <c r="T19" s="380" t="s">
        <v>123</v>
      </c>
      <c r="U19" s="380" t="s">
        <v>123</v>
      </c>
      <c r="V19" s="3"/>
      <c r="W19" s="3"/>
      <c r="X19" s="1392">
        <f>VLOOKUP(B19,'FX rates'!$B$9:$K$113,4,FALSE)</f>
        <v>49.899349000000001</v>
      </c>
      <c r="Y19" s="1177">
        <f>VLOOKUP(B19,'FX rates'!$B$9:$K$113,5,FALSE)</f>
        <v>49.525799999999997</v>
      </c>
      <c r="Z19" s="386"/>
      <c r="AA19" s="31" t="s">
        <v>553</v>
      </c>
      <c r="AB19" s="392"/>
      <c r="AC19" s="576" t="s">
        <v>123</v>
      </c>
      <c r="AD19" s="59" t="s">
        <v>123</v>
      </c>
      <c r="AE19" s="403"/>
      <c r="AF19" s="872"/>
      <c r="AG19" s="576">
        <f>L19/Y19</f>
        <v>2.0150594292115791</v>
      </c>
      <c r="AH19" s="1703">
        <f>M19/Y19</f>
        <v>1.881580213400337</v>
      </c>
      <c r="AI19" s="1483"/>
      <c r="AJ19" s="872"/>
      <c r="AK19" s="19"/>
    </row>
    <row r="20" spans="1:37" ht="12" customHeight="1" x14ac:dyDescent="0.25">
      <c r="B20" s="37" t="s">
        <v>474</v>
      </c>
      <c r="D20" s="952">
        <v>87</v>
      </c>
      <c r="E20" s="952">
        <v>86</v>
      </c>
      <c r="F20" s="2111"/>
      <c r="G20" s="394"/>
      <c r="H20" s="727" t="s">
        <v>123</v>
      </c>
      <c r="I20" s="727" t="s">
        <v>123</v>
      </c>
      <c r="J20" s="1860"/>
      <c r="K20" s="196"/>
      <c r="L20" s="727">
        <v>4784.07</v>
      </c>
      <c r="M20" s="727">
        <v>4920.25</v>
      </c>
      <c r="N20" s="1464"/>
      <c r="O20" s="394"/>
      <c r="P20" s="1920">
        <v>1.4494778497982244E-2</v>
      </c>
      <c r="Q20" s="1920">
        <v>1.18E-2</v>
      </c>
      <c r="R20" s="185"/>
      <c r="S20" s="394"/>
      <c r="T20" s="382" t="s">
        <v>123</v>
      </c>
      <c r="U20" s="382" t="s">
        <v>123</v>
      </c>
      <c r="V20" s="3"/>
      <c r="W20" s="3"/>
      <c r="X20" s="1393">
        <f>VLOOKUP(B20,'FX rates'!$B$9:$K$113,4,FALSE)</f>
        <v>32.551189999999998</v>
      </c>
      <c r="Y20" s="1178">
        <f>VLOOKUP(B20,'FX rates'!$B$9:$K$113,5,FALSE)</f>
        <v>35.666600000000003</v>
      </c>
      <c r="AA20" s="37" t="s">
        <v>53</v>
      </c>
      <c r="AB20" s="394"/>
      <c r="AC20" s="1423" t="s">
        <v>123</v>
      </c>
      <c r="AD20" s="683" t="s">
        <v>123</v>
      </c>
      <c r="AE20" s="1474"/>
      <c r="AF20" s="196"/>
      <c r="AG20" s="1423">
        <f>L20/Y20</f>
        <v>134.13305445430737</v>
      </c>
      <c r="AH20" s="1928">
        <f>M20/Y20</f>
        <v>137.95119243213537</v>
      </c>
      <c r="AI20" s="1929"/>
      <c r="AJ20" s="196"/>
    </row>
    <row r="21" spans="1:37" ht="12" customHeight="1" x14ac:dyDescent="0.25">
      <c r="B21" s="140"/>
      <c r="C21" s="185"/>
      <c r="D21" s="236"/>
      <c r="E21" s="236"/>
      <c r="F21" s="2111"/>
      <c r="G21" s="392"/>
      <c r="H21" s="28"/>
      <c r="I21" s="28"/>
      <c r="J21" s="1860"/>
      <c r="K21" s="872"/>
      <c r="L21" s="28"/>
      <c r="M21" s="28"/>
      <c r="N21" s="118"/>
      <c r="O21" s="392"/>
      <c r="P21" s="384"/>
      <c r="Q21" s="384"/>
      <c r="R21" s="185"/>
      <c r="S21" s="392"/>
      <c r="T21" s="384"/>
      <c r="U21" s="384"/>
      <c r="V21" s="3"/>
      <c r="W21" s="3"/>
      <c r="X21" s="384"/>
      <c r="Y21" s="384"/>
      <c r="Z21" s="305"/>
      <c r="AA21" s="140"/>
      <c r="AB21" s="392"/>
      <c r="AC21" s="28"/>
      <c r="AD21" s="28"/>
      <c r="AE21" s="118"/>
      <c r="AF21" s="872"/>
      <c r="AG21" s="28"/>
      <c r="AH21" s="28"/>
      <c r="AI21" s="118"/>
      <c r="AJ21" s="872"/>
    </row>
    <row r="22" spans="1:37" ht="12" customHeight="1" x14ac:dyDescent="0.25">
      <c r="B22" s="40"/>
      <c r="C22" s="185"/>
      <c r="D22" s="236"/>
      <c r="E22" s="236"/>
      <c r="F22" s="2111"/>
      <c r="G22" s="392"/>
      <c r="H22" s="28"/>
      <c r="I22" s="28"/>
      <c r="J22" s="1860"/>
      <c r="K22" s="872"/>
      <c r="L22" s="28"/>
      <c r="M22" s="28"/>
      <c r="N22" s="118"/>
      <c r="O22" s="392"/>
      <c r="P22" s="384"/>
      <c r="Q22" s="384"/>
      <c r="R22" s="185"/>
      <c r="S22" s="392"/>
      <c r="T22" s="384"/>
      <c r="U22" s="384"/>
      <c r="V22" s="3"/>
      <c r="W22" s="3"/>
      <c r="X22" s="384"/>
      <c r="Y22" s="384"/>
      <c r="Z22" s="305"/>
      <c r="AA22" s="40"/>
      <c r="AB22" s="392"/>
      <c r="AC22" s="28"/>
      <c r="AD22" s="28"/>
      <c r="AE22" s="118"/>
      <c r="AF22" s="872"/>
      <c r="AG22" s="28"/>
      <c r="AH22" s="28"/>
      <c r="AI22" s="118"/>
      <c r="AJ22" s="872"/>
    </row>
    <row r="23" spans="1:37" ht="12" customHeight="1" x14ac:dyDescent="0.25">
      <c r="B23" s="948" t="s">
        <v>59</v>
      </c>
      <c r="C23" s="185"/>
      <c r="D23" s="236"/>
      <c r="E23" s="236"/>
      <c r="F23" s="2111"/>
      <c r="G23" s="392"/>
      <c r="H23" s="28"/>
      <c r="I23" s="28"/>
      <c r="J23" s="1860"/>
      <c r="K23" s="872"/>
      <c r="L23" s="28"/>
      <c r="M23" s="28"/>
      <c r="N23" s="118"/>
      <c r="O23" s="392"/>
      <c r="P23" s="384"/>
      <c r="Q23" s="384"/>
      <c r="R23" s="185"/>
      <c r="S23" s="392"/>
      <c r="T23" s="384"/>
      <c r="U23" s="384"/>
      <c r="V23" s="3"/>
      <c r="W23" s="3"/>
      <c r="X23" s="384"/>
      <c r="Y23" s="384"/>
      <c r="Z23" s="305"/>
      <c r="AA23" s="948" t="s">
        <v>59</v>
      </c>
      <c r="AB23" s="392"/>
      <c r="AC23" s="28"/>
      <c r="AD23" s="28"/>
      <c r="AE23" s="118"/>
      <c r="AF23" s="872"/>
      <c r="AG23" s="28"/>
      <c r="AH23" s="28"/>
      <c r="AI23" s="118"/>
      <c r="AJ23" s="872"/>
    </row>
    <row r="24" spans="1:37" ht="12" customHeight="1" x14ac:dyDescent="0.25">
      <c r="B24" s="949" t="s">
        <v>151</v>
      </c>
      <c r="C24" s="185"/>
      <c r="D24" s="953">
        <v>1</v>
      </c>
      <c r="E24" s="953">
        <v>2</v>
      </c>
      <c r="F24" s="2111"/>
      <c r="G24" s="392"/>
      <c r="H24" s="1930">
        <v>1013</v>
      </c>
      <c r="I24" s="1931">
        <v>863.31099999999992</v>
      </c>
      <c r="J24" s="1860"/>
      <c r="K24" s="872"/>
      <c r="L24" s="1932">
        <v>1152</v>
      </c>
      <c r="M24" s="1932">
        <v>1015.66</v>
      </c>
      <c r="N24" s="1468"/>
      <c r="O24" s="392"/>
      <c r="P24" s="1918">
        <v>5.5321920698338703E-5</v>
      </c>
      <c r="Q24" s="1918">
        <v>8.6999999999999994E-3</v>
      </c>
      <c r="R24" s="185"/>
      <c r="S24" s="1914"/>
      <c r="T24" s="1918">
        <v>4.7000000000000002E-3</v>
      </c>
      <c r="U24" s="1918">
        <v>7.4000000000000003E-3</v>
      </c>
      <c r="V24" s="3"/>
      <c r="W24" s="3"/>
      <c r="X24" s="1391">
        <f>VLOOKUP(B24,'FX rates'!$B$9:$K$113,4,FALSE)</f>
        <v>0.83469599999999999</v>
      </c>
      <c r="Y24" s="1176">
        <f>VLOOKUP(B24,'FX rates'!$B$9:$K$113,5,FALSE)</f>
        <v>0.95010099999999997</v>
      </c>
      <c r="Z24" s="305"/>
      <c r="AA24" s="949" t="s">
        <v>151</v>
      </c>
      <c r="AB24" s="392"/>
      <c r="AC24" s="1467">
        <f>H24/X24</f>
        <v>1213.6154959410371</v>
      </c>
      <c r="AD24" s="1425">
        <f>I24/Y24</f>
        <v>908.65181701734866</v>
      </c>
      <c r="AE24" s="1468"/>
      <c r="AF24" s="872"/>
      <c r="AG24" s="659">
        <f t="shared" ref="AG24:AG28" si="2">L24/Y24</f>
        <v>1212.5026707686868</v>
      </c>
      <c r="AH24" s="553">
        <f t="shared" ref="AH24:AH28" si="3">M24/Y24</f>
        <v>1069.002137667469</v>
      </c>
      <c r="AI24" s="1466"/>
      <c r="AJ24" s="872"/>
    </row>
    <row r="25" spans="1:37" ht="12" customHeight="1" x14ac:dyDescent="0.25">
      <c r="B25" s="31" t="s">
        <v>154</v>
      </c>
      <c r="C25" s="185"/>
      <c r="D25" s="954">
        <v>21</v>
      </c>
      <c r="E25" s="954">
        <v>10</v>
      </c>
      <c r="F25" s="2111"/>
      <c r="G25" s="392"/>
      <c r="H25" s="1469" t="s">
        <v>123</v>
      </c>
      <c r="I25" s="670" t="s">
        <v>123</v>
      </c>
      <c r="J25" s="1860"/>
      <c r="K25" s="872"/>
      <c r="L25" s="1425">
        <v>174.9</v>
      </c>
      <c r="M25" s="1425">
        <v>46.53</v>
      </c>
      <c r="N25" s="1471"/>
      <c r="O25" s="392"/>
      <c r="P25" s="955" t="s">
        <v>123</v>
      </c>
      <c r="Q25" s="955" t="s">
        <v>123</v>
      </c>
      <c r="R25" s="185"/>
      <c r="S25" s="392"/>
      <c r="T25" s="955" t="s">
        <v>123</v>
      </c>
      <c r="U25" s="955" t="s">
        <v>123</v>
      </c>
      <c r="V25" s="3"/>
      <c r="W25" s="3"/>
      <c r="X25" s="1392">
        <f>VLOOKUP(B25,'FX rates'!$B$9:$K$113,4,FALSE)</f>
        <v>0.83469599999999999</v>
      </c>
      <c r="Y25" s="1177">
        <f>VLOOKUP(B25,'FX rates'!$B$9:$K$113,5,FALSE)</f>
        <v>0.95010099999999997</v>
      </c>
      <c r="Z25" s="305"/>
      <c r="AA25" s="31" t="s">
        <v>67</v>
      </c>
      <c r="AB25" s="392"/>
      <c r="AC25" s="1425" t="s">
        <v>123</v>
      </c>
      <c r="AD25" s="1425" t="s">
        <v>123</v>
      </c>
      <c r="AE25" s="1471"/>
      <c r="AF25" s="872"/>
      <c r="AG25" s="667">
        <f t="shared" si="2"/>
        <v>184.08569194222511</v>
      </c>
      <c r="AH25" s="554">
        <f t="shared" si="3"/>
        <v>48.973740686516486</v>
      </c>
      <c r="AI25" s="1470"/>
      <c r="AJ25" s="872"/>
    </row>
    <row r="26" spans="1:37" ht="12" customHeight="1" x14ac:dyDescent="0.25">
      <c r="B26" s="31" t="s">
        <v>68</v>
      </c>
      <c r="C26" s="185"/>
      <c r="D26" s="954">
        <v>3</v>
      </c>
      <c r="E26" s="954">
        <v>5</v>
      </c>
      <c r="F26" s="2111"/>
      <c r="G26" s="392"/>
      <c r="H26" s="1469">
        <v>1.08775925</v>
      </c>
      <c r="I26" s="670">
        <v>11.97</v>
      </c>
      <c r="J26" s="1860"/>
      <c r="K26" s="872"/>
      <c r="L26" s="1425">
        <v>1.2797305000000001</v>
      </c>
      <c r="M26" s="1425">
        <v>14.98</v>
      </c>
      <c r="N26" s="1471"/>
      <c r="O26" s="392"/>
      <c r="P26" s="1913">
        <v>2.3726665855078799E-4</v>
      </c>
      <c r="Q26" s="1913">
        <v>8.7354193682957059E-3</v>
      </c>
      <c r="R26" s="185"/>
      <c r="S26" s="392"/>
      <c r="T26" s="1913">
        <v>2.0167449518098603E-4</v>
      </c>
      <c r="U26" s="1913">
        <v>7.4611537340483289E-3</v>
      </c>
      <c r="V26" s="3"/>
      <c r="W26" s="3"/>
      <c r="X26" s="1392">
        <f>VLOOKUP(B26,'FX rates'!$B$9:$K$113,4,FALSE)</f>
        <v>3.7825220000000002</v>
      </c>
      <c r="Y26" s="1177">
        <f>VLOOKUP(B26,'FX rates'!$B$9:$K$113,5,FALSE)</f>
        <v>3.5133999999999999</v>
      </c>
      <c r="Z26" s="305"/>
      <c r="AA26" s="31" t="s">
        <v>68</v>
      </c>
      <c r="AB26" s="392"/>
      <c r="AC26" s="1425">
        <f>H26/X26</f>
        <v>0.28757512844604732</v>
      </c>
      <c r="AD26" s="1425">
        <f>I26/Y26</f>
        <v>3.4069562247395688</v>
      </c>
      <c r="AE26" s="1471"/>
      <c r="AF26" s="872"/>
      <c r="AG26" s="667">
        <f t="shared" si="2"/>
        <v>0.36424275630443448</v>
      </c>
      <c r="AH26" s="554">
        <f t="shared" si="3"/>
        <v>4.2636762110775885</v>
      </c>
      <c r="AI26" s="1470"/>
      <c r="AJ26" s="872"/>
    </row>
    <row r="27" spans="1:37" s="102" customFormat="1" ht="12" customHeight="1" x14ac:dyDescent="0.25">
      <c r="A27" s="1"/>
      <c r="B27" s="31" t="s">
        <v>70</v>
      </c>
      <c r="C27" s="185"/>
      <c r="D27" s="327">
        <v>27</v>
      </c>
      <c r="E27" s="327">
        <v>28</v>
      </c>
      <c r="F27" s="2111"/>
      <c r="G27" s="392"/>
      <c r="H27" s="667">
        <v>797.82333564999999</v>
      </c>
      <c r="I27" s="554">
        <v>916.9719947000001</v>
      </c>
      <c r="J27" s="1860"/>
      <c r="K27" s="872"/>
      <c r="L27" s="157">
        <v>938.61568899999997</v>
      </c>
      <c r="M27" s="157">
        <v>1078.7905820000001</v>
      </c>
      <c r="N27" s="1473"/>
      <c r="O27" s="392"/>
      <c r="P27" s="956" t="s">
        <v>123</v>
      </c>
      <c r="Q27" s="956" t="s">
        <v>123</v>
      </c>
      <c r="R27" s="185"/>
      <c r="S27" s="392"/>
      <c r="T27" s="956" t="s">
        <v>123</v>
      </c>
      <c r="U27" s="956" t="s">
        <v>123</v>
      </c>
      <c r="V27" s="3"/>
      <c r="W27" s="3"/>
      <c r="X27" s="1392">
        <f>VLOOKUP(B27,'FX rates'!$B$9:$K$113,4,FALSE)</f>
        <v>9.3288390000000003</v>
      </c>
      <c r="Y27" s="1177">
        <f>VLOOKUP(B27,'FX rates'!$B$9:$K$113,5,FALSE)</f>
        <v>10.102</v>
      </c>
      <c r="Z27" s="305"/>
      <c r="AA27" s="31" t="s">
        <v>70</v>
      </c>
      <c r="AB27" s="392"/>
      <c r="AC27" s="157">
        <f>H27/X27</f>
        <v>85.522253696306691</v>
      </c>
      <c r="AD27" s="157">
        <f>I27/Y27</f>
        <v>90.771331884775293</v>
      </c>
      <c r="AE27" s="1473"/>
      <c r="AF27" s="872"/>
      <c r="AG27" s="667">
        <f t="shared" si="2"/>
        <v>92.913847653929906</v>
      </c>
      <c r="AH27" s="554">
        <f t="shared" si="3"/>
        <v>106.7898022173827</v>
      </c>
      <c r="AI27" s="1472"/>
      <c r="AJ27" s="872"/>
    </row>
    <row r="28" spans="1:37" ht="12" customHeight="1" x14ac:dyDescent="0.25">
      <c r="B28" s="31" t="s">
        <v>456</v>
      </c>
      <c r="C28" s="185"/>
      <c r="D28" s="954">
        <v>2</v>
      </c>
      <c r="E28" s="954">
        <v>4</v>
      </c>
      <c r="F28" s="2111"/>
      <c r="G28" s="392"/>
      <c r="H28" s="1469" t="s">
        <v>123</v>
      </c>
      <c r="I28" s="670" t="s">
        <v>123</v>
      </c>
      <c r="J28" s="1860"/>
      <c r="K28" s="872"/>
      <c r="L28" s="1425">
        <v>271.82223800000003</v>
      </c>
      <c r="M28" s="1425">
        <v>441</v>
      </c>
      <c r="N28" s="1471"/>
      <c r="O28" s="392"/>
      <c r="P28" s="1913">
        <v>0.06</v>
      </c>
      <c r="Q28" s="1913">
        <v>0.1291515</v>
      </c>
      <c r="R28" s="185"/>
      <c r="S28" s="392"/>
      <c r="T28" s="955" t="s">
        <v>123</v>
      </c>
      <c r="U28" s="955" t="s">
        <v>123</v>
      </c>
      <c r="V28" s="3"/>
      <c r="W28" s="3"/>
      <c r="X28" s="1392">
        <f>VLOOKUP(B28,'FX rates'!$B$9:$K$113,4,FALSE)</f>
        <v>17.748843999999998</v>
      </c>
      <c r="Y28" s="1177">
        <f>VLOOKUP(B28,'FX rates'!$B$9:$K$113,5,FALSE)</f>
        <v>18.096299999999999</v>
      </c>
      <c r="Z28" s="305"/>
      <c r="AA28" s="31" t="s">
        <v>454</v>
      </c>
      <c r="AB28" s="392"/>
      <c r="AC28" s="1425" t="s">
        <v>123</v>
      </c>
      <c r="AD28" s="1425" t="s">
        <v>123</v>
      </c>
      <c r="AE28" s="1471"/>
      <c r="AF28" s="872"/>
      <c r="AG28" s="667">
        <f t="shared" si="2"/>
        <v>15.020873769776145</v>
      </c>
      <c r="AH28" s="554">
        <f t="shared" si="3"/>
        <v>24.369622519520565</v>
      </c>
      <c r="AI28" s="1470"/>
      <c r="AJ28" s="872"/>
    </row>
    <row r="29" spans="1:37" s="102" customFormat="1" ht="12" customHeight="1" x14ac:dyDescent="0.25">
      <c r="A29" s="1"/>
      <c r="B29" s="31" t="s">
        <v>78</v>
      </c>
      <c r="C29" s="185"/>
      <c r="D29" s="327">
        <v>13</v>
      </c>
      <c r="E29" s="327">
        <v>14</v>
      </c>
      <c r="F29" s="2111"/>
      <c r="G29" s="392"/>
      <c r="H29" s="667">
        <v>415.39316547301479</v>
      </c>
      <c r="I29" s="554">
        <v>471.08228319159292</v>
      </c>
      <c r="J29" s="1860"/>
      <c r="K29" s="872"/>
      <c r="L29" s="157" t="s">
        <v>123</v>
      </c>
      <c r="M29" s="157" t="s">
        <v>123</v>
      </c>
      <c r="N29" s="1473"/>
      <c r="O29" s="392"/>
      <c r="P29" s="955" t="s">
        <v>123</v>
      </c>
      <c r="Q29" s="956" t="s">
        <v>123</v>
      </c>
      <c r="R29" s="185"/>
      <c r="S29" s="392"/>
      <c r="T29" s="1917">
        <v>1.1493819047629601E-2</v>
      </c>
      <c r="U29" s="1917">
        <v>1.8599999999999998E-2</v>
      </c>
      <c r="V29" s="3"/>
      <c r="W29" s="3"/>
      <c r="X29" s="1392">
        <f>VLOOKUP(B29,'FX rates'!$B$9:$K$113,4,FALSE)</f>
        <v>12.355112</v>
      </c>
      <c r="Y29" s="1177">
        <f>VLOOKUP(B29,'FX rates'!$B$9:$K$113,5,FALSE)</f>
        <v>13.7004</v>
      </c>
      <c r="Z29" s="305"/>
      <c r="AA29" s="31" t="s">
        <v>78</v>
      </c>
      <c r="AB29" s="392"/>
      <c r="AC29" s="157">
        <f>H29/X29</f>
        <v>33.621157418323264</v>
      </c>
      <c r="AD29" s="157">
        <f>I29/Y29</f>
        <v>34.384564187293286</v>
      </c>
      <c r="AE29" s="1473"/>
      <c r="AF29" s="872"/>
      <c r="AG29" s="667" t="s">
        <v>123</v>
      </c>
      <c r="AH29" s="554" t="s">
        <v>123</v>
      </c>
      <c r="AI29" s="1472"/>
      <c r="AJ29" s="872"/>
    </row>
    <row r="30" spans="1:37" ht="12" customHeight="1" x14ac:dyDescent="0.25">
      <c r="B30" s="31" t="s">
        <v>89</v>
      </c>
      <c r="C30" s="185"/>
      <c r="D30" s="954">
        <v>4</v>
      </c>
      <c r="E30" s="954">
        <v>2</v>
      </c>
      <c r="F30" s="2111"/>
      <c r="G30" s="392"/>
      <c r="H30" s="1469">
        <v>47.059109874000001</v>
      </c>
      <c r="I30" s="670">
        <v>25.2315</v>
      </c>
      <c r="J30" s="1860"/>
      <c r="K30" s="872"/>
      <c r="L30" s="1425">
        <v>52.287899859999996</v>
      </c>
      <c r="M30" s="1425">
        <v>28.035</v>
      </c>
      <c r="N30" s="1471"/>
      <c r="O30" s="392"/>
      <c r="P30" s="1915">
        <v>0.16956300813008129</v>
      </c>
      <c r="Q30" s="1915">
        <v>0.19043247654018769</v>
      </c>
      <c r="R30" s="185"/>
      <c r="S30" s="1916"/>
      <c r="T30" s="1915">
        <v>0.15260670731707318</v>
      </c>
      <c r="U30" s="1915">
        <v>0.17138922888616892</v>
      </c>
      <c r="V30" s="3"/>
      <c r="W30" s="3"/>
      <c r="X30" s="1392">
        <f>VLOOKUP(B30,'FX rates'!$B$9:$K$113,4,FALSE)</f>
        <v>356.39702899999997</v>
      </c>
      <c r="Y30" s="1177">
        <f>VLOOKUP(B30,'FX rates'!$B$9:$K$113,5,FALSE)</f>
        <v>302.88</v>
      </c>
      <c r="Z30" s="19"/>
      <c r="AA30" s="31" t="s">
        <v>89</v>
      </c>
      <c r="AB30" s="392"/>
      <c r="AC30" s="1425">
        <f>H30/X30</f>
        <v>0.13204125187586793</v>
      </c>
      <c r="AD30" s="1425">
        <f>I30/Y30</f>
        <v>8.330526941362916E-2</v>
      </c>
      <c r="AE30" s="1471" t="s">
        <v>122</v>
      </c>
      <c r="AF30" s="872"/>
      <c r="AG30" s="667">
        <f>L30/Y30</f>
        <v>0.17263569684363445</v>
      </c>
      <c r="AH30" s="554">
        <f>M30/Y30</f>
        <v>9.2561410459587962E-2</v>
      </c>
      <c r="AI30" s="1470"/>
      <c r="AJ30" s="872"/>
    </row>
    <row r="31" spans="1:37" ht="12" customHeight="1" x14ac:dyDescent="0.25">
      <c r="B31" s="31" t="s">
        <v>91</v>
      </c>
      <c r="C31" s="185"/>
      <c r="D31" s="954">
        <v>24</v>
      </c>
      <c r="E31" s="954">
        <v>25</v>
      </c>
      <c r="F31" s="2111"/>
      <c r="G31" s="392"/>
      <c r="H31" s="670" t="s">
        <v>123</v>
      </c>
      <c r="I31" s="670" t="s">
        <v>123</v>
      </c>
      <c r="J31" s="1860"/>
      <c r="K31" s="872"/>
      <c r="L31" s="1425">
        <v>425.5</v>
      </c>
      <c r="M31" s="1425">
        <v>1005</v>
      </c>
      <c r="N31" s="1471"/>
      <c r="O31" s="392"/>
      <c r="P31" s="955" t="s">
        <v>123</v>
      </c>
      <c r="Q31" s="955" t="s">
        <v>123</v>
      </c>
      <c r="R31" s="185"/>
      <c r="S31" s="392"/>
      <c r="T31" s="955" t="s">
        <v>123</v>
      </c>
      <c r="U31" s="955" t="s">
        <v>123</v>
      </c>
      <c r="V31" s="3"/>
      <c r="W31" s="3"/>
      <c r="X31" s="1392">
        <f>VLOOKUP(B31,'FX rates'!$B$9:$K$113,4,FALSE)</f>
        <v>8.2112510000000007</v>
      </c>
      <c r="Y31" s="1177">
        <f>VLOOKUP(B31,'FX rates'!$B$9:$K$113,5,FALSE)</f>
        <v>8.6234999999999999</v>
      </c>
      <c r="Z31" s="185"/>
      <c r="AA31" s="31" t="s">
        <v>91</v>
      </c>
      <c r="AB31" s="392"/>
      <c r="AC31" s="1425" t="s">
        <v>123</v>
      </c>
      <c r="AD31" s="1425" t="s">
        <v>123</v>
      </c>
      <c r="AE31" s="1471"/>
      <c r="AF31" s="872"/>
      <c r="AG31" s="667">
        <f>L31/Y31</f>
        <v>49.341914535861306</v>
      </c>
      <c r="AH31" s="554">
        <f>M31/Y31</f>
        <v>116.54200730561837</v>
      </c>
      <c r="AI31" s="1470"/>
      <c r="AJ31" s="872"/>
    </row>
    <row r="32" spans="1:37" ht="12" customHeight="1" x14ac:dyDescent="0.25">
      <c r="B32" s="37" t="s">
        <v>99</v>
      </c>
      <c r="D32" s="952">
        <v>32</v>
      </c>
      <c r="E32" s="952">
        <v>33</v>
      </c>
      <c r="F32" s="2111"/>
      <c r="G32" s="394"/>
      <c r="H32" s="683" t="s">
        <v>123</v>
      </c>
      <c r="I32" s="683" t="s">
        <v>123</v>
      </c>
      <c r="J32" s="1860"/>
      <c r="K32" s="196"/>
      <c r="L32" s="727">
        <v>1698.39</v>
      </c>
      <c r="M32" s="727">
        <v>1529.09</v>
      </c>
      <c r="N32" s="1464"/>
      <c r="O32" s="394"/>
      <c r="P32" s="1912">
        <v>3.8199999999999998E-2</v>
      </c>
      <c r="Q32" s="1912">
        <v>3.44E-2</v>
      </c>
      <c r="R32" s="185"/>
      <c r="S32" s="394"/>
      <c r="T32" s="382" t="s">
        <v>123</v>
      </c>
      <c r="U32" s="382" t="s">
        <v>123</v>
      </c>
      <c r="V32" s="3"/>
      <c r="W32" s="3"/>
      <c r="X32" s="1393">
        <f>VLOOKUP(B32,'FX rates'!$B$9:$K$113,4,FALSE)</f>
        <v>32.689737999999998</v>
      </c>
      <c r="Y32" s="1178">
        <f>VLOOKUP(B32,'FX rates'!$B$9:$K$113,5,FALSE)</f>
        <v>34.744999999999997</v>
      </c>
      <c r="AA32" s="37" t="s">
        <v>99</v>
      </c>
      <c r="AB32" s="394"/>
      <c r="AC32" s="727" t="s">
        <v>123</v>
      </c>
      <c r="AD32" s="727" t="s">
        <v>123</v>
      </c>
      <c r="AE32" s="1464"/>
      <c r="AF32" s="196"/>
      <c r="AG32" s="669">
        <f>L32/Y32</f>
        <v>48.881565692905461</v>
      </c>
      <c r="AH32" s="556">
        <f>M32/Y32</f>
        <v>44.008922147071523</v>
      </c>
      <c r="AI32" s="1474"/>
      <c r="AJ32" s="196"/>
    </row>
    <row r="33" spans="1:36" ht="12" customHeight="1" x14ac:dyDescent="0.25">
      <c r="B33" s="140"/>
      <c r="D33" s="142"/>
      <c r="E33" s="142"/>
      <c r="F33" s="2111"/>
      <c r="H33" s="196"/>
      <c r="I33" s="196"/>
      <c r="J33" s="1860"/>
      <c r="K33" s="196"/>
      <c r="L33" s="196"/>
      <c r="M33" s="196"/>
      <c r="N33" s="118"/>
      <c r="Q33" s="957"/>
      <c r="R33" s="185"/>
      <c r="V33" s="3"/>
      <c r="W33" s="3"/>
      <c r="X33" s="102"/>
      <c r="Y33" s="102"/>
      <c r="AA33" s="140"/>
      <c r="AC33" s="196"/>
      <c r="AD33" s="196"/>
      <c r="AE33" s="118"/>
      <c r="AF33" s="196"/>
      <c r="AG33" s="196"/>
      <c r="AH33" s="196"/>
      <c r="AI33" s="118"/>
      <c r="AJ33" s="196"/>
    </row>
    <row r="34" spans="1:36" ht="12" customHeight="1" x14ac:dyDescent="0.25">
      <c r="B34" s="21" t="s">
        <v>264</v>
      </c>
      <c r="D34" s="144"/>
      <c r="E34" s="144"/>
      <c r="F34" s="2111"/>
      <c r="J34" s="1860"/>
      <c r="N34" s="387"/>
      <c r="R34" s="185"/>
      <c r="V34" s="3"/>
      <c r="W34" s="3"/>
      <c r="X34" s="102"/>
      <c r="Y34" s="102"/>
      <c r="AA34" s="21"/>
      <c r="AC34" s="394"/>
      <c r="AD34" s="394"/>
      <c r="AE34" s="395"/>
      <c r="AF34" s="394"/>
      <c r="AG34" s="394"/>
      <c r="AH34" s="394"/>
      <c r="AI34" s="387"/>
    </row>
    <row r="35" spans="1:36" s="131" customFormat="1" ht="12" customHeight="1" x14ac:dyDescent="0.25">
      <c r="A35" s="223"/>
      <c r="B35" s="102" t="s">
        <v>313</v>
      </c>
      <c r="D35" s="388"/>
      <c r="E35" s="388"/>
      <c r="F35" s="2111"/>
      <c r="J35" s="1860"/>
      <c r="N35" s="958"/>
      <c r="Q35" s="2"/>
      <c r="R35" s="185"/>
      <c r="V35" s="3"/>
      <c r="W35" s="3"/>
      <c r="X35" s="132"/>
      <c r="Y35" s="132"/>
      <c r="AA35" s="102"/>
      <c r="AC35" s="857"/>
      <c r="AD35" s="857"/>
      <c r="AE35" s="959"/>
      <c r="AF35" s="857"/>
      <c r="AG35" s="857"/>
      <c r="AH35" s="857"/>
      <c r="AI35" s="958"/>
    </row>
    <row r="36" spans="1:36" ht="12" customHeight="1" x14ac:dyDescent="0.25">
      <c r="B36" s="1"/>
      <c r="D36" s="1"/>
      <c r="F36" s="2111"/>
      <c r="Q36" s="131"/>
      <c r="R36" s="185"/>
      <c r="V36" s="3"/>
      <c r="W36" s="3"/>
      <c r="AA36" s="1"/>
      <c r="AC36" s="394"/>
      <c r="AD36" s="394"/>
      <c r="AE36" s="960"/>
      <c r="AF36" s="394"/>
      <c r="AG36" s="394"/>
      <c r="AH36" s="394"/>
    </row>
    <row r="37" spans="1:36" ht="12" customHeight="1" x14ac:dyDescent="0.25">
      <c r="F37" s="2111"/>
      <c r="R37" s="185"/>
      <c r="V37" s="3"/>
      <c r="W37" s="3"/>
      <c r="AC37" s="394"/>
      <c r="AD37" s="394"/>
      <c r="AE37" s="960"/>
      <c r="AF37" s="394"/>
      <c r="AG37" s="394"/>
      <c r="AH37" s="394"/>
    </row>
    <row r="38" spans="1:36" ht="12" customHeight="1" x14ac:dyDescent="0.25">
      <c r="F38" s="2111"/>
      <c r="R38" s="185"/>
      <c r="V38" s="3"/>
      <c r="W38" s="3"/>
      <c r="AC38" s="394"/>
      <c r="AD38" s="394"/>
      <c r="AE38" s="960"/>
      <c r="AF38" s="394"/>
      <c r="AG38" s="394"/>
      <c r="AH38" s="394"/>
    </row>
    <row r="39" spans="1:36" ht="12" customHeight="1" x14ac:dyDescent="0.25">
      <c r="F39" s="2111"/>
      <c r="AC39" s="394"/>
      <c r="AD39" s="394"/>
      <c r="AE39" s="960"/>
      <c r="AF39" s="394"/>
      <c r="AG39" s="394"/>
      <c r="AH39" s="394"/>
    </row>
    <row r="40" spans="1:36" ht="12" customHeight="1" x14ac:dyDescent="0.25">
      <c r="F40" s="2111"/>
      <c r="AC40" s="394"/>
      <c r="AD40" s="394"/>
      <c r="AE40" s="960"/>
      <c r="AF40" s="394"/>
      <c r="AG40" s="394"/>
      <c r="AH40" s="394"/>
    </row>
    <row r="41" spans="1:36" ht="12" customHeight="1" x14ac:dyDescent="0.25">
      <c r="AC41" s="394"/>
      <c r="AD41" s="394"/>
      <c r="AE41" s="960"/>
      <c r="AF41" s="394"/>
      <c r="AG41" s="394"/>
      <c r="AH41" s="394"/>
    </row>
    <row r="42" spans="1:36" ht="12" customHeight="1" x14ac:dyDescent="0.25">
      <c r="AC42" s="394"/>
      <c r="AD42" s="394"/>
      <c r="AE42" s="960"/>
      <c r="AF42" s="394"/>
      <c r="AG42" s="394"/>
      <c r="AH42" s="394"/>
    </row>
    <row r="43" spans="1:36" ht="12" customHeight="1" x14ac:dyDescent="0.25">
      <c r="AC43" s="394"/>
      <c r="AD43" s="394"/>
      <c r="AE43" s="960"/>
      <c r="AF43" s="394"/>
      <c r="AG43" s="394"/>
      <c r="AH43" s="394"/>
    </row>
    <row r="44" spans="1:36" ht="12" customHeight="1" x14ac:dyDescent="0.25">
      <c r="AC44" s="394"/>
      <c r="AD44" s="394"/>
      <c r="AE44" s="960"/>
      <c r="AF44" s="394"/>
      <c r="AG44" s="394"/>
      <c r="AH44" s="394"/>
    </row>
    <row r="45" spans="1:36" ht="12" customHeight="1" x14ac:dyDescent="0.25">
      <c r="A45" s="2"/>
      <c r="B45" s="2"/>
      <c r="D45" s="2"/>
      <c r="E45" s="2"/>
      <c r="F45" s="2"/>
      <c r="J45" s="2"/>
      <c r="N45" s="2"/>
      <c r="R45" s="2"/>
      <c r="V45" s="2"/>
      <c r="X45" s="2"/>
      <c r="Y45" s="2"/>
      <c r="AA45" s="2"/>
      <c r="AC45" s="394"/>
      <c r="AD45" s="394"/>
      <c r="AE45" s="960"/>
      <c r="AF45" s="394"/>
      <c r="AG45" s="394"/>
      <c r="AH45" s="394"/>
      <c r="AI45" s="2"/>
    </row>
    <row r="46" spans="1:36" ht="12" customHeight="1" x14ac:dyDescent="0.25">
      <c r="A46" s="2"/>
      <c r="B46" s="2"/>
      <c r="D46" s="2"/>
      <c r="E46" s="2"/>
      <c r="F46" s="2"/>
      <c r="J46" s="2"/>
      <c r="N46" s="2"/>
      <c r="R46" s="2"/>
      <c r="V46" s="2"/>
      <c r="X46" s="2"/>
      <c r="Y46" s="2"/>
      <c r="AA46" s="2"/>
      <c r="AC46" s="394"/>
      <c r="AD46" s="394"/>
      <c r="AE46" s="960"/>
      <c r="AF46" s="394"/>
      <c r="AG46" s="394"/>
      <c r="AH46" s="394"/>
      <c r="AI46" s="2"/>
    </row>
    <row r="47" spans="1:36" ht="12" customHeight="1" x14ac:dyDescent="0.25">
      <c r="A47" s="2"/>
      <c r="B47" s="2"/>
      <c r="D47" s="2"/>
      <c r="E47" s="2"/>
      <c r="F47" s="2"/>
      <c r="J47" s="2"/>
      <c r="N47" s="2"/>
      <c r="R47" s="2"/>
      <c r="V47" s="2"/>
      <c r="X47" s="2"/>
      <c r="Y47" s="2"/>
      <c r="AA47" s="2"/>
      <c r="AC47" s="394"/>
      <c r="AD47" s="394"/>
      <c r="AE47" s="960"/>
      <c r="AF47" s="394"/>
      <c r="AG47" s="394"/>
      <c r="AH47" s="394"/>
      <c r="AI47" s="2"/>
    </row>
    <row r="48" spans="1:36" ht="12" customHeight="1" x14ac:dyDescent="0.25">
      <c r="A48" s="2"/>
      <c r="B48" s="2"/>
      <c r="D48" s="2"/>
      <c r="E48" s="2"/>
      <c r="F48" s="2"/>
      <c r="J48" s="2"/>
      <c r="N48" s="2"/>
      <c r="R48" s="2"/>
      <c r="V48" s="2"/>
      <c r="X48" s="2"/>
      <c r="Y48" s="2"/>
      <c r="AA48" s="2"/>
      <c r="AC48" s="394"/>
      <c r="AD48" s="394"/>
      <c r="AE48" s="960"/>
      <c r="AF48" s="394"/>
      <c r="AG48" s="394"/>
      <c r="AH48" s="394"/>
      <c r="AI48" s="2"/>
    </row>
    <row r="49" spans="1:35" ht="12" customHeight="1" x14ac:dyDescent="0.25">
      <c r="A49" s="2"/>
      <c r="B49" s="2"/>
      <c r="D49" s="2"/>
      <c r="E49" s="2"/>
      <c r="F49" s="2"/>
      <c r="J49" s="2"/>
      <c r="N49" s="2"/>
      <c r="R49" s="2"/>
      <c r="V49" s="2"/>
      <c r="X49" s="2"/>
      <c r="Y49" s="2"/>
      <c r="AA49" s="2"/>
      <c r="AC49" s="394"/>
      <c r="AD49" s="394"/>
      <c r="AE49" s="960"/>
      <c r="AF49" s="394"/>
      <c r="AG49" s="394"/>
      <c r="AH49" s="394"/>
      <c r="AI49" s="2"/>
    </row>
    <row r="50" spans="1:35" ht="12" customHeight="1" x14ac:dyDescent="0.25">
      <c r="A50" s="2"/>
      <c r="B50" s="2"/>
      <c r="D50" s="2"/>
      <c r="E50" s="2"/>
      <c r="F50" s="2"/>
      <c r="J50" s="2"/>
      <c r="N50" s="2"/>
      <c r="R50" s="2"/>
      <c r="V50" s="2"/>
      <c r="X50" s="2"/>
      <c r="Y50" s="2"/>
      <c r="AA50" s="2"/>
      <c r="AC50" s="394"/>
      <c r="AD50" s="394"/>
      <c r="AE50" s="960"/>
      <c r="AF50" s="394"/>
      <c r="AG50" s="394"/>
      <c r="AH50" s="394"/>
      <c r="AI50" s="2"/>
    </row>
    <row r="51" spans="1:35" ht="12" customHeight="1" x14ac:dyDescent="0.25">
      <c r="A51" s="2"/>
      <c r="B51" s="2"/>
      <c r="D51" s="2"/>
      <c r="E51" s="2"/>
      <c r="F51" s="2"/>
      <c r="J51" s="2"/>
      <c r="N51" s="2"/>
      <c r="R51" s="2"/>
      <c r="V51" s="2"/>
      <c r="X51" s="2"/>
      <c r="Y51" s="2"/>
      <c r="AA51" s="2"/>
      <c r="AC51" s="394"/>
      <c r="AD51" s="394"/>
      <c r="AE51" s="960"/>
      <c r="AF51" s="394"/>
      <c r="AG51" s="394"/>
      <c r="AH51" s="394"/>
      <c r="AI51" s="2"/>
    </row>
    <row r="52" spans="1:35" ht="12" customHeight="1" x14ac:dyDescent="0.25">
      <c r="A52" s="2"/>
      <c r="B52" s="2"/>
      <c r="D52" s="2"/>
      <c r="E52" s="2"/>
      <c r="F52" s="2"/>
      <c r="J52" s="2"/>
      <c r="N52" s="2"/>
      <c r="R52" s="2"/>
      <c r="V52" s="2"/>
      <c r="X52" s="2"/>
      <c r="Y52" s="2"/>
      <c r="AA52" s="2"/>
      <c r="AC52" s="394"/>
      <c r="AD52" s="394"/>
      <c r="AE52" s="960"/>
      <c r="AF52" s="394"/>
      <c r="AG52" s="394"/>
      <c r="AH52" s="394"/>
      <c r="AI52" s="2"/>
    </row>
    <row r="53" spans="1:35" ht="12" customHeight="1" x14ac:dyDescent="0.25">
      <c r="A53" s="2"/>
      <c r="B53" s="2"/>
      <c r="D53" s="2"/>
      <c r="E53" s="2"/>
      <c r="F53" s="2"/>
      <c r="J53" s="2"/>
      <c r="N53" s="2"/>
      <c r="R53" s="2"/>
      <c r="V53" s="2"/>
      <c r="X53" s="2"/>
      <c r="Y53" s="2"/>
      <c r="AA53" s="2"/>
      <c r="AC53" s="394"/>
      <c r="AD53" s="394"/>
      <c r="AE53" s="960"/>
      <c r="AF53" s="394"/>
      <c r="AG53" s="394"/>
      <c r="AH53" s="394"/>
      <c r="AI53" s="2"/>
    </row>
    <row r="54" spans="1:35" ht="12" customHeight="1" x14ac:dyDescent="0.25">
      <c r="A54" s="2"/>
      <c r="B54" s="2"/>
      <c r="D54" s="2"/>
      <c r="E54" s="2"/>
      <c r="F54" s="2"/>
      <c r="J54" s="2"/>
      <c r="N54" s="2"/>
      <c r="R54" s="2"/>
      <c r="V54" s="2"/>
      <c r="X54" s="2"/>
      <c r="Y54" s="2"/>
      <c r="AA54" s="2"/>
      <c r="AC54" s="394"/>
      <c r="AD54" s="394"/>
      <c r="AE54" s="960"/>
      <c r="AF54" s="394"/>
      <c r="AG54" s="394"/>
      <c r="AH54" s="394"/>
      <c r="AI54" s="2"/>
    </row>
    <row r="55" spans="1:35" ht="12" customHeight="1" x14ac:dyDescent="0.25">
      <c r="A55" s="2"/>
      <c r="B55" s="2"/>
      <c r="D55" s="2"/>
      <c r="E55" s="2"/>
      <c r="F55" s="2"/>
      <c r="J55" s="2"/>
      <c r="N55" s="2"/>
      <c r="R55" s="2"/>
      <c r="V55" s="2"/>
      <c r="X55" s="2"/>
      <c r="Y55" s="2"/>
      <c r="AA55" s="2"/>
      <c r="AC55" s="394"/>
      <c r="AD55" s="394"/>
      <c r="AE55" s="960"/>
      <c r="AF55" s="394"/>
      <c r="AG55" s="394"/>
      <c r="AH55" s="394"/>
      <c r="AI55" s="2"/>
    </row>
    <row r="56" spans="1:35" ht="12" customHeight="1" x14ac:dyDescent="0.25">
      <c r="A56" s="2"/>
      <c r="B56" s="2"/>
      <c r="D56" s="2"/>
      <c r="E56" s="2"/>
      <c r="F56" s="2"/>
      <c r="J56" s="2"/>
      <c r="N56" s="2"/>
      <c r="R56" s="2"/>
      <c r="V56" s="2"/>
      <c r="X56" s="2"/>
      <c r="Y56" s="2"/>
      <c r="AA56" s="2"/>
      <c r="AC56" s="394"/>
      <c r="AD56" s="394"/>
      <c r="AE56" s="960"/>
      <c r="AF56" s="394"/>
      <c r="AG56" s="394"/>
      <c r="AH56" s="394"/>
      <c r="AI56" s="2"/>
    </row>
    <row r="57" spans="1:35" ht="12" customHeight="1" x14ac:dyDescent="0.25">
      <c r="A57" s="2"/>
      <c r="B57" s="2"/>
      <c r="D57" s="2"/>
      <c r="E57" s="2"/>
      <c r="F57" s="2"/>
      <c r="J57" s="2"/>
      <c r="N57" s="2"/>
      <c r="R57" s="2"/>
      <c r="V57" s="2"/>
      <c r="X57" s="2"/>
      <c r="Y57" s="2"/>
      <c r="AA57" s="2"/>
      <c r="AC57" s="394"/>
      <c r="AD57" s="394"/>
      <c r="AE57" s="960"/>
      <c r="AF57" s="394"/>
      <c r="AG57" s="394"/>
      <c r="AH57" s="394"/>
      <c r="AI57" s="2"/>
    </row>
    <row r="58" spans="1:35" ht="12" customHeight="1" x14ac:dyDescent="0.25">
      <c r="A58" s="2"/>
      <c r="B58" s="2"/>
      <c r="D58" s="2"/>
      <c r="E58" s="2"/>
      <c r="F58" s="2"/>
      <c r="J58" s="2"/>
      <c r="N58" s="2"/>
      <c r="R58" s="2"/>
      <c r="V58" s="2"/>
      <c r="X58" s="2"/>
      <c r="Y58" s="2"/>
      <c r="AA58" s="2"/>
      <c r="AC58" s="394"/>
      <c r="AD58" s="394"/>
      <c r="AE58" s="960"/>
      <c r="AF58" s="394"/>
      <c r="AG58" s="394"/>
      <c r="AH58" s="394"/>
      <c r="AI58" s="2"/>
    </row>
    <row r="59" spans="1:35" ht="12" customHeight="1" x14ac:dyDescent="0.25">
      <c r="A59" s="2"/>
      <c r="B59" s="2"/>
      <c r="D59" s="2"/>
      <c r="E59" s="2"/>
      <c r="F59" s="2"/>
      <c r="J59" s="2"/>
      <c r="N59" s="2"/>
      <c r="R59" s="2"/>
      <c r="V59" s="2"/>
      <c r="X59" s="2"/>
      <c r="Y59" s="2"/>
      <c r="AA59" s="2"/>
      <c r="AC59" s="394"/>
      <c r="AD59" s="394"/>
      <c r="AE59" s="960"/>
      <c r="AF59" s="394"/>
      <c r="AG59" s="394"/>
      <c r="AH59" s="394"/>
      <c r="AI59" s="2"/>
    </row>
    <row r="60" spans="1:35" ht="12" customHeight="1" x14ac:dyDescent="0.25">
      <c r="A60" s="2"/>
      <c r="B60" s="2"/>
      <c r="D60" s="2"/>
      <c r="E60" s="2"/>
      <c r="F60" s="2"/>
      <c r="J60" s="2"/>
      <c r="N60" s="2"/>
      <c r="R60" s="2"/>
      <c r="V60" s="2"/>
      <c r="X60" s="2"/>
      <c r="Y60" s="2"/>
      <c r="AA60" s="2"/>
      <c r="AC60" s="394"/>
      <c r="AD60" s="394"/>
      <c r="AE60" s="960"/>
      <c r="AF60" s="394"/>
      <c r="AG60" s="394"/>
      <c r="AH60" s="394"/>
      <c r="AI60" s="2"/>
    </row>
    <row r="61" spans="1:35" ht="12" customHeight="1" x14ac:dyDescent="0.25">
      <c r="A61" s="2"/>
      <c r="AC61" s="394"/>
      <c r="AD61" s="394"/>
      <c r="AE61" s="960"/>
      <c r="AF61" s="394"/>
      <c r="AG61" s="394"/>
      <c r="AH61" s="394"/>
      <c r="AI61" s="2"/>
    </row>
    <row r="62" spans="1:35" ht="12" customHeight="1" x14ac:dyDescent="0.25">
      <c r="A62" s="2"/>
      <c r="AC62" s="394"/>
      <c r="AD62" s="394"/>
      <c r="AE62" s="960"/>
      <c r="AF62" s="394"/>
      <c r="AG62" s="394"/>
      <c r="AH62" s="394"/>
      <c r="AI62" s="2"/>
    </row>
    <row r="63" spans="1:35" ht="12" customHeight="1" x14ac:dyDescent="0.25">
      <c r="A63" s="2"/>
      <c r="AC63" s="394"/>
      <c r="AD63" s="394"/>
      <c r="AE63" s="960"/>
      <c r="AF63" s="394"/>
      <c r="AG63" s="394"/>
      <c r="AH63" s="394"/>
      <c r="AI63" s="2"/>
    </row>
    <row r="64" spans="1:35" ht="12" customHeight="1" x14ac:dyDescent="0.25">
      <c r="A64" s="2"/>
      <c r="B64" s="82"/>
      <c r="D64" s="82"/>
      <c r="AA64" s="82"/>
      <c r="AC64" s="394"/>
      <c r="AD64" s="394"/>
      <c r="AE64" s="960"/>
      <c r="AF64" s="394"/>
      <c r="AG64" s="394"/>
      <c r="AH64" s="394"/>
      <c r="AI64" s="2"/>
    </row>
    <row r="65" spans="1:35" ht="12" customHeight="1" x14ac:dyDescent="0.25">
      <c r="A65" s="2"/>
      <c r="AC65" s="394"/>
      <c r="AD65" s="394"/>
      <c r="AE65" s="960"/>
      <c r="AF65" s="394"/>
      <c r="AG65" s="394"/>
      <c r="AH65" s="394"/>
      <c r="AI65" s="2"/>
    </row>
    <row r="66" spans="1:35" ht="12" customHeight="1" x14ac:dyDescent="0.25">
      <c r="A66" s="2"/>
      <c r="AC66" s="394"/>
      <c r="AD66" s="394"/>
      <c r="AE66" s="960"/>
      <c r="AF66" s="394"/>
      <c r="AG66" s="394"/>
      <c r="AH66" s="394"/>
      <c r="AI66" s="2"/>
    </row>
    <row r="67" spans="1:35" ht="12" customHeight="1" x14ac:dyDescent="0.25">
      <c r="A67" s="2"/>
      <c r="AC67" s="394"/>
      <c r="AD67" s="394"/>
      <c r="AE67" s="960"/>
      <c r="AF67" s="394"/>
      <c r="AG67" s="394"/>
      <c r="AH67" s="394"/>
      <c r="AI67" s="2"/>
    </row>
    <row r="68" spans="1:35" ht="12" customHeight="1" x14ac:dyDescent="0.25">
      <c r="A68" s="2"/>
      <c r="AC68" s="394"/>
      <c r="AD68" s="394"/>
      <c r="AE68" s="960"/>
      <c r="AF68" s="394"/>
      <c r="AG68" s="394"/>
      <c r="AH68" s="394"/>
      <c r="AI68" s="2"/>
    </row>
    <row r="69" spans="1:35" ht="12" customHeight="1" x14ac:dyDescent="0.25">
      <c r="A69" s="2"/>
      <c r="AC69" s="394"/>
      <c r="AD69" s="394"/>
      <c r="AE69" s="960"/>
      <c r="AF69" s="394"/>
      <c r="AG69" s="394"/>
      <c r="AH69" s="394"/>
      <c r="AI69" s="2"/>
    </row>
  </sheetData>
  <mergeCells count="11">
    <mergeCell ref="T5:U5"/>
    <mergeCell ref="B5:B6"/>
    <mergeCell ref="D5:E5"/>
    <mergeCell ref="H5:I5"/>
    <mergeCell ref="L5:M5"/>
    <mergeCell ref="P5:Q5"/>
    <mergeCell ref="X5:X6"/>
    <mergeCell ref="Y5:Y6"/>
    <mergeCell ref="AA5:AA6"/>
    <mergeCell ref="AC5:AD5"/>
    <mergeCell ref="AG5:AH5"/>
  </mergeCells>
  <dataValidations count="1">
    <dataValidation allowBlank="1" showInputMessage="1" showErrorMessage="1" errorTitle="Error" error="Data not incorrect format" prompt="Please enter % value" sqref="P11" xr:uid="{4E44CCA3-3E2C-4D74-914E-12252E06F92F}"/>
  </dataValidation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100"/>
  <sheetViews>
    <sheetView showGridLines="0" topLeftCell="A25" zoomScale="85" zoomScaleNormal="85" workbookViewId="0"/>
  </sheetViews>
  <sheetFormatPr defaultColWidth="11.42578125" defaultRowHeight="15" x14ac:dyDescent="0.25"/>
  <cols>
    <col min="1" max="1" width="2.85546875" style="3" customWidth="1"/>
    <col min="2" max="2" width="37.5703125" style="102" customWidth="1"/>
    <col min="3" max="4" width="15.7109375" style="102" customWidth="1"/>
    <col min="5" max="5" width="15.7109375" style="3" customWidth="1"/>
    <col min="6" max="6" width="2.85546875" style="2" customWidth="1"/>
    <col min="7" max="8" width="15.7109375" style="102" customWidth="1"/>
    <col min="9" max="9" width="15.7109375" style="3" customWidth="1"/>
    <col min="10" max="10" width="2.85546875" style="3" customWidth="1"/>
    <col min="11" max="13" width="15.7109375" style="3" customWidth="1"/>
    <col min="14" max="14" width="2.85546875" style="1" customWidth="1"/>
    <col min="15" max="17" width="15.7109375" style="3" customWidth="1"/>
    <col min="18" max="18" width="2.85546875" style="5" customWidth="1"/>
    <col min="19" max="255" width="11.42578125" style="2"/>
    <col min="256" max="256" width="2.85546875" style="2" customWidth="1"/>
    <col min="257" max="257" width="37.5703125" style="2" customWidth="1"/>
    <col min="258" max="260" width="15.7109375" style="2" customWidth="1"/>
    <col min="261" max="261" width="2.85546875" style="2" customWidth="1"/>
    <col min="262" max="264" width="15.7109375" style="2" customWidth="1"/>
    <col min="265" max="265" width="2.85546875" style="2" customWidth="1"/>
    <col min="266" max="268" width="15.7109375" style="2" customWidth="1"/>
    <col min="269" max="270" width="2.85546875" style="2" customWidth="1"/>
    <col min="271" max="273" width="15.7109375" style="2" customWidth="1"/>
    <col min="274" max="274" width="2.85546875" style="2" customWidth="1"/>
    <col min="275" max="511" width="11.42578125" style="2"/>
    <col min="512" max="512" width="2.85546875" style="2" customWidth="1"/>
    <col min="513" max="513" width="37.5703125" style="2" customWidth="1"/>
    <col min="514" max="516" width="15.7109375" style="2" customWidth="1"/>
    <col min="517" max="517" width="2.85546875" style="2" customWidth="1"/>
    <col min="518" max="520" width="15.7109375" style="2" customWidth="1"/>
    <col min="521" max="521" width="2.85546875" style="2" customWidth="1"/>
    <col min="522" max="524" width="15.7109375" style="2" customWidth="1"/>
    <col min="525" max="526" width="2.85546875" style="2" customWidth="1"/>
    <col min="527" max="529" width="15.7109375" style="2" customWidth="1"/>
    <col min="530" max="530" width="2.85546875" style="2" customWidth="1"/>
    <col min="531" max="767" width="11.42578125" style="2"/>
    <col min="768" max="768" width="2.85546875" style="2" customWidth="1"/>
    <col min="769" max="769" width="37.5703125" style="2" customWidth="1"/>
    <col min="770" max="772" width="15.7109375" style="2" customWidth="1"/>
    <col min="773" max="773" width="2.85546875" style="2" customWidth="1"/>
    <col min="774" max="776" width="15.7109375" style="2" customWidth="1"/>
    <col min="777" max="777" width="2.85546875" style="2" customWidth="1"/>
    <col min="778" max="780" width="15.7109375" style="2" customWidth="1"/>
    <col min="781" max="782" width="2.85546875" style="2" customWidth="1"/>
    <col min="783" max="785" width="15.7109375" style="2" customWidth="1"/>
    <col min="786" max="786" width="2.85546875" style="2" customWidth="1"/>
    <col min="787" max="1023" width="11.42578125" style="2"/>
    <col min="1024" max="1024" width="2.85546875" style="2" customWidth="1"/>
    <col min="1025" max="1025" width="37.5703125" style="2" customWidth="1"/>
    <col min="1026" max="1028" width="15.7109375" style="2" customWidth="1"/>
    <col min="1029" max="1029" width="2.85546875" style="2" customWidth="1"/>
    <col min="1030" max="1032" width="15.7109375" style="2" customWidth="1"/>
    <col min="1033" max="1033" width="2.85546875" style="2" customWidth="1"/>
    <col min="1034" max="1036" width="15.7109375" style="2" customWidth="1"/>
    <col min="1037" max="1038" width="2.85546875" style="2" customWidth="1"/>
    <col min="1039" max="1041" width="15.7109375" style="2" customWidth="1"/>
    <col min="1042" max="1042" width="2.85546875" style="2" customWidth="1"/>
    <col min="1043" max="1279" width="11.42578125" style="2"/>
    <col min="1280" max="1280" width="2.85546875" style="2" customWidth="1"/>
    <col min="1281" max="1281" width="37.5703125" style="2" customWidth="1"/>
    <col min="1282" max="1284" width="15.7109375" style="2" customWidth="1"/>
    <col min="1285" max="1285" width="2.85546875" style="2" customWidth="1"/>
    <col min="1286" max="1288" width="15.7109375" style="2" customWidth="1"/>
    <col min="1289" max="1289" width="2.85546875" style="2" customWidth="1"/>
    <col min="1290" max="1292" width="15.7109375" style="2" customWidth="1"/>
    <col min="1293" max="1294" width="2.85546875" style="2" customWidth="1"/>
    <col min="1295" max="1297" width="15.7109375" style="2" customWidth="1"/>
    <col min="1298" max="1298" width="2.85546875" style="2" customWidth="1"/>
    <col min="1299" max="1535" width="11.42578125" style="2"/>
    <col min="1536" max="1536" width="2.85546875" style="2" customWidth="1"/>
    <col min="1537" max="1537" width="37.5703125" style="2" customWidth="1"/>
    <col min="1538" max="1540" width="15.7109375" style="2" customWidth="1"/>
    <col min="1541" max="1541" width="2.85546875" style="2" customWidth="1"/>
    <col min="1542" max="1544" width="15.7109375" style="2" customWidth="1"/>
    <col min="1545" max="1545" width="2.85546875" style="2" customWidth="1"/>
    <col min="1546" max="1548" width="15.7109375" style="2" customWidth="1"/>
    <col min="1549" max="1550" width="2.85546875" style="2" customWidth="1"/>
    <col min="1551" max="1553" width="15.7109375" style="2" customWidth="1"/>
    <col min="1554" max="1554" width="2.85546875" style="2" customWidth="1"/>
    <col min="1555" max="1791" width="11.42578125" style="2"/>
    <col min="1792" max="1792" width="2.85546875" style="2" customWidth="1"/>
    <col min="1793" max="1793" width="37.5703125" style="2" customWidth="1"/>
    <col min="1794" max="1796" width="15.7109375" style="2" customWidth="1"/>
    <col min="1797" max="1797" width="2.85546875" style="2" customWidth="1"/>
    <col min="1798" max="1800" width="15.7109375" style="2" customWidth="1"/>
    <col min="1801" max="1801" width="2.85546875" style="2" customWidth="1"/>
    <col min="1802" max="1804" width="15.7109375" style="2" customWidth="1"/>
    <col min="1805" max="1806" width="2.85546875" style="2" customWidth="1"/>
    <col min="1807" max="1809" width="15.7109375" style="2" customWidth="1"/>
    <col min="1810" max="1810" width="2.85546875" style="2" customWidth="1"/>
    <col min="1811" max="2047" width="11.42578125" style="2"/>
    <col min="2048" max="2048" width="2.85546875" style="2" customWidth="1"/>
    <col min="2049" max="2049" width="37.5703125" style="2" customWidth="1"/>
    <col min="2050" max="2052" width="15.7109375" style="2" customWidth="1"/>
    <col min="2053" max="2053" width="2.85546875" style="2" customWidth="1"/>
    <col min="2054" max="2056" width="15.7109375" style="2" customWidth="1"/>
    <col min="2057" max="2057" width="2.85546875" style="2" customWidth="1"/>
    <col min="2058" max="2060" width="15.7109375" style="2" customWidth="1"/>
    <col min="2061" max="2062" width="2.85546875" style="2" customWidth="1"/>
    <col min="2063" max="2065" width="15.7109375" style="2" customWidth="1"/>
    <col min="2066" max="2066" width="2.85546875" style="2" customWidth="1"/>
    <col min="2067" max="2303" width="11.42578125" style="2"/>
    <col min="2304" max="2304" width="2.85546875" style="2" customWidth="1"/>
    <col min="2305" max="2305" width="37.5703125" style="2" customWidth="1"/>
    <col min="2306" max="2308" width="15.7109375" style="2" customWidth="1"/>
    <col min="2309" max="2309" width="2.85546875" style="2" customWidth="1"/>
    <col min="2310" max="2312" width="15.7109375" style="2" customWidth="1"/>
    <col min="2313" max="2313" width="2.85546875" style="2" customWidth="1"/>
    <col min="2314" max="2316" width="15.7109375" style="2" customWidth="1"/>
    <col min="2317" max="2318" width="2.85546875" style="2" customWidth="1"/>
    <col min="2319" max="2321" width="15.7109375" style="2" customWidth="1"/>
    <col min="2322" max="2322" width="2.85546875" style="2" customWidth="1"/>
    <col min="2323" max="2559" width="11.42578125" style="2"/>
    <col min="2560" max="2560" width="2.85546875" style="2" customWidth="1"/>
    <col min="2561" max="2561" width="37.5703125" style="2" customWidth="1"/>
    <col min="2562" max="2564" width="15.7109375" style="2" customWidth="1"/>
    <col min="2565" max="2565" width="2.85546875" style="2" customWidth="1"/>
    <col min="2566" max="2568" width="15.7109375" style="2" customWidth="1"/>
    <col min="2569" max="2569" width="2.85546875" style="2" customWidth="1"/>
    <col min="2570" max="2572" width="15.7109375" style="2" customWidth="1"/>
    <col min="2573" max="2574" width="2.85546875" style="2" customWidth="1"/>
    <col min="2575" max="2577" width="15.7109375" style="2" customWidth="1"/>
    <col min="2578" max="2578" width="2.85546875" style="2" customWidth="1"/>
    <col min="2579" max="2815" width="11.42578125" style="2"/>
    <col min="2816" max="2816" width="2.85546875" style="2" customWidth="1"/>
    <col min="2817" max="2817" width="37.5703125" style="2" customWidth="1"/>
    <col min="2818" max="2820" width="15.7109375" style="2" customWidth="1"/>
    <col min="2821" max="2821" width="2.85546875" style="2" customWidth="1"/>
    <col min="2822" max="2824" width="15.7109375" style="2" customWidth="1"/>
    <col min="2825" max="2825" width="2.85546875" style="2" customWidth="1"/>
    <col min="2826" max="2828" width="15.7109375" style="2" customWidth="1"/>
    <col min="2829" max="2830" width="2.85546875" style="2" customWidth="1"/>
    <col min="2831" max="2833" width="15.7109375" style="2" customWidth="1"/>
    <col min="2834" max="2834" width="2.85546875" style="2" customWidth="1"/>
    <col min="2835" max="3071" width="11.42578125" style="2"/>
    <col min="3072" max="3072" width="2.85546875" style="2" customWidth="1"/>
    <col min="3073" max="3073" width="37.5703125" style="2" customWidth="1"/>
    <col min="3074" max="3076" width="15.7109375" style="2" customWidth="1"/>
    <col min="3077" max="3077" width="2.85546875" style="2" customWidth="1"/>
    <col min="3078" max="3080" width="15.7109375" style="2" customWidth="1"/>
    <col min="3081" max="3081" width="2.85546875" style="2" customWidth="1"/>
    <col min="3082" max="3084" width="15.7109375" style="2" customWidth="1"/>
    <col min="3085" max="3086" width="2.85546875" style="2" customWidth="1"/>
    <col min="3087" max="3089" width="15.7109375" style="2" customWidth="1"/>
    <col min="3090" max="3090" width="2.85546875" style="2" customWidth="1"/>
    <col min="3091" max="3327" width="11.42578125" style="2"/>
    <col min="3328" max="3328" width="2.85546875" style="2" customWidth="1"/>
    <col min="3329" max="3329" width="37.5703125" style="2" customWidth="1"/>
    <col min="3330" max="3332" width="15.7109375" style="2" customWidth="1"/>
    <col min="3333" max="3333" width="2.85546875" style="2" customWidth="1"/>
    <col min="3334" max="3336" width="15.7109375" style="2" customWidth="1"/>
    <col min="3337" max="3337" width="2.85546875" style="2" customWidth="1"/>
    <col min="3338" max="3340" width="15.7109375" style="2" customWidth="1"/>
    <col min="3341" max="3342" width="2.85546875" style="2" customWidth="1"/>
    <col min="3343" max="3345" width="15.7109375" style="2" customWidth="1"/>
    <col min="3346" max="3346" width="2.85546875" style="2" customWidth="1"/>
    <col min="3347" max="3583" width="11.42578125" style="2"/>
    <col min="3584" max="3584" width="2.85546875" style="2" customWidth="1"/>
    <col min="3585" max="3585" width="37.5703125" style="2" customWidth="1"/>
    <col min="3586" max="3588" width="15.7109375" style="2" customWidth="1"/>
    <col min="3589" max="3589" width="2.85546875" style="2" customWidth="1"/>
    <col min="3590" max="3592" width="15.7109375" style="2" customWidth="1"/>
    <col min="3593" max="3593" width="2.85546875" style="2" customWidth="1"/>
    <col min="3594" max="3596" width="15.7109375" style="2" customWidth="1"/>
    <col min="3597" max="3598" width="2.85546875" style="2" customWidth="1"/>
    <col min="3599" max="3601" width="15.7109375" style="2" customWidth="1"/>
    <col min="3602" max="3602" width="2.85546875" style="2" customWidth="1"/>
    <col min="3603" max="3839" width="11.42578125" style="2"/>
    <col min="3840" max="3840" width="2.85546875" style="2" customWidth="1"/>
    <col min="3841" max="3841" width="37.5703125" style="2" customWidth="1"/>
    <col min="3842" max="3844" width="15.7109375" style="2" customWidth="1"/>
    <col min="3845" max="3845" width="2.85546875" style="2" customWidth="1"/>
    <col min="3846" max="3848" width="15.7109375" style="2" customWidth="1"/>
    <col min="3849" max="3849" width="2.85546875" style="2" customWidth="1"/>
    <col min="3850" max="3852" width="15.7109375" style="2" customWidth="1"/>
    <col min="3853" max="3854" width="2.85546875" style="2" customWidth="1"/>
    <col min="3855" max="3857" width="15.7109375" style="2" customWidth="1"/>
    <col min="3858" max="3858" width="2.85546875" style="2" customWidth="1"/>
    <col min="3859" max="4095" width="11.42578125" style="2"/>
    <col min="4096" max="4096" width="2.85546875" style="2" customWidth="1"/>
    <col min="4097" max="4097" width="37.5703125" style="2" customWidth="1"/>
    <col min="4098" max="4100" width="15.7109375" style="2" customWidth="1"/>
    <col min="4101" max="4101" width="2.85546875" style="2" customWidth="1"/>
    <col min="4102" max="4104" width="15.7109375" style="2" customWidth="1"/>
    <col min="4105" max="4105" width="2.85546875" style="2" customWidth="1"/>
    <col min="4106" max="4108" width="15.7109375" style="2" customWidth="1"/>
    <col min="4109" max="4110" width="2.85546875" style="2" customWidth="1"/>
    <col min="4111" max="4113" width="15.7109375" style="2" customWidth="1"/>
    <col min="4114" max="4114" width="2.85546875" style="2" customWidth="1"/>
    <col min="4115" max="4351" width="11.42578125" style="2"/>
    <col min="4352" max="4352" width="2.85546875" style="2" customWidth="1"/>
    <col min="4353" max="4353" width="37.5703125" style="2" customWidth="1"/>
    <col min="4354" max="4356" width="15.7109375" style="2" customWidth="1"/>
    <col min="4357" max="4357" width="2.85546875" style="2" customWidth="1"/>
    <col min="4358" max="4360" width="15.7109375" style="2" customWidth="1"/>
    <col min="4361" max="4361" width="2.85546875" style="2" customWidth="1"/>
    <col min="4362" max="4364" width="15.7109375" style="2" customWidth="1"/>
    <col min="4365" max="4366" width="2.85546875" style="2" customWidth="1"/>
    <col min="4367" max="4369" width="15.7109375" style="2" customWidth="1"/>
    <col min="4370" max="4370" width="2.85546875" style="2" customWidth="1"/>
    <col min="4371" max="4607" width="11.42578125" style="2"/>
    <col min="4608" max="4608" width="2.85546875" style="2" customWidth="1"/>
    <col min="4609" max="4609" width="37.5703125" style="2" customWidth="1"/>
    <col min="4610" max="4612" width="15.7109375" style="2" customWidth="1"/>
    <col min="4613" max="4613" width="2.85546875" style="2" customWidth="1"/>
    <col min="4614" max="4616" width="15.7109375" style="2" customWidth="1"/>
    <col min="4617" max="4617" width="2.85546875" style="2" customWidth="1"/>
    <col min="4618" max="4620" width="15.7109375" style="2" customWidth="1"/>
    <col min="4621" max="4622" width="2.85546875" style="2" customWidth="1"/>
    <col min="4623" max="4625" width="15.7109375" style="2" customWidth="1"/>
    <col min="4626" max="4626" width="2.85546875" style="2" customWidth="1"/>
    <col min="4627" max="4863" width="11.42578125" style="2"/>
    <col min="4864" max="4864" width="2.85546875" style="2" customWidth="1"/>
    <col min="4865" max="4865" width="37.5703125" style="2" customWidth="1"/>
    <col min="4866" max="4868" width="15.7109375" style="2" customWidth="1"/>
    <col min="4869" max="4869" width="2.85546875" style="2" customWidth="1"/>
    <col min="4870" max="4872" width="15.7109375" style="2" customWidth="1"/>
    <col min="4873" max="4873" width="2.85546875" style="2" customWidth="1"/>
    <col min="4874" max="4876" width="15.7109375" style="2" customWidth="1"/>
    <col min="4877" max="4878" width="2.85546875" style="2" customWidth="1"/>
    <col min="4879" max="4881" width="15.7109375" style="2" customWidth="1"/>
    <col min="4882" max="4882" width="2.85546875" style="2" customWidth="1"/>
    <col min="4883" max="5119" width="11.42578125" style="2"/>
    <col min="5120" max="5120" width="2.85546875" style="2" customWidth="1"/>
    <col min="5121" max="5121" width="37.5703125" style="2" customWidth="1"/>
    <col min="5122" max="5124" width="15.7109375" style="2" customWidth="1"/>
    <col min="5125" max="5125" width="2.85546875" style="2" customWidth="1"/>
    <col min="5126" max="5128" width="15.7109375" style="2" customWidth="1"/>
    <col min="5129" max="5129" width="2.85546875" style="2" customWidth="1"/>
    <col min="5130" max="5132" width="15.7109375" style="2" customWidth="1"/>
    <col min="5133" max="5134" width="2.85546875" style="2" customWidth="1"/>
    <col min="5135" max="5137" width="15.7109375" style="2" customWidth="1"/>
    <col min="5138" max="5138" width="2.85546875" style="2" customWidth="1"/>
    <col min="5139" max="5375" width="11.42578125" style="2"/>
    <col min="5376" max="5376" width="2.85546875" style="2" customWidth="1"/>
    <col min="5377" max="5377" width="37.5703125" style="2" customWidth="1"/>
    <col min="5378" max="5380" width="15.7109375" style="2" customWidth="1"/>
    <col min="5381" max="5381" width="2.85546875" style="2" customWidth="1"/>
    <col min="5382" max="5384" width="15.7109375" style="2" customWidth="1"/>
    <col min="5385" max="5385" width="2.85546875" style="2" customWidth="1"/>
    <col min="5386" max="5388" width="15.7109375" style="2" customWidth="1"/>
    <col min="5389" max="5390" width="2.85546875" style="2" customWidth="1"/>
    <col min="5391" max="5393" width="15.7109375" style="2" customWidth="1"/>
    <col min="5394" max="5394" width="2.85546875" style="2" customWidth="1"/>
    <col min="5395" max="5631" width="11.42578125" style="2"/>
    <col min="5632" max="5632" width="2.85546875" style="2" customWidth="1"/>
    <col min="5633" max="5633" width="37.5703125" style="2" customWidth="1"/>
    <col min="5634" max="5636" width="15.7109375" style="2" customWidth="1"/>
    <col min="5637" max="5637" width="2.85546875" style="2" customWidth="1"/>
    <col min="5638" max="5640" width="15.7109375" style="2" customWidth="1"/>
    <col min="5641" max="5641" width="2.85546875" style="2" customWidth="1"/>
    <col min="5642" max="5644" width="15.7109375" style="2" customWidth="1"/>
    <col min="5645" max="5646" width="2.85546875" style="2" customWidth="1"/>
    <col min="5647" max="5649" width="15.7109375" style="2" customWidth="1"/>
    <col min="5650" max="5650" width="2.85546875" style="2" customWidth="1"/>
    <col min="5651" max="5887" width="11.42578125" style="2"/>
    <col min="5888" max="5888" width="2.85546875" style="2" customWidth="1"/>
    <col min="5889" max="5889" width="37.5703125" style="2" customWidth="1"/>
    <col min="5890" max="5892" width="15.7109375" style="2" customWidth="1"/>
    <col min="5893" max="5893" width="2.85546875" style="2" customWidth="1"/>
    <col min="5894" max="5896" width="15.7109375" style="2" customWidth="1"/>
    <col min="5897" max="5897" width="2.85546875" style="2" customWidth="1"/>
    <col min="5898" max="5900" width="15.7109375" style="2" customWidth="1"/>
    <col min="5901" max="5902" width="2.85546875" style="2" customWidth="1"/>
    <col min="5903" max="5905" width="15.7109375" style="2" customWidth="1"/>
    <col min="5906" max="5906" width="2.85546875" style="2" customWidth="1"/>
    <col min="5907" max="6143" width="11.42578125" style="2"/>
    <col min="6144" max="6144" width="2.85546875" style="2" customWidth="1"/>
    <col min="6145" max="6145" width="37.5703125" style="2" customWidth="1"/>
    <col min="6146" max="6148" width="15.7109375" style="2" customWidth="1"/>
    <col min="6149" max="6149" width="2.85546875" style="2" customWidth="1"/>
    <col min="6150" max="6152" width="15.7109375" style="2" customWidth="1"/>
    <col min="6153" max="6153" width="2.85546875" style="2" customWidth="1"/>
    <col min="6154" max="6156" width="15.7109375" style="2" customWidth="1"/>
    <col min="6157" max="6158" width="2.85546875" style="2" customWidth="1"/>
    <col min="6159" max="6161" width="15.7109375" style="2" customWidth="1"/>
    <col min="6162" max="6162" width="2.85546875" style="2" customWidth="1"/>
    <col min="6163" max="6399" width="11.42578125" style="2"/>
    <col min="6400" max="6400" width="2.85546875" style="2" customWidth="1"/>
    <col min="6401" max="6401" width="37.5703125" style="2" customWidth="1"/>
    <col min="6402" max="6404" width="15.7109375" style="2" customWidth="1"/>
    <col min="6405" max="6405" width="2.85546875" style="2" customWidth="1"/>
    <col min="6406" max="6408" width="15.7109375" style="2" customWidth="1"/>
    <col min="6409" max="6409" width="2.85546875" style="2" customWidth="1"/>
    <col min="6410" max="6412" width="15.7109375" style="2" customWidth="1"/>
    <col min="6413" max="6414" width="2.85546875" style="2" customWidth="1"/>
    <col min="6415" max="6417" width="15.7109375" style="2" customWidth="1"/>
    <col min="6418" max="6418" width="2.85546875" style="2" customWidth="1"/>
    <col min="6419" max="6655" width="11.42578125" style="2"/>
    <col min="6656" max="6656" width="2.85546875" style="2" customWidth="1"/>
    <col min="6657" max="6657" width="37.5703125" style="2" customWidth="1"/>
    <col min="6658" max="6660" width="15.7109375" style="2" customWidth="1"/>
    <col min="6661" max="6661" width="2.85546875" style="2" customWidth="1"/>
    <col min="6662" max="6664" width="15.7109375" style="2" customWidth="1"/>
    <col min="6665" max="6665" width="2.85546875" style="2" customWidth="1"/>
    <col min="6666" max="6668" width="15.7109375" style="2" customWidth="1"/>
    <col min="6669" max="6670" width="2.85546875" style="2" customWidth="1"/>
    <col min="6671" max="6673" width="15.7109375" style="2" customWidth="1"/>
    <col min="6674" max="6674" width="2.85546875" style="2" customWidth="1"/>
    <col min="6675" max="6911" width="11.42578125" style="2"/>
    <col min="6912" max="6912" width="2.85546875" style="2" customWidth="1"/>
    <col min="6913" max="6913" width="37.5703125" style="2" customWidth="1"/>
    <col min="6914" max="6916" width="15.7109375" style="2" customWidth="1"/>
    <col min="6917" max="6917" width="2.85546875" style="2" customWidth="1"/>
    <col min="6918" max="6920" width="15.7109375" style="2" customWidth="1"/>
    <col min="6921" max="6921" width="2.85546875" style="2" customWidth="1"/>
    <col min="6922" max="6924" width="15.7109375" style="2" customWidth="1"/>
    <col min="6925" max="6926" width="2.85546875" style="2" customWidth="1"/>
    <col min="6927" max="6929" width="15.7109375" style="2" customWidth="1"/>
    <col min="6930" max="6930" width="2.85546875" style="2" customWidth="1"/>
    <col min="6931" max="7167" width="11.42578125" style="2"/>
    <col min="7168" max="7168" width="2.85546875" style="2" customWidth="1"/>
    <col min="7169" max="7169" width="37.5703125" style="2" customWidth="1"/>
    <col min="7170" max="7172" width="15.7109375" style="2" customWidth="1"/>
    <col min="7173" max="7173" width="2.85546875" style="2" customWidth="1"/>
    <col min="7174" max="7176" width="15.7109375" style="2" customWidth="1"/>
    <col min="7177" max="7177" width="2.85546875" style="2" customWidth="1"/>
    <col min="7178" max="7180" width="15.7109375" style="2" customWidth="1"/>
    <col min="7181" max="7182" width="2.85546875" style="2" customWidth="1"/>
    <col min="7183" max="7185" width="15.7109375" style="2" customWidth="1"/>
    <col min="7186" max="7186" width="2.85546875" style="2" customWidth="1"/>
    <col min="7187" max="7423" width="11.42578125" style="2"/>
    <col min="7424" max="7424" width="2.85546875" style="2" customWidth="1"/>
    <col min="7425" max="7425" width="37.5703125" style="2" customWidth="1"/>
    <col min="7426" max="7428" width="15.7109375" style="2" customWidth="1"/>
    <col min="7429" max="7429" width="2.85546875" style="2" customWidth="1"/>
    <col min="7430" max="7432" width="15.7109375" style="2" customWidth="1"/>
    <col min="7433" max="7433" width="2.85546875" style="2" customWidth="1"/>
    <col min="7434" max="7436" width="15.7109375" style="2" customWidth="1"/>
    <col min="7437" max="7438" width="2.85546875" style="2" customWidth="1"/>
    <col min="7439" max="7441" width="15.7109375" style="2" customWidth="1"/>
    <col min="7442" max="7442" width="2.85546875" style="2" customWidth="1"/>
    <col min="7443" max="7679" width="11.42578125" style="2"/>
    <col min="7680" max="7680" width="2.85546875" style="2" customWidth="1"/>
    <col min="7681" max="7681" width="37.5703125" style="2" customWidth="1"/>
    <col min="7682" max="7684" width="15.7109375" style="2" customWidth="1"/>
    <col min="7685" max="7685" width="2.85546875" style="2" customWidth="1"/>
    <col min="7686" max="7688" width="15.7109375" style="2" customWidth="1"/>
    <col min="7689" max="7689" width="2.85546875" style="2" customWidth="1"/>
    <col min="7690" max="7692" width="15.7109375" style="2" customWidth="1"/>
    <col min="7693" max="7694" width="2.85546875" style="2" customWidth="1"/>
    <col min="7695" max="7697" width="15.7109375" style="2" customWidth="1"/>
    <col min="7698" max="7698" width="2.85546875" style="2" customWidth="1"/>
    <col min="7699" max="7935" width="11.42578125" style="2"/>
    <col min="7936" max="7936" width="2.85546875" style="2" customWidth="1"/>
    <col min="7937" max="7937" width="37.5703125" style="2" customWidth="1"/>
    <col min="7938" max="7940" width="15.7109375" style="2" customWidth="1"/>
    <col min="7941" max="7941" width="2.85546875" style="2" customWidth="1"/>
    <col min="7942" max="7944" width="15.7109375" style="2" customWidth="1"/>
    <col min="7945" max="7945" width="2.85546875" style="2" customWidth="1"/>
    <col min="7946" max="7948" width="15.7109375" style="2" customWidth="1"/>
    <col min="7949" max="7950" width="2.85546875" style="2" customWidth="1"/>
    <col min="7951" max="7953" width="15.7109375" style="2" customWidth="1"/>
    <col min="7954" max="7954" width="2.85546875" style="2" customWidth="1"/>
    <col min="7955" max="8191" width="11.42578125" style="2"/>
    <col min="8192" max="8192" width="2.85546875" style="2" customWidth="1"/>
    <col min="8193" max="8193" width="37.5703125" style="2" customWidth="1"/>
    <col min="8194" max="8196" width="15.7109375" style="2" customWidth="1"/>
    <col min="8197" max="8197" width="2.85546875" style="2" customWidth="1"/>
    <col min="8198" max="8200" width="15.7109375" style="2" customWidth="1"/>
    <col min="8201" max="8201" width="2.85546875" style="2" customWidth="1"/>
    <col min="8202" max="8204" width="15.7109375" style="2" customWidth="1"/>
    <col min="8205" max="8206" width="2.85546875" style="2" customWidth="1"/>
    <col min="8207" max="8209" width="15.7109375" style="2" customWidth="1"/>
    <col min="8210" max="8210" width="2.85546875" style="2" customWidth="1"/>
    <col min="8211" max="8447" width="11.42578125" style="2"/>
    <col min="8448" max="8448" width="2.85546875" style="2" customWidth="1"/>
    <col min="8449" max="8449" width="37.5703125" style="2" customWidth="1"/>
    <col min="8450" max="8452" width="15.7109375" style="2" customWidth="1"/>
    <col min="8453" max="8453" width="2.85546875" style="2" customWidth="1"/>
    <col min="8454" max="8456" width="15.7109375" style="2" customWidth="1"/>
    <col min="8457" max="8457" width="2.85546875" style="2" customWidth="1"/>
    <col min="8458" max="8460" width="15.7109375" style="2" customWidth="1"/>
    <col min="8461" max="8462" width="2.85546875" style="2" customWidth="1"/>
    <col min="8463" max="8465" width="15.7109375" style="2" customWidth="1"/>
    <col min="8466" max="8466" width="2.85546875" style="2" customWidth="1"/>
    <col min="8467" max="8703" width="11.42578125" style="2"/>
    <col min="8704" max="8704" width="2.85546875" style="2" customWidth="1"/>
    <col min="8705" max="8705" width="37.5703125" style="2" customWidth="1"/>
    <col min="8706" max="8708" width="15.7109375" style="2" customWidth="1"/>
    <col min="8709" max="8709" width="2.85546875" style="2" customWidth="1"/>
    <col min="8710" max="8712" width="15.7109375" style="2" customWidth="1"/>
    <col min="8713" max="8713" width="2.85546875" style="2" customWidth="1"/>
    <col min="8714" max="8716" width="15.7109375" style="2" customWidth="1"/>
    <col min="8717" max="8718" width="2.85546875" style="2" customWidth="1"/>
    <col min="8719" max="8721" width="15.7109375" style="2" customWidth="1"/>
    <col min="8722" max="8722" width="2.85546875" style="2" customWidth="1"/>
    <col min="8723" max="8959" width="11.42578125" style="2"/>
    <col min="8960" max="8960" width="2.85546875" style="2" customWidth="1"/>
    <col min="8961" max="8961" width="37.5703125" style="2" customWidth="1"/>
    <col min="8962" max="8964" width="15.7109375" style="2" customWidth="1"/>
    <col min="8965" max="8965" width="2.85546875" style="2" customWidth="1"/>
    <col min="8966" max="8968" width="15.7109375" style="2" customWidth="1"/>
    <col min="8969" max="8969" width="2.85546875" style="2" customWidth="1"/>
    <col min="8970" max="8972" width="15.7109375" style="2" customWidth="1"/>
    <col min="8973" max="8974" width="2.85546875" style="2" customWidth="1"/>
    <col min="8975" max="8977" width="15.7109375" style="2" customWidth="1"/>
    <col min="8978" max="8978" width="2.85546875" style="2" customWidth="1"/>
    <col min="8979" max="9215" width="11.42578125" style="2"/>
    <col min="9216" max="9216" width="2.85546875" style="2" customWidth="1"/>
    <col min="9217" max="9217" width="37.5703125" style="2" customWidth="1"/>
    <col min="9218" max="9220" width="15.7109375" style="2" customWidth="1"/>
    <col min="9221" max="9221" width="2.85546875" style="2" customWidth="1"/>
    <col min="9222" max="9224" width="15.7109375" style="2" customWidth="1"/>
    <col min="9225" max="9225" width="2.85546875" style="2" customWidth="1"/>
    <col min="9226" max="9228" width="15.7109375" style="2" customWidth="1"/>
    <col min="9229" max="9230" width="2.85546875" style="2" customWidth="1"/>
    <col min="9231" max="9233" width="15.7109375" style="2" customWidth="1"/>
    <col min="9234" max="9234" width="2.85546875" style="2" customWidth="1"/>
    <col min="9235" max="9471" width="11.42578125" style="2"/>
    <col min="9472" max="9472" width="2.85546875" style="2" customWidth="1"/>
    <col min="9473" max="9473" width="37.5703125" style="2" customWidth="1"/>
    <col min="9474" max="9476" width="15.7109375" style="2" customWidth="1"/>
    <col min="9477" max="9477" width="2.85546875" style="2" customWidth="1"/>
    <col min="9478" max="9480" width="15.7109375" style="2" customWidth="1"/>
    <col min="9481" max="9481" width="2.85546875" style="2" customWidth="1"/>
    <col min="9482" max="9484" width="15.7109375" style="2" customWidth="1"/>
    <col min="9485" max="9486" width="2.85546875" style="2" customWidth="1"/>
    <col min="9487" max="9489" width="15.7109375" style="2" customWidth="1"/>
    <col min="9490" max="9490" width="2.85546875" style="2" customWidth="1"/>
    <col min="9491" max="9727" width="11.42578125" style="2"/>
    <col min="9728" max="9728" width="2.85546875" style="2" customWidth="1"/>
    <col min="9729" max="9729" width="37.5703125" style="2" customWidth="1"/>
    <col min="9730" max="9732" width="15.7109375" style="2" customWidth="1"/>
    <col min="9733" max="9733" width="2.85546875" style="2" customWidth="1"/>
    <col min="9734" max="9736" width="15.7109375" style="2" customWidth="1"/>
    <col min="9737" max="9737" width="2.85546875" style="2" customWidth="1"/>
    <col min="9738" max="9740" width="15.7109375" style="2" customWidth="1"/>
    <col min="9741" max="9742" width="2.85546875" style="2" customWidth="1"/>
    <col min="9743" max="9745" width="15.7109375" style="2" customWidth="1"/>
    <col min="9746" max="9746" width="2.85546875" style="2" customWidth="1"/>
    <col min="9747" max="9983" width="11.42578125" style="2"/>
    <col min="9984" max="9984" width="2.85546875" style="2" customWidth="1"/>
    <col min="9985" max="9985" width="37.5703125" style="2" customWidth="1"/>
    <col min="9986" max="9988" width="15.7109375" style="2" customWidth="1"/>
    <col min="9989" max="9989" width="2.85546875" style="2" customWidth="1"/>
    <col min="9990" max="9992" width="15.7109375" style="2" customWidth="1"/>
    <col min="9993" max="9993" width="2.85546875" style="2" customWidth="1"/>
    <col min="9994" max="9996" width="15.7109375" style="2" customWidth="1"/>
    <col min="9997" max="9998" width="2.85546875" style="2" customWidth="1"/>
    <col min="9999" max="10001" width="15.7109375" style="2" customWidth="1"/>
    <col min="10002" max="10002" width="2.85546875" style="2" customWidth="1"/>
    <col min="10003" max="10239" width="11.42578125" style="2"/>
    <col min="10240" max="10240" width="2.85546875" style="2" customWidth="1"/>
    <col min="10241" max="10241" width="37.5703125" style="2" customWidth="1"/>
    <col min="10242" max="10244" width="15.7109375" style="2" customWidth="1"/>
    <col min="10245" max="10245" width="2.85546875" style="2" customWidth="1"/>
    <col min="10246" max="10248" width="15.7109375" style="2" customWidth="1"/>
    <col min="10249" max="10249" width="2.85546875" style="2" customWidth="1"/>
    <col min="10250" max="10252" width="15.7109375" style="2" customWidth="1"/>
    <col min="10253" max="10254" width="2.85546875" style="2" customWidth="1"/>
    <col min="10255" max="10257" width="15.7109375" style="2" customWidth="1"/>
    <col min="10258" max="10258" width="2.85546875" style="2" customWidth="1"/>
    <col min="10259" max="10495" width="11.42578125" style="2"/>
    <col min="10496" max="10496" width="2.85546875" style="2" customWidth="1"/>
    <col min="10497" max="10497" width="37.5703125" style="2" customWidth="1"/>
    <col min="10498" max="10500" width="15.7109375" style="2" customWidth="1"/>
    <col min="10501" max="10501" width="2.85546875" style="2" customWidth="1"/>
    <col min="10502" max="10504" width="15.7109375" style="2" customWidth="1"/>
    <col min="10505" max="10505" width="2.85546875" style="2" customWidth="1"/>
    <col min="10506" max="10508" width="15.7109375" style="2" customWidth="1"/>
    <col min="10509" max="10510" width="2.85546875" style="2" customWidth="1"/>
    <col min="10511" max="10513" width="15.7109375" style="2" customWidth="1"/>
    <col min="10514" max="10514" width="2.85546875" style="2" customWidth="1"/>
    <col min="10515" max="10751" width="11.42578125" style="2"/>
    <col min="10752" max="10752" width="2.85546875" style="2" customWidth="1"/>
    <col min="10753" max="10753" width="37.5703125" style="2" customWidth="1"/>
    <col min="10754" max="10756" width="15.7109375" style="2" customWidth="1"/>
    <col min="10757" max="10757" width="2.85546875" style="2" customWidth="1"/>
    <col min="10758" max="10760" width="15.7109375" style="2" customWidth="1"/>
    <col min="10761" max="10761" width="2.85546875" style="2" customWidth="1"/>
    <col min="10762" max="10764" width="15.7109375" style="2" customWidth="1"/>
    <col min="10765" max="10766" width="2.85546875" style="2" customWidth="1"/>
    <col min="10767" max="10769" width="15.7109375" style="2" customWidth="1"/>
    <col min="10770" max="10770" width="2.85546875" style="2" customWidth="1"/>
    <col min="10771" max="11007" width="11.42578125" style="2"/>
    <col min="11008" max="11008" width="2.85546875" style="2" customWidth="1"/>
    <col min="11009" max="11009" width="37.5703125" style="2" customWidth="1"/>
    <col min="11010" max="11012" width="15.7109375" style="2" customWidth="1"/>
    <col min="11013" max="11013" width="2.85546875" style="2" customWidth="1"/>
    <col min="11014" max="11016" width="15.7109375" style="2" customWidth="1"/>
    <col min="11017" max="11017" width="2.85546875" style="2" customWidth="1"/>
    <col min="11018" max="11020" width="15.7109375" style="2" customWidth="1"/>
    <col min="11021" max="11022" width="2.85546875" style="2" customWidth="1"/>
    <col min="11023" max="11025" width="15.7109375" style="2" customWidth="1"/>
    <col min="11026" max="11026" width="2.85546875" style="2" customWidth="1"/>
    <col min="11027" max="11263" width="11.42578125" style="2"/>
    <col min="11264" max="11264" width="2.85546875" style="2" customWidth="1"/>
    <col min="11265" max="11265" width="37.5703125" style="2" customWidth="1"/>
    <col min="11266" max="11268" width="15.7109375" style="2" customWidth="1"/>
    <col min="11269" max="11269" width="2.85546875" style="2" customWidth="1"/>
    <col min="11270" max="11272" width="15.7109375" style="2" customWidth="1"/>
    <col min="11273" max="11273" width="2.85546875" style="2" customWidth="1"/>
    <col min="11274" max="11276" width="15.7109375" style="2" customWidth="1"/>
    <col min="11277" max="11278" width="2.85546875" style="2" customWidth="1"/>
    <col min="11279" max="11281" width="15.7109375" style="2" customWidth="1"/>
    <col min="11282" max="11282" width="2.85546875" style="2" customWidth="1"/>
    <col min="11283" max="11519" width="11.42578125" style="2"/>
    <col min="11520" max="11520" width="2.85546875" style="2" customWidth="1"/>
    <col min="11521" max="11521" width="37.5703125" style="2" customWidth="1"/>
    <col min="11522" max="11524" width="15.7109375" style="2" customWidth="1"/>
    <col min="11525" max="11525" width="2.85546875" style="2" customWidth="1"/>
    <col min="11526" max="11528" width="15.7109375" style="2" customWidth="1"/>
    <col min="11529" max="11529" width="2.85546875" style="2" customWidth="1"/>
    <col min="11530" max="11532" width="15.7109375" style="2" customWidth="1"/>
    <col min="11533" max="11534" width="2.85546875" style="2" customWidth="1"/>
    <col min="11535" max="11537" width="15.7109375" style="2" customWidth="1"/>
    <col min="11538" max="11538" width="2.85546875" style="2" customWidth="1"/>
    <col min="11539" max="11775" width="11.42578125" style="2"/>
    <col min="11776" max="11776" width="2.85546875" style="2" customWidth="1"/>
    <col min="11777" max="11777" width="37.5703125" style="2" customWidth="1"/>
    <col min="11778" max="11780" width="15.7109375" style="2" customWidth="1"/>
    <col min="11781" max="11781" width="2.85546875" style="2" customWidth="1"/>
    <col min="11782" max="11784" width="15.7109375" style="2" customWidth="1"/>
    <col min="11785" max="11785" width="2.85546875" style="2" customWidth="1"/>
    <col min="11786" max="11788" width="15.7109375" style="2" customWidth="1"/>
    <col min="11789" max="11790" width="2.85546875" style="2" customWidth="1"/>
    <col min="11791" max="11793" width="15.7109375" style="2" customWidth="1"/>
    <col min="11794" max="11794" width="2.85546875" style="2" customWidth="1"/>
    <col min="11795" max="12031" width="11.42578125" style="2"/>
    <col min="12032" max="12032" width="2.85546875" style="2" customWidth="1"/>
    <col min="12033" max="12033" width="37.5703125" style="2" customWidth="1"/>
    <col min="12034" max="12036" width="15.7109375" style="2" customWidth="1"/>
    <col min="12037" max="12037" width="2.85546875" style="2" customWidth="1"/>
    <col min="12038" max="12040" width="15.7109375" style="2" customWidth="1"/>
    <col min="12041" max="12041" width="2.85546875" style="2" customWidth="1"/>
    <col min="12042" max="12044" width="15.7109375" style="2" customWidth="1"/>
    <col min="12045" max="12046" width="2.85546875" style="2" customWidth="1"/>
    <col min="12047" max="12049" width="15.7109375" style="2" customWidth="1"/>
    <col min="12050" max="12050" width="2.85546875" style="2" customWidth="1"/>
    <col min="12051" max="12287" width="11.42578125" style="2"/>
    <col min="12288" max="12288" width="2.85546875" style="2" customWidth="1"/>
    <col min="12289" max="12289" width="37.5703125" style="2" customWidth="1"/>
    <col min="12290" max="12292" width="15.7109375" style="2" customWidth="1"/>
    <col min="12293" max="12293" width="2.85546875" style="2" customWidth="1"/>
    <col min="12294" max="12296" width="15.7109375" style="2" customWidth="1"/>
    <col min="12297" max="12297" width="2.85546875" style="2" customWidth="1"/>
    <col min="12298" max="12300" width="15.7109375" style="2" customWidth="1"/>
    <col min="12301" max="12302" width="2.85546875" style="2" customWidth="1"/>
    <col min="12303" max="12305" width="15.7109375" style="2" customWidth="1"/>
    <col min="12306" max="12306" width="2.85546875" style="2" customWidth="1"/>
    <col min="12307" max="12543" width="11.42578125" style="2"/>
    <col min="12544" max="12544" width="2.85546875" style="2" customWidth="1"/>
    <col min="12545" max="12545" width="37.5703125" style="2" customWidth="1"/>
    <col min="12546" max="12548" width="15.7109375" style="2" customWidth="1"/>
    <col min="12549" max="12549" width="2.85546875" style="2" customWidth="1"/>
    <col min="12550" max="12552" width="15.7109375" style="2" customWidth="1"/>
    <col min="12553" max="12553" width="2.85546875" style="2" customWidth="1"/>
    <col min="12554" max="12556" width="15.7109375" style="2" customWidth="1"/>
    <col min="12557" max="12558" width="2.85546875" style="2" customWidth="1"/>
    <col min="12559" max="12561" width="15.7109375" style="2" customWidth="1"/>
    <col min="12562" max="12562" width="2.85546875" style="2" customWidth="1"/>
    <col min="12563" max="12799" width="11.42578125" style="2"/>
    <col min="12800" max="12800" width="2.85546875" style="2" customWidth="1"/>
    <col min="12801" max="12801" width="37.5703125" style="2" customWidth="1"/>
    <col min="12802" max="12804" width="15.7109375" style="2" customWidth="1"/>
    <col min="12805" max="12805" width="2.85546875" style="2" customWidth="1"/>
    <col min="12806" max="12808" width="15.7109375" style="2" customWidth="1"/>
    <col min="12809" max="12809" width="2.85546875" style="2" customWidth="1"/>
    <col min="12810" max="12812" width="15.7109375" style="2" customWidth="1"/>
    <col min="12813" max="12814" width="2.85546875" style="2" customWidth="1"/>
    <col min="12815" max="12817" width="15.7109375" style="2" customWidth="1"/>
    <col min="12818" max="12818" width="2.85546875" style="2" customWidth="1"/>
    <col min="12819" max="13055" width="11.42578125" style="2"/>
    <col min="13056" max="13056" width="2.85546875" style="2" customWidth="1"/>
    <col min="13057" max="13057" width="37.5703125" style="2" customWidth="1"/>
    <col min="13058" max="13060" width="15.7109375" style="2" customWidth="1"/>
    <col min="13061" max="13061" width="2.85546875" style="2" customWidth="1"/>
    <col min="13062" max="13064" width="15.7109375" style="2" customWidth="1"/>
    <col min="13065" max="13065" width="2.85546875" style="2" customWidth="1"/>
    <col min="13066" max="13068" width="15.7109375" style="2" customWidth="1"/>
    <col min="13069" max="13070" width="2.85546875" style="2" customWidth="1"/>
    <col min="13071" max="13073" width="15.7109375" style="2" customWidth="1"/>
    <col min="13074" max="13074" width="2.85546875" style="2" customWidth="1"/>
    <col min="13075" max="13311" width="11.42578125" style="2"/>
    <col min="13312" max="13312" width="2.85546875" style="2" customWidth="1"/>
    <col min="13313" max="13313" width="37.5703125" style="2" customWidth="1"/>
    <col min="13314" max="13316" width="15.7109375" style="2" customWidth="1"/>
    <col min="13317" max="13317" width="2.85546875" style="2" customWidth="1"/>
    <col min="13318" max="13320" width="15.7109375" style="2" customWidth="1"/>
    <col min="13321" max="13321" width="2.85546875" style="2" customWidth="1"/>
    <col min="13322" max="13324" width="15.7109375" style="2" customWidth="1"/>
    <col min="13325" max="13326" width="2.85546875" style="2" customWidth="1"/>
    <col min="13327" max="13329" width="15.7109375" style="2" customWidth="1"/>
    <col min="13330" max="13330" width="2.85546875" style="2" customWidth="1"/>
    <col min="13331" max="13567" width="11.42578125" style="2"/>
    <col min="13568" max="13568" width="2.85546875" style="2" customWidth="1"/>
    <col min="13569" max="13569" width="37.5703125" style="2" customWidth="1"/>
    <col min="13570" max="13572" width="15.7109375" style="2" customWidth="1"/>
    <col min="13573" max="13573" width="2.85546875" style="2" customWidth="1"/>
    <col min="13574" max="13576" width="15.7109375" style="2" customWidth="1"/>
    <col min="13577" max="13577" width="2.85546875" style="2" customWidth="1"/>
    <col min="13578" max="13580" width="15.7109375" style="2" customWidth="1"/>
    <col min="13581" max="13582" width="2.85546875" style="2" customWidth="1"/>
    <col min="13583" max="13585" width="15.7109375" style="2" customWidth="1"/>
    <col min="13586" max="13586" width="2.85546875" style="2" customWidth="1"/>
    <col min="13587" max="13823" width="11.42578125" style="2"/>
    <col min="13824" max="13824" width="2.85546875" style="2" customWidth="1"/>
    <col min="13825" max="13825" width="37.5703125" style="2" customWidth="1"/>
    <col min="13826" max="13828" width="15.7109375" style="2" customWidth="1"/>
    <col min="13829" max="13829" width="2.85546875" style="2" customWidth="1"/>
    <col min="13830" max="13832" width="15.7109375" style="2" customWidth="1"/>
    <col min="13833" max="13833" width="2.85546875" style="2" customWidth="1"/>
    <col min="13834" max="13836" width="15.7109375" style="2" customWidth="1"/>
    <col min="13837" max="13838" width="2.85546875" style="2" customWidth="1"/>
    <col min="13839" max="13841" width="15.7109375" style="2" customWidth="1"/>
    <col min="13842" max="13842" width="2.85546875" style="2" customWidth="1"/>
    <col min="13843" max="14079" width="11.42578125" style="2"/>
    <col min="14080" max="14080" width="2.85546875" style="2" customWidth="1"/>
    <col min="14081" max="14081" width="37.5703125" style="2" customWidth="1"/>
    <col min="14082" max="14084" width="15.7109375" style="2" customWidth="1"/>
    <col min="14085" max="14085" width="2.85546875" style="2" customWidth="1"/>
    <col min="14086" max="14088" width="15.7109375" style="2" customWidth="1"/>
    <col min="14089" max="14089" width="2.85546875" style="2" customWidth="1"/>
    <col min="14090" max="14092" width="15.7109375" style="2" customWidth="1"/>
    <col min="14093" max="14094" width="2.85546875" style="2" customWidth="1"/>
    <col min="14095" max="14097" width="15.7109375" style="2" customWidth="1"/>
    <col min="14098" max="14098" width="2.85546875" style="2" customWidth="1"/>
    <col min="14099" max="14335" width="11.42578125" style="2"/>
    <col min="14336" max="14336" width="2.85546875" style="2" customWidth="1"/>
    <col min="14337" max="14337" width="37.5703125" style="2" customWidth="1"/>
    <col min="14338" max="14340" width="15.7109375" style="2" customWidth="1"/>
    <col min="14341" max="14341" width="2.85546875" style="2" customWidth="1"/>
    <col min="14342" max="14344" width="15.7109375" style="2" customWidth="1"/>
    <col min="14345" max="14345" width="2.85546875" style="2" customWidth="1"/>
    <col min="14346" max="14348" width="15.7109375" style="2" customWidth="1"/>
    <col min="14349" max="14350" width="2.85546875" style="2" customWidth="1"/>
    <col min="14351" max="14353" width="15.7109375" style="2" customWidth="1"/>
    <col min="14354" max="14354" width="2.85546875" style="2" customWidth="1"/>
    <col min="14355" max="14591" width="11.42578125" style="2"/>
    <col min="14592" max="14592" width="2.85546875" style="2" customWidth="1"/>
    <col min="14593" max="14593" width="37.5703125" style="2" customWidth="1"/>
    <col min="14594" max="14596" width="15.7109375" style="2" customWidth="1"/>
    <col min="14597" max="14597" width="2.85546875" style="2" customWidth="1"/>
    <col min="14598" max="14600" width="15.7109375" style="2" customWidth="1"/>
    <col min="14601" max="14601" width="2.85546875" style="2" customWidth="1"/>
    <col min="14602" max="14604" width="15.7109375" style="2" customWidth="1"/>
    <col min="14605" max="14606" width="2.85546875" style="2" customWidth="1"/>
    <col min="14607" max="14609" width="15.7109375" style="2" customWidth="1"/>
    <col min="14610" max="14610" width="2.85546875" style="2" customWidth="1"/>
    <col min="14611" max="14847" width="11.42578125" style="2"/>
    <col min="14848" max="14848" width="2.85546875" style="2" customWidth="1"/>
    <col min="14849" max="14849" width="37.5703125" style="2" customWidth="1"/>
    <col min="14850" max="14852" width="15.7109375" style="2" customWidth="1"/>
    <col min="14853" max="14853" width="2.85546875" style="2" customWidth="1"/>
    <col min="14854" max="14856" width="15.7109375" style="2" customWidth="1"/>
    <col min="14857" max="14857" width="2.85546875" style="2" customWidth="1"/>
    <col min="14858" max="14860" width="15.7109375" style="2" customWidth="1"/>
    <col min="14861" max="14862" width="2.85546875" style="2" customWidth="1"/>
    <col min="14863" max="14865" width="15.7109375" style="2" customWidth="1"/>
    <col min="14866" max="14866" width="2.85546875" style="2" customWidth="1"/>
    <col min="14867" max="15103" width="11.42578125" style="2"/>
    <col min="15104" max="15104" width="2.85546875" style="2" customWidth="1"/>
    <col min="15105" max="15105" width="37.5703125" style="2" customWidth="1"/>
    <col min="15106" max="15108" width="15.7109375" style="2" customWidth="1"/>
    <col min="15109" max="15109" width="2.85546875" style="2" customWidth="1"/>
    <col min="15110" max="15112" width="15.7109375" style="2" customWidth="1"/>
    <col min="15113" max="15113" width="2.85546875" style="2" customWidth="1"/>
    <col min="15114" max="15116" width="15.7109375" style="2" customWidth="1"/>
    <col min="15117" max="15118" width="2.85546875" style="2" customWidth="1"/>
    <col min="15119" max="15121" width="15.7109375" style="2" customWidth="1"/>
    <col min="15122" max="15122" width="2.85546875" style="2" customWidth="1"/>
    <col min="15123" max="15359" width="11.42578125" style="2"/>
    <col min="15360" max="15360" width="2.85546875" style="2" customWidth="1"/>
    <col min="15361" max="15361" width="37.5703125" style="2" customWidth="1"/>
    <col min="15362" max="15364" width="15.7109375" style="2" customWidth="1"/>
    <col min="15365" max="15365" width="2.85546875" style="2" customWidth="1"/>
    <col min="15366" max="15368" width="15.7109375" style="2" customWidth="1"/>
    <col min="15369" max="15369" width="2.85546875" style="2" customWidth="1"/>
    <col min="15370" max="15372" width="15.7109375" style="2" customWidth="1"/>
    <col min="15373" max="15374" width="2.85546875" style="2" customWidth="1"/>
    <col min="15375" max="15377" width="15.7109375" style="2" customWidth="1"/>
    <col min="15378" max="15378" width="2.85546875" style="2" customWidth="1"/>
    <col min="15379" max="15615" width="11.42578125" style="2"/>
    <col min="15616" max="15616" width="2.85546875" style="2" customWidth="1"/>
    <col min="15617" max="15617" width="37.5703125" style="2" customWidth="1"/>
    <col min="15618" max="15620" width="15.7109375" style="2" customWidth="1"/>
    <col min="15621" max="15621" width="2.85546875" style="2" customWidth="1"/>
    <col min="15622" max="15624" width="15.7109375" style="2" customWidth="1"/>
    <col min="15625" max="15625" width="2.85546875" style="2" customWidth="1"/>
    <col min="15626" max="15628" width="15.7109375" style="2" customWidth="1"/>
    <col min="15629" max="15630" width="2.85546875" style="2" customWidth="1"/>
    <col min="15631" max="15633" width="15.7109375" style="2" customWidth="1"/>
    <col min="15634" max="15634" width="2.85546875" style="2" customWidth="1"/>
    <col min="15635" max="15871" width="11.42578125" style="2"/>
    <col min="15872" max="15872" width="2.85546875" style="2" customWidth="1"/>
    <col min="15873" max="15873" width="37.5703125" style="2" customWidth="1"/>
    <col min="15874" max="15876" width="15.7109375" style="2" customWidth="1"/>
    <col min="15877" max="15877" width="2.85546875" style="2" customWidth="1"/>
    <col min="15878" max="15880" width="15.7109375" style="2" customWidth="1"/>
    <col min="15881" max="15881" width="2.85546875" style="2" customWidth="1"/>
    <col min="15882" max="15884" width="15.7109375" style="2" customWidth="1"/>
    <col min="15885" max="15886" width="2.85546875" style="2" customWidth="1"/>
    <col min="15887" max="15889" width="15.7109375" style="2" customWidth="1"/>
    <col min="15890" max="15890" width="2.85546875" style="2" customWidth="1"/>
    <col min="15891" max="16127" width="11.42578125" style="2"/>
    <col min="16128" max="16128" width="2.85546875" style="2" customWidth="1"/>
    <col min="16129" max="16129" width="37.5703125" style="2" customWidth="1"/>
    <col min="16130" max="16132" width="15.7109375" style="2" customWidth="1"/>
    <col min="16133" max="16133" width="2.85546875" style="2" customWidth="1"/>
    <col min="16134" max="16136" width="15.7109375" style="2" customWidth="1"/>
    <col min="16137" max="16137" width="2.85546875" style="2" customWidth="1"/>
    <col min="16138" max="16140" width="15.7109375" style="2" customWidth="1"/>
    <col min="16141" max="16142" width="2.85546875" style="2" customWidth="1"/>
    <col min="16143" max="16145" width="15.7109375" style="2" customWidth="1"/>
    <col min="16146" max="16146" width="2.85546875" style="2" customWidth="1"/>
    <col min="16147" max="16384" width="11.42578125" style="2"/>
  </cols>
  <sheetData>
    <row r="1" spans="2:20" ht="12" customHeight="1" x14ac:dyDescent="0.25">
      <c r="B1" s="1"/>
      <c r="C1" s="1"/>
      <c r="D1" s="1"/>
      <c r="G1" s="1"/>
      <c r="H1" s="1"/>
    </row>
    <row r="2" spans="2:20" ht="12" customHeight="1" x14ac:dyDescent="0.25">
      <c r="B2" s="568" t="s">
        <v>453</v>
      </c>
      <c r="D2" s="5"/>
      <c r="G2" s="568"/>
      <c r="H2" s="5"/>
      <c r="K2" s="568"/>
      <c r="O2" s="568"/>
    </row>
    <row r="3" spans="2:20" ht="12" customHeight="1" x14ac:dyDescent="0.25">
      <c r="B3" s="6"/>
      <c r="C3" s="2296" t="s">
        <v>398</v>
      </c>
      <c r="D3" s="2296"/>
      <c r="E3" s="2296"/>
      <c r="F3" s="435"/>
      <c r="G3" s="2296" t="s">
        <v>399</v>
      </c>
      <c r="H3" s="2296"/>
      <c r="I3" s="2296"/>
      <c r="J3" s="435"/>
      <c r="K3" s="2296" t="s">
        <v>398</v>
      </c>
      <c r="L3" s="2296"/>
      <c r="M3" s="2296"/>
      <c r="N3" s="568"/>
      <c r="O3" s="2296" t="s">
        <v>399</v>
      </c>
      <c r="P3" s="2296"/>
      <c r="Q3" s="2296"/>
      <c r="R3" s="302"/>
    </row>
    <row r="4" spans="2:20" ht="12" customHeight="1" x14ac:dyDescent="0.25">
      <c r="B4" s="2297" t="s">
        <v>4</v>
      </c>
      <c r="C4" s="2295">
        <v>2017</v>
      </c>
      <c r="D4" s="2295"/>
      <c r="E4" s="2295"/>
      <c r="G4" s="2295">
        <v>2017</v>
      </c>
      <c r="H4" s="2295"/>
      <c r="I4" s="2295"/>
      <c r="K4" s="2295">
        <v>2016</v>
      </c>
      <c r="L4" s="2295"/>
      <c r="M4" s="2295"/>
      <c r="N4" s="225"/>
      <c r="O4" s="2295">
        <v>2016</v>
      </c>
      <c r="P4" s="2295"/>
      <c r="Q4" s="2295"/>
      <c r="R4" s="225"/>
    </row>
    <row r="5" spans="2:20" ht="12" customHeight="1" x14ac:dyDescent="0.25">
      <c r="B5" s="2289"/>
      <c r="C5" s="2289" t="s">
        <v>184</v>
      </c>
      <c r="D5" s="566" t="s">
        <v>185</v>
      </c>
      <c r="E5" s="566" t="s">
        <v>186</v>
      </c>
      <c r="F5" s="17"/>
      <c r="G5" s="2289" t="s">
        <v>184</v>
      </c>
      <c r="H5" s="566" t="s">
        <v>185</v>
      </c>
      <c r="I5" s="566" t="s">
        <v>186</v>
      </c>
      <c r="K5" s="2289" t="s">
        <v>184</v>
      </c>
      <c r="L5" s="566" t="s">
        <v>185</v>
      </c>
      <c r="M5" s="566" t="s">
        <v>186</v>
      </c>
      <c r="N5" s="225"/>
      <c r="O5" s="2289" t="s">
        <v>184</v>
      </c>
      <c r="P5" s="566" t="s">
        <v>185</v>
      </c>
      <c r="Q5" s="566" t="s">
        <v>186</v>
      </c>
      <c r="R5" s="225"/>
      <c r="S5" s="17"/>
    </row>
    <row r="6" spans="2:20" ht="12" customHeight="1" x14ac:dyDescent="0.25">
      <c r="B6" s="2290"/>
      <c r="C6" s="2290"/>
      <c r="D6" s="567" t="s">
        <v>187</v>
      </c>
      <c r="E6" s="567" t="s">
        <v>187</v>
      </c>
      <c r="F6" s="17"/>
      <c r="G6" s="2290"/>
      <c r="H6" s="567" t="s">
        <v>187</v>
      </c>
      <c r="I6" s="567" t="s">
        <v>187</v>
      </c>
      <c r="K6" s="2290"/>
      <c r="L6" s="567" t="s">
        <v>187</v>
      </c>
      <c r="M6" s="567" t="s">
        <v>187</v>
      </c>
      <c r="N6" s="225"/>
      <c r="O6" s="2290"/>
      <c r="P6" s="567" t="s">
        <v>187</v>
      </c>
      <c r="Q6" s="567" t="s">
        <v>187</v>
      </c>
      <c r="R6" s="225"/>
      <c r="S6" s="17"/>
    </row>
    <row r="7" spans="2:20" ht="12" customHeight="1" x14ac:dyDescent="0.25">
      <c r="B7" s="16"/>
      <c r="C7" s="16"/>
      <c r="D7" s="16"/>
      <c r="F7" s="17"/>
      <c r="G7" s="16"/>
      <c r="H7" s="16"/>
      <c r="K7" s="16"/>
      <c r="L7" s="16"/>
      <c r="O7" s="16"/>
      <c r="P7" s="16"/>
      <c r="S7" s="17"/>
    </row>
    <row r="8" spans="2:20" ht="12" customHeight="1" x14ac:dyDescent="0.25">
      <c r="B8" s="948" t="s">
        <v>8</v>
      </c>
      <c r="C8" s="21"/>
      <c r="D8" s="21"/>
      <c r="F8" s="16"/>
      <c r="G8" s="21"/>
      <c r="H8" s="21"/>
      <c r="K8" s="21"/>
      <c r="L8" s="21"/>
      <c r="N8" s="1860"/>
      <c r="O8" s="21"/>
      <c r="P8" s="21"/>
      <c r="R8" s="1860"/>
      <c r="S8" s="1860"/>
      <c r="T8" s="1860"/>
    </row>
    <row r="9" spans="2:20" ht="12" customHeight="1" x14ac:dyDescent="0.25">
      <c r="B9" s="1026" t="s">
        <v>9</v>
      </c>
      <c r="C9" s="1008">
        <v>2</v>
      </c>
      <c r="D9" s="1010">
        <v>0</v>
      </c>
      <c r="E9" s="1010">
        <v>2</v>
      </c>
      <c r="F9" s="550"/>
      <c r="G9" s="1008">
        <v>3</v>
      </c>
      <c r="H9" s="1001">
        <v>0</v>
      </c>
      <c r="I9" s="1001">
        <v>3</v>
      </c>
      <c r="J9" s="1599"/>
      <c r="K9" s="1008">
        <v>0</v>
      </c>
      <c r="L9" s="1010">
        <v>0</v>
      </c>
      <c r="M9" s="1001">
        <v>0</v>
      </c>
      <c r="N9" s="1860"/>
      <c r="O9" s="707">
        <v>11</v>
      </c>
      <c r="P9" s="699">
        <v>1</v>
      </c>
      <c r="Q9" s="709">
        <v>10</v>
      </c>
      <c r="R9" s="1860"/>
      <c r="S9" s="1860"/>
      <c r="T9" s="1860"/>
    </row>
    <row r="10" spans="2:20" ht="12" customHeight="1" x14ac:dyDescent="0.25">
      <c r="B10" s="1027" t="s">
        <v>589</v>
      </c>
      <c r="C10" s="1072">
        <v>10</v>
      </c>
      <c r="D10" s="1012">
        <v>10</v>
      </c>
      <c r="E10" s="1012">
        <v>1</v>
      </c>
      <c r="F10" s="550"/>
      <c r="G10" s="1072">
        <v>55</v>
      </c>
      <c r="H10" s="833">
        <v>51</v>
      </c>
      <c r="I10" s="833">
        <v>4</v>
      </c>
      <c r="J10" s="1599"/>
      <c r="K10" s="1072">
        <v>0</v>
      </c>
      <c r="L10" s="1012">
        <v>0</v>
      </c>
      <c r="M10" s="833">
        <v>0</v>
      </c>
      <c r="N10" s="1860"/>
      <c r="O10" s="1601">
        <v>12</v>
      </c>
      <c r="P10" s="700">
        <v>12</v>
      </c>
      <c r="Q10" s="710" t="s">
        <v>647</v>
      </c>
      <c r="R10" s="1860"/>
      <c r="S10" s="1860"/>
      <c r="T10" s="1860"/>
    </row>
    <row r="11" spans="2:20" ht="12" customHeight="1" x14ac:dyDescent="0.25">
      <c r="B11" s="1027" t="s">
        <v>12</v>
      </c>
      <c r="C11" s="1072">
        <v>5</v>
      </c>
      <c r="D11" s="1012">
        <v>5</v>
      </c>
      <c r="E11" s="1012">
        <v>0</v>
      </c>
      <c r="F11" s="550"/>
      <c r="G11" s="1072">
        <v>2</v>
      </c>
      <c r="H11" s="833">
        <v>2</v>
      </c>
      <c r="I11" s="833">
        <v>0</v>
      </c>
      <c r="J11" s="1599"/>
      <c r="K11" s="1072">
        <v>2</v>
      </c>
      <c r="L11" s="1012">
        <v>2</v>
      </c>
      <c r="M11" s="833">
        <v>0</v>
      </c>
      <c r="N11" s="1860"/>
      <c r="O11" s="1601">
        <v>2</v>
      </c>
      <c r="P11" s="700">
        <v>2</v>
      </c>
      <c r="Q11" s="710">
        <v>0</v>
      </c>
      <c r="R11" s="1860"/>
      <c r="S11" s="1860"/>
      <c r="T11" s="1860"/>
    </row>
    <row r="12" spans="2:20" ht="12" customHeight="1" x14ac:dyDescent="0.25">
      <c r="B12" s="1027" t="s">
        <v>14</v>
      </c>
      <c r="C12" s="1072">
        <v>2</v>
      </c>
      <c r="D12" s="1012">
        <v>1</v>
      </c>
      <c r="E12" s="1012">
        <v>1</v>
      </c>
      <c r="F12" s="550"/>
      <c r="G12" s="1072">
        <v>7</v>
      </c>
      <c r="H12" s="833">
        <v>4</v>
      </c>
      <c r="I12" s="833">
        <v>3</v>
      </c>
      <c r="J12" s="1599"/>
      <c r="K12" s="1072">
        <v>5</v>
      </c>
      <c r="L12" s="1012">
        <v>5</v>
      </c>
      <c r="M12" s="833">
        <v>0</v>
      </c>
      <c r="N12" s="1860"/>
      <c r="O12" s="1601">
        <v>17</v>
      </c>
      <c r="P12" s="700">
        <v>14</v>
      </c>
      <c r="Q12" s="710">
        <v>3</v>
      </c>
      <c r="R12" s="1860"/>
      <c r="S12" s="1860"/>
      <c r="T12" s="1860"/>
    </row>
    <row r="13" spans="2:20" ht="12" customHeight="1" x14ac:dyDescent="0.25">
      <c r="B13" s="1027" t="s">
        <v>16</v>
      </c>
      <c r="C13" s="1072">
        <v>0</v>
      </c>
      <c r="D13" s="1012">
        <v>0</v>
      </c>
      <c r="E13" s="1012">
        <v>0</v>
      </c>
      <c r="F13" s="550"/>
      <c r="G13" s="1072">
        <v>1</v>
      </c>
      <c r="H13" s="833">
        <v>1</v>
      </c>
      <c r="I13" s="833">
        <v>0</v>
      </c>
      <c r="J13" s="1599"/>
      <c r="K13" s="1072">
        <v>1</v>
      </c>
      <c r="L13" s="1012">
        <v>0</v>
      </c>
      <c r="M13" s="833">
        <v>1</v>
      </c>
      <c r="N13" s="1860"/>
      <c r="O13" s="1601">
        <v>4</v>
      </c>
      <c r="P13" s="700">
        <v>3</v>
      </c>
      <c r="Q13" s="710">
        <v>1</v>
      </c>
      <c r="R13" s="1860"/>
      <c r="S13" s="1860"/>
      <c r="T13" s="1860"/>
    </row>
    <row r="14" spans="2:20" ht="12" customHeight="1" x14ac:dyDescent="0.25">
      <c r="B14" s="1027" t="s">
        <v>18</v>
      </c>
      <c r="C14" s="1072">
        <v>10</v>
      </c>
      <c r="D14" s="1012">
        <v>9</v>
      </c>
      <c r="E14" s="1012">
        <v>1</v>
      </c>
      <c r="F14" s="550"/>
      <c r="G14" s="1072">
        <v>11</v>
      </c>
      <c r="H14" s="833">
        <v>8</v>
      </c>
      <c r="I14" s="833">
        <v>3</v>
      </c>
      <c r="J14" s="1599"/>
      <c r="K14" s="1072">
        <v>10</v>
      </c>
      <c r="L14" s="1012">
        <v>9</v>
      </c>
      <c r="M14" s="833">
        <v>1</v>
      </c>
      <c r="N14" s="1860"/>
      <c r="O14" s="1601">
        <v>9</v>
      </c>
      <c r="P14" s="700">
        <v>5</v>
      </c>
      <c r="Q14" s="710">
        <v>4</v>
      </c>
      <c r="R14" s="1860"/>
      <c r="S14" s="1860"/>
      <c r="T14" s="1860"/>
    </row>
    <row r="15" spans="2:20" ht="12" customHeight="1" x14ac:dyDescent="0.25">
      <c r="B15" s="1027" t="s">
        <v>20</v>
      </c>
      <c r="C15" s="1072">
        <v>5</v>
      </c>
      <c r="D15" s="1012">
        <v>5</v>
      </c>
      <c r="E15" s="1012">
        <v>0</v>
      </c>
      <c r="F15" s="550"/>
      <c r="G15" s="1072">
        <v>1</v>
      </c>
      <c r="H15" s="833">
        <v>1</v>
      </c>
      <c r="I15" s="833">
        <v>0</v>
      </c>
      <c r="J15" s="1599"/>
      <c r="K15" s="1072">
        <v>4</v>
      </c>
      <c r="L15" s="1012">
        <v>3</v>
      </c>
      <c r="M15" s="833">
        <v>1</v>
      </c>
      <c r="N15" s="1860"/>
      <c r="O15" s="1601">
        <v>3</v>
      </c>
      <c r="P15" s="700">
        <v>2</v>
      </c>
      <c r="Q15" s="710">
        <v>1</v>
      </c>
      <c r="R15" s="1860"/>
      <c r="S15" s="1860"/>
    </row>
    <row r="16" spans="2:20" ht="12" customHeight="1" x14ac:dyDescent="0.25">
      <c r="B16" s="1027" t="s">
        <v>137</v>
      </c>
      <c r="C16" s="1072">
        <v>131</v>
      </c>
      <c r="D16" s="1012">
        <v>95</v>
      </c>
      <c r="E16" s="1012">
        <v>36</v>
      </c>
      <c r="F16" s="550"/>
      <c r="G16" s="1072" t="s">
        <v>123</v>
      </c>
      <c r="H16" s="833" t="s">
        <v>123</v>
      </c>
      <c r="I16" s="833" t="s">
        <v>123</v>
      </c>
      <c r="J16" s="1599"/>
      <c r="K16" s="1072">
        <v>76</v>
      </c>
      <c r="L16" s="1012">
        <v>54</v>
      </c>
      <c r="M16" s="833">
        <v>22</v>
      </c>
      <c r="N16" s="1860"/>
      <c r="O16" s="1601">
        <v>181</v>
      </c>
      <c r="P16" s="700">
        <v>140</v>
      </c>
      <c r="Q16" s="710">
        <v>41</v>
      </c>
      <c r="R16" s="1860"/>
      <c r="S16" s="1860"/>
      <c r="T16" s="1860"/>
    </row>
    <row r="17" spans="2:20" ht="12" customHeight="1" x14ac:dyDescent="0.25">
      <c r="B17" s="1027" t="s">
        <v>23</v>
      </c>
      <c r="C17" s="1072">
        <v>89</v>
      </c>
      <c r="D17" s="1012">
        <v>89</v>
      </c>
      <c r="E17" s="1012">
        <v>0</v>
      </c>
      <c r="F17" s="550"/>
      <c r="G17" s="1072" t="s">
        <v>123</v>
      </c>
      <c r="H17" s="833" t="s">
        <v>123</v>
      </c>
      <c r="I17" s="833" t="s">
        <v>123</v>
      </c>
      <c r="J17" s="1599"/>
      <c r="K17" s="1072">
        <v>71</v>
      </c>
      <c r="L17" s="1012">
        <v>71</v>
      </c>
      <c r="M17" s="833">
        <v>0</v>
      </c>
      <c r="N17" s="1860"/>
      <c r="O17" s="1601">
        <v>244</v>
      </c>
      <c r="P17" s="700">
        <v>209</v>
      </c>
      <c r="Q17" s="710">
        <v>35</v>
      </c>
      <c r="R17" s="1860"/>
      <c r="S17" s="1860"/>
      <c r="T17" s="1860"/>
    </row>
    <row r="18" spans="2:20" ht="12" customHeight="1" x14ac:dyDescent="0.25">
      <c r="B18" s="1029" t="s">
        <v>24</v>
      </c>
      <c r="C18" s="1073">
        <v>96</v>
      </c>
      <c r="D18" s="1071">
        <v>93</v>
      </c>
      <c r="E18" s="1071">
        <v>0</v>
      </c>
      <c r="F18" s="550"/>
      <c r="G18" s="1073">
        <v>204</v>
      </c>
      <c r="H18" s="1074">
        <v>202</v>
      </c>
      <c r="I18" s="1074">
        <v>2</v>
      </c>
      <c r="J18" s="1599"/>
      <c r="K18" s="1009">
        <v>30</v>
      </c>
      <c r="L18" s="1071">
        <v>30</v>
      </c>
      <c r="M18" s="1074">
        <v>0</v>
      </c>
      <c r="N18" s="1860"/>
      <c r="O18" s="708">
        <v>213</v>
      </c>
      <c r="P18" s="1602">
        <v>211</v>
      </c>
      <c r="Q18" s="1603">
        <v>2</v>
      </c>
      <c r="R18" s="1860"/>
      <c r="S18" s="1860"/>
      <c r="T18" s="1860"/>
    </row>
    <row r="19" spans="2:20" ht="12" customHeight="1" x14ac:dyDescent="0.25">
      <c r="B19" s="140" t="s">
        <v>26</v>
      </c>
      <c r="C19" s="549">
        <f>SUM(C9:C18)</f>
        <v>350</v>
      </c>
      <c r="D19" s="549"/>
      <c r="E19" s="549"/>
      <c r="F19" s="550"/>
      <c r="G19" s="549"/>
      <c r="H19" s="549"/>
      <c r="I19" s="549"/>
      <c r="J19" s="1599"/>
      <c r="K19" s="235">
        <f>SUM(K9:K18)</f>
        <v>199</v>
      </c>
      <c r="L19" s="235"/>
      <c r="M19" s="235"/>
      <c r="N19" s="1860"/>
      <c r="O19" s="235"/>
      <c r="P19" s="235"/>
      <c r="Q19" s="235"/>
      <c r="R19" s="1860"/>
      <c r="S19" s="1860"/>
      <c r="T19" s="1860"/>
    </row>
    <row r="20" spans="2:20" ht="12" customHeight="1" x14ac:dyDescent="0.25">
      <c r="B20" s="49"/>
      <c r="C20" s="549"/>
      <c r="D20" s="550"/>
      <c r="E20" s="550"/>
      <c r="F20" s="868"/>
      <c r="G20" s="549"/>
      <c r="H20" s="550"/>
      <c r="I20" s="550"/>
      <c r="J20" s="1600"/>
      <c r="K20" s="235"/>
      <c r="L20" s="236"/>
      <c r="M20" s="236"/>
      <c r="N20" s="1860"/>
      <c r="O20" s="235"/>
      <c r="P20" s="236"/>
      <c r="Q20" s="236"/>
      <c r="R20" s="1860"/>
      <c r="S20" s="1860"/>
      <c r="T20" s="1860"/>
    </row>
    <row r="21" spans="2:20" ht="12" customHeight="1" x14ac:dyDescent="0.25">
      <c r="B21" s="696" t="s">
        <v>27</v>
      </c>
      <c r="C21" s="549"/>
      <c r="D21" s="550"/>
      <c r="E21" s="550"/>
      <c r="F21" s="868"/>
      <c r="G21" s="549"/>
      <c r="H21" s="550"/>
      <c r="I21" s="550"/>
      <c r="J21" s="1600"/>
      <c r="K21" s="235"/>
      <c r="L21" s="236"/>
      <c r="M21" s="236"/>
      <c r="N21" s="1860"/>
      <c r="O21" s="235"/>
      <c r="P21" s="236"/>
      <c r="Q21" s="236"/>
      <c r="R21" s="1860"/>
      <c r="S21" s="1860"/>
      <c r="T21" s="1860"/>
    </row>
    <row r="22" spans="2:20" ht="12" customHeight="1" x14ac:dyDescent="0.25">
      <c r="B22" s="570" t="s">
        <v>28</v>
      </c>
      <c r="C22" s="1008">
        <v>122</v>
      </c>
      <c r="D22" s="1010">
        <v>106</v>
      </c>
      <c r="E22" s="1010">
        <v>16</v>
      </c>
      <c r="F22" s="550"/>
      <c r="G22" s="1008">
        <v>70</v>
      </c>
      <c r="H22" s="1010">
        <v>63</v>
      </c>
      <c r="I22" s="1010">
        <v>7</v>
      </c>
      <c r="J22" s="1599"/>
      <c r="K22" s="1004">
        <v>111</v>
      </c>
      <c r="L22" s="1010">
        <v>95</v>
      </c>
      <c r="M22" s="1001">
        <v>16</v>
      </c>
      <c r="N22" s="1860"/>
      <c r="O22" s="707">
        <v>129</v>
      </c>
      <c r="P22" s="699">
        <v>121</v>
      </c>
      <c r="Q22" s="709">
        <v>8</v>
      </c>
      <c r="R22" s="1860"/>
      <c r="S22" s="1860"/>
      <c r="T22" s="1860"/>
    </row>
    <row r="23" spans="2:20" ht="12" customHeight="1" x14ac:dyDescent="0.25">
      <c r="B23" s="36" t="s">
        <v>537</v>
      </c>
      <c r="C23" s="1072">
        <v>207</v>
      </c>
      <c r="D23" s="1012">
        <v>207</v>
      </c>
      <c r="E23" s="1012">
        <v>0</v>
      </c>
      <c r="F23" s="550"/>
      <c r="G23" s="1072">
        <v>412</v>
      </c>
      <c r="H23" s="1012">
        <v>412</v>
      </c>
      <c r="I23" s="1012">
        <v>0</v>
      </c>
      <c r="J23" s="1599"/>
      <c r="K23" s="1373">
        <v>70</v>
      </c>
      <c r="L23" s="1012">
        <v>70</v>
      </c>
      <c r="M23" s="833">
        <v>0</v>
      </c>
      <c r="N23" s="1860"/>
      <c r="O23" s="1601">
        <v>0</v>
      </c>
      <c r="P23" s="700" t="s">
        <v>651</v>
      </c>
      <c r="Q23" s="710">
        <v>0</v>
      </c>
      <c r="R23" s="1860"/>
      <c r="S23" s="1860"/>
      <c r="T23" s="1860"/>
    </row>
    <row r="24" spans="2:20" ht="12" customHeight="1" x14ac:dyDescent="0.25">
      <c r="B24" s="36" t="s">
        <v>31</v>
      </c>
      <c r="C24" s="1072">
        <v>14</v>
      </c>
      <c r="D24" s="1012">
        <v>14</v>
      </c>
      <c r="E24" s="1012">
        <v>0</v>
      </c>
      <c r="F24" s="550"/>
      <c r="G24" s="1072">
        <v>13</v>
      </c>
      <c r="H24" s="1012">
        <v>13</v>
      </c>
      <c r="I24" s="1012">
        <v>0</v>
      </c>
      <c r="J24" s="1599"/>
      <c r="K24" s="1373">
        <v>11</v>
      </c>
      <c r="L24" s="1012">
        <v>11</v>
      </c>
      <c r="M24" s="833">
        <v>0</v>
      </c>
      <c r="N24" s="1860"/>
      <c r="O24" s="1601">
        <v>10</v>
      </c>
      <c r="P24" s="700">
        <v>10</v>
      </c>
      <c r="Q24" s="710">
        <v>0</v>
      </c>
      <c r="R24" s="1860"/>
      <c r="S24" s="1860"/>
      <c r="T24" s="1860"/>
    </row>
    <row r="25" spans="2:20" ht="12" customHeight="1" x14ac:dyDescent="0.25">
      <c r="B25" s="36" t="s">
        <v>33</v>
      </c>
      <c r="C25" s="1072">
        <v>3</v>
      </c>
      <c r="D25" s="1012">
        <v>3</v>
      </c>
      <c r="E25" s="1012">
        <v>0</v>
      </c>
      <c r="F25" s="550"/>
      <c r="G25" s="1072">
        <v>2</v>
      </c>
      <c r="H25" s="1012">
        <v>2</v>
      </c>
      <c r="I25" s="1012"/>
      <c r="J25" s="1599"/>
      <c r="K25" s="1373">
        <v>3</v>
      </c>
      <c r="L25" s="1012">
        <v>3</v>
      </c>
      <c r="M25" s="833">
        <v>0</v>
      </c>
      <c r="N25" s="1860"/>
      <c r="O25" s="1601">
        <v>2</v>
      </c>
      <c r="P25" s="700">
        <v>2</v>
      </c>
      <c r="Q25" s="710">
        <v>0</v>
      </c>
      <c r="R25" s="1860"/>
      <c r="S25" s="1860"/>
      <c r="T25" s="1860"/>
    </row>
    <row r="26" spans="2:20" ht="12" customHeight="1" x14ac:dyDescent="0.25">
      <c r="B26" s="36" t="s">
        <v>35</v>
      </c>
      <c r="C26" s="1072">
        <v>31</v>
      </c>
      <c r="D26" s="1012">
        <v>31</v>
      </c>
      <c r="E26" s="1012">
        <v>0</v>
      </c>
      <c r="F26" s="550"/>
      <c r="G26" s="1072">
        <v>7</v>
      </c>
      <c r="H26" s="1012">
        <v>7</v>
      </c>
      <c r="I26" s="1012">
        <v>0</v>
      </c>
      <c r="J26" s="1599"/>
      <c r="K26" s="1373">
        <v>19</v>
      </c>
      <c r="L26" s="1012">
        <v>19</v>
      </c>
      <c r="M26" s="833">
        <v>0</v>
      </c>
      <c r="N26" s="1860"/>
      <c r="O26" s="1601" t="s">
        <v>123</v>
      </c>
      <c r="P26" s="700" t="s">
        <v>123</v>
      </c>
      <c r="Q26" s="710" t="s">
        <v>123</v>
      </c>
      <c r="R26" s="1860"/>
      <c r="S26" s="1860"/>
      <c r="T26" s="1860"/>
    </row>
    <row r="27" spans="2:20" ht="12" customHeight="1" x14ac:dyDescent="0.25">
      <c r="B27" s="36" t="s">
        <v>37</v>
      </c>
      <c r="C27" s="1072">
        <v>174</v>
      </c>
      <c r="D27" s="1012">
        <v>142</v>
      </c>
      <c r="E27" s="1012">
        <v>32</v>
      </c>
      <c r="F27" s="550"/>
      <c r="G27" s="1072">
        <v>29</v>
      </c>
      <c r="H27" s="1012">
        <v>27</v>
      </c>
      <c r="I27" s="1012">
        <v>2</v>
      </c>
      <c r="J27" s="1599"/>
      <c r="K27" s="1373">
        <v>126</v>
      </c>
      <c r="L27" s="1012">
        <v>115</v>
      </c>
      <c r="M27" s="833">
        <v>11</v>
      </c>
      <c r="N27" s="1860"/>
      <c r="O27" s="1601">
        <v>19</v>
      </c>
      <c r="P27" s="700">
        <v>17</v>
      </c>
      <c r="Q27" s="710">
        <v>2</v>
      </c>
      <c r="R27" s="1860"/>
      <c r="S27" s="1860"/>
      <c r="T27" s="1860"/>
    </row>
    <row r="28" spans="2:20" ht="12" customHeight="1" x14ac:dyDescent="0.25">
      <c r="B28" s="36" t="s">
        <v>39</v>
      </c>
      <c r="C28" s="1072">
        <v>37</v>
      </c>
      <c r="D28" s="1012">
        <v>37</v>
      </c>
      <c r="E28" s="1012">
        <v>0</v>
      </c>
      <c r="F28" s="550"/>
      <c r="G28" s="1072">
        <v>8</v>
      </c>
      <c r="H28" s="1012">
        <v>8</v>
      </c>
      <c r="I28" s="1012">
        <v>0</v>
      </c>
      <c r="J28" s="1599"/>
      <c r="K28" s="1373">
        <v>16</v>
      </c>
      <c r="L28" s="1012">
        <v>16</v>
      </c>
      <c r="M28" s="833">
        <v>0</v>
      </c>
      <c r="N28" s="1860"/>
      <c r="O28" s="1601" t="s">
        <v>123</v>
      </c>
      <c r="P28" s="700" t="s">
        <v>123</v>
      </c>
      <c r="Q28" s="710" t="s">
        <v>123</v>
      </c>
      <c r="R28" s="1860"/>
      <c r="S28" s="1860"/>
      <c r="T28" s="1860"/>
    </row>
    <row r="29" spans="2:20" ht="12" customHeight="1" x14ac:dyDescent="0.25">
      <c r="B29" s="36" t="s">
        <v>41</v>
      </c>
      <c r="C29" s="1072">
        <v>104</v>
      </c>
      <c r="D29" s="1012">
        <v>103</v>
      </c>
      <c r="E29" s="1012">
        <v>1</v>
      </c>
      <c r="F29" s="550"/>
      <c r="G29" s="1072">
        <v>41</v>
      </c>
      <c r="H29" s="1012">
        <v>40</v>
      </c>
      <c r="I29" s="1012">
        <v>1</v>
      </c>
      <c r="J29" s="1599"/>
      <c r="K29" s="1373">
        <v>96</v>
      </c>
      <c r="L29" s="1012">
        <v>96</v>
      </c>
      <c r="M29" s="833">
        <v>0</v>
      </c>
      <c r="N29" s="1860"/>
      <c r="O29" s="1601">
        <v>68</v>
      </c>
      <c r="P29" s="700">
        <v>65</v>
      </c>
      <c r="Q29" s="710">
        <v>3</v>
      </c>
      <c r="R29" s="1860"/>
      <c r="S29" s="1860"/>
      <c r="T29" s="1860"/>
    </row>
    <row r="30" spans="2:20" ht="12" customHeight="1" x14ac:dyDescent="0.25">
      <c r="B30" s="36" t="s">
        <v>43</v>
      </c>
      <c r="C30" s="1072">
        <v>96</v>
      </c>
      <c r="D30" s="1012">
        <v>96</v>
      </c>
      <c r="E30" s="1012">
        <v>2</v>
      </c>
      <c r="F30" s="550"/>
      <c r="G30" s="1072">
        <v>46</v>
      </c>
      <c r="H30" s="1012">
        <v>44</v>
      </c>
      <c r="I30" s="1012">
        <v>2</v>
      </c>
      <c r="J30" s="1599"/>
      <c r="K30" s="1373">
        <v>83</v>
      </c>
      <c r="L30" s="1012">
        <v>78</v>
      </c>
      <c r="M30" s="833">
        <v>5</v>
      </c>
      <c r="N30" s="1860"/>
      <c r="O30" s="1601">
        <v>29</v>
      </c>
      <c r="P30" s="700">
        <v>29</v>
      </c>
      <c r="Q30" s="710">
        <v>0</v>
      </c>
      <c r="R30" s="1860"/>
      <c r="S30" s="1860"/>
      <c r="T30" s="1860"/>
    </row>
    <row r="31" spans="2:20" ht="12" customHeight="1" x14ac:dyDescent="0.25">
      <c r="B31" s="36" t="s">
        <v>612</v>
      </c>
      <c r="C31" s="1072">
        <v>114</v>
      </c>
      <c r="D31" s="1012">
        <v>114</v>
      </c>
      <c r="E31" s="1012">
        <v>0</v>
      </c>
      <c r="F31" s="550"/>
      <c r="G31" s="1072">
        <v>71</v>
      </c>
      <c r="H31" s="1012">
        <v>71</v>
      </c>
      <c r="I31" s="1012">
        <v>0</v>
      </c>
      <c r="J31" s="1599"/>
      <c r="K31" s="1373">
        <v>49</v>
      </c>
      <c r="L31" s="1012">
        <v>49</v>
      </c>
      <c r="M31" s="833">
        <v>0</v>
      </c>
      <c r="N31" s="1860"/>
      <c r="O31" s="1601">
        <v>52</v>
      </c>
      <c r="P31" s="700">
        <v>52</v>
      </c>
      <c r="Q31" s="710">
        <v>0</v>
      </c>
      <c r="R31" s="1860"/>
      <c r="S31" s="1860"/>
      <c r="T31" s="1860"/>
    </row>
    <row r="32" spans="2:20" ht="12" customHeight="1" x14ac:dyDescent="0.25">
      <c r="B32" s="36" t="s">
        <v>45</v>
      </c>
      <c r="C32" s="1072">
        <v>1</v>
      </c>
      <c r="D32" s="1012">
        <v>1</v>
      </c>
      <c r="E32" s="1012">
        <v>0</v>
      </c>
      <c r="F32" s="550"/>
      <c r="G32" s="1072">
        <v>8</v>
      </c>
      <c r="H32" s="1012">
        <v>6</v>
      </c>
      <c r="I32" s="1012">
        <v>2</v>
      </c>
      <c r="J32" s="1599"/>
      <c r="K32" s="1373">
        <v>10</v>
      </c>
      <c r="L32" s="1012">
        <v>10</v>
      </c>
      <c r="M32" s="833">
        <v>0</v>
      </c>
      <c r="N32" s="1860"/>
      <c r="O32" s="1601">
        <v>12</v>
      </c>
      <c r="P32" s="700">
        <v>8</v>
      </c>
      <c r="Q32" s="710">
        <v>4</v>
      </c>
      <c r="R32" s="1860"/>
      <c r="S32" s="1860"/>
      <c r="T32" s="1860"/>
    </row>
    <row r="33" spans="1:20" ht="12" customHeight="1" x14ac:dyDescent="0.25">
      <c r="B33" s="36" t="s">
        <v>553</v>
      </c>
      <c r="C33" s="1072">
        <v>4</v>
      </c>
      <c r="D33" s="1012">
        <v>4</v>
      </c>
      <c r="E33" s="1012">
        <v>0</v>
      </c>
      <c r="F33" s="550"/>
      <c r="G33" s="1072">
        <v>2</v>
      </c>
      <c r="H33" s="1012">
        <v>2</v>
      </c>
      <c r="I33" s="1012">
        <v>0</v>
      </c>
      <c r="J33" s="1599"/>
      <c r="K33" s="1373">
        <v>4</v>
      </c>
      <c r="L33" s="1012">
        <v>4</v>
      </c>
      <c r="M33" s="833">
        <v>0</v>
      </c>
      <c r="N33" s="1860"/>
      <c r="O33" s="1601">
        <v>4</v>
      </c>
      <c r="P33" s="700">
        <v>4</v>
      </c>
      <c r="Q33" s="710">
        <v>0</v>
      </c>
      <c r="R33" s="1860"/>
      <c r="S33" s="1860"/>
      <c r="T33" s="1860"/>
    </row>
    <row r="34" spans="1:20" ht="12" customHeight="1" x14ac:dyDescent="0.25">
      <c r="B34" s="36" t="s">
        <v>48</v>
      </c>
      <c r="C34" s="1072">
        <v>215</v>
      </c>
      <c r="D34" s="1012">
        <v>215</v>
      </c>
      <c r="E34" s="1012">
        <v>0</v>
      </c>
      <c r="F34" s="550"/>
      <c r="G34" s="1072">
        <v>1</v>
      </c>
      <c r="H34" s="1012">
        <v>1</v>
      </c>
      <c r="I34" s="1012">
        <v>0</v>
      </c>
      <c r="J34" s="1599"/>
      <c r="K34" s="1373">
        <v>103</v>
      </c>
      <c r="L34" s="1012">
        <v>103</v>
      </c>
      <c r="M34" s="833">
        <v>0</v>
      </c>
      <c r="N34" s="1860"/>
      <c r="O34" s="1601">
        <v>1</v>
      </c>
      <c r="P34" s="700">
        <v>1</v>
      </c>
      <c r="Q34" s="710">
        <v>0</v>
      </c>
      <c r="R34" s="1860"/>
      <c r="S34" s="1860"/>
      <c r="T34" s="1860"/>
    </row>
    <row r="35" spans="1:20" ht="12" customHeight="1" x14ac:dyDescent="0.25">
      <c r="B35" s="36" t="s">
        <v>50</v>
      </c>
      <c r="C35" s="1072">
        <v>223</v>
      </c>
      <c r="D35" s="1012">
        <v>223</v>
      </c>
      <c r="E35" s="1012">
        <v>0</v>
      </c>
      <c r="F35" s="550"/>
      <c r="G35" s="1072">
        <v>4</v>
      </c>
      <c r="H35" s="1012">
        <v>4</v>
      </c>
      <c r="I35" s="1012">
        <v>0</v>
      </c>
      <c r="J35" s="1599"/>
      <c r="K35" s="1373">
        <v>124</v>
      </c>
      <c r="L35" s="1012">
        <v>124</v>
      </c>
      <c r="M35" s="833">
        <v>0</v>
      </c>
      <c r="N35" s="1860"/>
      <c r="O35" s="1601">
        <v>0</v>
      </c>
      <c r="P35" s="700">
        <v>0</v>
      </c>
      <c r="Q35" s="710">
        <v>0</v>
      </c>
      <c r="R35" s="1860"/>
      <c r="S35" s="1860"/>
      <c r="T35" s="1860"/>
    </row>
    <row r="36" spans="1:20" ht="12" customHeight="1" x14ac:dyDescent="0.25">
      <c r="B36" s="36" t="s">
        <v>51</v>
      </c>
      <c r="C36" s="1072">
        <v>24</v>
      </c>
      <c r="D36" s="1012">
        <v>18</v>
      </c>
      <c r="E36" s="1012">
        <v>6</v>
      </c>
      <c r="F36" s="550"/>
      <c r="G36" s="1072">
        <v>27</v>
      </c>
      <c r="H36" s="1012">
        <v>10</v>
      </c>
      <c r="I36" s="1012">
        <v>17</v>
      </c>
      <c r="J36" s="1599"/>
      <c r="K36" s="1373">
        <v>19</v>
      </c>
      <c r="L36" s="1012">
        <v>11</v>
      </c>
      <c r="M36" s="833">
        <v>8</v>
      </c>
      <c r="N36" s="1860"/>
      <c r="O36" s="1601">
        <v>30</v>
      </c>
      <c r="P36" s="700">
        <v>16</v>
      </c>
      <c r="Q36" s="710">
        <v>14</v>
      </c>
      <c r="R36" s="1860"/>
      <c r="S36" s="1860"/>
      <c r="T36" s="1860"/>
    </row>
    <row r="37" spans="1:20" ht="12" customHeight="1" x14ac:dyDescent="0.25">
      <c r="B37" s="36" t="s">
        <v>474</v>
      </c>
      <c r="C37" s="1072">
        <v>39</v>
      </c>
      <c r="D37" s="1012">
        <v>39</v>
      </c>
      <c r="E37" s="1012">
        <v>0</v>
      </c>
      <c r="F37" s="550"/>
      <c r="G37" s="1072">
        <v>7</v>
      </c>
      <c r="H37" s="1012">
        <v>7</v>
      </c>
      <c r="I37" s="1012" t="s">
        <v>123</v>
      </c>
      <c r="J37" s="1599"/>
      <c r="K37" s="1373">
        <v>25</v>
      </c>
      <c r="L37" s="1012">
        <v>25</v>
      </c>
      <c r="M37" s="833">
        <v>0</v>
      </c>
      <c r="N37" s="1860"/>
      <c r="O37" s="1601">
        <v>8</v>
      </c>
      <c r="P37" s="700">
        <v>8</v>
      </c>
      <c r="Q37" s="710">
        <v>0</v>
      </c>
      <c r="R37" s="1860"/>
      <c r="S37" s="1860"/>
      <c r="T37" s="1860"/>
    </row>
    <row r="38" spans="1:20" ht="12" customHeight="1" x14ac:dyDescent="0.25">
      <c r="B38" s="36" t="s">
        <v>55</v>
      </c>
      <c r="C38" s="1072">
        <v>21</v>
      </c>
      <c r="D38" s="1012">
        <v>20</v>
      </c>
      <c r="E38" s="1012">
        <v>1</v>
      </c>
      <c r="F38" s="550"/>
      <c r="G38" s="1072">
        <v>11</v>
      </c>
      <c r="H38" s="1012">
        <v>9</v>
      </c>
      <c r="I38" s="1012">
        <v>2</v>
      </c>
      <c r="J38" s="1599"/>
      <c r="K38" s="1373">
        <v>36</v>
      </c>
      <c r="L38" s="1012">
        <v>31</v>
      </c>
      <c r="M38" s="833">
        <v>5</v>
      </c>
      <c r="N38" s="1860"/>
      <c r="O38" s="1601">
        <v>16</v>
      </c>
      <c r="P38" s="700">
        <v>15</v>
      </c>
      <c r="Q38" s="710">
        <v>1</v>
      </c>
      <c r="R38" s="1860"/>
      <c r="S38" s="1860"/>
      <c r="T38" s="1860"/>
    </row>
    <row r="39" spans="1:20" ht="11.45" customHeight="1" x14ac:dyDescent="0.25">
      <c r="B39" s="39" t="s">
        <v>57</v>
      </c>
      <c r="C39" s="1073">
        <v>21</v>
      </c>
      <c r="D39" s="1071">
        <v>11</v>
      </c>
      <c r="E39" s="1071">
        <v>10</v>
      </c>
      <c r="F39" s="550"/>
      <c r="G39" s="1073">
        <v>8</v>
      </c>
      <c r="H39" s="1071">
        <v>6</v>
      </c>
      <c r="I39" s="1071">
        <v>2</v>
      </c>
      <c r="J39" s="1599"/>
      <c r="K39" s="1006">
        <v>25</v>
      </c>
      <c r="L39" s="1071">
        <v>16</v>
      </c>
      <c r="M39" s="1074">
        <v>9</v>
      </c>
      <c r="N39" s="1860"/>
      <c r="O39" s="708">
        <v>10</v>
      </c>
      <c r="P39" s="1602">
        <v>7</v>
      </c>
      <c r="Q39" s="1603">
        <v>3</v>
      </c>
      <c r="R39" s="1860"/>
      <c r="S39" s="1860"/>
      <c r="T39" s="1860"/>
    </row>
    <row r="40" spans="1:20" ht="12" customHeight="1" x14ac:dyDescent="0.25">
      <c r="B40" s="140" t="s">
        <v>26</v>
      </c>
      <c r="C40" s="549">
        <f>SUM(C22:C39)</f>
        <v>1450</v>
      </c>
      <c r="D40" s="549"/>
      <c r="E40" s="549"/>
      <c r="F40" s="550"/>
      <c r="G40" s="549"/>
      <c r="H40" s="549"/>
      <c r="I40" s="549"/>
      <c r="J40" s="1599"/>
      <c r="K40" s="235">
        <f>SUM(K22:K39)</f>
        <v>930</v>
      </c>
      <c r="L40" s="235"/>
      <c r="M40" s="235"/>
      <c r="N40" s="1860"/>
      <c r="O40" s="235"/>
      <c r="P40" s="235"/>
      <c r="Q40" s="235"/>
      <c r="R40" s="1860"/>
      <c r="S40" s="1860"/>
      <c r="T40" s="1860"/>
    </row>
    <row r="41" spans="1:20" ht="12" customHeight="1" x14ac:dyDescent="0.25">
      <c r="B41" s="40"/>
      <c r="C41" s="549"/>
      <c r="D41" s="550"/>
      <c r="E41" s="550"/>
      <c r="F41" s="868"/>
      <c r="G41" s="549"/>
      <c r="H41" s="550"/>
      <c r="I41" s="550"/>
      <c r="J41" s="1600"/>
      <c r="K41" s="235"/>
      <c r="L41" s="236"/>
      <c r="M41" s="236"/>
      <c r="N41" s="1860"/>
      <c r="O41" s="235"/>
      <c r="P41" s="236"/>
      <c r="Q41" s="236"/>
      <c r="R41" s="1860"/>
      <c r="S41" s="1860"/>
      <c r="T41" s="1860"/>
    </row>
    <row r="42" spans="1:20" ht="12" customHeight="1" x14ac:dyDescent="0.25">
      <c r="B42" s="696" t="s">
        <v>59</v>
      </c>
      <c r="C42" s="549"/>
      <c r="D42" s="550"/>
      <c r="E42" s="550"/>
      <c r="F42" s="868"/>
      <c r="G42" s="549"/>
      <c r="H42" s="550"/>
      <c r="I42" s="550"/>
      <c r="J42" s="1600"/>
      <c r="K42" s="235"/>
      <c r="L42" s="236"/>
      <c r="M42" s="236"/>
      <c r="N42" s="1860"/>
      <c r="O42" s="235"/>
      <c r="P42" s="236"/>
      <c r="Q42" s="236"/>
      <c r="R42" s="1860"/>
      <c r="S42" s="1860"/>
      <c r="T42" s="1860"/>
    </row>
    <row r="43" spans="1:20" ht="12" customHeight="1" x14ac:dyDescent="0.25">
      <c r="B43" s="570" t="s">
        <v>62</v>
      </c>
      <c r="C43" s="1008">
        <v>0</v>
      </c>
      <c r="D43" s="1010">
        <v>0</v>
      </c>
      <c r="E43" s="1010">
        <v>0</v>
      </c>
      <c r="F43" s="550"/>
      <c r="G43" s="1008">
        <v>30</v>
      </c>
      <c r="H43" s="1010">
        <v>30</v>
      </c>
      <c r="I43" s="1001">
        <v>0</v>
      </c>
      <c r="J43" s="1599"/>
      <c r="K43" s="1004">
        <v>0</v>
      </c>
      <c r="L43" s="1010">
        <v>0</v>
      </c>
      <c r="M43" s="1001">
        <v>0</v>
      </c>
      <c r="N43" s="1860"/>
      <c r="O43" s="701">
        <v>4</v>
      </c>
      <c r="P43" s="702">
        <v>4</v>
      </c>
      <c r="Q43" s="703">
        <v>0</v>
      </c>
      <c r="R43" s="1860"/>
      <c r="S43" s="1860"/>
      <c r="T43" s="1860"/>
    </row>
    <row r="44" spans="1:20" s="102" customFormat="1" ht="12" customHeight="1" x14ac:dyDescent="0.25">
      <c r="A44" s="3"/>
      <c r="B44" s="36" t="s">
        <v>151</v>
      </c>
      <c r="C44" s="1072">
        <v>2</v>
      </c>
      <c r="D44" s="1012">
        <v>2</v>
      </c>
      <c r="E44" s="1012" t="s">
        <v>598</v>
      </c>
      <c r="F44" s="550"/>
      <c r="G44" s="1072" t="s">
        <v>123</v>
      </c>
      <c r="H44" s="1012" t="s">
        <v>123</v>
      </c>
      <c r="I44" s="833" t="s">
        <v>123</v>
      </c>
      <c r="J44" s="1599"/>
      <c r="K44" s="1013">
        <v>2</v>
      </c>
      <c r="L44" s="1012">
        <v>1</v>
      </c>
      <c r="M44" s="833">
        <v>1</v>
      </c>
      <c r="N44" s="1860"/>
      <c r="O44" s="711">
        <v>24</v>
      </c>
      <c r="P44" s="143">
        <v>24</v>
      </c>
      <c r="Q44" s="1604">
        <v>0</v>
      </c>
      <c r="R44" s="1860"/>
      <c r="S44" s="1860"/>
      <c r="T44" s="1860"/>
    </row>
    <row r="45" spans="1:20" ht="12" customHeight="1" x14ac:dyDescent="0.25">
      <c r="B45" s="36" t="s">
        <v>65</v>
      </c>
      <c r="C45" s="1072">
        <v>0</v>
      </c>
      <c r="D45" s="1012">
        <v>0</v>
      </c>
      <c r="E45" s="1012">
        <v>0</v>
      </c>
      <c r="F45" s="550"/>
      <c r="G45" s="1072" t="s">
        <v>123</v>
      </c>
      <c r="H45" s="1012" t="s">
        <v>123</v>
      </c>
      <c r="I45" s="833" t="s">
        <v>123</v>
      </c>
      <c r="J45" s="1599"/>
      <c r="K45" s="1013">
        <v>0</v>
      </c>
      <c r="L45" s="1012">
        <v>0</v>
      </c>
      <c r="M45" s="833">
        <v>0</v>
      </c>
      <c r="N45" s="1860"/>
      <c r="O45" s="711">
        <v>2</v>
      </c>
      <c r="P45" s="143">
        <v>1</v>
      </c>
      <c r="Q45" s="1604">
        <v>1</v>
      </c>
      <c r="R45" s="1860"/>
      <c r="S45" s="1860"/>
      <c r="T45" s="1860"/>
    </row>
    <row r="46" spans="1:20" ht="12" customHeight="1" x14ac:dyDescent="0.25">
      <c r="B46" s="36" t="s">
        <v>154</v>
      </c>
      <c r="C46" s="1072">
        <v>33</v>
      </c>
      <c r="D46" s="1012">
        <v>33</v>
      </c>
      <c r="E46" s="1012">
        <v>0</v>
      </c>
      <c r="F46" s="550"/>
      <c r="G46" s="1072">
        <v>402</v>
      </c>
      <c r="H46" s="1012">
        <v>402</v>
      </c>
      <c r="I46" s="833">
        <v>0</v>
      </c>
      <c r="J46" s="1599"/>
      <c r="K46" s="1013">
        <v>47</v>
      </c>
      <c r="L46" s="1012">
        <v>46</v>
      </c>
      <c r="M46" s="833">
        <v>1</v>
      </c>
      <c r="N46" s="1860"/>
      <c r="O46" s="711">
        <v>192</v>
      </c>
      <c r="P46" s="143">
        <v>189</v>
      </c>
      <c r="Q46" s="1604">
        <v>3</v>
      </c>
      <c r="R46" s="1860"/>
      <c r="S46" s="1860"/>
      <c r="T46" s="1860"/>
    </row>
    <row r="47" spans="1:20" ht="12" customHeight="1" x14ac:dyDescent="0.25">
      <c r="B47" s="36" t="s">
        <v>68</v>
      </c>
      <c r="C47" s="1072">
        <v>3</v>
      </c>
      <c r="D47" s="1012">
        <v>3</v>
      </c>
      <c r="E47" s="1012">
        <v>0</v>
      </c>
      <c r="F47" s="550"/>
      <c r="G47" s="1072">
        <v>9</v>
      </c>
      <c r="H47" s="1012">
        <v>9</v>
      </c>
      <c r="I47" s="1012">
        <v>0</v>
      </c>
      <c r="J47" s="1599"/>
      <c r="K47" s="1013">
        <v>3</v>
      </c>
      <c r="L47" s="1012">
        <v>3</v>
      </c>
      <c r="M47" s="833">
        <v>0</v>
      </c>
      <c r="N47" s="1860"/>
      <c r="O47" s="711">
        <v>13</v>
      </c>
      <c r="P47" s="143">
        <v>13</v>
      </c>
      <c r="Q47" s="1604">
        <v>0</v>
      </c>
      <c r="R47" s="1860"/>
      <c r="S47" s="1860"/>
      <c r="T47" s="1860"/>
    </row>
    <row r="48" spans="1:20" ht="10.9" customHeight="1" x14ac:dyDescent="0.25">
      <c r="B48" s="36" t="s">
        <v>70</v>
      </c>
      <c r="C48" s="1072">
        <v>0</v>
      </c>
      <c r="D48" s="1012">
        <v>0</v>
      </c>
      <c r="E48" s="1012">
        <v>0</v>
      </c>
      <c r="F48" s="550"/>
      <c r="G48" s="1072">
        <v>1</v>
      </c>
      <c r="H48" s="1012">
        <v>1</v>
      </c>
      <c r="I48" s="1012">
        <v>0</v>
      </c>
      <c r="J48" s="1599"/>
      <c r="K48" s="1013">
        <v>1</v>
      </c>
      <c r="L48" s="1012">
        <v>1</v>
      </c>
      <c r="M48" s="833">
        <v>0</v>
      </c>
      <c r="N48" s="1860"/>
      <c r="O48" s="711">
        <v>1</v>
      </c>
      <c r="P48" s="143">
        <v>1</v>
      </c>
      <c r="Q48" s="143">
        <v>0</v>
      </c>
      <c r="R48" s="1860"/>
      <c r="S48" s="1860"/>
      <c r="T48" s="1860"/>
    </row>
    <row r="49" spans="1:20" ht="12" customHeight="1" x14ac:dyDescent="0.25">
      <c r="B49" s="36" t="s">
        <v>72</v>
      </c>
      <c r="C49" s="1072">
        <v>0</v>
      </c>
      <c r="D49" s="1012">
        <v>0</v>
      </c>
      <c r="E49" s="1012">
        <v>0</v>
      </c>
      <c r="F49" s="550"/>
      <c r="G49" s="1072">
        <v>11</v>
      </c>
      <c r="H49" s="1012">
        <v>11</v>
      </c>
      <c r="I49" s="1012">
        <v>0</v>
      </c>
      <c r="J49" s="1599"/>
      <c r="K49" s="1013">
        <v>0</v>
      </c>
      <c r="L49" s="1012">
        <v>0</v>
      </c>
      <c r="M49" s="833">
        <v>0</v>
      </c>
      <c r="N49" s="1860"/>
      <c r="O49" s="711">
        <v>8</v>
      </c>
      <c r="P49" s="143">
        <v>8</v>
      </c>
      <c r="Q49" s="143">
        <v>0</v>
      </c>
      <c r="R49" s="1860"/>
      <c r="S49" s="1860"/>
      <c r="T49" s="1860"/>
    </row>
    <row r="50" spans="1:20" ht="12" customHeight="1" x14ac:dyDescent="0.25">
      <c r="B50" s="36" t="s">
        <v>73</v>
      </c>
      <c r="C50" s="1072">
        <v>16</v>
      </c>
      <c r="D50" s="1012">
        <v>14</v>
      </c>
      <c r="E50" s="1012">
        <v>2</v>
      </c>
      <c r="F50" s="550"/>
      <c r="G50" s="1072">
        <v>29</v>
      </c>
      <c r="H50" s="1012">
        <v>24</v>
      </c>
      <c r="I50" s="1012">
        <v>5</v>
      </c>
      <c r="J50" s="1599"/>
      <c r="K50" s="1013">
        <v>19</v>
      </c>
      <c r="L50" s="1012">
        <v>13</v>
      </c>
      <c r="M50" s="833">
        <v>6</v>
      </c>
      <c r="N50" s="1860"/>
      <c r="O50" s="711">
        <v>45</v>
      </c>
      <c r="P50" s="143">
        <v>36</v>
      </c>
      <c r="Q50" s="143">
        <v>9</v>
      </c>
      <c r="R50" s="1860"/>
      <c r="S50" s="1860"/>
      <c r="T50" s="1860"/>
    </row>
    <row r="51" spans="1:20" ht="12" customHeight="1" x14ac:dyDescent="0.25">
      <c r="B51" s="36" t="s">
        <v>74</v>
      </c>
      <c r="C51" s="1072">
        <v>4</v>
      </c>
      <c r="D51" s="1012">
        <v>3</v>
      </c>
      <c r="E51" s="1012">
        <v>1</v>
      </c>
      <c r="F51" s="550"/>
      <c r="G51" s="1072">
        <v>0</v>
      </c>
      <c r="H51" s="1012">
        <v>0</v>
      </c>
      <c r="I51" s="1012">
        <v>0</v>
      </c>
      <c r="J51" s="1599"/>
      <c r="K51" s="1013">
        <v>0</v>
      </c>
      <c r="L51" s="1012">
        <v>0</v>
      </c>
      <c r="M51" s="833">
        <v>0</v>
      </c>
      <c r="N51" s="1860"/>
      <c r="O51" s="711">
        <v>0</v>
      </c>
      <c r="P51" s="143">
        <v>0</v>
      </c>
      <c r="Q51" s="143">
        <v>0</v>
      </c>
      <c r="R51" s="1860"/>
      <c r="S51" s="1860"/>
      <c r="T51" s="1860"/>
    </row>
    <row r="52" spans="1:20" ht="12" customHeight="1" x14ac:dyDescent="0.25">
      <c r="B52" s="36" t="s">
        <v>456</v>
      </c>
      <c r="C52" s="1072">
        <v>3</v>
      </c>
      <c r="D52" s="1012">
        <v>3</v>
      </c>
      <c r="E52" s="1012">
        <v>0</v>
      </c>
      <c r="F52" s="550"/>
      <c r="G52" s="1072">
        <v>1</v>
      </c>
      <c r="H52" s="1012">
        <v>1</v>
      </c>
      <c r="I52" s="1012">
        <v>0</v>
      </c>
      <c r="J52" s="1599"/>
      <c r="K52" s="1013">
        <v>6</v>
      </c>
      <c r="L52" s="1012">
        <v>6</v>
      </c>
      <c r="M52" s="833">
        <v>0</v>
      </c>
      <c r="N52" s="1860"/>
      <c r="O52" s="711">
        <v>2</v>
      </c>
      <c r="P52" s="143">
        <v>2</v>
      </c>
      <c r="Q52" s="143">
        <v>0</v>
      </c>
      <c r="R52" s="1860"/>
      <c r="S52" s="1860"/>
      <c r="T52" s="1860"/>
    </row>
    <row r="53" spans="1:20" ht="12" customHeight="1" x14ac:dyDescent="0.25">
      <c r="B53" s="36" t="s">
        <v>76</v>
      </c>
      <c r="C53" s="1072">
        <v>26</v>
      </c>
      <c r="D53" s="1012">
        <v>21</v>
      </c>
      <c r="E53" s="1012">
        <v>5</v>
      </c>
      <c r="F53" s="550"/>
      <c r="G53" s="1072">
        <v>50</v>
      </c>
      <c r="H53" s="1012">
        <v>43</v>
      </c>
      <c r="I53" s="1012">
        <v>7</v>
      </c>
      <c r="J53" s="1599"/>
      <c r="K53" s="1013">
        <v>28</v>
      </c>
      <c r="L53" s="1012">
        <v>26</v>
      </c>
      <c r="M53" s="833">
        <v>2</v>
      </c>
      <c r="N53" s="1860"/>
      <c r="O53" s="711">
        <v>45</v>
      </c>
      <c r="P53" s="143">
        <v>34</v>
      </c>
      <c r="Q53" s="143">
        <v>11</v>
      </c>
      <c r="R53" s="1860"/>
      <c r="S53" s="1860"/>
      <c r="T53" s="1860"/>
    </row>
    <row r="54" spans="1:20" ht="12" customHeight="1" x14ac:dyDescent="0.25">
      <c r="B54" s="36" t="s">
        <v>77</v>
      </c>
      <c r="C54" s="1072">
        <v>3</v>
      </c>
      <c r="D54" s="1012">
        <v>3</v>
      </c>
      <c r="E54" s="1012">
        <v>0</v>
      </c>
      <c r="F54" s="550"/>
      <c r="G54" s="1072" t="s">
        <v>123</v>
      </c>
      <c r="H54" s="1012" t="s">
        <v>123</v>
      </c>
      <c r="I54" s="1012" t="s">
        <v>123</v>
      </c>
      <c r="J54" s="1599"/>
      <c r="K54" s="1013">
        <v>0</v>
      </c>
      <c r="L54" s="1012">
        <v>0</v>
      </c>
      <c r="M54" s="833">
        <v>0</v>
      </c>
      <c r="N54" s="1860"/>
      <c r="O54" s="711">
        <v>4</v>
      </c>
      <c r="P54" s="143">
        <v>3</v>
      </c>
      <c r="Q54" s="143">
        <v>1</v>
      </c>
      <c r="R54" s="1860"/>
      <c r="S54" s="1860"/>
      <c r="T54" s="1860"/>
    </row>
    <row r="55" spans="1:20" ht="12" customHeight="1" x14ac:dyDescent="0.25">
      <c r="B55" s="36" t="s">
        <v>78</v>
      </c>
      <c r="C55" s="1072">
        <v>21</v>
      </c>
      <c r="D55" s="1012">
        <v>15</v>
      </c>
      <c r="E55" s="1012">
        <v>6</v>
      </c>
      <c r="F55" s="550"/>
      <c r="G55" s="1072">
        <v>39</v>
      </c>
      <c r="H55" s="1012">
        <v>31</v>
      </c>
      <c r="I55" s="1012">
        <v>8</v>
      </c>
      <c r="J55" s="1599"/>
      <c r="K55" s="1013">
        <v>0</v>
      </c>
      <c r="L55" s="1012">
        <v>0</v>
      </c>
      <c r="M55" s="833">
        <v>0</v>
      </c>
      <c r="N55" s="1860"/>
      <c r="O55" s="711">
        <v>25</v>
      </c>
      <c r="P55" s="143">
        <v>21</v>
      </c>
      <c r="Q55" s="143">
        <v>4</v>
      </c>
      <c r="R55" s="1860"/>
      <c r="S55" s="1860"/>
      <c r="T55" s="1860"/>
    </row>
    <row r="56" spans="1:20" ht="12" customHeight="1" x14ac:dyDescent="0.25">
      <c r="B56" s="36" t="s">
        <v>80</v>
      </c>
      <c r="C56" s="1072">
        <v>11</v>
      </c>
      <c r="D56" s="1012">
        <v>10</v>
      </c>
      <c r="E56" s="1012">
        <v>1</v>
      </c>
      <c r="F56" s="550"/>
      <c r="G56" s="1072">
        <v>6</v>
      </c>
      <c r="H56" s="1012">
        <v>5</v>
      </c>
      <c r="I56" s="1012">
        <v>1</v>
      </c>
      <c r="J56" s="1599"/>
      <c r="K56" s="1013">
        <v>18</v>
      </c>
      <c r="L56" s="1012">
        <v>11</v>
      </c>
      <c r="M56" s="833">
        <v>7</v>
      </c>
      <c r="N56" s="1860"/>
      <c r="O56" s="711">
        <v>6</v>
      </c>
      <c r="P56" s="143">
        <v>5</v>
      </c>
      <c r="Q56" s="1604">
        <v>1</v>
      </c>
      <c r="R56" s="1860"/>
      <c r="S56" s="1860"/>
      <c r="T56" s="1860"/>
    </row>
    <row r="57" spans="1:20" ht="12" customHeight="1" x14ac:dyDescent="0.25">
      <c r="B57" s="36" t="s">
        <v>82</v>
      </c>
      <c r="C57" s="1072">
        <v>5</v>
      </c>
      <c r="D57" s="1012">
        <v>1</v>
      </c>
      <c r="E57" s="1012">
        <v>4</v>
      </c>
      <c r="F57" s="550"/>
      <c r="G57" s="1072">
        <v>18</v>
      </c>
      <c r="H57" s="1012">
        <v>2</v>
      </c>
      <c r="I57" s="1012">
        <v>16</v>
      </c>
      <c r="J57" s="1599"/>
      <c r="K57" s="1013">
        <v>8</v>
      </c>
      <c r="L57" s="1012">
        <v>4</v>
      </c>
      <c r="M57" s="833">
        <v>4</v>
      </c>
      <c r="N57" s="1860"/>
      <c r="O57" s="711">
        <v>0</v>
      </c>
      <c r="P57" s="143">
        <v>0</v>
      </c>
      <c r="Q57" s="1604">
        <v>0</v>
      </c>
      <c r="R57" s="1860"/>
      <c r="S57" s="1860"/>
      <c r="T57" s="1860"/>
    </row>
    <row r="58" spans="1:20" ht="12" customHeight="1" x14ac:dyDescent="0.25">
      <c r="B58" s="36" t="s">
        <v>83</v>
      </c>
      <c r="C58" s="1072">
        <v>1</v>
      </c>
      <c r="D58" s="1012">
        <v>1</v>
      </c>
      <c r="E58" s="1012">
        <v>0</v>
      </c>
      <c r="F58" s="550"/>
      <c r="G58" s="1072">
        <v>1</v>
      </c>
      <c r="H58" s="1012">
        <v>1</v>
      </c>
      <c r="I58" s="1012">
        <v>0</v>
      </c>
      <c r="J58" s="1599"/>
      <c r="K58" s="1013">
        <v>0</v>
      </c>
      <c r="L58" s="1012">
        <v>0</v>
      </c>
      <c r="M58" s="833">
        <v>0</v>
      </c>
      <c r="N58" s="1860"/>
      <c r="O58" s="711">
        <v>21</v>
      </c>
      <c r="P58" s="143">
        <v>3</v>
      </c>
      <c r="Q58" s="1604">
        <v>18</v>
      </c>
      <c r="R58" s="1860"/>
      <c r="S58" s="1860"/>
      <c r="T58" s="1860"/>
    </row>
    <row r="59" spans="1:20" ht="12" customHeight="1" x14ac:dyDescent="0.25">
      <c r="B59" s="36" t="s">
        <v>84</v>
      </c>
      <c r="C59" s="1072">
        <v>4</v>
      </c>
      <c r="D59" s="1012">
        <v>3</v>
      </c>
      <c r="E59" s="1012">
        <v>1</v>
      </c>
      <c r="F59" s="550"/>
      <c r="G59" s="1072">
        <v>18</v>
      </c>
      <c r="H59" s="1012">
        <v>18</v>
      </c>
      <c r="I59" s="833">
        <v>0</v>
      </c>
      <c r="J59" s="1599"/>
      <c r="K59" s="1013">
        <v>2</v>
      </c>
      <c r="L59" s="1012">
        <v>2</v>
      </c>
      <c r="M59" s="833">
        <v>0</v>
      </c>
      <c r="N59" s="1860"/>
      <c r="O59" s="711">
        <v>11</v>
      </c>
      <c r="P59" s="143">
        <v>11</v>
      </c>
      <c r="Q59" s="1604">
        <v>0</v>
      </c>
      <c r="R59" s="1860"/>
      <c r="S59" s="1860"/>
      <c r="T59" s="1860"/>
    </row>
    <row r="60" spans="1:20" ht="12" customHeight="1" x14ac:dyDescent="0.25">
      <c r="A60" s="1"/>
      <c r="B60" s="36" t="s">
        <v>86</v>
      </c>
      <c r="C60" s="1072">
        <v>4</v>
      </c>
      <c r="D60" s="1012">
        <v>4</v>
      </c>
      <c r="E60" s="1012">
        <v>0</v>
      </c>
      <c r="F60" s="550"/>
      <c r="G60" s="1072">
        <v>5</v>
      </c>
      <c r="H60" s="1012">
        <v>5</v>
      </c>
      <c r="I60" s="833" t="s">
        <v>123</v>
      </c>
      <c r="J60" s="1599"/>
      <c r="K60" s="1013">
        <v>0</v>
      </c>
      <c r="L60" s="1012">
        <v>0</v>
      </c>
      <c r="M60" s="833">
        <v>0</v>
      </c>
      <c r="N60" s="1860"/>
      <c r="O60" s="711">
        <v>3</v>
      </c>
      <c r="P60" s="143">
        <v>3</v>
      </c>
      <c r="Q60" s="1604" t="s">
        <v>123</v>
      </c>
      <c r="R60" s="1860"/>
      <c r="S60" s="1860"/>
      <c r="T60" s="1860"/>
    </row>
    <row r="61" spans="1:20" ht="12" customHeight="1" x14ac:dyDescent="0.25">
      <c r="B61" s="36" t="s">
        <v>88</v>
      </c>
      <c r="C61" s="1072">
        <v>105</v>
      </c>
      <c r="D61" s="1012">
        <v>103</v>
      </c>
      <c r="E61" s="1012">
        <v>2</v>
      </c>
      <c r="F61" s="550"/>
      <c r="G61" s="1072" t="s">
        <v>123</v>
      </c>
      <c r="H61" s="1012" t="s">
        <v>123</v>
      </c>
      <c r="I61" s="833" t="s">
        <v>123</v>
      </c>
      <c r="J61" s="1599"/>
      <c r="K61" s="1013">
        <v>85</v>
      </c>
      <c r="L61" s="1012">
        <v>78</v>
      </c>
      <c r="M61" s="833">
        <v>7</v>
      </c>
      <c r="N61" s="1860"/>
      <c r="O61" s="711">
        <v>40</v>
      </c>
      <c r="P61" s="143">
        <v>38</v>
      </c>
      <c r="Q61" s="1604">
        <v>2</v>
      </c>
      <c r="R61" s="1860"/>
      <c r="S61" s="1860"/>
      <c r="T61" s="1860"/>
    </row>
    <row r="62" spans="1:20" ht="12" customHeight="1" x14ac:dyDescent="0.25">
      <c r="B62" s="36" t="s">
        <v>89</v>
      </c>
      <c r="C62" s="1072">
        <v>3</v>
      </c>
      <c r="D62" s="1012">
        <v>3</v>
      </c>
      <c r="E62" s="1012">
        <v>0</v>
      </c>
      <c r="F62" s="550"/>
      <c r="G62" s="1072">
        <v>6</v>
      </c>
      <c r="H62" s="1012">
        <v>6</v>
      </c>
      <c r="I62" s="833">
        <v>0</v>
      </c>
      <c r="J62" s="1599"/>
      <c r="K62" s="1013">
        <v>0</v>
      </c>
      <c r="L62" s="1012">
        <v>0</v>
      </c>
      <c r="M62" s="833">
        <v>0</v>
      </c>
      <c r="N62" s="1860"/>
      <c r="O62" s="711">
        <v>16</v>
      </c>
      <c r="P62" s="143">
        <v>16</v>
      </c>
      <c r="Q62" s="1604">
        <v>0</v>
      </c>
      <c r="R62" s="1860"/>
      <c r="S62" s="1860"/>
      <c r="T62" s="1860"/>
    </row>
    <row r="63" spans="1:20" ht="12" customHeight="1" x14ac:dyDescent="0.25">
      <c r="B63" s="36" t="s">
        <v>91</v>
      </c>
      <c r="C63" s="1072">
        <v>17</v>
      </c>
      <c r="D63" s="1012">
        <v>14</v>
      </c>
      <c r="E63" s="1012">
        <v>3</v>
      </c>
      <c r="F63" s="550"/>
      <c r="G63" s="1072">
        <v>11</v>
      </c>
      <c r="H63" s="1012">
        <v>11</v>
      </c>
      <c r="I63" s="833">
        <v>0</v>
      </c>
      <c r="J63" s="1599"/>
      <c r="K63" s="1013">
        <v>7</v>
      </c>
      <c r="L63" s="1012">
        <v>7</v>
      </c>
      <c r="M63" s="833">
        <v>0</v>
      </c>
      <c r="N63" s="1860"/>
      <c r="O63" s="711">
        <v>11</v>
      </c>
      <c r="P63" s="143">
        <v>9</v>
      </c>
      <c r="Q63" s="1604">
        <v>2</v>
      </c>
      <c r="R63" s="1860"/>
      <c r="S63" s="1860"/>
      <c r="T63" s="1860"/>
    </row>
    <row r="64" spans="1:20" ht="12" customHeight="1" x14ac:dyDescent="0.25">
      <c r="B64" s="36" t="s">
        <v>171</v>
      </c>
      <c r="C64" s="1072">
        <v>1</v>
      </c>
      <c r="D64" s="1012">
        <v>1</v>
      </c>
      <c r="E64" s="1012">
        <v>0</v>
      </c>
      <c r="F64" s="550"/>
      <c r="G64" s="1072">
        <v>1</v>
      </c>
      <c r="H64" s="1012">
        <v>1</v>
      </c>
      <c r="I64" s="833">
        <v>0</v>
      </c>
      <c r="J64" s="1599"/>
      <c r="K64" s="1013">
        <v>0</v>
      </c>
      <c r="L64" s="1012">
        <v>0</v>
      </c>
      <c r="M64" s="833">
        <v>0</v>
      </c>
      <c r="N64" s="1860"/>
      <c r="O64" s="711">
        <v>1</v>
      </c>
      <c r="P64" s="143">
        <v>1</v>
      </c>
      <c r="Q64" s="1604">
        <v>0</v>
      </c>
      <c r="R64" s="1860"/>
      <c r="S64" s="1860"/>
      <c r="T64" s="1860"/>
    </row>
    <row r="65" spans="1:21" s="102" customFormat="1" ht="12" customHeight="1" x14ac:dyDescent="0.25">
      <c r="A65" s="3"/>
      <c r="B65" s="36" t="s">
        <v>172</v>
      </c>
      <c r="C65" s="1072">
        <v>16</v>
      </c>
      <c r="D65" s="1012">
        <v>16</v>
      </c>
      <c r="E65" s="1012">
        <v>0</v>
      </c>
      <c r="F65" s="550"/>
      <c r="G65" s="1072">
        <v>4</v>
      </c>
      <c r="H65" s="1012">
        <v>4</v>
      </c>
      <c r="I65" s="833">
        <v>0</v>
      </c>
      <c r="J65" s="1599"/>
      <c r="K65" s="1013">
        <v>2</v>
      </c>
      <c r="L65" s="1012">
        <v>2</v>
      </c>
      <c r="M65" s="833">
        <v>0</v>
      </c>
      <c r="N65" s="1860"/>
      <c r="O65" s="711">
        <v>0</v>
      </c>
      <c r="P65" s="143">
        <v>0</v>
      </c>
      <c r="Q65" s="1604">
        <v>0</v>
      </c>
      <c r="R65" s="1860"/>
      <c r="S65" s="1860"/>
      <c r="T65" s="1860"/>
    </row>
    <row r="66" spans="1:21" ht="12" customHeight="1" x14ac:dyDescent="0.25">
      <c r="B66" s="36" t="s">
        <v>97</v>
      </c>
      <c r="C66" s="1072">
        <v>4</v>
      </c>
      <c r="D66" s="1012">
        <v>4</v>
      </c>
      <c r="E66" s="1012">
        <v>0</v>
      </c>
      <c r="F66" s="550"/>
      <c r="G66" s="1072">
        <v>13</v>
      </c>
      <c r="H66" s="1012">
        <v>10</v>
      </c>
      <c r="I66" s="833">
        <v>3</v>
      </c>
      <c r="J66" s="1599"/>
      <c r="K66" s="1013">
        <v>3</v>
      </c>
      <c r="L66" s="1012">
        <v>3</v>
      </c>
      <c r="M66" s="833">
        <v>0</v>
      </c>
      <c r="N66" s="1860"/>
      <c r="O66" s="711">
        <v>6</v>
      </c>
      <c r="P66" s="143">
        <v>6</v>
      </c>
      <c r="Q66" s="1604">
        <v>0</v>
      </c>
      <c r="R66" s="1860"/>
      <c r="S66" s="1860"/>
      <c r="T66" s="1860"/>
    </row>
    <row r="67" spans="1:21" ht="12" customHeight="1" x14ac:dyDescent="0.25">
      <c r="B67" s="36" t="s">
        <v>99</v>
      </c>
      <c r="C67" s="1072">
        <v>3</v>
      </c>
      <c r="D67" s="1012">
        <v>2</v>
      </c>
      <c r="E67" s="1012">
        <v>1</v>
      </c>
      <c r="F67" s="550"/>
      <c r="G67" s="1072" t="s">
        <v>123</v>
      </c>
      <c r="H67" s="1012" t="s">
        <v>123</v>
      </c>
      <c r="I67" s="833" t="s">
        <v>123</v>
      </c>
      <c r="J67" s="1599"/>
      <c r="K67" s="1013">
        <v>5</v>
      </c>
      <c r="L67" s="1012">
        <v>5</v>
      </c>
      <c r="M67" s="833">
        <v>0</v>
      </c>
      <c r="N67" s="1860"/>
      <c r="O67" s="711">
        <v>3</v>
      </c>
      <c r="P67" s="143">
        <v>3</v>
      </c>
      <c r="Q67" s="1604">
        <v>0</v>
      </c>
      <c r="R67" s="1860"/>
      <c r="S67" s="1860"/>
      <c r="T67" s="1860"/>
    </row>
    <row r="68" spans="1:21" ht="12" customHeight="1" x14ac:dyDescent="0.25">
      <c r="B68" s="39" t="s">
        <v>101</v>
      </c>
      <c r="C68" s="1073">
        <v>20</v>
      </c>
      <c r="D68" s="1071">
        <v>16</v>
      </c>
      <c r="E68" s="1071">
        <v>4</v>
      </c>
      <c r="F68" s="550"/>
      <c r="G68" s="1075">
        <v>14</v>
      </c>
      <c r="H68" s="1071">
        <v>12</v>
      </c>
      <c r="I68" s="1074">
        <v>2</v>
      </c>
      <c r="J68" s="1599"/>
      <c r="K68" s="1006">
        <v>8</v>
      </c>
      <c r="L68" s="1071">
        <v>5</v>
      </c>
      <c r="M68" s="1074">
        <v>3</v>
      </c>
      <c r="N68" s="1860"/>
      <c r="O68" s="705">
        <v>18</v>
      </c>
      <c r="P68" s="1605">
        <v>18</v>
      </c>
      <c r="Q68" s="1606">
        <v>0</v>
      </c>
      <c r="R68" s="1860"/>
      <c r="S68" s="1860"/>
      <c r="T68" s="1860"/>
    </row>
    <row r="69" spans="1:21" ht="12" customHeight="1" x14ac:dyDescent="0.25">
      <c r="B69" s="140"/>
      <c r="C69" s="235">
        <f>SUM(C43:C68)</f>
        <v>305</v>
      </c>
      <c r="D69" s="235"/>
      <c r="E69" s="231"/>
      <c r="F69" s="231"/>
      <c r="G69" s="235"/>
      <c r="H69" s="235"/>
      <c r="I69" s="231"/>
      <c r="J69" s="231"/>
      <c r="K69" s="235">
        <f>SUM(K43:K68)</f>
        <v>244</v>
      </c>
      <c r="L69" s="235"/>
      <c r="M69" s="231"/>
      <c r="N69" s="1860"/>
      <c r="O69" s="235"/>
      <c r="P69" s="235"/>
      <c r="Q69" s="231"/>
      <c r="R69" s="1860"/>
      <c r="S69" s="1860"/>
      <c r="T69" s="1860"/>
    </row>
    <row r="70" spans="1:21" ht="12" customHeight="1" x14ac:dyDescent="0.25">
      <c r="B70" s="1"/>
      <c r="C70" s="562"/>
      <c r="D70" s="336"/>
      <c r="E70" s="231"/>
      <c r="F70" s="231"/>
      <c r="G70" s="562"/>
      <c r="H70" s="336"/>
      <c r="I70" s="231"/>
      <c r="J70" s="231"/>
      <c r="K70" s="562"/>
      <c r="L70" s="336"/>
      <c r="M70" s="231"/>
      <c r="N70" s="3"/>
      <c r="R70" s="1860"/>
      <c r="S70" s="1860"/>
      <c r="T70" s="1860"/>
      <c r="U70" s="3"/>
    </row>
    <row r="71" spans="1:21" ht="12" customHeight="1" x14ac:dyDescent="0.25">
      <c r="B71" s="73" t="s">
        <v>124</v>
      </c>
      <c r="C71" s="1607">
        <f>SUM(C69,C40,C19)</f>
        <v>2105</v>
      </c>
      <c r="D71" s="1607"/>
      <c r="E71" s="1607"/>
      <c r="F71" s="1607"/>
      <c r="G71" s="1607"/>
      <c r="H71" s="1607"/>
      <c r="I71" s="1607"/>
      <c r="J71" s="1607"/>
      <c r="K71" s="1607">
        <f>SUM(K69,K40,K19)</f>
        <v>1373</v>
      </c>
      <c r="L71" s="1607"/>
      <c r="M71" s="1607"/>
      <c r="N71" s="3"/>
      <c r="R71" s="3"/>
      <c r="S71" s="3"/>
      <c r="T71" s="3"/>
      <c r="U71" s="3"/>
    </row>
    <row r="72" spans="1:21" ht="12" customHeight="1" x14ac:dyDescent="0.25">
      <c r="B72" s="1"/>
      <c r="C72" s="336"/>
      <c r="D72" s="336"/>
      <c r="E72" s="231"/>
      <c r="F72" s="231"/>
      <c r="G72" s="336"/>
      <c r="H72" s="336"/>
      <c r="I72" s="231"/>
      <c r="J72" s="231"/>
      <c r="K72" s="231"/>
      <c r="L72" s="231"/>
      <c r="M72" s="231"/>
      <c r="N72" s="3"/>
      <c r="R72" s="3"/>
      <c r="S72" s="3"/>
      <c r="T72" s="3"/>
      <c r="U72" s="3"/>
    </row>
    <row r="73" spans="1:21" ht="12" customHeight="1" x14ac:dyDescent="0.25">
      <c r="B73" s="77" t="s">
        <v>104</v>
      </c>
      <c r="C73" s="309"/>
      <c r="G73" s="309"/>
      <c r="K73" s="309"/>
      <c r="N73" s="3"/>
      <c r="R73" s="3"/>
      <c r="S73" s="3"/>
      <c r="T73" s="3"/>
      <c r="U73" s="3"/>
    </row>
    <row r="74" spans="1:21" ht="12" customHeight="1" x14ac:dyDescent="0.25">
      <c r="B74" s="77" t="s">
        <v>105</v>
      </c>
      <c r="H74" s="309"/>
      <c r="I74" s="137"/>
      <c r="N74" s="1860"/>
      <c r="R74" s="1860"/>
      <c r="S74" s="1860"/>
      <c r="T74" s="1860"/>
      <c r="U74" s="3"/>
    </row>
    <row r="75" spans="1:21" ht="12" customHeight="1" x14ac:dyDescent="0.25">
      <c r="B75" s="84" t="s">
        <v>106</v>
      </c>
      <c r="F75" s="180"/>
      <c r="N75" s="1860"/>
      <c r="R75" s="1860"/>
      <c r="S75" s="1860"/>
      <c r="T75" s="1860"/>
    </row>
    <row r="76" spans="1:21" s="3" customFormat="1" ht="12" customHeight="1" x14ac:dyDescent="0.25">
      <c r="B76" s="77" t="s">
        <v>125</v>
      </c>
      <c r="C76" s="102"/>
      <c r="D76" s="102"/>
      <c r="G76" s="102"/>
      <c r="H76" s="102"/>
      <c r="N76" s="1860"/>
      <c r="R76" s="1860"/>
      <c r="S76" s="1860"/>
      <c r="T76" s="1860"/>
    </row>
    <row r="77" spans="1:21" ht="12" customHeight="1" x14ac:dyDescent="0.25">
      <c r="B77" s="77" t="s">
        <v>126</v>
      </c>
      <c r="N77" s="1860"/>
      <c r="R77" s="1860"/>
      <c r="S77" s="1860"/>
      <c r="T77" s="1860"/>
    </row>
    <row r="78" spans="1:21" ht="12" customHeight="1" x14ac:dyDescent="0.25">
      <c r="B78" s="77"/>
      <c r="N78" s="1860"/>
      <c r="R78" s="1860"/>
      <c r="S78" s="1860"/>
      <c r="T78" s="1860"/>
    </row>
    <row r="79" spans="1:21" ht="12" customHeight="1" x14ac:dyDescent="0.25">
      <c r="B79" s="70" t="s">
        <v>109</v>
      </c>
      <c r="N79" s="1860"/>
      <c r="R79" s="1860"/>
      <c r="S79" s="1860"/>
      <c r="T79" s="1860"/>
    </row>
    <row r="80" spans="1:21" ht="12" customHeight="1" x14ac:dyDescent="0.25">
      <c r="B80" s="70" t="s">
        <v>110</v>
      </c>
    </row>
    <row r="81" spans="2:2" ht="12" customHeight="1" x14ac:dyDescent="0.25">
      <c r="B81" s="70" t="s">
        <v>114</v>
      </c>
    </row>
    <row r="82" spans="2:2" ht="12" customHeight="1" x14ac:dyDescent="0.25">
      <c r="B82" s="70" t="s">
        <v>577</v>
      </c>
    </row>
    <row r="83" spans="2:2" ht="12" customHeight="1" x14ac:dyDescent="0.25">
      <c r="B83" s="70" t="s">
        <v>111</v>
      </c>
    </row>
    <row r="84" spans="2:2" ht="12" customHeight="1" x14ac:dyDescent="0.25">
      <c r="B84" s="70" t="s">
        <v>112</v>
      </c>
    </row>
    <row r="85" spans="2:2" ht="12" customHeight="1" x14ac:dyDescent="0.25">
      <c r="B85" s="70" t="s">
        <v>113</v>
      </c>
    </row>
    <row r="86" spans="2:2" ht="12" customHeight="1" x14ac:dyDescent="0.25">
      <c r="B86" s="3" t="s">
        <v>579</v>
      </c>
    </row>
    <row r="87" spans="2:2" ht="12" customHeight="1" x14ac:dyDescent="0.25">
      <c r="B87" s="70" t="s">
        <v>116</v>
      </c>
    </row>
    <row r="88" spans="2:2" ht="12" customHeight="1" x14ac:dyDescent="0.25">
      <c r="B88" s="70" t="s">
        <v>614</v>
      </c>
    </row>
    <row r="89" spans="2:2" ht="12" customHeight="1" x14ac:dyDescent="0.25">
      <c r="B89" s="70" t="s">
        <v>667</v>
      </c>
    </row>
    <row r="90" spans="2:2" ht="12" customHeight="1" x14ac:dyDescent="0.25">
      <c r="B90" s="70" t="s">
        <v>115</v>
      </c>
    </row>
    <row r="91" spans="2:2" ht="12" customHeight="1" x14ac:dyDescent="0.25">
      <c r="B91" s="70" t="s">
        <v>118</v>
      </c>
    </row>
    <row r="92" spans="2:2" ht="12" customHeight="1" x14ac:dyDescent="0.25"/>
    <row r="93" spans="2:2" ht="12" customHeight="1" x14ac:dyDescent="0.25"/>
    <row r="94" spans="2:2" ht="12" customHeight="1" x14ac:dyDescent="0.25"/>
    <row r="95" spans="2:2" ht="12" customHeight="1" x14ac:dyDescent="0.25"/>
    <row r="96" spans="2:2" ht="12" customHeight="1" x14ac:dyDescent="0.25"/>
    <row r="97" spans="2:8" ht="12" customHeight="1" x14ac:dyDescent="0.25"/>
    <row r="98" spans="2:8" ht="12" customHeight="1" x14ac:dyDescent="0.25"/>
    <row r="99" spans="2:8" ht="12" customHeight="1" x14ac:dyDescent="0.25"/>
    <row r="100" spans="2:8" ht="12" customHeight="1" x14ac:dyDescent="0.25">
      <c r="B100" s="82"/>
      <c r="C100" s="82"/>
      <c r="D100" s="82"/>
      <c r="G100" s="82"/>
      <c r="H100" s="82"/>
    </row>
  </sheetData>
  <mergeCells count="13">
    <mergeCell ref="C3:E3"/>
    <mergeCell ref="G3:I3"/>
    <mergeCell ref="K3:M3"/>
    <mergeCell ref="O3:Q3"/>
    <mergeCell ref="B4:B6"/>
    <mergeCell ref="C4:E4"/>
    <mergeCell ref="G4:I4"/>
    <mergeCell ref="K4:M4"/>
    <mergeCell ref="O4:Q4"/>
    <mergeCell ref="C5:C6"/>
    <mergeCell ref="G5:G6"/>
    <mergeCell ref="K5:K6"/>
    <mergeCell ref="O5:O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N87"/>
  <sheetViews>
    <sheetView showGridLines="0" zoomScale="80" zoomScaleNormal="80" workbookViewId="0"/>
  </sheetViews>
  <sheetFormatPr defaultColWidth="11.42578125" defaultRowHeight="15" x14ac:dyDescent="0.25"/>
  <cols>
    <col min="1" max="1" width="2.85546875" style="3" customWidth="1"/>
    <col min="2" max="2" width="37.5703125" style="102" customWidth="1"/>
    <col min="3" max="3" width="2.85546875" style="1" customWidth="1"/>
    <col min="4" max="4" width="15.7109375" style="102" customWidth="1"/>
    <col min="5" max="5" width="15.7109375" style="3" customWidth="1"/>
    <col min="6" max="6" width="3.42578125" style="5" customWidth="1"/>
    <col min="7" max="7" width="2.85546875" style="1" customWidth="1"/>
    <col min="8" max="9" width="15.7109375" style="2" customWidth="1"/>
    <col min="10" max="10" width="3.140625" style="147" customWidth="1"/>
    <col min="11" max="11" width="2.85546875" style="1" customWidth="1"/>
    <col min="12" max="12" width="11.42578125" style="2" customWidth="1"/>
    <col min="13" max="256" width="11.42578125" style="2"/>
    <col min="257" max="257" width="2.85546875" style="2" customWidth="1"/>
    <col min="258" max="258" width="37.5703125" style="2" customWidth="1"/>
    <col min="259" max="259" width="2.85546875" style="2" customWidth="1"/>
    <col min="260" max="261" width="15.7109375" style="2" customWidth="1"/>
    <col min="262" max="263" width="2.85546875" style="2" customWidth="1"/>
    <col min="264" max="265" width="15.7109375" style="2" customWidth="1"/>
    <col min="266" max="267" width="2.85546875" style="2" customWidth="1"/>
    <col min="268" max="268" width="11.42578125" style="2" customWidth="1"/>
    <col min="269" max="512" width="11.42578125" style="2"/>
    <col min="513" max="513" width="2.85546875" style="2" customWidth="1"/>
    <col min="514" max="514" width="37.5703125" style="2" customWidth="1"/>
    <col min="515" max="515" width="2.85546875" style="2" customWidth="1"/>
    <col min="516" max="517" width="15.7109375" style="2" customWidth="1"/>
    <col min="518" max="519" width="2.85546875" style="2" customWidth="1"/>
    <col min="520" max="521" width="15.7109375" style="2" customWidth="1"/>
    <col min="522" max="523" width="2.85546875" style="2" customWidth="1"/>
    <col min="524" max="524" width="11.42578125" style="2" customWidth="1"/>
    <col min="525" max="768" width="11.42578125" style="2"/>
    <col min="769" max="769" width="2.85546875" style="2" customWidth="1"/>
    <col min="770" max="770" width="37.5703125" style="2" customWidth="1"/>
    <col min="771" max="771" width="2.85546875" style="2" customWidth="1"/>
    <col min="772" max="773" width="15.7109375" style="2" customWidth="1"/>
    <col min="774" max="775" width="2.85546875" style="2" customWidth="1"/>
    <col min="776" max="777" width="15.7109375" style="2" customWidth="1"/>
    <col min="778" max="779" width="2.85546875" style="2" customWidth="1"/>
    <col min="780" max="780" width="11.42578125" style="2" customWidth="1"/>
    <col min="781" max="1024" width="11.42578125" style="2"/>
    <col min="1025" max="1025" width="2.85546875" style="2" customWidth="1"/>
    <col min="1026" max="1026" width="37.5703125" style="2" customWidth="1"/>
    <col min="1027" max="1027" width="2.85546875" style="2" customWidth="1"/>
    <col min="1028" max="1029" width="15.7109375" style="2" customWidth="1"/>
    <col min="1030" max="1031" width="2.85546875" style="2" customWidth="1"/>
    <col min="1032" max="1033" width="15.7109375" style="2" customWidth="1"/>
    <col min="1034" max="1035" width="2.85546875" style="2" customWidth="1"/>
    <col min="1036" max="1036" width="11.42578125" style="2" customWidth="1"/>
    <col min="1037" max="1280" width="11.42578125" style="2"/>
    <col min="1281" max="1281" width="2.85546875" style="2" customWidth="1"/>
    <col min="1282" max="1282" width="37.5703125" style="2" customWidth="1"/>
    <col min="1283" max="1283" width="2.85546875" style="2" customWidth="1"/>
    <col min="1284" max="1285" width="15.7109375" style="2" customWidth="1"/>
    <col min="1286" max="1287" width="2.85546875" style="2" customWidth="1"/>
    <col min="1288" max="1289" width="15.7109375" style="2" customWidth="1"/>
    <col min="1290" max="1291" width="2.85546875" style="2" customWidth="1"/>
    <col min="1292" max="1292" width="11.42578125" style="2" customWidth="1"/>
    <col min="1293" max="1536" width="11.42578125" style="2"/>
    <col min="1537" max="1537" width="2.85546875" style="2" customWidth="1"/>
    <col min="1538" max="1538" width="37.5703125" style="2" customWidth="1"/>
    <col min="1539" max="1539" width="2.85546875" style="2" customWidth="1"/>
    <col min="1540" max="1541" width="15.7109375" style="2" customWidth="1"/>
    <col min="1542" max="1543" width="2.85546875" style="2" customWidth="1"/>
    <col min="1544" max="1545" width="15.7109375" style="2" customWidth="1"/>
    <col min="1546" max="1547" width="2.85546875" style="2" customWidth="1"/>
    <col min="1548" max="1548" width="11.42578125" style="2" customWidth="1"/>
    <col min="1549" max="1792" width="11.42578125" style="2"/>
    <col min="1793" max="1793" width="2.85546875" style="2" customWidth="1"/>
    <col min="1794" max="1794" width="37.5703125" style="2" customWidth="1"/>
    <col min="1795" max="1795" width="2.85546875" style="2" customWidth="1"/>
    <col min="1796" max="1797" width="15.7109375" style="2" customWidth="1"/>
    <col min="1798" max="1799" width="2.85546875" style="2" customWidth="1"/>
    <col min="1800" max="1801" width="15.7109375" style="2" customWidth="1"/>
    <col min="1802" max="1803" width="2.85546875" style="2" customWidth="1"/>
    <col min="1804" max="1804" width="11.42578125" style="2" customWidth="1"/>
    <col min="1805" max="2048" width="11.42578125" style="2"/>
    <col min="2049" max="2049" width="2.85546875" style="2" customWidth="1"/>
    <col min="2050" max="2050" width="37.5703125" style="2" customWidth="1"/>
    <col min="2051" max="2051" width="2.85546875" style="2" customWidth="1"/>
    <col min="2052" max="2053" width="15.7109375" style="2" customWidth="1"/>
    <col min="2054" max="2055" width="2.85546875" style="2" customWidth="1"/>
    <col min="2056" max="2057" width="15.7109375" style="2" customWidth="1"/>
    <col min="2058" max="2059" width="2.85546875" style="2" customWidth="1"/>
    <col min="2060" max="2060" width="11.42578125" style="2" customWidth="1"/>
    <col min="2061" max="2304" width="11.42578125" style="2"/>
    <col min="2305" max="2305" width="2.85546875" style="2" customWidth="1"/>
    <col min="2306" max="2306" width="37.5703125" style="2" customWidth="1"/>
    <col min="2307" max="2307" width="2.85546875" style="2" customWidth="1"/>
    <col min="2308" max="2309" width="15.7109375" style="2" customWidth="1"/>
    <col min="2310" max="2311" width="2.85546875" style="2" customWidth="1"/>
    <col min="2312" max="2313" width="15.7109375" style="2" customWidth="1"/>
    <col min="2314" max="2315" width="2.85546875" style="2" customWidth="1"/>
    <col min="2316" max="2316" width="11.42578125" style="2" customWidth="1"/>
    <col min="2317" max="2560" width="11.42578125" style="2"/>
    <col min="2561" max="2561" width="2.85546875" style="2" customWidth="1"/>
    <col min="2562" max="2562" width="37.5703125" style="2" customWidth="1"/>
    <col min="2563" max="2563" width="2.85546875" style="2" customWidth="1"/>
    <col min="2564" max="2565" width="15.7109375" style="2" customWidth="1"/>
    <col min="2566" max="2567" width="2.85546875" style="2" customWidth="1"/>
    <col min="2568" max="2569" width="15.7109375" style="2" customWidth="1"/>
    <col min="2570" max="2571" width="2.85546875" style="2" customWidth="1"/>
    <col min="2572" max="2572" width="11.42578125" style="2" customWidth="1"/>
    <col min="2573" max="2816" width="11.42578125" style="2"/>
    <col min="2817" max="2817" width="2.85546875" style="2" customWidth="1"/>
    <col min="2818" max="2818" width="37.5703125" style="2" customWidth="1"/>
    <col min="2819" max="2819" width="2.85546875" style="2" customWidth="1"/>
    <col min="2820" max="2821" width="15.7109375" style="2" customWidth="1"/>
    <col min="2822" max="2823" width="2.85546875" style="2" customWidth="1"/>
    <col min="2824" max="2825" width="15.7109375" style="2" customWidth="1"/>
    <col min="2826" max="2827" width="2.85546875" style="2" customWidth="1"/>
    <col min="2828" max="2828" width="11.42578125" style="2" customWidth="1"/>
    <col min="2829" max="3072" width="11.42578125" style="2"/>
    <col min="3073" max="3073" width="2.85546875" style="2" customWidth="1"/>
    <col min="3074" max="3074" width="37.5703125" style="2" customWidth="1"/>
    <col min="3075" max="3075" width="2.85546875" style="2" customWidth="1"/>
    <col min="3076" max="3077" width="15.7109375" style="2" customWidth="1"/>
    <col min="3078" max="3079" width="2.85546875" style="2" customWidth="1"/>
    <col min="3080" max="3081" width="15.7109375" style="2" customWidth="1"/>
    <col min="3082" max="3083" width="2.85546875" style="2" customWidth="1"/>
    <col min="3084" max="3084" width="11.42578125" style="2" customWidth="1"/>
    <col min="3085" max="3328" width="11.42578125" style="2"/>
    <col min="3329" max="3329" width="2.85546875" style="2" customWidth="1"/>
    <col min="3330" max="3330" width="37.5703125" style="2" customWidth="1"/>
    <col min="3331" max="3331" width="2.85546875" style="2" customWidth="1"/>
    <col min="3332" max="3333" width="15.7109375" style="2" customWidth="1"/>
    <col min="3334" max="3335" width="2.85546875" style="2" customWidth="1"/>
    <col min="3336" max="3337" width="15.7109375" style="2" customWidth="1"/>
    <col min="3338" max="3339" width="2.85546875" style="2" customWidth="1"/>
    <col min="3340" max="3340" width="11.42578125" style="2" customWidth="1"/>
    <col min="3341" max="3584" width="11.42578125" style="2"/>
    <col min="3585" max="3585" width="2.85546875" style="2" customWidth="1"/>
    <col min="3586" max="3586" width="37.5703125" style="2" customWidth="1"/>
    <col min="3587" max="3587" width="2.85546875" style="2" customWidth="1"/>
    <col min="3588" max="3589" width="15.7109375" style="2" customWidth="1"/>
    <col min="3590" max="3591" width="2.85546875" style="2" customWidth="1"/>
    <col min="3592" max="3593" width="15.7109375" style="2" customWidth="1"/>
    <col min="3594" max="3595" width="2.85546875" style="2" customWidth="1"/>
    <col min="3596" max="3596" width="11.42578125" style="2" customWidth="1"/>
    <col min="3597" max="3840" width="11.42578125" style="2"/>
    <col min="3841" max="3841" width="2.85546875" style="2" customWidth="1"/>
    <col min="3842" max="3842" width="37.5703125" style="2" customWidth="1"/>
    <col min="3843" max="3843" width="2.85546875" style="2" customWidth="1"/>
    <col min="3844" max="3845" width="15.7109375" style="2" customWidth="1"/>
    <col min="3846" max="3847" width="2.85546875" style="2" customWidth="1"/>
    <col min="3848" max="3849" width="15.7109375" style="2" customWidth="1"/>
    <col min="3850" max="3851" width="2.85546875" style="2" customWidth="1"/>
    <col min="3852" max="3852" width="11.42578125" style="2" customWidth="1"/>
    <col min="3853" max="4096" width="11.42578125" style="2"/>
    <col min="4097" max="4097" width="2.85546875" style="2" customWidth="1"/>
    <col min="4098" max="4098" width="37.5703125" style="2" customWidth="1"/>
    <col min="4099" max="4099" width="2.85546875" style="2" customWidth="1"/>
    <col min="4100" max="4101" width="15.7109375" style="2" customWidth="1"/>
    <col min="4102" max="4103" width="2.85546875" style="2" customWidth="1"/>
    <col min="4104" max="4105" width="15.7109375" style="2" customWidth="1"/>
    <col min="4106" max="4107" width="2.85546875" style="2" customWidth="1"/>
    <col min="4108" max="4108" width="11.42578125" style="2" customWidth="1"/>
    <col min="4109" max="4352" width="11.42578125" style="2"/>
    <col min="4353" max="4353" width="2.85546875" style="2" customWidth="1"/>
    <col min="4354" max="4354" width="37.5703125" style="2" customWidth="1"/>
    <col min="4355" max="4355" width="2.85546875" style="2" customWidth="1"/>
    <col min="4356" max="4357" width="15.7109375" style="2" customWidth="1"/>
    <col min="4358" max="4359" width="2.85546875" style="2" customWidth="1"/>
    <col min="4360" max="4361" width="15.7109375" style="2" customWidth="1"/>
    <col min="4362" max="4363" width="2.85546875" style="2" customWidth="1"/>
    <col min="4364" max="4364" width="11.42578125" style="2" customWidth="1"/>
    <col min="4365" max="4608" width="11.42578125" style="2"/>
    <col min="4609" max="4609" width="2.85546875" style="2" customWidth="1"/>
    <col min="4610" max="4610" width="37.5703125" style="2" customWidth="1"/>
    <col min="4611" max="4611" width="2.85546875" style="2" customWidth="1"/>
    <col min="4612" max="4613" width="15.7109375" style="2" customWidth="1"/>
    <col min="4614" max="4615" width="2.85546875" style="2" customWidth="1"/>
    <col min="4616" max="4617" width="15.7109375" style="2" customWidth="1"/>
    <col min="4618" max="4619" width="2.85546875" style="2" customWidth="1"/>
    <col min="4620" max="4620" width="11.42578125" style="2" customWidth="1"/>
    <col min="4621" max="4864" width="11.42578125" style="2"/>
    <col min="4865" max="4865" width="2.85546875" style="2" customWidth="1"/>
    <col min="4866" max="4866" width="37.5703125" style="2" customWidth="1"/>
    <col min="4867" max="4867" width="2.85546875" style="2" customWidth="1"/>
    <col min="4868" max="4869" width="15.7109375" style="2" customWidth="1"/>
    <col min="4870" max="4871" width="2.85546875" style="2" customWidth="1"/>
    <col min="4872" max="4873" width="15.7109375" style="2" customWidth="1"/>
    <col min="4874" max="4875" width="2.85546875" style="2" customWidth="1"/>
    <col min="4876" max="4876" width="11.42578125" style="2" customWidth="1"/>
    <col min="4877" max="5120" width="11.42578125" style="2"/>
    <col min="5121" max="5121" width="2.85546875" style="2" customWidth="1"/>
    <col min="5122" max="5122" width="37.5703125" style="2" customWidth="1"/>
    <col min="5123" max="5123" width="2.85546875" style="2" customWidth="1"/>
    <col min="5124" max="5125" width="15.7109375" style="2" customWidth="1"/>
    <col min="5126" max="5127" width="2.85546875" style="2" customWidth="1"/>
    <col min="5128" max="5129" width="15.7109375" style="2" customWidth="1"/>
    <col min="5130" max="5131" width="2.85546875" style="2" customWidth="1"/>
    <col min="5132" max="5132" width="11.42578125" style="2" customWidth="1"/>
    <col min="5133" max="5376" width="11.42578125" style="2"/>
    <col min="5377" max="5377" width="2.85546875" style="2" customWidth="1"/>
    <col min="5378" max="5378" width="37.5703125" style="2" customWidth="1"/>
    <col min="5379" max="5379" width="2.85546875" style="2" customWidth="1"/>
    <col min="5380" max="5381" width="15.7109375" style="2" customWidth="1"/>
    <col min="5382" max="5383" width="2.85546875" style="2" customWidth="1"/>
    <col min="5384" max="5385" width="15.7109375" style="2" customWidth="1"/>
    <col min="5386" max="5387" width="2.85546875" style="2" customWidth="1"/>
    <col min="5388" max="5388" width="11.42578125" style="2" customWidth="1"/>
    <col min="5389" max="5632" width="11.42578125" style="2"/>
    <col min="5633" max="5633" width="2.85546875" style="2" customWidth="1"/>
    <col min="5634" max="5634" width="37.5703125" style="2" customWidth="1"/>
    <col min="5635" max="5635" width="2.85546875" style="2" customWidth="1"/>
    <col min="5636" max="5637" width="15.7109375" style="2" customWidth="1"/>
    <col min="5638" max="5639" width="2.85546875" style="2" customWidth="1"/>
    <col min="5640" max="5641" width="15.7109375" style="2" customWidth="1"/>
    <col min="5642" max="5643" width="2.85546875" style="2" customWidth="1"/>
    <col min="5644" max="5644" width="11.42578125" style="2" customWidth="1"/>
    <col min="5645" max="5888" width="11.42578125" style="2"/>
    <col min="5889" max="5889" width="2.85546875" style="2" customWidth="1"/>
    <col min="5890" max="5890" width="37.5703125" style="2" customWidth="1"/>
    <col min="5891" max="5891" width="2.85546875" style="2" customWidth="1"/>
    <col min="5892" max="5893" width="15.7109375" style="2" customWidth="1"/>
    <col min="5894" max="5895" width="2.85546875" style="2" customWidth="1"/>
    <col min="5896" max="5897" width="15.7109375" style="2" customWidth="1"/>
    <col min="5898" max="5899" width="2.85546875" style="2" customWidth="1"/>
    <col min="5900" max="5900" width="11.42578125" style="2" customWidth="1"/>
    <col min="5901" max="6144" width="11.42578125" style="2"/>
    <col min="6145" max="6145" width="2.85546875" style="2" customWidth="1"/>
    <col min="6146" max="6146" width="37.5703125" style="2" customWidth="1"/>
    <col min="6147" max="6147" width="2.85546875" style="2" customWidth="1"/>
    <col min="6148" max="6149" width="15.7109375" style="2" customWidth="1"/>
    <col min="6150" max="6151" width="2.85546875" style="2" customWidth="1"/>
    <col min="6152" max="6153" width="15.7109375" style="2" customWidth="1"/>
    <col min="6154" max="6155" width="2.85546875" style="2" customWidth="1"/>
    <col min="6156" max="6156" width="11.42578125" style="2" customWidth="1"/>
    <col min="6157" max="6400" width="11.42578125" style="2"/>
    <col min="6401" max="6401" width="2.85546875" style="2" customWidth="1"/>
    <col min="6402" max="6402" width="37.5703125" style="2" customWidth="1"/>
    <col min="6403" max="6403" width="2.85546875" style="2" customWidth="1"/>
    <col min="6404" max="6405" width="15.7109375" style="2" customWidth="1"/>
    <col min="6406" max="6407" width="2.85546875" style="2" customWidth="1"/>
    <col min="6408" max="6409" width="15.7109375" style="2" customWidth="1"/>
    <col min="6410" max="6411" width="2.85546875" style="2" customWidth="1"/>
    <col min="6412" max="6412" width="11.42578125" style="2" customWidth="1"/>
    <col min="6413" max="6656" width="11.42578125" style="2"/>
    <col min="6657" max="6657" width="2.85546875" style="2" customWidth="1"/>
    <col min="6658" max="6658" width="37.5703125" style="2" customWidth="1"/>
    <col min="6659" max="6659" width="2.85546875" style="2" customWidth="1"/>
    <col min="6660" max="6661" width="15.7109375" style="2" customWidth="1"/>
    <col min="6662" max="6663" width="2.85546875" style="2" customWidth="1"/>
    <col min="6664" max="6665" width="15.7109375" style="2" customWidth="1"/>
    <col min="6666" max="6667" width="2.85546875" style="2" customWidth="1"/>
    <col min="6668" max="6668" width="11.42578125" style="2" customWidth="1"/>
    <col min="6669" max="6912" width="11.42578125" style="2"/>
    <col min="6913" max="6913" width="2.85546875" style="2" customWidth="1"/>
    <col min="6914" max="6914" width="37.5703125" style="2" customWidth="1"/>
    <col min="6915" max="6915" width="2.85546875" style="2" customWidth="1"/>
    <col min="6916" max="6917" width="15.7109375" style="2" customWidth="1"/>
    <col min="6918" max="6919" width="2.85546875" style="2" customWidth="1"/>
    <col min="6920" max="6921" width="15.7109375" style="2" customWidth="1"/>
    <col min="6922" max="6923" width="2.85546875" style="2" customWidth="1"/>
    <col min="6924" max="6924" width="11.42578125" style="2" customWidth="1"/>
    <col min="6925" max="7168" width="11.42578125" style="2"/>
    <col min="7169" max="7169" width="2.85546875" style="2" customWidth="1"/>
    <col min="7170" max="7170" width="37.5703125" style="2" customWidth="1"/>
    <col min="7171" max="7171" width="2.85546875" style="2" customWidth="1"/>
    <col min="7172" max="7173" width="15.7109375" style="2" customWidth="1"/>
    <col min="7174" max="7175" width="2.85546875" style="2" customWidth="1"/>
    <col min="7176" max="7177" width="15.7109375" style="2" customWidth="1"/>
    <col min="7178" max="7179" width="2.85546875" style="2" customWidth="1"/>
    <col min="7180" max="7180" width="11.42578125" style="2" customWidth="1"/>
    <col min="7181" max="7424" width="11.42578125" style="2"/>
    <col min="7425" max="7425" width="2.85546875" style="2" customWidth="1"/>
    <col min="7426" max="7426" width="37.5703125" style="2" customWidth="1"/>
    <col min="7427" max="7427" width="2.85546875" style="2" customWidth="1"/>
    <col min="7428" max="7429" width="15.7109375" style="2" customWidth="1"/>
    <col min="7430" max="7431" width="2.85546875" style="2" customWidth="1"/>
    <col min="7432" max="7433" width="15.7109375" style="2" customWidth="1"/>
    <col min="7434" max="7435" width="2.85546875" style="2" customWidth="1"/>
    <col min="7436" max="7436" width="11.42578125" style="2" customWidth="1"/>
    <col min="7437" max="7680" width="11.42578125" style="2"/>
    <col min="7681" max="7681" width="2.85546875" style="2" customWidth="1"/>
    <col min="7682" max="7682" width="37.5703125" style="2" customWidth="1"/>
    <col min="7683" max="7683" width="2.85546875" style="2" customWidth="1"/>
    <col min="7684" max="7685" width="15.7109375" style="2" customWidth="1"/>
    <col min="7686" max="7687" width="2.85546875" style="2" customWidth="1"/>
    <col min="7688" max="7689" width="15.7109375" style="2" customWidth="1"/>
    <col min="7690" max="7691" width="2.85546875" style="2" customWidth="1"/>
    <col min="7692" max="7692" width="11.42578125" style="2" customWidth="1"/>
    <col min="7693" max="7936" width="11.42578125" style="2"/>
    <col min="7937" max="7937" width="2.85546875" style="2" customWidth="1"/>
    <col min="7938" max="7938" width="37.5703125" style="2" customWidth="1"/>
    <col min="7939" max="7939" width="2.85546875" style="2" customWidth="1"/>
    <col min="7940" max="7941" width="15.7109375" style="2" customWidth="1"/>
    <col min="7942" max="7943" width="2.85546875" style="2" customWidth="1"/>
    <col min="7944" max="7945" width="15.7109375" style="2" customWidth="1"/>
    <col min="7946" max="7947" width="2.85546875" style="2" customWidth="1"/>
    <col min="7948" max="7948" width="11.42578125" style="2" customWidth="1"/>
    <col min="7949" max="8192" width="11.42578125" style="2"/>
    <col min="8193" max="8193" width="2.85546875" style="2" customWidth="1"/>
    <col min="8194" max="8194" width="37.5703125" style="2" customWidth="1"/>
    <col min="8195" max="8195" width="2.85546875" style="2" customWidth="1"/>
    <col min="8196" max="8197" width="15.7109375" style="2" customWidth="1"/>
    <col min="8198" max="8199" width="2.85546875" style="2" customWidth="1"/>
    <col min="8200" max="8201" width="15.7109375" style="2" customWidth="1"/>
    <col min="8202" max="8203" width="2.85546875" style="2" customWidth="1"/>
    <col min="8204" max="8204" width="11.42578125" style="2" customWidth="1"/>
    <col min="8205" max="8448" width="11.42578125" style="2"/>
    <col min="8449" max="8449" width="2.85546875" style="2" customWidth="1"/>
    <col min="8450" max="8450" width="37.5703125" style="2" customWidth="1"/>
    <col min="8451" max="8451" width="2.85546875" style="2" customWidth="1"/>
    <col min="8452" max="8453" width="15.7109375" style="2" customWidth="1"/>
    <col min="8454" max="8455" width="2.85546875" style="2" customWidth="1"/>
    <col min="8456" max="8457" width="15.7109375" style="2" customWidth="1"/>
    <col min="8458" max="8459" width="2.85546875" style="2" customWidth="1"/>
    <col min="8460" max="8460" width="11.42578125" style="2" customWidth="1"/>
    <col min="8461" max="8704" width="11.42578125" style="2"/>
    <col min="8705" max="8705" width="2.85546875" style="2" customWidth="1"/>
    <col min="8706" max="8706" width="37.5703125" style="2" customWidth="1"/>
    <col min="8707" max="8707" width="2.85546875" style="2" customWidth="1"/>
    <col min="8708" max="8709" width="15.7109375" style="2" customWidth="1"/>
    <col min="8710" max="8711" width="2.85546875" style="2" customWidth="1"/>
    <col min="8712" max="8713" width="15.7109375" style="2" customWidth="1"/>
    <col min="8714" max="8715" width="2.85546875" style="2" customWidth="1"/>
    <col min="8716" max="8716" width="11.42578125" style="2" customWidth="1"/>
    <col min="8717" max="8960" width="11.42578125" style="2"/>
    <col min="8961" max="8961" width="2.85546875" style="2" customWidth="1"/>
    <col min="8962" max="8962" width="37.5703125" style="2" customWidth="1"/>
    <col min="8963" max="8963" width="2.85546875" style="2" customWidth="1"/>
    <col min="8964" max="8965" width="15.7109375" style="2" customWidth="1"/>
    <col min="8966" max="8967" width="2.85546875" style="2" customWidth="1"/>
    <col min="8968" max="8969" width="15.7109375" style="2" customWidth="1"/>
    <col min="8970" max="8971" width="2.85546875" style="2" customWidth="1"/>
    <col min="8972" max="8972" width="11.42578125" style="2" customWidth="1"/>
    <col min="8973" max="9216" width="11.42578125" style="2"/>
    <col min="9217" max="9217" width="2.85546875" style="2" customWidth="1"/>
    <col min="9218" max="9218" width="37.5703125" style="2" customWidth="1"/>
    <col min="9219" max="9219" width="2.85546875" style="2" customWidth="1"/>
    <col min="9220" max="9221" width="15.7109375" style="2" customWidth="1"/>
    <col min="9222" max="9223" width="2.85546875" style="2" customWidth="1"/>
    <col min="9224" max="9225" width="15.7109375" style="2" customWidth="1"/>
    <col min="9226" max="9227" width="2.85546875" style="2" customWidth="1"/>
    <col min="9228" max="9228" width="11.42578125" style="2" customWidth="1"/>
    <col min="9229" max="9472" width="11.42578125" style="2"/>
    <col min="9473" max="9473" width="2.85546875" style="2" customWidth="1"/>
    <col min="9474" max="9474" width="37.5703125" style="2" customWidth="1"/>
    <col min="9475" max="9475" width="2.85546875" style="2" customWidth="1"/>
    <col min="9476" max="9477" width="15.7109375" style="2" customWidth="1"/>
    <col min="9478" max="9479" width="2.85546875" style="2" customWidth="1"/>
    <col min="9480" max="9481" width="15.7109375" style="2" customWidth="1"/>
    <col min="9482" max="9483" width="2.85546875" style="2" customWidth="1"/>
    <col min="9484" max="9484" width="11.42578125" style="2" customWidth="1"/>
    <col min="9485" max="9728" width="11.42578125" style="2"/>
    <col min="9729" max="9729" width="2.85546875" style="2" customWidth="1"/>
    <col min="9730" max="9730" width="37.5703125" style="2" customWidth="1"/>
    <col min="9731" max="9731" width="2.85546875" style="2" customWidth="1"/>
    <col min="9732" max="9733" width="15.7109375" style="2" customWidth="1"/>
    <col min="9734" max="9735" width="2.85546875" style="2" customWidth="1"/>
    <col min="9736" max="9737" width="15.7109375" style="2" customWidth="1"/>
    <col min="9738" max="9739" width="2.85546875" style="2" customWidth="1"/>
    <col min="9740" max="9740" width="11.42578125" style="2" customWidth="1"/>
    <col min="9741" max="9984" width="11.42578125" style="2"/>
    <col min="9985" max="9985" width="2.85546875" style="2" customWidth="1"/>
    <col min="9986" max="9986" width="37.5703125" style="2" customWidth="1"/>
    <col min="9987" max="9987" width="2.85546875" style="2" customWidth="1"/>
    <col min="9988" max="9989" width="15.7109375" style="2" customWidth="1"/>
    <col min="9990" max="9991" width="2.85546875" style="2" customWidth="1"/>
    <col min="9992" max="9993" width="15.7109375" style="2" customWidth="1"/>
    <col min="9994" max="9995" width="2.85546875" style="2" customWidth="1"/>
    <col min="9996" max="9996" width="11.42578125" style="2" customWidth="1"/>
    <col min="9997" max="10240" width="11.42578125" style="2"/>
    <col min="10241" max="10241" width="2.85546875" style="2" customWidth="1"/>
    <col min="10242" max="10242" width="37.5703125" style="2" customWidth="1"/>
    <col min="10243" max="10243" width="2.85546875" style="2" customWidth="1"/>
    <col min="10244" max="10245" width="15.7109375" style="2" customWidth="1"/>
    <col min="10246" max="10247" width="2.85546875" style="2" customWidth="1"/>
    <col min="10248" max="10249" width="15.7109375" style="2" customWidth="1"/>
    <col min="10250" max="10251" width="2.85546875" style="2" customWidth="1"/>
    <col min="10252" max="10252" width="11.42578125" style="2" customWidth="1"/>
    <col min="10253" max="10496" width="11.42578125" style="2"/>
    <col min="10497" max="10497" width="2.85546875" style="2" customWidth="1"/>
    <col min="10498" max="10498" width="37.5703125" style="2" customWidth="1"/>
    <col min="10499" max="10499" width="2.85546875" style="2" customWidth="1"/>
    <col min="10500" max="10501" width="15.7109375" style="2" customWidth="1"/>
    <col min="10502" max="10503" width="2.85546875" style="2" customWidth="1"/>
    <col min="10504" max="10505" width="15.7109375" style="2" customWidth="1"/>
    <col min="10506" max="10507" width="2.85546875" style="2" customWidth="1"/>
    <col min="10508" max="10508" width="11.42578125" style="2" customWidth="1"/>
    <col min="10509" max="10752" width="11.42578125" style="2"/>
    <col min="10753" max="10753" width="2.85546875" style="2" customWidth="1"/>
    <col min="10754" max="10754" width="37.5703125" style="2" customWidth="1"/>
    <col min="10755" max="10755" width="2.85546875" style="2" customWidth="1"/>
    <col min="10756" max="10757" width="15.7109375" style="2" customWidth="1"/>
    <col min="10758" max="10759" width="2.85546875" style="2" customWidth="1"/>
    <col min="10760" max="10761" width="15.7109375" style="2" customWidth="1"/>
    <col min="10762" max="10763" width="2.85546875" style="2" customWidth="1"/>
    <col min="10764" max="10764" width="11.42578125" style="2" customWidth="1"/>
    <col min="10765" max="11008" width="11.42578125" style="2"/>
    <col min="11009" max="11009" width="2.85546875" style="2" customWidth="1"/>
    <col min="11010" max="11010" width="37.5703125" style="2" customWidth="1"/>
    <col min="11011" max="11011" width="2.85546875" style="2" customWidth="1"/>
    <col min="11012" max="11013" width="15.7109375" style="2" customWidth="1"/>
    <col min="11014" max="11015" width="2.85546875" style="2" customWidth="1"/>
    <col min="11016" max="11017" width="15.7109375" style="2" customWidth="1"/>
    <col min="11018" max="11019" width="2.85546875" style="2" customWidth="1"/>
    <col min="11020" max="11020" width="11.42578125" style="2" customWidth="1"/>
    <col min="11021" max="11264" width="11.42578125" style="2"/>
    <col min="11265" max="11265" width="2.85546875" style="2" customWidth="1"/>
    <col min="11266" max="11266" width="37.5703125" style="2" customWidth="1"/>
    <col min="11267" max="11267" width="2.85546875" style="2" customWidth="1"/>
    <col min="11268" max="11269" width="15.7109375" style="2" customWidth="1"/>
    <col min="11270" max="11271" width="2.85546875" style="2" customWidth="1"/>
    <col min="11272" max="11273" width="15.7109375" style="2" customWidth="1"/>
    <col min="11274" max="11275" width="2.85546875" style="2" customWidth="1"/>
    <col min="11276" max="11276" width="11.42578125" style="2" customWidth="1"/>
    <col min="11277" max="11520" width="11.42578125" style="2"/>
    <col min="11521" max="11521" width="2.85546875" style="2" customWidth="1"/>
    <col min="11522" max="11522" width="37.5703125" style="2" customWidth="1"/>
    <col min="11523" max="11523" width="2.85546875" style="2" customWidth="1"/>
    <col min="11524" max="11525" width="15.7109375" style="2" customWidth="1"/>
    <col min="11526" max="11527" width="2.85546875" style="2" customWidth="1"/>
    <col min="11528" max="11529" width="15.7109375" style="2" customWidth="1"/>
    <col min="11530" max="11531" width="2.85546875" style="2" customWidth="1"/>
    <col min="11532" max="11532" width="11.42578125" style="2" customWidth="1"/>
    <col min="11533" max="11776" width="11.42578125" style="2"/>
    <col min="11777" max="11777" width="2.85546875" style="2" customWidth="1"/>
    <col min="11778" max="11778" width="37.5703125" style="2" customWidth="1"/>
    <col min="11779" max="11779" width="2.85546875" style="2" customWidth="1"/>
    <col min="11780" max="11781" width="15.7109375" style="2" customWidth="1"/>
    <col min="11782" max="11783" width="2.85546875" style="2" customWidth="1"/>
    <col min="11784" max="11785" width="15.7109375" style="2" customWidth="1"/>
    <col min="11786" max="11787" width="2.85546875" style="2" customWidth="1"/>
    <col min="11788" max="11788" width="11.42578125" style="2" customWidth="1"/>
    <col min="11789" max="12032" width="11.42578125" style="2"/>
    <col min="12033" max="12033" width="2.85546875" style="2" customWidth="1"/>
    <col min="12034" max="12034" width="37.5703125" style="2" customWidth="1"/>
    <col min="12035" max="12035" width="2.85546875" style="2" customWidth="1"/>
    <col min="12036" max="12037" width="15.7109375" style="2" customWidth="1"/>
    <col min="12038" max="12039" width="2.85546875" style="2" customWidth="1"/>
    <col min="12040" max="12041" width="15.7109375" style="2" customWidth="1"/>
    <col min="12042" max="12043" width="2.85546875" style="2" customWidth="1"/>
    <col min="12044" max="12044" width="11.42578125" style="2" customWidth="1"/>
    <col min="12045" max="12288" width="11.42578125" style="2"/>
    <col min="12289" max="12289" width="2.85546875" style="2" customWidth="1"/>
    <col min="12290" max="12290" width="37.5703125" style="2" customWidth="1"/>
    <col min="12291" max="12291" width="2.85546875" style="2" customWidth="1"/>
    <col min="12292" max="12293" width="15.7109375" style="2" customWidth="1"/>
    <col min="12294" max="12295" width="2.85546875" style="2" customWidth="1"/>
    <col min="12296" max="12297" width="15.7109375" style="2" customWidth="1"/>
    <col min="12298" max="12299" width="2.85546875" style="2" customWidth="1"/>
    <col min="12300" max="12300" width="11.42578125" style="2" customWidth="1"/>
    <col min="12301" max="12544" width="11.42578125" style="2"/>
    <col min="12545" max="12545" width="2.85546875" style="2" customWidth="1"/>
    <col min="12546" max="12546" width="37.5703125" style="2" customWidth="1"/>
    <col min="12547" max="12547" width="2.85546875" style="2" customWidth="1"/>
    <col min="12548" max="12549" width="15.7109375" style="2" customWidth="1"/>
    <col min="12550" max="12551" width="2.85546875" style="2" customWidth="1"/>
    <col min="12552" max="12553" width="15.7109375" style="2" customWidth="1"/>
    <col min="12554" max="12555" width="2.85546875" style="2" customWidth="1"/>
    <col min="12556" max="12556" width="11.42578125" style="2" customWidth="1"/>
    <col min="12557" max="12800" width="11.42578125" style="2"/>
    <col min="12801" max="12801" width="2.85546875" style="2" customWidth="1"/>
    <col min="12802" max="12802" width="37.5703125" style="2" customWidth="1"/>
    <col min="12803" max="12803" width="2.85546875" style="2" customWidth="1"/>
    <col min="12804" max="12805" width="15.7109375" style="2" customWidth="1"/>
    <col min="12806" max="12807" width="2.85546875" style="2" customWidth="1"/>
    <col min="12808" max="12809" width="15.7109375" style="2" customWidth="1"/>
    <col min="12810" max="12811" width="2.85546875" style="2" customWidth="1"/>
    <col min="12812" max="12812" width="11.42578125" style="2" customWidth="1"/>
    <col min="12813" max="13056" width="11.42578125" style="2"/>
    <col min="13057" max="13057" width="2.85546875" style="2" customWidth="1"/>
    <col min="13058" max="13058" width="37.5703125" style="2" customWidth="1"/>
    <col min="13059" max="13059" width="2.85546875" style="2" customWidth="1"/>
    <col min="13060" max="13061" width="15.7109375" style="2" customWidth="1"/>
    <col min="13062" max="13063" width="2.85546875" style="2" customWidth="1"/>
    <col min="13064" max="13065" width="15.7109375" style="2" customWidth="1"/>
    <col min="13066" max="13067" width="2.85546875" style="2" customWidth="1"/>
    <col min="13068" max="13068" width="11.42578125" style="2" customWidth="1"/>
    <col min="13069" max="13312" width="11.42578125" style="2"/>
    <col min="13313" max="13313" width="2.85546875" style="2" customWidth="1"/>
    <col min="13314" max="13314" width="37.5703125" style="2" customWidth="1"/>
    <col min="13315" max="13315" width="2.85546875" style="2" customWidth="1"/>
    <col min="13316" max="13317" width="15.7109375" style="2" customWidth="1"/>
    <col min="13318" max="13319" width="2.85546875" style="2" customWidth="1"/>
    <col min="13320" max="13321" width="15.7109375" style="2" customWidth="1"/>
    <col min="13322" max="13323" width="2.85546875" style="2" customWidth="1"/>
    <col min="13324" max="13324" width="11.42578125" style="2" customWidth="1"/>
    <col min="13325" max="13568" width="11.42578125" style="2"/>
    <col min="13569" max="13569" width="2.85546875" style="2" customWidth="1"/>
    <col min="13570" max="13570" width="37.5703125" style="2" customWidth="1"/>
    <col min="13571" max="13571" width="2.85546875" style="2" customWidth="1"/>
    <col min="13572" max="13573" width="15.7109375" style="2" customWidth="1"/>
    <col min="13574" max="13575" width="2.85546875" style="2" customWidth="1"/>
    <col min="13576" max="13577" width="15.7109375" style="2" customWidth="1"/>
    <col min="13578" max="13579" width="2.85546875" style="2" customWidth="1"/>
    <col min="13580" max="13580" width="11.42578125" style="2" customWidth="1"/>
    <col min="13581" max="13824" width="11.42578125" style="2"/>
    <col min="13825" max="13825" width="2.85546875" style="2" customWidth="1"/>
    <col min="13826" max="13826" width="37.5703125" style="2" customWidth="1"/>
    <col min="13827" max="13827" width="2.85546875" style="2" customWidth="1"/>
    <col min="13828" max="13829" width="15.7109375" style="2" customWidth="1"/>
    <col min="13830" max="13831" width="2.85546875" style="2" customWidth="1"/>
    <col min="13832" max="13833" width="15.7109375" style="2" customWidth="1"/>
    <col min="13834" max="13835" width="2.85546875" style="2" customWidth="1"/>
    <col min="13836" max="13836" width="11.42578125" style="2" customWidth="1"/>
    <col min="13837" max="14080" width="11.42578125" style="2"/>
    <col min="14081" max="14081" width="2.85546875" style="2" customWidth="1"/>
    <col min="14082" max="14082" width="37.5703125" style="2" customWidth="1"/>
    <col min="14083" max="14083" width="2.85546875" style="2" customWidth="1"/>
    <col min="14084" max="14085" width="15.7109375" style="2" customWidth="1"/>
    <col min="14086" max="14087" width="2.85546875" style="2" customWidth="1"/>
    <col min="14088" max="14089" width="15.7109375" style="2" customWidth="1"/>
    <col min="14090" max="14091" width="2.85546875" style="2" customWidth="1"/>
    <col min="14092" max="14092" width="11.42578125" style="2" customWidth="1"/>
    <col min="14093" max="14336" width="11.42578125" style="2"/>
    <col min="14337" max="14337" width="2.85546875" style="2" customWidth="1"/>
    <col min="14338" max="14338" width="37.5703125" style="2" customWidth="1"/>
    <col min="14339" max="14339" width="2.85546875" style="2" customWidth="1"/>
    <col min="14340" max="14341" width="15.7109375" style="2" customWidth="1"/>
    <col min="14342" max="14343" width="2.85546875" style="2" customWidth="1"/>
    <col min="14344" max="14345" width="15.7109375" style="2" customWidth="1"/>
    <col min="14346" max="14347" width="2.85546875" style="2" customWidth="1"/>
    <col min="14348" max="14348" width="11.42578125" style="2" customWidth="1"/>
    <col min="14349" max="14592" width="11.42578125" style="2"/>
    <col min="14593" max="14593" width="2.85546875" style="2" customWidth="1"/>
    <col min="14594" max="14594" width="37.5703125" style="2" customWidth="1"/>
    <col min="14595" max="14595" width="2.85546875" style="2" customWidth="1"/>
    <col min="14596" max="14597" width="15.7109375" style="2" customWidth="1"/>
    <col min="14598" max="14599" width="2.85546875" style="2" customWidth="1"/>
    <col min="14600" max="14601" width="15.7109375" style="2" customWidth="1"/>
    <col min="14602" max="14603" width="2.85546875" style="2" customWidth="1"/>
    <col min="14604" max="14604" width="11.42578125" style="2" customWidth="1"/>
    <col min="14605" max="14848" width="11.42578125" style="2"/>
    <col min="14849" max="14849" width="2.85546875" style="2" customWidth="1"/>
    <col min="14850" max="14850" width="37.5703125" style="2" customWidth="1"/>
    <col min="14851" max="14851" width="2.85546875" style="2" customWidth="1"/>
    <col min="14852" max="14853" width="15.7109375" style="2" customWidth="1"/>
    <col min="14854" max="14855" width="2.85546875" style="2" customWidth="1"/>
    <col min="14856" max="14857" width="15.7109375" style="2" customWidth="1"/>
    <col min="14858" max="14859" width="2.85546875" style="2" customWidth="1"/>
    <col min="14860" max="14860" width="11.42578125" style="2" customWidth="1"/>
    <col min="14861" max="15104" width="11.42578125" style="2"/>
    <col min="15105" max="15105" width="2.85546875" style="2" customWidth="1"/>
    <col min="15106" max="15106" width="37.5703125" style="2" customWidth="1"/>
    <col min="15107" max="15107" width="2.85546875" style="2" customWidth="1"/>
    <col min="15108" max="15109" width="15.7109375" style="2" customWidth="1"/>
    <col min="15110" max="15111" width="2.85546875" style="2" customWidth="1"/>
    <col min="15112" max="15113" width="15.7109375" style="2" customWidth="1"/>
    <col min="15114" max="15115" width="2.85546875" style="2" customWidth="1"/>
    <col min="15116" max="15116" width="11.42578125" style="2" customWidth="1"/>
    <col min="15117" max="15360" width="11.42578125" style="2"/>
    <col min="15361" max="15361" width="2.85546875" style="2" customWidth="1"/>
    <col min="15362" max="15362" width="37.5703125" style="2" customWidth="1"/>
    <col min="15363" max="15363" width="2.85546875" style="2" customWidth="1"/>
    <col min="15364" max="15365" width="15.7109375" style="2" customWidth="1"/>
    <col min="15366" max="15367" width="2.85546875" style="2" customWidth="1"/>
    <col min="15368" max="15369" width="15.7109375" style="2" customWidth="1"/>
    <col min="15370" max="15371" width="2.85546875" style="2" customWidth="1"/>
    <col min="15372" max="15372" width="11.42578125" style="2" customWidth="1"/>
    <col min="15373" max="15616" width="11.42578125" style="2"/>
    <col min="15617" max="15617" width="2.85546875" style="2" customWidth="1"/>
    <col min="15618" max="15618" width="37.5703125" style="2" customWidth="1"/>
    <col min="15619" max="15619" width="2.85546875" style="2" customWidth="1"/>
    <col min="15620" max="15621" width="15.7109375" style="2" customWidth="1"/>
    <col min="15622" max="15623" width="2.85546875" style="2" customWidth="1"/>
    <col min="15624" max="15625" width="15.7109375" style="2" customWidth="1"/>
    <col min="15626" max="15627" width="2.85546875" style="2" customWidth="1"/>
    <col min="15628" max="15628" width="11.42578125" style="2" customWidth="1"/>
    <col min="15629" max="15872" width="11.42578125" style="2"/>
    <col min="15873" max="15873" width="2.85546875" style="2" customWidth="1"/>
    <col min="15874" max="15874" width="37.5703125" style="2" customWidth="1"/>
    <col min="15875" max="15875" width="2.85546875" style="2" customWidth="1"/>
    <col min="15876" max="15877" width="15.7109375" style="2" customWidth="1"/>
    <col min="15878" max="15879" width="2.85546875" style="2" customWidth="1"/>
    <col min="15880" max="15881" width="15.7109375" style="2" customWidth="1"/>
    <col min="15882" max="15883" width="2.85546875" style="2" customWidth="1"/>
    <col min="15884" max="15884" width="11.42578125" style="2" customWidth="1"/>
    <col min="15885" max="16128" width="11.42578125" style="2"/>
    <col min="16129" max="16129" width="2.85546875" style="2" customWidth="1"/>
    <col min="16130" max="16130" width="37.5703125" style="2" customWidth="1"/>
    <col min="16131" max="16131" width="2.85546875" style="2" customWidth="1"/>
    <col min="16132" max="16133" width="15.7109375" style="2" customWidth="1"/>
    <col min="16134" max="16135" width="2.85546875" style="2" customWidth="1"/>
    <col min="16136" max="16137" width="15.7109375" style="2" customWidth="1"/>
    <col min="16138" max="16139" width="2.85546875" style="2" customWidth="1"/>
    <col min="16140" max="16140" width="11.42578125" style="2" customWidth="1"/>
    <col min="16141" max="16384" width="11.42578125" style="2"/>
  </cols>
  <sheetData>
    <row r="1" spans="2:14" ht="12" customHeight="1" x14ac:dyDescent="0.25">
      <c r="B1" s="1"/>
      <c r="D1" s="1"/>
      <c r="H1" s="185"/>
      <c r="I1" s="185"/>
      <c r="L1" s="185"/>
    </row>
    <row r="2" spans="2:14" ht="12" customHeight="1" x14ac:dyDescent="0.25">
      <c r="B2" s="322" t="s">
        <v>347</v>
      </c>
      <c r="D2" s="5"/>
      <c r="H2" s="185"/>
      <c r="I2" s="185"/>
      <c r="L2" s="185"/>
    </row>
    <row r="3" spans="2:14" ht="12" customHeight="1" x14ac:dyDescent="0.25">
      <c r="B3" s="6" t="s">
        <v>348</v>
      </c>
      <c r="H3" s="185"/>
      <c r="I3" s="185"/>
      <c r="L3" s="185"/>
    </row>
    <row r="4" spans="2:14" ht="12" hidden="1" customHeight="1" x14ac:dyDescent="0.25">
      <c r="B4" s="6"/>
      <c r="H4" s="185"/>
      <c r="I4" s="185"/>
      <c r="L4" s="185"/>
    </row>
    <row r="5" spans="2:14" ht="12" customHeight="1" x14ac:dyDescent="0.25">
      <c r="B5" s="2332" t="s">
        <v>4</v>
      </c>
      <c r="C5" s="8"/>
      <c r="D5" s="2333" t="s">
        <v>349</v>
      </c>
      <c r="E5" s="2333"/>
      <c r="F5" s="8"/>
      <c r="G5" s="8"/>
      <c r="H5" s="2333" t="s">
        <v>350</v>
      </c>
      <c r="I5" s="2333"/>
      <c r="J5" s="183"/>
      <c r="K5" s="8"/>
      <c r="L5" s="185"/>
    </row>
    <row r="6" spans="2:14" ht="12" customHeight="1" x14ac:dyDescent="0.25">
      <c r="B6" s="2332"/>
      <c r="C6" s="13"/>
      <c r="D6" s="2333"/>
      <c r="E6" s="2333"/>
      <c r="F6" s="13"/>
      <c r="G6" s="13"/>
      <c r="H6" s="2333"/>
      <c r="I6" s="2333"/>
      <c r="J6" s="858"/>
      <c r="K6" s="13"/>
      <c r="L6" s="185"/>
    </row>
    <row r="7" spans="2:14" ht="12" customHeight="1" x14ac:dyDescent="0.25">
      <c r="B7" s="2332"/>
      <c r="C7" s="13"/>
      <c r="D7" s="389">
        <v>2017</v>
      </c>
      <c r="E7" s="389">
        <v>2016</v>
      </c>
      <c r="F7" s="13"/>
      <c r="G7" s="13"/>
      <c r="H7" s="389">
        <v>2017</v>
      </c>
      <c r="I7" s="389">
        <v>2016</v>
      </c>
      <c r="J7" s="858"/>
      <c r="K7" s="13"/>
      <c r="L7" s="185"/>
    </row>
    <row r="8" spans="2:14" ht="12" customHeight="1" x14ac:dyDescent="0.25">
      <c r="B8" s="16"/>
      <c r="C8" s="13"/>
      <c r="D8" s="16"/>
      <c r="E8" s="16"/>
      <c r="F8" s="13"/>
      <c r="G8" s="13"/>
      <c r="H8" s="185"/>
      <c r="I8" s="185"/>
      <c r="J8" s="1839"/>
      <c r="K8" s="13"/>
      <c r="L8" s="185"/>
    </row>
    <row r="9" spans="2:14" ht="12" customHeight="1" x14ac:dyDescent="0.25">
      <c r="B9" s="390" t="s">
        <v>8</v>
      </c>
      <c r="C9" s="16"/>
      <c r="D9" s="21"/>
      <c r="E9" s="21"/>
      <c r="F9" s="1839"/>
      <c r="G9" s="16"/>
      <c r="H9" s="185"/>
      <c r="I9" s="185"/>
      <c r="J9" s="1839"/>
      <c r="K9" s="16"/>
      <c r="L9" s="185"/>
    </row>
    <row r="10" spans="2:14" ht="12" customHeight="1" x14ac:dyDescent="0.25">
      <c r="B10" s="26" t="s">
        <v>9</v>
      </c>
      <c r="C10" s="21"/>
      <c r="D10" s="1309">
        <v>24.93</v>
      </c>
      <c r="E10" s="1400">
        <v>21.25</v>
      </c>
      <c r="F10" s="1839"/>
      <c r="G10" s="384"/>
      <c r="H10" s="1309">
        <v>1.9</v>
      </c>
      <c r="I10" s="1400">
        <v>1.79</v>
      </c>
      <c r="J10" s="1839"/>
      <c r="K10" s="391"/>
      <c r="L10" s="392"/>
      <c r="M10" s="102"/>
      <c r="N10" s="102"/>
    </row>
    <row r="11" spans="2:14" ht="12" customHeight="1" x14ac:dyDescent="0.25">
      <c r="B11" s="31" t="s">
        <v>589</v>
      </c>
      <c r="C11" s="28"/>
      <c r="D11" s="1310" t="s">
        <v>123</v>
      </c>
      <c r="E11" s="1399" t="s">
        <v>123</v>
      </c>
      <c r="F11" s="1839"/>
      <c r="G11" s="384"/>
      <c r="H11" s="1310">
        <v>2.94</v>
      </c>
      <c r="I11" s="1399">
        <v>6.28</v>
      </c>
      <c r="J11" s="1839"/>
      <c r="K11" s="384"/>
      <c r="L11" s="392"/>
      <c r="M11" s="102"/>
      <c r="N11" s="102"/>
    </row>
    <row r="12" spans="2:14" ht="12" customHeight="1" x14ac:dyDescent="0.25">
      <c r="B12" s="31" t="s">
        <v>12</v>
      </c>
      <c r="C12" s="34"/>
      <c r="D12" s="1310">
        <v>18.48</v>
      </c>
      <c r="E12" s="1399" t="s">
        <v>645</v>
      </c>
      <c r="F12" s="1839"/>
      <c r="G12" s="384"/>
      <c r="H12" s="1310">
        <v>24.8</v>
      </c>
      <c r="I12" s="1399" t="s">
        <v>123</v>
      </c>
      <c r="J12" s="1839"/>
      <c r="K12" s="391"/>
      <c r="L12" s="392"/>
      <c r="M12" s="102"/>
      <c r="N12" s="102"/>
    </row>
    <row r="13" spans="2:14" ht="12" customHeight="1" x14ac:dyDescent="0.25">
      <c r="B13" s="31" t="s">
        <v>14</v>
      </c>
      <c r="C13" s="34"/>
      <c r="D13" s="1310">
        <v>25.45</v>
      </c>
      <c r="E13" s="1399">
        <v>20.16</v>
      </c>
      <c r="F13" s="1839"/>
      <c r="G13" s="384"/>
      <c r="H13" s="1310">
        <v>2.2999999999999998</v>
      </c>
      <c r="I13" s="1399">
        <v>2.71</v>
      </c>
      <c r="J13" s="1839"/>
      <c r="K13" s="391"/>
      <c r="L13" s="392"/>
      <c r="M13" s="102"/>
      <c r="N13" s="102"/>
    </row>
    <row r="14" spans="2:14" ht="12" customHeight="1" x14ac:dyDescent="0.25">
      <c r="B14" s="31" t="s">
        <v>16</v>
      </c>
      <c r="C14" s="34"/>
      <c r="D14" s="1310">
        <v>22.11</v>
      </c>
      <c r="E14" s="1399">
        <v>18.296099999999999</v>
      </c>
      <c r="F14" s="1839"/>
      <c r="G14" s="384"/>
      <c r="H14" s="1310">
        <v>4.09</v>
      </c>
      <c r="I14" s="1399">
        <v>5.75</v>
      </c>
      <c r="J14" s="1839"/>
      <c r="K14" s="391"/>
      <c r="L14" s="392"/>
      <c r="M14" s="102"/>
      <c r="N14" s="102"/>
    </row>
    <row r="15" spans="2:14" ht="12" customHeight="1" x14ac:dyDescent="0.25">
      <c r="B15" s="31" t="s">
        <v>20</v>
      </c>
      <c r="C15" s="34"/>
      <c r="D15" s="1310">
        <v>22.09</v>
      </c>
      <c r="E15" s="1399">
        <v>24.7</v>
      </c>
      <c r="F15" s="1839"/>
      <c r="G15" s="384"/>
      <c r="H15" s="1310">
        <v>6.77</v>
      </c>
      <c r="I15" s="1399">
        <v>3.36</v>
      </c>
      <c r="J15" s="1839"/>
      <c r="K15" s="391"/>
      <c r="L15" s="392"/>
      <c r="M15" s="102"/>
      <c r="N15" s="102"/>
    </row>
    <row r="16" spans="2:14" ht="12" customHeight="1" x14ac:dyDescent="0.25">
      <c r="B16" s="37" t="s">
        <v>24</v>
      </c>
      <c r="C16" s="34"/>
      <c r="D16" s="1325">
        <v>19.3</v>
      </c>
      <c r="E16" s="1401">
        <v>42.18</v>
      </c>
      <c r="F16" s="1839"/>
      <c r="G16" s="384"/>
      <c r="H16" s="1325">
        <v>1.6</v>
      </c>
      <c r="I16" s="1401">
        <v>1.4</v>
      </c>
      <c r="J16" s="1839"/>
      <c r="K16" s="391"/>
      <c r="L16" s="392"/>
      <c r="M16" s="102"/>
      <c r="N16" s="102"/>
    </row>
    <row r="17" spans="1:14" ht="12" hidden="1" customHeight="1" x14ac:dyDescent="0.25">
      <c r="B17" s="140"/>
      <c r="C17" s="34"/>
      <c r="D17" s="384">
        <v>19.539000000000001</v>
      </c>
      <c r="E17" s="384">
        <v>16.549810563647299</v>
      </c>
      <c r="F17" s="1839"/>
      <c r="G17" s="384"/>
      <c r="H17" s="384">
        <v>3.3</v>
      </c>
      <c r="I17" s="384">
        <v>-0.8</v>
      </c>
      <c r="J17" s="1839"/>
      <c r="K17" s="391"/>
      <c r="L17" s="392"/>
      <c r="M17" s="102"/>
      <c r="N17" s="102"/>
    </row>
    <row r="18" spans="1:14" ht="12" hidden="1" customHeight="1" x14ac:dyDescent="0.25">
      <c r="B18" s="49"/>
      <c r="C18" s="34"/>
      <c r="D18" s="384">
        <v>19.539000000000001</v>
      </c>
      <c r="E18" s="384">
        <v>16.549810563647299</v>
      </c>
      <c r="F18" s="1839"/>
      <c r="G18" s="384"/>
      <c r="H18" s="384">
        <v>3.3</v>
      </c>
      <c r="I18" s="384">
        <v>-0.8</v>
      </c>
      <c r="J18" s="1839"/>
      <c r="K18" s="391"/>
      <c r="L18" s="392"/>
    </row>
    <row r="19" spans="1:14" ht="12" customHeight="1" x14ac:dyDescent="0.25">
      <c r="B19" s="390" t="s">
        <v>27</v>
      </c>
      <c r="C19" s="34"/>
      <c r="D19" s="384"/>
      <c r="E19" s="384"/>
      <c r="F19" s="1839"/>
      <c r="G19" s="384"/>
      <c r="H19" s="23"/>
      <c r="I19" s="23"/>
      <c r="J19" s="1839"/>
      <c r="K19" s="391"/>
      <c r="L19" s="392"/>
    </row>
    <row r="20" spans="1:14" ht="12" customHeight="1" x14ac:dyDescent="0.25">
      <c r="B20" s="31" t="s">
        <v>31</v>
      </c>
      <c r="C20" s="34"/>
      <c r="D20" s="1309">
        <v>18.88</v>
      </c>
      <c r="E20" s="1400">
        <v>17.88</v>
      </c>
      <c r="F20" s="1839"/>
      <c r="G20" s="384"/>
      <c r="H20" s="1309">
        <v>3.82</v>
      </c>
      <c r="I20" s="1400">
        <v>2.09</v>
      </c>
      <c r="J20" s="1839"/>
      <c r="K20" s="391"/>
      <c r="L20" s="392"/>
      <c r="M20" s="102"/>
      <c r="N20" s="102"/>
    </row>
    <row r="21" spans="1:14" ht="12" customHeight="1" x14ac:dyDescent="0.25">
      <c r="B21" s="31" t="s">
        <v>33</v>
      </c>
      <c r="C21" s="34"/>
      <c r="D21" s="1310">
        <v>10.6</v>
      </c>
      <c r="E21" s="1399">
        <v>12.37</v>
      </c>
      <c r="F21" s="1839"/>
      <c r="G21" s="384"/>
      <c r="H21" s="1310">
        <v>6.6</v>
      </c>
      <c r="I21" s="1399">
        <v>4</v>
      </c>
      <c r="J21" s="1839"/>
      <c r="K21" s="391"/>
      <c r="L21" s="392"/>
      <c r="M21" s="102"/>
      <c r="N21" s="102"/>
    </row>
    <row r="22" spans="1:14" ht="12" customHeight="1" x14ac:dyDescent="0.25">
      <c r="B22" s="31" t="s">
        <v>37</v>
      </c>
      <c r="C22" s="34"/>
      <c r="D22" s="1310">
        <v>16.420000000000002</v>
      </c>
      <c r="E22" s="1399">
        <v>10.64</v>
      </c>
      <c r="F22" s="1839"/>
      <c r="G22" s="384"/>
      <c r="H22" s="1310">
        <v>1.5</v>
      </c>
      <c r="I22" s="1399">
        <v>2.4</v>
      </c>
      <c r="J22" s="1839"/>
      <c r="K22" s="391"/>
      <c r="L22" s="392"/>
      <c r="M22" s="102"/>
      <c r="N22" s="102"/>
    </row>
    <row r="23" spans="1:14" s="102" customFormat="1" ht="12" customHeight="1" x14ac:dyDescent="0.25">
      <c r="A23" s="1"/>
      <c r="B23" s="31" t="s">
        <v>39</v>
      </c>
      <c r="C23" s="34"/>
      <c r="D23" s="1310">
        <v>15.2</v>
      </c>
      <c r="E23" s="1399">
        <v>16.4875496339601</v>
      </c>
      <c r="F23" s="1839"/>
      <c r="G23" s="384"/>
      <c r="H23" s="1310">
        <v>3.61</v>
      </c>
      <c r="I23" s="1399">
        <v>3.02</v>
      </c>
      <c r="J23" s="1839"/>
      <c r="K23" s="391"/>
      <c r="L23" s="392"/>
    </row>
    <row r="24" spans="1:14" ht="12" customHeight="1" x14ac:dyDescent="0.25">
      <c r="B24" s="31" t="s">
        <v>43</v>
      </c>
      <c r="C24" s="34"/>
      <c r="D24" s="1310">
        <v>12.99</v>
      </c>
      <c r="E24" s="1399">
        <v>13.92</v>
      </c>
      <c r="F24" s="1839"/>
      <c r="G24" s="384"/>
      <c r="H24" s="1310">
        <v>1.9</v>
      </c>
      <c r="I24" s="1399">
        <v>1</v>
      </c>
      <c r="J24" s="1839"/>
      <c r="K24" s="391"/>
      <c r="L24" s="392"/>
      <c r="M24" s="102"/>
      <c r="N24" s="102"/>
    </row>
    <row r="25" spans="1:14" ht="12" customHeight="1" x14ac:dyDescent="0.25">
      <c r="B25" s="31" t="s">
        <v>612</v>
      </c>
      <c r="C25" s="34"/>
      <c r="D25" s="1310">
        <v>26.92</v>
      </c>
      <c r="E25" s="1399">
        <v>21.94</v>
      </c>
      <c r="F25" s="1839"/>
      <c r="G25" s="384"/>
      <c r="H25" s="1310">
        <v>4</v>
      </c>
      <c r="I25" s="1399">
        <v>2.23</v>
      </c>
      <c r="J25" s="1839"/>
      <c r="K25" s="391"/>
      <c r="L25" s="392"/>
      <c r="M25" s="102"/>
      <c r="N25" s="102"/>
    </row>
    <row r="26" spans="1:14" ht="12" customHeight="1" x14ac:dyDescent="0.25">
      <c r="B26" s="31" t="s">
        <v>45</v>
      </c>
      <c r="C26" s="34"/>
      <c r="D26" s="1310">
        <v>20.09</v>
      </c>
      <c r="E26" s="1399">
        <v>25.159005749104725</v>
      </c>
      <c r="F26" s="1839"/>
      <c r="G26" s="384"/>
      <c r="H26" s="1310">
        <v>1.6</v>
      </c>
      <c r="I26" s="1399">
        <v>1.3</v>
      </c>
      <c r="J26" s="1839"/>
      <c r="K26" s="391"/>
      <c r="L26" s="392"/>
      <c r="M26" s="102"/>
      <c r="N26" s="102"/>
    </row>
    <row r="27" spans="1:14" ht="12" customHeight="1" x14ac:dyDescent="0.25">
      <c r="B27" s="31" t="s">
        <v>553</v>
      </c>
      <c r="C27" s="34"/>
      <c r="D27" s="1310">
        <v>17.710455706207178</v>
      </c>
      <c r="E27" s="1399">
        <v>18.23130112218427</v>
      </c>
      <c r="F27" s="1839"/>
      <c r="G27" s="384"/>
      <c r="H27" s="1310">
        <v>3.2</v>
      </c>
      <c r="I27" s="1399">
        <v>1.8</v>
      </c>
      <c r="J27" s="1839"/>
      <c r="K27" s="391"/>
      <c r="L27" s="392"/>
      <c r="M27" s="102"/>
      <c r="N27" s="102"/>
    </row>
    <row r="28" spans="1:14" ht="12" customHeight="1" x14ac:dyDescent="0.25">
      <c r="B28" s="31" t="s">
        <v>48</v>
      </c>
      <c r="C28" s="28"/>
      <c r="D28" s="1310">
        <v>18.16</v>
      </c>
      <c r="E28" s="1399">
        <v>15.939</v>
      </c>
      <c r="F28" s="1839"/>
      <c r="G28" s="384"/>
      <c r="H28" s="1310">
        <v>1.6</v>
      </c>
      <c r="I28" s="1399">
        <v>2</v>
      </c>
      <c r="J28" s="1839"/>
      <c r="K28" s="384"/>
      <c r="L28" s="392"/>
      <c r="M28" s="102"/>
      <c r="N28" s="102"/>
    </row>
    <row r="29" spans="1:14" ht="12" customHeight="1" x14ac:dyDescent="0.25">
      <c r="B29" s="31" t="s">
        <v>51</v>
      </c>
      <c r="C29" s="34"/>
      <c r="D29" s="1310">
        <v>17.559999999999999</v>
      </c>
      <c r="E29" s="1399">
        <v>14.88</v>
      </c>
      <c r="F29" s="1839"/>
      <c r="G29" s="384"/>
      <c r="H29" s="1310">
        <v>1.3</v>
      </c>
      <c r="I29" s="1399">
        <v>1.2</v>
      </c>
      <c r="J29" s="1839"/>
      <c r="K29" s="391"/>
      <c r="L29" s="392"/>
      <c r="M29" s="102"/>
      <c r="N29" s="102"/>
    </row>
    <row r="30" spans="1:14" ht="12" customHeight="1" x14ac:dyDescent="0.25">
      <c r="B30" s="31" t="s">
        <v>474</v>
      </c>
      <c r="C30" s="34"/>
      <c r="D30" s="1310">
        <v>19.059999999999999</v>
      </c>
      <c r="E30" s="1399">
        <v>18.55</v>
      </c>
      <c r="F30" s="1839"/>
      <c r="G30" s="384"/>
      <c r="H30" s="1310">
        <v>0.7</v>
      </c>
      <c r="I30" s="1399">
        <v>0.2</v>
      </c>
      <c r="J30" s="1839"/>
      <c r="K30" s="391"/>
      <c r="L30" s="392"/>
      <c r="M30" s="102"/>
      <c r="N30" s="102"/>
    </row>
    <row r="31" spans="1:14" ht="12" customHeight="1" x14ac:dyDescent="0.25">
      <c r="B31" s="31" t="s">
        <v>55</v>
      </c>
      <c r="C31" s="34"/>
      <c r="D31" s="1310">
        <v>30.63</v>
      </c>
      <c r="E31" s="1399">
        <v>27.69</v>
      </c>
      <c r="F31" s="1839"/>
      <c r="G31" s="384"/>
      <c r="H31" s="1310">
        <v>0.62</v>
      </c>
      <c r="I31" s="1399">
        <v>1.4</v>
      </c>
      <c r="J31" s="1839"/>
      <c r="K31" s="391"/>
      <c r="L31" s="392"/>
      <c r="M31" s="102"/>
      <c r="N31" s="102"/>
    </row>
    <row r="32" spans="1:14" ht="12" customHeight="1" x14ac:dyDescent="0.25">
      <c r="B32" s="37" t="s">
        <v>57</v>
      </c>
      <c r="C32" s="34"/>
      <c r="D32" s="1325">
        <v>16.350000000000001</v>
      </c>
      <c r="E32" s="1401">
        <v>16.510000000000002</v>
      </c>
      <c r="F32" s="1839"/>
      <c r="G32" s="384"/>
      <c r="H32" s="1325">
        <v>0.62</v>
      </c>
      <c r="I32" s="1401" t="s">
        <v>606</v>
      </c>
      <c r="J32" s="1839"/>
      <c r="K32" s="391"/>
      <c r="L32" s="392"/>
      <c r="M32" s="102"/>
      <c r="N32" s="102"/>
    </row>
    <row r="33" spans="1:14" ht="12" hidden="1" customHeight="1" x14ac:dyDescent="0.25">
      <c r="B33" s="140"/>
      <c r="C33" s="34"/>
      <c r="D33" s="384">
        <v>19.539000000000001</v>
      </c>
      <c r="E33" s="384">
        <v>16.549810563647299</v>
      </c>
      <c r="F33" s="1839"/>
      <c r="G33" s="384"/>
      <c r="H33" s="384">
        <v>3.3</v>
      </c>
      <c r="I33" s="384">
        <v>-0.8</v>
      </c>
      <c r="J33" s="1839"/>
      <c r="K33" s="391"/>
      <c r="L33" s="392"/>
      <c r="M33" s="102"/>
      <c r="N33" s="102"/>
    </row>
    <row r="34" spans="1:14" ht="12" hidden="1" customHeight="1" x14ac:dyDescent="0.25">
      <c r="B34" s="40"/>
      <c r="C34" s="34"/>
      <c r="D34" s="384">
        <v>19.539000000000001</v>
      </c>
      <c r="E34" s="384">
        <v>16.549810563647299</v>
      </c>
      <c r="F34" s="1839"/>
      <c r="G34" s="384"/>
      <c r="H34" s="384">
        <v>3.3</v>
      </c>
      <c r="I34" s="384">
        <v>-0.8</v>
      </c>
      <c r="J34" s="1839"/>
      <c r="K34" s="391"/>
      <c r="L34" s="392"/>
      <c r="M34" s="102"/>
      <c r="N34" s="102"/>
    </row>
    <row r="35" spans="1:14" ht="12" customHeight="1" x14ac:dyDescent="0.25">
      <c r="B35" s="390" t="s">
        <v>59</v>
      </c>
      <c r="C35" s="34"/>
      <c r="D35" s="384"/>
      <c r="E35" s="384"/>
      <c r="F35" s="1839"/>
      <c r="G35" s="384"/>
      <c r="H35" s="384"/>
      <c r="I35" s="384"/>
      <c r="J35" s="1839"/>
      <c r="K35" s="391"/>
      <c r="L35" s="392"/>
    </row>
    <row r="36" spans="1:14" ht="12" customHeight="1" x14ac:dyDescent="0.25">
      <c r="B36" s="26" t="s">
        <v>62</v>
      </c>
      <c r="C36" s="34"/>
      <c r="D36" s="1309">
        <v>19.539000000000001</v>
      </c>
      <c r="E36" s="1400">
        <v>16.549810563647299</v>
      </c>
      <c r="F36" s="1839"/>
      <c r="G36" s="384"/>
      <c r="H36" s="1309">
        <v>3.3</v>
      </c>
      <c r="I36" s="1400">
        <v>-0.8</v>
      </c>
      <c r="J36" s="1839"/>
      <c r="K36" s="391"/>
      <c r="L36" s="392"/>
    </row>
    <row r="37" spans="1:14" ht="12" customHeight="1" x14ac:dyDescent="0.25">
      <c r="B37" s="31" t="s">
        <v>151</v>
      </c>
      <c r="C37" s="34"/>
      <c r="D37" s="1310">
        <v>3.9907148718484001E-3</v>
      </c>
      <c r="E37" s="1399">
        <v>1.4114787189725619</v>
      </c>
      <c r="F37" s="1839"/>
      <c r="G37" s="384"/>
      <c r="H37" s="1310">
        <v>0.7</v>
      </c>
      <c r="I37" s="1399">
        <v>-0.8</v>
      </c>
      <c r="J37" s="1839"/>
      <c r="K37" s="391"/>
      <c r="L37" s="392"/>
    </row>
    <row r="38" spans="1:14" ht="12" customHeight="1" x14ac:dyDescent="0.25">
      <c r="B38" s="31" t="s">
        <v>65</v>
      </c>
      <c r="C38" s="34"/>
      <c r="D38" s="1310">
        <v>9.43</v>
      </c>
      <c r="E38" s="1399">
        <v>8.51</v>
      </c>
      <c r="F38" s="1839"/>
      <c r="G38" s="384"/>
      <c r="H38" s="1310" t="s">
        <v>123</v>
      </c>
      <c r="I38" s="1399" t="s">
        <v>123</v>
      </c>
      <c r="J38" s="1839"/>
      <c r="K38" s="391"/>
      <c r="L38" s="392"/>
    </row>
    <row r="39" spans="1:14" ht="12" customHeight="1" x14ac:dyDescent="0.25">
      <c r="B39" s="31" t="s">
        <v>154</v>
      </c>
      <c r="C39" s="34"/>
      <c r="D39" s="1310">
        <v>15.1</v>
      </c>
      <c r="E39" s="1399">
        <v>17.5</v>
      </c>
      <c r="F39" s="1839"/>
      <c r="G39" s="384"/>
      <c r="H39" s="1310">
        <v>1.1000000000000001</v>
      </c>
      <c r="I39" s="1399">
        <v>1.6</v>
      </c>
      <c r="J39" s="1839"/>
      <c r="K39" s="391"/>
      <c r="L39" s="392"/>
    </row>
    <row r="40" spans="1:14" s="102" customFormat="1" ht="12" customHeight="1" x14ac:dyDescent="0.25">
      <c r="A40" s="3"/>
      <c r="B40" s="31" t="s">
        <v>68</v>
      </c>
      <c r="C40" s="34"/>
      <c r="D40" s="1310">
        <v>11.57977699533658</v>
      </c>
      <c r="E40" s="1399">
        <v>10.24</v>
      </c>
      <c r="F40" s="1839"/>
      <c r="G40" s="384"/>
      <c r="H40" s="1310">
        <v>11.92</v>
      </c>
      <c r="I40" s="1399">
        <v>8.5299999999999994</v>
      </c>
      <c r="J40" s="1839"/>
      <c r="K40" s="391"/>
      <c r="L40" s="392"/>
    </row>
    <row r="41" spans="1:14" s="102" customFormat="1" ht="12" customHeight="1" x14ac:dyDescent="0.25">
      <c r="A41" s="1"/>
      <c r="B41" s="31" t="s">
        <v>70</v>
      </c>
      <c r="C41" s="34"/>
      <c r="D41" s="1310">
        <v>19.82</v>
      </c>
      <c r="E41" s="1399">
        <v>20.36</v>
      </c>
      <c r="F41" s="1839"/>
      <c r="G41" s="384"/>
      <c r="H41" s="1399" t="s">
        <v>123</v>
      </c>
      <c r="I41" s="1399">
        <v>1.6</v>
      </c>
      <c r="J41" s="1839"/>
      <c r="K41" s="391"/>
      <c r="L41" s="392"/>
    </row>
    <row r="42" spans="1:14" ht="12" customHeight="1" x14ac:dyDescent="0.25">
      <c r="B42" s="31" t="s">
        <v>456</v>
      </c>
      <c r="C42" s="34"/>
      <c r="D42" s="1310">
        <v>18.309999999999999</v>
      </c>
      <c r="E42" s="1399">
        <v>26.64</v>
      </c>
      <c r="F42" s="1839"/>
      <c r="G42" s="384"/>
      <c r="H42" s="1310">
        <v>21</v>
      </c>
      <c r="I42" s="1399">
        <v>25.8</v>
      </c>
      <c r="J42" s="1839"/>
      <c r="K42" s="391"/>
      <c r="L42" s="392"/>
    </row>
    <row r="43" spans="1:14" s="102" customFormat="1" ht="12" customHeight="1" x14ac:dyDescent="0.25">
      <c r="A43" s="1"/>
      <c r="B43" s="31" t="s">
        <v>78</v>
      </c>
      <c r="C43" s="34"/>
      <c r="D43" s="1310">
        <v>22.06</v>
      </c>
      <c r="E43" s="1399">
        <v>30.92</v>
      </c>
      <c r="F43" s="1839"/>
      <c r="G43" s="384"/>
      <c r="H43" s="1310" t="s">
        <v>123</v>
      </c>
      <c r="I43" s="1399" t="s">
        <v>123</v>
      </c>
      <c r="J43" s="1839"/>
      <c r="K43" s="391"/>
      <c r="L43" s="392"/>
    </row>
    <row r="44" spans="1:14" ht="12" customHeight="1" x14ac:dyDescent="0.25">
      <c r="B44" s="31" t="s">
        <v>80</v>
      </c>
      <c r="C44" s="34"/>
      <c r="D44" s="1399" t="s">
        <v>123</v>
      </c>
      <c r="E44" s="1399" t="s">
        <v>123</v>
      </c>
      <c r="F44" s="1839"/>
      <c r="G44" s="384"/>
      <c r="H44" s="1310">
        <v>7.1</v>
      </c>
      <c r="I44" s="1399">
        <v>8.5</v>
      </c>
      <c r="J44" s="1839"/>
      <c r="K44" s="391"/>
      <c r="L44" s="392"/>
    </row>
    <row r="45" spans="1:14" ht="12" customHeight="1" x14ac:dyDescent="0.25">
      <c r="B45" s="31" t="s">
        <v>82</v>
      </c>
      <c r="C45" s="34"/>
      <c r="D45" s="1310">
        <v>17.690000000000001</v>
      </c>
      <c r="E45" s="1399">
        <v>13.24</v>
      </c>
      <c r="F45" s="1839"/>
      <c r="G45" s="384"/>
      <c r="H45" s="1310">
        <v>1.1299999999999999</v>
      </c>
      <c r="I45" s="1399">
        <v>1.1000000000000001</v>
      </c>
      <c r="J45" s="1839"/>
      <c r="K45" s="391"/>
      <c r="L45" s="392"/>
    </row>
    <row r="46" spans="1:14" ht="12" customHeight="1" x14ac:dyDescent="0.25">
      <c r="B46" s="31" t="s">
        <v>83</v>
      </c>
      <c r="C46" s="34"/>
      <c r="D46" s="1399" t="s">
        <v>123</v>
      </c>
      <c r="E46" s="1399" t="s">
        <v>123</v>
      </c>
      <c r="F46" s="1839"/>
      <c r="G46" s="384"/>
      <c r="H46" s="1310">
        <v>1.21</v>
      </c>
      <c r="I46" s="1399">
        <v>1.06</v>
      </c>
      <c r="J46" s="1839"/>
      <c r="K46" s="391"/>
      <c r="L46" s="392"/>
    </row>
    <row r="47" spans="1:14" ht="12" customHeight="1" x14ac:dyDescent="0.25">
      <c r="B47" s="31" t="s">
        <v>84</v>
      </c>
      <c r="C47" s="34"/>
      <c r="D47" s="1310">
        <v>7.25</v>
      </c>
      <c r="E47" s="1399">
        <v>9.51</v>
      </c>
      <c r="F47" s="1839"/>
      <c r="G47" s="384"/>
      <c r="H47" s="1310">
        <v>2.5</v>
      </c>
      <c r="I47" s="1399">
        <v>5.4</v>
      </c>
      <c r="J47" s="1839"/>
      <c r="K47" s="391"/>
      <c r="L47" s="392"/>
    </row>
    <row r="48" spans="1:14" ht="12" customHeight="1" x14ac:dyDescent="0.25">
      <c r="B48" s="31" t="s">
        <v>89</v>
      </c>
      <c r="C48" s="34"/>
      <c r="D48" s="1310">
        <v>21.93</v>
      </c>
      <c r="E48" s="1399">
        <v>23.19</v>
      </c>
      <c r="F48" s="1839"/>
      <c r="G48" s="384"/>
      <c r="H48" s="1310">
        <v>15.37</v>
      </c>
      <c r="I48" s="1399">
        <v>18.55</v>
      </c>
      <c r="J48" s="1839"/>
      <c r="K48" s="391"/>
      <c r="L48" s="392"/>
    </row>
    <row r="49" spans="2:12" ht="12" customHeight="1" x14ac:dyDescent="0.25">
      <c r="B49" s="31" t="s">
        <v>171</v>
      </c>
      <c r="C49" s="34"/>
      <c r="D49" s="1310">
        <v>13.77</v>
      </c>
      <c r="E49" s="1399">
        <v>11.99</v>
      </c>
      <c r="F49" s="1839"/>
      <c r="G49" s="384"/>
      <c r="H49" s="1310">
        <v>0.21</v>
      </c>
      <c r="I49" s="1399">
        <v>-0.22</v>
      </c>
      <c r="J49" s="1839"/>
      <c r="K49" s="391"/>
      <c r="L49" s="392"/>
    </row>
    <row r="50" spans="2:12" ht="12" customHeight="1" x14ac:dyDescent="0.25">
      <c r="B50" s="31" t="s">
        <v>99</v>
      </c>
      <c r="C50" s="34"/>
      <c r="D50" s="1310">
        <v>12.49</v>
      </c>
      <c r="E50" s="1399">
        <v>16.75</v>
      </c>
      <c r="F50" s="1839"/>
      <c r="G50" s="384"/>
      <c r="H50" s="1310">
        <v>3.7</v>
      </c>
      <c r="I50" s="1399">
        <v>1</v>
      </c>
      <c r="J50" s="1839"/>
      <c r="K50" s="391"/>
      <c r="L50" s="857"/>
    </row>
    <row r="51" spans="2:12" ht="12" customHeight="1" x14ac:dyDescent="0.25">
      <c r="B51" s="37" t="s">
        <v>101</v>
      </c>
      <c r="C51" s="34"/>
      <c r="D51" s="1325">
        <v>46</v>
      </c>
      <c r="E51" s="1401">
        <v>31</v>
      </c>
      <c r="F51" s="1839"/>
      <c r="G51" s="384"/>
      <c r="H51" s="1325">
        <v>0.4</v>
      </c>
      <c r="I51" s="1401">
        <v>-0.2</v>
      </c>
      <c r="J51" s="1839"/>
      <c r="K51" s="391"/>
      <c r="L51" s="857"/>
    </row>
    <row r="52" spans="2:12" ht="12" customHeight="1" x14ac:dyDescent="0.25">
      <c r="B52" s="140"/>
      <c r="C52" s="34"/>
      <c r="D52" s="384"/>
      <c r="E52" s="384"/>
      <c r="F52" s="1839"/>
      <c r="G52" s="391"/>
      <c r="H52" s="857"/>
      <c r="I52" s="729"/>
      <c r="J52" s="1839"/>
      <c r="K52" s="391"/>
      <c r="L52" s="857"/>
    </row>
    <row r="53" spans="2:12" ht="12.6" customHeight="1" x14ac:dyDescent="0.25">
      <c r="B53" s="21" t="s">
        <v>264</v>
      </c>
      <c r="C53" s="21"/>
      <c r="D53" s="391"/>
      <c r="E53" s="391"/>
      <c r="F53" s="1839"/>
      <c r="G53" s="396"/>
      <c r="H53" s="394"/>
      <c r="I53" s="394"/>
      <c r="J53" s="1839"/>
      <c r="K53" s="396"/>
      <c r="L53" s="394"/>
    </row>
    <row r="54" spans="2:12" ht="12" customHeight="1" x14ac:dyDescent="0.25">
      <c r="B54" s="102" t="s">
        <v>313</v>
      </c>
      <c r="C54" s="21"/>
      <c r="D54" s="397"/>
      <c r="E54" s="315"/>
      <c r="F54" s="1839"/>
      <c r="G54" s="396"/>
      <c r="H54" s="394"/>
      <c r="I54" s="394"/>
      <c r="J54" s="1839"/>
      <c r="K54" s="396"/>
      <c r="L54" s="394"/>
    </row>
    <row r="55" spans="2:12" ht="12" customHeight="1" x14ac:dyDescent="0.25">
      <c r="D55" s="398"/>
      <c r="E55" s="399"/>
      <c r="F55" s="400"/>
      <c r="G55" s="396"/>
      <c r="H55" s="394"/>
      <c r="I55" s="394"/>
      <c r="J55" s="1839"/>
      <c r="K55" s="396"/>
      <c r="L55" s="394"/>
    </row>
    <row r="56" spans="2:12" ht="12" customHeight="1" x14ac:dyDescent="0.25">
      <c r="D56" s="398"/>
      <c r="E56" s="399"/>
      <c r="F56" s="395"/>
      <c r="G56" s="396"/>
      <c r="H56" s="394"/>
      <c r="I56" s="394"/>
      <c r="J56" s="1839"/>
      <c r="K56" s="396"/>
      <c r="L56" s="394"/>
    </row>
    <row r="57" spans="2:12" ht="12" customHeight="1" x14ac:dyDescent="0.25">
      <c r="D57" s="398"/>
      <c r="E57" s="399"/>
      <c r="F57" s="395"/>
      <c r="G57" s="396"/>
      <c r="H57" s="394"/>
      <c r="I57" s="394"/>
      <c r="J57" s="446"/>
      <c r="K57" s="396"/>
      <c r="L57" s="394"/>
    </row>
    <row r="58" spans="2:12" ht="12" customHeight="1" x14ac:dyDescent="0.25">
      <c r="D58" s="398"/>
      <c r="E58" s="399"/>
      <c r="F58" s="395"/>
      <c r="G58" s="396"/>
      <c r="H58" s="394"/>
      <c r="I58" s="394"/>
      <c r="J58" s="446"/>
      <c r="K58" s="396"/>
      <c r="L58" s="394"/>
    </row>
    <row r="59" spans="2:12" ht="12" customHeight="1" x14ac:dyDescent="0.25">
      <c r="D59" s="398"/>
      <c r="E59" s="399"/>
      <c r="F59" s="395"/>
      <c r="G59" s="396"/>
      <c r="H59" s="394"/>
      <c r="I59" s="394"/>
      <c r="J59" s="446"/>
      <c r="K59" s="396"/>
      <c r="L59" s="394"/>
    </row>
    <row r="60" spans="2:12" ht="12" customHeight="1" x14ac:dyDescent="0.25">
      <c r="D60" s="398"/>
      <c r="E60" s="399"/>
      <c r="F60" s="395"/>
      <c r="G60" s="396"/>
      <c r="H60" s="394"/>
      <c r="I60" s="394"/>
      <c r="J60" s="446"/>
      <c r="K60" s="396"/>
      <c r="L60" s="394"/>
    </row>
    <row r="61" spans="2:12" ht="12" customHeight="1" x14ac:dyDescent="0.25">
      <c r="D61" s="398"/>
      <c r="E61" s="399"/>
      <c r="F61" s="395"/>
      <c r="G61" s="396"/>
      <c r="H61" s="394"/>
      <c r="I61" s="394"/>
      <c r="J61" s="446"/>
      <c r="K61" s="396"/>
      <c r="L61" s="394"/>
    </row>
    <row r="62" spans="2:12" ht="12" customHeight="1" x14ac:dyDescent="0.25">
      <c r="D62" s="398"/>
      <c r="E62" s="399"/>
      <c r="F62" s="395"/>
      <c r="G62" s="396"/>
      <c r="H62" s="394"/>
      <c r="I62" s="394"/>
      <c r="J62" s="446"/>
      <c r="K62" s="396"/>
      <c r="L62" s="394"/>
    </row>
    <row r="63" spans="2:12" ht="12" customHeight="1" x14ac:dyDescent="0.25">
      <c r="D63" s="398"/>
      <c r="E63" s="399"/>
      <c r="F63" s="395"/>
      <c r="G63" s="396"/>
      <c r="H63" s="394"/>
      <c r="I63" s="394"/>
      <c r="J63" s="446"/>
      <c r="K63" s="396"/>
      <c r="L63" s="394"/>
    </row>
    <row r="64" spans="2:12" ht="12" customHeight="1" x14ac:dyDescent="0.25">
      <c r="D64" s="398"/>
      <c r="E64" s="399"/>
      <c r="F64" s="395"/>
      <c r="G64" s="396"/>
      <c r="H64" s="394"/>
      <c r="I64" s="394"/>
      <c r="J64" s="446"/>
      <c r="K64" s="396"/>
      <c r="L64" s="394"/>
    </row>
    <row r="65" spans="4:12" ht="12" customHeight="1" x14ac:dyDescent="0.25">
      <c r="D65" s="398"/>
      <c r="E65" s="399"/>
      <c r="F65" s="395"/>
      <c r="G65" s="396"/>
      <c r="H65" s="394"/>
      <c r="I65" s="394"/>
      <c r="J65" s="446"/>
      <c r="K65" s="396"/>
      <c r="L65" s="394"/>
    </row>
    <row r="66" spans="4:12" ht="12" customHeight="1" x14ac:dyDescent="0.25">
      <c r="D66" s="398"/>
      <c r="E66" s="399"/>
      <c r="F66" s="395"/>
      <c r="G66" s="396"/>
      <c r="H66" s="394"/>
      <c r="I66" s="394"/>
      <c r="J66" s="446"/>
      <c r="K66" s="396"/>
      <c r="L66" s="394"/>
    </row>
    <row r="67" spans="4:12" ht="12" customHeight="1" x14ac:dyDescent="0.25">
      <c r="D67" s="398"/>
      <c r="E67" s="399"/>
      <c r="F67" s="395"/>
      <c r="G67" s="396"/>
      <c r="H67" s="394"/>
      <c r="I67" s="394"/>
      <c r="J67" s="446"/>
      <c r="K67" s="396"/>
      <c r="L67" s="394"/>
    </row>
    <row r="68" spans="4:12" ht="12" customHeight="1" x14ac:dyDescent="0.25">
      <c r="D68" s="398"/>
      <c r="E68" s="399"/>
      <c r="F68" s="395"/>
      <c r="G68" s="396"/>
      <c r="H68" s="394"/>
      <c r="I68" s="394"/>
      <c r="J68" s="446"/>
      <c r="K68" s="396"/>
      <c r="L68" s="394"/>
    </row>
    <row r="69" spans="4:12" ht="12" customHeight="1" x14ac:dyDescent="0.25">
      <c r="D69" s="398"/>
      <c r="E69" s="399"/>
      <c r="F69" s="395"/>
      <c r="G69" s="396"/>
      <c r="H69" s="394"/>
      <c r="I69" s="394"/>
      <c r="J69" s="446"/>
      <c r="K69" s="396"/>
      <c r="L69" s="394"/>
    </row>
    <row r="70" spans="4:12" ht="12" customHeight="1" x14ac:dyDescent="0.25">
      <c r="D70" s="398"/>
      <c r="E70" s="399"/>
      <c r="F70" s="395"/>
      <c r="G70" s="396"/>
      <c r="H70" s="394"/>
      <c r="I70" s="394"/>
      <c r="J70" s="446"/>
      <c r="K70" s="396"/>
      <c r="L70" s="394"/>
    </row>
    <row r="71" spans="4:12" ht="12" customHeight="1" x14ac:dyDescent="0.25">
      <c r="D71" s="398"/>
      <c r="E71" s="399"/>
      <c r="F71" s="395"/>
      <c r="G71" s="396"/>
      <c r="H71" s="394"/>
      <c r="I71" s="394"/>
      <c r="J71" s="446"/>
      <c r="K71" s="396"/>
      <c r="L71" s="394"/>
    </row>
    <row r="72" spans="4:12" ht="12" customHeight="1" x14ac:dyDescent="0.25">
      <c r="D72" s="398"/>
      <c r="E72" s="399"/>
      <c r="F72" s="395"/>
      <c r="G72" s="396"/>
      <c r="H72" s="394"/>
      <c r="I72" s="394"/>
      <c r="J72" s="446"/>
      <c r="K72" s="396"/>
      <c r="L72" s="394"/>
    </row>
    <row r="73" spans="4:12" ht="12" customHeight="1" x14ac:dyDescent="0.25">
      <c r="D73" s="398"/>
      <c r="E73" s="399"/>
      <c r="F73" s="395"/>
      <c r="G73" s="396"/>
      <c r="H73" s="394"/>
      <c r="I73" s="394"/>
      <c r="J73" s="446"/>
      <c r="K73" s="396"/>
      <c r="L73" s="394"/>
    </row>
    <row r="74" spans="4:12" ht="12" customHeight="1" x14ac:dyDescent="0.25">
      <c r="D74" s="398"/>
      <c r="E74" s="399"/>
      <c r="F74" s="395"/>
      <c r="G74" s="396"/>
      <c r="H74" s="394"/>
      <c r="I74" s="394"/>
      <c r="J74" s="446"/>
      <c r="K74" s="396"/>
      <c r="L74" s="394"/>
    </row>
    <row r="75" spans="4:12" ht="12" customHeight="1" x14ac:dyDescent="0.25">
      <c r="D75" s="398"/>
      <c r="E75" s="399"/>
      <c r="F75" s="395"/>
      <c r="G75" s="396"/>
      <c r="H75" s="394"/>
      <c r="I75" s="394"/>
      <c r="J75" s="446"/>
      <c r="K75" s="396"/>
      <c r="L75" s="394"/>
    </row>
    <row r="76" spans="4:12" ht="12" customHeight="1" x14ac:dyDescent="0.25">
      <c r="D76" s="398"/>
      <c r="E76" s="399"/>
      <c r="F76" s="395"/>
      <c r="G76" s="396"/>
      <c r="H76" s="394"/>
      <c r="I76" s="394"/>
      <c r="J76" s="446"/>
      <c r="K76" s="396"/>
      <c r="L76" s="394"/>
    </row>
    <row r="77" spans="4:12" ht="12" customHeight="1" x14ac:dyDescent="0.25">
      <c r="D77" s="398"/>
      <c r="E77" s="399"/>
      <c r="F77" s="395"/>
      <c r="G77" s="396"/>
      <c r="H77" s="394"/>
      <c r="I77" s="394"/>
      <c r="J77" s="446"/>
      <c r="K77" s="396"/>
      <c r="L77" s="394"/>
    </row>
    <row r="78" spans="4:12" ht="12" customHeight="1" x14ac:dyDescent="0.25">
      <c r="D78" s="398"/>
      <c r="E78" s="399"/>
      <c r="F78" s="395"/>
      <c r="G78" s="396"/>
      <c r="H78" s="394"/>
      <c r="I78" s="394"/>
      <c r="J78" s="446"/>
      <c r="K78" s="396"/>
      <c r="L78" s="394"/>
    </row>
    <row r="79" spans="4:12" ht="12" customHeight="1" x14ac:dyDescent="0.25">
      <c r="D79" s="398"/>
      <c r="E79" s="399"/>
      <c r="F79" s="395"/>
      <c r="G79" s="396"/>
      <c r="H79" s="394"/>
      <c r="I79" s="394"/>
      <c r="J79" s="446"/>
      <c r="K79" s="396"/>
      <c r="L79" s="394"/>
    </row>
    <row r="80" spans="4:12" ht="12" customHeight="1" x14ac:dyDescent="0.25">
      <c r="D80" s="398"/>
      <c r="E80" s="399"/>
      <c r="F80" s="395"/>
      <c r="G80" s="396"/>
      <c r="H80" s="394"/>
      <c r="I80" s="394"/>
      <c r="J80" s="446"/>
      <c r="K80" s="396"/>
      <c r="L80" s="394"/>
    </row>
    <row r="81" spans="2:12" ht="12" customHeight="1" x14ac:dyDescent="0.25">
      <c r="D81" s="398"/>
      <c r="E81" s="399"/>
      <c r="F81" s="395"/>
      <c r="G81" s="396"/>
      <c r="H81" s="394"/>
      <c r="I81" s="394"/>
      <c r="J81" s="446"/>
      <c r="K81" s="396"/>
      <c r="L81" s="394"/>
    </row>
    <row r="82" spans="2:12" ht="12" customHeight="1" x14ac:dyDescent="0.25">
      <c r="D82" s="401"/>
      <c r="E82" s="399"/>
      <c r="F82" s="395"/>
      <c r="G82" s="396"/>
      <c r="H82" s="394"/>
      <c r="I82" s="394"/>
      <c r="J82" s="446"/>
      <c r="K82" s="396"/>
      <c r="L82" s="394"/>
    </row>
    <row r="83" spans="2:12" ht="12" customHeight="1" x14ac:dyDescent="0.25">
      <c r="B83" s="82"/>
      <c r="D83" s="398"/>
      <c r="E83" s="399"/>
      <c r="F83" s="395"/>
      <c r="G83" s="396"/>
      <c r="H83" s="394"/>
      <c r="I83" s="394"/>
      <c r="J83" s="446"/>
      <c r="K83" s="396"/>
      <c r="L83" s="394"/>
    </row>
    <row r="84" spans="2:12" ht="12" customHeight="1" x14ac:dyDescent="0.25">
      <c r="D84" s="398"/>
      <c r="E84" s="399"/>
      <c r="F84" s="395"/>
      <c r="G84" s="396"/>
      <c r="H84" s="394"/>
      <c r="I84" s="394"/>
      <c r="J84" s="446"/>
      <c r="K84" s="396"/>
      <c r="L84" s="394"/>
    </row>
    <row r="85" spans="2:12" ht="12" customHeight="1" x14ac:dyDescent="0.25">
      <c r="D85" s="398"/>
      <c r="E85" s="399"/>
      <c r="F85" s="395"/>
      <c r="G85" s="396"/>
      <c r="H85" s="394"/>
      <c r="I85" s="394"/>
      <c r="J85" s="446"/>
      <c r="K85" s="396"/>
      <c r="L85" s="394"/>
    </row>
    <row r="86" spans="2:12" ht="12" customHeight="1" x14ac:dyDescent="0.25">
      <c r="D86" s="398"/>
      <c r="E86" s="399"/>
      <c r="F86" s="395"/>
      <c r="G86" s="396"/>
      <c r="H86" s="394"/>
      <c r="I86" s="394"/>
      <c r="J86" s="446"/>
      <c r="K86" s="396"/>
      <c r="L86" s="394"/>
    </row>
    <row r="87" spans="2:12" ht="12" customHeight="1" x14ac:dyDescent="0.25">
      <c r="D87" s="398"/>
      <c r="E87" s="399"/>
      <c r="F87" s="395"/>
      <c r="G87" s="396"/>
      <c r="H87" s="394"/>
      <c r="I87" s="394"/>
      <c r="J87" s="446"/>
      <c r="K87" s="396"/>
      <c r="L87" s="394"/>
    </row>
  </sheetData>
  <mergeCells count="3">
    <mergeCell ref="B5:B7"/>
    <mergeCell ref="D5:E6"/>
    <mergeCell ref="H5:I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M79"/>
  <sheetViews>
    <sheetView showGridLines="0" zoomScale="85" zoomScaleNormal="85" workbookViewId="0"/>
  </sheetViews>
  <sheetFormatPr defaultColWidth="11.42578125" defaultRowHeight="15" x14ac:dyDescent="0.25"/>
  <cols>
    <col min="1" max="1" width="2.85546875" style="3" customWidth="1"/>
    <col min="2" max="2" width="37.5703125" style="102" customWidth="1"/>
    <col min="3" max="3" width="4.140625" style="1" customWidth="1"/>
    <col min="4" max="4" width="15.7109375" style="102" customWidth="1"/>
    <col min="5" max="5" width="15.7109375" style="3" customWidth="1"/>
    <col min="6" max="6" width="3.140625" style="5" customWidth="1"/>
    <col min="7" max="7" width="15.7109375" style="2" customWidth="1"/>
    <col min="8" max="8" width="17.7109375" style="2" customWidth="1"/>
    <col min="9" max="9" width="3" style="5" customWidth="1"/>
    <col min="10" max="10" width="2.85546875" style="1" customWidth="1"/>
    <col min="11" max="255" width="11.42578125" style="2"/>
    <col min="256" max="256" width="2.85546875" style="2" customWidth="1"/>
    <col min="257" max="257" width="37.5703125" style="2" customWidth="1"/>
    <col min="258" max="258" width="2.85546875" style="2" customWidth="1"/>
    <col min="259" max="260" width="15.7109375" style="2" customWidth="1"/>
    <col min="261" max="262" width="2.85546875" style="2" customWidth="1"/>
    <col min="263" max="264" width="15.7109375" style="2" customWidth="1"/>
    <col min="265" max="266" width="2.85546875" style="2" customWidth="1"/>
    <col min="267" max="511" width="11.42578125" style="2"/>
    <col min="512" max="512" width="2.85546875" style="2" customWidth="1"/>
    <col min="513" max="513" width="37.5703125" style="2" customWidth="1"/>
    <col min="514" max="514" width="2.85546875" style="2" customWidth="1"/>
    <col min="515" max="516" width="15.7109375" style="2" customWidth="1"/>
    <col min="517" max="518" width="2.85546875" style="2" customWidth="1"/>
    <col min="519" max="520" width="15.7109375" style="2" customWidth="1"/>
    <col min="521" max="522" width="2.85546875" style="2" customWidth="1"/>
    <col min="523" max="767" width="11.42578125" style="2"/>
    <col min="768" max="768" width="2.85546875" style="2" customWidth="1"/>
    <col min="769" max="769" width="37.5703125" style="2" customWidth="1"/>
    <col min="770" max="770" width="2.85546875" style="2" customWidth="1"/>
    <col min="771" max="772" width="15.7109375" style="2" customWidth="1"/>
    <col min="773" max="774" width="2.85546875" style="2" customWidth="1"/>
    <col min="775" max="776" width="15.7109375" style="2" customWidth="1"/>
    <col min="777" max="778" width="2.85546875" style="2" customWidth="1"/>
    <col min="779" max="1023" width="11.42578125" style="2"/>
    <col min="1024" max="1024" width="2.85546875" style="2" customWidth="1"/>
    <col min="1025" max="1025" width="37.5703125" style="2" customWidth="1"/>
    <col min="1026" max="1026" width="2.85546875" style="2" customWidth="1"/>
    <col min="1027" max="1028" width="15.7109375" style="2" customWidth="1"/>
    <col min="1029" max="1030" width="2.85546875" style="2" customWidth="1"/>
    <col min="1031" max="1032" width="15.7109375" style="2" customWidth="1"/>
    <col min="1033" max="1034" width="2.85546875" style="2" customWidth="1"/>
    <col min="1035" max="1279" width="11.42578125" style="2"/>
    <col min="1280" max="1280" width="2.85546875" style="2" customWidth="1"/>
    <col min="1281" max="1281" width="37.5703125" style="2" customWidth="1"/>
    <col min="1282" max="1282" width="2.85546875" style="2" customWidth="1"/>
    <col min="1283" max="1284" width="15.7109375" style="2" customWidth="1"/>
    <col min="1285" max="1286" width="2.85546875" style="2" customWidth="1"/>
    <col min="1287" max="1288" width="15.7109375" style="2" customWidth="1"/>
    <col min="1289" max="1290" width="2.85546875" style="2" customWidth="1"/>
    <col min="1291" max="1535" width="11.42578125" style="2"/>
    <col min="1536" max="1536" width="2.85546875" style="2" customWidth="1"/>
    <col min="1537" max="1537" width="37.5703125" style="2" customWidth="1"/>
    <col min="1538" max="1538" width="2.85546875" style="2" customWidth="1"/>
    <col min="1539" max="1540" width="15.7109375" style="2" customWidth="1"/>
    <col min="1541" max="1542" width="2.85546875" style="2" customWidth="1"/>
    <col min="1543" max="1544" width="15.7109375" style="2" customWidth="1"/>
    <col min="1545" max="1546" width="2.85546875" style="2" customWidth="1"/>
    <col min="1547" max="1791" width="11.42578125" style="2"/>
    <col min="1792" max="1792" width="2.85546875" style="2" customWidth="1"/>
    <col min="1793" max="1793" width="37.5703125" style="2" customWidth="1"/>
    <col min="1794" max="1794" width="2.85546875" style="2" customWidth="1"/>
    <col min="1795" max="1796" width="15.7109375" style="2" customWidth="1"/>
    <col min="1797" max="1798" width="2.85546875" style="2" customWidth="1"/>
    <col min="1799" max="1800" width="15.7109375" style="2" customWidth="1"/>
    <col min="1801" max="1802" width="2.85546875" style="2" customWidth="1"/>
    <col min="1803" max="2047" width="11.42578125" style="2"/>
    <col min="2048" max="2048" width="2.85546875" style="2" customWidth="1"/>
    <col min="2049" max="2049" width="37.5703125" style="2" customWidth="1"/>
    <col min="2050" max="2050" width="2.85546875" style="2" customWidth="1"/>
    <col min="2051" max="2052" width="15.7109375" style="2" customWidth="1"/>
    <col min="2053" max="2054" width="2.85546875" style="2" customWidth="1"/>
    <col min="2055" max="2056" width="15.7109375" style="2" customWidth="1"/>
    <col min="2057" max="2058" width="2.85546875" style="2" customWidth="1"/>
    <col min="2059" max="2303" width="11.42578125" style="2"/>
    <col min="2304" max="2304" width="2.85546875" style="2" customWidth="1"/>
    <col min="2305" max="2305" width="37.5703125" style="2" customWidth="1"/>
    <col min="2306" max="2306" width="2.85546875" style="2" customWidth="1"/>
    <col min="2307" max="2308" width="15.7109375" style="2" customWidth="1"/>
    <col min="2309" max="2310" width="2.85546875" style="2" customWidth="1"/>
    <col min="2311" max="2312" width="15.7109375" style="2" customWidth="1"/>
    <col min="2313" max="2314" width="2.85546875" style="2" customWidth="1"/>
    <col min="2315" max="2559" width="11.42578125" style="2"/>
    <col min="2560" max="2560" width="2.85546875" style="2" customWidth="1"/>
    <col min="2561" max="2561" width="37.5703125" style="2" customWidth="1"/>
    <col min="2562" max="2562" width="2.85546875" style="2" customWidth="1"/>
    <col min="2563" max="2564" width="15.7109375" style="2" customWidth="1"/>
    <col min="2565" max="2566" width="2.85546875" style="2" customWidth="1"/>
    <col min="2567" max="2568" width="15.7109375" style="2" customWidth="1"/>
    <col min="2569" max="2570" width="2.85546875" style="2" customWidth="1"/>
    <col min="2571" max="2815" width="11.42578125" style="2"/>
    <col min="2816" max="2816" width="2.85546875" style="2" customWidth="1"/>
    <col min="2817" max="2817" width="37.5703125" style="2" customWidth="1"/>
    <col min="2818" max="2818" width="2.85546875" style="2" customWidth="1"/>
    <col min="2819" max="2820" width="15.7109375" style="2" customWidth="1"/>
    <col min="2821" max="2822" width="2.85546875" style="2" customWidth="1"/>
    <col min="2823" max="2824" width="15.7109375" style="2" customWidth="1"/>
    <col min="2825" max="2826" width="2.85546875" style="2" customWidth="1"/>
    <col min="2827" max="3071" width="11.42578125" style="2"/>
    <col min="3072" max="3072" width="2.85546875" style="2" customWidth="1"/>
    <col min="3073" max="3073" width="37.5703125" style="2" customWidth="1"/>
    <col min="3074" max="3074" width="2.85546875" style="2" customWidth="1"/>
    <col min="3075" max="3076" width="15.7109375" style="2" customWidth="1"/>
    <col min="3077" max="3078" width="2.85546875" style="2" customWidth="1"/>
    <col min="3079" max="3080" width="15.7109375" style="2" customWidth="1"/>
    <col min="3081" max="3082" width="2.85546875" style="2" customWidth="1"/>
    <col min="3083" max="3327" width="11.42578125" style="2"/>
    <col min="3328" max="3328" width="2.85546875" style="2" customWidth="1"/>
    <col min="3329" max="3329" width="37.5703125" style="2" customWidth="1"/>
    <col min="3330" max="3330" width="2.85546875" style="2" customWidth="1"/>
    <col min="3331" max="3332" width="15.7109375" style="2" customWidth="1"/>
    <col min="3333" max="3334" width="2.85546875" style="2" customWidth="1"/>
    <col min="3335" max="3336" width="15.7109375" style="2" customWidth="1"/>
    <col min="3337" max="3338" width="2.85546875" style="2" customWidth="1"/>
    <col min="3339" max="3583" width="11.42578125" style="2"/>
    <col min="3584" max="3584" width="2.85546875" style="2" customWidth="1"/>
    <col min="3585" max="3585" width="37.5703125" style="2" customWidth="1"/>
    <col min="3586" max="3586" width="2.85546875" style="2" customWidth="1"/>
    <col min="3587" max="3588" width="15.7109375" style="2" customWidth="1"/>
    <col min="3589" max="3590" width="2.85546875" style="2" customWidth="1"/>
    <col min="3591" max="3592" width="15.7109375" style="2" customWidth="1"/>
    <col min="3593" max="3594" width="2.85546875" style="2" customWidth="1"/>
    <col min="3595" max="3839" width="11.42578125" style="2"/>
    <col min="3840" max="3840" width="2.85546875" style="2" customWidth="1"/>
    <col min="3841" max="3841" width="37.5703125" style="2" customWidth="1"/>
    <col min="3842" max="3842" width="2.85546875" style="2" customWidth="1"/>
    <col min="3843" max="3844" width="15.7109375" style="2" customWidth="1"/>
    <col min="3845" max="3846" width="2.85546875" style="2" customWidth="1"/>
    <col min="3847" max="3848" width="15.7109375" style="2" customWidth="1"/>
    <col min="3849" max="3850" width="2.85546875" style="2" customWidth="1"/>
    <col min="3851" max="4095" width="11.42578125" style="2"/>
    <col min="4096" max="4096" width="2.85546875" style="2" customWidth="1"/>
    <col min="4097" max="4097" width="37.5703125" style="2" customWidth="1"/>
    <col min="4098" max="4098" width="2.85546875" style="2" customWidth="1"/>
    <col min="4099" max="4100" width="15.7109375" style="2" customWidth="1"/>
    <col min="4101" max="4102" width="2.85546875" style="2" customWidth="1"/>
    <col min="4103" max="4104" width="15.7109375" style="2" customWidth="1"/>
    <col min="4105" max="4106" width="2.85546875" style="2" customWidth="1"/>
    <col min="4107" max="4351" width="11.42578125" style="2"/>
    <col min="4352" max="4352" width="2.85546875" style="2" customWidth="1"/>
    <col min="4353" max="4353" width="37.5703125" style="2" customWidth="1"/>
    <col min="4354" max="4354" width="2.85546875" style="2" customWidth="1"/>
    <col min="4355" max="4356" width="15.7109375" style="2" customWidth="1"/>
    <col min="4357" max="4358" width="2.85546875" style="2" customWidth="1"/>
    <col min="4359" max="4360" width="15.7109375" style="2" customWidth="1"/>
    <col min="4361" max="4362" width="2.85546875" style="2" customWidth="1"/>
    <col min="4363" max="4607" width="11.42578125" style="2"/>
    <col min="4608" max="4608" width="2.85546875" style="2" customWidth="1"/>
    <col min="4609" max="4609" width="37.5703125" style="2" customWidth="1"/>
    <col min="4610" max="4610" width="2.85546875" style="2" customWidth="1"/>
    <col min="4611" max="4612" width="15.7109375" style="2" customWidth="1"/>
    <col min="4613" max="4614" width="2.85546875" style="2" customWidth="1"/>
    <col min="4615" max="4616" width="15.7109375" style="2" customWidth="1"/>
    <col min="4617" max="4618" width="2.85546875" style="2" customWidth="1"/>
    <col min="4619" max="4863" width="11.42578125" style="2"/>
    <col min="4864" max="4864" width="2.85546875" style="2" customWidth="1"/>
    <col min="4865" max="4865" width="37.5703125" style="2" customWidth="1"/>
    <col min="4866" max="4866" width="2.85546875" style="2" customWidth="1"/>
    <col min="4867" max="4868" width="15.7109375" style="2" customWidth="1"/>
    <col min="4869" max="4870" width="2.85546875" style="2" customWidth="1"/>
    <col min="4871" max="4872" width="15.7109375" style="2" customWidth="1"/>
    <col min="4873" max="4874" width="2.85546875" style="2" customWidth="1"/>
    <col min="4875" max="5119" width="11.42578125" style="2"/>
    <col min="5120" max="5120" width="2.85546875" style="2" customWidth="1"/>
    <col min="5121" max="5121" width="37.5703125" style="2" customWidth="1"/>
    <col min="5122" max="5122" width="2.85546875" style="2" customWidth="1"/>
    <col min="5123" max="5124" width="15.7109375" style="2" customWidth="1"/>
    <col min="5125" max="5126" width="2.85546875" style="2" customWidth="1"/>
    <col min="5127" max="5128" width="15.7109375" style="2" customWidth="1"/>
    <col min="5129" max="5130" width="2.85546875" style="2" customWidth="1"/>
    <col min="5131" max="5375" width="11.42578125" style="2"/>
    <col min="5376" max="5376" width="2.85546875" style="2" customWidth="1"/>
    <col min="5377" max="5377" width="37.5703125" style="2" customWidth="1"/>
    <col min="5378" max="5378" width="2.85546875" style="2" customWidth="1"/>
    <col min="5379" max="5380" width="15.7109375" style="2" customWidth="1"/>
    <col min="5381" max="5382" width="2.85546875" style="2" customWidth="1"/>
    <col min="5383" max="5384" width="15.7109375" style="2" customWidth="1"/>
    <col min="5385" max="5386" width="2.85546875" style="2" customWidth="1"/>
    <col min="5387" max="5631" width="11.42578125" style="2"/>
    <col min="5632" max="5632" width="2.85546875" style="2" customWidth="1"/>
    <col min="5633" max="5633" width="37.5703125" style="2" customWidth="1"/>
    <col min="5634" max="5634" width="2.85546875" style="2" customWidth="1"/>
    <col min="5635" max="5636" width="15.7109375" style="2" customWidth="1"/>
    <col min="5637" max="5638" width="2.85546875" style="2" customWidth="1"/>
    <col min="5639" max="5640" width="15.7109375" style="2" customWidth="1"/>
    <col min="5641" max="5642" width="2.85546875" style="2" customWidth="1"/>
    <col min="5643" max="5887" width="11.42578125" style="2"/>
    <col min="5888" max="5888" width="2.85546875" style="2" customWidth="1"/>
    <col min="5889" max="5889" width="37.5703125" style="2" customWidth="1"/>
    <col min="5890" max="5890" width="2.85546875" style="2" customWidth="1"/>
    <col min="5891" max="5892" width="15.7109375" style="2" customWidth="1"/>
    <col min="5893" max="5894" width="2.85546875" style="2" customWidth="1"/>
    <col min="5895" max="5896" width="15.7109375" style="2" customWidth="1"/>
    <col min="5897" max="5898" width="2.85546875" style="2" customWidth="1"/>
    <col min="5899" max="6143" width="11.42578125" style="2"/>
    <col min="6144" max="6144" width="2.85546875" style="2" customWidth="1"/>
    <col min="6145" max="6145" width="37.5703125" style="2" customWidth="1"/>
    <col min="6146" max="6146" width="2.85546875" style="2" customWidth="1"/>
    <col min="6147" max="6148" width="15.7109375" style="2" customWidth="1"/>
    <col min="6149" max="6150" width="2.85546875" style="2" customWidth="1"/>
    <col min="6151" max="6152" width="15.7109375" style="2" customWidth="1"/>
    <col min="6153" max="6154" width="2.85546875" style="2" customWidth="1"/>
    <col min="6155" max="6399" width="11.42578125" style="2"/>
    <col min="6400" max="6400" width="2.85546875" style="2" customWidth="1"/>
    <col min="6401" max="6401" width="37.5703125" style="2" customWidth="1"/>
    <col min="6402" max="6402" width="2.85546875" style="2" customWidth="1"/>
    <col min="6403" max="6404" width="15.7109375" style="2" customWidth="1"/>
    <col min="6405" max="6406" width="2.85546875" style="2" customWidth="1"/>
    <col min="6407" max="6408" width="15.7109375" style="2" customWidth="1"/>
    <col min="6409" max="6410" width="2.85546875" style="2" customWidth="1"/>
    <col min="6411" max="6655" width="11.42578125" style="2"/>
    <col min="6656" max="6656" width="2.85546875" style="2" customWidth="1"/>
    <col min="6657" max="6657" width="37.5703125" style="2" customWidth="1"/>
    <col min="6658" max="6658" width="2.85546875" style="2" customWidth="1"/>
    <col min="6659" max="6660" width="15.7109375" style="2" customWidth="1"/>
    <col min="6661" max="6662" width="2.85546875" style="2" customWidth="1"/>
    <col min="6663" max="6664" width="15.7109375" style="2" customWidth="1"/>
    <col min="6665" max="6666" width="2.85546875" style="2" customWidth="1"/>
    <col min="6667" max="6911" width="11.42578125" style="2"/>
    <col min="6912" max="6912" width="2.85546875" style="2" customWidth="1"/>
    <col min="6913" max="6913" width="37.5703125" style="2" customWidth="1"/>
    <col min="6914" max="6914" width="2.85546875" style="2" customWidth="1"/>
    <col min="6915" max="6916" width="15.7109375" style="2" customWidth="1"/>
    <col min="6917" max="6918" width="2.85546875" style="2" customWidth="1"/>
    <col min="6919" max="6920" width="15.7109375" style="2" customWidth="1"/>
    <col min="6921" max="6922" width="2.85546875" style="2" customWidth="1"/>
    <col min="6923" max="7167" width="11.42578125" style="2"/>
    <col min="7168" max="7168" width="2.85546875" style="2" customWidth="1"/>
    <col min="7169" max="7169" width="37.5703125" style="2" customWidth="1"/>
    <col min="7170" max="7170" width="2.85546875" style="2" customWidth="1"/>
    <col min="7171" max="7172" width="15.7109375" style="2" customWidth="1"/>
    <col min="7173" max="7174" width="2.85546875" style="2" customWidth="1"/>
    <col min="7175" max="7176" width="15.7109375" style="2" customWidth="1"/>
    <col min="7177" max="7178" width="2.85546875" style="2" customWidth="1"/>
    <col min="7179" max="7423" width="11.42578125" style="2"/>
    <col min="7424" max="7424" width="2.85546875" style="2" customWidth="1"/>
    <col min="7425" max="7425" width="37.5703125" style="2" customWidth="1"/>
    <col min="7426" max="7426" width="2.85546875" style="2" customWidth="1"/>
    <col min="7427" max="7428" width="15.7109375" style="2" customWidth="1"/>
    <col min="7429" max="7430" width="2.85546875" style="2" customWidth="1"/>
    <col min="7431" max="7432" width="15.7109375" style="2" customWidth="1"/>
    <col min="7433" max="7434" width="2.85546875" style="2" customWidth="1"/>
    <col min="7435" max="7679" width="11.42578125" style="2"/>
    <col min="7680" max="7680" width="2.85546875" style="2" customWidth="1"/>
    <col min="7681" max="7681" width="37.5703125" style="2" customWidth="1"/>
    <col min="7682" max="7682" width="2.85546875" style="2" customWidth="1"/>
    <col min="7683" max="7684" width="15.7109375" style="2" customWidth="1"/>
    <col min="7685" max="7686" width="2.85546875" style="2" customWidth="1"/>
    <col min="7687" max="7688" width="15.7109375" style="2" customWidth="1"/>
    <col min="7689" max="7690" width="2.85546875" style="2" customWidth="1"/>
    <col min="7691" max="7935" width="11.42578125" style="2"/>
    <col min="7936" max="7936" width="2.85546875" style="2" customWidth="1"/>
    <col min="7937" max="7937" width="37.5703125" style="2" customWidth="1"/>
    <col min="7938" max="7938" width="2.85546875" style="2" customWidth="1"/>
    <col min="7939" max="7940" width="15.7109375" style="2" customWidth="1"/>
    <col min="7941" max="7942" width="2.85546875" style="2" customWidth="1"/>
    <col min="7943" max="7944" width="15.7109375" style="2" customWidth="1"/>
    <col min="7945" max="7946" width="2.85546875" style="2" customWidth="1"/>
    <col min="7947" max="8191" width="11.42578125" style="2"/>
    <col min="8192" max="8192" width="2.85546875" style="2" customWidth="1"/>
    <col min="8193" max="8193" width="37.5703125" style="2" customWidth="1"/>
    <col min="8194" max="8194" width="2.85546875" style="2" customWidth="1"/>
    <col min="8195" max="8196" width="15.7109375" style="2" customWidth="1"/>
    <col min="8197" max="8198" width="2.85546875" style="2" customWidth="1"/>
    <col min="8199" max="8200" width="15.7109375" style="2" customWidth="1"/>
    <col min="8201" max="8202" width="2.85546875" style="2" customWidth="1"/>
    <col min="8203" max="8447" width="11.42578125" style="2"/>
    <col min="8448" max="8448" width="2.85546875" style="2" customWidth="1"/>
    <col min="8449" max="8449" width="37.5703125" style="2" customWidth="1"/>
    <col min="8450" max="8450" width="2.85546875" style="2" customWidth="1"/>
    <col min="8451" max="8452" width="15.7109375" style="2" customWidth="1"/>
    <col min="8453" max="8454" width="2.85546875" style="2" customWidth="1"/>
    <col min="8455" max="8456" width="15.7109375" style="2" customWidth="1"/>
    <col min="8457" max="8458" width="2.85546875" style="2" customWidth="1"/>
    <col min="8459" max="8703" width="11.42578125" style="2"/>
    <col min="8704" max="8704" width="2.85546875" style="2" customWidth="1"/>
    <col min="8705" max="8705" width="37.5703125" style="2" customWidth="1"/>
    <col min="8706" max="8706" width="2.85546875" style="2" customWidth="1"/>
    <col min="8707" max="8708" width="15.7109375" style="2" customWidth="1"/>
    <col min="8709" max="8710" width="2.85546875" style="2" customWidth="1"/>
    <col min="8711" max="8712" width="15.7109375" style="2" customWidth="1"/>
    <col min="8713" max="8714" width="2.85546875" style="2" customWidth="1"/>
    <col min="8715" max="8959" width="11.42578125" style="2"/>
    <col min="8960" max="8960" width="2.85546875" style="2" customWidth="1"/>
    <col min="8961" max="8961" width="37.5703125" style="2" customWidth="1"/>
    <col min="8962" max="8962" width="2.85546875" style="2" customWidth="1"/>
    <col min="8963" max="8964" width="15.7109375" style="2" customWidth="1"/>
    <col min="8965" max="8966" width="2.85546875" style="2" customWidth="1"/>
    <col min="8967" max="8968" width="15.7109375" style="2" customWidth="1"/>
    <col min="8969" max="8970" width="2.85546875" style="2" customWidth="1"/>
    <col min="8971" max="9215" width="11.42578125" style="2"/>
    <col min="9216" max="9216" width="2.85546875" style="2" customWidth="1"/>
    <col min="9217" max="9217" width="37.5703125" style="2" customWidth="1"/>
    <col min="9218" max="9218" width="2.85546875" style="2" customWidth="1"/>
    <col min="9219" max="9220" width="15.7109375" style="2" customWidth="1"/>
    <col min="9221" max="9222" width="2.85546875" style="2" customWidth="1"/>
    <col min="9223" max="9224" width="15.7109375" style="2" customWidth="1"/>
    <col min="9225" max="9226" width="2.85546875" style="2" customWidth="1"/>
    <col min="9227" max="9471" width="11.42578125" style="2"/>
    <col min="9472" max="9472" width="2.85546875" style="2" customWidth="1"/>
    <col min="9473" max="9473" width="37.5703125" style="2" customWidth="1"/>
    <col min="9474" max="9474" width="2.85546875" style="2" customWidth="1"/>
    <col min="9475" max="9476" width="15.7109375" style="2" customWidth="1"/>
    <col min="9477" max="9478" width="2.85546875" style="2" customWidth="1"/>
    <col min="9479" max="9480" width="15.7109375" style="2" customWidth="1"/>
    <col min="9481" max="9482" width="2.85546875" style="2" customWidth="1"/>
    <col min="9483" max="9727" width="11.42578125" style="2"/>
    <col min="9728" max="9728" width="2.85546875" style="2" customWidth="1"/>
    <col min="9729" max="9729" width="37.5703125" style="2" customWidth="1"/>
    <col min="9730" max="9730" width="2.85546875" style="2" customWidth="1"/>
    <col min="9731" max="9732" width="15.7109375" style="2" customWidth="1"/>
    <col min="9733" max="9734" width="2.85546875" style="2" customWidth="1"/>
    <col min="9735" max="9736" width="15.7109375" style="2" customWidth="1"/>
    <col min="9737" max="9738" width="2.85546875" style="2" customWidth="1"/>
    <col min="9739" max="9983" width="11.42578125" style="2"/>
    <col min="9984" max="9984" width="2.85546875" style="2" customWidth="1"/>
    <col min="9985" max="9985" width="37.5703125" style="2" customWidth="1"/>
    <col min="9986" max="9986" width="2.85546875" style="2" customWidth="1"/>
    <col min="9987" max="9988" width="15.7109375" style="2" customWidth="1"/>
    <col min="9989" max="9990" width="2.85546875" style="2" customWidth="1"/>
    <col min="9991" max="9992" width="15.7109375" style="2" customWidth="1"/>
    <col min="9993" max="9994" width="2.85546875" style="2" customWidth="1"/>
    <col min="9995" max="10239" width="11.42578125" style="2"/>
    <col min="10240" max="10240" width="2.85546875" style="2" customWidth="1"/>
    <col min="10241" max="10241" width="37.5703125" style="2" customWidth="1"/>
    <col min="10242" max="10242" width="2.85546875" style="2" customWidth="1"/>
    <col min="10243" max="10244" width="15.7109375" style="2" customWidth="1"/>
    <col min="10245" max="10246" width="2.85546875" style="2" customWidth="1"/>
    <col min="10247" max="10248" width="15.7109375" style="2" customWidth="1"/>
    <col min="10249" max="10250" width="2.85546875" style="2" customWidth="1"/>
    <col min="10251" max="10495" width="11.42578125" style="2"/>
    <col min="10496" max="10496" width="2.85546875" style="2" customWidth="1"/>
    <col min="10497" max="10497" width="37.5703125" style="2" customWidth="1"/>
    <col min="10498" max="10498" width="2.85546875" style="2" customWidth="1"/>
    <col min="10499" max="10500" width="15.7109375" style="2" customWidth="1"/>
    <col min="10501" max="10502" width="2.85546875" style="2" customWidth="1"/>
    <col min="10503" max="10504" width="15.7109375" style="2" customWidth="1"/>
    <col min="10505" max="10506" width="2.85546875" style="2" customWidth="1"/>
    <col min="10507" max="10751" width="11.42578125" style="2"/>
    <col min="10752" max="10752" width="2.85546875" style="2" customWidth="1"/>
    <col min="10753" max="10753" width="37.5703125" style="2" customWidth="1"/>
    <col min="10754" max="10754" width="2.85546875" style="2" customWidth="1"/>
    <col min="10755" max="10756" width="15.7109375" style="2" customWidth="1"/>
    <col min="10757" max="10758" width="2.85546875" style="2" customWidth="1"/>
    <col min="10759" max="10760" width="15.7109375" style="2" customWidth="1"/>
    <col min="10761" max="10762" width="2.85546875" style="2" customWidth="1"/>
    <col min="10763" max="11007" width="11.42578125" style="2"/>
    <col min="11008" max="11008" width="2.85546875" style="2" customWidth="1"/>
    <col min="11009" max="11009" width="37.5703125" style="2" customWidth="1"/>
    <col min="11010" max="11010" width="2.85546875" style="2" customWidth="1"/>
    <col min="11011" max="11012" width="15.7109375" style="2" customWidth="1"/>
    <col min="11013" max="11014" width="2.85546875" style="2" customWidth="1"/>
    <col min="11015" max="11016" width="15.7109375" style="2" customWidth="1"/>
    <col min="11017" max="11018" width="2.85546875" style="2" customWidth="1"/>
    <col min="11019" max="11263" width="11.42578125" style="2"/>
    <col min="11264" max="11264" width="2.85546875" style="2" customWidth="1"/>
    <col min="11265" max="11265" width="37.5703125" style="2" customWidth="1"/>
    <col min="11266" max="11266" width="2.85546875" style="2" customWidth="1"/>
    <col min="11267" max="11268" width="15.7109375" style="2" customWidth="1"/>
    <col min="11269" max="11270" width="2.85546875" style="2" customWidth="1"/>
    <col min="11271" max="11272" width="15.7109375" style="2" customWidth="1"/>
    <col min="11273" max="11274" width="2.85546875" style="2" customWidth="1"/>
    <col min="11275" max="11519" width="11.42578125" style="2"/>
    <col min="11520" max="11520" width="2.85546875" style="2" customWidth="1"/>
    <col min="11521" max="11521" width="37.5703125" style="2" customWidth="1"/>
    <col min="11522" max="11522" width="2.85546875" style="2" customWidth="1"/>
    <col min="11523" max="11524" width="15.7109375" style="2" customWidth="1"/>
    <col min="11525" max="11526" width="2.85546875" style="2" customWidth="1"/>
    <col min="11527" max="11528" width="15.7109375" style="2" customWidth="1"/>
    <col min="11529" max="11530" width="2.85546875" style="2" customWidth="1"/>
    <col min="11531" max="11775" width="11.42578125" style="2"/>
    <col min="11776" max="11776" width="2.85546875" style="2" customWidth="1"/>
    <col min="11777" max="11777" width="37.5703125" style="2" customWidth="1"/>
    <col min="11778" max="11778" width="2.85546875" style="2" customWidth="1"/>
    <col min="11779" max="11780" width="15.7109375" style="2" customWidth="1"/>
    <col min="11781" max="11782" width="2.85546875" style="2" customWidth="1"/>
    <col min="11783" max="11784" width="15.7109375" style="2" customWidth="1"/>
    <col min="11785" max="11786" width="2.85546875" style="2" customWidth="1"/>
    <col min="11787" max="12031" width="11.42578125" style="2"/>
    <col min="12032" max="12032" width="2.85546875" style="2" customWidth="1"/>
    <col min="12033" max="12033" width="37.5703125" style="2" customWidth="1"/>
    <col min="12034" max="12034" width="2.85546875" style="2" customWidth="1"/>
    <col min="12035" max="12036" width="15.7109375" style="2" customWidth="1"/>
    <col min="12037" max="12038" width="2.85546875" style="2" customWidth="1"/>
    <col min="12039" max="12040" width="15.7109375" style="2" customWidth="1"/>
    <col min="12041" max="12042" width="2.85546875" style="2" customWidth="1"/>
    <col min="12043" max="12287" width="11.42578125" style="2"/>
    <col min="12288" max="12288" width="2.85546875" style="2" customWidth="1"/>
    <col min="12289" max="12289" width="37.5703125" style="2" customWidth="1"/>
    <col min="12290" max="12290" width="2.85546875" style="2" customWidth="1"/>
    <col min="12291" max="12292" width="15.7109375" style="2" customWidth="1"/>
    <col min="12293" max="12294" width="2.85546875" style="2" customWidth="1"/>
    <col min="12295" max="12296" width="15.7109375" style="2" customWidth="1"/>
    <col min="12297" max="12298" width="2.85546875" style="2" customWidth="1"/>
    <col min="12299" max="12543" width="11.42578125" style="2"/>
    <col min="12544" max="12544" width="2.85546875" style="2" customWidth="1"/>
    <col min="12545" max="12545" width="37.5703125" style="2" customWidth="1"/>
    <col min="12546" max="12546" width="2.85546875" style="2" customWidth="1"/>
    <col min="12547" max="12548" width="15.7109375" style="2" customWidth="1"/>
    <col min="12549" max="12550" width="2.85546875" style="2" customWidth="1"/>
    <col min="12551" max="12552" width="15.7109375" style="2" customWidth="1"/>
    <col min="12553" max="12554" width="2.85546875" style="2" customWidth="1"/>
    <col min="12555" max="12799" width="11.42578125" style="2"/>
    <col min="12800" max="12800" width="2.85546875" style="2" customWidth="1"/>
    <col min="12801" max="12801" width="37.5703125" style="2" customWidth="1"/>
    <col min="12802" max="12802" width="2.85546875" style="2" customWidth="1"/>
    <col min="12803" max="12804" width="15.7109375" style="2" customWidth="1"/>
    <col min="12805" max="12806" width="2.85546875" style="2" customWidth="1"/>
    <col min="12807" max="12808" width="15.7109375" style="2" customWidth="1"/>
    <col min="12809" max="12810" width="2.85546875" style="2" customWidth="1"/>
    <col min="12811" max="13055" width="11.42578125" style="2"/>
    <col min="13056" max="13056" width="2.85546875" style="2" customWidth="1"/>
    <col min="13057" max="13057" width="37.5703125" style="2" customWidth="1"/>
    <col min="13058" max="13058" width="2.85546875" style="2" customWidth="1"/>
    <col min="13059" max="13060" width="15.7109375" style="2" customWidth="1"/>
    <col min="13061" max="13062" width="2.85546875" style="2" customWidth="1"/>
    <col min="13063" max="13064" width="15.7109375" style="2" customWidth="1"/>
    <col min="13065" max="13066" width="2.85546875" style="2" customWidth="1"/>
    <col min="13067" max="13311" width="11.42578125" style="2"/>
    <col min="13312" max="13312" width="2.85546875" style="2" customWidth="1"/>
    <col min="13313" max="13313" width="37.5703125" style="2" customWidth="1"/>
    <col min="13314" max="13314" width="2.85546875" style="2" customWidth="1"/>
    <col min="13315" max="13316" width="15.7109375" style="2" customWidth="1"/>
    <col min="13317" max="13318" width="2.85546875" style="2" customWidth="1"/>
    <col min="13319" max="13320" width="15.7109375" style="2" customWidth="1"/>
    <col min="13321" max="13322" width="2.85546875" style="2" customWidth="1"/>
    <col min="13323" max="13567" width="11.42578125" style="2"/>
    <col min="13568" max="13568" width="2.85546875" style="2" customWidth="1"/>
    <col min="13569" max="13569" width="37.5703125" style="2" customWidth="1"/>
    <col min="13570" max="13570" width="2.85546875" style="2" customWidth="1"/>
    <col min="13571" max="13572" width="15.7109375" style="2" customWidth="1"/>
    <col min="13573" max="13574" width="2.85546875" style="2" customWidth="1"/>
    <col min="13575" max="13576" width="15.7109375" style="2" customWidth="1"/>
    <col min="13577" max="13578" width="2.85546875" style="2" customWidth="1"/>
    <col min="13579" max="13823" width="11.42578125" style="2"/>
    <col min="13824" max="13824" width="2.85546875" style="2" customWidth="1"/>
    <col min="13825" max="13825" width="37.5703125" style="2" customWidth="1"/>
    <col min="13826" max="13826" width="2.85546875" style="2" customWidth="1"/>
    <col min="13827" max="13828" width="15.7109375" style="2" customWidth="1"/>
    <col min="13829" max="13830" width="2.85546875" style="2" customWidth="1"/>
    <col min="13831" max="13832" width="15.7109375" style="2" customWidth="1"/>
    <col min="13833" max="13834" width="2.85546875" style="2" customWidth="1"/>
    <col min="13835" max="14079" width="11.42578125" style="2"/>
    <col min="14080" max="14080" width="2.85546875" style="2" customWidth="1"/>
    <col min="14081" max="14081" width="37.5703125" style="2" customWidth="1"/>
    <col min="14082" max="14082" width="2.85546875" style="2" customWidth="1"/>
    <col min="14083" max="14084" width="15.7109375" style="2" customWidth="1"/>
    <col min="14085" max="14086" width="2.85546875" style="2" customWidth="1"/>
    <col min="14087" max="14088" width="15.7109375" style="2" customWidth="1"/>
    <col min="14089" max="14090" width="2.85546875" style="2" customWidth="1"/>
    <col min="14091" max="14335" width="11.42578125" style="2"/>
    <col min="14336" max="14336" width="2.85546875" style="2" customWidth="1"/>
    <col min="14337" max="14337" width="37.5703125" style="2" customWidth="1"/>
    <col min="14338" max="14338" width="2.85546875" style="2" customWidth="1"/>
    <col min="14339" max="14340" width="15.7109375" style="2" customWidth="1"/>
    <col min="14341" max="14342" width="2.85546875" style="2" customWidth="1"/>
    <col min="14343" max="14344" width="15.7109375" style="2" customWidth="1"/>
    <col min="14345" max="14346" width="2.85546875" style="2" customWidth="1"/>
    <col min="14347" max="14591" width="11.42578125" style="2"/>
    <col min="14592" max="14592" width="2.85546875" style="2" customWidth="1"/>
    <col min="14593" max="14593" width="37.5703125" style="2" customWidth="1"/>
    <col min="14594" max="14594" width="2.85546875" style="2" customWidth="1"/>
    <col min="14595" max="14596" width="15.7109375" style="2" customWidth="1"/>
    <col min="14597" max="14598" width="2.85546875" style="2" customWidth="1"/>
    <col min="14599" max="14600" width="15.7109375" style="2" customWidth="1"/>
    <col min="14601" max="14602" width="2.85546875" style="2" customWidth="1"/>
    <col min="14603" max="14847" width="11.42578125" style="2"/>
    <col min="14848" max="14848" width="2.85546875" style="2" customWidth="1"/>
    <col min="14849" max="14849" width="37.5703125" style="2" customWidth="1"/>
    <col min="14850" max="14850" width="2.85546875" style="2" customWidth="1"/>
    <col min="14851" max="14852" width="15.7109375" style="2" customWidth="1"/>
    <col min="14853" max="14854" width="2.85546875" style="2" customWidth="1"/>
    <col min="14855" max="14856" width="15.7109375" style="2" customWidth="1"/>
    <col min="14857" max="14858" width="2.85546875" style="2" customWidth="1"/>
    <col min="14859" max="15103" width="11.42578125" style="2"/>
    <col min="15104" max="15104" width="2.85546875" style="2" customWidth="1"/>
    <col min="15105" max="15105" width="37.5703125" style="2" customWidth="1"/>
    <col min="15106" max="15106" width="2.85546875" style="2" customWidth="1"/>
    <col min="15107" max="15108" width="15.7109375" style="2" customWidth="1"/>
    <col min="15109" max="15110" width="2.85546875" style="2" customWidth="1"/>
    <col min="15111" max="15112" width="15.7109375" style="2" customWidth="1"/>
    <col min="15113" max="15114" width="2.85546875" style="2" customWidth="1"/>
    <col min="15115" max="15359" width="11.42578125" style="2"/>
    <col min="15360" max="15360" width="2.85546875" style="2" customWidth="1"/>
    <col min="15361" max="15361" width="37.5703125" style="2" customWidth="1"/>
    <col min="15362" max="15362" width="2.85546875" style="2" customWidth="1"/>
    <col min="15363" max="15364" width="15.7109375" style="2" customWidth="1"/>
    <col min="15365" max="15366" width="2.85546875" style="2" customWidth="1"/>
    <col min="15367" max="15368" width="15.7109375" style="2" customWidth="1"/>
    <col min="15369" max="15370" width="2.85546875" style="2" customWidth="1"/>
    <col min="15371" max="15615" width="11.42578125" style="2"/>
    <col min="15616" max="15616" width="2.85546875" style="2" customWidth="1"/>
    <col min="15617" max="15617" width="37.5703125" style="2" customWidth="1"/>
    <col min="15618" max="15618" width="2.85546875" style="2" customWidth="1"/>
    <col min="15619" max="15620" width="15.7109375" style="2" customWidth="1"/>
    <col min="15621" max="15622" width="2.85546875" style="2" customWidth="1"/>
    <col min="15623" max="15624" width="15.7109375" style="2" customWidth="1"/>
    <col min="15625" max="15626" width="2.85546875" style="2" customWidth="1"/>
    <col min="15627" max="15871" width="11.42578125" style="2"/>
    <col min="15872" max="15872" width="2.85546875" style="2" customWidth="1"/>
    <col min="15873" max="15873" width="37.5703125" style="2" customWidth="1"/>
    <col min="15874" max="15874" width="2.85546875" style="2" customWidth="1"/>
    <col min="15875" max="15876" width="15.7109375" style="2" customWidth="1"/>
    <col min="15877" max="15878" width="2.85546875" style="2" customWidth="1"/>
    <col min="15879" max="15880" width="15.7109375" style="2" customWidth="1"/>
    <col min="15881" max="15882" width="2.85546875" style="2" customWidth="1"/>
    <col min="15883" max="16127" width="11.42578125" style="2"/>
    <col min="16128" max="16128" width="2.85546875" style="2" customWidth="1"/>
    <col min="16129" max="16129" width="37.5703125" style="2" customWidth="1"/>
    <col min="16130" max="16130" width="2.85546875" style="2" customWidth="1"/>
    <col min="16131" max="16132" width="15.7109375" style="2" customWidth="1"/>
    <col min="16133" max="16134" width="2.85546875" style="2" customWidth="1"/>
    <col min="16135" max="16136" width="15.7109375" style="2" customWidth="1"/>
    <col min="16137" max="16138" width="2.85546875" style="2" customWidth="1"/>
    <col min="16139" max="16384" width="11.42578125" style="2"/>
  </cols>
  <sheetData>
    <row r="1" spans="2:11" ht="12" customHeight="1" x14ac:dyDescent="0.25">
      <c r="B1" s="1"/>
      <c r="D1" s="1"/>
      <c r="G1" s="185"/>
      <c r="H1" s="185"/>
    </row>
    <row r="2" spans="2:11" ht="12" customHeight="1" x14ac:dyDescent="0.25">
      <c r="B2" s="322" t="s">
        <v>351</v>
      </c>
      <c r="D2" s="5"/>
      <c r="G2" s="185"/>
      <c r="H2" s="185"/>
    </row>
    <row r="3" spans="2:11" ht="12" customHeight="1" x14ac:dyDescent="0.25">
      <c r="B3" s="6" t="s">
        <v>352</v>
      </c>
      <c r="G3" s="185"/>
      <c r="H3" s="185"/>
    </row>
    <row r="4" spans="2:11" ht="12" customHeight="1" x14ac:dyDescent="0.25">
      <c r="B4" s="2332" t="s">
        <v>4</v>
      </c>
      <c r="C4" s="8"/>
      <c r="D4" s="2333" t="s">
        <v>353</v>
      </c>
      <c r="E4" s="2333"/>
      <c r="F4" s="8"/>
      <c r="G4" s="2333" t="s">
        <v>354</v>
      </c>
      <c r="H4" s="2333"/>
      <c r="I4" s="8"/>
      <c r="J4" s="8"/>
    </row>
    <row r="5" spans="2:11" ht="12" customHeight="1" x14ac:dyDescent="0.25">
      <c r="B5" s="2332"/>
      <c r="C5" s="13"/>
      <c r="D5" s="2333"/>
      <c r="E5" s="2333"/>
      <c r="F5" s="13"/>
      <c r="G5" s="2333"/>
      <c r="H5" s="2333"/>
      <c r="I5" s="13"/>
      <c r="J5" s="13"/>
    </row>
    <row r="6" spans="2:11" ht="12" customHeight="1" x14ac:dyDescent="0.25">
      <c r="B6" s="2332"/>
      <c r="C6" s="13"/>
      <c r="D6" s="389">
        <v>2017</v>
      </c>
      <c r="E6" s="389">
        <v>2016</v>
      </c>
      <c r="F6" s="13"/>
      <c r="G6" s="389">
        <v>2017</v>
      </c>
      <c r="H6" s="389">
        <v>2016</v>
      </c>
      <c r="I6" s="13"/>
      <c r="J6" s="13"/>
    </row>
    <row r="7" spans="2:11" ht="12" customHeight="1" x14ac:dyDescent="0.25">
      <c r="B7" s="16"/>
      <c r="C7" s="13"/>
      <c r="D7" s="16"/>
      <c r="E7" s="16"/>
      <c r="F7" s="1860"/>
      <c r="G7" s="185"/>
      <c r="H7" s="185"/>
      <c r="I7" s="13"/>
      <c r="J7" s="13"/>
    </row>
    <row r="8" spans="2:11" ht="12" customHeight="1" x14ac:dyDescent="0.25">
      <c r="B8" s="390" t="s">
        <v>8</v>
      </c>
      <c r="C8" s="16"/>
      <c r="D8" s="21"/>
      <c r="E8" s="21"/>
      <c r="F8" s="1860"/>
      <c r="G8" s="185"/>
      <c r="H8" s="185"/>
      <c r="I8" s="108"/>
      <c r="J8" s="16"/>
      <c r="K8" s="131"/>
    </row>
    <row r="9" spans="2:11" ht="12" customHeight="1" x14ac:dyDescent="0.25">
      <c r="B9" s="26" t="s">
        <v>9</v>
      </c>
      <c r="C9" s="21"/>
      <c r="D9" s="580">
        <v>3.7</v>
      </c>
      <c r="E9" s="854">
        <v>3.72</v>
      </c>
      <c r="F9" s="1860"/>
      <c r="G9" s="580" t="s">
        <v>123</v>
      </c>
      <c r="H9" s="910" t="s">
        <v>123</v>
      </c>
      <c r="I9" s="118"/>
      <c r="J9" s="21"/>
      <c r="K9" s="131"/>
    </row>
    <row r="10" spans="2:11" ht="12" customHeight="1" x14ac:dyDescent="0.25">
      <c r="B10" s="31" t="s">
        <v>589</v>
      </c>
      <c r="C10" s="28"/>
      <c r="D10" s="576">
        <v>9.5299999999999994</v>
      </c>
      <c r="E10" s="846">
        <v>13.63</v>
      </c>
      <c r="F10" s="1860"/>
      <c r="G10" s="576">
        <v>6.9</v>
      </c>
      <c r="H10" s="852">
        <v>5.52</v>
      </c>
      <c r="I10" s="118"/>
      <c r="J10" s="28"/>
      <c r="K10" s="131"/>
    </row>
    <row r="11" spans="2:11" ht="12" customHeight="1" x14ac:dyDescent="0.25">
      <c r="B11" s="31" t="s">
        <v>12</v>
      </c>
      <c r="C11" s="34"/>
      <c r="D11" s="576">
        <v>15.8</v>
      </c>
      <c r="E11" s="846">
        <v>16.8</v>
      </c>
      <c r="F11" s="1860"/>
      <c r="G11" s="576">
        <v>27.58</v>
      </c>
      <c r="H11" s="852">
        <v>25.24</v>
      </c>
      <c r="I11" s="384"/>
      <c r="J11" s="34"/>
      <c r="K11" s="131"/>
    </row>
    <row r="12" spans="2:11" ht="12" customHeight="1" x14ac:dyDescent="0.25">
      <c r="B12" s="31" t="s">
        <v>14</v>
      </c>
      <c r="C12" s="34"/>
      <c r="D12" s="576">
        <v>4.53</v>
      </c>
      <c r="E12" s="846">
        <v>4.2699999999999996</v>
      </c>
      <c r="F12" s="1860"/>
      <c r="G12" s="576">
        <v>3.1</v>
      </c>
      <c r="H12" s="852">
        <v>3.98</v>
      </c>
      <c r="I12" s="118"/>
      <c r="J12" s="34"/>
      <c r="K12" s="131"/>
    </row>
    <row r="13" spans="2:11" ht="12" customHeight="1" x14ac:dyDescent="0.25">
      <c r="B13" s="31" t="s">
        <v>16</v>
      </c>
      <c r="C13" s="34"/>
      <c r="D13" s="576">
        <v>6.42</v>
      </c>
      <c r="E13" s="846">
        <v>7.05</v>
      </c>
      <c r="F13" s="1860"/>
      <c r="G13" s="576">
        <v>4.51</v>
      </c>
      <c r="H13" s="852">
        <v>6.92</v>
      </c>
      <c r="I13" s="118"/>
      <c r="J13" s="34"/>
      <c r="K13" s="131"/>
    </row>
    <row r="14" spans="2:11" ht="12" customHeight="1" x14ac:dyDescent="0.25">
      <c r="B14" s="31" t="s">
        <v>18</v>
      </c>
      <c r="C14" s="34"/>
      <c r="D14" s="576">
        <v>5.17</v>
      </c>
      <c r="E14" s="846">
        <v>6.38</v>
      </c>
      <c r="F14" s="1860"/>
      <c r="G14" s="576">
        <v>4.16</v>
      </c>
      <c r="H14" s="852">
        <v>5.27</v>
      </c>
      <c r="I14" s="118"/>
      <c r="J14" s="34"/>
      <c r="K14" s="131"/>
    </row>
    <row r="15" spans="2:11" ht="12" customHeight="1" x14ac:dyDescent="0.25">
      <c r="B15" s="37" t="s">
        <v>20</v>
      </c>
      <c r="C15" s="34"/>
      <c r="D15" s="577">
        <v>7.64</v>
      </c>
      <c r="E15" s="1068">
        <v>7.44</v>
      </c>
      <c r="F15" s="1860"/>
      <c r="G15" s="577">
        <v>7.665</v>
      </c>
      <c r="H15" s="1067">
        <v>6.19</v>
      </c>
      <c r="I15" s="118"/>
      <c r="J15" s="34"/>
      <c r="K15" s="131"/>
    </row>
    <row r="16" spans="2:11" ht="12" customHeight="1" x14ac:dyDescent="0.25">
      <c r="B16" s="140"/>
      <c r="C16" s="34"/>
      <c r="D16" s="454"/>
      <c r="E16" s="454"/>
      <c r="F16" s="1860"/>
      <c r="G16" s="454"/>
      <c r="H16" s="454"/>
      <c r="I16" s="118"/>
      <c r="J16" s="34"/>
      <c r="K16" s="131"/>
    </row>
    <row r="17" spans="2:11" ht="12" customHeight="1" x14ac:dyDescent="0.25">
      <c r="B17" s="49"/>
      <c r="C17" s="34"/>
      <c r="D17" s="454"/>
      <c r="E17" s="454"/>
      <c r="F17" s="1860"/>
      <c r="G17" s="454"/>
      <c r="H17" s="454"/>
      <c r="I17" s="1860"/>
      <c r="J17" s="1860"/>
      <c r="K17" s="131"/>
    </row>
    <row r="18" spans="2:11" ht="12" customHeight="1" x14ac:dyDescent="0.25">
      <c r="B18" s="390" t="s">
        <v>27</v>
      </c>
      <c r="C18" s="34"/>
      <c r="D18" s="454"/>
      <c r="E18" s="454"/>
      <c r="F18" s="1860"/>
      <c r="G18" s="454"/>
      <c r="H18" s="454"/>
      <c r="I18" s="1860"/>
      <c r="J18" s="1860"/>
    </row>
    <row r="19" spans="2:11" ht="12" customHeight="1" x14ac:dyDescent="0.25">
      <c r="B19" s="31" t="s">
        <v>31</v>
      </c>
      <c r="C19" s="34"/>
      <c r="D19" s="580">
        <v>3.91</v>
      </c>
      <c r="E19" s="854">
        <v>4.22</v>
      </c>
      <c r="F19" s="1860"/>
      <c r="G19" s="580">
        <v>3.45</v>
      </c>
      <c r="H19" s="854">
        <v>3.41</v>
      </c>
      <c r="I19" s="1860"/>
      <c r="J19" s="1860"/>
    </row>
    <row r="20" spans="2:11" ht="12" customHeight="1" x14ac:dyDescent="0.25">
      <c r="B20" s="31" t="s">
        <v>33</v>
      </c>
      <c r="C20" s="34"/>
      <c r="D20" s="576">
        <v>10.36</v>
      </c>
      <c r="E20" s="846">
        <v>11.01</v>
      </c>
      <c r="F20" s="1860"/>
      <c r="G20" s="576">
        <v>10.050000000000001</v>
      </c>
      <c r="H20" s="846">
        <v>11.06</v>
      </c>
      <c r="I20" s="1860"/>
      <c r="J20" s="1860"/>
    </row>
    <row r="21" spans="2:11" ht="12" customHeight="1" x14ac:dyDescent="0.25">
      <c r="B21" s="31" t="s">
        <v>37</v>
      </c>
      <c r="C21" s="34"/>
      <c r="D21" s="576">
        <v>1.3</v>
      </c>
      <c r="E21" s="846">
        <v>1.68</v>
      </c>
      <c r="F21" s="1860"/>
      <c r="G21" s="576" t="s">
        <v>123</v>
      </c>
      <c r="H21" s="846" t="s">
        <v>123</v>
      </c>
      <c r="I21" s="1860"/>
      <c r="J21" s="1860"/>
    </row>
    <row r="22" spans="2:11" ht="12" customHeight="1" x14ac:dyDescent="0.25">
      <c r="B22" s="31" t="s">
        <v>41</v>
      </c>
      <c r="C22" s="34"/>
      <c r="D22" s="576">
        <v>4.4999999999999998E-2</v>
      </c>
      <c r="E22" s="846">
        <v>0.04</v>
      </c>
      <c r="F22" s="1860"/>
      <c r="G22" s="576">
        <v>6.7269999999999996E-2</v>
      </c>
      <c r="H22" s="846">
        <v>5.7270000000000001E-2</v>
      </c>
      <c r="I22" s="1860"/>
      <c r="J22" s="1860"/>
    </row>
    <row r="23" spans="2:11" ht="12" customHeight="1" x14ac:dyDescent="0.25">
      <c r="B23" s="31" t="s">
        <v>43</v>
      </c>
      <c r="C23" s="34"/>
      <c r="D23" s="576">
        <v>2.4700000000000002</v>
      </c>
      <c r="E23" s="846">
        <v>2.0579999999999998</v>
      </c>
      <c r="F23" s="1860"/>
      <c r="G23" s="576">
        <v>1.83</v>
      </c>
      <c r="H23" s="846">
        <v>1.58</v>
      </c>
      <c r="I23" s="1860"/>
      <c r="J23" s="1860"/>
    </row>
    <row r="24" spans="2:11" ht="12" customHeight="1" x14ac:dyDescent="0.25">
      <c r="B24" s="31" t="s">
        <v>612</v>
      </c>
      <c r="C24" s="34"/>
      <c r="D24" s="576">
        <v>7.3287000000000004</v>
      </c>
      <c r="E24" s="846">
        <v>6.48</v>
      </c>
      <c r="F24" s="1860"/>
      <c r="G24" s="576" t="s">
        <v>123</v>
      </c>
      <c r="H24" s="846">
        <v>6.51</v>
      </c>
      <c r="I24" s="1860"/>
      <c r="J24" s="1860"/>
    </row>
    <row r="25" spans="2:11" ht="12" customHeight="1" x14ac:dyDescent="0.25">
      <c r="B25" s="31" t="s">
        <v>45</v>
      </c>
      <c r="C25" s="34"/>
      <c r="D25" s="576">
        <v>2.75</v>
      </c>
      <c r="E25" s="846">
        <v>2</v>
      </c>
      <c r="F25" s="1860"/>
      <c r="G25" s="576">
        <v>1.88</v>
      </c>
      <c r="H25" s="846">
        <v>3.36</v>
      </c>
      <c r="I25" s="1860"/>
      <c r="J25" s="1860"/>
    </row>
    <row r="26" spans="2:11" ht="12" customHeight="1" x14ac:dyDescent="0.25">
      <c r="B26" s="31" t="s">
        <v>553</v>
      </c>
      <c r="C26" s="34"/>
      <c r="D26" s="576">
        <v>4.75</v>
      </c>
      <c r="E26" s="846">
        <v>3.5</v>
      </c>
      <c r="F26" s="1860"/>
      <c r="G26" s="576">
        <v>2.1469999999999998</v>
      </c>
      <c r="H26" s="846">
        <v>1.5</v>
      </c>
      <c r="I26" s="1860"/>
      <c r="J26" s="1860"/>
    </row>
    <row r="27" spans="2:11" ht="12" customHeight="1" x14ac:dyDescent="0.25">
      <c r="B27" s="31" t="s">
        <v>48</v>
      </c>
      <c r="C27" s="28"/>
      <c r="D27" s="576">
        <v>3.88</v>
      </c>
      <c r="E27" s="846">
        <v>3.01</v>
      </c>
      <c r="F27" s="1860"/>
      <c r="G27" s="576">
        <v>4.91</v>
      </c>
      <c r="H27" s="846">
        <v>3.27</v>
      </c>
      <c r="I27" s="1860"/>
      <c r="J27" s="1860"/>
    </row>
    <row r="28" spans="2:11" ht="12" customHeight="1" x14ac:dyDescent="0.25">
      <c r="B28" s="31" t="s">
        <v>51</v>
      </c>
      <c r="C28" s="34"/>
      <c r="D28" s="576">
        <v>2</v>
      </c>
      <c r="E28" s="846">
        <v>2.4700000000000002</v>
      </c>
      <c r="F28" s="1860"/>
      <c r="G28" s="576">
        <v>1.2089000000000001</v>
      </c>
      <c r="H28" s="846">
        <v>0.92600000000000005</v>
      </c>
      <c r="I28" s="1860"/>
      <c r="J28" s="1860"/>
    </row>
    <row r="29" spans="2:11" ht="12" customHeight="1" x14ac:dyDescent="0.25">
      <c r="B29" s="31" t="s">
        <v>474</v>
      </c>
      <c r="C29" s="34"/>
      <c r="D29" s="576">
        <v>1.57</v>
      </c>
      <c r="E29" s="846">
        <v>1.6</v>
      </c>
      <c r="F29" s="1860"/>
      <c r="G29" s="576">
        <v>2.58</v>
      </c>
      <c r="H29" s="846">
        <v>2.8</v>
      </c>
      <c r="I29" s="1860"/>
      <c r="J29" s="1860"/>
    </row>
    <row r="30" spans="2:11" ht="12" customHeight="1" x14ac:dyDescent="0.25">
      <c r="B30" s="31" t="s">
        <v>55</v>
      </c>
      <c r="C30" s="34"/>
      <c r="D30" s="576">
        <v>0.94779999999999998</v>
      </c>
      <c r="E30" s="846">
        <v>0.65869999999999995</v>
      </c>
      <c r="F30" s="1860"/>
      <c r="G30" s="576">
        <v>0.65169999999999995</v>
      </c>
      <c r="H30" s="846">
        <v>1.2037</v>
      </c>
      <c r="I30" s="1860"/>
      <c r="J30" s="1860"/>
    </row>
    <row r="31" spans="2:11" ht="12" customHeight="1" x14ac:dyDescent="0.25">
      <c r="B31" s="37" t="s">
        <v>57</v>
      </c>
      <c r="C31" s="34"/>
      <c r="D31" s="577">
        <v>0.94780000000000009</v>
      </c>
      <c r="E31" s="1068">
        <v>1.2037</v>
      </c>
      <c r="F31" s="1860"/>
      <c r="G31" s="577">
        <v>0.65833000000000008</v>
      </c>
      <c r="H31" s="1068">
        <v>0.65922000000000003</v>
      </c>
      <c r="I31" s="1860"/>
      <c r="J31" s="1860"/>
    </row>
    <row r="32" spans="2:11" ht="12" customHeight="1" x14ac:dyDescent="0.25">
      <c r="B32" s="140"/>
      <c r="C32" s="34"/>
      <c r="D32" s="454"/>
      <c r="E32" s="454"/>
      <c r="F32" s="1860"/>
      <c r="G32" s="454"/>
      <c r="H32" s="454"/>
      <c r="I32" s="1860"/>
      <c r="J32" s="1860"/>
    </row>
    <row r="33" spans="1:13" ht="12" customHeight="1" x14ac:dyDescent="0.25">
      <c r="B33" s="40"/>
      <c r="C33" s="34"/>
      <c r="D33" s="454"/>
      <c r="E33" s="454"/>
      <c r="F33" s="1860"/>
      <c r="G33" s="454"/>
      <c r="H33" s="454"/>
      <c r="I33" s="1860"/>
      <c r="J33" s="1860"/>
    </row>
    <row r="34" spans="1:13" ht="12" customHeight="1" x14ac:dyDescent="0.25">
      <c r="B34" s="390" t="s">
        <v>59</v>
      </c>
      <c r="C34" s="34"/>
      <c r="D34" s="454"/>
      <c r="E34" s="454"/>
      <c r="F34" s="1860"/>
      <c r="G34" s="454"/>
      <c r="H34" s="454"/>
      <c r="I34" s="1860"/>
      <c r="J34" s="1860"/>
    </row>
    <row r="35" spans="1:13" ht="12" customHeight="1" x14ac:dyDescent="0.25">
      <c r="B35" s="26" t="s">
        <v>154</v>
      </c>
      <c r="C35" s="34"/>
      <c r="D35" s="1340">
        <v>1.51</v>
      </c>
      <c r="E35" s="1341">
        <v>1.4</v>
      </c>
      <c r="F35" s="1860"/>
      <c r="G35" s="1340">
        <v>-0.62</v>
      </c>
      <c r="H35" s="1341">
        <v>-0.48</v>
      </c>
      <c r="I35" s="1860"/>
      <c r="J35" s="1860"/>
    </row>
    <row r="36" spans="1:13" s="102" customFormat="1" ht="12" customHeight="1" x14ac:dyDescent="0.25">
      <c r="A36" s="3"/>
      <c r="B36" s="31" t="s">
        <v>68</v>
      </c>
      <c r="C36" s="34"/>
      <c r="D36" s="1342">
        <v>11.36</v>
      </c>
      <c r="E36" s="1343">
        <v>9.8990000000000009</v>
      </c>
      <c r="F36" s="1860"/>
      <c r="G36" s="1342">
        <v>14.605</v>
      </c>
      <c r="H36" s="1343">
        <v>11.09</v>
      </c>
      <c r="I36" s="1860"/>
      <c r="J36" s="1860"/>
    </row>
    <row r="37" spans="1:13" ht="12" customHeight="1" x14ac:dyDescent="0.25">
      <c r="B37" s="31" t="s">
        <v>72</v>
      </c>
      <c r="C37" s="34"/>
      <c r="D37" s="1342" t="s">
        <v>627</v>
      </c>
      <c r="E37" s="1343" t="s">
        <v>123</v>
      </c>
      <c r="F37" s="1860"/>
      <c r="G37" s="1342">
        <v>2.5499999999999998</v>
      </c>
      <c r="H37" s="1343">
        <v>3.25</v>
      </c>
      <c r="I37" s="1860"/>
      <c r="J37" s="1860"/>
      <c r="K37" s="102"/>
      <c r="L37" s="102"/>
      <c r="M37" s="102"/>
    </row>
    <row r="38" spans="1:13" ht="12" customHeight="1" x14ac:dyDescent="0.25">
      <c r="B38" s="31" t="s">
        <v>456</v>
      </c>
      <c r="C38" s="34"/>
      <c r="D38" s="1342">
        <v>16.0968611343344</v>
      </c>
      <c r="E38" s="1343" t="s">
        <v>123</v>
      </c>
      <c r="F38" s="1860"/>
      <c r="G38" s="1342">
        <v>0.14000000000000001</v>
      </c>
      <c r="H38" s="1343">
        <v>9.8000000000000004E-2</v>
      </c>
      <c r="I38" s="1860"/>
      <c r="J38" s="1860"/>
      <c r="K38" s="102"/>
      <c r="L38" s="102"/>
      <c r="M38" s="102"/>
    </row>
    <row r="39" spans="1:13" s="102" customFormat="1" ht="12" customHeight="1" x14ac:dyDescent="0.25">
      <c r="A39" s="1"/>
      <c r="B39" s="31" t="s">
        <v>78</v>
      </c>
      <c r="C39" s="34"/>
      <c r="D39" s="1342">
        <v>8.9</v>
      </c>
      <c r="E39" s="1343">
        <v>7.3583299999999996</v>
      </c>
      <c r="F39" s="1860"/>
      <c r="G39" s="1342">
        <v>7.1583300000000003</v>
      </c>
      <c r="H39" s="1343">
        <v>8.91</v>
      </c>
      <c r="I39" s="1860"/>
      <c r="J39" s="1860"/>
    </row>
    <row r="40" spans="1:13" ht="12" customHeight="1" x14ac:dyDescent="0.25">
      <c r="B40" s="31" t="s">
        <v>80</v>
      </c>
      <c r="C40" s="34"/>
      <c r="D40" s="1342">
        <v>9.4172640534414658</v>
      </c>
      <c r="E40" s="1343">
        <v>9.3276090494565782</v>
      </c>
      <c r="F40" s="1860"/>
      <c r="G40" s="1342">
        <v>11.25</v>
      </c>
      <c r="H40" s="1343">
        <v>13</v>
      </c>
      <c r="I40" s="1860"/>
      <c r="J40" s="1860"/>
      <c r="K40" s="102"/>
      <c r="L40" s="102"/>
      <c r="M40" s="102"/>
    </row>
    <row r="41" spans="1:13" ht="12" customHeight="1" x14ac:dyDescent="0.25">
      <c r="B41" s="31" t="s">
        <v>82</v>
      </c>
      <c r="C41" s="34"/>
      <c r="D41" s="1342">
        <v>0.49</v>
      </c>
      <c r="E41" s="1343">
        <v>-0.32</v>
      </c>
      <c r="F41" s="1860"/>
      <c r="G41" s="1342" t="s">
        <v>123</v>
      </c>
      <c r="H41" s="1343" t="s">
        <v>123</v>
      </c>
      <c r="I41" s="1860"/>
      <c r="J41" s="1860"/>
      <c r="K41" s="102"/>
      <c r="L41" s="102"/>
      <c r="M41" s="102"/>
    </row>
    <row r="42" spans="1:13" ht="12" customHeight="1" x14ac:dyDescent="0.25">
      <c r="B42" s="31" t="s">
        <v>84</v>
      </c>
      <c r="C42" s="34"/>
      <c r="D42" s="1342">
        <v>7.55</v>
      </c>
      <c r="E42" s="1343">
        <v>8.43</v>
      </c>
      <c r="F42" s="1860"/>
      <c r="G42" s="1342">
        <v>7.88</v>
      </c>
      <c r="H42" s="1343">
        <v>10.49</v>
      </c>
      <c r="I42" s="1860"/>
      <c r="J42" s="1860"/>
      <c r="K42" s="102"/>
      <c r="L42" s="102"/>
      <c r="M42" s="102"/>
    </row>
    <row r="43" spans="1:13" ht="12" customHeight="1" x14ac:dyDescent="0.25">
      <c r="B43" s="31" t="s">
        <v>88</v>
      </c>
      <c r="C43" s="34"/>
      <c r="D43" s="1342">
        <v>2</v>
      </c>
      <c r="E43" s="1343">
        <v>4</v>
      </c>
      <c r="F43" s="1860"/>
      <c r="G43" s="1342">
        <v>3</v>
      </c>
      <c r="H43" s="1343">
        <v>6</v>
      </c>
      <c r="I43" s="1860"/>
      <c r="J43" s="1860"/>
      <c r="K43" s="102"/>
      <c r="L43" s="102"/>
      <c r="M43" s="102"/>
    </row>
    <row r="44" spans="1:13" ht="12" customHeight="1" x14ac:dyDescent="0.25">
      <c r="B44" s="31" t="s">
        <v>89</v>
      </c>
      <c r="C44" s="34"/>
      <c r="D44" s="1342">
        <v>0.14149999999999999</v>
      </c>
      <c r="E44" s="1343">
        <v>0.16239999999999999</v>
      </c>
      <c r="F44" s="1860"/>
      <c r="G44" s="1342">
        <v>0.15690000000000001</v>
      </c>
      <c r="H44" s="1343">
        <v>0.1396</v>
      </c>
      <c r="I44" s="1860"/>
      <c r="J44" s="1860"/>
      <c r="K44" s="102"/>
      <c r="L44" s="102"/>
      <c r="M44" s="102"/>
    </row>
    <row r="45" spans="1:13" ht="12" customHeight="1" x14ac:dyDescent="0.25">
      <c r="B45" s="31" t="s">
        <v>91</v>
      </c>
      <c r="C45" s="34"/>
      <c r="D45" s="1342">
        <v>1.53</v>
      </c>
      <c r="E45" s="1343">
        <v>1.17</v>
      </c>
      <c r="F45" s="1860"/>
      <c r="G45" s="1342">
        <v>0.81</v>
      </c>
      <c r="H45" s="1343">
        <v>1.5</v>
      </c>
      <c r="I45" s="1860"/>
      <c r="J45" s="1860"/>
      <c r="K45" s="102"/>
      <c r="L45" s="102"/>
      <c r="M45" s="102"/>
    </row>
    <row r="46" spans="1:13" ht="12" customHeight="1" x14ac:dyDescent="0.25">
      <c r="B46" s="31" t="s">
        <v>97</v>
      </c>
      <c r="C46" s="34"/>
      <c r="D46" s="1342">
        <v>-0.75</v>
      </c>
      <c r="E46" s="1343">
        <v>-1.4E-3</v>
      </c>
      <c r="F46" s="1860"/>
      <c r="G46" s="1342">
        <v>-9.5000000000000001E-2</v>
      </c>
      <c r="H46" s="1343">
        <v>-7.2899999999999996E-3</v>
      </c>
      <c r="I46" s="1860"/>
      <c r="J46" s="1860"/>
      <c r="K46" s="102"/>
      <c r="L46" s="102"/>
      <c r="M46" s="102"/>
    </row>
    <row r="47" spans="1:13" ht="12" customHeight="1" x14ac:dyDescent="0.25">
      <c r="B47" s="31" t="s">
        <v>99</v>
      </c>
      <c r="C47" s="34"/>
      <c r="D47" s="1563">
        <v>4.5</v>
      </c>
      <c r="E47" s="1564" t="s">
        <v>123</v>
      </c>
      <c r="F47" s="1860"/>
      <c r="G47" s="1563">
        <v>1.35</v>
      </c>
      <c r="H47" s="1564" t="s">
        <v>123</v>
      </c>
      <c r="I47" s="1860"/>
      <c r="J47" s="1860"/>
      <c r="K47" s="102"/>
      <c r="L47" s="102"/>
      <c r="M47" s="102"/>
    </row>
    <row r="48" spans="1:13" ht="12" customHeight="1" x14ac:dyDescent="0.25">
      <c r="B48" s="37" t="s">
        <v>101</v>
      </c>
      <c r="C48" s="34"/>
      <c r="D48" s="1344">
        <v>1.7</v>
      </c>
      <c r="E48" s="1345">
        <v>1.6</v>
      </c>
      <c r="F48" s="1860"/>
      <c r="G48" s="1344">
        <v>0.1</v>
      </c>
      <c r="H48" s="1345">
        <v>0.1</v>
      </c>
      <c r="I48" s="1860"/>
      <c r="J48" s="1860"/>
      <c r="K48" s="102"/>
      <c r="L48" s="102"/>
      <c r="M48" s="102"/>
    </row>
    <row r="49" spans="2:13" ht="12" customHeight="1" x14ac:dyDescent="0.25">
      <c r="B49" s="140"/>
      <c r="C49" s="34"/>
      <c r="D49" s="142"/>
      <c r="E49" s="142"/>
      <c r="F49" s="1860"/>
      <c r="G49" s="398"/>
      <c r="H49" s="398"/>
      <c r="I49" s="1860"/>
      <c r="J49" s="1860"/>
      <c r="K49" s="102"/>
      <c r="L49" s="102"/>
      <c r="M49" s="102"/>
    </row>
    <row r="50" spans="2:13" ht="12" customHeight="1" x14ac:dyDescent="0.25">
      <c r="B50" s="21" t="s">
        <v>264</v>
      </c>
      <c r="C50" s="34"/>
      <c r="D50" s="142"/>
      <c r="E50" s="142"/>
      <c r="F50" s="1860"/>
      <c r="G50" s="398"/>
      <c r="H50" s="398"/>
      <c r="I50" s="1860"/>
      <c r="J50" s="1860"/>
      <c r="K50" s="102"/>
      <c r="L50" s="102"/>
      <c r="M50" s="102"/>
    </row>
    <row r="51" spans="2:13" ht="12" customHeight="1" x14ac:dyDescent="0.25">
      <c r="B51" s="102" t="s">
        <v>313</v>
      </c>
      <c r="E51" s="1"/>
      <c r="F51" s="1860"/>
      <c r="G51" s="398"/>
      <c r="H51" s="398"/>
      <c r="I51" s="1860"/>
      <c r="J51" s="1860"/>
      <c r="K51" s="102"/>
      <c r="L51" s="102"/>
      <c r="M51" s="102"/>
    </row>
    <row r="52" spans="2:13" ht="12" customHeight="1" x14ac:dyDescent="0.25">
      <c r="E52" s="1"/>
      <c r="F52" s="7"/>
      <c r="G52" s="398"/>
      <c r="H52" s="398"/>
      <c r="I52" s="1860"/>
      <c r="J52" s="1860"/>
      <c r="K52" s="102"/>
      <c r="L52" s="102"/>
      <c r="M52" s="102"/>
    </row>
    <row r="53" spans="2:13" ht="12" customHeight="1" x14ac:dyDescent="0.25">
      <c r="B53" s="402"/>
      <c r="C53" s="82"/>
      <c r="G53" s="394"/>
      <c r="H53" s="394"/>
      <c r="I53" s="1860"/>
      <c r="J53" s="1860"/>
    </row>
    <row r="54" spans="2:13" ht="12" customHeight="1" x14ac:dyDescent="0.25">
      <c r="G54" s="394"/>
      <c r="H54" s="394"/>
      <c r="I54" s="1860"/>
      <c r="J54" s="1860"/>
    </row>
    <row r="55" spans="2:13" ht="12" customHeight="1" x14ac:dyDescent="0.25">
      <c r="G55" s="394"/>
      <c r="H55" s="394"/>
      <c r="J55" s="82"/>
    </row>
    <row r="56" spans="2:13" ht="12" customHeight="1" x14ac:dyDescent="0.25">
      <c r="G56" s="394"/>
      <c r="H56" s="394"/>
    </row>
    <row r="57" spans="2:13" ht="12" customHeight="1" x14ac:dyDescent="0.25">
      <c r="G57" s="394"/>
      <c r="H57" s="394"/>
    </row>
    <row r="58" spans="2:13" ht="12" customHeight="1" x14ac:dyDescent="0.25">
      <c r="G58" s="394"/>
      <c r="H58" s="394"/>
    </row>
    <row r="59" spans="2:13" ht="12" customHeight="1" x14ac:dyDescent="0.25">
      <c r="G59" s="394"/>
      <c r="H59" s="394"/>
    </row>
    <row r="60" spans="2:13" ht="12" customHeight="1" x14ac:dyDescent="0.25">
      <c r="G60" s="394"/>
      <c r="H60" s="394"/>
    </row>
    <row r="61" spans="2:13" ht="12" customHeight="1" x14ac:dyDescent="0.25">
      <c r="G61" s="394"/>
      <c r="H61" s="394"/>
    </row>
    <row r="62" spans="2:13" ht="12" customHeight="1" x14ac:dyDescent="0.25">
      <c r="G62" s="394"/>
      <c r="H62" s="394"/>
    </row>
    <row r="63" spans="2:13" ht="12" customHeight="1" x14ac:dyDescent="0.25">
      <c r="G63" s="394"/>
      <c r="H63" s="394"/>
    </row>
    <row r="64" spans="2:13" ht="12" customHeight="1" x14ac:dyDescent="0.25">
      <c r="G64" s="394"/>
      <c r="H64" s="394"/>
    </row>
    <row r="65" spans="2:8" ht="12" customHeight="1" x14ac:dyDescent="0.25">
      <c r="G65" s="394"/>
      <c r="H65" s="394"/>
    </row>
    <row r="66" spans="2:8" ht="12" customHeight="1" x14ac:dyDescent="0.25">
      <c r="G66" s="394"/>
      <c r="H66" s="394"/>
    </row>
    <row r="67" spans="2:8" ht="12" customHeight="1" x14ac:dyDescent="0.25">
      <c r="G67" s="394"/>
      <c r="H67" s="394"/>
    </row>
    <row r="68" spans="2:8" ht="12" customHeight="1" x14ac:dyDescent="0.25">
      <c r="G68" s="394"/>
      <c r="H68" s="394"/>
    </row>
    <row r="69" spans="2:8" ht="12" customHeight="1" x14ac:dyDescent="0.25"/>
    <row r="70" spans="2:8" ht="12" customHeight="1" x14ac:dyDescent="0.25"/>
    <row r="71" spans="2:8" ht="12" customHeight="1" x14ac:dyDescent="0.25"/>
    <row r="72" spans="2:8" ht="12" customHeight="1" x14ac:dyDescent="0.25"/>
    <row r="73" spans="2:8" ht="12" customHeight="1" x14ac:dyDescent="0.25"/>
    <row r="74" spans="2:8" ht="12" customHeight="1" x14ac:dyDescent="0.25"/>
    <row r="75" spans="2:8" ht="12" customHeight="1" x14ac:dyDescent="0.25"/>
    <row r="76" spans="2:8" ht="12" customHeight="1" x14ac:dyDescent="0.25"/>
    <row r="77" spans="2:8" ht="12" customHeight="1" x14ac:dyDescent="0.25"/>
    <row r="78" spans="2:8" ht="12" customHeight="1" x14ac:dyDescent="0.25"/>
    <row r="79" spans="2:8" ht="12" customHeight="1" x14ac:dyDescent="0.25">
      <c r="B79" s="82"/>
      <c r="D79" s="82"/>
    </row>
  </sheetData>
  <mergeCells count="3">
    <mergeCell ref="B4:B6"/>
    <mergeCell ref="D4:E5"/>
    <mergeCell ref="G4:H5"/>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X123"/>
  <sheetViews>
    <sheetView showGridLines="0" zoomScale="85" zoomScaleNormal="85" workbookViewId="0"/>
  </sheetViews>
  <sheetFormatPr defaultColWidth="11.42578125" defaultRowHeight="15" x14ac:dyDescent="0.25"/>
  <cols>
    <col min="1" max="1" width="2.85546875" style="1" customWidth="1"/>
    <col min="2" max="2" width="37.42578125" style="1" customWidth="1"/>
    <col min="3" max="3" width="40.7109375" style="1" bestFit="1" customWidth="1"/>
    <col min="4" max="4" width="5.28515625" style="404" bestFit="1" customWidth="1"/>
    <col min="5" max="5" width="2.85546875" style="1" customWidth="1"/>
    <col min="6" max="7" width="15.7109375" style="1" customWidth="1"/>
    <col min="8" max="8" width="3.42578125" style="1" customWidth="1"/>
    <col min="9" max="9" width="2.85546875" style="1" customWidth="1"/>
    <col min="10" max="10" width="10.85546875" style="1" customWidth="1"/>
    <col min="11" max="11" width="2.85546875" style="2" customWidth="1"/>
    <col min="12" max="13" width="12.28515625" style="2" customWidth="1"/>
    <col min="14" max="14" width="2.85546875" style="3" customWidth="1"/>
    <col min="15" max="15" width="37.42578125" style="3" customWidth="1"/>
    <col min="16" max="16" width="37.42578125" style="1" customWidth="1"/>
    <col min="17" max="17" width="2.85546875" style="1" customWidth="1"/>
    <col min="18" max="19" width="15.7109375" style="3" customWidth="1"/>
    <col min="20" max="21" width="2.85546875" style="3" customWidth="1"/>
    <col min="22" max="22" width="10.85546875" style="3" customWidth="1"/>
    <col min="23" max="23" width="2.85546875" style="2" customWidth="1"/>
    <col min="24" max="257" width="11.42578125" style="2"/>
    <col min="258" max="258" width="2.85546875" style="2" customWidth="1"/>
    <col min="259" max="260" width="37.42578125" style="2" customWidth="1"/>
    <col min="261" max="261" width="5.28515625" style="2" bestFit="1" customWidth="1"/>
    <col min="262" max="262" width="2.85546875" style="2" customWidth="1"/>
    <col min="263" max="264" width="15.7109375" style="2" customWidth="1"/>
    <col min="265" max="266" width="2.85546875" style="2" customWidth="1"/>
    <col min="267" max="267" width="10.85546875" style="2" customWidth="1"/>
    <col min="268" max="268" width="2.85546875" style="2" customWidth="1"/>
    <col min="269" max="270" width="12.28515625" style="2" customWidth="1"/>
    <col min="271" max="271" width="2.85546875" style="2" customWidth="1"/>
    <col min="272" max="273" width="37.42578125" style="2" customWidth="1"/>
    <col min="274" max="274" width="2.85546875" style="2" customWidth="1"/>
    <col min="275" max="276" width="15.7109375" style="2" customWidth="1"/>
    <col min="277" max="277" width="2.85546875" style="2" customWidth="1"/>
    <col min="278" max="278" width="10.85546875" style="2" customWidth="1"/>
    <col min="279" max="279" width="2.85546875" style="2" customWidth="1"/>
    <col min="280" max="513" width="11.42578125" style="2"/>
    <col min="514" max="514" width="2.85546875" style="2" customWidth="1"/>
    <col min="515" max="516" width="37.42578125" style="2" customWidth="1"/>
    <col min="517" max="517" width="5.28515625" style="2" bestFit="1" customWidth="1"/>
    <col min="518" max="518" width="2.85546875" style="2" customWidth="1"/>
    <col min="519" max="520" width="15.7109375" style="2" customWidth="1"/>
    <col min="521" max="522" width="2.85546875" style="2" customWidth="1"/>
    <col min="523" max="523" width="10.85546875" style="2" customWidth="1"/>
    <col min="524" max="524" width="2.85546875" style="2" customWidth="1"/>
    <col min="525" max="526" width="12.28515625" style="2" customWidth="1"/>
    <col min="527" max="527" width="2.85546875" style="2" customWidth="1"/>
    <col min="528" max="529" width="37.42578125" style="2" customWidth="1"/>
    <col min="530" max="530" width="2.85546875" style="2" customWidth="1"/>
    <col min="531" max="532" width="15.7109375" style="2" customWidth="1"/>
    <col min="533" max="533" width="2.85546875" style="2" customWidth="1"/>
    <col min="534" max="534" width="10.85546875" style="2" customWidth="1"/>
    <col min="535" max="535" width="2.85546875" style="2" customWidth="1"/>
    <col min="536" max="769" width="11.42578125" style="2"/>
    <col min="770" max="770" width="2.85546875" style="2" customWidth="1"/>
    <col min="771" max="772" width="37.42578125" style="2" customWidth="1"/>
    <col min="773" max="773" width="5.28515625" style="2" bestFit="1" customWidth="1"/>
    <col min="774" max="774" width="2.85546875" style="2" customWidth="1"/>
    <col min="775" max="776" width="15.7109375" style="2" customWidth="1"/>
    <col min="777" max="778" width="2.85546875" style="2" customWidth="1"/>
    <col min="779" max="779" width="10.85546875" style="2" customWidth="1"/>
    <col min="780" max="780" width="2.85546875" style="2" customWidth="1"/>
    <col min="781" max="782" width="12.28515625" style="2" customWidth="1"/>
    <col min="783" max="783" width="2.85546875" style="2" customWidth="1"/>
    <col min="784" max="785" width="37.42578125" style="2" customWidth="1"/>
    <col min="786" max="786" width="2.85546875" style="2" customWidth="1"/>
    <col min="787" max="788" width="15.7109375" style="2" customWidth="1"/>
    <col min="789" max="789" width="2.85546875" style="2" customWidth="1"/>
    <col min="790" max="790" width="10.85546875" style="2" customWidth="1"/>
    <col min="791" max="791" width="2.85546875" style="2" customWidth="1"/>
    <col min="792" max="1025" width="11.42578125" style="2"/>
    <col min="1026" max="1026" width="2.85546875" style="2" customWidth="1"/>
    <col min="1027" max="1028" width="37.42578125" style="2" customWidth="1"/>
    <col min="1029" max="1029" width="5.28515625" style="2" bestFit="1" customWidth="1"/>
    <col min="1030" max="1030" width="2.85546875" style="2" customWidth="1"/>
    <col min="1031" max="1032" width="15.7109375" style="2" customWidth="1"/>
    <col min="1033" max="1034" width="2.85546875" style="2" customWidth="1"/>
    <col min="1035" max="1035" width="10.85546875" style="2" customWidth="1"/>
    <col min="1036" max="1036" width="2.85546875" style="2" customWidth="1"/>
    <col min="1037" max="1038" width="12.28515625" style="2" customWidth="1"/>
    <col min="1039" max="1039" width="2.85546875" style="2" customWidth="1"/>
    <col min="1040" max="1041" width="37.42578125" style="2" customWidth="1"/>
    <col min="1042" max="1042" width="2.85546875" style="2" customWidth="1"/>
    <col min="1043" max="1044" width="15.7109375" style="2" customWidth="1"/>
    <col min="1045" max="1045" width="2.85546875" style="2" customWidth="1"/>
    <col min="1046" max="1046" width="10.85546875" style="2" customWidth="1"/>
    <col min="1047" max="1047" width="2.85546875" style="2" customWidth="1"/>
    <col min="1048" max="1281" width="11.42578125" style="2"/>
    <col min="1282" max="1282" width="2.85546875" style="2" customWidth="1"/>
    <col min="1283" max="1284" width="37.42578125" style="2" customWidth="1"/>
    <col min="1285" max="1285" width="5.28515625" style="2" bestFit="1" customWidth="1"/>
    <col min="1286" max="1286" width="2.85546875" style="2" customWidth="1"/>
    <col min="1287" max="1288" width="15.7109375" style="2" customWidth="1"/>
    <col min="1289" max="1290" width="2.85546875" style="2" customWidth="1"/>
    <col min="1291" max="1291" width="10.85546875" style="2" customWidth="1"/>
    <col min="1292" max="1292" width="2.85546875" style="2" customWidth="1"/>
    <col min="1293" max="1294" width="12.28515625" style="2" customWidth="1"/>
    <col min="1295" max="1295" width="2.85546875" style="2" customWidth="1"/>
    <col min="1296" max="1297" width="37.42578125" style="2" customWidth="1"/>
    <col min="1298" max="1298" width="2.85546875" style="2" customWidth="1"/>
    <col min="1299" max="1300" width="15.7109375" style="2" customWidth="1"/>
    <col min="1301" max="1301" width="2.85546875" style="2" customWidth="1"/>
    <col min="1302" max="1302" width="10.85546875" style="2" customWidth="1"/>
    <col min="1303" max="1303" width="2.85546875" style="2" customWidth="1"/>
    <col min="1304" max="1537" width="11.42578125" style="2"/>
    <col min="1538" max="1538" width="2.85546875" style="2" customWidth="1"/>
    <col min="1539" max="1540" width="37.42578125" style="2" customWidth="1"/>
    <col min="1541" max="1541" width="5.28515625" style="2" bestFit="1" customWidth="1"/>
    <col min="1542" max="1542" width="2.85546875" style="2" customWidth="1"/>
    <col min="1543" max="1544" width="15.7109375" style="2" customWidth="1"/>
    <col min="1545" max="1546" width="2.85546875" style="2" customWidth="1"/>
    <col min="1547" max="1547" width="10.85546875" style="2" customWidth="1"/>
    <col min="1548" max="1548" width="2.85546875" style="2" customWidth="1"/>
    <col min="1549" max="1550" width="12.28515625" style="2" customWidth="1"/>
    <col min="1551" max="1551" width="2.85546875" style="2" customWidth="1"/>
    <col min="1552" max="1553" width="37.42578125" style="2" customWidth="1"/>
    <col min="1554" max="1554" width="2.85546875" style="2" customWidth="1"/>
    <col min="1555" max="1556" width="15.7109375" style="2" customWidth="1"/>
    <col min="1557" max="1557" width="2.85546875" style="2" customWidth="1"/>
    <col min="1558" max="1558" width="10.85546875" style="2" customWidth="1"/>
    <col min="1559" max="1559" width="2.85546875" style="2" customWidth="1"/>
    <col min="1560" max="1793" width="11.42578125" style="2"/>
    <col min="1794" max="1794" width="2.85546875" style="2" customWidth="1"/>
    <col min="1795" max="1796" width="37.42578125" style="2" customWidth="1"/>
    <col min="1797" max="1797" width="5.28515625" style="2" bestFit="1" customWidth="1"/>
    <col min="1798" max="1798" width="2.85546875" style="2" customWidth="1"/>
    <col min="1799" max="1800" width="15.7109375" style="2" customWidth="1"/>
    <col min="1801" max="1802" width="2.85546875" style="2" customWidth="1"/>
    <col min="1803" max="1803" width="10.85546875" style="2" customWidth="1"/>
    <col min="1804" max="1804" width="2.85546875" style="2" customWidth="1"/>
    <col min="1805" max="1806" width="12.28515625" style="2" customWidth="1"/>
    <col min="1807" max="1807" width="2.85546875" style="2" customWidth="1"/>
    <col min="1808" max="1809" width="37.42578125" style="2" customWidth="1"/>
    <col min="1810" max="1810" width="2.85546875" style="2" customWidth="1"/>
    <col min="1811" max="1812" width="15.7109375" style="2" customWidth="1"/>
    <col min="1813" max="1813" width="2.85546875" style="2" customWidth="1"/>
    <col min="1814" max="1814" width="10.85546875" style="2" customWidth="1"/>
    <col min="1815" max="1815" width="2.85546875" style="2" customWidth="1"/>
    <col min="1816" max="2049" width="11.42578125" style="2"/>
    <col min="2050" max="2050" width="2.85546875" style="2" customWidth="1"/>
    <col min="2051" max="2052" width="37.42578125" style="2" customWidth="1"/>
    <col min="2053" max="2053" width="5.28515625" style="2" bestFit="1" customWidth="1"/>
    <col min="2054" max="2054" width="2.85546875" style="2" customWidth="1"/>
    <col min="2055" max="2056" width="15.7109375" style="2" customWidth="1"/>
    <col min="2057" max="2058" width="2.85546875" style="2" customWidth="1"/>
    <col min="2059" max="2059" width="10.85546875" style="2" customWidth="1"/>
    <col min="2060" max="2060" width="2.85546875" style="2" customWidth="1"/>
    <col min="2061" max="2062" width="12.28515625" style="2" customWidth="1"/>
    <col min="2063" max="2063" width="2.85546875" style="2" customWidth="1"/>
    <col min="2064" max="2065" width="37.42578125" style="2" customWidth="1"/>
    <col min="2066" max="2066" width="2.85546875" style="2" customWidth="1"/>
    <col min="2067" max="2068" width="15.7109375" style="2" customWidth="1"/>
    <col min="2069" max="2069" width="2.85546875" style="2" customWidth="1"/>
    <col min="2070" max="2070" width="10.85546875" style="2" customWidth="1"/>
    <col min="2071" max="2071" width="2.85546875" style="2" customWidth="1"/>
    <col min="2072" max="2305" width="11.42578125" style="2"/>
    <col min="2306" max="2306" width="2.85546875" style="2" customWidth="1"/>
    <col min="2307" max="2308" width="37.42578125" style="2" customWidth="1"/>
    <col min="2309" max="2309" width="5.28515625" style="2" bestFit="1" customWidth="1"/>
    <col min="2310" max="2310" width="2.85546875" style="2" customWidth="1"/>
    <col min="2311" max="2312" width="15.7109375" style="2" customWidth="1"/>
    <col min="2313" max="2314" width="2.85546875" style="2" customWidth="1"/>
    <col min="2315" max="2315" width="10.85546875" style="2" customWidth="1"/>
    <col min="2316" max="2316" width="2.85546875" style="2" customWidth="1"/>
    <col min="2317" max="2318" width="12.28515625" style="2" customWidth="1"/>
    <col min="2319" max="2319" width="2.85546875" style="2" customWidth="1"/>
    <col min="2320" max="2321" width="37.42578125" style="2" customWidth="1"/>
    <col min="2322" max="2322" width="2.85546875" style="2" customWidth="1"/>
    <col min="2323" max="2324" width="15.7109375" style="2" customWidth="1"/>
    <col min="2325" max="2325" width="2.85546875" style="2" customWidth="1"/>
    <col min="2326" max="2326" width="10.85546875" style="2" customWidth="1"/>
    <col min="2327" max="2327" width="2.85546875" style="2" customWidth="1"/>
    <col min="2328" max="2561" width="11.42578125" style="2"/>
    <col min="2562" max="2562" width="2.85546875" style="2" customWidth="1"/>
    <col min="2563" max="2564" width="37.42578125" style="2" customWidth="1"/>
    <col min="2565" max="2565" width="5.28515625" style="2" bestFit="1" customWidth="1"/>
    <col min="2566" max="2566" width="2.85546875" style="2" customWidth="1"/>
    <col min="2567" max="2568" width="15.7109375" style="2" customWidth="1"/>
    <col min="2569" max="2570" width="2.85546875" style="2" customWidth="1"/>
    <col min="2571" max="2571" width="10.85546875" style="2" customWidth="1"/>
    <col min="2572" max="2572" width="2.85546875" style="2" customWidth="1"/>
    <col min="2573" max="2574" width="12.28515625" style="2" customWidth="1"/>
    <col min="2575" max="2575" width="2.85546875" style="2" customWidth="1"/>
    <col min="2576" max="2577" width="37.42578125" style="2" customWidth="1"/>
    <col min="2578" max="2578" width="2.85546875" style="2" customWidth="1"/>
    <col min="2579" max="2580" width="15.7109375" style="2" customWidth="1"/>
    <col min="2581" max="2581" width="2.85546875" style="2" customWidth="1"/>
    <col min="2582" max="2582" width="10.85546875" style="2" customWidth="1"/>
    <col min="2583" max="2583" width="2.85546875" style="2" customWidth="1"/>
    <col min="2584" max="2817" width="11.42578125" style="2"/>
    <col min="2818" max="2818" width="2.85546875" style="2" customWidth="1"/>
    <col min="2819" max="2820" width="37.42578125" style="2" customWidth="1"/>
    <col min="2821" max="2821" width="5.28515625" style="2" bestFit="1" customWidth="1"/>
    <col min="2822" max="2822" width="2.85546875" style="2" customWidth="1"/>
    <col min="2823" max="2824" width="15.7109375" style="2" customWidth="1"/>
    <col min="2825" max="2826" width="2.85546875" style="2" customWidth="1"/>
    <col min="2827" max="2827" width="10.85546875" style="2" customWidth="1"/>
    <col min="2828" max="2828" width="2.85546875" style="2" customWidth="1"/>
    <col min="2829" max="2830" width="12.28515625" style="2" customWidth="1"/>
    <col min="2831" max="2831" width="2.85546875" style="2" customWidth="1"/>
    <col min="2832" max="2833" width="37.42578125" style="2" customWidth="1"/>
    <col min="2834" max="2834" width="2.85546875" style="2" customWidth="1"/>
    <col min="2835" max="2836" width="15.7109375" style="2" customWidth="1"/>
    <col min="2837" max="2837" width="2.85546875" style="2" customWidth="1"/>
    <col min="2838" max="2838" width="10.85546875" style="2" customWidth="1"/>
    <col min="2839" max="2839" width="2.85546875" style="2" customWidth="1"/>
    <col min="2840" max="3073" width="11.42578125" style="2"/>
    <col min="3074" max="3074" width="2.85546875" style="2" customWidth="1"/>
    <col min="3075" max="3076" width="37.42578125" style="2" customWidth="1"/>
    <col min="3077" max="3077" width="5.28515625" style="2" bestFit="1" customWidth="1"/>
    <col min="3078" max="3078" width="2.85546875" style="2" customWidth="1"/>
    <col min="3079" max="3080" width="15.7109375" style="2" customWidth="1"/>
    <col min="3081" max="3082" width="2.85546875" style="2" customWidth="1"/>
    <col min="3083" max="3083" width="10.85546875" style="2" customWidth="1"/>
    <col min="3084" max="3084" width="2.85546875" style="2" customWidth="1"/>
    <col min="3085" max="3086" width="12.28515625" style="2" customWidth="1"/>
    <col min="3087" max="3087" width="2.85546875" style="2" customWidth="1"/>
    <col min="3088" max="3089" width="37.42578125" style="2" customWidth="1"/>
    <col min="3090" max="3090" width="2.85546875" style="2" customWidth="1"/>
    <col min="3091" max="3092" width="15.7109375" style="2" customWidth="1"/>
    <col min="3093" max="3093" width="2.85546875" style="2" customWidth="1"/>
    <col min="3094" max="3094" width="10.85546875" style="2" customWidth="1"/>
    <col min="3095" max="3095" width="2.85546875" style="2" customWidth="1"/>
    <col min="3096" max="3329" width="11.42578125" style="2"/>
    <col min="3330" max="3330" width="2.85546875" style="2" customWidth="1"/>
    <col min="3331" max="3332" width="37.42578125" style="2" customWidth="1"/>
    <col min="3333" max="3333" width="5.28515625" style="2" bestFit="1" customWidth="1"/>
    <col min="3334" max="3334" width="2.85546875" style="2" customWidth="1"/>
    <col min="3335" max="3336" width="15.7109375" style="2" customWidth="1"/>
    <col min="3337" max="3338" width="2.85546875" style="2" customWidth="1"/>
    <col min="3339" max="3339" width="10.85546875" style="2" customWidth="1"/>
    <col min="3340" max="3340" width="2.85546875" style="2" customWidth="1"/>
    <col min="3341" max="3342" width="12.28515625" style="2" customWidth="1"/>
    <col min="3343" max="3343" width="2.85546875" style="2" customWidth="1"/>
    <col min="3344" max="3345" width="37.42578125" style="2" customWidth="1"/>
    <col min="3346" max="3346" width="2.85546875" style="2" customWidth="1"/>
    <col min="3347" max="3348" width="15.7109375" style="2" customWidth="1"/>
    <col min="3349" max="3349" width="2.85546875" style="2" customWidth="1"/>
    <col min="3350" max="3350" width="10.85546875" style="2" customWidth="1"/>
    <col min="3351" max="3351" width="2.85546875" style="2" customWidth="1"/>
    <col min="3352" max="3585" width="11.42578125" style="2"/>
    <col min="3586" max="3586" width="2.85546875" style="2" customWidth="1"/>
    <col min="3587" max="3588" width="37.42578125" style="2" customWidth="1"/>
    <col min="3589" max="3589" width="5.28515625" style="2" bestFit="1" customWidth="1"/>
    <col min="3590" max="3590" width="2.85546875" style="2" customWidth="1"/>
    <col min="3591" max="3592" width="15.7109375" style="2" customWidth="1"/>
    <col min="3593" max="3594" width="2.85546875" style="2" customWidth="1"/>
    <col min="3595" max="3595" width="10.85546875" style="2" customWidth="1"/>
    <col min="3596" max="3596" width="2.85546875" style="2" customWidth="1"/>
    <col min="3597" max="3598" width="12.28515625" style="2" customWidth="1"/>
    <col min="3599" max="3599" width="2.85546875" style="2" customWidth="1"/>
    <col min="3600" max="3601" width="37.42578125" style="2" customWidth="1"/>
    <col min="3602" max="3602" width="2.85546875" style="2" customWidth="1"/>
    <col min="3603" max="3604" width="15.7109375" style="2" customWidth="1"/>
    <col min="3605" max="3605" width="2.85546875" style="2" customWidth="1"/>
    <col min="3606" max="3606" width="10.85546875" style="2" customWidth="1"/>
    <col min="3607" max="3607" width="2.85546875" style="2" customWidth="1"/>
    <col min="3608" max="3841" width="11.42578125" style="2"/>
    <col min="3842" max="3842" width="2.85546875" style="2" customWidth="1"/>
    <col min="3843" max="3844" width="37.42578125" style="2" customWidth="1"/>
    <col min="3845" max="3845" width="5.28515625" style="2" bestFit="1" customWidth="1"/>
    <col min="3846" max="3846" width="2.85546875" style="2" customWidth="1"/>
    <col min="3847" max="3848" width="15.7109375" style="2" customWidth="1"/>
    <col min="3849" max="3850" width="2.85546875" style="2" customWidth="1"/>
    <col min="3851" max="3851" width="10.85546875" style="2" customWidth="1"/>
    <col min="3852" max="3852" width="2.85546875" style="2" customWidth="1"/>
    <col min="3853" max="3854" width="12.28515625" style="2" customWidth="1"/>
    <col min="3855" max="3855" width="2.85546875" style="2" customWidth="1"/>
    <col min="3856" max="3857" width="37.42578125" style="2" customWidth="1"/>
    <col min="3858" max="3858" width="2.85546875" style="2" customWidth="1"/>
    <col min="3859" max="3860" width="15.7109375" style="2" customWidth="1"/>
    <col min="3861" max="3861" width="2.85546875" style="2" customWidth="1"/>
    <col min="3862" max="3862" width="10.85546875" style="2" customWidth="1"/>
    <col min="3863" max="3863" width="2.85546875" style="2" customWidth="1"/>
    <col min="3864" max="4097" width="11.42578125" style="2"/>
    <col min="4098" max="4098" width="2.85546875" style="2" customWidth="1"/>
    <col min="4099" max="4100" width="37.42578125" style="2" customWidth="1"/>
    <col min="4101" max="4101" width="5.28515625" style="2" bestFit="1" customWidth="1"/>
    <col min="4102" max="4102" width="2.85546875" style="2" customWidth="1"/>
    <col min="4103" max="4104" width="15.7109375" style="2" customWidth="1"/>
    <col min="4105" max="4106" width="2.85546875" style="2" customWidth="1"/>
    <col min="4107" max="4107" width="10.85546875" style="2" customWidth="1"/>
    <col min="4108" max="4108" width="2.85546875" style="2" customWidth="1"/>
    <col min="4109" max="4110" width="12.28515625" style="2" customWidth="1"/>
    <col min="4111" max="4111" width="2.85546875" style="2" customWidth="1"/>
    <col min="4112" max="4113" width="37.42578125" style="2" customWidth="1"/>
    <col min="4114" max="4114" width="2.85546875" style="2" customWidth="1"/>
    <col min="4115" max="4116" width="15.7109375" style="2" customWidth="1"/>
    <col min="4117" max="4117" width="2.85546875" style="2" customWidth="1"/>
    <col min="4118" max="4118" width="10.85546875" style="2" customWidth="1"/>
    <col min="4119" max="4119" width="2.85546875" style="2" customWidth="1"/>
    <col min="4120" max="4353" width="11.42578125" style="2"/>
    <col min="4354" max="4354" width="2.85546875" style="2" customWidth="1"/>
    <col min="4355" max="4356" width="37.42578125" style="2" customWidth="1"/>
    <col min="4357" max="4357" width="5.28515625" style="2" bestFit="1" customWidth="1"/>
    <col min="4358" max="4358" width="2.85546875" style="2" customWidth="1"/>
    <col min="4359" max="4360" width="15.7109375" style="2" customWidth="1"/>
    <col min="4361" max="4362" width="2.85546875" style="2" customWidth="1"/>
    <col min="4363" max="4363" width="10.85546875" style="2" customWidth="1"/>
    <col min="4364" max="4364" width="2.85546875" style="2" customWidth="1"/>
    <col min="4365" max="4366" width="12.28515625" style="2" customWidth="1"/>
    <col min="4367" max="4367" width="2.85546875" style="2" customWidth="1"/>
    <col min="4368" max="4369" width="37.42578125" style="2" customWidth="1"/>
    <col min="4370" max="4370" width="2.85546875" style="2" customWidth="1"/>
    <col min="4371" max="4372" width="15.7109375" style="2" customWidth="1"/>
    <col min="4373" max="4373" width="2.85546875" style="2" customWidth="1"/>
    <col min="4374" max="4374" width="10.85546875" style="2" customWidth="1"/>
    <col min="4375" max="4375" width="2.85546875" style="2" customWidth="1"/>
    <col min="4376" max="4609" width="11.42578125" style="2"/>
    <col min="4610" max="4610" width="2.85546875" style="2" customWidth="1"/>
    <col min="4611" max="4612" width="37.42578125" style="2" customWidth="1"/>
    <col min="4613" max="4613" width="5.28515625" style="2" bestFit="1" customWidth="1"/>
    <col min="4614" max="4614" width="2.85546875" style="2" customWidth="1"/>
    <col min="4615" max="4616" width="15.7109375" style="2" customWidth="1"/>
    <col min="4617" max="4618" width="2.85546875" style="2" customWidth="1"/>
    <col min="4619" max="4619" width="10.85546875" style="2" customWidth="1"/>
    <col min="4620" max="4620" width="2.85546875" style="2" customWidth="1"/>
    <col min="4621" max="4622" width="12.28515625" style="2" customWidth="1"/>
    <col min="4623" max="4623" width="2.85546875" style="2" customWidth="1"/>
    <col min="4624" max="4625" width="37.42578125" style="2" customWidth="1"/>
    <col min="4626" max="4626" width="2.85546875" style="2" customWidth="1"/>
    <col min="4627" max="4628" width="15.7109375" style="2" customWidth="1"/>
    <col min="4629" max="4629" width="2.85546875" style="2" customWidth="1"/>
    <col min="4630" max="4630" width="10.85546875" style="2" customWidth="1"/>
    <col min="4631" max="4631" width="2.85546875" style="2" customWidth="1"/>
    <col min="4632" max="4865" width="11.42578125" style="2"/>
    <col min="4866" max="4866" width="2.85546875" style="2" customWidth="1"/>
    <col min="4867" max="4868" width="37.42578125" style="2" customWidth="1"/>
    <col min="4869" max="4869" width="5.28515625" style="2" bestFit="1" customWidth="1"/>
    <col min="4870" max="4870" width="2.85546875" style="2" customWidth="1"/>
    <col min="4871" max="4872" width="15.7109375" style="2" customWidth="1"/>
    <col min="4873" max="4874" width="2.85546875" style="2" customWidth="1"/>
    <col min="4875" max="4875" width="10.85546875" style="2" customWidth="1"/>
    <col min="4876" max="4876" width="2.85546875" style="2" customWidth="1"/>
    <col min="4877" max="4878" width="12.28515625" style="2" customWidth="1"/>
    <col min="4879" max="4879" width="2.85546875" style="2" customWidth="1"/>
    <col min="4880" max="4881" width="37.42578125" style="2" customWidth="1"/>
    <col min="4882" max="4882" width="2.85546875" style="2" customWidth="1"/>
    <col min="4883" max="4884" width="15.7109375" style="2" customWidth="1"/>
    <col min="4885" max="4885" width="2.85546875" style="2" customWidth="1"/>
    <col min="4886" max="4886" width="10.85546875" style="2" customWidth="1"/>
    <col min="4887" max="4887" width="2.85546875" style="2" customWidth="1"/>
    <col min="4888" max="5121" width="11.42578125" style="2"/>
    <col min="5122" max="5122" width="2.85546875" style="2" customWidth="1"/>
    <col min="5123" max="5124" width="37.42578125" style="2" customWidth="1"/>
    <col min="5125" max="5125" width="5.28515625" style="2" bestFit="1" customWidth="1"/>
    <col min="5126" max="5126" width="2.85546875" style="2" customWidth="1"/>
    <col min="5127" max="5128" width="15.7109375" style="2" customWidth="1"/>
    <col min="5129" max="5130" width="2.85546875" style="2" customWidth="1"/>
    <col min="5131" max="5131" width="10.85546875" style="2" customWidth="1"/>
    <col min="5132" max="5132" width="2.85546875" style="2" customWidth="1"/>
    <col min="5133" max="5134" width="12.28515625" style="2" customWidth="1"/>
    <col min="5135" max="5135" width="2.85546875" style="2" customWidth="1"/>
    <col min="5136" max="5137" width="37.42578125" style="2" customWidth="1"/>
    <col min="5138" max="5138" width="2.85546875" style="2" customWidth="1"/>
    <col min="5139" max="5140" width="15.7109375" style="2" customWidth="1"/>
    <col min="5141" max="5141" width="2.85546875" style="2" customWidth="1"/>
    <col min="5142" max="5142" width="10.85546875" style="2" customWidth="1"/>
    <col min="5143" max="5143" width="2.85546875" style="2" customWidth="1"/>
    <col min="5144" max="5377" width="11.42578125" style="2"/>
    <col min="5378" max="5378" width="2.85546875" style="2" customWidth="1"/>
    <col min="5379" max="5380" width="37.42578125" style="2" customWidth="1"/>
    <col min="5381" max="5381" width="5.28515625" style="2" bestFit="1" customWidth="1"/>
    <col min="5382" max="5382" width="2.85546875" style="2" customWidth="1"/>
    <col min="5383" max="5384" width="15.7109375" style="2" customWidth="1"/>
    <col min="5385" max="5386" width="2.85546875" style="2" customWidth="1"/>
    <col min="5387" max="5387" width="10.85546875" style="2" customWidth="1"/>
    <col min="5388" max="5388" width="2.85546875" style="2" customWidth="1"/>
    <col min="5389" max="5390" width="12.28515625" style="2" customWidth="1"/>
    <col min="5391" max="5391" width="2.85546875" style="2" customWidth="1"/>
    <col min="5392" max="5393" width="37.42578125" style="2" customWidth="1"/>
    <col min="5394" max="5394" width="2.85546875" style="2" customWidth="1"/>
    <col min="5395" max="5396" width="15.7109375" style="2" customWidth="1"/>
    <col min="5397" max="5397" width="2.85546875" style="2" customWidth="1"/>
    <col min="5398" max="5398" width="10.85546875" style="2" customWidth="1"/>
    <col min="5399" max="5399" width="2.85546875" style="2" customWidth="1"/>
    <col min="5400" max="5633" width="11.42578125" style="2"/>
    <col min="5634" max="5634" width="2.85546875" style="2" customWidth="1"/>
    <col min="5635" max="5636" width="37.42578125" style="2" customWidth="1"/>
    <col min="5637" max="5637" width="5.28515625" style="2" bestFit="1" customWidth="1"/>
    <col min="5638" max="5638" width="2.85546875" style="2" customWidth="1"/>
    <col min="5639" max="5640" width="15.7109375" style="2" customWidth="1"/>
    <col min="5641" max="5642" width="2.85546875" style="2" customWidth="1"/>
    <col min="5643" max="5643" width="10.85546875" style="2" customWidth="1"/>
    <col min="5644" max="5644" width="2.85546875" style="2" customWidth="1"/>
    <col min="5645" max="5646" width="12.28515625" style="2" customWidth="1"/>
    <col min="5647" max="5647" width="2.85546875" style="2" customWidth="1"/>
    <col min="5648" max="5649" width="37.42578125" style="2" customWidth="1"/>
    <col min="5650" max="5650" width="2.85546875" style="2" customWidth="1"/>
    <col min="5651" max="5652" width="15.7109375" style="2" customWidth="1"/>
    <col min="5653" max="5653" width="2.85546875" style="2" customWidth="1"/>
    <col min="5654" max="5654" width="10.85546875" style="2" customWidth="1"/>
    <col min="5655" max="5655" width="2.85546875" style="2" customWidth="1"/>
    <col min="5656" max="5889" width="11.42578125" style="2"/>
    <col min="5890" max="5890" width="2.85546875" style="2" customWidth="1"/>
    <col min="5891" max="5892" width="37.42578125" style="2" customWidth="1"/>
    <col min="5893" max="5893" width="5.28515625" style="2" bestFit="1" customWidth="1"/>
    <col min="5894" max="5894" width="2.85546875" style="2" customWidth="1"/>
    <col min="5895" max="5896" width="15.7109375" style="2" customWidth="1"/>
    <col min="5897" max="5898" width="2.85546875" style="2" customWidth="1"/>
    <col min="5899" max="5899" width="10.85546875" style="2" customWidth="1"/>
    <col min="5900" max="5900" width="2.85546875" style="2" customWidth="1"/>
    <col min="5901" max="5902" width="12.28515625" style="2" customWidth="1"/>
    <col min="5903" max="5903" width="2.85546875" style="2" customWidth="1"/>
    <col min="5904" max="5905" width="37.42578125" style="2" customWidth="1"/>
    <col min="5906" max="5906" width="2.85546875" style="2" customWidth="1"/>
    <col min="5907" max="5908" width="15.7109375" style="2" customWidth="1"/>
    <col min="5909" max="5909" width="2.85546875" style="2" customWidth="1"/>
    <col min="5910" max="5910" width="10.85546875" style="2" customWidth="1"/>
    <col min="5911" max="5911" width="2.85546875" style="2" customWidth="1"/>
    <col min="5912" max="6145" width="11.42578125" style="2"/>
    <col min="6146" max="6146" width="2.85546875" style="2" customWidth="1"/>
    <col min="6147" max="6148" width="37.42578125" style="2" customWidth="1"/>
    <col min="6149" max="6149" width="5.28515625" style="2" bestFit="1" customWidth="1"/>
    <col min="6150" max="6150" width="2.85546875" style="2" customWidth="1"/>
    <col min="6151" max="6152" width="15.7109375" style="2" customWidth="1"/>
    <col min="6153" max="6154" width="2.85546875" style="2" customWidth="1"/>
    <col min="6155" max="6155" width="10.85546875" style="2" customWidth="1"/>
    <col min="6156" max="6156" width="2.85546875" style="2" customWidth="1"/>
    <col min="6157" max="6158" width="12.28515625" style="2" customWidth="1"/>
    <col min="6159" max="6159" width="2.85546875" style="2" customWidth="1"/>
    <col min="6160" max="6161" width="37.42578125" style="2" customWidth="1"/>
    <col min="6162" max="6162" width="2.85546875" style="2" customWidth="1"/>
    <col min="6163" max="6164" width="15.7109375" style="2" customWidth="1"/>
    <col min="6165" max="6165" width="2.85546875" style="2" customWidth="1"/>
    <col min="6166" max="6166" width="10.85546875" style="2" customWidth="1"/>
    <col min="6167" max="6167" width="2.85546875" style="2" customWidth="1"/>
    <col min="6168" max="6401" width="11.42578125" style="2"/>
    <col min="6402" max="6402" width="2.85546875" style="2" customWidth="1"/>
    <col min="6403" max="6404" width="37.42578125" style="2" customWidth="1"/>
    <col min="6405" max="6405" width="5.28515625" style="2" bestFit="1" customWidth="1"/>
    <col min="6406" max="6406" width="2.85546875" style="2" customWidth="1"/>
    <col min="6407" max="6408" width="15.7109375" style="2" customWidth="1"/>
    <col min="6409" max="6410" width="2.85546875" style="2" customWidth="1"/>
    <col min="6411" max="6411" width="10.85546875" style="2" customWidth="1"/>
    <col min="6412" max="6412" width="2.85546875" style="2" customWidth="1"/>
    <col min="6413" max="6414" width="12.28515625" style="2" customWidth="1"/>
    <col min="6415" max="6415" width="2.85546875" style="2" customWidth="1"/>
    <col min="6416" max="6417" width="37.42578125" style="2" customWidth="1"/>
    <col min="6418" max="6418" width="2.85546875" style="2" customWidth="1"/>
    <col min="6419" max="6420" width="15.7109375" style="2" customWidth="1"/>
    <col min="6421" max="6421" width="2.85546875" style="2" customWidth="1"/>
    <col min="6422" max="6422" width="10.85546875" style="2" customWidth="1"/>
    <col min="6423" max="6423" width="2.85546875" style="2" customWidth="1"/>
    <col min="6424" max="6657" width="11.42578125" style="2"/>
    <col min="6658" max="6658" width="2.85546875" style="2" customWidth="1"/>
    <col min="6659" max="6660" width="37.42578125" style="2" customWidth="1"/>
    <col min="6661" max="6661" width="5.28515625" style="2" bestFit="1" customWidth="1"/>
    <col min="6662" max="6662" width="2.85546875" style="2" customWidth="1"/>
    <col min="6663" max="6664" width="15.7109375" style="2" customWidth="1"/>
    <col min="6665" max="6666" width="2.85546875" style="2" customWidth="1"/>
    <col min="6667" max="6667" width="10.85546875" style="2" customWidth="1"/>
    <col min="6668" max="6668" width="2.85546875" style="2" customWidth="1"/>
    <col min="6669" max="6670" width="12.28515625" style="2" customWidth="1"/>
    <col min="6671" max="6671" width="2.85546875" style="2" customWidth="1"/>
    <col min="6672" max="6673" width="37.42578125" style="2" customWidth="1"/>
    <col min="6674" max="6674" width="2.85546875" style="2" customWidth="1"/>
    <col min="6675" max="6676" width="15.7109375" style="2" customWidth="1"/>
    <col min="6677" max="6677" width="2.85546875" style="2" customWidth="1"/>
    <col min="6678" max="6678" width="10.85546875" style="2" customWidth="1"/>
    <col min="6679" max="6679" width="2.85546875" style="2" customWidth="1"/>
    <col min="6680" max="6913" width="11.42578125" style="2"/>
    <col min="6914" max="6914" width="2.85546875" style="2" customWidth="1"/>
    <col min="6915" max="6916" width="37.42578125" style="2" customWidth="1"/>
    <col min="6917" max="6917" width="5.28515625" style="2" bestFit="1" customWidth="1"/>
    <col min="6918" max="6918" width="2.85546875" style="2" customWidth="1"/>
    <col min="6919" max="6920" width="15.7109375" style="2" customWidth="1"/>
    <col min="6921" max="6922" width="2.85546875" style="2" customWidth="1"/>
    <col min="6923" max="6923" width="10.85546875" style="2" customWidth="1"/>
    <col min="6924" max="6924" width="2.85546875" style="2" customWidth="1"/>
    <col min="6925" max="6926" width="12.28515625" style="2" customWidth="1"/>
    <col min="6927" max="6927" width="2.85546875" style="2" customWidth="1"/>
    <col min="6928" max="6929" width="37.42578125" style="2" customWidth="1"/>
    <col min="6930" max="6930" width="2.85546875" style="2" customWidth="1"/>
    <col min="6931" max="6932" width="15.7109375" style="2" customWidth="1"/>
    <col min="6933" max="6933" width="2.85546875" style="2" customWidth="1"/>
    <col min="6934" max="6934" width="10.85546875" style="2" customWidth="1"/>
    <col min="6935" max="6935" width="2.85546875" style="2" customWidth="1"/>
    <col min="6936" max="7169" width="11.42578125" style="2"/>
    <col min="7170" max="7170" width="2.85546875" style="2" customWidth="1"/>
    <col min="7171" max="7172" width="37.42578125" style="2" customWidth="1"/>
    <col min="7173" max="7173" width="5.28515625" style="2" bestFit="1" customWidth="1"/>
    <col min="7174" max="7174" width="2.85546875" style="2" customWidth="1"/>
    <col min="7175" max="7176" width="15.7109375" style="2" customWidth="1"/>
    <col min="7177" max="7178" width="2.85546875" style="2" customWidth="1"/>
    <col min="7179" max="7179" width="10.85546875" style="2" customWidth="1"/>
    <col min="7180" max="7180" width="2.85546875" style="2" customWidth="1"/>
    <col min="7181" max="7182" width="12.28515625" style="2" customWidth="1"/>
    <col min="7183" max="7183" width="2.85546875" style="2" customWidth="1"/>
    <col min="7184" max="7185" width="37.42578125" style="2" customWidth="1"/>
    <col min="7186" max="7186" width="2.85546875" style="2" customWidth="1"/>
    <col min="7187" max="7188" width="15.7109375" style="2" customWidth="1"/>
    <col min="7189" max="7189" width="2.85546875" style="2" customWidth="1"/>
    <col min="7190" max="7190" width="10.85546875" style="2" customWidth="1"/>
    <col min="7191" max="7191" width="2.85546875" style="2" customWidth="1"/>
    <col min="7192" max="7425" width="11.42578125" style="2"/>
    <col min="7426" max="7426" width="2.85546875" style="2" customWidth="1"/>
    <col min="7427" max="7428" width="37.42578125" style="2" customWidth="1"/>
    <col min="7429" max="7429" width="5.28515625" style="2" bestFit="1" customWidth="1"/>
    <col min="7430" max="7430" width="2.85546875" style="2" customWidth="1"/>
    <col min="7431" max="7432" width="15.7109375" style="2" customWidth="1"/>
    <col min="7433" max="7434" width="2.85546875" style="2" customWidth="1"/>
    <col min="7435" max="7435" width="10.85546875" style="2" customWidth="1"/>
    <col min="7436" max="7436" width="2.85546875" style="2" customWidth="1"/>
    <col min="7437" max="7438" width="12.28515625" style="2" customWidth="1"/>
    <col min="7439" max="7439" width="2.85546875" style="2" customWidth="1"/>
    <col min="7440" max="7441" width="37.42578125" style="2" customWidth="1"/>
    <col min="7442" max="7442" width="2.85546875" style="2" customWidth="1"/>
    <col min="7443" max="7444" width="15.7109375" style="2" customWidth="1"/>
    <col min="7445" max="7445" width="2.85546875" style="2" customWidth="1"/>
    <col min="7446" max="7446" width="10.85546875" style="2" customWidth="1"/>
    <col min="7447" max="7447" width="2.85546875" style="2" customWidth="1"/>
    <col min="7448" max="7681" width="11.42578125" style="2"/>
    <col min="7682" max="7682" width="2.85546875" style="2" customWidth="1"/>
    <col min="7683" max="7684" width="37.42578125" style="2" customWidth="1"/>
    <col min="7685" max="7685" width="5.28515625" style="2" bestFit="1" customWidth="1"/>
    <col min="7686" max="7686" width="2.85546875" style="2" customWidth="1"/>
    <col min="7687" max="7688" width="15.7109375" style="2" customWidth="1"/>
    <col min="7689" max="7690" width="2.85546875" style="2" customWidth="1"/>
    <col min="7691" max="7691" width="10.85546875" style="2" customWidth="1"/>
    <col min="7692" max="7692" width="2.85546875" style="2" customWidth="1"/>
    <col min="7693" max="7694" width="12.28515625" style="2" customWidth="1"/>
    <col min="7695" max="7695" width="2.85546875" style="2" customWidth="1"/>
    <col min="7696" max="7697" width="37.42578125" style="2" customWidth="1"/>
    <col min="7698" max="7698" width="2.85546875" style="2" customWidth="1"/>
    <col min="7699" max="7700" width="15.7109375" style="2" customWidth="1"/>
    <col min="7701" max="7701" width="2.85546875" style="2" customWidth="1"/>
    <col min="7702" max="7702" width="10.85546875" style="2" customWidth="1"/>
    <col min="7703" max="7703" width="2.85546875" style="2" customWidth="1"/>
    <col min="7704" max="7937" width="11.42578125" style="2"/>
    <col min="7938" max="7938" width="2.85546875" style="2" customWidth="1"/>
    <col min="7939" max="7940" width="37.42578125" style="2" customWidth="1"/>
    <col min="7941" max="7941" width="5.28515625" style="2" bestFit="1" customWidth="1"/>
    <col min="7942" max="7942" width="2.85546875" style="2" customWidth="1"/>
    <col min="7943" max="7944" width="15.7109375" style="2" customWidth="1"/>
    <col min="7945" max="7946" width="2.85546875" style="2" customWidth="1"/>
    <col min="7947" max="7947" width="10.85546875" style="2" customWidth="1"/>
    <col min="7948" max="7948" width="2.85546875" style="2" customWidth="1"/>
    <col min="7949" max="7950" width="12.28515625" style="2" customWidth="1"/>
    <col min="7951" max="7951" width="2.85546875" style="2" customWidth="1"/>
    <col min="7952" max="7953" width="37.42578125" style="2" customWidth="1"/>
    <col min="7954" max="7954" width="2.85546875" style="2" customWidth="1"/>
    <col min="7955" max="7956" width="15.7109375" style="2" customWidth="1"/>
    <col min="7957" max="7957" width="2.85546875" style="2" customWidth="1"/>
    <col min="7958" max="7958" width="10.85546875" style="2" customWidth="1"/>
    <col min="7959" max="7959" width="2.85546875" style="2" customWidth="1"/>
    <col min="7960" max="8193" width="11.42578125" style="2"/>
    <col min="8194" max="8194" width="2.85546875" style="2" customWidth="1"/>
    <col min="8195" max="8196" width="37.42578125" style="2" customWidth="1"/>
    <col min="8197" max="8197" width="5.28515625" style="2" bestFit="1" customWidth="1"/>
    <col min="8198" max="8198" width="2.85546875" style="2" customWidth="1"/>
    <col min="8199" max="8200" width="15.7109375" style="2" customWidth="1"/>
    <col min="8201" max="8202" width="2.85546875" style="2" customWidth="1"/>
    <col min="8203" max="8203" width="10.85546875" style="2" customWidth="1"/>
    <col min="8204" max="8204" width="2.85546875" style="2" customWidth="1"/>
    <col min="8205" max="8206" width="12.28515625" style="2" customWidth="1"/>
    <col min="8207" max="8207" width="2.85546875" style="2" customWidth="1"/>
    <col min="8208" max="8209" width="37.42578125" style="2" customWidth="1"/>
    <col min="8210" max="8210" width="2.85546875" style="2" customWidth="1"/>
    <col min="8211" max="8212" width="15.7109375" style="2" customWidth="1"/>
    <col min="8213" max="8213" width="2.85546875" style="2" customWidth="1"/>
    <col min="8214" max="8214" width="10.85546875" style="2" customWidth="1"/>
    <col min="8215" max="8215" width="2.85546875" style="2" customWidth="1"/>
    <col min="8216" max="8449" width="11.42578125" style="2"/>
    <col min="8450" max="8450" width="2.85546875" style="2" customWidth="1"/>
    <col min="8451" max="8452" width="37.42578125" style="2" customWidth="1"/>
    <col min="8453" max="8453" width="5.28515625" style="2" bestFit="1" customWidth="1"/>
    <col min="8454" max="8454" width="2.85546875" style="2" customWidth="1"/>
    <col min="8455" max="8456" width="15.7109375" style="2" customWidth="1"/>
    <col min="8457" max="8458" width="2.85546875" style="2" customWidth="1"/>
    <col min="8459" max="8459" width="10.85546875" style="2" customWidth="1"/>
    <col min="8460" max="8460" width="2.85546875" style="2" customWidth="1"/>
    <col min="8461" max="8462" width="12.28515625" style="2" customWidth="1"/>
    <col min="8463" max="8463" width="2.85546875" style="2" customWidth="1"/>
    <col min="8464" max="8465" width="37.42578125" style="2" customWidth="1"/>
    <col min="8466" max="8466" width="2.85546875" style="2" customWidth="1"/>
    <col min="8467" max="8468" width="15.7109375" style="2" customWidth="1"/>
    <col min="8469" max="8469" width="2.85546875" style="2" customWidth="1"/>
    <col min="8470" max="8470" width="10.85546875" style="2" customWidth="1"/>
    <col min="8471" max="8471" width="2.85546875" style="2" customWidth="1"/>
    <col min="8472" max="8705" width="11.42578125" style="2"/>
    <col min="8706" max="8706" width="2.85546875" style="2" customWidth="1"/>
    <col min="8707" max="8708" width="37.42578125" style="2" customWidth="1"/>
    <col min="8709" max="8709" width="5.28515625" style="2" bestFit="1" customWidth="1"/>
    <col min="8710" max="8710" width="2.85546875" style="2" customWidth="1"/>
    <col min="8711" max="8712" width="15.7109375" style="2" customWidth="1"/>
    <col min="8713" max="8714" width="2.85546875" style="2" customWidth="1"/>
    <col min="8715" max="8715" width="10.85546875" style="2" customWidth="1"/>
    <col min="8716" max="8716" width="2.85546875" style="2" customWidth="1"/>
    <col min="8717" max="8718" width="12.28515625" style="2" customWidth="1"/>
    <col min="8719" max="8719" width="2.85546875" style="2" customWidth="1"/>
    <col min="8720" max="8721" width="37.42578125" style="2" customWidth="1"/>
    <col min="8722" max="8722" width="2.85546875" style="2" customWidth="1"/>
    <col min="8723" max="8724" width="15.7109375" style="2" customWidth="1"/>
    <col min="8725" max="8725" width="2.85546875" style="2" customWidth="1"/>
    <col min="8726" max="8726" width="10.85546875" style="2" customWidth="1"/>
    <col min="8727" max="8727" width="2.85546875" style="2" customWidth="1"/>
    <col min="8728" max="8961" width="11.42578125" style="2"/>
    <col min="8962" max="8962" width="2.85546875" style="2" customWidth="1"/>
    <col min="8963" max="8964" width="37.42578125" style="2" customWidth="1"/>
    <col min="8965" max="8965" width="5.28515625" style="2" bestFit="1" customWidth="1"/>
    <col min="8966" max="8966" width="2.85546875" style="2" customWidth="1"/>
    <col min="8967" max="8968" width="15.7109375" style="2" customWidth="1"/>
    <col min="8969" max="8970" width="2.85546875" style="2" customWidth="1"/>
    <col min="8971" max="8971" width="10.85546875" style="2" customWidth="1"/>
    <col min="8972" max="8972" width="2.85546875" style="2" customWidth="1"/>
    <col min="8973" max="8974" width="12.28515625" style="2" customWidth="1"/>
    <col min="8975" max="8975" width="2.85546875" style="2" customWidth="1"/>
    <col min="8976" max="8977" width="37.42578125" style="2" customWidth="1"/>
    <col min="8978" max="8978" width="2.85546875" style="2" customWidth="1"/>
    <col min="8979" max="8980" width="15.7109375" style="2" customWidth="1"/>
    <col min="8981" max="8981" width="2.85546875" style="2" customWidth="1"/>
    <col min="8982" max="8982" width="10.85546875" style="2" customWidth="1"/>
    <col min="8983" max="8983" width="2.85546875" style="2" customWidth="1"/>
    <col min="8984" max="9217" width="11.42578125" style="2"/>
    <col min="9218" max="9218" width="2.85546875" style="2" customWidth="1"/>
    <col min="9219" max="9220" width="37.42578125" style="2" customWidth="1"/>
    <col min="9221" max="9221" width="5.28515625" style="2" bestFit="1" customWidth="1"/>
    <col min="9222" max="9222" width="2.85546875" style="2" customWidth="1"/>
    <col min="9223" max="9224" width="15.7109375" style="2" customWidth="1"/>
    <col min="9225" max="9226" width="2.85546875" style="2" customWidth="1"/>
    <col min="9227" max="9227" width="10.85546875" style="2" customWidth="1"/>
    <col min="9228" max="9228" width="2.85546875" style="2" customWidth="1"/>
    <col min="9229" max="9230" width="12.28515625" style="2" customWidth="1"/>
    <col min="9231" max="9231" width="2.85546875" style="2" customWidth="1"/>
    <col min="9232" max="9233" width="37.42578125" style="2" customWidth="1"/>
    <col min="9234" max="9234" width="2.85546875" style="2" customWidth="1"/>
    <col min="9235" max="9236" width="15.7109375" style="2" customWidth="1"/>
    <col min="9237" max="9237" width="2.85546875" style="2" customWidth="1"/>
    <col min="9238" max="9238" width="10.85546875" style="2" customWidth="1"/>
    <col min="9239" max="9239" width="2.85546875" style="2" customWidth="1"/>
    <col min="9240" max="9473" width="11.42578125" style="2"/>
    <col min="9474" max="9474" width="2.85546875" style="2" customWidth="1"/>
    <col min="9475" max="9476" width="37.42578125" style="2" customWidth="1"/>
    <col min="9477" max="9477" width="5.28515625" style="2" bestFit="1" customWidth="1"/>
    <col min="9478" max="9478" width="2.85546875" style="2" customWidth="1"/>
    <col min="9479" max="9480" width="15.7109375" style="2" customWidth="1"/>
    <col min="9481" max="9482" width="2.85546875" style="2" customWidth="1"/>
    <col min="9483" max="9483" width="10.85546875" style="2" customWidth="1"/>
    <col min="9484" max="9484" width="2.85546875" style="2" customWidth="1"/>
    <col min="9485" max="9486" width="12.28515625" style="2" customWidth="1"/>
    <col min="9487" max="9487" width="2.85546875" style="2" customWidth="1"/>
    <col min="9488" max="9489" width="37.42578125" style="2" customWidth="1"/>
    <col min="9490" max="9490" width="2.85546875" style="2" customWidth="1"/>
    <col min="9491" max="9492" width="15.7109375" style="2" customWidth="1"/>
    <col min="9493" max="9493" width="2.85546875" style="2" customWidth="1"/>
    <col min="9494" max="9494" width="10.85546875" style="2" customWidth="1"/>
    <col min="9495" max="9495" width="2.85546875" style="2" customWidth="1"/>
    <col min="9496" max="9729" width="11.42578125" style="2"/>
    <col min="9730" max="9730" width="2.85546875" style="2" customWidth="1"/>
    <col min="9731" max="9732" width="37.42578125" style="2" customWidth="1"/>
    <col min="9733" max="9733" width="5.28515625" style="2" bestFit="1" customWidth="1"/>
    <col min="9734" max="9734" width="2.85546875" style="2" customWidth="1"/>
    <col min="9735" max="9736" width="15.7109375" style="2" customWidth="1"/>
    <col min="9737" max="9738" width="2.85546875" style="2" customWidth="1"/>
    <col min="9739" max="9739" width="10.85546875" style="2" customWidth="1"/>
    <col min="9740" max="9740" width="2.85546875" style="2" customWidth="1"/>
    <col min="9741" max="9742" width="12.28515625" style="2" customWidth="1"/>
    <col min="9743" max="9743" width="2.85546875" style="2" customWidth="1"/>
    <col min="9744" max="9745" width="37.42578125" style="2" customWidth="1"/>
    <col min="9746" max="9746" width="2.85546875" style="2" customWidth="1"/>
    <col min="9747" max="9748" width="15.7109375" style="2" customWidth="1"/>
    <col min="9749" max="9749" width="2.85546875" style="2" customWidth="1"/>
    <col min="9750" max="9750" width="10.85546875" style="2" customWidth="1"/>
    <col min="9751" max="9751" width="2.85546875" style="2" customWidth="1"/>
    <col min="9752" max="9985" width="11.42578125" style="2"/>
    <col min="9986" max="9986" width="2.85546875" style="2" customWidth="1"/>
    <col min="9987" max="9988" width="37.42578125" style="2" customWidth="1"/>
    <col min="9989" max="9989" width="5.28515625" style="2" bestFit="1" customWidth="1"/>
    <col min="9990" max="9990" width="2.85546875" style="2" customWidth="1"/>
    <col min="9991" max="9992" width="15.7109375" style="2" customWidth="1"/>
    <col min="9993" max="9994" width="2.85546875" style="2" customWidth="1"/>
    <col min="9995" max="9995" width="10.85546875" style="2" customWidth="1"/>
    <col min="9996" max="9996" width="2.85546875" style="2" customWidth="1"/>
    <col min="9997" max="9998" width="12.28515625" style="2" customWidth="1"/>
    <col min="9999" max="9999" width="2.85546875" style="2" customWidth="1"/>
    <col min="10000" max="10001" width="37.42578125" style="2" customWidth="1"/>
    <col min="10002" max="10002" width="2.85546875" style="2" customWidth="1"/>
    <col min="10003" max="10004" width="15.7109375" style="2" customWidth="1"/>
    <col min="10005" max="10005" width="2.85546875" style="2" customWidth="1"/>
    <col min="10006" max="10006" width="10.85546875" style="2" customWidth="1"/>
    <col min="10007" max="10007" width="2.85546875" style="2" customWidth="1"/>
    <col min="10008" max="10241" width="11.42578125" style="2"/>
    <col min="10242" max="10242" width="2.85546875" style="2" customWidth="1"/>
    <col min="10243" max="10244" width="37.42578125" style="2" customWidth="1"/>
    <col min="10245" max="10245" width="5.28515625" style="2" bestFit="1" customWidth="1"/>
    <col min="10246" max="10246" width="2.85546875" style="2" customWidth="1"/>
    <col min="10247" max="10248" width="15.7109375" style="2" customWidth="1"/>
    <col min="10249" max="10250" width="2.85546875" style="2" customWidth="1"/>
    <col min="10251" max="10251" width="10.85546875" style="2" customWidth="1"/>
    <col min="10252" max="10252" width="2.85546875" style="2" customWidth="1"/>
    <col min="10253" max="10254" width="12.28515625" style="2" customWidth="1"/>
    <col min="10255" max="10255" width="2.85546875" style="2" customWidth="1"/>
    <col min="10256" max="10257" width="37.42578125" style="2" customWidth="1"/>
    <col min="10258" max="10258" width="2.85546875" style="2" customWidth="1"/>
    <col min="10259" max="10260" width="15.7109375" style="2" customWidth="1"/>
    <col min="10261" max="10261" width="2.85546875" style="2" customWidth="1"/>
    <col min="10262" max="10262" width="10.85546875" style="2" customWidth="1"/>
    <col min="10263" max="10263" width="2.85546875" style="2" customWidth="1"/>
    <col min="10264" max="10497" width="11.42578125" style="2"/>
    <col min="10498" max="10498" width="2.85546875" style="2" customWidth="1"/>
    <col min="10499" max="10500" width="37.42578125" style="2" customWidth="1"/>
    <col min="10501" max="10501" width="5.28515625" style="2" bestFit="1" customWidth="1"/>
    <col min="10502" max="10502" width="2.85546875" style="2" customWidth="1"/>
    <col min="10503" max="10504" width="15.7109375" style="2" customWidth="1"/>
    <col min="10505" max="10506" width="2.85546875" style="2" customWidth="1"/>
    <col min="10507" max="10507" width="10.85546875" style="2" customWidth="1"/>
    <col min="10508" max="10508" width="2.85546875" style="2" customWidth="1"/>
    <col min="10509" max="10510" width="12.28515625" style="2" customWidth="1"/>
    <col min="10511" max="10511" width="2.85546875" style="2" customWidth="1"/>
    <col min="10512" max="10513" width="37.42578125" style="2" customWidth="1"/>
    <col min="10514" max="10514" width="2.85546875" style="2" customWidth="1"/>
    <col min="10515" max="10516" width="15.7109375" style="2" customWidth="1"/>
    <col min="10517" max="10517" width="2.85546875" style="2" customWidth="1"/>
    <col min="10518" max="10518" width="10.85546875" style="2" customWidth="1"/>
    <col min="10519" max="10519" width="2.85546875" style="2" customWidth="1"/>
    <col min="10520" max="10753" width="11.42578125" style="2"/>
    <col min="10754" max="10754" width="2.85546875" style="2" customWidth="1"/>
    <col min="10755" max="10756" width="37.42578125" style="2" customWidth="1"/>
    <col min="10757" max="10757" width="5.28515625" style="2" bestFit="1" customWidth="1"/>
    <col min="10758" max="10758" width="2.85546875" style="2" customWidth="1"/>
    <col min="10759" max="10760" width="15.7109375" style="2" customWidth="1"/>
    <col min="10761" max="10762" width="2.85546875" style="2" customWidth="1"/>
    <col min="10763" max="10763" width="10.85546875" style="2" customWidth="1"/>
    <col min="10764" max="10764" width="2.85546875" style="2" customWidth="1"/>
    <col min="10765" max="10766" width="12.28515625" style="2" customWidth="1"/>
    <col min="10767" max="10767" width="2.85546875" style="2" customWidth="1"/>
    <col min="10768" max="10769" width="37.42578125" style="2" customWidth="1"/>
    <col min="10770" max="10770" width="2.85546875" style="2" customWidth="1"/>
    <col min="10771" max="10772" width="15.7109375" style="2" customWidth="1"/>
    <col min="10773" max="10773" width="2.85546875" style="2" customWidth="1"/>
    <col min="10774" max="10774" width="10.85546875" style="2" customWidth="1"/>
    <col min="10775" max="10775" width="2.85546875" style="2" customWidth="1"/>
    <col min="10776" max="11009" width="11.42578125" style="2"/>
    <col min="11010" max="11010" width="2.85546875" style="2" customWidth="1"/>
    <col min="11011" max="11012" width="37.42578125" style="2" customWidth="1"/>
    <col min="11013" max="11013" width="5.28515625" style="2" bestFit="1" customWidth="1"/>
    <col min="11014" max="11014" width="2.85546875" style="2" customWidth="1"/>
    <col min="11015" max="11016" width="15.7109375" style="2" customWidth="1"/>
    <col min="11017" max="11018" width="2.85546875" style="2" customWidth="1"/>
    <col min="11019" max="11019" width="10.85546875" style="2" customWidth="1"/>
    <col min="11020" max="11020" width="2.85546875" style="2" customWidth="1"/>
    <col min="11021" max="11022" width="12.28515625" style="2" customWidth="1"/>
    <col min="11023" max="11023" width="2.85546875" style="2" customWidth="1"/>
    <col min="11024" max="11025" width="37.42578125" style="2" customWidth="1"/>
    <col min="11026" max="11026" width="2.85546875" style="2" customWidth="1"/>
    <col min="11027" max="11028" width="15.7109375" style="2" customWidth="1"/>
    <col min="11029" max="11029" width="2.85546875" style="2" customWidth="1"/>
    <col min="11030" max="11030" width="10.85546875" style="2" customWidth="1"/>
    <col min="11031" max="11031" width="2.85546875" style="2" customWidth="1"/>
    <col min="11032" max="11265" width="11.42578125" style="2"/>
    <col min="11266" max="11266" width="2.85546875" style="2" customWidth="1"/>
    <col min="11267" max="11268" width="37.42578125" style="2" customWidth="1"/>
    <col min="11269" max="11269" width="5.28515625" style="2" bestFit="1" customWidth="1"/>
    <col min="11270" max="11270" width="2.85546875" style="2" customWidth="1"/>
    <col min="11271" max="11272" width="15.7109375" style="2" customWidth="1"/>
    <col min="11273" max="11274" width="2.85546875" style="2" customWidth="1"/>
    <col min="11275" max="11275" width="10.85546875" style="2" customWidth="1"/>
    <col min="11276" max="11276" width="2.85546875" style="2" customWidth="1"/>
    <col min="11277" max="11278" width="12.28515625" style="2" customWidth="1"/>
    <col min="11279" max="11279" width="2.85546875" style="2" customWidth="1"/>
    <col min="11280" max="11281" width="37.42578125" style="2" customWidth="1"/>
    <col min="11282" max="11282" width="2.85546875" style="2" customWidth="1"/>
    <col min="11283" max="11284" width="15.7109375" style="2" customWidth="1"/>
    <col min="11285" max="11285" width="2.85546875" style="2" customWidth="1"/>
    <col min="11286" max="11286" width="10.85546875" style="2" customWidth="1"/>
    <col min="11287" max="11287" width="2.85546875" style="2" customWidth="1"/>
    <col min="11288" max="11521" width="11.42578125" style="2"/>
    <col min="11522" max="11522" width="2.85546875" style="2" customWidth="1"/>
    <col min="11523" max="11524" width="37.42578125" style="2" customWidth="1"/>
    <col min="11525" max="11525" width="5.28515625" style="2" bestFit="1" customWidth="1"/>
    <col min="11526" max="11526" width="2.85546875" style="2" customWidth="1"/>
    <col min="11527" max="11528" width="15.7109375" style="2" customWidth="1"/>
    <col min="11529" max="11530" width="2.85546875" style="2" customWidth="1"/>
    <col min="11531" max="11531" width="10.85546875" style="2" customWidth="1"/>
    <col min="11532" max="11532" width="2.85546875" style="2" customWidth="1"/>
    <col min="11533" max="11534" width="12.28515625" style="2" customWidth="1"/>
    <col min="11535" max="11535" width="2.85546875" style="2" customWidth="1"/>
    <col min="11536" max="11537" width="37.42578125" style="2" customWidth="1"/>
    <col min="11538" max="11538" width="2.85546875" style="2" customWidth="1"/>
    <col min="11539" max="11540" width="15.7109375" style="2" customWidth="1"/>
    <col min="11541" max="11541" width="2.85546875" style="2" customWidth="1"/>
    <col min="11542" max="11542" width="10.85546875" style="2" customWidth="1"/>
    <col min="11543" max="11543" width="2.85546875" style="2" customWidth="1"/>
    <col min="11544" max="11777" width="11.42578125" style="2"/>
    <col min="11778" max="11778" width="2.85546875" style="2" customWidth="1"/>
    <col min="11779" max="11780" width="37.42578125" style="2" customWidth="1"/>
    <col min="11781" max="11781" width="5.28515625" style="2" bestFit="1" customWidth="1"/>
    <col min="11782" max="11782" width="2.85546875" style="2" customWidth="1"/>
    <col min="11783" max="11784" width="15.7109375" style="2" customWidth="1"/>
    <col min="11785" max="11786" width="2.85546875" style="2" customWidth="1"/>
    <col min="11787" max="11787" width="10.85546875" style="2" customWidth="1"/>
    <col min="11788" max="11788" width="2.85546875" style="2" customWidth="1"/>
    <col min="11789" max="11790" width="12.28515625" style="2" customWidth="1"/>
    <col min="11791" max="11791" width="2.85546875" style="2" customWidth="1"/>
    <col min="11792" max="11793" width="37.42578125" style="2" customWidth="1"/>
    <col min="11794" max="11794" width="2.85546875" style="2" customWidth="1"/>
    <col min="11795" max="11796" width="15.7109375" style="2" customWidth="1"/>
    <col min="11797" max="11797" width="2.85546875" style="2" customWidth="1"/>
    <col min="11798" max="11798" width="10.85546875" style="2" customWidth="1"/>
    <col min="11799" max="11799" width="2.85546875" style="2" customWidth="1"/>
    <col min="11800" max="12033" width="11.42578125" style="2"/>
    <col min="12034" max="12034" width="2.85546875" style="2" customWidth="1"/>
    <col min="12035" max="12036" width="37.42578125" style="2" customWidth="1"/>
    <col min="12037" max="12037" width="5.28515625" style="2" bestFit="1" customWidth="1"/>
    <col min="12038" max="12038" width="2.85546875" style="2" customWidth="1"/>
    <col min="12039" max="12040" width="15.7109375" style="2" customWidth="1"/>
    <col min="12041" max="12042" width="2.85546875" style="2" customWidth="1"/>
    <col min="12043" max="12043" width="10.85546875" style="2" customWidth="1"/>
    <col min="12044" max="12044" width="2.85546875" style="2" customWidth="1"/>
    <col min="12045" max="12046" width="12.28515625" style="2" customWidth="1"/>
    <col min="12047" max="12047" width="2.85546875" style="2" customWidth="1"/>
    <col min="12048" max="12049" width="37.42578125" style="2" customWidth="1"/>
    <col min="12050" max="12050" width="2.85546875" style="2" customWidth="1"/>
    <col min="12051" max="12052" width="15.7109375" style="2" customWidth="1"/>
    <col min="12053" max="12053" width="2.85546875" style="2" customWidth="1"/>
    <col min="12054" max="12054" width="10.85546875" style="2" customWidth="1"/>
    <col min="12055" max="12055" width="2.85546875" style="2" customWidth="1"/>
    <col min="12056" max="12289" width="11.42578125" style="2"/>
    <col min="12290" max="12290" width="2.85546875" style="2" customWidth="1"/>
    <col min="12291" max="12292" width="37.42578125" style="2" customWidth="1"/>
    <col min="12293" max="12293" width="5.28515625" style="2" bestFit="1" customWidth="1"/>
    <col min="12294" max="12294" width="2.85546875" style="2" customWidth="1"/>
    <col min="12295" max="12296" width="15.7109375" style="2" customWidth="1"/>
    <col min="12297" max="12298" width="2.85546875" style="2" customWidth="1"/>
    <col min="12299" max="12299" width="10.85546875" style="2" customWidth="1"/>
    <col min="12300" max="12300" width="2.85546875" style="2" customWidth="1"/>
    <col min="12301" max="12302" width="12.28515625" style="2" customWidth="1"/>
    <col min="12303" max="12303" width="2.85546875" style="2" customWidth="1"/>
    <col min="12304" max="12305" width="37.42578125" style="2" customWidth="1"/>
    <col min="12306" max="12306" width="2.85546875" style="2" customWidth="1"/>
    <col min="12307" max="12308" width="15.7109375" style="2" customWidth="1"/>
    <col min="12309" max="12309" width="2.85546875" style="2" customWidth="1"/>
    <col min="12310" max="12310" width="10.85546875" style="2" customWidth="1"/>
    <col min="12311" max="12311" width="2.85546875" style="2" customWidth="1"/>
    <col min="12312" max="12545" width="11.42578125" style="2"/>
    <col min="12546" max="12546" width="2.85546875" style="2" customWidth="1"/>
    <col min="12547" max="12548" width="37.42578125" style="2" customWidth="1"/>
    <col min="12549" max="12549" width="5.28515625" style="2" bestFit="1" customWidth="1"/>
    <col min="12550" max="12550" width="2.85546875" style="2" customWidth="1"/>
    <col min="12551" max="12552" width="15.7109375" style="2" customWidth="1"/>
    <col min="12553" max="12554" width="2.85546875" style="2" customWidth="1"/>
    <col min="12555" max="12555" width="10.85546875" style="2" customWidth="1"/>
    <col min="12556" max="12556" width="2.85546875" style="2" customWidth="1"/>
    <col min="12557" max="12558" width="12.28515625" style="2" customWidth="1"/>
    <col min="12559" max="12559" width="2.85546875" style="2" customWidth="1"/>
    <col min="12560" max="12561" width="37.42578125" style="2" customWidth="1"/>
    <col min="12562" max="12562" width="2.85546875" style="2" customWidth="1"/>
    <col min="12563" max="12564" width="15.7109375" style="2" customWidth="1"/>
    <col min="12565" max="12565" width="2.85546875" style="2" customWidth="1"/>
    <col min="12566" max="12566" width="10.85546875" style="2" customWidth="1"/>
    <col min="12567" max="12567" width="2.85546875" style="2" customWidth="1"/>
    <col min="12568" max="12801" width="11.42578125" style="2"/>
    <col min="12802" max="12802" width="2.85546875" style="2" customWidth="1"/>
    <col min="12803" max="12804" width="37.42578125" style="2" customWidth="1"/>
    <col min="12805" max="12805" width="5.28515625" style="2" bestFit="1" customWidth="1"/>
    <col min="12806" max="12806" width="2.85546875" style="2" customWidth="1"/>
    <col min="12807" max="12808" width="15.7109375" style="2" customWidth="1"/>
    <col min="12809" max="12810" width="2.85546875" style="2" customWidth="1"/>
    <col min="12811" max="12811" width="10.85546875" style="2" customWidth="1"/>
    <col min="12812" max="12812" width="2.85546875" style="2" customWidth="1"/>
    <col min="12813" max="12814" width="12.28515625" style="2" customWidth="1"/>
    <col min="12815" max="12815" width="2.85546875" style="2" customWidth="1"/>
    <col min="12816" max="12817" width="37.42578125" style="2" customWidth="1"/>
    <col min="12818" max="12818" width="2.85546875" style="2" customWidth="1"/>
    <col min="12819" max="12820" width="15.7109375" style="2" customWidth="1"/>
    <col min="12821" max="12821" width="2.85546875" style="2" customWidth="1"/>
    <col min="12822" max="12822" width="10.85546875" style="2" customWidth="1"/>
    <col min="12823" max="12823" width="2.85546875" style="2" customWidth="1"/>
    <col min="12824" max="13057" width="11.42578125" style="2"/>
    <col min="13058" max="13058" width="2.85546875" style="2" customWidth="1"/>
    <col min="13059" max="13060" width="37.42578125" style="2" customWidth="1"/>
    <col min="13061" max="13061" width="5.28515625" style="2" bestFit="1" customWidth="1"/>
    <col min="13062" max="13062" width="2.85546875" style="2" customWidth="1"/>
    <col min="13063" max="13064" width="15.7109375" style="2" customWidth="1"/>
    <col min="13065" max="13066" width="2.85546875" style="2" customWidth="1"/>
    <col min="13067" max="13067" width="10.85546875" style="2" customWidth="1"/>
    <col min="13068" max="13068" width="2.85546875" style="2" customWidth="1"/>
    <col min="13069" max="13070" width="12.28515625" style="2" customWidth="1"/>
    <col min="13071" max="13071" width="2.85546875" style="2" customWidth="1"/>
    <col min="13072" max="13073" width="37.42578125" style="2" customWidth="1"/>
    <col min="13074" max="13074" width="2.85546875" style="2" customWidth="1"/>
    <col min="13075" max="13076" width="15.7109375" style="2" customWidth="1"/>
    <col min="13077" max="13077" width="2.85546875" style="2" customWidth="1"/>
    <col min="13078" max="13078" width="10.85546875" style="2" customWidth="1"/>
    <col min="13079" max="13079" width="2.85546875" style="2" customWidth="1"/>
    <col min="13080" max="13313" width="11.42578125" style="2"/>
    <col min="13314" max="13314" width="2.85546875" style="2" customWidth="1"/>
    <col min="13315" max="13316" width="37.42578125" style="2" customWidth="1"/>
    <col min="13317" max="13317" width="5.28515625" style="2" bestFit="1" customWidth="1"/>
    <col min="13318" max="13318" width="2.85546875" style="2" customWidth="1"/>
    <col min="13319" max="13320" width="15.7109375" style="2" customWidth="1"/>
    <col min="13321" max="13322" width="2.85546875" style="2" customWidth="1"/>
    <col min="13323" max="13323" width="10.85546875" style="2" customWidth="1"/>
    <col min="13324" max="13324" width="2.85546875" style="2" customWidth="1"/>
    <col min="13325" max="13326" width="12.28515625" style="2" customWidth="1"/>
    <col min="13327" max="13327" width="2.85546875" style="2" customWidth="1"/>
    <col min="13328" max="13329" width="37.42578125" style="2" customWidth="1"/>
    <col min="13330" max="13330" width="2.85546875" style="2" customWidth="1"/>
    <col min="13331" max="13332" width="15.7109375" style="2" customWidth="1"/>
    <col min="13333" max="13333" width="2.85546875" style="2" customWidth="1"/>
    <col min="13334" max="13334" width="10.85546875" style="2" customWidth="1"/>
    <col min="13335" max="13335" width="2.85546875" style="2" customWidth="1"/>
    <col min="13336" max="13569" width="11.42578125" style="2"/>
    <col min="13570" max="13570" width="2.85546875" style="2" customWidth="1"/>
    <col min="13571" max="13572" width="37.42578125" style="2" customWidth="1"/>
    <col min="13573" max="13573" width="5.28515625" style="2" bestFit="1" customWidth="1"/>
    <col min="13574" max="13574" width="2.85546875" style="2" customWidth="1"/>
    <col min="13575" max="13576" width="15.7109375" style="2" customWidth="1"/>
    <col min="13577" max="13578" width="2.85546875" style="2" customWidth="1"/>
    <col min="13579" max="13579" width="10.85546875" style="2" customWidth="1"/>
    <col min="13580" max="13580" width="2.85546875" style="2" customWidth="1"/>
    <col min="13581" max="13582" width="12.28515625" style="2" customWidth="1"/>
    <col min="13583" max="13583" width="2.85546875" style="2" customWidth="1"/>
    <col min="13584" max="13585" width="37.42578125" style="2" customWidth="1"/>
    <col min="13586" max="13586" width="2.85546875" style="2" customWidth="1"/>
    <col min="13587" max="13588" width="15.7109375" style="2" customWidth="1"/>
    <col min="13589" max="13589" width="2.85546875" style="2" customWidth="1"/>
    <col min="13590" max="13590" width="10.85546875" style="2" customWidth="1"/>
    <col min="13591" max="13591" width="2.85546875" style="2" customWidth="1"/>
    <col min="13592" max="13825" width="11.42578125" style="2"/>
    <col min="13826" max="13826" width="2.85546875" style="2" customWidth="1"/>
    <col min="13827" max="13828" width="37.42578125" style="2" customWidth="1"/>
    <col min="13829" max="13829" width="5.28515625" style="2" bestFit="1" customWidth="1"/>
    <col min="13830" max="13830" width="2.85546875" style="2" customWidth="1"/>
    <col min="13831" max="13832" width="15.7109375" style="2" customWidth="1"/>
    <col min="13833" max="13834" width="2.85546875" style="2" customWidth="1"/>
    <col min="13835" max="13835" width="10.85546875" style="2" customWidth="1"/>
    <col min="13836" max="13836" width="2.85546875" style="2" customWidth="1"/>
    <col min="13837" max="13838" width="12.28515625" style="2" customWidth="1"/>
    <col min="13839" max="13839" width="2.85546875" style="2" customWidth="1"/>
    <col min="13840" max="13841" width="37.42578125" style="2" customWidth="1"/>
    <col min="13842" max="13842" width="2.85546875" style="2" customWidth="1"/>
    <col min="13843" max="13844" width="15.7109375" style="2" customWidth="1"/>
    <col min="13845" max="13845" width="2.85546875" style="2" customWidth="1"/>
    <col min="13846" max="13846" width="10.85546875" style="2" customWidth="1"/>
    <col min="13847" max="13847" width="2.85546875" style="2" customWidth="1"/>
    <col min="13848" max="14081" width="11.42578125" style="2"/>
    <col min="14082" max="14082" width="2.85546875" style="2" customWidth="1"/>
    <col min="14083" max="14084" width="37.42578125" style="2" customWidth="1"/>
    <col min="14085" max="14085" width="5.28515625" style="2" bestFit="1" customWidth="1"/>
    <col min="14086" max="14086" width="2.85546875" style="2" customWidth="1"/>
    <col min="14087" max="14088" width="15.7109375" style="2" customWidth="1"/>
    <col min="14089" max="14090" width="2.85546875" style="2" customWidth="1"/>
    <col min="14091" max="14091" width="10.85546875" style="2" customWidth="1"/>
    <col min="14092" max="14092" width="2.85546875" style="2" customWidth="1"/>
    <col min="14093" max="14094" width="12.28515625" style="2" customWidth="1"/>
    <col min="14095" max="14095" width="2.85546875" style="2" customWidth="1"/>
    <col min="14096" max="14097" width="37.42578125" style="2" customWidth="1"/>
    <col min="14098" max="14098" width="2.85546875" style="2" customWidth="1"/>
    <col min="14099" max="14100" width="15.7109375" style="2" customWidth="1"/>
    <col min="14101" max="14101" width="2.85546875" style="2" customWidth="1"/>
    <col min="14102" max="14102" width="10.85546875" style="2" customWidth="1"/>
    <col min="14103" max="14103" width="2.85546875" style="2" customWidth="1"/>
    <col min="14104" max="14337" width="11.42578125" style="2"/>
    <col min="14338" max="14338" width="2.85546875" style="2" customWidth="1"/>
    <col min="14339" max="14340" width="37.42578125" style="2" customWidth="1"/>
    <col min="14341" max="14341" width="5.28515625" style="2" bestFit="1" customWidth="1"/>
    <col min="14342" max="14342" width="2.85546875" style="2" customWidth="1"/>
    <col min="14343" max="14344" width="15.7109375" style="2" customWidth="1"/>
    <col min="14345" max="14346" width="2.85546875" style="2" customWidth="1"/>
    <col min="14347" max="14347" width="10.85546875" style="2" customWidth="1"/>
    <col min="14348" max="14348" width="2.85546875" style="2" customWidth="1"/>
    <col min="14349" max="14350" width="12.28515625" style="2" customWidth="1"/>
    <col min="14351" max="14351" width="2.85546875" style="2" customWidth="1"/>
    <col min="14352" max="14353" width="37.42578125" style="2" customWidth="1"/>
    <col min="14354" max="14354" width="2.85546875" style="2" customWidth="1"/>
    <col min="14355" max="14356" width="15.7109375" style="2" customWidth="1"/>
    <col min="14357" max="14357" width="2.85546875" style="2" customWidth="1"/>
    <col min="14358" max="14358" width="10.85546875" style="2" customWidth="1"/>
    <col min="14359" max="14359" width="2.85546875" style="2" customWidth="1"/>
    <col min="14360" max="14593" width="11.42578125" style="2"/>
    <col min="14594" max="14594" width="2.85546875" style="2" customWidth="1"/>
    <col min="14595" max="14596" width="37.42578125" style="2" customWidth="1"/>
    <col min="14597" max="14597" width="5.28515625" style="2" bestFit="1" customWidth="1"/>
    <col min="14598" max="14598" width="2.85546875" style="2" customWidth="1"/>
    <col min="14599" max="14600" width="15.7109375" style="2" customWidth="1"/>
    <col min="14601" max="14602" width="2.85546875" style="2" customWidth="1"/>
    <col min="14603" max="14603" width="10.85546875" style="2" customWidth="1"/>
    <col min="14604" max="14604" width="2.85546875" style="2" customWidth="1"/>
    <col min="14605" max="14606" width="12.28515625" style="2" customWidth="1"/>
    <col min="14607" max="14607" width="2.85546875" style="2" customWidth="1"/>
    <col min="14608" max="14609" width="37.42578125" style="2" customWidth="1"/>
    <col min="14610" max="14610" width="2.85546875" style="2" customWidth="1"/>
    <col min="14611" max="14612" width="15.7109375" style="2" customWidth="1"/>
    <col min="14613" max="14613" width="2.85546875" style="2" customWidth="1"/>
    <col min="14614" max="14614" width="10.85546875" style="2" customWidth="1"/>
    <col min="14615" max="14615" width="2.85546875" style="2" customWidth="1"/>
    <col min="14616" max="14849" width="11.42578125" style="2"/>
    <col min="14850" max="14850" width="2.85546875" style="2" customWidth="1"/>
    <col min="14851" max="14852" width="37.42578125" style="2" customWidth="1"/>
    <col min="14853" max="14853" width="5.28515625" style="2" bestFit="1" customWidth="1"/>
    <col min="14854" max="14854" width="2.85546875" style="2" customWidth="1"/>
    <col min="14855" max="14856" width="15.7109375" style="2" customWidth="1"/>
    <col min="14857" max="14858" width="2.85546875" style="2" customWidth="1"/>
    <col min="14859" max="14859" width="10.85546875" style="2" customWidth="1"/>
    <col min="14860" max="14860" width="2.85546875" style="2" customWidth="1"/>
    <col min="14861" max="14862" width="12.28515625" style="2" customWidth="1"/>
    <col min="14863" max="14863" width="2.85546875" style="2" customWidth="1"/>
    <col min="14864" max="14865" width="37.42578125" style="2" customWidth="1"/>
    <col min="14866" max="14866" width="2.85546875" style="2" customWidth="1"/>
    <col min="14867" max="14868" width="15.7109375" style="2" customWidth="1"/>
    <col min="14869" max="14869" width="2.85546875" style="2" customWidth="1"/>
    <col min="14870" max="14870" width="10.85546875" style="2" customWidth="1"/>
    <col min="14871" max="14871" width="2.85546875" style="2" customWidth="1"/>
    <col min="14872" max="15105" width="11.42578125" style="2"/>
    <col min="15106" max="15106" width="2.85546875" style="2" customWidth="1"/>
    <col min="15107" max="15108" width="37.42578125" style="2" customWidth="1"/>
    <col min="15109" max="15109" width="5.28515625" style="2" bestFit="1" customWidth="1"/>
    <col min="15110" max="15110" width="2.85546875" style="2" customWidth="1"/>
    <col min="15111" max="15112" width="15.7109375" style="2" customWidth="1"/>
    <col min="15113" max="15114" width="2.85546875" style="2" customWidth="1"/>
    <col min="15115" max="15115" width="10.85546875" style="2" customWidth="1"/>
    <col min="15116" max="15116" width="2.85546875" style="2" customWidth="1"/>
    <col min="15117" max="15118" width="12.28515625" style="2" customWidth="1"/>
    <col min="15119" max="15119" width="2.85546875" style="2" customWidth="1"/>
    <col min="15120" max="15121" width="37.42578125" style="2" customWidth="1"/>
    <col min="15122" max="15122" width="2.85546875" style="2" customWidth="1"/>
    <col min="15123" max="15124" width="15.7109375" style="2" customWidth="1"/>
    <col min="15125" max="15125" width="2.85546875" style="2" customWidth="1"/>
    <col min="15126" max="15126" width="10.85546875" style="2" customWidth="1"/>
    <col min="15127" max="15127" width="2.85546875" style="2" customWidth="1"/>
    <col min="15128" max="15361" width="11.42578125" style="2"/>
    <col min="15362" max="15362" width="2.85546875" style="2" customWidth="1"/>
    <col min="15363" max="15364" width="37.42578125" style="2" customWidth="1"/>
    <col min="15365" max="15365" width="5.28515625" style="2" bestFit="1" customWidth="1"/>
    <col min="15366" max="15366" width="2.85546875" style="2" customWidth="1"/>
    <col min="15367" max="15368" width="15.7109375" style="2" customWidth="1"/>
    <col min="15369" max="15370" width="2.85546875" style="2" customWidth="1"/>
    <col min="15371" max="15371" width="10.85546875" style="2" customWidth="1"/>
    <col min="15372" max="15372" width="2.85546875" style="2" customWidth="1"/>
    <col min="15373" max="15374" width="12.28515625" style="2" customWidth="1"/>
    <col min="15375" max="15375" width="2.85546875" style="2" customWidth="1"/>
    <col min="15376" max="15377" width="37.42578125" style="2" customWidth="1"/>
    <col min="15378" max="15378" width="2.85546875" style="2" customWidth="1"/>
    <col min="15379" max="15380" width="15.7109375" style="2" customWidth="1"/>
    <col min="15381" max="15381" width="2.85546875" style="2" customWidth="1"/>
    <col min="15382" max="15382" width="10.85546875" style="2" customWidth="1"/>
    <col min="15383" max="15383" width="2.85546875" style="2" customWidth="1"/>
    <col min="15384" max="15617" width="11.42578125" style="2"/>
    <col min="15618" max="15618" width="2.85546875" style="2" customWidth="1"/>
    <col min="15619" max="15620" width="37.42578125" style="2" customWidth="1"/>
    <col min="15621" max="15621" width="5.28515625" style="2" bestFit="1" customWidth="1"/>
    <col min="15622" max="15622" width="2.85546875" style="2" customWidth="1"/>
    <col min="15623" max="15624" width="15.7109375" style="2" customWidth="1"/>
    <col min="15625" max="15626" width="2.85546875" style="2" customWidth="1"/>
    <col min="15627" max="15627" width="10.85546875" style="2" customWidth="1"/>
    <col min="15628" max="15628" width="2.85546875" style="2" customWidth="1"/>
    <col min="15629" max="15630" width="12.28515625" style="2" customWidth="1"/>
    <col min="15631" max="15631" width="2.85546875" style="2" customWidth="1"/>
    <col min="15632" max="15633" width="37.42578125" style="2" customWidth="1"/>
    <col min="15634" max="15634" width="2.85546875" style="2" customWidth="1"/>
    <col min="15635" max="15636" width="15.7109375" style="2" customWidth="1"/>
    <col min="15637" max="15637" width="2.85546875" style="2" customWidth="1"/>
    <col min="15638" max="15638" width="10.85546875" style="2" customWidth="1"/>
    <col min="15639" max="15639" width="2.85546875" style="2" customWidth="1"/>
    <col min="15640" max="15873" width="11.42578125" style="2"/>
    <col min="15874" max="15874" width="2.85546875" style="2" customWidth="1"/>
    <col min="15875" max="15876" width="37.42578125" style="2" customWidth="1"/>
    <col min="15877" max="15877" width="5.28515625" style="2" bestFit="1" customWidth="1"/>
    <col min="15878" max="15878" width="2.85546875" style="2" customWidth="1"/>
    <col min="15879" max="15880" width="15.7109375" style="2" customWidth="1"/>
    <col min="15881" max="15882" width="2.85546875" style="2" customWidth="1"/>
    <col min="15883" max="15883" width="10.85546875" style="2" customWidth="1"/>
    <col min="15884" max="15884" width="2.85546875" style="2" customWidth="1"/>
    <col min="15885" max="15886" width="12.28515625" style="2" customWidth="1"/>
    <col min="15887" max="15887" width="2.85546875" style="2" customWidth="1"/>
    <col min="15888" max="15889" width="37.42578125" style="2" customWidth="1"/>
    <col min="15890" max="15890" width="2.85546875" style="2" customWidth="1"/>
    <col min="15891" max="15892" width="15.7109375" style="2" customWidth="1"/>
    <col min="15893" max="15893" width="2.85546875" style="2" customWidth="1"/>
    <col min="15894" max="15894" width="10.85546875" style="2" customWidth="1"/>
    <col min="15895" max="15895" width="2.85546875" style="2" customWidth="1"/>
    <col min="15896" max="16129" width="11.42578125" style="2"/>
    <col min="16130" max="16130" width="2.85546875" style="2" customWidth="1"/>
    <col min="16131" max="16132" width="37.42578125" style="2" customWidth="1"/>
    <col min="16133" max="16133" width="5.28515625" style="2" bestFit="1" customWidth="1"/>
    <col min="16134" max="16134" width="2.85546875" style="2" customWidth="1"/>
    <col min="16135" max="16136" width="15.7109375" style="2" customWidth="1"/>
    <col min="16137" max="16138" width="2.85546875" style="2" customWidth="1"/>
    <col min="16139" max="16139" width="10.85546875" style="2" customWidth="1"/>
    <col min="16140" max="16140" width="2.85546875" style="2" customWidth="1"/>
    <col min="16141" max="16142" width="12.28515625" style="2" customWidth="1"/>
    <col min="16143" max="16143" width="2.85546875" style="2" customWidth="1"/>
    <col min="16144" max="16145" width="37.42578125" style="2" customWidth="1"/>
    <col min="16146" max="16146" width="2.85546875" style="2" customWidth="1"/>
    <col min="16147" max="16148" width="15.7109375" style="2" customWidth="1"/>
    <col min="16149" max="16149" width="2.85546875" style="2" customWidth="1"/>
    <col min="16150" max="16150" width="10.85546875" style="2" customWidth="1"/>
    <col min="16151" max="16151" width="2.85546875" style="2" customWidth="1"/>
    <col min="16152" max="16384" width="11.42578125" style="2"/>
  </cols>
  <sheetData>
    <row r="1" spans="1:24" ht="12" customHeight="1" x14ac:dyDescent="0.25">
      <c r="N1" s="1"/>
      <c r="W1" s="19"/>
      <c r="X1" s="185"/>
    </row>
    <row r="2" spans="1:24" ht="12" customHeight="1" x14ac:dyDescent="0.25">
      <c r="B2" s="237" t="s">
        <v>355</v>
      </c>
      <c r="N2" s="1"/>
      <c r="O2" s="237"/>
      <c r="W2" s="19"/>
      <c r="X2" s="185"/>
    </row>
    <row r="3" spans="1:24" ht="12" customHeight="1" x14ac:dyDescent="0.25">
      <c r="B3" s="4" t="s">
        <v>356</v>
      </c>
      <c r="C3" s="4"/>
      <c r="D3" s="6"/>
      <c r="F3" s="5"/>
      <c r="G3" s="5"/>
      <c r="N3" s="1"/>
      <c r="O3" s="4" t="s">
        <v>356</v>
      </c>
      <c r="P3" s="4"/>
      <c r="R3" s="5"/>
      <c r="S3" s="5"/>
      <c r="T3" s="5"/>
      <c r="U3" s="5"/>
      <c r="V3" s="5"/>
      <c r="W3" s="19"/>
      <c r="X3" s="185"/>
    </row>
    <row r="4" spans="1:24" ht="12" customHeight="1" x14ac:dyDescent="0.25">
      <c r="B4" s="106" t="s">
        <v>2</v>
      </c>
      <c r="C4" s="106"/>
      <c r="D4" s="106"/>
      <c r="E4" s="8"/>
      <c r="F4" s="3"/>
      <c r="G4" s="8"/>
      <c r="H4" s="8"/>
      <c r="I4" s="8"/>
      <c r="J4" s="8"/>
      <c r="N4" s="1"/>
      <c r="O4" s="107" t="s">
        <v>3</v>
      </c>
      <c r="P4" s="106"/>
      <c r="Q4" s="8"/>
      <c r="V4" s="9"/>
      <c r="W4" s="19"/>
      <c r="X4" s="185"/>
    </row>
    <row r="5" spans="1:24" ht="12" customHeight="1" x14ac:dyDescent="0.25">
      <c r="A5" s="12"/>
      <c r="B5" s="2288" t="s">
        <v>4</v>
      </c>
      <c r="C5" s="2288" t="s">
        <v>357</v>
      </c>
      <c r="D5" s="2334" t="s">
        <v>5</v>
      </c>
      <c r="E5" s="13"/>
      <c r="F5" s="2288" t="s">
        <v>586</v>
      </c>
      <c r="G5" s="2288" t="s">
        <v>6</v>
      </c>
      <c r="H5" s="13"/>
      <c r="I5" s="13"/>
      <c r="J5" s="2285" t="s">
        <v>587</v>
      </c>
      <c r="K5" s="14"/>
      <c r="L5" s="2285" t="s">
        <v>588</v>
      </c>
      <c r="M5" s="2285" t="s">
        <v>7</v>
      </c>
      <c r="N5" s="15"/>
      <c r="O5" s="2288" t="s">
        <v>4</v>
      </c>
      <c r="P5" s="2288" t="s">
        <v>357</v>
      </c>
      <c r="Q5" s="13"/>
      <c r="R5" s="2288" t="s">
        <v>586</v>
      </c>
      <c r="S5" s="2288" t="s">
        <v>6</v>
      </c>
      <c r="V5" s="2285" t="s">
        <v>587</v>
      </c>
      <c r="W5" s="19"/>
      <c r="X5" s="185"/>
    </row>
    <row r="6" spans="1:24" ht="12" customHeight="1" x14ac:dyDescent="0.25">
      <c r="A6" s="12"/>
      <c r="B6" s="2289"/>
      <c r="C6" s="2289"/>
      <c r="D6" s="2335"/>
      <c r="E6" s="13"/>
      <c r="F6" s="2289"/>
      <c r="G6" s="2289"/>
      <c r="H6" s="13"/>
      <c r="I6" s="13"/>
      <c r="J6" s="2286"/>
      <c r="K6" s="14"/>
      <c r="L6" s="2286"/>
      <c r="M6" s="2286"/>
      <c r="N6" s="15"/>
      <c r="O6" s="2289"/>
      <c r="P6" s="2289"/>
      <c r="Q6" s="13"/>
      <c r="R6" s="2289"/>
      <c r="S6" s="2289"/>
      <c r="T6" s="5"/>
      <c r="U6" s="5"/>
      <c r="V6" s="2286"/>
      <c r="W6" s="405"/>
      <c r="X6" s="185"/>
    </row>
    <row r="7" spans="1:24" ht="12" customHeight="1" x14ac:dyDescent="0.25">
      <c r="A7" s="12"/>
      <c r="B7" s="2290"/>
      <c r="C7" s="2290"/>
      <c r="D7" s="2336"/>
      <c r="E7" s="13"/>
      <c r="F7" s="2290"/>
      <c r="G7" s="2290"/>
      <c r="H7" s="13"/>
      <c r="I7" s="13"/>
      <c r="J7" s="2287"/>
      <c r="K7" s="14"/>
      <c r="L7" s="2287"/>
      <c r="M7" s="2287"/>
      <c r="N7" s="15"/>
      <c r="O7" s="2290"/>
      <c r="P7" s="2290"/>
      <c r="Q7" s="13"/>
      <c r="R7" s="2290"/>
      <c r="S7" s="2290"/>
      <c r="V7" s="2287"/>
      <c r="W7" s="18"/>
      <c r="X7" s="19"/>
    </row>
    <row r="8" spans="1:24" ht="12" customHeight="1" x14ac:dyDescent="0.25">
      <c r="A8" s="16"/>
      <c r="B8" s="16"/>
      <c r="C8" s="16"/>
      <c r="D8" s="406"/>
      <c r="E8" s="16"/>
      <c r="F8" s="16"/>
      <c r="G8" s="16"/>
      <c r="H8" s="16"/>
      <c r="I8" s="16"/>
      <c r="J8" s="18"/>
      <c r="N8" s="18"/>
      <c r="O8" s="16"/>
      <c r="P8" s="16"/>
      <c r="Q8" s="16"/>
      <c r="R8" s="16"/>
      <c r="S8" s="16"/>
      <c r="T8" s="16"/>
      <c r="U8" s="16"/>
      <c r="V8" s="18"/>
      <c r="W8" s="18"/>
      <c r="X8" s="19"/>
    </row>
    <row r="9" spans="1:24" ht="12" customHeight="1" x14ac:dyDescent="0.25">
      <c r="B9" s="227" t="s">
        <v>8</v>
      </c>
      <c r="C9" s="21"/>
      <c r="E9" s="1691"/>
      <c r="F9" s="21"/>
      <c r="G9" s="21"/>
      <c r="I9" s="21"/>
      <c r="J9" s="22"/>
      <c r="N9" s="22"/>
      <c r="O9" s="227" t="s">
        <v>8</v>
      </c>
      <c r="P9" s="21"/>
      <c r="Q9" s="21"/>
      <c r="R9" s="22"/>
      <c r="S9" s="22"/>
      <c r="T9" s="412"/>
      <c r="U9" s="412"/>
      <c r="V9" s="22"/>
      <c r="W9" s="18"/>
      <c r="X9" s="19"/>
    </row>
    <row r="10" spans="1:24" ht="12" customHeight="1" x14ac:dyDescent="0.25">
      <c r="A10" s="25"/>
      <c r="B10" s="1861" t="s">
        <v>589</v>
      </c>
      <c r="C10" s="1933" t="s">
        <v>358</v>
      </c>
      <c r="D10" s="931" t="s">
        <v>11</v>
      </c>
      <c r="E10" s="1691"/>
      <c r="F10" s="580">
        <v>1086.0999999999999</v>
      </c>
      <c r="G10" s="854">
        <v>1553.9993553800002</v>
      </c>
      <c r="I10" s="28"/>
      <c r="J10" s="820">
        <f>(F10-G10)/G10</f>
        <v>-0.30109366117824715</v>
      </c>
      <c r="K10" s="1839"/>
      <c r="L10" s="890">
        <f>VLOOKUP(B10,'FX rates'!$B$9:$K$114,4,FALSE)</f>
        <v>3.3109139999999999</v>
      </c>
      <c r="M10" s="891">
        <f>VLOOKUP(B10,'FX rates'!$B$9:$K$114,5,FALSE)</f>
        <v>3.2522000000000002</v>
      </c>
      <c r="N10" s="29"/>
      <c r="O10" s="229" t="s">
        <v>589</v>
      </c>
      <c r="P10" s="407" t="s">
        <v>358</v>
      </c>
      <c r="Q10" s="28"/>
      <c r="R10" s="1064">
        <f>F10/L10</f>
        <v>328.03630659086883</v>
      </c>
      <c r="S10" s="1064">
        <f>G10/M10</f>
        <v>477.83019352438356</v>
      </c>
      <c r="T10" s="412"/>
      <c r="U10" s="412"/>
      <c r="V10" s="819">
        <f>(R10-S10)/S10</f>
        <v>-0.31348769701777079</v>
      </c>
      <c r="W10" s="18"/>
      <c r="X10" s="19"/>
    </row>
    <row r="11" spans="1:24" ht="12" customHeight="1" x14ac:dyDescent="0.25">
      <c r="A11" s="25"/>
      <c r="B11" s="1861" t="s">
        <v>12</v>
      </c>
      <c r="C11" s="1934" t="s">
        <v>359</v>
      </c>
      <c r="D11" s="932" t="s">
        <v>13</v>
      </c>
      <c r="E11" s="1691"/>
      <c r="F11" s="576">
        <v>940.36</v>
      </c>
      <c r="G11" s="846" t="s">
        <v>646</v>
      </c>
      <c r="I11" s="34"/>
      <c r="J11" s="820">
        <f t="shared" ref="J11:J12" si="0">(F11-G11)/G11</f>
        <v>0.16968928029454927</v>
      </c>
      <c r="K11" s="102"/>
      <c r="L11" s="892">
        <f>VLOOKUP(B11,'FX rates'!$B$9:$K$114,4,FALSE)</f>
        <v>18.953030999999999</v>
      </c>
      <c r="M11" s="893">
        <f>VLOOKUP(B11,'FX rates'!$B$9:$K$114,5,FALSE)</f>
        <v>15.890700000000001</v>
      </c>
      <c r="N11" s="29"/>
      <c r="O11" s="31" t="s">
        <v>12</v>
      </c>
      <c r="P11" s="408" t="s">
        <v>359</v>
      </c>
      <c r="Q11" s="34"/>
      <c r="R11" s="1065">
        <f t="shared" ref="R11:R52" si="1">F11/L11</f>
        <v>49.615283170274985</v>
      </c>
      <c r="S11" s="1065">
        <f t="shared" ref="S11:S12" si="2">G11/M11</f>
        <v>50.591855613660819</v>
      </c>
      <c r="T11" s="412"/>
      <c r="U11" s="412"/>
      <c r="V11" s="820">
        <f t="shared" ref="V11:V52" si="3">(R11-S11)/S11</f>
        <v>-1.9302957591500945E-2</v>
      </c>
      <c r="W11" s="18"/>
      <c r="X11" s="19"/>
    </row>
    <row r="12" spans="1:24" ht="12" customHeight="1" x14ac:dyDescent="0.25">
      <c r="A12" s="25"/>
      <c r="B12" s="1861" t="s">
        <v>24</v>
      </c>
      <c r="C12" s="1935" t="s">
        <v>360</v>
      </c>
      <c r="D12" s="933" t="s">
        <v>25</v>
      </c>
      <c r="E12" s="1691"/>
      <c r="F12" s="577">
        <v>51368.800000000003</v>
      </c>
      <c r="G12" s="1068">
        <v>38652.400000000001</v>
      </c>
      <c r="I12" s="34"/>
      <c r="J12" s="820">
        <f t="shared" si="0"/>
        <v>0.32899380116111809</v>
      </c>
      <c r="K12" s="102"/>
      <c r="L12" s="894">
        <f>VLOOKUP(B12,'FX rates'!$B$9:$K$114,4,FALSE)</f>
        <v>1.2550619999999999</v>
      </c>
      <c r="M12" s="895">
        <f>VLOOKUP(B12,'FX rates'!$B$9:$K$114,5,FALSE)</f>
        <v>1.3436999999999999</v>
      </c>
      <c r="N12" s="29"/>
      <c r="O12" s="37" t="s">
        <v>24</v>
      </c>
      <c r="P12" s="410" t="s">
        <v>360</v>
      </c>
      <c r="Q12" s="34"/>
      <c r="R12" s="1066">
        <f t="shared" si="1"/>
        <v>40929.292736135751</v>
      </c>
      <c r="S12" s="1066">
        <f t="shared" si="2"/>
        <v>28765.647093845357</v>
      </c>
      <c r="T12" s="412"/>
      <c r="U12" s="412"/>
      <c r="V12" s="821">
        <f t="shared" si="3"/>
        <v>0.42285319021705248</v>
      </c>
      <c r="W12" s="411"/>
      <c r="X12" s="412"/>
    </row>
    <row r="13" spans="1:24" ht="12" customHeight="1" x14ac:dyDescent="0.25">
      <c r="A13" s="25"/>
      <c r="B13" s="40"/>
      <c r="C13" s="50"/>
      <c r="D13" s="162"/>
      <c r="E13" s="34"/>
      <c r="F13" s="860"/>
      <c r="G13" s="860"/>
      <c r="I13" s="34"/>
      <c r="J13" s="42"/>
      <c r="K13" s="44"/>
      <c r="L13" s="48"/>
      <c r="M13" s="48"/>
      <c r="N13" s="1"/>
      <c r="O13" s="45" t="s">
        <v>26</v>
      </c>
      <c r="P13" s="50"/>
      <c r="Q13" s="34"/>
      <c r="R13" s="47">
        <f>SUM(R10:R12)</f>
        <v>41306.944325896897</v>
      </c>
      <c r="S13" s="47">
        <f>SUM(S10:S12)</f>
        <v>29294.069142983401</v>
      </c>
      <c r="T13" s="412"/>
      <c r="U13" s="412"/>
      <c r="V13" s="1508">
        <f t="shared" si="3"/>
        <v>0.41007874748567852</v>
      </c>
      <c r="W13" s="19"/>
      <c r="X13" s="412"/>
    </row>
    <row r="14" spans="1:24" ht="12" customHeight="1" x14ac:dyDescent="0.25">
      <c r="B14" s="40"/>
      <c r="C14" s="50"/>
      <c r="D14" s="162"/>
      <c r="E14" s="34"/>
      <c r="F14" s="454"/>
      <c r="G14" s="454"/>
      <c r="I14" s="34"/>
      <c r="J14" s="48"/>
      <c r="K14" s="44"/>
      <c r="L14" s="48"/>
      <c r="M14" s="48"/>
      <c r="N14" s="1"/>
      <c r="O14" s="50"/>
      <c r="P14" s="50"/>
      <c r="Q14" s="34"/>
      <c r="R14" s="51"/>
      <c r="S14" s="52"/>
      <c r="T14" s="412"/>
      <c r="U14" s="412"/>
      <c r="V14" s="19"/>
      <c r="W14" s="19"/>
      <c r="X14" s="412"/>
    </row>
    <row r="15" spans="1:24" ht="12" customHeight="1" x14ac:dyDescent="0.25">
      <c r="B15" s="227" t="s">
        <v>27</v>
      </c>
      <c r="C15" s="106"/>
      <c r="D15" s="108"/>
      <c r="E15" s="34"/>
      <c r="F15" s="454"/>
      <c r="G15" s="454"/>
      <c r="I15" s="34"/>
      <c r="J15" s="48"/>
      <c r="K15" s="44"/>
      <c r="L15" s="48"/>
      <c r="M15" s="48"/>
      <c r="N15" s="29"/>
      <c r="O15" s="227" t="s">
        <v>27</v>
      </c>
      <c r="P15" s="106"/>
      <c r="Q15" s="34"/>
      <c r="R15" s="51"/>
      <c r="S15" s="115"/>
      <c r="T15" s="412"/>
      <c r="U15" s="412"/>
      <c r="V15" s="42"/>
      <c r="W15" s="415"/>
      <c r="X15" s="412"/>
    </row>
    <row r="16" spans="1:24" ht="12" customHeight="1" x14ac:dyDescent="0.25">
      <c r="A16" s="25"/>
      <c r="B16" s="229" t="s">
        <v>537</v>
      </c>
      <c r="C16" s="407" t="s">
        <v>361</v>
      </c>
      <c r="D16" s="109" t="s">
        <v>30</v>
      </c>
      <c r="E16" s="28"/>
      <c r="F16" s="574">
        <v>217656.3</v>
      </c>
      <c r="G16" s="1365">
        <v>188444.08</v>
      </c>
      <c r="I16" s="28"/>
      <c r="J16" s="819">
        <f>(F16-G16)/G16</f>
        <v>0.15501797668570966</v>
      </c>
      <c r="K16" s="102"/>
      <c r="L16" s="890">
        <f>VLOOKUP(B16,'FX rates'!$B$9:$K$114,4,FALSE)</f>
        <v>63.714761000000003</v>
      </c>
      <c r="M16" s="891">
        <f>VLOOKUP(B16,'FX rates'!$B$9:$K$114,5,FALSE)</f>
        <v>67.808000000000007</v>
      </c>
      <c r="N16" s="29"/>
      <c r="O16" s="229" t="s">
        <v>537</v>
      </c>
      <c r="P16" s="407" t="s">
        <v>361</v>
      </c>
      <c r="Q16" s="28"/>
      <c r="R16" s="1403">
        <f>F16/L16</f>
        <v>3416.1047861420993</v>
      </c>
      <c r="S16" s="1349">
        <f>G16/M16</f>
        <v>2779.0832940066066</v>
      </c>
      <c r="T16" s="412"/>
      <c r="U16" s="412"/>
      <c r="V16" s="819">
        <f t="shared" ref="V16:V28" si="4">(R16-S16)/S16</f>
        <v>0.22922000701069248</v>
      </c>
      <c r="W16" s="18"/>
      <c r="X16" s="19"/>
    </row>
    <row r="17" spans="1:24" ht="12" customHeight="1" x14ac:dyDescent="0.25">
      <c r="A17" s="25"/>
      <c r="B17" s="31" t="s">
        <v>31</v>
      </c>
      <c r="C17" s="408" t="s">
        <v>362</v>
      </c>
      <c r="D17" s="111" t="s">
        <v>32</v>
      </c>
      <c r="E17" s="34"/>
      <c r="F17" s="283">
        <v>14439.3</v>
      </c>
      <c r="G17" s="902">
        <v>9395.9</v>
      </c>
      <c r="I17" s="34"/>
      <c r="J17" s="820">
        <f t="shared" ref="J17:J28" si="5">(F17-G17)/G17</f>
        <v>0.53676603624985364</v>
      </c>
      <c r="K17" s="102"/>
      <c r="L17" s="892">
        <f>VLOOKUP(B17,'FX rates'!$B$9:$K$114,4,FALSE)</f>
        <v>4.0572790000000003</v>
      </c>
      <c r="M17" s="893">
        <f>VLOOKUP(B17,'FX rates'!$B$9:$K$114,5,FALSE)</f>
        <v>4.4835000000000003</v>
      </c>
      <c r="N17" s="29"/>
      <c r="O17" s="31" t="s">
        <v>31</v>
      </c>
      <c r="P17" s="408" t="s">
        <v>362</v>
      </c>
      <c r="Q17" s="34"/>
      <c r="R17" s="1404">
        <f>F17/L17</f>
        <v>3558.8629719573137</v>
      </c>
      <c r="S17" s="1350">
        <f>G17/M17</f>
        <v>2095.6618713058992</v>
      </c>
      <c r="T17" s="412"/>
      <c r="U17" s="412"/>
      <c r="V17" s="820">
        <f t="shared" si="4"/>
        <v>0.69820476322338654</v>
      </c>
      <c r="W17" s="411"/>
      <c r="X17" s="412"/>
    </row>
    <row r="18" spans="1:24" ht="12" customHeight="1" x14ac:dyDescent="0.25">
      <c r="A18" s="25"/>
      <c r="B18" s="31" t="s">
        <v>37</v>
      </c>
      <c r="C18" s="409" t="s">
        <v>363</v>
      </c>
      <c r="D18" s="111" t="s">
        <v>38</v>
      </c>
      <c r="E18" s="34"/>
      <c r="F18" s="283">
        <v>280841.43747300003</v>
      </c>
      <c r="G18" s="902">
        <v>310871.85975900001</v>
      </c>
      <c r="I18" s="34"/>
      <c r="J18" s="820">
        <f t="shared" si="5"/>
        <v>-9.6600645389006076E-2</v>
      </c>
      <c r="K18" s="102"/>
      <c r="L18" s="892">
        <f>VLOOKUP(B18,'FX rates'!$B$9:$K$114,4,FALSE)</f>
        <v>7.8149249999999997</v>
      </c>
      <c r="M18" s="893">
        <f>VLOOKUP(B18,'FX rates'!$B$9:$K$114,5,FALSE)</f>
        <v>7.7542999999999997</v>
      </c>
      <c r="N18" s="58"/>
      <c r="O18" s="31" t="s">
        <v>37</v>
      </c>
      <c r="P18" s="409" t="s">
        <v>363</v>
      </c>
      <c r="Q18" s="34"/>
      <c r="R18" s="1404">
        <f t="shared" ref="R18:R27" si="6">F18/L18</f>
        <v>35936.549291643882</v>
      </c>
      <c r="S18" s="1350">
        <f t="shared" ref="S18:S28" si="7">G18/M18</f>
        <v>40090.254408392764</v>
      </c>
      <c r="T18" s="412"/>
      <c r="U18" s="412"/>
      <c r="V18" s="820">
        <f t="shared" si="4"/>
        <v>-0.10360884903437574</v>
      </c>
      <c r="W18" s="415"/>
      <c r="X18" s="412"/>
    </row>
    <row r="19" spans="1:24" ht="12" customHeight="1" x14ac:dyDescent="0.25">
      <c r="A19" s="25"/>
      <c r="B19" s="31" t="s">
        <v>41</v>
      </c>
      <c r="C19" s="409" t="s">
        <v>364</v>
      </c>
      <c r="D19" s="111" t="s">
        <v>42</v>
      </c>
      <c r="E19" s="34"/>
      <c r="F19" s="283">
        <v>11346575.66</v>
      </c>
      <c r="G19" s="902">
        <v>8136411.3499999996</v>
      </c>
      <c r="I19" s="34"/>
      <c r="J19" s="820">
        <f t="shared" si="5"/>
        <v>0.39454302049268941</v>
      </c>
      <c r="K19" s="102"/>
      <c r="L19" s="892">
        <f>VLOOKUP(B19,'FX rates'!$B$9:$K$114,4,FALSE)</f>
        <v>112.646828</v>
      </c>
      <c r="M19" s="893">
        <f>VLOOKUP(B19,'FX rates'!$B$9:$K$114,5,FALSE)</f>
        <v>116.965</v>
      </c>
      <c r="N19" s="29"/>
      <c r="O19" s="31" t="s">
        <v>41</v>
      </c>
      <c r="P19" s="409" t="s">
        <v>364</v>
      </c>
      <c r="Q19" s="34"/>
      <c r="R19" s="1404">
        <f t="shared" si="6"/>
        <v>100726.98771420355</v>
      </c>
      <c r="S19" s="1350">
        <f t="shared" si="7"/>
        <v>69562.7867310734</v>
      </c>
      <c r="T19" s="412"/>
      <c r="U19" s="412"/>
      <c r="V19" s="820">
        <f t="shared" si="4"/>
        <v>0.44800104262081325</v>
      </c>
      <c r="W19" s="415"/>
      <c r="X19" s="412"/>
    </row>
    <row r="20" spans="1:24" ht="12" customHeight="1" x14ac:dyDescent="0.25">
      <c r="A20" s="25"/>
      <c r="B20" s="31" t="s">
        <v>41</v>
      </c>
      <c r="C20" s="409" t="s">
        <v>365</v>
      </c>
      <c r="D20" s="111" t="s">
        <v>42</v>
      </c>
      <c r="E20" s="34"/>
      <c r="F20" s="283">
        <v>5290824.5199999996</v>
      </c>
      <c r="G20" s="902">
        <v>3533509.61</v>
      </c>
      <c r="I20" s="34"/>
      <c r="J20" s="820">
        <f t="shared" si="5"/>
        <v>0.49732846488565224</v>
      </c>
      <c r="K20" s="102"/>
      <c r="L20" s="892">
        <f>VLOOKUP(B20,'FX rates'!$B$9:$K$114,4,FALSE)</f>
        <v>112.646828</v>
      </c>
      <c r="M20" s="893">
        <f>VLOOKUP(B20,'FX rates'!$B$9:$K$114,5,FALSE)</f>
        <v>116.965</v>
      </c>
      <c r="N20" s="29"/>
      <c r="O20" s="31" t="s">
        <v>41</v>
      </c>
      <c r="P20" s="409" t="s">
        <v>365</v>
      </c>
      <c r="Q20" s="34"/>
      <c r="R20" s="1404">
        <f t="shared" si="6"/>
        <v>46968.251249826579</v>
      </c>
      <c r="S20" s="1350">
        <f t="shared" si="7"/>
        <v>30209.974009319027</v>
      </c>
      <c r="T20" s="412"/>
      <c r="U20" s="412"/>
      <c r="V20" s="820">
        <f t="shared" si="4"/>
        <v>0.55472663549257073</v>
      </c>
      <c r="W20" s="415"/>
      <c r="X20" s="412"/>
    </row>
    <row r="21" spans="1:24" ht="12" customHeight="1" x14ac:dyDescent="0.25">
      <c r="A21" s="25"/>
      <c r="B21" s="31" t="s">
        <v>43</v>
      </c>
      <c r="C21" s="409" t="s">
        <v>366</v>
      </c>
      <c r="D21" s="111" t="s">
        <v>44</v>
      </c>
      <c r="E21" s="34"/>
      <c r="F21" s="283">
        <v>282740121</v>
      </c>
      <c r="G21" s="902">
        <v>201523388</v>
      </c>
      <c r="I21" s="34"/>
      <c r="J21" s="820">
        <f t="shared" si="5"/>
        <v>0.40301393206033237</v>
      </c>
      <c r="K21" s="102"/>
      <c r="L21" s="892">
        <f>VLOOKUP(B21,'FX rates'!$B$9:$K$114,4,FALSE)</f>
        <v>1066.235158</v>
      </c>
      <c r="M21" s="893">
        <f>VLOOKUP(B21,'FX rates'!$B$9:$K$114,5,FALSE)</f>
        <v>1203.51</v>
      </c>
      <c r="N21" s="29"/>
      <c r="O21" s="31" t="s">
        <v>43</v>
      </c>
      <c r="P21" s="409" t="s">
        <v>366</v>
      </c>
      <c r="Q21" s="34"/>
      <c r="R21" s="1404">
        <f t="shared" si="6"/>
        <v>265176.13762648037</v>
      </c>
      <c r="S21" s="1350">
        <f t="shared" si="7"/>
        <v>167446.37601681746</v>
      </c>
      <c r="T21" s="412"/>
      <c r="U21" s="412"/>
      <c r="V21" s="820">
        <f t="shared" si="4"/>
        <v>0.58364811430644181</v>
      </c>
      <c r="W21" s="411"/>
      <c r="X21" s="185"/>
    </row>
    <row r="22" spans="1:24" ht="12" customHeight="1" x14ac:dyDescent="0.25">
      <c r="A22" s="25"/>
      <c r="B22" s="31" t="s">
        <v>612</v>
      </c>
      <c r="C22" s="409" t="s">
        <v>367</v>
      </c>
      <c r="D22" s="111" t="s">
        <v>30</v>
      </c>
      <c r="E22" s="34"/>
      <c r="F22" s="283">
        <v>105207.22062529999</v>
      </c>
      <c r="G22" s="902">
        <v>14105.456069650001</v>
      </c>
      <c r="I22" s="34"/>
      <c r="J22" s="820">
        <f t="shared" si="5"/>
        <v>6.458618856831511</v>
      </c>
      <c r="K22" s="102"/>
      <c r="L22" s="892">
        <f>VLOOKUP(B22,'FX rates'!$B$9:$K$114,4,FALSE)</f>
        <v>63.714761000000003</v>
      </c>
      <c r="M22" s="893">
        <f>VLOOKUP(B22,'FX rates'!$B$9:$K$114,5,FALSE)</f>
        <v>67.808000000000007</v>
      </c>
      <c r="N22" s="29"/>
      <c r="O22" s="31" t="s">
        <v>612</v>
      </c>
      <c r="P22" s="409" t="s">
        <v>367</v>
      </c>
      <c r="Q22" s="34"/>
      <c r="R22" s="1404">
        <f t="shared" si="6"/>
        <v>1651.2220869085577</v>
      </c>
      <c r="S22" s="1350">
        <f t="shared" si="7"/>
        <v>208.02052957836833</v>
      </c>
      <c r="T22" s="412"/>
      <c r="U22" s="412"/>
      <c r="V22" s="820">
        <f t="shared" si="4"/>
        <v>6.9377842670402723</v>
      </c>
      <c r="W22" s="411"/>
      <c r="X22" s="185"/>
    </row>
    <row r="23" spans="1:24" ht="12" customHeight="1" x14ac:dyDescent="0.25">
      <c r="A23" s="25"/>
      <c r="B23" s="31" t="s">
        <v>45</v>
      </c>
      <c r="C23" s="409" t="s">
        <v>368</v>
      </c>
      <c r="D23" s="111" t="s">
        <v>46</v>
      </c>
      <c r="E23" s="28"/>
      <c r="F23" s="283">
        <v>422.67</v>
      </c>
      <c r="G23" s="902">
        <v>451.09</v>
      </c>
      <c r="I23" s="28"/>
      <c r="J23" s="820">
        <f t="shared" si="5"/>
        <v>-6.3002948413841936E-2</v>
      </c>
      <c r="K23" s="102"/>
      <c r="L23" s="892">
        <f>VLOOKUP(B23,'FX rates'!$B$9:$K$114,4,FALSE)</f>
        <v>1.4076569999999999</v>
      </c>
      <c r="M23" s="893">
        <f>VLOOKUP(B23,'FX rates'!$B$9:$K$114,5,FALSE)</f>
        <v>1.4371</v>
      </c>
      <c r="N23" s="29"/>
      <c r="O23" s="31" t="s">
        <v>45</v>
      </c>
      <c r="P23" s="408" t="s">
        <v>368</v>
      </c>
      <c r="Q23" s="28"/>
      <c r="R23" s="1404">
        <f t="shared" si="6"/>
        <v>300.26490828376518</v>
      </c>
      <c r="S23" s="1350">
        <f t="shared" si="7"/>
        <v>313.88908217938899</v>
      </c>
      <c r="T23" s="412"/>
      <c r="U23" s="412"/>
      <c r="V23" s="820">
        <f t="shared" si="4"/>
        <v>-4.3404421080939469E-2</v>
      </c>
      <c r="W23" s="18"/>
      <c r="X23" s="16"/>
    </row>
    <row r="24" spans="1:24" ht="12" customHeight="1" x14ac:dyDescent="0.25">
      <c r="A24" s="25"/>
      <c r="B24" s="31" t="s">
        <v>45</v>
      </c>
      <c r="C24" s="408" t="s">
        <v>369</v>
      </c>
      <c r="D24" s="111" t="s">
        <v>46</v>
      </c>
      <c r="E24" s="28"/>
      <c r="F24" s="283">
        <v>111.65</v>
      </c>
      <c r="G24" s="902">
        <v>193.11809622000001</v>
      </c>
      <c r="I24" s="28"/>
      <c r="J24" s="820">
        <f t="shared" si="5"/>
        <v>-0.42185635533187738</v>
      </c>
      <c r="K24" s="102"/>
      <c r="L24" s="892">
        <f>VLOOKUP(B24,'FX rates'!$B$9:$K$114,4,FALSE)</f>
        <v>1.4076569999999999</v>
      </c>
      <c r="M24" s="893">
        <f>VLOOKUP(B24,'FX rates'!$B$9:$K$114,5,FALSE)</f>
        <v>1.4371</v>
      </c>
      <c r="N24" s="29"/>
      <c r="O24" s="31" t="s">
        <v>45</v>
      </c>
      <c r="P24" s="408" t="s">
        <v>369</v>
      </c>
      <c r="Q24" s="28"/>
      <c r="R24" s="1404">
        <f t="shared" si="6"/>
        <v>79.316197056527272</v>
      </c>
      <c r="S24" s="1350">
        <f t="shared" si="7"/>
        <v>134.38041626887482</v>
      </c>
      <c r="T24" s="412"/>
      <c r="U24" s="412"/>
      <c r="V24" s="820">
        <f t="shared" si="4"/>
        <v>-0.40976371960459179</v>
      </c>
      <c r="W24" s="18"/>
      <c r="X24" s="16"/>
    </row>
    <row r="25" spans="1:24" ht="12" customHeight="1" x14ac:dyDescent="0.25">
      <c r="A25" s="25"/>
      <c r="B25" s="31" t="s">
        <v>553</v>
      </c>
      <c r="C25" s="1560" t="s">
        <v>370</v>
      </c>
      <c r="D25" s="111" t="s">
        <v>47</v>
      </c>
      <c r="E25" s="34"/>
      <c r="F25" s="283">
        <v>20656.504869530003</v>
      </c>
      <c r="G25" s="902">
        <v>17028.631011580001</v>
      </c>
      <c r="I25" s="34"/>
      <c r="J25" s="820">
        <f t="shared" si="5"/>
        <v>0.21304553815764374</v>
      </c>
      <c r="K25" s="102"/>
      <c r="L25" s="892">
        <f>VLOOKUP(B25,'FX rates'!$B$9:$K$114,4,FALSE)</f>
        <v>49.899349000000001</v>
      </c>
      <c r="M25" s="893">
        <f>VLOOKUP(B25,'FX rates'!$B$9:$K$114,5,FALSE)</f>
        <v>49.525799999999997</v>
      </c>
      <c r="N25" s="29"/>
      <c r="O25" s="31" t="s">
        <v>553</v>
      </c>
      <c r="P25" s="408" t="s">
        <v>370</v>
      </c>
      <c r="Q25" s="34"/>
      <c r="R25" s="1404">
        <f t="shared" si="6"/>
        <v>413.96341402229524</v>
      </c>
      <c r="S25" s="1350">
        <f t="shared" si="7"/>
        <v>343.83353750126201</v>
      </c>
      <c r="T25" s="412"/>
      <c r="U25" s="412"/>
      <c r="V25" s="820">
        <f t="shared" si="4"/>
        <v>0.20396461913136038</v>
      </c>
      <c r="W25" s="415"/>
      <c r="X25" s="412"/>
    </row>
    <row r="26" spans="1:24" ht="12" customHeight="1" x14ac:dyDescent="0.25">
      <c r="A26" s="25"/>
      <c r="B26" s="31" t="s">
        <v>50</v>
      </c>
      <c r="C26" s="408" t="s">
        <v>371</v>
      </c>
      <c r="D26" s="111" t="s">
        <v>49</v>
      </c>
      <c r="E26" s="34"/>
      <c r="F26" s="283">
        <v>5128881.3499999996</v>
      </c>
      <c r="G26" s="902">
        <v>5225450.4000000004</v>
      </c>
      <c r="I26" s="34"/>
      <c r="J26" s="820">
        <f t="shared" si="5"/>
        <v>-1.8480521793872686E-2</v>
      </c>
      <c r="K26" s="102"/>
      <c r="L26" s="892">
        <f>VLOOKUP(B26,'FX rates'!$B$9:$K$114,4,FALSE)</f>
        <v>6.5165519999999999</v>
      </c>
      <c r="M26" s="893">
        <f>VLOOKUP(B26,'FX rates'!$B$9:$K$114,5,FALSE)</f>
        <v>6.9436999999999998</v>
      </c>
      <c r="N26" s="29"/>
      <c r="O26" s="31" t="s">
        <v>50</v>
      </c>
      <c r="P26" s="408" t="s">
        <v>371</v>
      </c>
      <c r="Q26" s="34"/>
      <c r="R26" s="1404">
        <f t="shared" si="6"/>
        <v>787054.46530619252</v>
      </c>
      <c r="S26" s="1350">
        <f t="shared" si="7"/>
        <v>752545.5304808676</v>
      </c>
      <c r="T26" s="412"/>
      <c r="U26" s="412"/>
      <c r="V26" s="820">
        <f t="shared" si="4"/>
        <v>4.5856275039297782E-2</v>
      </c>
      <c r="W26" s="415"/>
      <c r="X26" s="412"/>
    </row>
    <row r="27" spans="1:24" ht="12" customHeight="1" x14ac:dyDescent="0.25">
      <c r="A27" s="25"/>
      <c r="B27" s="31" t="s">
        <v>51</v>
      </c>
      <c r="C27" s="409" t="s">
        <v>372</v>
      </c>
      <c r="D27" s="111" t="s">
        <v>52</v>
      </c>
      <c r="E27" s="34"/>
      <c r="F27" s="283">
        <v>12819.269076479</v>
      </c>
      <c r="G27" s="902">
        <v>6989.12</v>
      </c>
      <c r="I27" s="34"/>
      <c r="J27" s="820">
        <f t="shared" si="5"/>
        <v>0.83417498576058224</v>
      </c>
      <c r="K27" s="102"/>
      <c r="L27" s="892">
        <f>VLOOKUP(B27,'FX rates'!$B$9:$K$114,4,FALSE)</f>
        <v>1.3364590000000001</v>
      </c>
      <c r="M27" s="893">
        <f>VLOOKUP(B27,'FX rates'!$B$9:$K$114,5,FALSE)</f>
        <v>1.4459</v>
      </c>
      <c r="N27" s="29"/>
      <c r="O27" s="31" t="s">
        <v>51</v>
      </c>
      <c r="P27" s="409" t="s">
        <v>372</v>
      </c>
      <c r="Q27" s="34"/>
      <c r="R27" s="1404">
        <f t="shared" si="6"/>
        <v>9591.9658414354653</v>
      </c>
      <c r="S27" s="1350">
        <f t="shared" si="7"/>
        <v>4833.7506051594164</v>
      </c>
      <c r="T27" s="412"/>
      <c r="U27" s="412"/>
      <c r="V27" s="820">
        <f t="shared" si="4"/>
        <v>0.98437334172707569</v>
      </c>
      <c r="W27" s="415"/>
      <c r="X27" s="412"/>
    </row>
    <row r="28" spans="1:24" ht="12" customHeight="1" x14ac:dyDescent="0.25">
      <c r="A28" s="25"/>
      <c r="B28" s="37" t="s">
        <v>474</v>
      </c>
      <c r="C28" s="410" t="s">
        <v>373</v>
      </c>
      <c r="D28" s="113" t="s">
        <v>54</v>
      </c>
      <c r="E28" s="34"/>
      <c r="F28" s="284">
        <v>330054.71595623001</v>
      </c>
      <c r="G28" s="903">
        <v>418006.92145669012</v>
      </c>
      <c r="I28" s="34"/>
      <c r="J28" s="821">
        <f t="shared" si="5"/>
        <v>-0.21040849083063062</v>
      </c>
      <c r="K28" s="102"/>
      <c r="L28" s="894">
        <f>VLOOKUP(B28,'FX rates'!$B$9:$K$114,4,FALSE)</f>
        <v>32.551189999999998</v>
      </c>
      <c r="M28" s="895">
        <f>VLOOKUP(B28,'FX rates'!$B$9:$K$114,5,FALSE)</f>
        <v>35.666600000000003</v>
      </c>
      <c r="N28" s="29"/>
      <c r="O28" s="37" t="s">
        <v>53</v>
      </c>
      <c r="P28" s="410" t="s">
        <v>373</v>
      </c>
      <c r="Q28" s="34"/>
      <c r="R28" s="1405">
        <f t="shared" si="1"/>
        <v>10139.559136124672</v>
      </c>
      <c r="S28" s="1351">
        <f t="shared" si="7"/>
        <v>11719.842134004646</v>
      </c>
      <c r="T28" s="412"/>
      <c r="U28" s="412"/>
      <c r="V28" s="821">
        <f t="shared" si="4"/>
        <v>-0.13483824950976495</v>
      </c>
      <c r="W28" s="411"/>
      <c r="X28" s="412"/>
    </row>
    <row r="29" spans="1:24" ht="12" customHeight="1" x14ac:dyDescent="0.25">
      <c r="B29" s="63"/>
      <c r="C29" s="50"/>
      <c r="D29" s="162"/>
      <c r="E29" s="34"/>
      <c r="F29" s="860"/>
      <c r="G29" s="860"/>
      <c r="I29" s="34"/>
      <c r="J29" s="42"/>
      <c r="K29" s="102"/>
      <c r="L29" s="42"/>
      <c r="M29" s="42"/>
      <c r="N29" s="29"/>
      <c r="O29" s="45" t="s">
        <v>26</v>
      </c>
      <c r="P29" s="50"/>
      <c r="Q29" s="34"/>
      <c r="R29" s="47">
        <f>SUM(R16:R28)</f>
        <v>1265013.6505302775</v>
      </c>
      <c r="S29" s="47">
        <f>SUM(S16:S28)</f>
        <v>1082283.3831164748</v>
      </c>
      <c r="T29" s="412"/>
      <c r="U29" s="412"/>
      <c r="V29" s="42"/>
      <c r="W29" s="415"/>
      <c r="X29" s="412"/>
    </row>
    <row r="30" spans="1:24" ht="12" customHeight="1" x14ac:dyDescent="0.25">
      <c r="B30" s="40"/>
      <c r="C30" s="50"/>
      <c r="D30" s="162"/>
      <c r="E30" s="34"/>
      <c r="F30" s="454"/>
      <c r="G30" s="454"/>
      <c r="I30" s="34"/>
      <c r="J30" s="48"/>
      <c r="K30" s="102"/>
      <c r="L30" s="42"/>
      <c r="M30" s="42"/>
      <c r="N30" s="29"/>
      <c r="O30" s="50"/>
      <c r="P30" s="50"/>
      <c r="Q30" s="34"/>
      <c r="R30" s="51"/>
      <c r="S30" s="52"/>
      <c r="T30" s="412"/>
      <c r="U30" s="412"/>
      <c r="V30" s="42"/>
      <c r="W30" s="415"/>
      <c r="X30" s="412"/>
    </row>
    <row r="31" spans="1:24" ht="12" customHeight="1" x14ac:dyDescent="0.25">
      <c r="A31" s="25"/>
      <c r="B31" s="227" t="s">
        <v>59</v>
      </c>
      <c r="C31" s="106"/>
      <c r="D31" s="108"/>
      <c r="E31" s="34"/>
      <c r="F31" s="859"/>
      <c r="G31" s="859"/>
      <c r="I31" s="34"/>
      <c r="J31" s="48"/>
      <c r="K31" s="102"/>
      <c r="L31" s="42"/>
      <c r="M31" s="42"/>
      <c r="N31" s="1"/>
      <c r="O31" s="227" t="s">
        <v>59</v>
      </c>
      <c r="P31" s="106"/>
      <c r="Q31" s="34"/>
      <c r="R31" s="51"/>
      <c r="S31" s="115"/>
      <c r="T31" s="412"/>
      <c r="U31" s="412"/>
      <c r="V31" s="42"/>
      <c r="W31" s="415"/>
      <c r="X31" s="412"/>
    </row>
    <row r="32" spans="1:24" ht="12" customHeight="1" x14ac:dyDescent="0.25">
      <c r="A32" s="25"/>
      <c r="B32" s="570" t="s">
        <v>151</v>
      </c>
      <c r="C32" s="1936" t="s">
        <v>374</v>
      </c>
      <c r="D32" s="1482" t="s">
        <v>64</v>
      </c>
      <c r="E32" s="28"/>
      <c r="F32" s="574">
        <v>104.8</v>
      </c>
      <c r="G32" s="1365">
        <v>104.8409008</v>
      </c>
      <c r="I32" s="28"/>
      <c r="J32" s="1402">
        <f>(F32-G32)/G32</f>
        <v>-3.9012255415496054E-4</v>
      </c>
      <c r="K32" s="102"/>
      <c r="L32" s="890">
        <f>VLOOKUP(B32,'FX rates'!$B$9:$K$114,4,FALSE)</f>
        <v>0.83469599999999999</v>
      </c>
      <c r="M32" s="891">
        <f>VLOOKUP(B32,'FX rates'!$B$9:$K$114,5,FALSE)</f>
        <v>0.95010099999999997</v>
      </c>
      <c r="N32" s="29"/>
      <c r="O32" s="229" t="s">
        <v>151</v>
      </c>
      <c r="P32" s="407" t="s">
        <v>374</v>
      </c>
      <c r="Q32" s="28"/>
      <c r="R32" s="1403">
        <f t="shared" si="1"/>
        <v>125.55469296606189</v>
      </c>
      <c r="S32" s="1365">
        <f>G32/M32</f>
        <v>110.34711130711366</v>
      </c>
      <c r="T32" s="412"/>
      <c r="U32" s="412"/>
      <c r="V32" s="819">
        <f t="shared" si="3"/>
        <v>0.13781585651683348</v>
      </c>
      <c r="W32" s="18"/>
      <c r="X32" s="19"/>
    </row>
    <row r="33" spans="1:24" ht="12" customHeight="1" x14ac:dyDescent="0.25">
      <c r="A33" s="25"/>
      <c r="B33" s="1861" t="s">
        <v>154</v>
      </c>
      <c r="C33" s="1937" t="s">
        <v>375</v>
      </c>
      <c r="D33" s="1483" t="s">
        <v>64</v>
      </c>
      <c r="E33" s="34"/>
      <c r="F33" s="283">
        <v>9653.76</v>
      </c>
      <c r="G33" s="902">
        <v>5471.08</v>
      </c>
      <c r="I33" s="34"/>
      <c r="J33" s="820">
        <f t="shared" ref="J33:J52" si="8">(F33-G33)/G33</f>
        <v>0.76450719053642069</v>
      </c>
      <c r="K33" s="102"/>
      <c r="L33" s="892">
        <f>VLOOKUP(B33,'FX rates'!$B$9:$K$114,4,FALSE)</f>
        <v>0.83469599999999999</v>
      </c>
      <c r="M33" s="893">
        <f>VLOOKUP(B33,'FX rates'!$B$9:$K$114,5,FALSE)</f>
        <v>0.95010099999999997</v>
      </c>
      <c r="N33" s="67"/>
      <c r="O33" s="31" t="s">
        <v>67</v>
      </c>
      <c r="P33" s="409" t="s">
        <v>375</v>
      </c>
      <c r="Q33" s="34"/>
      <c r="R33" s="1404">
        <f t="shared" si="1"/>
        <v>11565.599930992841</v>
      </c>
      <c r="S33" s="1350">
        <f>G33/M33</f>
        <v>5758.419368046134</v>
      </c>
      <c r="T33" s="412"/>
      <c r="U33" s="412"/>
      <c r="V33" s="820">
        <f t="shared" si="3"/>
        <v>1.0084678089218635</v>
      </c>
      <c r="W33" s="415"/>
      <c r="X33" s="412"/>
    </row>
    <row r="34" spans="1:24" ht="12" customHeight="1" x14ac:dyDescent="0.25">
      <c r="A34" s="25"/>
      <c r="B34" s="1861" t="s">
        <v>68</v>
      </c>
      <c r="C34" s="1937" t="s">
        <v>639</v>
      </c>
      <c r="D34" s="1483" t="s">
        <v>69</v>
      </c>
      <c r="E34" s="34"/>
      <c r="F34" s="283">
        <v>4258.3425015450002</v>
      </c>
      <c r="G34" s="902">
        <v>849.95</v>
      </c>
      <c r="I34" s="34"/>
      <c r="J34" s="820">
        <f t="shared" si="8"/>
        <v>4.010109420018825</v>
      </c>
      <c r="K34" s="102"/>
      <c r="L34" s="892">
        <f>VLOOKUP(B34,'FX rates'!$B$9:$K$114,4,FALSE)</f>
        <v>3.7825220000000002</v>
      </c>
      <c r="M34" s="893">
        <f>VLOOKUP(B34,'FX rates'!$B$9:$K$114,5,FALSE)</f>
        <v>3.5133999999999999</v>
      </c>
      <c r="N34" s="29"/>
      <c r="O34" s="31" t="s">
        <v>68</v>
      </c>
      <c r="P34" s="409" t="s">
        <v>377</v>
      </c>
      <c r="Q34" s="34"/>
      <c r="R34" s="1404">
        <f t="shared" si="1"/>
        <v>1125.7945099975625</v>
      </c>
      <c r="S34" s="1350">
        <f t="shared" ref="S34:S52" si="9">G34/M34</f>
        <v>241.91666192292368</v>
      </c>
      <c r="T34" s="412"/>
      <c r="U34" s="412"/>
      <c r="V34" s="820">
        <f t="shared" si="3"/>
        <v>3.6536460161485214</v>
      </c>
      <c r="W34" s="415"/>
      <c r="X34" s="412"/>
    </row>
    <row r="35" spans="1:24" ht="12" customHeight="1" x14ac:dyDescent="0.25">
      <c r="A35" s="25"/>
      <c r="B35" s="1861" t="s">
        <v>68</v>
      </c>
      <c r="C35" s="1937" t="s">
        <v>640</v>
      </c>
      <c r="D35" s="1483" t="s">
        <v>69</v>
      </c>
      <c r="E35" s="34"/>
      <c r="F35" s="283">
        <v>1135.2956430494698</v>
      </c>
      <c r="G35" s="902">
        <v>761.32805171635994</v>
      </c>
      <c r="I35" s="34"/>
      <c r="J35" s="820">
        <f t="shared" si="8"/>
        <v>0.4912042719167205</v>
      </c>
      <c r="K35" s="102"/>
      <c r="L35" s="892">
        <f>VLOOKUP(B35,'FX rates'!$B$9:$K$114,4,FALSE)</f>
        <v>3.7825220000000002</v>
      </c>
      <c r="M35" s="893">
        <f>VLOOKUP(B35,'FX rates'!$B$9:$K$114,5,FALSE)</f>
        <v>3.5133999999999999</v>
      </c>
      <c r="N35" s="29"/>
      <c r="O35" s="1861" t="s">
        <v>68</v>
      </c>
      <c r="P35" s="1937" t="s">
        <v>640</v>
      </c>
      <c r="Q35" s="34"/>
      <c r="R35" s="1404">
        <f t="shared" ref="R35:R36" si="10">F35/L35</f>
        <v>300.14250890000636</v>
      </c>
      <c r="S35" s="1350">
        <f t="shared" ref="S35:S36" si="11">G35/M35</f>
        <v>216.69267709807025</v>
      </c>
      <c r="T35" s="412"/>
      <c r="U35" s="412"/>
      <c r="V35" s="820">
        <f t="shared" si="3"/>
        <v>0.38510683849352506</v>
      </c>
      <c r="W35" s="415"/>
      <c r="X35" s="412"/>
    </row>
    <row r="36" spans="1:24" ht="12" customHeight="1" x14ac:dyDescent="0.25">
      <c r="A36" s="25"/>
      <c r="B36" s="1861" t="s">
        <v>70</v>
      </c>
      <c r="C36" s="1937" t="s">
        <v>378</v>
      </c>
      <c r="D36" s="1483" t="s">
        <v>71</v>
      </c>
      <c r="E36" s="34"/>
      <c r="F36" s="283">
        <v>26427.23</v>
      </c>
      <c r="G36" s="902">
        <v>23728.191290800001</v>
      </c>
      <c r="I36" s="34"/>
      <c r="J36" s="820">
        <f t="shared" si="8"/>
        <v>0.11374818569700597</v>
      </c>
      <c r="K36" s="102"/>
      <c r="L36" s="892">
        <f>VLOOKUP(B36,'FX rates'!$B$9:$K$114,4,FALSE)</f>
        <v>9.3288390000000003</v>
      </c>
      <c r="M36" s="893">
        <f>VLOOKUP(B36,'FX rates'!$B$9:$K$114,5,FALSE)</f>
        <v>10.102</v>
      </c>
      <c r="N36" s="29"/>
      <c r="O36" s="31" t="s">
        <v>70</v>
      </c>
      <c r="P36" s="409" t="s">
        <v>378</v>
      </c>
      <c r="Q36" s="34"/>
      <c r="R36" s="1404">
        <f t="shared" si="10"/>
        <v>2832.8530484875982</v>
      </c>
      <c r="S36" s="1350">
        <f t="shared" si="11"/>
        <v>2348.8607494357552</v>
      </c>
      <c r="T36" s="412"/>
      <c r="U36" s="412"/>
      <c r="V36" s="820">
        <f t="shared" si="3"/>
        <v>0.20605406223766476</v>
      </c>
      <c r="W36" s="415"/>
      <c r="X36" s="412"/>
    </row>
    <row r="37" spans="1:24" ht="12" customHeight="1" x14ac:dyDescent="0.25">
      <c r="A37" s="25"/>
      <c r="B37" s="1861" t="s">
        <v>72</v>
      </c>
      <c r="C37" s="1937" t="s">
        <v>628</v>
      </c>
      <c r="D37" s="1483" t="s">
        <v>64</v>
      </c>
      <c r="E37" s="34"/>
      <c r="F37" s="283">
        <v>978.34</v>
      </c>
      <c r="G37" s="902">
        <v>849.95</v>
      </c>
      <c r="I37" s="34"/>
      <c r="J37" s="820">
        <f t="shared" si="8"/>
        <v>0.1510559444673216</v>
      </c>
      <c r="K37" s="102"/>
      <c r="L37" s="892">
        <f>VLOOKUP(B37,'FX rates'!$B$9:$K$114,4,FALSE)</f>
        <v>0.83469599999999999</v>
      </c>
      <c r="M37" s="893">
        <f>VLOOKUP(B37,'FX rates'!$B$9:$K$114,5,FALSE)</f>
        <v>0.95010099999999997</v>
      </c>
      <c r="N37" s="29"/>
      <c r="O37" s="31" t="s">
        <v>72</v>
      </c>
      <c r="P37" s="409" t="s">
        <v>376</v>
      </c>
      <c r="Q37" s="34"/>
      <c r="R37" s="1404">
        <f t="shared" si="1"/>
        <v>1172.0913961490171</v>
      </c>
      <c r="S37" s="1350">
        <f t="shared" si="9"/>
        <v>894.58910157972684</v>
      </c>
      <c r="T37" s="412"/>
      <c r="U37" s="412"/>
      <c r="V37" s="820">
        <f t="shared" si="3"/>
        <v>0.31020084425269395</v>
      </c>
      <c r="W37" s="415"/>
      <c r="X37" s="412"/>
    </row>
    <row r="38" spans="1:24" s="102" customFormat="1" ht="12" customHeight="1" x14ac:dyDescent="0.25">
      <c r="A38" s="25"/>
      <c r="B38" s="1861" t="s">
        <v>73</v>
      </c>
      <c r="C38" s="1937" t="s">
        <v>730</v>
      </c>
      <c r="D38" s="1483" t="s">
        <v>64</v>
      </c>
      <c r="E38" s="34"/>
      <c r="F38" s="283">
        <v>6750.1644261840001</v>
      </c>
      <c r="G38" s="902">
        <v>11032.283523044</v>
      </c>
      <c r="H38" s="1"/>
      <c r="I38" s="34"/>
      <c r="J38" s="820">
        <f t="shared" si="8"/>
        <v>-0.38814440255415844</v>
      </c>
      <c r="L38" s="892">
        <f>VLOOKUP(B38,'FX rates'!$B$9:$K$114,4,FALSE)</f>
        <v>0.83469599999999999</v>
      </c>
      <c r="M38" s="893">
        <f>VLOOKUP(B38,'FX rates'!$B$9:$K$114,5,FALSE)</f>
        <v>0.95010099999999997</v>
      </c>
      <c r="N38" s="67"/>
      <c r="O38" s="31" t="s">
        <v>73</v>
      </c>
      <c r="P38" s="417" t="s">
        <v>379</v>
      </c>
      <c r="Q38" s="34"/>
      <c r="R38" s="1404">
        <f t="shared" si="1"/>
        <v>8086.9734923660835</v>
      </c>
      <c r="S38" s="1350">
        <f t="shared" si="9"/>
        <v>11611.695517680751</v>
      </c>
      <c r="T38" s="412"/>
      <c r="U38" s="412"/>
      <c r="V38" s="820">
        <f t="shared" si="3"/>
        <v>-0.30354929820091203</v>
      </c>
      <c r="W38" s="415"/>
      <c r="X38" s="412"/>
    </row>
    <row r="39" spans="1:24" ht="12" customHeight="1" x14ac:dyDescent="0.25">
      <c r="A39" s="25"/>
      <c r="B39" s="684" t="s">
        <v>456</v>
      </c>
      <c r="C39" s="1937" t="s">
        <v>380</v>
      </c>
      <c r="D39" s="1483" t="s">
        <v>75</v>
      </c>
      <c r="E39" s="34"/>
      <c r="F39" s="283">
        <v>1219.7679680000001</v>
      </c>
      <c r="G39" s="902">
        <v>1428.2055499999999</v>
      </c>
      <c r="I39" s="34"/>
      <c r="J39" s="820">
        <f t="shared" si="8"/>
        <v>-0.14594368576708011</v>
      </c>
      <c r="K39" s="102"/>
      <c r="L39" s="892">
        <f>VLOOKUP(B39,'FX rates'!$B$9:$K$114,4,FALSE)</f>
        <v>17.748843999999998</v>
      </c>
      <c r="M39" s="893">
        <f>VLOOKUP(B39,'FX rates'!$B$9:$K$114,5,FALSE)</f>
        <v>18.096299999999999</v>
      </c>
      <c r="N39" s="29"/>
      <c r="O39" s="31" t="s">
        <v>454</v>
      </c>
      <c r="P39" s="409" t="s">
        <v>380</v>
      </c>
      <c r="Q39" s="34"/>
      <c r="R39" s="1404">
        <f t="shared" si="1"/>
        <v>68.723797899175864</v>
      </c>
      <c r="S39" s="1350">
        <f t="shared" si="9"/>
        <v>78.922517310168374</v>
      </c>
      <c r="T39" s="412"/>
      <c r="U39" s="412"/>
      <c r="V39" s="820">
        <f t="shared" si="3"/>
        <v>-0.12922445657569651</v>
      </c>
      <c r="W39" s="411"/>
      <c r="X39" s="185"/>
    </row>
    <row r="40" spans="1:24" ht="12" customHeight="1" x14ac:dyDescent="0.25">
      <c r="A40" s="25"/>
      <c r="B40" s="1861" t="s">
        <v>76</v>
      </c>
      <c r="C40" s="1937" t="s">
        <v>675</v>
      </c>
      <c r="D40" s="1483" t="s">
        <v>64</v>
      </c>
      <c r="E40" s="34"/>
      <c r="F40" s="283">
        <v>12753.779718603568</v>
      </c>
      <c r="G40" s="902">
        <v>13053.693731345964</v>
      </c>
      <c r="I40" s="34"/>
      <c r="J40" s="820">
        <f t="shared" si="8"/>
        <v>-2.2975413619687558E-2</v>
      </c>
      <c r="K40" s="102"/>
      <c r="L40" s="892">
        <f>VLOOKUP(B40,'FX rates'!$B$9:$K$114,4,FALSE)</f>
        <v>0.83469599999999999</v>
      </c>
      <c r="M40" s="893">
        <f>VLOOKUP(B40,'FX rates'!$B$9:$K$114,5,FALSE)</f>
        <v>0.95010099999999997</v>
      </c>
      <c r="N40" s="67"/>
      <c r="O40" s="31" t="s">
        <v>76</v>
      </c>
      <c r="P40" s="409" t="s">
        <v>381</v>
      </c>
      <c r="Q40" s="34"/>
      <c r="R40" s="1404">
        <f t="shared" si="1"/>
        <v>15279.550541279181</v>
      </c>
      <c r="S40" s="1350">
        <f t="shared" si="9"/>
        <v>13739.269542233893</v>
      </c>
      <c r="T40" s="412"/>
      <c r="U40" s="412"/>
      <c r="V40" s="820">
        <f t="shared" si="3"/>
        <v>0.11210792497450711</v>
      </c>
      <c r="W40" s="411"/>
      <c r="X40" s="185"/>
    </row>
    <row r="41" spans="1:24" ht="12" customHeight="1" x14ac:dyDescent="0.25">
      <c r="A41" s="25"/>
      <c r="B41" s="1861" t="s">
        <v>77</v>
      </c>
      <c r="C41" s="1937" t="s">
        <v>382</v>
      </c>
      <c r="D41" s="1483" t="s">
        <v>64</v>
      </c>
      <c r="E41" s="34"/>
      <c r="F41" s="283">
        <v>5560.6</v>
      </c>
      <c r="G41" s="902">
        <v>17464.144071026702</v>
      </c>
      <c r="I41" s="34"/>
      <c r="J41" s="820">
        <f t="shared" si="8"/>
        <v>-0.68159905361608153</v>
      </c>
      <c r="K41" s="102"/>
      <c r="L41" s="892">
        <f>VLOOKUP(B41,'FX rates'!$B$9:$K$114,4,FALSE)</f>
        <v>0.83469599999999999</v>
      </c>
      <c r="M41" s="893">
        <f>VLOOKUP(B41,'FX rates'!$B$9:$K$114,5,FALSE)</f>
        <v>0.95010099999999997</v>
      </c>
      <c r="N41" s="67"/>
      <c r="O41" s="31" t="s">
        <v>77</v>
      </c>
      <c r="P41" s="409" t="s">
        <v>382</v>
      </c>
      <c r="Q41" s="34"/>
      <c r="R41" s="1404">
        <f t="shared" si="1"/>
        <v>6661.8265811744641</v>
      </c>
      <c r="S41" s="1350">
        <f t="shared" si="9"/>
        <v>18381.355320146704</v>
      </c>
      <c r="T41" s="412"/>
      <c r="U41" s="412"/>
      <c r="V41" s="820">
        <f t="shared" si="3"/>
        <v>-0.63757696507434169</v>
      </c>
      <c r="W41" s="411"/>
      <c r="X41" s="185"/>
    </row>
    <row r="42" spans="1:24" ht="12" customHeight="1" x14ac:dyDescent="0.25">
      <c r="A42" s="25"/>
      <c r="B42" s="1861" t="s">
        <v>78</v>
      </c>
      <c r="C42" s="1937" t="s">
        <v>383</v>
      </c>
      <c r="D42" s="1483" t="s">
        <v>79</v>
      </c>
      <c r="E42" s="34"/>
      <c r="F42" s="283">
        <v>20651.84251536</v>
      </c>
      <c r="G42" s="902">
        <v>14057.807215459999</v>
      </c>
      <c r="I42" s="34"/>
      <c r="J42" s="820">
        <f t="shared" si="8"/>
        <v>0.46906570838788036</v>
      </c>
      <c r="K42" s="102"/>
      <c r="L42" s="892">
        <f>VLOOKUP(B42,'FX rates'!$B$9:$K$114,4,FALSE)</f>
        <v>12.355112</v>
      </c>
      <c r="M42" s="893">
        <f>VLOOKUP(B42,'FX rates'!$B$9:$K$114,5,FALSE)</f>
        <v>13.7004</v>
      </c>
      <c r="N42" s="29"/>
      <c r="O42" s="31" t="s">
        <v>78</v>
      </c>
      <c r="P42" s="409" t="s">
        <v>383</v>
      </c>
      <c r="Q42" s="34"/>
      <c r="R42" s="1404">
        <f t="shared" si="1"/>
        <v>1671.522080525049</v>
      </c>
      <c r="S42" s="1350">
        <f t="shared" si="9"/>
        <v>1026.0873562421534</v>
      </c>
      <c r="T42" s="412"/>
      <c r="U42" s="412"/>
      <c r="V42" s="820">
        <f t="shared" si="3"/>
        <v>0.62902512184408499</v>
      </c>
    </row>
    <row r="43" spans="1:24" ht="12" customHeight="1" x14ac:dyDescent="0.25">
      <c r="A43" s="25"/>
      <c r="B43" s="1861" t="s">
        <v>78</v>
      </c>
      <c r="C43" s="1937" t="s">
        <v>384</v>
      </c>
      <c r="D43" s="1483" t="s">
        <v>79</v>
      </c>
      <c r="E43" s="34"/>
      <c r="F43" s="283">
        <v>104.845056</v>
      </c>
      <c r="G43" s="902">
        <v>150.71476799999999</v>
      </c>
      <c r="I43" s="34"/>
      <c r="J43" s="820">
        <f t="shared" si="8"/>
        <v>-0.30434782608695649</v>
      </c>
      <c r="K43" s="102"/>
      <c r="L43" s="892">
        <f>VLOOKUP(B43,'FX rates'!$B$9:$K$114,4,FALSE)</f>
        <v>12.355112</v>
      </c>
      <c r="M43" s="893">
        <f>VLOOKUP(B43,'FX rates'!$B$9:$K$114,5,FALSE)</f>
        <v>13.7004</v>
      </c>
      <c r="N43" s="29"/>
      <c r="O43" s="31" t="s">
        <v>78</v>
      </c>
      <c r="P43" s="409" t="s">
        <v>384</v>
      </c>
      <c r="Q43" s="34"/>
      <c r="R43" s="1404">
        <f t="shared" si="1"/>
        <v>8.4859656472559699</v>
      </c>
      <c r="S43" s="1350">
        <f t="shared" si="9"/>
        <v>11.000756766225804</v>
      </c>
      <c r="T43" s="412"/>
      <c r="U43" s="412"/>
      <c r="V43" s="820">
        <f t="shared" si="3"/>
        <v>-0.22860164736035893</v>
      </c>
    </row>
    <row r="44" spans="1:24" ht="12" customHeight="1" x14ac:dyDescent="0.25">
      <c r="A44" s="25"/>
      <c r="B44" s="1861" t="s">
        <v>78</v>
      </c>
      <c r="C44" s="1937" t="s">
        <v>385</v>
      </c>
      <c r="D44" s="1483" t="s">
        <v>79</v>
      </c>
      <c r="E44" s="34"/>
      <c r="F44" s="283">
        <v>99.59379036</v>
      </c>
      <c r="G44" s="902">
        <v>72.576643160000003</v>
      </c>
      <c r="I44" s="34"/>
      <c r="J44" s="820">
        <f t="shared" si="8"/>
        <v>0.3722567760600185</v>
      </c>
      <c r="K44" s="102"/>
      <c r="L44" s="892">
        <f>VLOOKUP(B44,'FX rates'!$B$9:$K$114,4,FALSE)</f>
        <v>12.355112</v>
      </c>
      <c r="M44" s="893">
        <f>VLOOKUP(B44,'FX rates'!$B$9:$K$114,5,FALSE)</f>
        <v>13.7004</v>
      </c>
      <c r="N44" s="29"/>
      <c r="O44" s="31" t="s">
        <v>78</v>
      </c>
      <c r="P44" s="409" t="s">
        <v>385</v>
      </c>
      <c r="Q44" s="34"/>
      <c r="R44" s="1404">
        <f t="shared" si="1"/>
        <v>8.0609378822304478</v>
      </c>
      <c r="S44" s="1350">
        <f t="shared" si="9"/>
        <v>5.2974105252401396</v>
      </c>
      <c r="T44" s="412"/>
      <c r="U44" s="412"/>
      <c r="V44" s="820">
        <f t="shared" si="3"/>
        <v>0.5216751361487193</v>
      </c>
    </row>
    <row r="45" spans="1:24" ht="12" customHeight="1" x14ac:dyDescent="0.25">
      <c r="A45" s="25"/>
      <c r="B45" s="1861" t="s">
        <v>82</v>
      </c>
      <c r="C45" s="1937" t="s">
        <v>386</v>
      </c>
      <c r="D45" s="1483" t="s">
        <v>64</v>
      </c>
      <c r="E45" s="34"/>
      <c r="F45" s="283">
        <v>2120.08</v>
      </c>
      <c r="G45" s="902">
        <v>1817.6</v>
      </c>
      <c r="I45" s="34"/>
      <c r="J45" s="820">
        <f t="shared" si="8"/>
        <v>0.16641725352112677</v>
      </c>
      <c r="K45" s="102"/>
      <c r="L45" s="892">
        <f>VLOOKUP(B45,'FX rates'!$B$9:$K$114,4,FALSE)</f>
        <v>0.83469599999999999</v>
      </c>
      <c r="M45" s="893">
        <f>VLOOKUP(B45,'FX rates'!$B$9:$K$114,5,FALSE)</f>
        <v>0.95010099999999997</v>
      </c>
      <c r="N45" s="67"/>
      <c r="O45" s="31" t="s">
        <v>82</v>
      </c>
      <c r="P45" s="409" t="s">
        <v>386</v>
      </c>
      <c r="Q45" s="34"/>
      <c r="R45" s="1404">
        <f t="shared" si="1"/>
        <v>2539.9426857203102</v>
      </c>
      <c r="S45" s="1350">
        <f t="shared" si="9"/>
        <v>1913.059769435039</v>
      </c>
      <c r="T45" s="412"/>
      <c r="U45" s="412"/>
      <c r="V45" s="820">
        <f t="shared" si="3"/>
        <v>0.32768600662717456</v>
      </c>
    </row>
    <row r="46" spans="1:24" ht="12" customHeight="1" x14ac:dyDescent="0.25">
      <c r="A46" s="25"/>
      <c r="B46" s="1861" t="s">
        <v>83</v>
      </c>
      <c r="C46" s="1937" t="s">
        <v>387</v>
      </c>
      <c r="D46" s="1483" t="s">
        <v>64</v>
      </c>
      <c r="E46" s="34"/>
      <c r="F46" s="283">
        <v>5.582325</v>
      </c>
      <c r="G46" s="902">
        <v>5.26</v>
      </c>
      <c r="I46" s="34"/>
      <c r="J46" s="820">
        <f t="shared" si="8"/>
        <v>6.1278517110266197E-2</v>
      </c>
      <c r="K46" s="102"/>
      <c r="L46" s="892">
        <f>VLOOKUP(B46,'FX rates'!$B$9:$K$114,4,FALSE)</f>
        <v>0.83469599999999999</v>
      </c>
      <c r="M46" s="893">
        <f>VLOOKUP(B46,'FX rates'!$B$9:$K$114,5,FALSE)</f>
        <v>0.95010099999999997</v>
      </c>
      <c r="N46" s="29"/>
      <c r="O46" s="31" t="s">
        <v>83</v>
      </c>
      <c r="P46" s="409" t="s">
        <v>387</v>
      </c>
      <c r="Q46" s="34"/>
      <c r="R46" s="1404">
        <f t="shared" si="1"/>
        <v>6.6878540211046893</v>
      </c>
      <c r="S46" s="1350">
        <f t="shared" si="9"/>
        <v>5.5362535141000802</v>
      </c>
      <c r="T46" s="412"/>
      <c r="U46" s="412"/>
      <c r="V46" s="820">
        <f t="shared" si="3"/>
        <v>0.20801079720638518</v>
      </c>
    </row>
    <row r="47" spans="1:24" x14ac:dyDescent="0.25">
      <c r="A47" s="25"/>
      <c r="B47" s="1861" t="s">
        <v>84</v>
      </c>
      <c r="C47" s="1937" t="s">
        <v>388</v>
      </c>
      <c r="D47" s="1483" t="s">
        <v>85</v>
      </c>
      <c r="E47" s="34"/>
      <c r="F47" s="283">
        <v>344104.63690000004</v>
      </c>
      <c r="G47" s="846">
        <v>223079.29484650001</v>
      </c>
      <c r="I47" s="34"/>
      <c r="J47" s="820">
        <f t="shared" si="8"/>
        <v>0.54252162728404307</v>
      </c>
      <c r="K47" s="102"/>
      <c r="L47" s="892">
        <f>VLOOKUP(B47,'FX rates'!$B$9:$K$114,4,FALSE)</f>
        <v>57.607197999999997</v>
      </c>
      <c r="M47" s="893">
        <f>VLOOKUP(B47,'FX rates'!$B$9:$K$114,5,FALSE)</f>
        <v>60.803400000000003</v>
      </c>
      <c r="N47" s="29"/>
      <c r="O47" s="31" t="s">
        <v>84</v>
      </c>
      <c r="P47" s="409" t="s">
        <v>388</v>
      </c>
      <c r="Q47" s="34"/>
      <c r="R47" s="1404">
        <f t="shared" si="1"/>
        <v>5973.2923809278145</v>
      </c>
      <c r="S47" s="2140">
        <f t="shared" si="9"/>
        <v>3668.8621828137898</v>
      </c>
      <c r="T47" s="412"/>
      <c r="U47" s="412"/>
      <c r="V47" s="820">
        <f t="shared" si="3"/>
        <v>0.62810486829098322</v>
      </c>
    </row>
    <row r="48" spans="1:24" s="1860" customFormat="1" x14ac:dyDescent="0.25">
      <c r="A48" s="1692"/>
      <c r="B48" s="1861" t="s">
        <v>84</v>
      </c>
      <c r="C48" s="1937" t="s">
        <v>728</v>
      </c>
      <c r="D48" s="1483" t="s">
        <v>85</v>
      </c>
      <c r="E48" s="34"/>
      <c r="F48" s="283">
        <v>24704.1014</v>
      </c>
      <c r="G48" s="846" t="s">
        <v>123</v>
      </c>
      <c r="H48" s="1"/>
      <c r="I48" s="34"/>
      <c r="J48" s="820" t="s">
        <v>123</v>
      </c>
      <c r="K48" s="1839"/>
      <c r="L48" s="892">
        <f>VLOOKUP(B48,'FX rates'!$B$9:$K$114,4,FALSE)</f>
        <v>57.607197999999997</v>
      </c>
      <c r="M48" s="893">
        <f>VLOOKUP(B48,'FX rates'!$B$9:$K$114,5,FALSE)</f>
        <v>60.803400000000003</v>
      </c>
      <c r="N48" s="29"/>
      <c r="O48" s="1694" t="s">
        <v>84</v>
      </c>
      <c r="P48" s="1842" t="s">
        <v>728</v>
      </c>
      <c r="Q48" s="34"/>
      <c r="R48" s="1404">
        <f t="shared" ref="R48" si="12">F48/L48</f>
        <v>428.83705956328583</v>
      </c>
      <c r="S48" s="2140" t="s">
        <v>123</v>
      </c>
      <c r="T48" s="412"/>
      <c r="U48" s="412"/>
      <c r="V48" s="820" t="s">
        <v>123</v>
      </c>
    </row>
    <row r="49" spans="1:24" ht="12" customHeight="1" x14ac:dyDescent="0.25">
      <c r="A49" s="25"/>
      <c r="B49" s="1861" t="s">
        <v>88</v>
      </c>
      <c r="C49" s="1937" t="s">
        <v>389</v>
      </c>
      <c r="D49" s="1483" t="s">
        <v>64</v>
      </c>
      <c r="E49" s="34"/>
      <c r="F49" s="283">
        <v>14105</v>
      </c>
      <c r="G49" s="846">
        <v>11658.6</v>
      </c>
      <c r="I49" s="34"/>
      <c r="J49" s="820">
        <f t="shared" si="8"/>
        <v>0.20983651553359747</v>
      </c>
      <c r="K49" s="102"/>
      <c r="L49" s="892">
        <f>VLOOKUP(B49,'FX rates'!$B$9:$K$114,4,FALSE)</f>
        <v>0.83469599999999999</v>
      </c>
      <c r="M49" s="893">
        <f>VLOOKUP(B49,'FX rates'!$B$9:$K$114,5,FALSE)</f>
        <v>0.95010099999999997</v>
      </c>
      <c r="N49" s="29"/>
      <c r="O49" s="31" t="s">
        <v>88</v>
      </c>
      <c r="P49" s="409" t="s">
        <v>389</v>
      </c>
      <c r="Q49" s="34"/>
      <c r="R49" s="1404">
        <f t="shared" si="1"/>
        <v>16898.36778899144</v>
      </c>
      <c r="S49" s="2140">
        <f t="shared" si="9"/>
        <v>12270.905935263725</v>
      </c>
      <c r="T49" s="412"/>
      <c r="U49" s="412"/>
      <c r="V49" s="820">
        <f t="shared" si="3"/>
        <v>0.37710841221832425</v>
      </c>
    </row>
    <row r="50" spans="1:24" ht="12" customHeight="1" x14ac:dyDescent="0.25">
      <c r="A50" s="25"/>
      <c r="B50" s="1861" t="s">
        <v>89</v>
      </c>
      <c r="C50" s="1937" t="s">
        <v>390</v>
      </c>
      <c r="D50" s="1483" t="s">
        <v>90</v>
      </c>
      <c r="E50" s="34"/>
      <c r="F50" s="283">
        <v>10432</v>
      </c>
      <c r="G50" s="846">
        <v>8957.1536294599991</v>
      </c>
      <c r="I50" s="34"/>
      <c r="J50" s="820">
        <f t="shared" si="8"/>
        <v>0.16465569661429544</v>
      </c>
      <c r="K50" s="102"/>
      <c r="L50" s="892">
        <f>VLOOKUP(B50,'FX rates'!$B$9:$K$114,4,FALSE)</f>
        <v>356.39702899999997</v>
      </c>
      <c r="M50" s="893">
        <f>VLOOKUP(B50,'FX rates'!$B$9:$K$114,5,FALSE)</f>
        <v>302.88</v>
      </c>
      <c r="N50" s="29"/>
      <c r="O50" s="31" t="s">
        <v>89</v>
      </c>
      <c r="P50" s="409" t="s">
        <v>89</v>
      </c>
      <c r="Q50" s="34"/>
      <c r="R50" s="1404">
        <f t="shared" si="1"/>
        <v>29.270726608666539</v>
      </c>
      <c r="S50" s="2140">
        <f t="shared" si="9"/>
        <v>29.573275321777601</v>
      </c>
      <c r="T50" s="412"/>
      <c r="U50" s="412"/>
      <c r="V50" s="820">
        <f t="shared" si="3"/>
        <v>-1.0230477003954524E-2</v>
      </c>
    </row>
    <row r="51" spans="1:24" ht="12" customHeight="1" x14ac:dyDescent="0.25">
      <c r="A51" s="25"/>
      <c r="B51" s="1861" t="s">
        <v>91</v>
      </c>
      <c r="C51" s="1937" t="s">
        <v>391</v>
      </c>
      <c r="D51" s="1483" t="s">
        <v>92</v>
      </c>
      <c r="E51" s="34"/>
      <c r="F51" s="283">
        <v>15336</v>
      </c>
      <c r="G51" s="902">
        <v>9583</v>
      </c>
      <c r="I51" s="34"/>
      <c r="J51" s="820">
        <f t="shared" si="8"/>
        <v>0.60033392465824897</v>
      </c>
      <c r="K51" s="102"/>
      <c r="L51" s="892">
        <f>VLOOKUP(B51,'FX rates'!$B$9:$K$114,4,FALSE)</f>
        <v>8.2112510000000007</v>
      </c>
      <c r="M51" s="893">
        <f>VLOOKUP(B51,'FX rates'!$B$9:$K$114,5,FALSE)</f>
        <v>8.6234999999999999</v>
      </c>
      <c r="N51" s="29"/>
      <c r="O51" s="31" t="s">
        <v>91</v>
      </c>
      <c r="P51" s="409" t="s">
        <v>391</v>
      </c>
      <c r="Q51" s="34"/>
      <c r="R51" s="1404">
        <f t="shared" si="1"/>
        <v>1867.6813070261765</v>
      </c>
      <c r="S51" s="1350">
        <f t="shared" si="9"/>
        <v>1111.2657273728764</v>
      </c>
      <c r="T51" s="412"/>
      <c r="U51" s="412"/>
      <c r="V51" s="820">
        <f t="shared" si="3"/>
        <v>0.68067930200774629</v>
      </c>
    </row>
    <row r="52" spans="1:24" ht="12" customHeight="1" x14ac:dyDescent="0.25">
      <c r="A52" s="25"/>
      <c r="B52" s="1862" t="s">
        <v>99</v>
      </c>
      <c r="C52" s="1938" t="s">
        <v>392</v>
      </c>
      <c r="D52" s="1484" t="s">
        <v>100</v>
      </c>
      <c r="E52" s="34"/>
      <c r="F52" s="284">
        <v>52651.16</v>
      </c>
      <c r="G52" s="903">
        <v>46849.919999999998</v>
      </c>
      <c r="I52" s="34"/>
      <c r="J52" s="821">
        <f t="shared" si="8"/>
        <v>0.12382603855033275</v>
      </c>
      <c r="L52" s="894">
        <f>VLOOKUP(B52,'FX rates'!$B$9:$K$114,4,FALSE)</f>
        <v>32.689737999999998</v>
      </c>
      <c r="M52" s="895">
        <f>VLOOKUP(B52,'FX rates'!$B$9:$K$114,5,FALSE)</f>
        <v>34.744999999999997</v>
      </c>
      <c r="N52" s="29"/>
      <c r="O52" s="37" t="s">
        <v>99</v>
      </c>
      <c r="P52" s="410" t="s">
        <v>392</v>
      </c>
      <c r="Q52" s="34"/>
      <c r="R52" s="1406">
        <f t="shared" si="1"/>
        <v>1610.6326701058297</v>
      </c>
      <c r="S52" s="1350">
        <f t="shared" si="9"/>
        <v>1348.3931500935387</v>
      </c>
      <c r="T52" s="412"/>
      <c r="U52" s="412"/>
      <c r="V52" s="821">
        <f t="shared" si="3"/>
        <v>0.19448298146137816</v>
      </c>
      <c r="W52" s="411"/>
      <c r="X52" s="412"/>
    </row>
    <row r="53" spans="1:24" ht="12" customHeight="1" x14ac:dyDescent="0.25">
      <c r="B53" s="6"/>
      <c r="C53" s="6"/>
      <c r="D53" s="6"/>
      <c r="E53" s="34"/>
      <c r="F53" s="861"/>
      <c r="G53" s="861"/>
      <c r="H53" s="34"/>
      <c r="I53" s="34"/>
      <c r="J53" s="34"/>
      <c r="N53" s="29"/>
      <c r="O53" s="45" t="s">
        <v>26</v>
      </c>
      <c r="P53" s="418"/>
      <c r="Q53" s="34"/>
      <c r="R53" s="41">
        <f>SUM(R32:R52)</f>
        <v>78261.891957231157</v>
      </c>
      <c r="S53" s="41">
        <f>SUM(S32:S52)</f>
        <v>74772.050384109709</v>
      </c>
      <c r="T53" s="412"/>
      <c r="U53" s="412"/>
      <c r="V53" s="42"/>
    </row>
    <row r="54" spans="1:24" ht="12" customHeight="1" x14ac:dyDescent="0.25">
      <c r="C54" s="420"/>
      <c r="F54" s="862"/>
      <c r="G54" s="862"/>
      <c r="O54" s="70"/>
      <c r="P54" s="420"/>
      <c r="R54" s="51"/>
      <c r="S54" s="81"/>
      <c r="V54" s="42"/>
    </row>
    <row r="55" spans="1:24" ht="12" customHeight="1" x14ac:dyDescent="0.25">
      <c r="B55" s="71"/>
      <c r="C55" s="421"/>
      <c r="D55" s="421"/>
      <c r="N55" s="1"/>
      <c r="O55" s="867" t="s">
        <v>124</v>
      </c>
      <c r="P55" s="867"/>
      <c r="Q55" s="867"/>
      <c r="R55" s="867">
        <f>SUM(R13,R29,R53)</f>
        <v>1384582.4868134055</v>
      </c>
      <c r="S55" s="867">
        <f>SUM(S13,S29,S53)</f>
        <v>1186349.5026435677</v>
      </c>
      <c r="T55" s="867"/>
      <c r="U55" s="1445"/>
      <c r="V55" s="1179">
        <f>(R55-S55)/S55</f>
        <v>0.16709492753030286</v>
      </c>
    </row>
    <row r="56" spans="1:24" ht="12" customHeight="1" x14ac:dyDescent="0.25">
      <c r="C56" s="420"/>
      <c r="N56" s="1"/>
      <c r="O56" s="122"/>
      <c r="P56" s="420"/>
      <c r="R56" s="422"/>
      <c r="S56" s="423"/>
      <c r="T56" s="76"/>
      <c r="U56" s="76"/>
      <c r="V56" s="686"/>
    </row>
    <row r="57" spans="1:24" ht="12" customHeight="1" x14ac:dyDescent="0.25">
      <c r="B57" s="77" t="s">
        <v>104</v>
      </c>
      <c r="C57" s="420"/>
      <c r="O57" s="77"/>
      <c r="P57" s="420"/>
      <c r="R57" s="424"/>
      <c r="S57" s="399"/>
      <c r="T57" s="81"/>
      <c r="U57" s="81"/>
      <c r="V57" s="223"/>
    </row>
    <row r="58" spans="1:24" ht="12" customHeight="1" x14ac:dyDescent="0.25">
      <c r="B58" s="77" t="s">
        <v>105</v>
      </c>
      <c r="C58" s="420"/>
      <c r="O58" s="77"/>
      <c r="P58" s="420"/>
      <c r="R58" s="424"/>
      <c r="S58" s="315"/>
      <c r="T58" s="51"/>
      <c r="U58" s="51"/>
    </row>
    <row r="59" spans="1:24" ht="12" customHeight="1" x14ac:dyDescent="0.25">
      <c r="C59" s="420"/>
      <c r="O59" s="1"/>
      <c r="P59" s="420"/>
      <c r="R59" s="424"/>
      <c r="S59" s="315"/>
      <c r="T59" s="51"/>
      <c r="U59" s="51"/>
    </row>
    <row r="60" spans="1:24" ht="12" customHeight="1" x14ac:dyDescent="0.25">
      <c r="C60" s="420"/>
      <c r="O60" s="96"/>
      <c r="P60" s="420"/>
      <c r="R60" s="424"/>
      <c r="S60" s="425"/>
      <c r="T60" s="86"/>
      <c r="U60" s="86"/>
    </row>
    <row r="61" spans="1:24" ht="12" customHeight="1" x14ac:dyDescent="0.25">
      <c r="C61" s="420"/>
      <c r="O61" s="96"/>
      <c r="P61" s="420"/>
      <c r="R61" s="424"/>
      <c r="S61" s="425"/>
      <c r="T61" s="86"/>
      <c r="U61" s="86"/>
    </row>
    <row r="62" spans="1:24" ht="12" customHeight="1" x14ac:dyDescent="0.25">
      <c r="C62" s="420"/>
      <c r="O62" s="96"/>
      <c r="P62" s="420"/>
      <c r="R62" s="424"/>
      <c r="S62" s="425"/>
      <c r="T62" s="86"/>
      <c r="U62" s="86"/>
    </row>
    <row r="63" spans="1:24" ht="12" customHeight="1" x14ac:dyDescent="0.25">
      <c r="C63" s="420"/>
      <c r="O63" s="204"/>
      <c r="P63" s="420"/>
      <c r="R63" s="424"/>
      <c r="S63" s="425"/>
      <c r="T63" s="86"/>
      <c r="U63" s="86"/>
    </row>
    <row r="64" spans="1:24" ht="12" customHeight="1" x14ac:dyDescent="0.25">
      <c r="C64" s="420"/>
      <c r="O64" s="204"/>
      <c r="P64" s="420"/>
      <c r="R64" s="424"/>
      <c r="S64" s="425"/>
      <c r="T64" s="86"/>
      <c r="U64" s="86"/>
    </row>
    <row r="65" spans="3:22" ht="12" customHeight="1" x14ac:dyDescent="0.25">
      <c r="C65" s="420"/>
      <c r="O65" s="204"/>
      <c r="P65" s="420"/>
      <c r="R65" s="424"/>
      <c r="S65" s="325"/>
      <c r="T65" s="88"/>
      <c r="U65" s="88"/>
    </row>
    <row r="66" spans="3:22" ht="12" customHeight="1" x14ac:dyDescent="0.25">
      <c r="C66" s="420"/>
      <c r="O66" s="204"/>
      <c r="P66" s="420"/>
      <c r="R66" s="424"/>
      <c r="S66" s="325"/>
      <c r="T66" s="88"/>
      <c r="U66" s="88"/>
    </row>
    <row r="67" spans="3:22" ht="12" customHeight="1" x14ac:dyDescent="0.25">
      <c r="C67" s="420"/>
      <c r="O67" s="204"/>
      <c r="P67" s="420"/>
      <c r="R67" s="424"/>
      <c r="S67" s="414"/>
      <c r="T67" s="47"/>
      <c r="U67" s="47"/>
    </row>
    <row r="68" spans="3:22" ht="12" customHeight="1" x14ac:dyDescent="0.25">
      <c r="C68" s="420"/>
      <c r="G68" s="1" t="s">
        <v>598</v>
      </c>
      <c r="O68" s="204"/>
      <c r="P68" s="420"/>
      <c r="R68" s="424"/>
      <c r="S68" s="414"/>
      <c r="T68" s="47"/>
      <c r="U68" s="47"/>
    </row>
    <row r="69" spans="3:22" ht="12" customHeight="1" x14ac:dyDescent="0.25">
      <c r="C69" s="420"/>
      <c r="G69" s="1" t="s">
        <v>598</v>
      </c>
      <c r="O69" s="204"/>
      <c r="P69" s="420"/>
      <c r="R69" s="424"/>
      <c r="S69" s="414"/>
      <c r="T69" s="47"/>
      <c r="U69" s="47"/>
      <c r="V69" s="90"/>
    </row>
    <row r="70" spans="3:22" ht="12" customHeight="1" x14ac:dyDescent="0.25">
      <c r="C70" s="420"/>
      <c r="G70" s="1" t="s">
        <v>598</v>
      </c>
      <c r="O70" s="204"/>
      <c r="P70" s="420"/>
      <c r="R70" s="315"/>
      <c r="S70" s="426"/>
      <c r="T70" s="92"/>
      <c r="U70" s="92"/>
      <c r="V70" s="47"/>
    </row>
    <row r="71" spans="3:22" ht="12" customHeight="1" x14ac:dyDescent="0.25">
      <c r="C71" s="420"/>
      <c r="G71" s="1" t="s">
        <v>598</v>
      </c>
      <c r="O71" s="204"/>
      <c r="P71" s="420"/>
      <c r="R71" s="414"/>
      <c r="S71" s="427"/>
      <c r="T71" s="46"/>
      <c r="U71" s="46"/>
      <c r="V71" s="51"/>
    </row>
    <row r="72" spans="3:22" ht="12" customHeight="1" x14ac:dyDescent="0.25">
      <c r="C72" s="420"/>
      <c r="G72" s="1" t="s">
        <v>598</v>
      </c>
      <c r="O72" s="204"/>
      <c r="P72" s="420"/>
      <c r="R72" s="414"/>
      <c r="S72" s="425"/>
      <c r="T72" s="95"/>
      <c r="U72" s="95"/>
      <c r="V72" s="47"/>
    </row>
    <row r="73" spans="3:22" ht="12" customHeight="1" x14ac:dyDescent="0.25">
      <c r="C73" s="420"/>
      <c r="G73" s="1" t="s">
        <v>598</v>
      </c>
      <c r="O73" s="204"/>
      <c r="P73" s="420"/>
      <c r="R73" s="414"/>
      <c r="S73" s="315"/>
      <c r="T73" s="51"/>
      <c r="U73" s="51"/>
      <c r="V73" s="51"/>
    </row>
    <row r="74" spans="3:22" ht="12" customHeight="1" x14ac:dyDescent="0.25">
      <c r="C74" s="420"/>
      <c r="G74" s="1" t="s">
        <v>598</v>
      </c>
      <c r="O74" s="96"/>
      <c r="P74" s="420"/>
      <c r="R74" s="414"/>
      <c r="S74" s="315"/>
      <c r="T74" s="51"/>
      <c r="U74" s="51"/>
      <c r="V74" s="95"/>
    </row>
    <row r="75" spans="3:22" ht="12" customHeight="1" x14ac:dyDescent="0.25">
      <c r="C75" s="420"/>
      <c r="G75" s="1" t="s">
        <v>598</v>
      </c>
      <c r="O75" s="97"/>
      <c r="P75" s="420"/>
      <c r="R75" s="426"/>
      <c r="S75" s="315"/>
      <c r="T75" s="51"/>
      <c r="U75" s="51"/>
      <c r="V75" s="51"/>
    </row>
    <row r="76" spans="3:22" ht="12" customHeight="1" x14ac:dyDescent="0.25">
      <c r="C76" s="420"/>
      <c r="G76" s="1" t="s">
        <v>598</v>
      </c>
      <c r="P76" s="420"/>
      <c r="R76" s="414"/>
      <c r="S76" s="315"/>
      <c r="T76" s="51"/>
      <c r="U76" s="51"/>
      <c r="V76" s="51"/>
    </row>
    <row r="77" spans="3:22" ht="12" customHeight="1" x14ac:dyDescent="0.25">
      <c r="C77" s="420"/>
      <c r="G77" s="1" t="s">
        <v>598</v>
      </c>
      <c r="O77" s="34"/>
      <c r="P77" s="420"/>
      <c r="R77" s="414"/>
      <c r="S77" s="315"/>
      <c r="T77" s="51"/>
      <c r="U77" s="51"/>
      <c r="V77" s="51"/>
    </row>
    <row r="78" spans="3:22" ht="12" customHeight="1" x14ac:dyDescent="0.25">
      <c r="C78" s="420"/>
      <c r="G78" s="1" t="s">
        <v>598</v>
      </c>
      <c r="O78" s="98"/>
      <c r="P78" s="420"/>
      <c r="R78" s="427"/>
      <c r="S78" s="315"/>
      <c r="T78" s="51"/>
      <c r="U78" s="51"/>
      <c r="V78" s="51"/>
    </row>
    <row r="79" spans="3:22" ht="12" customHeight="1" x14ac:dyDescent="0.25">
      <c r="C79" s="420"/>
      <c r="G79" s="1" t="s">
        <v>598</v>
      </c>
      <c r="O79" s="98"/>
      <c r="P79" s="420"/>
      <c r="R79" s="414"/>
      <c r="S79" s="315"/>
      <c r="T79" s="51"/>
      <c r="U79" s="51"/>
      <c r="V79" s="51"/>
    </row>
    <row r="80" spans="3:22" ht="12" customHeight="1" x14ac:dyDescent="0.25">
      <c r="C80" s="420"/>
      <c r="O80" s="98"/>
      <c r="P80" s="420"/>
      <c r="R80" s="414"/>
      <c r="S80" s="315"/>
      <c r="T80" s="51"/>
      <c r="U80" s="51"/>
      <c r="V80" s="51"/>
    </row>
    <row r="81" spans="3:22" ht="12" customHeight="1" x14ac:dyDescent="0.25">
      <c r="C81" s="420"/>
      <c r="O81" s="98"/>
      <c r="P81" s="420"/>
      <c r="R81" s="414"/>
      <c r="S81" s="315"/>
      <c r="T81" s="51"/>
      <c r="U81" s="51"/>
      <c r="V81" s="51"/>
    </row>
    <row r="82" spans="3:22" ht="12" customHeight="1" x14ac:dyDescent="0.25">
      <c r="C82" s="420"/>
      <c r="P82" s="420"/>
      <c r="R82" s="427"/>
      <c r="S82" s="315"/>
      <c r="T82" s="51"/>
      <c r="U82" s="51"/>
      <c r="V82" s="51"/>
    </row>
    <row r="83" spans="3:22" ht="12" customHeight="1" x14ac:dyDescent="0.25">
      <c r="C83" s="420"/>
      <c r="O83" s="98"/>
      <c r="P83" s="420"/>
      <c r="R83" s="414"/>
      <c r="S83" s="315"/>
      <c r="T83" s="51"/>
      <c r="U83" s="51"/>
      <c r="V83" s="51"/>
    </row>
    <row r="84" spans="3:22" ht="12" customHeight="1" x14ac:dyDescent="0.25">
      <c r="C84" s="420"/>
      <c r="O84" s="98"/>
      <c r="P84" s="420"/>
      <c r="R84" s="414"/>
      <c r="S84" s="315"/>
      <c r="T84" s="51"/>
      <c r="U84" s="51"/>
      <c r="V84" s="51"/>
    </row>
    <row r="85" spans="3:22" ht="12" customHeight="1" x14ac:dyDescent="0.25">
      <c r="C85" s="420"/>
      <c r="O85" s="98"/>
      <c r="P85" s="420"/>
      <c r="R85" s="414"/>
      <c r="S85" s="414"/>
      <c r="T85" s="47"/>
      <c r="U85" s="47"/>
      <c r="V85" s="51"/>
    </row>
    <row r="86" spans="3:22" ht="12" customHeight="1" x14ac:dyDescent="0.25">
      <c r="O86" s="98"/>
      <c r="R86" s="414"/>
      <c r="S86" s="315"/>
      <c r="T86" s="51"/>
      <c r="U86" s="51"/>
      <c r="V86" s="51"/>
    </row>
    <row r="87" spans="3:22" ht="12" customHeight="1" x14ac:dyDescent="0.25">
      <c r="O87" s="46"/>
      <c r="R87" s="427"/>
      <c r="S87" s="315"/>
      <c r="T87" s="51"/>
      <c r="U87" s="51"/>
      <c r="V87" s="47"/>
    </row>
    <row r="88" spans="3:22" ht="12" customHeight="1" x14ac:dyDescent="0.25">
      <c r="O88" s="98"/>
      <c r="R88" s="414"/>
      <c r="S88" s="315"/>
      <c r="T88" s="51"/>
      <c r="U88" s="51"/>
      <c r="V88" s="51"/>
    </row>
    <row r="89" spans="3:22" ht="12" customHeight="1" x14ac:dyDescent="0.25">
      <c r="O89" s="98"/>
      <c r="R89" s="414"/>
      <c r="S89" s="315"/>
      <c r="T89" s="51"/>
      <c r="U89" s="51"/>
      <c r="V89" s="51"/>
    </row>
    <row r="90" spans="3:22" ht="12" customHeight="1" x14ac:dyDescent="0.25">
      <c r="O90" s="98"/>
      <c r="R90" s="414"/>
      <c r="S90" s="315"/>
      <c r="T90" s="51"/>
      <c r="U90" s="51"/>
      <c r="V90" s="51"/>
    </row>
    <row r="91" spans="3:22" ht="12" customHeight="1" x14ac:dyDescent="0.25">
      <c r="O91" s="98"/>
      <c r="R91" s="414"/>
      <c r="S91" s="315"/>
      <c r="T91" s="51"/>
      <c r="U91" s="51"/>
      <c r="V91" s="51"/>
    </row>
    <row r="92" spans="3:22" ht="12" customHeight="1" x14ac:dyDescent="0.25">
      <c r="O92" s="98"/>
      <c r="R92" s="414"/>
      <c r="S92" s="315"/>
      <c r="T92" s="51"/>
      <c r="U92" s="51"/>
      <c r="V92" s="51"/>
    </row>
    <row r="93" spans="3:22" ht="12" customHeight="1" x14ac:dyDescent="0.25">
      <c r="O93" s="46"/>
      <c r="R93" s="427"/>
      <c r="S93" s="315"/>
      <c r="T93" s="51"/>
      <c r="U93" s="51"/>
      <c r="V93" s="51"/>
    </row>
    <row r="94" spans="3:22" ht="12" customHeight="1" x14ac:dyDescent="0.25">
      <c r="O94" s="98"/>
      <c r="R94" s="414"/>
      <c r="S94" s="315"/>
      <c r="T94" s="51"/>
      <c r="U94" s="51"/>
      <c r="V94" s="51"/>
    </row>
    <row r="95" spans="3:22" ht="12" customHeight="1" x14ac:dyDescent="0.25">
      <c r="O95" s="98"/>
      <c r="R95" s="414"/>
      <c r="S95" s="315"/>
      <c r="T95" s="51"/>
      <c r="U95" s="51"/>
      <c r="V95" s="51"/>
    </row>
    <row r="96" spans="3:22" ht="12" customHeight="1" x14ac:dyDescent="0.25">
      <c r="O96" s="98"/>
      <c r="R96" s="414"/>
      <c r="S96" s="315"/>
      <c r="T96" s="51"/>
      <c r="U96" s="51"/>
      <c r="V96" s="51"/>
    </row>
    <row r="97" spans="15:22" ht="12" customHeight="1" x14ac:dyDescent="0.25">
      <c r="O97" s="99"/>
      <c r="R97" s="428"/>
      <c r="S97" s="315"/>
      <c r="T97" s="51"/>
      <c r="U97" s="51"/>
      <c r="V97" s="51"/>
    </row>
    <row r="98" spans="15:22" ht="12" customHeight="1" x14ac:dyDescent="0.25">
      <c r="O98" s="98"/>
      <c r="R98" s="414"/>
      <c r="S98" s="315"/>
      <c r="T98" s="51"/>
      <c r="U98" s="51"/>
      <c r="V98" s="51"/>
    </row>
    <row r="99" spans="15:22" ht="12" customHeight="1" x14ac:dyDescent="0.25">
      <c r="O99" s="98"/>
      <c r="R99" s="414"/>
      <c r="S99" s="315"/>
      <c r="T99" s="51"/>
      <c r="U99" s="51"/>
      <c r="V99" s="51"/>
    </row>
    <row r="100" spans="15:22" ht="12" customHeight="1" x14ac:dyDescent="0.25">
      <c r="O100" s="46"/>
      <c r="R100" s="427"/>
      <c r="S100" s="315"/>
      <c r="T100" s="51"/>
      <c r="U100" s="51"/>
      <c r="V100" s="51"/>
    </row>
    <row r="101" spans="15:22" ht="12" customHeight="1" x14ac:dyDescent="0.25">
      <c r="O101" s="46"/>
      <c r="R101" s="427"/>
      <c r="S101" s="315"/>
      <c r="T101" s="51"/>
      <c r="U101" s="51"/>
      <c r="V101" s="51"/>
    </row>
    <row r="102" spans="15:22" ht="12" customHeight="1" x14ac:dyDescent="0.25">
      <c r="O102" s="98"/>
      <c r="R102" s="414"/>
      <c r="S102" s="315"/>
      <c r="T102" s="51"/>
      <c r="U102" s="51"/>
      <c r="V102" s="51"/>
    </row>
    <row r="103" spans="15:22" ht="12" customHeight="1" x14ac:dyDescent="0.25">
      <c r="O103" s="98"/>
      <c r="R103" s="414"/>
      <c r="S103" s="315"/>
      <c r="T103" s="51"/>
      <c r="U103" s="51"/>
      <c r="V103" s="51"/>
    </row>
    <row r="104" spans="15:22" ht="12" customHeight="1" x14ac:dyDescent="0.25">
      <c r="O104" s="98"/>
      <c r="R104" s="414"/>
      <c r="S104" s="315"/>
      <c r="T104" s="51"/>
      <c r="U104" s="51"/>
      <c r="V104" s="51"/>
    </row>
    <row r="105" spans="15:22" ht="12" customHeight="1" x14ac:dyDescent="0.25">
      <c r="O105" s="46"/>
      <c r="R105" s="427"/>
      <c r="S105" s="315"/>
      <c r="T105" s="51"/>
      <c r="U105" s="51"/>
      <c r="V105" s="51"/>
    </row>
    <row r="106" spans="15:22" ht="12" customHeight="1" x14ac:dyDescent="0.25">
      <c r="O106" s="46"/>
      <c r="R106" s="427"/>
      <c r="S106" s="315"/>
      <c r="T106" s="51"/>
      <c r="U106" s="51"/>
      <c r="V106" s="51"/>
    </row>
    <row r="107" spans="15:22" ht="12" customHeight="1" x14ac:dyDescent="0.25">
      <c r="O107" s="46"/>
      <c r="R107" s="427"/>
      <c r="S107" s="315"/>
      <c r="T107" s="51"/>
      <c r="U107" s="51"/>
      <c r="V107" s="51"/>
    </row>
    <row r="108" spans="15:22" ht="12" customHeight="1" x14ac:dyDescent="0.25">
      <c r="O108" s="98"/>
      <c r="R108" s="414"/>
      <c r="S108" s="315"/>
      <c r="T108" s="51"/>
      <c r="U108" s="51"/>
      <c r="V108" s="51"/>
    </row>
    <row r="109" spans="15:22" ht="12" customHeight="1" x14ac:dyDescent="0.25">
      <c r="O109" s="46"/>
      <c r="R109" s="427"/>
      <c r="S109" s="315"/>
      <c r="T109" s="51"/>
      <c r="U109" s="51"/>
      <c r="V109" s="51"/>
    </row>
    <row r="110" spans="15:22" ht="12" customHeight="1" x14ac:dyDescent="0.25">
      <c r="O110" s="92"/>
      <c r="R110" s="426"/>
      <c r="S110" s="315"/>
      <c r="T110" s="51"/>
      <c r="U110" s="51"/>
      <c r="V110" s="51"/>
    </row>
    <row r="111" spans="15:22" ht="12" customHeight="1" x14ac:dyDescent="0.25">
      <c r="O111" s="100"/>
      <c r="R111" s="429"/>
      <c r="S111" s="315"/>
      <c r="T111" s="51"/>
      <c r="U111" s="51"/>
      <c r="V111" s="51"/>
    </row>
    <row r="112" spans="15:22" ht="12" customHeight="1" x14ac:dyDescent="0.25">
      <c r="R112" s="399"/>
      <c r="S112" s="315"/>
      <c r="T112" s="51"/>
      <c r="U112" s="51"/>
      <c r="V112" s="51"/>
    </row>
    <row r="113" spans="18:22" ht="12" customHeight="1" x14ac:dyDescent="0.25">
      <c r="R113" s="399"/>
      <c r="S113" s="315"/>
      <c r="T113" s="51"/>
      <c r="U113" s="51"/>
      <c r="V113" s="51"/>
    </row>
    <row r="114" spans="18:22" ht="12" customHeight="1" x14ac:dyDescent="0.25">
      <c r="R114" s="399"/>
      <c r="S114" s="315"/>
      <c r="T114" s="51"/>
      <c r="U114" s="51"/>
      <c r="V114" s="51"/>
    </row>
    <row r="115" spans="18:22" ht="12" customHeight="1" x14ac:dyDescent="0.25">
      <c r="R115" s="399"/>
      <c r="S115" s="315"/>
      <c r="T115" s="51"/>
      <c r="U115" s="51"/>
      <c r="V115" s="51"/>
    </row>
    <row r="116" spans="18:22" ht="12" customHeight="1" x14ac:dyDescent="0.25">
      <c r="S116" s="51"/>
      <c r="T116" s="51"/>
      <c r="U116" s="51"/>
      <c r="V116" s="51"/>
    </row>
    <row r="117" spans="18:22" ht="12" customHeight="1" x14ac:dyDescent="0.25">
      <c r="S117" s="51"/>
      <c r="T117" s="51"/>
      <c r="U117" s="51"/>
      <c r="V117" s="51"/>
    </row>
    <row r="118" spans="18:22" ht="12" customHeight="1" x14ac:dyDescent="0.25">
      <c r="S118" s="51"/>
      <c r="T118" s="51"/>
      <c r="U118" s="51"/>
      <c r="V118" s="51"/>
    </row>
    <row r="119" spans="18:22" ht="12" customHeight="1" x14ac:dyDescent="0.25">
      <c r="S119" s="76"/>
      <c r="T119" s="76"/>
      <c r="U119" s="76"/>
      <c r="V119" s="51"/>
    </row>
    <row r="120" spans="18:22" ht="12" customHeight="1" x14ac:dyDescent="0.25">
      <c r="S120" s="76"/>
      <c r="T120" s="76"/>
      <c r="U120" s="76"/>
      <c r="V120" s="51"/>
    </row>
    <row r="121" spans="18:22" ht="12" customHeight="1" x14ac:dyDescent="0.25">
      <c r="S121" s="76"/>
      <c r="T121" s="76"/>
      <c r="U121" s="76"/>
      <c r="V121" s="76"/>
    </row>
    <row r="122" spans="18:22" ht="12" customHeight="1" x14ac:dyDescent="0.25">
      <c r="V122" s="76"/>
    </row>
    <row r="123" spans="18:22" ht="12" customHeight="1" x14ac:dyDescent="0.25">
      <c r="V123" s="76"/>
    </row>
  </sheetData>
  <mergeCells count="13">
    <mergeCell ref="V5:V7"/>
    <mergeCell ref="L5:L7"/>
    <mergeCell ref="M5:M7"/>
    <mergeCell ref="O5:O7"/>
    <mergeCell ref="P5:P7"/>
    <mergeCell ref="R5:R7"/>
    <mergeCell ref="S5:S7"/>
    <mergeCell ref="J5:J7"/>
    <mergeCell ref="B5:B7"/>
    <mergeCell ref="C5:C7"/>
    <mergeCell ref="D5:D7"/>
    <mergeCell ref="F5:F7"/>
    <mergeCell ref="G5:G7"/>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N85"/>
  <sheetViews>
    <sheetView showGridLines="0" tabSelected="1" zoomScale="85" zoomScaleNormal="85" workbookViewId="0">
      <selection activeCell="I10" sqref="I10:I54"/>
    </sheetView>
  </sheetViews>
  <sheetFormatPr defaultColWidth="11.42578125" defaultRowHeight="15" x14ac:dyDescent="0.25"/>
  <cols>
    <col min="1" max="1" width="2.85546875" style="3" customWidth="1"/>
    <col min="2" max="3" width="37.5703125" style="102" customWidth="1"/>
    <col min="4" max="4" width="2.85546875" style="3" customWidth="1"/>
    <col min="5" max="5" width="15.7109375" style="103" customWidth="1"/>
    <col min="6" max="6" width="15.7109375" style="102" customWidth="1"/>
    <col min="7" max="7" width="15.7109375" style="3" customWidth="1"/>
    <col min="8" max="8" width="3" style="3" bestFit="1" customWidth="1"/>
    <col min="9" max="9" width="15.7109375" style="46" customWidth="1"/>
    <col min="10" max="11" width="15.7109375" style="3" customWidth="1"/>
    <col min="12" max="12" width="3.42578125" style="101" customWidth="1"/>
    <col min="13" max="256" width="11.42578125" style="2"/>
    <col min="257" max="257" width="2.85546875" style="2" customWidth="1"/>
    <col min="258" max="259" width="37.5703125" style="2" customWidth="1"/>
    <col min="260" max="260" width="2.85546875" style="2" customWidth="1"/>
    <col min="261" max="263" width="15.7109375" style="2" customWidth="1"/>
    <col min="264" max="264" width="2.85546875" style="2" customWidth="1"/>
    <col min="265" max="267" width="15.7109375" style="2" customWidth="1"/>
    <col min="268" max="268" width="2.85546875" style="2" customWidth="1"/>
    <col min="269" max="512" width="11.42578125" style="2"/>
    <col min="513" max="513" width="2.85546875" style="2" customWidth="1"/>
    <col min="514" max="515" width="37.5703125" style="2" customWidth="1"/>
    <col min="516" max="516" width="2.85546875" style="2" customWidth="1"/>
    <col min="517" max="519" width="15.7109375" style="2" customWidth="1"/>
    <col min="520" max="520" width="2.85546875" style="2" customWidth="1"/>
    <col min="521" max="523" width="15.7109375" style="2" customWidth="1"/>
    <col min="524" max="524" width="2.85546875" style="2" customWidth="1"/>
    <col min="525" max="768" width="11.42578125" style="2"/>
    <col min="769" max="769" width="2.85546875" style="2" customWidth="1"/>
    <col min="770" max="771" width="37.5703125" style="2" customWidth="1"/>
    <col min="772" max="772" width="2.85546875" style="2" customWidth="1"/>
    <col min="773" max="775" width="15.7109375" style="2" customWidth="1"/>
    <col min="776" max="776" width="2.85546875" style="2" customWidth="1"/>
    <col min="777" max="779" width="15.7109375" style="2" customWidth="1"/>
    <col min="780" max="780" width="2.85546875" style="2" customWidth="1"/>
    <col min="781" max="1024" width="11.42578125" style="2"/>
    <col min="1025" max="1025" width="2.85546875" style="2" customWidth="1"/>
    <col min="1026" max="1027" width="37.5703125" style="2" customWidth="1"/>
    <col min="1028" max="1028" width="2.85546875" style="2" customWidth="1"/>
    <col min="1029" max="1031" width="15.7109375" style="2" customWidth="1"/>
    <col min="1032" max="1032" width="2.85546875" style="2" customWidth="1"/>
    <col min="1033" max="1035" width="15.7109375" style="2" customWidth="1"/>
    <col min="1036" max="1036" width="2.85546875" style="2" customWidth="1"/>
    <col min="1037" max="1280" width="11.42578125" style="2"/>
    <col min="1281" max="1281" width="2.85546875" style="2" customWidth="1"/>
    <col min="1282" max="1283" width="37.5703125" style="2" customWidth="1"/>
    <col min="1284" max="1284" width="2.85546875" style="2" customWidth="1"/>
    <col min="1285" max="1287" width="15.7109375" style="2" customWidth="1"/>
    <col min="1288" max="1288" width="2.85546875" style="2" customWidth="1"/>
    <col min="1289" max="1291" width="15.7109375" style="2" customWidth="1"/>
    <col min="1292" max="1292" width="2.85546875" style="2" customWidth="1"/>
    <col min="1293" max="1536" width="11.42578125" style="2"/>
    <col min="1537" max="1537" width="2.85546875" style="2" customWidth="1"/>
    <col min="1538" max="1539" width="37.5703125" style="2" customWidth="1"/>
    <col min="1540" max="1540" width="2.85546875" style="2" customWidth="1"/>
    <col min="1541" max="1543" width="15.7109375" style="2" customWidth="1"/>
    <col min="1544" max="1544" width="2.85546875" style="2" customWidth="1"/>
    <col min="1545" max="1547" width="15.7109375" style="2" customWidth="1"/>
    <col min="1548" max="1548" width="2.85546875" style="2" customWidth="1"/>
    <col min="1549" max="1792" width="11.42578125" style="2"/>
    <col min="1793" max="1793" width="2.85546875" style="2" customWidth="1"/>
    <col min="1794" max="1795" width="37.5703125" style="2" customWidth="1"/>
    <col min="1796" max="1796" width="2.85546875" style="2" customWidth="1"/>
    <col min="1797" max="1799" width="15.7109375" style="2" customWidth="1"/>
    <col min="1800" max="1800" width="2.85546875" style="2" customWidth="1"/>
    <col min="1801" max="1803" width="15.7109375" style="2" customWidth="1"/>
    <col min="1804" max="1804" width="2.85546875" style="2" customWidth="1"/>
    <col min="1805" max="2048" width="11.42578125" style="2"/>
    <col min="2049" max="2049" width="2.85546875" style="2" customWidth="1"/>
    <col min="2050" max="2051" width="37.5703125" style="2" customWidth="1"/>
    <col min="2052" max="2052" width="2.85546875" style="2" customWidth="1"/>
    <col min="2053" max="2055" width="15.7109375" style="2" customWidth="1"/>
    <col min="2056" max="2056" width="2.85546875" style="2" customWidth="1"/>
    <col min="2057" max="2059" width="15.7109375" style="2" customWidth="1"/>
    <col min="2060" max="2060" width="2.85546875" style="2" customWidth="1"/>
    <col min="2061" max="2304" width="11.42578125" style="2"/>
    <col min="2305" max="2305" width="2.85546875" style="2" customWidth="1"/>
    <col min="2306" max="2307" width="37.5703125" style="2" customWidth="1"/>
    <col min="2308" max="2308" width="2.85546875" style="2" customWidth="1"/>
    <col min="2309" max="2311" width="15.7109375" style="2" customWidth="1"/>
    <col min="2312" max="2312" width="2.85546875" style="2" customWidth="1"/>
    <col min="2313" max="2315" width="15.7109375" style="2" customWidth="1"/>
    <col min="2316" max="2316" width="2.85546875" style="2" customWidth="1"/>
    <col min="2317" max="2560" width="11.42578125" style="2"/>
    <col min="2561" max="2561" width="2.85546875" style="2" customWidth="1"/>
    <col min="2562" max="2563" width="37.5703125" style="2" customWidth="1"/>
    <col min="2564" max="2564" width="2.85546875" style="2" customWidth="1"/>
    <col min="2565" max="2567" width="15.7109375" style="2" customWidth="1"/>
    <col min="2568" max="2568" width="2.85546875" style="2" customWidth="1"/>
    <col min="2569" max="2571" width="15.7109375" style="2" customWidth="1"/>
    <col min="2572" max="2572" width="2.85546875" style="2" customWidth="1"/>
    <col min="2573" max="2816" width="11.42578125" style="2"/>
    <col min="2817" max="2817" width="2.85546875" style="2" customWidth="1"/>
    <col min="2818" max="2819" width="37.5703125" style="2" customWidth="1"/>
    <col min="2820" max="2820" width="2.85546875" style="2" customWidth="1"/>
    <col min="2821" max="2823" width="15.7109375" style="2" customWidth="1"/>
    <col min="2824" max="2824" width="2.85546875" style="2" customWidth="1"/>
    <col min="2825" max="2827" width="15.7109375" style="2" customWidth="1"/>
    <col min="2828" max="2828" width="2.85546875" style="2" customWidth="1"/>
    <col min="2829" max="3072" width="11.42578125" style="2"/>
    <col min="3073" max="3073" width="2.85546875" style="2" customWidth="1"/>
    <col min="3074" max="3075" width="37.5703125" style="2" customWidth="1"/>
    <col min="3076" max="3076" width="2.85546875" style="2" customWidth="1"/>
    <col min="3077" max="3079" width="15.7109375" style="2" customWidth="1"/>
    <col min="3080" max="3080" width="2.85546875" style="2" customWidth="1"/>
    <col min="3081" max="3083" width="15.7109375" style="2" customWidth="1"/>
    <col min="3084" max="3084" width="2.85546875" style="2" customWidth="1"/>
    <col min="3085" max="3328" width="11.42578125" style="2"/>
    <col min="3329" max="3329" width="2.85546875" style="2" customWidth="1"/>
    <col min="3330" max="3331" width="37.5703125" style="2" customWidth="1"/>
    <col min="3332" max="3332" width="2.85546875" style="2" customWidth="1"/>
    <col min="3333" max="3335" width="15.7109375" style="2" customWidth="1"/>
    <col min="3336" max="3336" width="2.85546875" style="2" customWidth="1"/>
    <col min="3337" max="3339" width="15.7109375" style="2" customWidth="1"/>
    <col min="3340" max="3340" width="2.85546875" style="2" customWidth="1"/>
    <col min="3341" max="3584" width="11.42578125" style="2"/>
    <col min="3585" max="3585" width="2.85546875" style="2" customWidth="1"/>
    <col min="3586" max="3587" width="37.5703125" style="2" customWidth="1"/>
    <col min="3588" max="3588" width="2.85546875" style="2" customWidth="1"/>
    <col min="3589" max="3591" width="15.7109375" style="2" customWidth="1"/>
    <col min="3592" max="3592" width="2.85546875" style="2" customWidth="1"/>
    <col min="3593" max="3595" width="15.7109375" style="2" customWidth="1"/>
    <col min="3596" max="3596" width="2.85546875" style="2" customWidth="1"/>
    <col min="3597" max="3840" width="11.42578125" style="2"/>
    <col min="3841" max="3841" width="2.85546875" style="2" customWidth="1"/>
    <col min="3842" max="3843" width="37.5703125" style="2" customWidth="1"/>
    <col min="3844" max="3844" width="2.85546875" style="2" customWidth="1"/>
    <col min="3845" max="3847" width="15.7109375" style="2" customWidth="1"/>
    <col min="3848" max="3848" width="2.85546875" style="2" customWidth="1"/>
    <col min="3849" max="3851" width="15.7109375" style="2" customWidth="1"/>
    <col min="3852" max="3852" width="2.85546875" style="2" customWidth="1"/>
    <col min="3853" max="4096" width="11.42578125" style="2"/>
    <col min="4097" max="4097" width="2.85546875" style="2" customWidth="1"/>
    <col min="4098" max="4099" width="37.5703125" style="2" customWidth="1"/>
    <col min="4100" max="4100" width="2.85546875" style="2" customWidth="1"/>
    <col min="4101" max="4103" width="15.7109375" style="2" customWidth="1"/>
    <col min="4104" max="4104" width="2.85546875" style="2" customWidth="1"/>
    <col min="4105" max="4107" width="15.7109375" style="2" customWidth="1"/>
    <col min="4108" max="4108" width="2.85546875" style="2" customWidth="1"/>
    <col min="4109" max="4352" width="11.42578125" style="2"/>
    <col min="4353" max="4353" width="2.85546875" style="2" customWidth="1"/>
    <col min="4354" max="4355" width="37.5703125" style="2" customWidth="1"/>
    <col min="4356" max="4356" width="2.85546875" style="2" customWidth="1"/>
    <col min="4357" max="4359" width="15.7109375" style="2" customWidth="1"/>
    <col min="4360" max="4360" width="2.85546875" style="2" customWidth="1"/>
    <col min="4361" max="4363" width="15.7109375" style="2" customWidth="1"/>
    <col min="4364" max="4364" width="2.85546875" style="2" customWidth="1"/>
    <col min="4365" max="4608" width="11.42578125" style="2"/>
    <col min="4609" max="4609" width="2.85546875" style="2" customWidth="1"/>
    <col min="4610" max="4611" width="37.5703125" style="2" customWidth="1"/>
    <col min="4612" max="4612" width="2.85546875" style="2" customWidth="1"/>
    <col min="4613" max="4615" width="15.7109375" style="2" customWidth="1"/>
    <col min="4616" max="4616" width="2.85546875" style="2" customWidth="1"/>
    <col min="4617" max="4619" width="15.7109375" style="2" customWidth="1"/>
    <col min="4620" max="4620" width="2.85546875" style="2" customWidth="1"/>
    <col min="4621" max="4864" width="11.42578125" style="2"/>
    <col min="4865" max="4865" width="2.85546875" style="2" customWidth="1"/>
    <col min="4866" max="4867" width="37.5703125" style="2" customWidth="1"/>
    <col min="4868" max="4868" width="2.85546875" style="2" customWidth="1"/>
    <col min="4869" max="4871" width="15.7109375" style="2" customWidth="1"/>
    <col min="4872" max="4872" width="2.85546875" style="2" customWidth="1"/>
    <col min="4873" max="4875" width="15.7109375" style="2" customWidth="1"/>
    <col min="4876" max="4876" width="2.85546875" style="2" customWidth="1"/>
    <col min="4877" max="5120" width="11.42578125" style="2"/>
    <col min="5121" max="5121" width="2.85546875" style="2" customWidth="1"/>
    <col min="5122" max="5123" width="37.5703125" style="2" customWidth="1"/>
    <col min="5124" max="5124" width="2.85546875" style="2" customWidth="1"/>
    <col min="5125" max="5127" width="15.7109375" style="2" customWidth="1"/>
    <col min="5128" max="5128" width="2.85546875" style="2" customWidth="1"/>
    <col min="5129" max="5131" width="15.7109375" style="2" customWidth="1"/>
    <col min="5132" max="5132" width="2.85546875" style="2" customWidth="1"/>
    <col min="5133" max="5376" width="11.42578125" style="2"/>
    <col min="5377" max="5377" width="2.85546875" style="2" customWidth="1"/>
    <col min="5378" max="5379" width="37.5703125" style="2" customWidth="1"/>
    <col min="5380" max="5380" width="2.85546875" style="2" customWidth="1"/>
    <col min="5381" max="5383" width="15.7109375" style="2" customWidth="1"/>
    <col min="5384" max="5384" width="2.85546875" style="2" customWidth="1"/>
    <col min="5385" max="5387" width="15.7109375" style="2" customWidth="1"/>
    <col min="5388" max="5388" width="2.85546875" style="2" customWidth="1"/>
    <col min="5389" max="5632" width="11.42578125" style="2"/>
    <col min="5633" max="5633" width="2.85546875" style="2" customWidth="1"/>
    <col min="5634" max="5635" width="37.5703125" style="2" customWidth="1"/>
    <col min="5636" max="5636" width="2.85546875" style="2" customWidth="1"/>
    <col min="5637" max="5639" width="15.7109375" style="2" customWidth="1"/>
    <col min="5640" max="5640" width="2.85546875" style="2" customWidth="1"/>
    <col min="5641" max="5643" width="15.7109375" style="2" customWidth="1"/>
    <col min="5644" max="5644" width="2.85546875" style="2" customWidth="1"/>
    <col min="5645" max="5888" width="11.42578125" style="2"/>
    <col min="5889" max="5889" width="2.85546875" style="2" customWidth="1"/>
    <col min="5890" max="5891" width="37.5703125" style="2" customWidth="1"/>
    <col min="5892" max="5892" width="2.85546875" style="2" customWidth="1"/>
    <col min="5893" max="5895" width="15.7109375" style="2" customWidth="1"/>
    <col min="5896" max="5896" width="2.85546875" style="2" customWidth="1"/>
    <col min="5897" max="5899" width="15.7109375" style="2" customWidth="1"/>
    <col min="5900" max="5900" width="2.85546875" style="2" customWidth="1"/>
    <col min="5901" max="6144" width="11.42578125" style="2"/>
    <col min="6145" max="6145" width="2.85546875" style="2" customWidth="1"/>
    <col min="6146" max="6147" width="37.5703125" style="2" customWidth="1"/>
    <col min="6148" max="6148" width="2.85546875" style="2" customWidth="1"/>
    <col min="6149" max="6151" width="15.7109375" style="2" customWidth="1"/>
    <col min="6152" max="6152" width="2.85546875" style="2" customWidth="1"/>
    <col min="6153" max="6155" width="15.7109375" style="2" customWidth="1"/>
    <col min="6156" max="6156" width="2.85546875" style="2" customWidth="1"/>
    <col min="6157" max="6400" width="11.42578125" style="2"/>
    <col min="6401" max="6401" width="2.85546875" style="2" customWidth="1"/>
    <col min="6402" max="6403" width="37.5703125" style="2" customWidth="1"/>
    <col min="6404" max="6404" width="2.85546875" style="2" customWidth="1"/>
    <col min="6405" max="6407" width="15.7109375" style="2" customWidth="1"/>
    <col min="6408" max="6408" width="2.85546875" style="2" customWidth="1"/>
    <col min="6409" max="6411" width="15.7109375" style="2" customWidth="1"/>
    <col min="6412" max="6412" width="2.85546875" style="2" customWidth="1"/>
    <col min="6413" max="6656" width="11.42578125" style="2"/>
    <col min="6657" max="6657" width="2.85546875" style="2" customWidth="1"/>
    <col min="6658" max="6659" width="37.5703125" style="2" customWidth="1"/>
    <col min="6660" max="6660" width="2.85546875" style="2" customWidth="1"/>
    <col min="6661" max="6663" width="15.7109375" style="2" customWidth="1"/>
    <col min="6664" max="6664" width="2.85546875" style="2" customWidth="1"/>
    <col min="6665" max="6667" width="15.7109375" style="2" customWidth="1"/>
    <col min="6668" max="6668" width="2.85546875" style="2" customWidth="1"/>
    <col min="6669" max="6912" width="11.42578125" style="2"/>
    <col min="6913" max="6913" width="2.85546875" style="2" customWidth="1"/>
    <col min="6914" max="6915" width="37.5703125" style="2" customWidth="1"/>
    <col min="6916" max="6916" width="2.85546875" style="2" customWidth="1"/>
    <col min="6917" max="6919" width="15.7109375" style="2" customWidth="1"/>
    <col min="6920" max="6920" width="2.85546875" style="2" customWidth="1"/>
    <col min="6921" max="6923" width="15.7109375" style="2" customWidth="1"/>
    <col min="6924" max="6924" width="2.85546875" style="2" customWidth="1"/>
    <col min="6925" max="7168" width="11.42578125" style="2"/>
    <col min="7169" max="7169" width="2.85546875" style="2" customWidth="1"/>
    <col min="7170" max="7171" width="37.5703125" style="2" customWidth="1"/>
    <col min="7172" max="7172" width="2.85546875" style="2" customWidth="1"/>
    <col min="7173" max="7175" width="15.7109375" style="2" customWidth="1"/>
    <col min="7176" max="7176" width="2.85546875" style="2" customWidth="1"/>
    <col min="7177" max="7179" width="15.7109375" style="2" customWidth="1"/>
    <col min="7180" max="7180" width="2.85546875" style="2" customWidth="1"/>
    <col min="7181" max="7424" width="11.42578125" style="2"/>
    <col min="7425" max="7425" width="2.85546875" style="2" customWidth="1"/>
    <col min="7426" max="7427" width="37.5703125" style="2" customWidth="1"/>
    <col min="7428" max="7428" width="2.85546875" style="2" customWidth="1"/>
    <col min="7429" max="7431" width="15.7109375" style="2" customWidth="1"/>
    <col min="7432" max="7432" width="2.85546875" style="2" customWidth="1"/>
    <col min="7433" max="7435" width="15.7109375" style="2" customWidth="1"/>
    <col min="7436" max="7436" width="2.85546875" style="2" customWidth="1"/>
    <col min="7437" max="7680" width="11.42578125" style="2"/>
    <col min="7681" max="7681" width="2.85546875" style="2" customWidth="1"/>
    <col min="7682" max="7683" width="37.5703125" style="2" customWidth="1"/>
    <col min="7684" max="7684" width="2.85546875" style="2" customWidth="1"/>
    <col min="7685" max="7687" width="15.7109375" style="2" customWidth="1"/>
    <col min="7688" max="7688" width="2.85546875" style="2" customWidth="1"/>
    <col min="7689" max="7691" width="15.7109375" style="2" customWidth="1"/>
    <col min="7692" max="7692" width="2.85546875" style="2" customWidth="1"/>
    <col min="7693" max="7936" width="11.42578125" style="2"/>
    <col min="7937" max="7937" width="2.85546875" style="2" customWidth="1"/>
    <col min="7938" max="7939" width="37.5703125" style="2" customWidth="1"/>
    <col min="7940" max="7940" width="2.85546875" style="2" customWidth="1"/>
    <col min="7941" max="7943" width="15.7109375" style="2" customWidth="1"/>
    <col min="7944" max="7944" width="2.85546875" style="2" customWidth="1"/>
    <col min="7945" max="7947" width="15.7109375" style="2" customWidth="1"/>
    <col min="7948" max="7948" width="2.85546875" style="2" customWidth="1"/>
    <col min="7949" max="8192" width="11.42578125" style="2"/>
    <col min="8193" max="8193" width="2.85546875" style="2" customWidth="1"/>
    <col min="8194" max="8195" width="37.5703125" style="2" customWidth="1"/>
    <col min="8196" max="8196" width="2.85546875" style="2" customWidth="1"/>
    <col min="8197" max="8199" width="15.7109375" style="2" customWidth="1"/>
    <col min="8200" max="8200" width="2.85546875" style="2" customWidth="1"/>
    <col min="8201" max="8203" width="15.7109375" style="2" customWidth="1"/>
    <col min="8204" max="8204" width="2.85546875" style="2" customWidth="1"/>
    <col min="8205" max="8448" width="11.42578125" style="2"/>
    <col min="8449" max="8449" width="2.85546875" style="2" customWidth="1"/>
    <col min="8450" max="8451" width="37.5703125" style="2" customWidth="1"/>
    <col min="8452" max="8452" width="2.85546875" style="2" customWidth="1"/>
    <col min="8453" max="8455" width="15.7109375" style="2" customWidth="1"/>
    <col min="8456" max="8456" width="2.85546875" style="2" customWidth="1"/>
    <col min="8457" max="8459" width="15.7109375" style="2" customWidth="1"/>
    <col min="8460" max="8460" width="2.85546875" style="2" customWidth="1"/>
    <col min="8461" max="8704" width="11.42578125" style="2"/>
    <col min="8705" max="8705" width="2.85546875" style="2" customWidth="1"/>
    <col min="8706" max="8707" width="37.5703125" style="2" customWidth="1"/>
    <col min="8708" max="8708" width="2.85546875" style="2" customWidth="1"/>
    <col min="8709" max="8711" width="15.7109375" style="2" customWidth="1"/>
    <col min="8712" max="8712" width="2.85546875" style="2" customWidth="1"/>
    <col min="8713" max="8715" width="15.7109375" style="2" customWidth="1"/>
    <col min="8716" max="8716" width="2.85546875" style="2" customWidth="1"/>
    <col min="8717" max="8960" width="11.42578125" style="2"/>
    <col min="8961" max="8961" width="2.85546875" style="2" customWidth="1"/>
    <col min="8962" max="8963" width="37.5703125" style="2" customWidth="1"/>
    <col min="8964" max="8964" width="2.85546875" style="2" customWidth="1"/>
    <col min="8965" max="8967" width="15.7109375" style="2" customWidth="1"/>
    <col min="8968" max="8968" width="2.85546875" style="2" customWidth="1"/>
    <col min="8969" max="8971" width="15.7109375" style="2" customWidth="1"/>
    <col min="8972" max="8972" width="2.85546875" style="2" customWidth="1"/>
    <col min="8973" max="9216" width="11.42578125" style="2"/>
    <col min="9217" max="9217" width="2.85546875" style="2" customWidth="1"/>
    <col min="9218" max="9219" width="37.5703125" style="2" customWidth="1"/>
    <col min="9220" max="9220" width="2.85546875" style="2" customWidth="1"/>
    <col min="9221" max="9223" width="15.7109375" style="2" customWidth="1"/>
    <col min="9224" max="9224" width="2.85546875" style="2" customWidth="1"/>
    <col min="9225" max="9227" width="15.7109375" style="2" customWidth="1"/>
    <col min="9228" max="9228" width="2.85546875" style="2" customWidth="1"/>
    <col min="9229" max="9472" width="11.42578125" style="2"/>
    <col min="9473" max="9473" width="2.85546875" style="2" customWidth="1"/>
    <col min="9474" max="9475" width="37.5703125" style="2" customWidth="1"/>
    <col min="9476" max="9476" width="2.85546875" style="2" customWidth="1"/>
    <col min="9477" max="9479" width="15.7109375" style="2" customWidth="1"/>
    <col min="9480" max="9480" width="2.85546875" style="2" customWidth="1"/>
    <col min="9481" max="9483" width="15.7109375" style="2" customWidth="1"/>
    <col min="9484" max="9484" width="2.85546875" style="2" customWidth="1"/>
    <col min="9485" max="9728" width="11.42578125" style="2"/>
    <col min="9729" max="9729" width="2.85546875" style="2" customWidth="1"/>
    <col min="9730" max="9731" width="37.5703125" style="2" customWidth="1"/>
    <col min="9732" max="9732" width="2.85546875" style="2" customWidth="1"/>
    <col min="9733" max="9735" width="15.7109375" style="2" customWidth="1"/>
    <col min="9736" max="9736" width="2.85546875" style="2" customWidth="1"/>
    <col min="9737" max="9739" width="15.7109375" style="2" customWidth="1"/>
    <col min="9740" max="9740" width="2.85546875" style="2" customWidth="1"/>
    <col min="9741" max="9984" width="11.42578125" style="2"/>
    <col min="9985" max="9985" width="2.85546875" style="2" customWidth="1"/>
    <col min="9986" max="9987" width="37.5703125" style="2" customWidth="1"/>
    <col min="9988" max="9988" width="2.85546875" style="2" customWidth="1"/>
    <col min="9989" max="9991" width="15.7109375" style="2" customWidth="1"/>
    <col min="9992" max="9992" width="2.85546875" style="2" customWidth="1"/>
    <col min="9993" max="9995" width="15.7109375" style="2" customWidth="1"/>
    <col min="9996" max="9996" width="2.85546875" style="2" customWidth="1"/>
    <col min="9997" max="10240" width="11.42578125" style="2"/>
    <col min="10241" max="10241" width="2.85546875" style="2" customWidth="1"/>
    <col min="10242" max="10243" width="37.5703125" style="2" customWidth="1"/>
    <col min="10244" max="10244" width="2.85546875" style="2" customWidth="1"/>
    <col min="10245" max="10247" width="15.7109375" style="2" customWidth="1"/>
    <col min="10248" max="10248" width="2.85546875" style="2" customWidth="1"/>
    <col min="10249" max="10251" width="15.7109375" style="2" customWidth="1"/>
    <col min="10252" max="10252" width="2.85546875" style="2" customWidth="1"/>
    <col min="10253" max="10496" width="11.42578125" style="2"/>
    <col min="10497" max="10497" width="2.85546875" style="2" customWidth="1"/>
    <col min="10498" max="10499" width="37.5703125" style="2" customWidth="1"/>
    <col min="10500" max="10500" width="2.85546875" style="2" customWidth="1"/>
    <col min="10501" max="10503" width="15.7109375" style="2" customWidth="1"/>
    <col min="10504" max="10504" width="2.85546875" style="2" customWidth="1"/>
    <col min="10505" max="10507" width="15.7109375" style="2" customWidth="1"/>
    <col min="10508" max="10508" width="2.85546875" style="2" customWidth="1"/>
    <col min="10509" max="10752" width="11.42578125" style="2"/>
    <col min="10753" max="10753" width="2.85546875" style="2" customWidth="1"/>
    <col min="10754" max="10755" width="37.5703125" style="2" customWidth="1"/>
    <col min="10756" max="10756" width="2.85546875" style="2" customWidth="1"/>
    <col min="10757" max="10759" width="15.7109375" style="2" customWidth="1"/>
    <col min="10760" max="10760" width="2.85546875" style="2" customWidth="1"/>
    <col min="10761" max="10763" width="15.7109375" style="2" customWidth="1"/>
    <col min="10764" max="10764" width="2.85546875" style="2" customWidth="1"/>
    <col min="10765" max="11008" width="11.42578125" style="2"/>
    <col min="11009" max="11009" width="2.85546875" style="2" customWidth="1"/>
    <col min="11010" max="11011" width="37.5703125" style="2" customWidth="1"/>
    <col min="11012" max="11012" width="2.85546875" style="2" customWidth="1"/>
    <col min="11013" max="11015" width="15.7109375" style="2" customWidth="1"/>
    <col min="11016" max="11016" width="2.85546875" style="2" customWidth="1"/>
    <col min="11017" max="11019" width="15.7109375" style="2" customWidth="1"/>
    <col min="11020" max="11020" width="2.85546875" style="2" customWidth="1"/>
    <col min="11021" max="11264" width="11.42578125" style="2"/>
    <col min="11265" max="11265" width="2.85546875" style="2" customWidth="1"/>
    <col min="11266" max="11267" width="37.5703125" style="2" customWidth="1"/>
    <col min="11268" max="11268" width="2.85546875" style="2" customWidth="1"/>
    <col min="11269" max="11271" width="15.7109375" style="2" customWidth="1"/>
    <col min="11272" max="11272" width="2.85546875" style="2" customWidth="1"/>
    <col min="11273" max="11275" width="15.7109375" style="2" customWidth="1"/>
    <col min="11276" max="11276" width="2.85546875" style="2" customWidth="1"/>
    <col min="11277" max="11520" width="11.42578125" style="2"/>
    <col min="11521" max="11521" width="2.85546875" style="2" customWidth="1"/>
    <col min="11522" max="11523" width="37.5703125" style="2" customWidth="1"/>
    <col min="11524" max="11524" width="2.85546875" style="2" customWidth="1"/>
    <col min="11525" max="11527" width="15.7109375" style="2" customWidth="1"/>
    <col min="11528" max="11528" width="2.85546875" style="2" customWidth="1"/>
    <col min="11529" max="11531" width="15.7109375" style="2" customWidth="1"/>
    <col min="11532" max="11532" width="2.85546875" style="2" customWidth="1"/>
    <col min="11533" max="11776" width="11.42578125" style="2"/>
    <col min="11777" max="11777" width="2.85546875" style="2" customWidth="1"/>
    <col min="11778" max="11779" width="37.5703125" style="2" customWidth="1"/>
    <col min="11780" max="11780" width="2.85546875" style="2" customWidth="1"/>
    <col min="11781" max="11783" width="15.7109375" style="2" customWidth="1"/>
    <col min="11784" max="11784" width="2.85546875" style="2" customWidth="1"/>
    <col min="11785" max="11787" width="15.7109375" style="2" customWidth="1"/>
    <col min="11788" max="11788" width="2.85546875" style="2" customWidth="1"/>
    <col min="11789" max="12032" width="11.42578125" style="2"/>
    <col min="12033" max="12033" width="2.85546875" style="2" customWidth="1"/>
    <col min="12034" max="12035" width="37.5703125" style="2" customWidth="1"/>
    <col min="12036" max="12036" width="2.85546875" style="2" customWidth="1"/>
    <col min="12037" max="12039" width="15.7109375" style="2" customWidth="1"/>
    <col min="12040" max="12040" width="2.85546875" style="2" customWidth="1"/>
    <col min="12041" max="12043" width="15.7109375" style="2" customWidth="1"/>
    <col min="12044" max="12044" width="2.85546875" style="2" customWidth="1"/>
    <col min="12045" max="12288" width="11.42578125" style="2"/>
    <col min="12289" max="12289" width="2.85546875" style="2" customWidth="1"/>
    <col min="12290" max="12291" width="37.5703125" style="2" customWidth="1"/>
    <col min="12292" max="12292" width="2.85546875" style="2" customWidth="1"/>
    <col min="12293" max="12295" width="15.7109375" style="2" customWidth="1"/>
    <col min="12296" max="12296" width="2.85546875" style="2" customWidth="1"/>
    <col min="12297" max="12299" width="15.7109375" style="2" customWidth="1"/>
    <col min="12300" max="12300" width="2.85546875" style="2" customWidth="1"/>
    <col min="12301" max="12544" width="11.42578125" style="2"/>
    <col min="12545" max="12545" width="2.85546875" style="2" customWidth="1"/>
    <col min="12546" max="12547" width="37.5703125" style="2" customWidth="1"/>
    <col min="12548" max="12548" width="2.85546875" style="2" customWidth="1"/>
    <col min="12549" max="12551" width="15.7109375" style="2" customWidth="1"/>
    <col min="12552" max="12552" width="2.85546875" style="2" customWidth="1"/>
    <col min="12553" max="12555" width="15.7109375" style="2" customWidth="1"/>
    <col min="12556" max="12556" width="2.85546875" style="2" customWidth="1"/>
    <col min="12557" max="12800" width="11.42578125" style="2"/>
    <col min="12801" max="12801" width="2.85546875" style="2" customWidth="1"/>
    <col min="12802" max="12803" width="37.5703125" style="2" customWidth="1"/>
    <col min="12804" max="12804" width="2.85546875" style="2" customWidth="1"/>
    <col min="12805" max="12807" width="15.7109375" style="2" customWidth="1"/>
    <col min="12808" max="12808" width="2.85546875" style="2" customWidth="1"/>
    <col min="12809" max="12811" width="15.7109375" style="2" customWidth="1"/>
    <col min="12812" max="12812" width="2.85546875" style="2" customWidth="1"/>
    <col min="12813" max="13056" width="11.42578125" style="2"/>
    <col min="13057" max="13057" width="2.85546875" style="2" customWidth="1"/>
    <col min="13058" max="13059" width="37.5703125" style="2" customWidth="1"/>
    <col min="13060" max="13060" width="2.85546875" style="2" customWidth="1"/>
    <col min="13061" max="13063" width="15.7109375" style="2" customWidth="1"/>
    <col min="13064" max="13064" width="2.85546875" style="2" customWidth="1"/>
    <col min="13065" max="13067" width="15.7109375" style="2" customWidth="1"/>
    <col min="13068" max="13068" width="2.85546875" style="2" customWidth="1"/>
    <col min="13069" max="13312" width="11.42578125" style="2"/>
    <col min="13313" max="13313" width="2.85546875" style="2" customWidth="1"/>
    <col min="13314" max="13315" width="37.5703125" style="2" customWidth="1"/>
    <col min="13316" max="13316" width="2.85546875" style="2" customWidth="1"/>
    <col min="13317" max="13319" width="15.7109375" style="2" customWidth="1"/>
    <col min="13320" max="13320" width="2.85546875" style="2" customWidth="1"/>
    <col min="13321" max="13323" width="15.7109375" style="2" customWidth="1"/>
    <col min="13324" max="13324" width="2.85546875" style="2" customWidth="1"/>
    <col min="13325" max="13568" width="11.42578125" style="2"/>
    <col min="13569" max="13569" width="2.85546875" style="2" customWidth="1"/>
    <col min="13570" max="13571" width="37.5703125" style="2" customWidth="1"/>
    <col min="13572" max="13572" width="2.85546875" style="2" customWidth="1"/>
    <col min="13573" max="13575" width="15.7109375" style="2" customWidth="1"/>
    <col min="13576" max="13576" width="2.85546875" style="2" customWidth="1"/>
    <col min="13577" max="13579" width="15.7109375" style="2" customWidth="1"/>
    <col min="13580" max="13580" width="2.85546875" style="2" customWidth="1"/>
    <col min="13581" max="13824" width="11.42578125" style="2"/>
    <col min="13825" max="13825" width="2.85546875" style="2" customWidth="1"/>
    <col min="13826" max="13827" width="37.5703125" style="2" customWidth="1"/>
    <col min="13828" max="13828" width="2.85546875" style="2" customWidth="1"/>
    <col min="13829" max="13831" width="15.7109375" style="2" customWidth="1"/>
    <col min="13832" max="13832" width="2.85546875" style="2" customWidth="1"/>
    <col min="13833" max="13835" width="15.7109375" style="2" customWidth="1"/>
    <col min="13836" max="13836" width="2.85546875" style="2" customWidth="1"/>
    <col min="13837" max="14080" width="11.42578125" style="2"/>
    <col min="14081" max="14081" width="2.85546875" style="2" customWidth="1"/>
    <col min="14082" max="14083" width="37.5703125" style="2" customWidth="1"/>
    <col min="14084" max="14084" width="2.85546875" style="2" customWidth="1"/>
    <col min="14085" max="14087" width="15.7109375" style="2" customWidth="1"/>
    <col min="14088" max="14088" width="2.85546875" style="2" customWidth="1"/>
    <col min="14089" max="14091" width="15.7109375" style="2" customWidth="1"/>
    <col min="14092" max="14092" width="2.85546875" style="2" customWidth="1"/>
    <col min="14093" max="14336" width="11.42578125" style="2"/>
    <col min="14337" max="14337" width="2.85546875" style="2" customWidth="1"/>
    <col min="14338" max="14339" width="37.5703125" style="2" customWidth="1"/>
    <col min="14340" max="14340" width="2.85546875" style="2" customWidth="1"/>
    <col min="14341" max="14343" width="15.7109375" style="2" customWidth="1"/>
    <col min="14344" max="14344" width="2.85546875" style="2" customWidth="1"/>
    <col min="14345" max="14347" width="15.7109375" style="2" customWidth="1"/>
    <col min="14348" max="14348" width="2.85546875" style="2" customWidth="1"/>
    <col min="14349" max="14592" width="11.42578125" style="2"/>
    <col min="14593" max="14593" width="2.85546875" style="2" customWidth="1"/>
    <col min="14594" max="14595" width="37.5703125" style="2" customWidth="1"/>
    <col min="14596" max="14596" width="2.85546875" style="2" customWidth="1"/>
    <col min="14597" max="14599" width="15.7109375" style="2" customWidth="1"/>
    <col min="14600" max="14600" width="2.85546875" style="2" customWidth="1"/>
    <col min="14601" max="14603" width="15.7109375" style="2" customWidth="1"/>
    <col min="14604" max="14604" width="2.85546875" style="2" customWidth="1"/>
    <col min="14605" max="14848" width="11.42578125" style="2"/>
    <col min="14849" max="14849" width="2.85546875" style="2" customWidth="1"/>
    <col min="14850" max="14851" width="37.5703125" style="2" customWidth="1"/>
    <col min="14852" max="14852" width="2.85546875" style="2" customWidth="1"/>
    <col min="14853" max="14855" width="15.7109375" style="2" customWidth="1"/>
    <col min="14856" max="14856" width="2.85546875" style="2" customWidth="1"/>
    <col min="14857" max="14859" width="15.7109375" style="2" customWidth="1"/>
    <col min="14860" max="14860" width="2.85546875" style="2" customWidth="1"/>
    <col min="14861" max="15104" width="11.42578125" style="2"/>
    <col min="15105" max="15105" width="2.85546875" style="2" customWidth="1"/>
    <col min="15106" max="15107" width="37.5703125" style="2" customWidth="1"/>
    <col min="15108" max="15108" width="2.85546875" style="2" customWidth="1"/>
    <col min="15109" max="15111" width="15.7109375" style="2" customWidth="1"/>
    <col min="15112" max="15112" width="2.85546875" style="2" customWidth="1"/>
    <col min="15113" max="15115" width="15.7109375" style="2" customWidth="1"/>
    <col min="15116" max="15116" width="2.85546875" style="2" customWidth="1"/>
    <col min="15117" max="15360" width="11.42578125" style="2"/>
    <col min="15361" max="15361" width="2.85546875" style="2" customWidth="1"/>
    <col min="15362" max="15363" width="37.5703125" style="2" customWidth="1"/>
    <col min="15364" max="15364" width="2.85546875" style="2" customWidth="1"/>
    <col min="15365" max="15367" width="15.7109375" style="2" customWidth="1"/>
    <col min="15368" max="15368" width="2.85546875" style="2" customWidth="1"/>
    <col min="15369" max="15371" width="15.7109375" style="2" customWidth="1"/>
    <col min="15372" max="15372" width="2.85546875" style="2" customWidth="1"/>
    <col min="15373" max="15616" width="11.42578125" style="2"/>
    <col min="15617" max="15617" width="2.85546875" style="2" customWidth="1"/>
    <col min="15618" max="15619" width="37.5703125" style="2" customWidth="1"/>
    <col min="15620" max="15620" width="2.85546875" style="2" customWidth="1"/>
    <col min="15621" max="15623" width="15.7109375" style="2" customWidth="1"/>
    <col min="15624" max="15624" width="2.85546875" style="2" customWidth="1"/>
    <col min="15625" max="15627" width="15.7109375" style="2" customWidth="1"/>
    <col min="15628" max="15628" width="2.85546875" style="2" customWidth="1"/>
    <col min="15629" max="15872" width="11.42578125" style="2"/>
    <col min="15873" max="15873" width="2.85546875" style="2" customWidth="1"/>
    <col min="15874" max="15875" width="37.5703125" style="2" customWidth="1"/>
    <col min="15876" max="15876" width="2.85546875" style="2" customWidth="1"/>
    <col min="15877" max="15879" width="15.7109375" style="2" customWidth="1"/>
    <col min="15880" max="15880" width="2.85546875" style="2" customWidth="1"/>
    <col min="15881" max="15883" width="15.7109375" style="2" customWidth="1"/>
    <col min="15884" max="15884" width="2.85546875" style="2" customWidth="1"/>
    <col min="15885" max="16128" width="11.42578125" style="2"/>
    <col min="16129" max="16129" width="2.85546875" style="2" customWidth="1"/>
    <col min="16130" max="16131" width="37.5703125" style="2" customWidth="1"/>
    <col min="16132" max="16132" width="2.85546875" style="2" customWidth="1"/>
    <col min="16133" max="16135" width="15.7109375" style="2" customWidth="1"/>
    <col min="16136" max="16136" width="2.85546875" style="2" customWidth="1"/>
    <col min="16137" max="16139" width="15.7109375" style="2" customWidth="1"/>
    <col min="16140" max="16140" width="2.85546875" style="2" customWidth="1"/>
    <col min="16141" max="16384" width="11.42578125" style="2"/>
  </cols>
  <sheetData>
    <row r="1" spans="1:14" ht="12" customHeight="1" x14ac:dyDescent="0.25">
      <c r="B1" s="1"/>
      <c r="C1" s="1"/>
      <c r="E1" s="237"/>
      <c r="F1" s="1"/>
      <c r="M1" s="185"/>
      <c r="N1" s="185"/>
    </row>
    <row r="2" spans="1:14" ht="12" customHeight="1" x14ac:dyDescent="0.25">
      <c r="B2" s="4" t="s">
        <v>393</v>
      </c>
      <c r="C2" s="4"/>
      <c r="E2" s="302"/>
      <c r="F2" s="5"/>
      <c r="M2" s="185"/>
      <c r="N2" s="185"/>
    </row>
    <row r="3" spans="1:14" ht="12" customHeight="1" x14ac:dyDescent="0.25">
      <c r="B3" s="4" t="s">
        <v>394</v>
      </c>
      <c r="C3" s="4"/>
      <c r="E3" s="302"/>
      <c r="F3" s="5"/>
      <c r="M3" s="185"/>
      <c r="N3" s="185"/>
    </row>
    <row r="4" spans="1:14" s="131" customFormat="1" ht="12" customHeight="1" x14ac:dyDescent="0.25">
      <c r="A4" s="223"/>
      <c r="B4" s="106"/>
      <c r="C4" s="106"/>
      <c r="D4" s="223"/>
      <c r="E4" s="224"/>
      <c r="F4" s="8"/>
      <c r="G4" s="223"/>
      <c r="H4" s="223"/>
      <c r="I4" s="98"/>
      <c r="J4" s="223"/>
      <c r="K4" s="223"/>
      <c r="L4" s="350"/>
      <c r="M4" s="185"/>
      <c r="N4" s="185"/>
    </row>
    <row r="5" spans="1:14" ht="12" customHeight="1" x14ac:dyDescent="0.25">
      <c r="B5" s="2295" t="s">
        <v>4</v>
      </c>
      <c r="C5" s="2295" t="s">
        <v>357</v>
      </c>
      <c r="E5" s="2295">
        <v>2017</v>
      </c>
      <c r="F5" s="2295"/>
      <c r="G5" s="2295"/>
      <c r="I5" s="2295">
        <v>2016</v>
      </c>
      <c r="J5" s="2295"/>
      <c r="K5" s="2295"/>
      <c r="M5" s="185"/>
      <c r="N5" s="185"/>
    </row>
    <row r="6" spans="1:14" ht="12" customHeight="1" x14ac:dyDescent="0.25">
      <c r="B6" s="2295"/>
      <c r="C6" s="2295"/>
      <c r="E6" s="2295" t="s">
        <v>184</v>
      </c>
      <c r="F6" s="430" t="s">
        <v>185</v>
      </c>
      <c r="G6" s="430" t="s">
        <v>186</v>
      </c>
      <c r="I6" s="2295" t="s">
        <v>184</v>
      </c>
      <c r="J6" s="430" t="s">
        <v>185</v>
      </c>
      <c r="K6" s="430" t="s">
        <v>186</v>
      </c>
      <c r="M6" s="185"/>
      <c r="N6" s="185"/>
    </row>
    <row r="7" spans="1:14" ht="12" customHeight="1" x14ac:dyDescent="0.25">
      <c r="B7" s="2295"/>
      <c r="C7" s="2295"/>
      <c r="E7" s="2337"/>
      <c r="F7" s="673" t="s">
        <v>187</v>
      </c>
      <c r="G7" s="673" t="s">
        <v>187</v>
      </c>
      <c r="I7" s="2337"/>
      <c r="J7" s="673" t="s">
        <v>187</v>
      </c>
      <c r="K7" s="673" t="s">
        <v>187</v>
      </c>
      <c r="M7" s="185"/>
      <c r="N7" s="185"/>
    </row>
    <row r="8" spans="1:14" ht="12" customHeight="1" x14ac:dyDescent="0.25">
      <c r="B8" s="16"/>
      <c r="C8" s="16"/>
      <c r="E8" s="141"/>
      <c r="F8" s="141"/>
      <c r="G8" s="141"/>
      <c r="H8" s="223"/>
      <c r="I8" s="18"/>
      <c r="J8" s="16"/>
      <c r="K8" s="223"/>
      <c r="L8" s="350"/>
      <c r="M8" s="16"/>
      <c r="N8" s="185"/>
    </row>
    <row r="9" spans="1:14" ht="12" customHeight="1" x14ac:dyDescent="0.25">
      <c r="B9" s="431" t="s">
        <v>8</v>
      </c>
      <c r="C9" s="21"/>
      <c r="E9" s="41"/>
      <c r="F9" s="41"/>
      <c r="G9" s="41"/>
      <c r="H9" s="51"/>
      <c r="I9" s="41"/>
      <c r="J9" s="34"/>
      <c r="K9" s="51"/>
      <c r="L9" s="871"/>
      <c r="M9" s="871"/>
      <c r="N9" s="185"/>
    </row>
    <row r="10" spans="1:14" ht="12" customHeight="1" x14ac:dyDescent="0.25">
      <c r="B10" s="229" t="s">
        <v>589</v>
      </c>
      <c r="C10" s="407" t="s">
        <v>358</v>
      </c>
      <c r="D10" s="137"/>
      <c r="E10" s="1008">
        <v>15</v>
      </c>
      <c r="F10" s="1001">
        <v>15</v>
      </c>
      <c r="G10" s="1001">
        <v>0</v>
      </c>
      <c r="H10" s="873"/>
      <c r="I10" s="1008">
        <v>15</v>
      </c>
      <c r="J10" s="1001">
        <v>15</v>
      </c>
      <c r="K10" s="1001">
        <v>0</v>
      </c>
      <c r="L10" s="871"/>
      <c r="M10" s="871"/>
      <c r="N10" s="835"/>
    </row>
    <row r="11" spans="1:14" ht="12" customHeight="1" x14ac:dyDescent="0.25">
      <c r="B11" s="31" t="s">
        <v>12</v>
      </c>
      <c r="C11" s="408" t="s">
        <v>359</v>
      </c>
      <c r="D11" s="137"/>
      <c r="E11" s="1072">
        <v>3</v>
      </c>
      <c r="F11" s="833">
        <v>3</v>
      </c>
      <c r="G11" s="833">
        <v>0</v>
      </c>
      <c r="H11" s="873"/>
      <c r="I11" s="1072">
        <v>3</v>
      </c>
      <c r="J11" s="833">
        <v>3</v>
      </c>
      <c r="K11" s="833">
        <v>0</v>
      </c>
      <c r="L11" s="871"/>
      <c r="M11" s="871"/>
      <c r="N11" s="841"/>
    </row>
    <row r="12" spans="1:14" s="102" customFormat="1" ht="12" customHeight="1" x14ac:dyDescent="0.25">
      <c r="A12" s="3"/>
      <c r="B12" s="31" t="s">
        <v>18</v>
      </c>
      <c r="C12" s="409" t="s">
        <v>395</v>
      </c>
      <c r="D12" s="137"/>
      <c r="E12" s="1072">
        <v>8</v>
      </c>
      <c r="F12" s="833">
        <v>0</v>
      </c>
      <c r="G12" s="833">
        <v>8</v>
      </c>
      <c r="H12" s="859"/>
      <c r="I12" s="1072">
        <v>9</v>
      </c>
      <c r="J12" s="833">
        <v>0</v>
      </c>
      <c r="K12" s="833">
        <v>9</v>
      </c>
      <c r="L12" s="871"/>
      <c r="M12" s="871"/>
      <c r="N12" s="841"/>
    </row>
    <row r="13" spans="1:14" ht="12" customHeight="1" x14ac:dyDescent="0.25">
      <c r="B13" s="37" t="s">
        <v>24</v>
      </c>
      <c r="C13" s="410" t="s">
        <v>360</v>
      </c>
      <c r="D13" s="137"/>
      <c r="E13" s="1073">
        <f t="shared" ref="E13" si="0">SUM(F13:G13)</f>
        <v>1980</v>
      </c>
      <c r="F13" s="1074">
        <v>1980</v>
      </c>
      <c r="G13" s="1074">
        <v>0</v>
      </c>
      <c r="H13" s="859"/>
      <c r="I13" s="1073">
        <f>SUM(J13:K13)</f>
        <v>2033</v>
      </c>
      <c r="J13" s="1074">
        <v>2033</v>
      </c>
      <c r="K13" s="1074">
        <v>0</v>
      </c>
      <c r="L13" s="871"/>
      <c r="M13" s="871"/>
      <c r="N13" s="841"/>
    </row>
    <row r="14" spans="1:14" ht="12" customHeight="1" x14ac:dyDescent="0.25">
      <c r="B14" s="140" t="s">
        <v>26</v>
      </c>
      <c r="C14" s="50"/>
      <c r="D14" s="137"/>
      <c r="E14" s="549">
        <f>SUM(E10:E13)</f>
        <v>2006</v>
      </c>
      <c r="F14" s="549"/>
      <c r="G14" s="549"/>
      <c r="H14" s="549"/>
      <c r="I14" s="549">
        <f t="shared" ref="I14" si="1">SUM(I10:I13)</f>
        <v>2060</v>
      </c>
      <c r="J14" s="874"/>
      <c r="K14" s="874"/>
      <c r="L14" s="871"/>
      <c r="M14" s="871"/>
      <c r="N14" s="841"/>
    </row>
    <row r="15" spans="1:14" ht="12" customHeight="1" x14ac:dyDescent="0.25">
      <c r="B15" s="49"/>
      <c r="C15" s="50"/>
      <c r="D15" s="137"/>
      <c r="E15" s="874"/>
      <c r="F15" s="874"/>
      <c r="G15" s="874"/>
      <c r="H15" s="859"/>
      <c r="I15" s="874"/>
      <c r="J15" s="859"/>
      <c r="K15" s="859"/>
      <c r="L15" s="871"/>
      <c r="M15" s="871"/>
      <c r="N15" s="841"/>
    </row>
    <row r="16" spans="1:14" ht="12" customHeight="1" x14ac:dyDescent="0.25">
      <c r="B16" s="431" t="s">
        <v>27</v>
      </c>
      <c r="C16" s="106"/>
      <c r="D16" s="137"/>
      <c r="E16" s="874"/>
      <c r="F16" s="859"/>
      <c r="G16" s="859"/>
      <c r="H16" s="859"/>
      <c r="I16" s="874"/>
      <c r="J16" s="859"/>
      <c r="K16" s="859"/>
      <c r="L16" s="871"/>
      <c r="M16" s="871"/>
      <c r="N16" s="841"/>
    </row>
    <row r="17" spans="2:14" ht="12" customHeight="1" x14ac:dyDescent="0.25">
      <c r="B17" s="229" t="s">
        <v>537</v>
      </c>
      <c r="C17" s="407" t="s">
        <v>361</v>
      </c>
      <c r="D17" s="137"/>
      <c r="E17" s="1008">
        <v>216</v>
      </c>
      <c r="F17" s="1001">
        <v>216</v>
      </c>
      <c r="G17" s="1001">
        <v>0</v>
      </c>
      <c r="H17" s="859"/>
      <c r="I17" s="1008">
        <v>151</v>
      </c>
      <c r="J17" s="1001">
        <v>151</v>
      </c>
      <c r="K17" s="1001">
        <v>0</v>
      </c>
      <c r="L17" s="871"/>
      <c r="M17" s="871"/>
      <c r="N17" s="835"/>
    </row>
    <row r="18" spans="2:14" ht="12" customHeight="1" x14ac:dyDescent="0.25">
      <c r="B18" s="31" t="s">
        <v>31</v>
      </c>
      <c r="C18" s="408" t="s">
        <v>362</v>
      </c>
      <c r="D18" s="137"/>
      <c r="E18" s="1072">
        <v>115</v>
      </c>
      <c r="F18" s="833">
        <v>115</v>
      </c>
      <c r="G18" s="833">
        <v>0</v>
      </c>
      <c r="H18" s="859"/>
      <c r="I18" s="1072">
        <v>113</v>
      </c>
      <c r="J18" s="833">
        <v>113</v>
      </c>
      <c r="K18" s="833">
        <v>0</v>
      </c>
      <c r="L18" s="871"/>
      <c r="M18" s="871"/>
      <c r="N18" s="841"/>
    </row>
    <row r="19" spans="2:14" ht="12" customHeight="1" x14ac:dyDescent="0.25">
      <c r="B19" s="31" t="s">
        <v>37</v>
      </c>
      <c r="C19" s="409" t="s">
        <v>363</v>
      </c>
      <c r="D19" s="137"/>
      <c r="E19" s="1072">
        <v>324</v>
      </c>
      <c r="F19" s="833">
        <v>296</v>
      </c>
      <c r="G19" s="833">
        <v>28</v>
      </c>
      <c r="H19" s="859"/>
      <c r="I19" s="1072">
        <v>260</v>
      </c>
      <c r="J19" s="833">
        <v>245</v>
      </c>
      <c r="K19" s="833">
        <v>15</v>
      </c>
      <c r="L19" s="871"/>
      <c r="M19" s="871"/>
      <c r="N19" s="841"/>
    </row>
    <row r="20" spans="2:14" ht="12" customHeight="1" x14ac:dyDescent="0.25">
      <c r="B20" s="31" t="s">
        <v>41</v>
      </c>
      <c r="C20" s="409" t="s">
        <v>364</v>
      </c>
      <c r="D20" s="137"/>
      <c r="E20" s="1072">
        <v>749</v>
      </c>
      <c r="F20" s="833">
        <v>748</v>
      </c>
      <c r="G20" s="833">
        <v>1</v>
      </c>
      <c r="H20" s="859"/>
      <c r="I20" s="1072">
        <v>228</v>
      </c>
      <c r="J20" s="833">
        <v>228</v>
      </c>
      <c r="K20" s="833">
        <v>0</v>
      </c>
      <c r="L20" s="871"/>
      <c r="M20" s="871"/>
      <c r="N20" s="841"/>
    </row>
    <row r="21" spans="2:14" ht="12" customHeight="1" x14ac:dyDescent="0.25">
      <c r="B21" s="31" t="s">
        <v>41</v>
      </c>
      <c r="C21" s="409" t="s">
        <v>365</v>
      </c>
      <c r="D21" s="137"/>
      <c r="E21" s="1072">
        <v>248</v>
      </c>
      <c r="F21" s="833">
        <v>247</v>
      </c>
      <c r="G21" s="833">
        <v>1</v>
      </c>
      <c r="H21" s="859"/>
      <c r="I21" s="1072">
        <v>228</v>
      </c>
      <c r="J21" s="833">
        <v>228</v>
      </c>
      <c r="K21" s="833">
        <v>0</v>
      </c>
      <c r="L21" s="871"/>
      <c r="M21" s="871"/>
      <c r="N21" s="841"/>
    </row>
    <row r="22" spans="2:14" ht="12" customHeight="1" x14ac:dyDescent="0.25">
      <c r="B22" s="31" t="s">
        <v>43</v>
      </c>
      <c r="C22" s="409" t="s">
        <v>366</v>
      </c>
      <c r="D22" s="137"/>
      <c r="E22" s="1072">
        <v>1217</v>
      </c>
      <c r="F22" s="833">
        <v>1198</v>
      </c>
      <c r="G22" s="833">
        <v>19</v>
      </c>
      <c r="H22" s="859"/>
      <c r="I22" s="1072">
        <v>1199</v>
      </c>
      <c r="J22" s="833">
        <v>1184</v>
      </c>
      <c r="K22" s="833">
        <v>15</v>
      </c>
      <c r="L22" s="871"/>
      <c r="M22" s="871"/>
      <c r="N22" s="841"/>
    </row>
    <row r="23" spans="2:14" ht="12" customHeight="1" x14ac:dyDescent="0.25">
      <c r="B23" s="31" t="s">
        <v>612</v>
      </c>
      <c r="C23" s="409" t="s">
        <v>367</v>
      </c>
      <c r="D23" s="137"/>
      <c r="E23" s="1072">
        <v>108</v>
      </c>
      <c r="F23" s="833">
        <v>108</v>
      </c>
      <c r="G23" s="833">
        <v>0</v>
      </c>
      <c r="H23" s="859"/>
      <c r="I23" s="1072">
        <v>32</v>
      </c>
      <c r="J23" s="833">
        <v>32</v>
      </c>
      <c r="K23" s="833">
        <v>0</v>
      </c>
      <c r="L23" s="871"/>
      <c r="M23" s="871"/>
      <c r="N23" s="841"/>
    </row>
    <row r="24" spans="2:14" ht="12" customHeight="1" x14ac:dyDescent="0.25">
      <c r="B24" s="31" t="s">
        <v>45</v>
      </c>
      <c r="C24" s="408" t="s">
        <v>368</v>
      </c>
      <c r="D24" s="137"/>
      <c r="E24" s="1072">
        <v>16</v>
      </c>
      <c r="F24" s="833">
        <v>16</v>
      </c>
      <c r="G24" s="833">
        <v>0</v>
      </c>
      <c r="H24" s="859"/>
      <c r="I24" s="1072">
        <v>18</v>
      </c>
      <c r="J24" s="833">
        <v>18</v>
      </c>
      <c r="K24" s="833">
        <v>0</v>
      </c>
      <c r="L24" s="871"/>
      <c r="M24" s="871"/>
      <c r="N24" s="841"/>
    </row>
    <row r="25" spans="2:14" ht="12" customHeight="1" x14ac:dyDescent="0.25">
      <c r="B25" s="31" t="s">
        <v>45</v>
      </c>
      <c r="C25" s="408" t="s">
        <v>369</v>
      </c>
      <c r="D25" s="137"/>
      <c r="E25" s="1072">
        <v>3</v>
      </c>
      <c r="F25" s="833">
        <v>3</v>
      </c>
      <c r="G25" s="833">
        <v>0</v>
      </c>
      <c r="H25" s="859"/>
      <c r="I25" s="1072">
        <v>4</v>
      </c>
      <c r="J25" s="833">
        <v>4</v>
      </c>
      <c r="K25" s="833">
        <v>0</v>
      </c>
      <c r="L25" s="871"/>
      <c r="M25" s="871"/>
      <c r="N25" s="841"/>
    </row>
    <row r="26" spans="2:14" ht="12" customHeight="1" x14ac:dyDescent="0.25">
      <c r="B26" s="31" t="s">
        <v>553</v>
      </c>
      <c r="C26" s="408" t="s">
        <v>370</v>
      </c>
      <c r="D26" s="137"/>
      <c r="E26" s="1072">
        <v>4</v>
      </c>
      <c r="F26" s="833">
        <v>4</v>
      </c>
      <c r="G26" s="833">
        <v>0</v>
      </c>
      <c r="H26" s="859"/>
      <c r="I26" s="1072">
        <v>4</v>
      </c>
      <c r="J26" s="833">
        <v>4</v>
      </c>
      <c r="K26" s="833">
        <v>0</v>
      </c>
      <c r="L26" s="871"/>
      <c r="M26" s="871"/>
      <c r="N26" s="841"/>
    </row>
    <row r="27" spans="2:14" ht="12" customHeight="1" x14ac:dyDescent="0.25">
      <c r="B27" s="31" t="s">
        <v>50</v>
      </c>
      <c r="C27" s="408" t="s">
        <v>371</v>
      </c>
      <c r="D27" s="137"/>
      <c r="E27" s="1072">
        <v>710</v>
      </c>
      <c r="F27" s="833">
        <v>710</v>
      </c>
      <c r="G27" s="833">
        <v>0</v>
      </c>
      <c r="H27" s="859"/>
      <c r="I27" s="1072">
        <v>570</v>
      </c>
      <c r="J27" s="833">
        <v>570</v>
      </c>
      <c r="K27" s="833">
        <v>0</v>
      </c>
      <c r="L27" s="871"/>
      <c r="M27" s="871"/>
      <c r="N27" s="841"/>
    </row>
    <row r="28" spans="2:14" ht="12" customHeight="1" x14ac:dyDescent="0.25">
      <c r="B28" s="31" t="s">
        <v>51</v>
      </c>
      <c r="C28" s="409" t="s">
        <v>372</v>
      </c>
      <c r="D28" s="137"/>
      <c r="E28" s="1072">
        <v>200</v>
      </c>
      <c r="F28" s="833">
        <v>150</v>
      </c>
      <c r="G28" s="833">
        <v>50</v>
      </c>
      <c r="H28" s="859"/>
      <c r="I28" s="1072">
        <v>185</v>
      </c>
      <c r="J28" s="833">
        <v>138</v>
      </c>
      <c r="K28" s="833">
        <v>47</v>
      </c>
      <c r="L28" s="871"/>
      <c r="M28" s="871"/>
      <c r="N28" s="841"/>
    </row>
    <row r="29" spans="2:14" ht="12" customHeight="1" x14ac:dyDescent="0.25">
      <c r="B29" s="37" t="s">
        <v>474</v>
      </c>
      <c r="C29" s="410" t="s">
        <v>373</v>
      </c>
      <c r="D29" s="137"/>
      <c r="E29" s="1073">
        <v>150</v>
      </c>
      <c r="F29" s="1074">
        <v>150</v>
      </c>
      <c r="G29" s="1074"/>
      <c r="H29" s="859"/>
      <c r="I29" s="1073">
        <v>134</v>
      </c>
      <c r="J29" s="1074">
        <v>134</v>
      </c>
      <c r="K29" s="1074">
        <v>0</v>
      </c>
      <c r="L29" s="871"/>
      <c r="M29" s="871"/>
      <c r="N29" s="841"/>
    </row>
    <row r="30" spans="2:14" ht="12" customHeight="1" x14ac:dyDescent="0.25">
      <c r="B30" s="140" t="s">
        <v>26</v>
      </c>
      <c r="C30" s="50"/>
      <c r="D30" s="137"/>
      <c r="E30" s="549">
        <f>SUM(E17:E29)</f>
        <v>4060</v>
      </c>
      <c r="F30" s="549"/>
      <c r="G30" s="549"/>
      <c r="H30" s="549"/>
      <c r="I30" s="549">
        <f t="shared" ref="I30" si="2">SUM(I17:I29)</f>
        <v>3126</v>
      </c>
      <c r="J30" s="874"/>
      <c r="K30" s="874"/>
      <c r="L30" s="871"/>
      <c r="M30" s="871"/>
      <c r="N30" s="841"/>
    </row>
    <row r="31" spans="2:14" ht="12" customHeight="1" x14ac:dyDescent="0.25">
      <c r="B31" s="40"/>
      <c r="C31" s="50"/>
      <c r="D31" s="137"/>
      <c r="E31" s="874"/>
      <c r="F31" s="859"/>
      <c r="G31" s="859"/>
      <c r="H31" s="859"/>
      <c r="I31" s="874"/>
      <c r="J31" s="859"/>
      <c r="K31" s="859"/>
      <c r="L31" s="871"/>
      <c r="M31" s="871"/>
      <c r="N31" s="841"/>
    </row>
    <row r="32" spans="2:14" ht="12" customHeight="1" x14ac:dyDescent="0.25">
      <c r="B32" s="431" t="s">
        <v>59</v>
      </c>
      <c r="C32" s="106"/>
      <c r="D32" s="137"/>
      <c r="E32" s="874"/>
      <c r="F32" s="859"/>
      <c r="G32" s="859"/>
      <c r="H32" s="859"/>
      <c r="I32" s="874"/>
      <c r="J32" s="859"/>
      <c r="K32" s="859"/>
      <c r="L32" s="871"/>
      <c r="M32" s="871"/>
      <c r="N32" s="841"/>
    </row>
    <row r="33" spans="1:14" ht="12" customHeight="1" x14ac:dyDescent="0.25">
      <c r="B33" s="229" t="s">
        <v>151</v>
      </c>
      <c r="C33" s="407" t="s">
        <v>374</v>
      </c>
      <c r="D33" s="137"/>
      <c r="E33" s="1008">
        <v>12</v>
      </c>
      <c r="F33" s="1001">
        <v>12</v>
      </c>
      <c r="G33" s="1001">
        <v>0</v>
      </c>
      <c r="H33" s="859"/>
      <c r="I33" s="1008">
        <v>14</v>
      </c>
      <c r="J33" s="1001">
        <v>14</v>
      </c>
      <c r="K33" s="1001">
        <v>0</v>
      </c>
      <c r="L33" s="871"/>
      <c r="M33" s="871"/>
      <c r="N33" s="835"/>
    </row>
    <row r="34" spans="1:14" ht="12" customHeight="1" x14ac:dyDescent="0.25">
      <c r="B34" s="31" t="s">
        <v>67</v>
      </c>
      <c r="C34" s="409" t="s">
        <v>375</v>
      </c>
      <c r="D34" s="137"/>
      <c r="E34" s="1072">
        <v>88</v>
      </c>
      <c r="F34" s="833">
        <v>87</v>
      </c>
      <c r="G34" s="833">
        <v>1</v>
      </c>
      <c r="H34" s="859"/>
      <c r="I34" s="1072">
        <v>67</v>
      </c>
      <c r="J34" s="833">
        <v>66</v>
      </c>
      <c r="K34" s="833">
        <v>1</v>
      </c>
      <c r="L34" s="871"/>
      <c r="M34" s="871"/>
      <c r="N34" s="841"/>
    </row>
    <row r="35" spans="1:14" ht="12" customHeight="1" x14ac:dyDescent="0.25">
      <c r="B35" s="31" t="s">
        <v>68</v>
      </c>
      <c r="C35" s="409" t="s">
        <v>639</v>
      </c>
      <c r="D35" s="137"/>
      <c r="E35" s="1072">
        <v>17</v>
      </c>
      <c r="F35" s="833">
        <v>17</v>
      </c>
      <c r="G35" s="833">
        <v>0</v>
      </c>
      <c r="H35" s="859"/>
      <c r="I35" s="1072">
        <v>18</v>
      </c>
      <c r="J35" s="833">
        <v>18</v>
      </c>
      <c r="K35" s="833">
        <v>0</v>
      </c>
      <c r="L35" s="871"/>
      <c r="M35" s="871"/>
      <c r="N35" s="841"/>
    </row>
    <row r="36" spans="1:14" ht="12" customHeight="1" x14ac:dyDescent="0.25">
      <c r="B36" s="31" t="s">
        <v>68</v>
      </c>
      <c r="C36" s="409" t="s">
        <v>640</v>
      </c>
      <c r="D36" s="137"/>
      <c r="E36" s="1072">
        <v>31</v>
      </c>
      <c r="F36" s="833">
        <v>31</v>
      </c>
      <c r="G36" s="833">
        <v>0</v>
      </c>
      <c r="H36" s="859"/>
      <c r="I36" s="1072">
        <v>36</v>
      </c>
      <c r="J36" s="833">
        <v>36</v>
      </c>
      <c r="K36" s="833">
        <v>0</v>
      </c>
      <c r="L36" s="871"/>
      <c r="M36" s="871"/>
      <c r="N36" s="841"/>
    </row>
    <row r="37" spans="1:14" ht="12" customHeight="1" x14ac:dyDescent="0.25">
      <c r="B37" s="31" t="s">
        <v>70</v>
      </c>
      <c r="C37" s="409" t="s">
        <v>378</v>
      </c>
      <c r="D37" s="137"/>
      <c r="E37" s="1072">
        <v>27</v>
      </c>
      <c r="F37" s="833">
        <v>27</v>
      </c>
      <c r="G37" s="833">
        <v>0</v>
      </c>
      <c r="H37" s="859"/>
      <c r="I37" s="1072">
        <v>28</v>
      </c>
      <c r="J37" s="833">
        <v>28</v>
      </c>
      <c r="K37" s="833">
        <v>0</v>
      </c>
      <c r="L37" s="871"/>
      <c r="M37" s="871"/>
      <c r="N37" s="841"/>
    </row>
    <row r="38" spans="1:14" ht="12" customHeight="1" x14ac:dyDescent="0.25">
      <c r="B38" s="31" t="s">
        <v>72</v>
      </c>
      <c r="C38" s="409" t="s">
        <v>629</v>
      </c>
      <c r="D38" s="137"/>
      <c r="E38" s="1072">
        <v>35</v>
      </c>
      <c r="F38" s="833">
        <v>24</v>
      </c>
      <c r="G38" s="833">
        <v>11</v>
      </c>
      <c r="H38" s="859"/>
      <c r="I38" s="1072">
        <v>18</v>
      </c>
      <c r="J38" s="833">
        <v>11</v>
      </c>
      <c r="K38" s="833">
        <v>7</v>
      </c>
      <c r="L38" s="871"/>
      <c r="M38" s="871"/>
      <c r="N38" s="841"/>
    </row>
    <row r="39" spans="1:14" s="102" customFormat="1" ht="12" customHeight="1" x14ac:dyDescent="0.25">
      <c r="A39" s="1"/>
      <c r="B39" s="31" t="s">
        <v>73</v>
      </c>
      <c r="C39" s="1843" t="s">
        <v>730</v>
      </c>
      <c r="D39" s="144"/>
      <c r="E39" s="1072">
        <v>63</v>
      </c>
      <c r="F39" s="833">
        <v>59</v>
      </c>
      <c r="G39" s="833">
        <v>4</v>
      </c>
      <c r="H39" s="859"/>
      <c r="I39" s="1072">
        <v>138</v>
      </c>
      <c r="J39" s="833">
        <v>123</v>
      </c>
      <c r="K39" s="833">
        <v>15</v>
      </c>
      <c r="L39" s="871"/>
      <c r="M39" s="871"/>
      <c r="N39" s="841"/>
    </row>
    <row r="40" spans="1:14" ht="12" customHeight="1" x14ac:dyDescent="0.25">
      <c r="B40" s="31" t="s">
        <v>454</v>
      </c>
      <c r="C40" s="409" t="s">
        <v>380</v>
      </c>
      <c r="D40" s="137"/>
      <c r="E40" s="1072">
        <v>32</v>
      </c>
      <c r="F40" s="833">
        <v>32</v>
      </c>
      <c r="G40" s="833">
        <v>0</v>
      </c>
      <c r="H40" s="859"/>
      <c r="I40" s="1072">
        <v>32</v>
      </c>
      <c r="J40" s="833">
        <v>32</v>
      </c>
      <c r="K40" s="833">
        <v>0</v>
      </c>
      <c r="L40" s="871"/>
      <c r="M40" s="871"/>
      <c r="N40" s="841"/>
    </row>
    <row r="41" spans="1:14" ht="12" customHeight="1" x14ac:dyDescent="0.25">
      <c r="B41" s="31" t="s">
        <v>76</v>
      </c>
      <c r="C41" s="1842" t="s">
        <v>675</v>
      </c>
      <c r="D41" s="137"/>
      <c r="E41" s="1072">
        <v>196</v>
      </c>
      <c r="F41" s="833">
        <v>187</v>
      </c>
      <c r="G41" s="833">
        <v>9</v>
      </c>
      <c r="H41" s="859"/>
      <c r="I41" s="1072">
        <v>197</v>
      </c>
      <c r="J41" s="833">
        <v>187</v>
      </c>
      <c r="K41" s="833">
        <v>10</v>
      </c>
      <c r="L41" s="871"/>
      <c r="M41" s="871"/>
      <c r="N41" s="841"/>
    </row>
    <row r="42" spans="1:14" ht="12" customHeight="1" x14ac:dyDescent="0.25">
      <c r="B42" s="31" t="s">
        <v>77</v>
      </c>
      <c r="C42" s="409" t="s">
        <v>382</v>
      </c>
      <c r="D42" s="137"/>
      <c r="E42" s="1072">
        <v>22</v>
      </c>
      <c r="F42" s="833" t="s">
        <v>123</v>
      </c>
      <c r="G42" s="833" t="s">
        <v>123</v>
      </c>
      <c r="H42" s="859"/>
      <c r="I42" s="1072">
        <v>25</v>
      </c>
      <c r="J42" s="833">
        <v>19</v>
      </c>
      <c r="K42" s="833">
        <v>6</v>
      </c>
      <c r="L42" s="871"/>
      <c r="M42" s="871"/>
      <c r="N42" s="841"/>
    </row>
    <row r="43" spans="1:14" ht="12" customHeight="1" x14ac:dyDescent="0.25">
      <c r="B43" s="31" t="s">
        <v>78</v>
      </c>
      <c r="C43" s="409" t="s">
        <v>383</v>
      </c>
      <c r="D43" s="137"/>
      <c r="E43" s="1072">
        <v>39</v>
      </c>
      <c r="F43" s="833">
        <v>30</v>
      </c>
      <c r="G43" s="833">
        <v>9</v>
      </c>
      <c r="H43" s="859"/>
      <c r="I43" s="1072">
        <v>53</v>
      </c>
      <c r="J43" s="833">
        <v>39</v>
      </c>
      <c r="K43" s="833">
        <v>14</v>
      </c>
      <c r="L43" s="871"/>
      <c r="M43" s="871"/>
      <c r="N43" s="841"/>
    </row>
    <row r="44" spans="1:14" ht="12" customHeight="1" x14ac:dyDescent="0.25">
      <c r="B44" s="31" t="s">
        <v>78</v>
      </c>
      <c r="C44" s="409" t="s">
        <v>384</v>
      </c>
      <c r="D44" s="137"/>
      <c r="E44" s="1072">
        <v>1</v>
      </c>
      <c r="F44" s="833">
        <v>1</v>
      </c>
      <c r="G44" s="833">
        <v>0</v>
      </c>
      <c r="H44" s="859"/>
      <c r="I44" s="1072">
        <v>1</v>
      </c>
      <c r="J44" s="833">
        <v>1</v>
      </c>
      <c r="K44" s="833">
        <v>0</v>
      </c>
      <c r="L44" s="871"/>
      <c r="M44" s="871"/>
      <c r="N44" s="841"/>
    </row>
    <row r="45" spans="1:14" ht="12" customHeight="1" x14ac:dyDescent="0.25">
      <c r="B45" s="31" t="s">
        <v>78</v>
      </c>
      <c r="C45" s="409" t="s">
        <v>385</v>
      </c>
      <c r="D45" s="137"/>
      <c r="E45" s="1072">
        <v>1</v>
      </c>
      <c r="F45" s="833">
        <v>1</v>
      </c>
      <c r="G45" s="833">
        <v>0</v>
      </c>
      <c r="H45" s="859"/>
      <c r="I45" s="1072">
        <v>2</v>
      </c>
      <c r="J45" s="833">
        <v>2</v>
      </c>
      <c r="K45" s="833">
        <v>0</v>
      </c>
      <c r="L45" s="871"/>
      <c r="M45" s="871"/>
      <c r="N45" s="841"/>
    </row>
    <row r="46" spans="1:14" ht="12" customHeight="1" x14ac:dyDescent="0.25">
      <c r="B46" s="31" t="s">
        <v>82</v>
      </c>
      <c r="C46" s="409" t="s">
        <v>386</v>
      </c>
      <c r="D46" s="137"/>
      <c r="E46" s="1072">
        <v>126</v>
      </c>
      <c r="F46" s="833">
        <v>10</v>
      </c>
      <c r="G46" s="833">
        <v>116</v>
      </c>
      <c r="H46" s="859"/>
      <c r="I46" s="1072">
        <v>128</v>
      </c>
      <c r="J46" s="833">
        <v>6</v>
      </c>
      <c r="K46" s="833">
        <v>122</v>
      </c>
      <c r="L46" s="871"/>
      <c r="M46" s="871"/>
      <c r="N46" s="835"/>
    </row>
    <row r="47" spans="1:14" ht="12" customHeight="1" x14ac:dyDescent="0.25">
      <c r="B47" s="31" t="s">
        <v>83</v>
      </c>
      <c r="C47" s="409" t="s">
        <v>387</v>
      </c>
      <c r="D47" s="137"/>
      <c r="E47" s="1072">
        <v>1</v>
      </c>
      <c r="F47" s="833">
        <v>1</v>
      </c>
      <c r="G47" s="833">
        <v>0</v>
      </c>
      <c r="H47" s="859"/>
      <c r="I47" s="1072">
        <v>1</v>
      </c>
      <c r="J47" s="833">
        <v>1</v>
      </c>
      <c r="K47" s="833">
        <v>0</v>
      </c>
      <c r="L47" s="871"/>
      <c r="M47" s="871"/>
      <c r="N47" s="835"/>
    </row>
    <row r="48" spans="1:14" ht="12" customHeight="1" x14ac:dyDescent="0.25">
      <c r="B48" s="31" t="s">
        <v>84</v>
      </c>
      <c r="C48" s="409" t="s">
        <v>388</v>
      </c>
      <c r="D48" s="137"/>
      <c r="E48" s="1072">
        <v>10</v>
      </c>
      <c r="F48" s="833">
        <v>9</v>
      </c>
      <c r="G48" s="833">
        <v>1</v>
      </c>
      <c r="H48" s="859"/>
      <c r="I48" s="1072">
        <v>12</v>
      </c>
      <c r="J48" s="833">
        <v>11</v>
      </c>
      <c r="K48" s="833">
        <v>1</v>
      </c>
      <c r="L48" s="871"/>
      <c r="M48" s="871"/>
      <c r="N48" s="871"/>
    </row>
    <row r="49" spans="1:14" s="1860" customFormat="1" ht="12" customHeight="1" x14ac:dyDescent="0.25">
      <c r="A49" s="3"/>
      <c r="B49" s="1861" t="s">
        <v>84</v>
      </c>
      <c r="C49" s="1937" t="s">
        <v>728</v>
      </c>
      <c r="D49" s="137"/>
      <c r="E49" s="1072">
        <v>3</v>
      </c>
      <c r="F49" s="833">
        <v>3</v>
      </c>
      <c r="G49" s="833">
        <v>0</v>
      </c>
      <c r="H49" s="859"/>
      <c r="I49" s="1072"/>
      <c r="J49" s="833"/>
      <c r="K49" s="833"/>
      <c r="L49" s="871"/>
      <c r="M49" s="871"/>
      <c r="N49" s="871"/>
    </row>
    <row r="50" spans="1:14" ht="12" customHeight="1" x14ac:dyDescent="0.25">
      <c r="B50" s="31" t="s">
        <v>88</v>
      </c>
      <c r="C50" s="409" t="s">
        <v>389</v>
      </c>
      <c r="D50" s="137"/>
      <c r="E50" s="1072">
        <v>260</v>
      </c>
      <c r="F50" s="833">
        <v>256</v>
      </c>
      <c r="G50" s="833">
        <v>4</v>
      </c>
      <c r="H50" s="859"/>
      <c r="I50" s="1072">
        <v>258</v>
      </c>
      <c r="J50" s="833">
        <v>244</v>
      </c>
      <c r="K50" s="833">
        <v>14</v>
      </c>
      <c r="L50" s="871"/>
      <c r="M50" s="871"/>
      <c r="N50" s="871"/>
    </row>
    <row r="51" spans="1:14" ht="12" customHeight="1" x14ac:dyDescent="0.25">
      <c r="B51" s="31" t="s">
        <v>89</v>
      </c>
      <c r="C51" s="409" t="s">
        <v>390</v>
      </c>
      <c r="D51" s="137"/>
      <c r="E51" s="1072">
        <v>10</v>
      </c>
      <c r="F51" s="833">
        <v>10</v>
      </c>
      <c r="G51" s="833">
        <v>0</v>
      </c>
      <c r="H51" s="859"/>
      <c r="I51" s="1072">
        <v>8</v>
      </c>
      <c r="J51" s="833">
        <v>8</v>
      </c>
      <c r="K51" s="833">
        <v>0</v>
      </c>
      <c r="L51" s="871"/>
      <c r="M51" s="871"/>
      <c r="N51" s="871"/>
    </row>
    <row r="52" spans="1:14" ht="12" customHeight="1" x14ac:dyDescent="0.25">
      <c r="B52" s="31" t="s">
        <v>91</v>
      </c>
      <c r="C52" s="409" t="s">
        <v>391</v>
      </c>
      <c r="D52" s="137"/>
      <c r="E52" s="1072">
        <v>24</v>
      </c>
      <c r="F52" s="833" t="s">
        <v>123</v>
      </c>
      <c r="G52" s="833" t="s">
        <v>123</v>
      </c>
      <c r="H52" s="859"/>
      <c r="I52" s="1072">
        <v>31</v>
      </c>
      <c r="J52" s="833">
        <v>24</v>
      </c>
      <c r="K52" s="833">
        <v>7</v>
      </c>
      <c r="L52" s="871"/>
      <c r="M52" s="871"/>
      <c r="N52" s="871"/>
    </row>
    <row r="53" spans="1:14" ht="12" customHeight="1" x14ac:dyDescent="0.25">
      <c r="B53" s="37" t="s">
        <v>99</v>
      </c>
      <c r="C53" s="410" t="s">
        <v>392</v>
      </c>
      <c r="D53" s="137"/>
      <c r="E53" s="1073" t="s">
        <v>123</v>
      </c>
      <c r="F53" s="1074" t="s">
        <v>123</v>
      </c>
      <c r="G53" s="1074" t="s">
        <v>123</v>
      </c>
      <c r="H53" s="859"/>
      <c r="I53" s="1073">
        <v>35</v>
      </c>
      <c r="J53" s="1074">
        <v>35</v>
      </c>
      <c r="K53" s="1074">
        <v>0</v>
      </c>
      <c r="L53" s="871"/>
      <c r="M53" s="871"/>
      <c r="N53" s="841"/>
    </row>
    <row r="54" spans="1:14" ht="12" customHeight="1" x14ac:dyDescent="0.25">
      <c r="B54" s="140" t="s">
        <v>26</v>
      </c>
      <c r="C54" s="140"/>
      <c r="D54" s="137"/>
      <c r="E54" s="549">
        <f>SUM(E33:E53)</f>
        <v>998</v>
      </c>
      <c r="F54" s="549"/>
      <c r="G54" s="549"/>
      <c r="H54" s="549"/>
      <c r="I54" s="549">
        <f t="shared" ref="I54" si="3">SUM(I33:I53)</f>
        <v>1102</v>
      </c>
      <c r="J54" s="874"/>
      <c r="K54" s="859"/>
      <c r="L54" s="871"/>
      <c r="M54" s="871"/>
      <c r="N54" s="871"/>
    </row>
    <row r="55" spans="1:14" ht="12" customHeight="1" x14ac:dyDescent="0.25">
      <c r="B55" s="1"/>
      <c r="C55" s="1"/>
      <c r="D55" s="137"/>
      <c r="E55" s="562"/>
      <c r="F55" s="336"/>
      <c r="G55" s="336"/>
      <c r="H55" s="336"/>
      <c r="I55" s="562"/>
      <c r="J55" s="336"/>
      <c r="K55" s="336"/>
      <c r="L55" s="871"/>
      <c r="M55" s="871"/>
    </row>
    <row r="56" spans="1:14" ht="12" customHeight="1" x14ac:dyDescent="0.25">
      <c r="B56" s="73" t="s">
        <v>124</v>
      </c>
      <c r="C56" s="73"/>
      <c r="D56" s="145"/>
      <c r="E56" s="239">
        <f>SUM(E14,E30,E54)</f>
        <v>7064</v>
      </c>
      <c r="F56" s="239"/>
      <c r="G56" s="239"/>
      <c r="H56" s="239"/>
      <c r="I56" s="239">
        <f t="shared" ref="I56" si="4">SUM(I14,I30,I54)</f>
        <v>6288</v>
      </c>
      <c r="J56" s="146"/>
      <c r="K56" s="146"/>
      <c r="L56" s="871"/>
      <c r="M56" s="871"/>
    </row>
    <row r="57" spans="1:14" ht="12" customHeight="1" x14ac:dyDescent="0.25">
      <c r="B57" s="1"/>
      <c r="C57" s="1"/>
      <c r="E57" s="237"/>
      <c r="F57" s="1"/>
      <c r="G57" s="1"/>
      <c r="H57" s="1"/>
      <c r="I57" s="237"/>
      <c r="J57" s="1"/>
      <c r="K57" s="1"/>
      <c r="L57" s="871"/>
      <c r="M57" s="871"/>
    </row>
    <row r="58" spans="1:14" ht="12" customHeight="1" x14ac:dyDescent="0.25">
      <c r="B58" s="77" t="s">
        <v>104</v>
      </c>
      <c r="G58" s="1"/>
      <c r="H58" s="1"/>
      <c r="I58" s="237"/>
      <c r="J58" s="1"/>
      <c r="K58" s="1"/>
      <c r="L58" s="871"/>
      <c r="M58" s="871"/>
    </row>
    <row r="59" spans="1:14" ht="12" customHeight="1" x14ac:dyDescent="0.25">
      <c r="B59" s="77" t="s">
        <v>105</v>
      </c>
      <c r="G59" s="1"/>
      <c r="H59" s="1"/>
      <c r="I59" s="237"/>
      <c r="J59" s="1"/>
      <c r="K59" s="1"/>
      <c r="L59" s="871"/>
      <c r="M59" s="871"/>
    </row>
    <row r="60" spans="1:14" ht="12" customHeight="1" x14ac:dyDescent="0.25">
      <c r="L60" s="871"/>
      <c r="M60" s="871"/>
    </row>
    <row r="61" spans="1:14" ht="12" customHeight="1" x14ac:dyDescent="0.25">
      <c r="L61" s="871"/>
      <c r="M61" s="871"/>
    </row>
    <row r="62" spans="1:14" ht="12" customHeight="1" x14ac:dyDescent="0.25"/>
    <row r="63" spans="1:14" ht="12" customHeight="1" x14ac:dyDescent="0.25"/>
    <row r="64" spans="1:1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spans="2:6" ht="12" customHeight="1" x14ac:dyDescent="0.25"/>
    <row r="82" spans="2:6" ht="12" customHeight="1" x14ac:dyDescent="0.25"/>
    <row r="83" spans="2:6" ht="12" customHeight="1" x14ac:dyDescent="0.25"/>
    <row r="84" spans="2:6" ht="12" customHeight="1" x14ac:dyDescent="0.25"/>
    <row r="85" spans="2:6" ht="12" customHeight="1" x14ac:dyDescent="0.25">
      <c r="B85" s="82"/>
      <c r="C85" s="82"/>
      <c r="E85" s="434"/>
      <c r="F85" s="82"/>
    </row>
  </sheetData>
  <mergeCells count="6">
    <mergeCell ref="B5:B7"/>
    <mergeCell ref="C5:C7"/>
    <mergeCell ref="E5:G5"/>
    <mergeCell ref="I5:K5"/>
    <mergeCell ref="E6:E7"/>
    <mergeCell ref="I6:I7"/>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AF112"/>
  <sheetViews>
    <sheetView showGridLines="0" topLeftCell="A7" zoomScale="85" zoomScaleNormal="85" workbookViewId="0"/>
  </sheetViews>
  <sheetFormatPr defaultColWidth="11.42578125" defaultRowHeight="15" x14ac:dyDescent="0.25"/>
  <cols>
    <col min="1" max="1" width="2.85546875" style="3" customWidth="1"/>
    <col min="2" max="2" width="37.5703125" style="102" customWidth="1"/>
    <col min="3" max="3" width="40.140625" style="102" bestFit="1" customWidth="1"/>
    <col min="4" max="4" width="2.85546875" style="2" customWidth="1"/>
    <col min="5" max="5" width="15.7109375" style="103" customWidth="1"/>
    <col min="6" max="6" width="15.7109375" style="102" customWidth="1"/>
    <col min="7" max="7" width="15.7109375" style="3" customWidth="1"/>
    <col min="8" max="8" width="2.85546875" style="2" customWidth="1"/>
    <col min="9" max="9" width="15.7109375" style="103" customWidth="1"/>
    <col min="10" max="10" width="15.7109375" style="102" customWidth="1"/>
    <col min="11" max="11" width="15.7109375" style="3" customWidth="1"/>
    <col min="12" max="12" width="2.85546875" style="3" customWidth="1"/>
    <col min="13" max="13" width="15.7109375" style="46" customWidth="1"/>
    <col min="14" max="15" width="15.7109375" style="3" customWidth="1"/>
    <col min="16" max="16" width="2.85546875" style="5" customWidth="1"/>
    <col min="17" max="17" width="2.85546875" style="3" customWidth="1"/>
    <col min="18" max="18" width="15.7109375" style="46" customWidth="1"/>
    <col min="19" max="20" width="15.7109375" style="3" customWidth="1"/>
    <col min="21" max="21" width="2.85546875" style="1" customWidth="1"/>
    <col min="22" max="22" width="4.140625" style="2" customWidth="1"/>
    <col min="23" max="25" width="11.42578125" style="2"/>
    <col min="26" max="26" width="4.5703125" style="2" bestFit="1" customWidth="1"/>
    <col min="27" max="27" width="3.28515625" style="2" customWidth="1"/>
    <col min="28" max="257" width="11.42578125" style="2"/>
    <col min="258" max="258" width="2.85546875" style="2" customWidth="1"/>
    <col min="259" max="260" width="37.5703125" style="2" customWidth="1"/>
    <col min="261" max="261" width="2.85546875" style="2" customWidth="1"/>
    <col min="262" max="264" width="15.7109375" style="2" customWidth="1"/>
    <col min="265" max="265" width="2.85546875" style="2" customWidth="1"/>
    <col min="266" max="268" width="15.7109375" style="2" customWidth="1"/>
    <col min="269" max="269" width="2.85546875" style="2" customWidth="1"/>
    <col min="270" max="272" width="15.7109375" style="2" customWidth="1"/>
    <col min="273" max="274" width="2.85546875" style="2" customWidth="1"/>
    <col min="275" max="277" width="15.7109375" style="2" customWidth="1"/>
    <col min="278" max="278" width="2.85546875" style="2" customWidth="1"/>
    <col min="279" max="279" width="10.5703125" style="2" customWidth="1"/>
    <col min="280" max="513" width="11.42578125" style="2"/>
    <col min="514" max="514" width="2.85546875" style="2" customWidth="1"/>
    <col min="515" max="516" width="37.5703125" style="2" customWidth="1"/>
    <col min="517" max="517" width="2.85546875" style="2" customWidth="1"/>
    <col min="518" max="520" width="15.7109375" style="2" customWidth="1"/>
    <col min="521" max="521" width="2.85546875" style="2" customWidth="1"/>
    <col min="522" max="524" width="15.7109375" style="2" customWidth="1"/>
    <col min="525" max="525" width="2.85546875" style="2" customWidth="1"/>
    <col min="526" max="528" width="15.7109375" style="2" customWidth="1"/>
    <col min="529" max="530" width="2.85546875" style="2" customWidth="1"/>
    <col min="531" max="533" width="15.7109375" style="2" customWidth="1"/>
    <col min="534" max="534" width="2.85546875" style="2" customWidth="1"/>
    <col min="535" max="535" width="10.5703125" style="2" customWidth="1"/>
    <col min="536" max="769" width="11.42578125" style="2"/>
    <col min="770" max="770" width="2.85546875" style="2" customWidth="1"/>
    <col min="771" max="772" width="37.5703125" style="2" customWidth="1"/>
    <col min="773" max="773" width="2.85546875" style="2" customWidth="1"/>
    <col min="774" max="776" width="15.7109375" style="2" customWidth="1"/>
    <col min="777" max="777" width="2.85546875" style="2" customWidth="1"/>
    <col min="778" max="780" width="15.7109375" style="2" customWidth="1"/>
    <col min="781" max="781" width="2.85546875" style="2" customWidth="1"/>
    <col min="782" max="784" width="15.7109375" style="2" customWidth="1"/>
    <col min="785" max="786" width="2.85546875" style="2" customWidth="1"/>
    <col min="787" max="789" width="15.7109375" style="2" customWidth="1"/>
    <col min="790" max="790" width="2.85546875" style="2" customWidth="1"/>
    <col min="791" max="791" width="10.5703125" style="2" customWidth="1"/>
    <col min="792" max="1025" width="11.42578125" style="2"/>
    <col min="1026" max="1026" width="2.85546875" style="2" customWidth="1"/>
    <col min="1027" max="1028" width="37.5703125" style="2" customWidth="1"/>
    <col min="1029" max="1029" width="2.85546875" style="2" customWidth="1"/>
    <col min="1030" max="1032" width="15.7109375" style="2" customWidth="1"/>
    <col min="1033" max="1033" width="2.85546875" style="2" customWidth="1"/>
    <col min="1034" max="1036" width="15.7109375" style="2" customWidth="1"/>
    <col min="1037" max="1037" width="2.85546875" style="2" customWidth="1"/>
    <col min="1038" max="1040" width="15.7109375" style="2" customWidth="1"/>
    <col min="1041" max="1042" width="2.85546875" style="2" customWidth="1"/>
    <col min="1043" max="1045" width="15.7109375" style="2" customWidth="1"/>
    <col min="1046" max="1046" width="2.85546875" style="2" customWidth="1"/>
    <col min="1047" max="1047" width="10.5703125" style="2" customWidth="1"/>
    <col min="1048" max="1281" width="11.42578125" style="2"/>
    <col min="1282" max="1282" width="2.85546875" style="2" customWidth="1"/>
    <col min="1283" max="1284" width="37.5703125" style="2" customWidth="1"/>
    <col min="1285" max="1285" width="2.85546875" style="2" customWidth="1"/>
    <col min="1286" max="1288" width="15.7109375" style="2" customWidth="1"/>
    <col min="1289" max="1289" width="2.85546875" style="2" customWidth="1"/>
    <col min="1290" max="1292" width="15.7109375" style="2" customWidth="1"/>
    <col min="1293" max="1293" width="2.85546875" style="2" customWidth="1"/>
    <col min="1294" max="1296" width="15.7109375" style="2" customWidth="1"/>
    <col min="1297" max="1298" width="2.85546875" style="2" customWidth="1"/>
    <col min="1299" max="1301" width="15.7109375" style="2" customWidth="1"/>
    <col min="1302" max="1302" width="2.85546875" style="2" customWidth="1"/>
    <col min="1303" max="1303" width="10.5703125" style="2" customWidth="1"/>
    <col min="1304" max="1537" width="11.42578125" style="2"/>
    <col min="1538" max="1538" width="2.85546875" style="2" customWidth="1"/>
    <col min="1539" max="1540" width="37.5703125" style="2" customWidth="1"/>
    <col min="1541" max="1541" width="2.85546875" style="2" customWidth="1"/>
    <col min="1542" max="1544" width="15.7109375" style="2" customWidth="1"/>
    <col min="1545" max="1545" width="2.85546875" style="2" customWidth="1"/>
    <col min="1546" max="1548" width="15.7109375" style="2" customWidth="1"/>
    <col min="1549" max="1549" width="2.85546875" style="2" customWidth="1"/>
    <col min="1550" max="1552" width="15.7109375" style="2" customWidth="1"/>
    <col min="1553" max="1554" width="2.85546875" style="2" customWidth="1"/>
    <col min="1555" max="1557" width="15.7109375" style="2" customWidth="1"/>
    <col min="1558" max="1558" width="2.85546875" style="2" customWidth="1"/>
    <col min="1559" max="1559" width="10.5703125" style="2" customWidth="1"/>
    <col min="1560" max="1793" width="11.42578125" style="2"/>
    <col min="1794" max="1794" width="2.85546875" style="2" customWidth="1"/>
    <col min="1795" max="1796" width="37.5703125" style="2" customWidth="1"/>
    <col min="1797" max="1797" width="2.85546875" style="2" customWidth="1"/>
    <col min="1798" max="1800" width="15.7109375" style="2" customWidth="1"/>
    <col min="1801" max="1801" width="2.85546875" style="2" customWidth="1"/>
    <col min="1802" max="1804" width="15.7109375" style="2" customWidth="1"/>
    <col min="1805" max="1805" width="2.85546875" style="2" customWidth="1"/>
    <col min="1806" max="1808" width="15.7109375" style="2" customWidth="1"/>
    <col min="1809" max="1810" width="2.85546875" style="2" customWidth="1"/>
    <col min="1811" max="1813" width="15.7109375" style="2" customWidth="1"/>
    <col min="1814" max="1814" width="2.85546875" style="2" customWidth="1"/>
    <col min="1815" max="1815" width="10.5703125" style="2" customWidth="1"/>
    <col min="1816" max="2049" width="11.42578125" style="2"/>
    <col min="2050" max="2050" width="2.85546875" style="2" customWidth="1"/>
    <col min="2051" max="2052" width="37.5703125" style="2" customWidth="1"/>
    <col min="2053" max="2053" width="2.85546875" style="2" customWidth="1"/>
    <col min="2054" max="2056" width="15.7109375" style="2" customWidth="1"/>
    <col min="2057" max="2057" width="2.85546875" style="2" customWidth="1"/>
    <col min="2058" max="2060" width="15.7109375" style="2" customWidth="1"/>
    <col min="2061" max="2061" width="2.85546875" style="2" customWidth="1"/>
    <col min="2062" max="2064" width="15.7109375" style="2" customWidth="1"/>
    <col min="2065" max="2066" width="2.85546875" style="2" customWidth="1"/>
    <col min="2067" max="2069" width="15.7109375" style="2" customWidth="1"/>
    <col min="2070" max="2070" width="2.85546875" style="2" customWidth="1"/>
    <col min="2071" max="2071" width="10.5703125" style="2" customWidth="1"/>
    <col min="2072" max="2305" width="11.42578125" style="2"/>
    <col min="2306" max="2306" width="2.85546875" style="2" customWidth="1"/>
    <col min="2307" max="2308" width="37.5703125" style="2" customWidth="1"/>
    <col min="2309" max="2309" width="2.85546875" style="2" customWidth="1"/>
    <col min="2310" max="2312" width="15.7109375" style="2" customWidth="1"/>
    <col min="2313" max="2313" width="2.85546875" style="2" customWidth="1"/>
    <col min="2314" max="2316" width="15.7109375" style="2" customWidth="1"/>
    <col min="2317" max="2317" width="2.85546875" style="2" customWidth="1"/>
    <col min="2318" max="2320" width="15.7109375" style="2" customWidth="1"/>
    <col min="2321" max="2322" width="2.85546875" style="2" customWidth="1"/>
    <col min="2323" max="2325" width="15.7109375" style="2" customWidth="1"/>
    <col min="2326" max="2326" width="2.85546875" style="2" customWidth="1"/>
    <col min="2327" max="2327" width="10.5703125" style="2" customWidth="1"/>
    <col min="2328" max="2561" width="11.42578125" style="2"/>
    <col min="2562" max="2562" width="2.85546875" style="2" customWidth="1"/>
    <col min="2563" max="2564" width="37.5703125" style="2" customWidth="1"/>
    <col min="2565" max="2565" width="2.85546875" style="2" customWidth="1"/>
    <col min="2566" max="2568" width="15.7109375" style="2" customWidth="1"/>
    <col min="2569" max="2569" width="2.85546875" style="2" customWidth="1"/>
    <col min="2570" max="2572" width="15.7109375" style="2" customWidth="1"/>
    <col min="2573" max="2573" width="2.85546875" style="2" customWidth="1"/>
    <col min="2574" max="2576" width="15.7109375" style="2" customWidth="1"/>
    <col min="2577" max="2578" width="2.85546875" style="2" customWidth="1"/>
    <col min="2579" max="2581" width="15.7109375" style="2" customWidth="1"/>
    <col min="2582" max="2582" width="2.85546875" style="2" customWidth="1"/>
    <col min="2583" max="2583" width="10.5703125" style="2" customWidth="1"/>
    <col min="2584" max="2817" width="11.42578125" style="2"/>
    <col min="2818" max="2818" width="2.85546875" style="2" customWidth="1"/>
    <col min="2819" max="2820" width="37.5703125" style="2" customWidth="1"/>
    <col min="2821" max="2821" width="2.85546875" style="2" customWidth="1"/>
    <col min="2822" max="2824" width="15.7109375" style="2" customWidth="1"/>
    <col min="2825" max="2825" width="2.85546875" style="2" customWidth="1"/>
    <col min="2826" max="2828" width="15.7109375" style="2" customWidth="1"/>
    <col min="2829" max="2829" width="2.85546875" style="2" customWidth="1"/>
    <col min="2830" max="2832" width="15.7109375" style="2" customWidth="1"/>
    <col min="2833" max="2834" width="2.85546875" style="2" customWidth="1"/>
    <col min="2835" max="2837" width="15.7109375" style="2" customWidth="1"/>
    <col min="2838" max="2838" width="2.85546875" style="2" customWidth="1"/>
    <col min="2839" max="2839" width="10.5703125" style="2" customWidth="1"/>
    <col min="2840" max="3073" width="11.42578125" style="2"/>
    <col min="3074" max="3074" width="2.85546875" style="2" customWidth="1"/>
    <col min="3075" max="3076" width="37.5703125" style="2" customWidth="1"/>
    <col min="3077" max="3077" width="2.85546875" style="2" customWidth="1"/>
    <col min="3078" max="3080" width="15.7109375" style="2" customWidth="1"/>
    <col min="3081" max="3081" width="2.85546875" style="2" customWidth="1"/>
    <col min="3082" max="3084" width="15.7109375" style="2" customWidth="1"/>
    <col min="3085" max="3085" width="2.85546875" style="2" customWidth="1"/>
    <col min="3086" max="3088" width="15.7109375" style="2" customWidth="1"/>
    <col min="3089" max="3090" width="2.85546875" style="2" customWidth="1"/>
    <col min="3091" max="3093" width="15.7109375" style="2" customWidth="1"/>
    <col min="3094" max="3094" width="2.85546875" style="2" customWidth="1"/>
    <col min="3095" max="3095" width="10.5703125" style="2" customWidth="1"/>
    <col min="3096" max="3329" width="11.42578125" style="2"/>
    <col min="3330" max="3330" width="2.85546875" style="2" customWidth="1"/>
    <col min="3331" max="3332" width="37.5703125" style="2" customWidth="1"/>
    <col min="3333" max="3333" width="2.85546875" style="2" customWidth="1"/>
    <col min="3334" max="3336" width="15.7109375" style="2" customWidth="1"/>
    <col min="3337" max="3337" width="2.85546875" style="2" customWidth="1"/>
    <col min="3338" max="3340" width="15.7109375" style="2" customWidth="1"/>
    <col min="3341" max="3341" width="2.85546875" style="2" customWidth="1"/>
    <col min="3342" max="3344" width="15.7109375" style="2" customWidth="1"/>
    <col min="3345" max="3346" width="2.85546875" style="2" customWidth="1"/>
    <col min="3347" max="3349" width="15.7109375" style="2" customWidth="1"/>
    <col min="3350" max="3350" width="2.85546875" style="2" customWidth="1"/>
    <col min="3351" max="3351" width="10.5703125" style="2" customWidth="1"/>
    <col min="3352" max="3585" width="11.42578125" style="2"/>
    <col min="3586" max="3586" width="2.85546875" style="2" customWidth="1"/>
    <col min="3587" max="3588" width="37.5703125" style="2" customWidth="1"/>
    <col min="3589" max="3589" width="2.85546875" style="2" customWidth="1"/>
    <col min="3590" max="3592" width="15.7109375" style="2" customWidth="1"/>
    <col min="3593" max="3593" width="2.85546875" style="2" customWidth="1"/>
    <col min="3594" max="3596" width="15.7109375" style="2" customWidth="1"/>
    <col min="3597" max="3597" width="2.85546875" style="2" customWidth="1"/>
    <col min="3598" max="3600" width="15.7109375" style="2" customWidth="1"/>
    <col min="3601" max="3602" width="2.85546875" style="2" customWidth="1"/>
    <col min="3603" max="3605" width="15.7109375" style="2" customWidth="1"/>
    <col min="3606" max="3606" width="2.85546875" style="2" customWidth="1"/>
    <col min="3607" max="3607" width="10.5703125" style="2" customWidth="1"/>
    <col min="3608" max="3841" width="11.42578125" style="2"/>
    <col min="3842" max="3842" width="2.85546875" style="2" customWidth="1"/>
    <col min="3843" max="3844" width="37.5703125" style="2" customWidth="1"/>
    <col min="3845" max="3845" width="2.85546875" style="2" customWidth="1"/>
    <col min="3846" max="3848" width="15.7109375" style="2" customWidth="1"/>
    <col min="3849" max="3849" width="2.85546875" style="2" customWidth="1"/>
    <col min="3850" max="3852" width="15.7109375" style="2" customWidth="1"/>
    <col min="3853" max="3853" width="2.85546875" style="2" customWidth="1"/>
    <col min="3854" max="3856" width="15.7109375" style="2" customWidth="1"/>
    <col min="3857" max="3858" width="2.85546875" style="2" customWidth="1"/>
    <col min="3859" max="3861" width="15.7109375" style="2" customWidth="1"/>
    <col min="3862" max="3862" width="2.85546875" style="2" customWidth="1"/>
    <col min="3863" max="3863" width="10.5703125" style="2" customWidth="1"/>
    <col min="3864" max="4097" width="11.42578125" style="2"/>
    <col min="4098" max="4098" width="2.85546875" style="2" customWidth="1"/>
    <col min="4099" max="4100" width="37.5703125" style="2" customWidth="1"/>
    <col min="4101" max="4101" width="2.85546875" style="2" customWidth="1"/>
    <col min="4102" max="4104" width="15.7109375" style="2" customWidth="1"/>
    <col min="4105" max="4105" width="2.85546875" style="2" customWidth="1"/>
    <col min="4106" max="4108" width="15.7109375" style="2" customWidth="1"/>
    <col min="4109" max="4109" width="2.85546875" style="2" customWidth="1"/>
    <col min="4110" max="4112" width="15.7109375" style="2" customWidth="1"/>
    <col min="4113" max="4114" width="2.85546875" style="2" customWidth="1"/>
    <col min="4115" max="4117" width="15.7109375" style="2" customWidth="1"/>
    <col min="4118" max="4118" width="2.85546875" style="2" customWidth="1"/>
    <col min="4119" max="4119" width="10.5703125" style="2" customWidth="1"/>
    <col min="4120" max="4353" width="11.42578125" style="2"/>
    <col min="4354" max="4354" width="2.85546875" style="2" customWidth="1"/>
    <col min="4355" max="4356" width="37.5703125" style="2" customWidth="1"/>
    <col min="4357" max="4357" width="2.85546875" style="2" customWidth="1"/>
    <col min="4358" max="4360" width="15.7109375" style="2" customWidth="1"/>
    <col min="4361" max="4361" width="2.85546875" style="2" customWidth="1"/>
    <col min="4362" max="4364" width="15.7109375" style="2" customWidth="1"/>
    <col min="4365" max="4365" width="2.85546875" style="2" customWidth="1"/>
    <col min="4366" max="4368" width="15.7109375" style="2" customWidth="1"/>
    <col min="4369" max="4370" width="2.85546875" style="2" customWidth="1"/>
    <col min="4371" max="4373" width="15.7109375" style="2" customWidth="1"/>
    <col min="4374" max="4374" width="2.85546875" style="2" customWidth="1"/>
    <col min="4375" max="4375" width="10.5703125" style="2" customWidth="1"/>
    <col min="4376" max="4609" width="11.42578125" style="2"/>
    <col min="4610" max="4610" width="2.85546875" style="2" customWidth="1"/>
    <col min="4611" max="4612" width="37.5703125" style="2" customWidth="1"/>
    <col min="4613" max="4613" width="2.85546875" style="2" customWidth="1"/>
    <col min="4614" max="4616" width="15.7109375" style="2" customWidth="1"/>
    <col min="4617" max="4617" width="2.85546875" style="2" customWidth="1"/>
    <col min="4618" max="4620" width="15.7109375" style="2" customWidth="1"/>
    <col min="4621" max="4621" width="2.85546875" style="2" customWidth="1"/>
    <col min="4622" max="4624" width="15.7109375" style="2" customWidth="1"/>
    <col min="4625" max="4626" width="2.85546875" style="2" customWidth="1"/>
    <col min="4627" max="4629" width="15.7109375" style="2" customWidth="1"/>
    <col min="4630" max="4630" width="2.85546875" style="2" customWidth="1"/>
    <col min="4631" max="4631" width="10.5703125" style="2" customWidth="1"/>
    <col min="4632" max="4865" width="11.42578125" style="2"/>
    <col min="4866" max="4866" width="2.85546875" style="2" customWidth="1"/>
    <col min="4867" max="4868" width="37.5703125" style="2" customWidth="1"/>
    <col min="4869" max="4869" width="2.85546875" style="2" customWidth="1"/>
    <col min="4870" max="4872" width="15.7109375" style="2" customWidth="1"/>
    <col min="4873" max="4873" width="2.85546875" style="2" customWidth="1"/>
    <col min="4874" max="4876" width="15.7109375" style="2" customWidth="1"/>
    <col min="4877" max="4877" width="2.85546875" style="2" customWidth="1"/>
    <col min="4878" max="4880" width="15.7109375" style="2" customWidth="1"/>
    <col min="4881" max="4882" width="2.85546875" style="2" customWidth="1"/>
    <col min="4883" max="4885" width="15.7109375" style="2" customWidth="1"/>
    <col min="4886" max="4886" width="2.85546875" style="2" customWidth="1"/>
    <col min="4887" max="4887" width="10.5703125" style="2" customWidth="1"/>
    <col min="4888" max="5121" width="11.42578125" style="2"/>
    <col min="5122" max="5122" width="2.85546875" style="2" customWidth="1"/>
    <col min="5123" max="5124" width="37.5703125" style="2" customWidth="1"/>
    <col min="5125" max="5125" width="2.85546875" style="2" customWidth="1"/>
    <col min="5126" max="5128" width="15.7109375" style="2" customWidth="1"/>
    <col min="5129" max="5129" width="2.85546875" style="2" customWidth="1"/>
    <col min="5130" max="5132" width="15.7109375" style="2" customWidth="1"/>
    <col min="5133" max="5133" width="2.85546875" style="2" customWidth="1"/>
    <col min="5134" max="5136" width="15.7109375" style="2" customWidth="1"/>
    <col min="5137" max="5138" width="2.85546875" style="2" customWidth="1"/>
    <col min="5139" max="5141" width="15.7109375" style="2" customWidth="1"/>
    <col min="5142" max="5142" width="2.85546875" style="2" customWidth="1"/>
    <col min="5143" max="5143" width="10.5703125" style="2" customWidth="1"/>
    <col min="5144" max="5377" width="11.42578125" style="2"/>
    <col min="5378" max="5378" width="2.85546875" style="2" customWidth="1"/>
    <col min="5379" max="5380" width="37.5703125" style="2" customWidth="1"/>
    <col min="5381" max="5381" width="2.85546875" style="2" customWidth="1"/>
    <col min="5382" max="5384" width="15.7109375" style="2" customWidth="1"/>
    <col min="5385" max="5385" width="2.85546875" style="2" customWidth="1"/>
    <col min="5386" max="5388" width="15.7109375" style="2" customWidth="1"/>
    <col min="5389" max="5389" width="2.85546875" style="2" customWidth="1"/>
    <col min="5390" max="5392" width="15.7109375" style="2" customWidth="1"/>
    <col min="5393" max="5394" width="2.85546875" style="2" customWidth="1"/>
    <col min="5395" max="5397" width="15.7109375" style="2" customWidth="1"/>
    <col min="5398" max="5398" width="2.85546875" style="2" customWidth="1"/>
    <col min="5399" max="5399" width="10.5703125" style="2" customWidth="1"/>
    <col min="5400" max="5633" width="11.42578125" style="2"/>
    <col min="5634" max="5634" width="2.85546875" style="2" customWidth="1"/>
    <col min="5635" max="5636" width="37.5703125" style="2" customWidth="1"/>
    <col min="5637" max="5637" width="2.85546875" style="2" customWidth="1"/>
    <col min="5638" max="5640" width="15.7109375" style="2" customWidth="1"/>
    <col min="5641" max="5641" width="2.85546875" style="2" customWidth="1"/>
    <col min="5642" max="5644" width="15.7109375" style="2" customWidth="1"/>
    <col min="5645" max="5645" width="2.85546875" style="2" customWidth="1"/>
    <col min="5646" max="5648" width="15.7109375" style="2" customWidth="1"/>
    <col min="5649" max="5650" width="2.85546875" style="2" customWidth="1"/>
    <col min="5651" max="5653" width="15.7109375" style="2" customWidth="1"/>
    <col min="5654" max="5654" width="2.85546875" style="2" customWidth="1"/>
    <col min="5655" max="5655" width="10.5703125" style="2" customWidth="1"/>
    <col min="5656" max="5889" width="11.42578125" style="2"/>
    <col min="5890" max="5890" width="2.85546875" style="2" customWidth="1"/>
    <col min="5891" max="5892" width="37.5703125" style="2" customWidth="1"/>
    <col min="5893" max="5893" width="2.85546875" style="2" customWidth="1"/>
    <col min="5894" max="5896" width="15.7109375" style="2" customWidth="1"/>
    <col min="5897" max="5897" width="2.85546875" style="2" customWidth="1"/>
    <col min="5898" max="5900" width="15.7109375" style="2" customWidth="1"/>
    <col min="5901" max="5901" width="2.85546875" style="2" customWidth="1"/>
    <col min="5902" max="5904" width="15.7109375" style="2" customWidth="1"/>
    <col min="5905" max="5906" width="2.85546875" style="2" customWidth="1"/>
    <col min="5907" max="5909" width="15.7109375" style="2" customWidth="1"/>
    <col min="5910" max="5910" width="2.85546875" style="2" customWidth="1"/>
    <col min="5911" max="5911" width="10.5703125" style="2" customWidth="1"/>
    <col min="5912" max="6145" width="11.42578125" style="2"/>
    <col min="6146" max="6146" width="2.85546875" style="2" customWidth="1"/>
    <col min="6147" max="6148" width="37.5703125" style="2" customWidth="1"/>
    <col min="6149" max="6149" width="2.85546875" style="2" customWidth="1"/>
    <col min="6150" max="6152" width="15.7109375" style="2" customWidth="1"/>
    <col min="6153" max="6153" width="2.85546875" style="2" customWidth="1"/>
    <col min="6154" max="6156" width="15.7109375" style="2" customWidth="1"/>
    <col min="6157" max="6157" width="2.85546875" style="2" customWidth="1"/>
    <col min="6158" max="6160" width="15.7109375" style="2" customWidth="1"/>
    <col min="6161" max="6162" width="2.85546875" style="2" customWidth="1"/>
    <col min="6163" max="6165" width="15.7109375" style="2" customWidth="1"/>
    <col min="6166" max="6166" width="2.85546875" style="2" customWidth="1"/>
    <col min="6167" max="6167" width="10.5703125" style="2" customWidth="1"/>
    <col min="6168" max="6401" width="11.42578125" style="2"/>
    <col min="6402" max="6402" width="2.85546875" style="2" customWidth="1"/>
    <col min="6403" max="6404" width="37.5703125" style="2" customWidth="1"/>
    <col min="6405" max="6405" width="2.85546875" style="2" customWidth="1"/>
    <col min="6406" max="6408" width="15.7109375" style="2" customWidth="1"/>
    <col min="6409" max="6409" width="2.85546875" style="2" customWidth="1"/>
    <col min="6410" max="6412" width="15.7109375" style="2" customWidth="1"/>
    <col min="6413" max="6413" width="2.85546875" style="2" customWidth="1"/>
    <col min="6414" max="6416" width="15.7109375" style="2" customWidth="1"/>
    <col min="6417" max="6418" width="2.85546875" style="2" customWidth="1"/>
    <col min="6419" max="6421" width="15.7109375" style="2" customWidth="1"/>
    <col min="6422" max="6422" width="2.85546875" style="2" customWidth="1"/>
    <col min="6423" max="6423" width="10.5703125" style="2" customWidth="1"/>
    <col min="6424" max="6657" width="11.42578125" style="2"/>
    <col min="6658" max="6658" width="2.85546875" style="2" customWidth="1"/>
    <col min="6659" max="6660" width="37.5703125" style="2" customWidth="1"/>
    <col min="6661" max="6661" width="2.85546875" style="2" customWidth="1"/>
    <col min="6662" max="6664" width="15.7109375" style="2" customWidth="1"/>
    <col min="6665" max="6665" width="2.85546875" style="2" customWidth="1"/>
    <col min="6666" max="6668" width="15.7109375" style="2" customWidth="1"/>
    <col min="6669" max="6669" width="2.85546875" style="2" customWidth="1"/>
    <col min="6670" max="6672" width="15.7109375" style="2" customWidth="1"/>
    <col min="6673" max="6674" width="2.85546875" style="2" customWidth="1"/>
    <col min="6675" max="6677" width="15.7109375" style="2" customWidth="1"/>
    <col min="6678" max="6678" width="2.85546875" style="2" customWidth="1"/>
    <col min="6679" max="6679" width="10.5703125" style="2" customWidth="1"/>
    <col min="6680" max="6913" width="11.42578125" style="2"/>
    <col min="6914" max="6914" width="2.85546875" style="2" customWidth="1"/>
    <col min="6915" max="6916" width="37.5703125" style="2" customWidth="1"/>
    <col min="6917" max="6917" width="2.85546875" style="2" customWidth="1"/>
    <col min="6918" max="6920" width="15.7109375" style="2" customWidth="1"/>
    <col min="6921" max="6921" width="2.85546875" style="2" customWidth="1"/>
    <col min="6922" max="6924" width="15.7109375" style="2" customWidth="1"/>
    <col min="6925" max="6925" width="2.85546875" style="2" customWidth="1"/>
    <col min="6926" max="6928" width="15.7109375" style="2" customWidth="1"/>
    <col min="6929" max="6930" width="2.85546875" style="2" customWidth="1"/>
    <col min="6931" max="6933" width="15.7109375" style="2" customWidth="1"/>
    <col min="6934" max="6934" width="2.85546875" style="2" customWidth="1"/>
    <col min="6935" max="6935" width="10.5703125" style="2" customWidth="1"/>
    <col min="6936" max="7169" width="11.42578125" style="2"/>
    <col min="7170" max="7170" width="2.85546875" style="2" customWidth="1"/>
    <col min="7171" max="7172" width="37.5703125" style="2" customWidth="1"/>
    <col min="7173" max="7173" width="2.85546875" style="2" customWidth="1"/>
    <col min="7174" max="7176" width="15.7109375" style="2" customWidth="1"/>
    <col min="7177" max="7177" width="2.85546875" style="2" customWidth="1"/>
    <col min="7178" max="7180" width="15.7109375" style="2" customWidth="1"/>
    <col min="7181" max="7181" width="2.85546875" style="2" customWidth="1"/>
    <col min="7182" max="7184" width="15.7109375" style="2" customWidth="1"/>
    <col min="7185" max="7186" width="2.85546875" style="2" customWidth="1"/>
    <col min="7187" max="7189" width="15.7109375" style="2" customWidth="1"/>
    <col min="7190" max="7190" width="2.85546875" style="2" customWidth="1"/>
    <col min="7191" max="7191" width="10.5703125" style="2" customWidth="1"/>
    <col min="7192" max="7425" width="11.42578125" style="2"/>
    <col min="7426" max="7426" width="2.85546875" style="2" customWidth="1"/>
    <col min="7427" max="7428" width="37.5703125" style="2" customWidth="1"/>
    <col min="7429" max="7429" width="2.85546875" style="2" customWidth="1"/>
    <col min="7430" max="7432" width="15.7109375" style="2" customWidth="1"/>
    <col min="7433" max="7433" width="2.85546875" style="2" customWidth="1"/>
    <col min="7434" max="7436" width="15.7109375" style="2" customWidth="1"/>
    <col min="7437" max="7437" width="2.85546875" style="2" customWidth="1"/>
    <col min="7438" max="7440" width="15.7109375" style="2" customWidth="1"/>
    <col min="7441" max="7442" width="2.85546875" style="2" customWidth="1"/>
    <col min="7443" max="7445" width="15.7109375" style="2" customWidth="1"/>
    <col min="7446" max="7446" width="2.85546875" style="2" customWidth="1"/>
    <col min="7447" max="7447" width="10.5703125" style="2" customWidth="1"/>
    <col min="7448" max="7681" width="11.42578125" style="2"/>
    <col min="7682" max="7682" width="2.85546875" style="2" customWidth="1"/>
    <col min="7683" max="7684" width="37.5703125" style="2" customWidth="1"/>
    <col min="7685" max="7685" width="2.85546875" style="2" customWidth="1"/>
    <col min="7686" max="7688" width="15.7109375" style="2" customWidth="1"/>
    <col min="7689" max="7689" width="2.85546875" style="2" customWidth="1"/>
    <col min="7690" max="7692" width="15.7109375" style="2" customWidth="1"/>
    <col min="7693" max="7693" width="2.85546875" style="2" customWidth="1"/>
    <col min="7694" max="7696" width="15.7109375" style="2" customWidth="1"/>
    <col min="7697" max="7698" width="2.85546875" style="2" customWidth="1"/>
    <col min="7699" max="7701" width="15.7109375" style="2" customWidth="1"/>
    <col min="7702" max="7702" width="2.85546875" style="2" customWidth="1"/>
    <col min="7703" max="7703" width="10.5703125" style="2" customWidth="1"/>
    <col min="7704" max="7937" width="11.42578125" style="2"/>
    <col min="7938" max="7938" width="2.85546875" style="2" customWidth="1"/>
    <col min="7939" max="7940" width="37.5703125" style="2" customWidth="1"/>
    <col min="7941" max="7941" width="2.85546875" style="2" customWidth="1"/>
    <col min="7942" max="7944" width="15.7109375" style="2" customWidth="1"/>
    <col min="7945" max="7945" width="2.85546875" style="2" customWidth="1"/>
    <col min="7946" max="7948" width="15.7109375" style="2" customWidth="1"/>
    <col min="7949" max="7949" width="2.85546875" style="2" customWidth="1"/>
    <col min="7950" max="7952" width="15.7109375" style="2" customWidth="1"/>
    <col min="7953" max="7954" width="2.85546875" style="2" customWidth="1"/>
    <col min="7955" max="7957" width="15.7109375" style="2" customWidth="1"/>
    <col min="7958" max="7958" width="2.85546875" style="2" customWidth="1"/>
    <col min="7959" max="7959" width="10.5703125" style="2" customWidth="1"/>
    <col min="7960" max="8193" width="11.42578125" style="2"/>
    <col min="8194" max="8194" width="2.85546875" style="2" customWidth="1"/>
    <col min="8195" max="8196" width="37.5703125" style="2" customWidth="1"/>
    <col min="8197" max="8197" width="2.85546875" style="2" customWidth="1"/>
    <col min="8198" max="8200" width="15.7109375" style="2" customWidth="1"/>
    <col min="8201" max="8201" width="2.85546875" style="2" customWidth="1"/>
    <col min="8202" max="8204" width="15.7109375" style="2" customWidth="1"/>
    <col min="8205" max="8205" width="2.85546875" style="2" customWidth="1"/>
    <col min="8206" max="8208" width="15.7109375" style="2" customWidth="1"/>
    <col min="8209" max="8210" width="2.85546875" style="2" customWidth="1"/>
    <col min="8211" max="8213" width="15.7109375" style="2" customWidth="1"/>
    <col min="8214" max="8214" width="2.85546875" style="2" customWidth="1"/>
    <col min="8215" max="8215" width="10.5703125" style="2" customWidth="1"/>
    <col min="8216" max="8449" width="11.42578125" style="2"/>
    <col min="8450" max="8450" width="2.85546875" style="2" customWidth="1"/>
    <col min="8451" max="8452" width="37.5703125" style="2" customWidth="1"/>
    <col min="8453" max="8453" width="2.85546875" style="2" customWidth="1"/>
    <col min="8454" max="8456" width="15.7109375" style="2" customWidth="1"/>
    <col min="8457" max="8457" width="2.85546875" style="2" customWidth="1"/>
    <col min="8458" max="8460" width="15.7109375" style="2" customWidth="1"/>
    <col min="8461" max="8461" width="2.85546875" style="2" customWidth="1"/>
    <col min="8462" max="8464" width="15.7109375" style="2" customWidth="1"/>
    <col min="8465" max="8466" width="2.85546875" style="2" customWidth="1"/>
    <col min="8467" max="8469" width="15.7109375" style="2" customWidth="1"/>
    <col min="8470" max="8470" width="2.85546875" style="2" customWidth="1"/>
    <col min="8471" max="8471" width="10.5703125" style="2" customWidth="1"/>
    <col min="8472" max="8705" width="11.42578125" style="2"/>
    <col min="8706" max="8706" width="2.85546875" style="2" customWidth="1"/>
    <col min="8707" max="8708" width="37.5703125" style="2" customWidth="1"/>
    <col min="8709" max="8709" width="2.85546875" style="2" customWidth="1"/>
    <col min="8710" max="8712" width="15.7109375" style="2" customWidth="1"/>
    <col min="8713" max="8713" width="2.85546875" style="2" customWidth="1"/>
    <col min="8714" max="8716" width="15.7109375" style="2" customWidth="1"/>
    <col min="8717" max="8717" width="2.85546875" style="2" customWidth="1"/>
    <col min="8718" max="8720" width="15.7109375" style="2" customWidth="1"/>
    <col min="8721" max="8722" width="2.85546875" style="2" customWidth="1"/>
    <col min="8723" max="8725" width="15.7109375" style="2" customWidth="1"/>
    <col min="8726" max="8726" width="2.85546875" style="2" customWidth="1"/>
    <col min="8727" max="8727" width="10.5703125" style="2" customWidth="1"/>
    <col min="8728" max="8961" width="11.42578125" style="2"/>
    <col min="8962" max="8962" width="2.85546875" style="2" customWidth="1"/>
    <col min="8963" max="8964" width="37.5703125" style="2" customWidth="1"/>
    <col min="8965" max="8965" width="2.85546875" style="2" customWidth="1"/>
    <col min="8966" max="8968" width="15.7109375" style="2" customWidth="1"/>
    <col min="8969" max="8969" width="2.85546875" style="2" customWidth="1"/>
    <col min="8970" max="8972" width="15.7109375" style="2" customWidth="1"/>
    <col min="8973" max="8973" width="2.85546875" style="2" customWidth="1"/>
    <col min="8974" max="8976" width="15.7109375" style="2" customWidth="1"/>
    <col min="8977" max="8978" width="2.85546875" style="2" customWidth="1"/>
    <col min="8979" max="8981" width="15.7109375" style="2" customWidth="1"/>
    <col min="8982" max="8982" width="2.85546875" style="2" customWidth="1"/>
    <col min="8983" max="8983" width="10.5703125" style="2" customWidth="1"/>
    <col min="8984" max="9217" width="11.42578125" style="2"/>
    <col min="9218" max="9218" width="2.85546875" style="2" customWidth="1"/>
    <col min="9219" max="9220" width="37.5703125" style="2" customWidth="1"/>
    <col min="9221" max="9221" width="2.85546875" style="2" customWidth="1"/>
    <col min="9222" max="9224" width="15.7109375" style="2" customWidth="1"/>
    <col min="9225" max="9225" width="2.85546875" style="2" customWidth="1"/>
    <col min="9226" max="9228" width="15.7109375" style="2" customWidth="1"/>
    <col min="9229" max="9229" width="2.85546875" style="2" customWidth="1"/>
    <col min="9230" max="9232" width="15.7109375" style="2" customWidth="1"/>
    <col min="9233" max="9234" width="2.85546875" style="2" customWidth="1"/>
    <col min="9235" max="9237" width="15.7109375" style="2" customWidth="1"/>
    <col min="9238" max="9238" width="2.85546875" style="2" customWidth="1"/>
    <col min="9239" max="9239" width="10.5703125" style="2" customWidth="1"/>
    <col min="9240" max="9473" width="11.42578125" style="2"/>
    <col min="9474" max="9474" width="2.85546875" style="2" customWidth="1"/>
    <col min="9475" max="9476" width="37.5703125" style="2" customWidth="1"/>
    <col min="9477" max="9477" width="2.85546875" style="2" customWidth="1"/>
    <col min="9478" max="9480" width="15.7109375" style="2" customWidth="1"/>
    <col min="9481" max="9481" width="2.85546875" style="2" customWidth="1"/>
    <col min="9482" max="9484" width="15.7109375" style="2" customWidth="1"/>
    <col min="9485" max="9485" width="2.85546875" style="2" customWidth="1"/>
    <col min="9486" max="9488" width="15.7109375" style="2" customWidth="1"/>
    <col min="9489" max="9490" width="2.85546875" style="2" customWidth="1"/>
    <col min="9491" max="9493" width="15.7109375" style="2" customWidth="1"/>
    <col min="9494" max="9494" width="2.85546875" style="2" customWidth="1"/>
    <col min="9495" max="9495" width="10.5703125" style="2" customWidth="1"/>
    <col min="9496" max="9729" width="11.42578125" style="2"/>
    <col min="9730" max="9730" width="2.85546875" style="2" customWidth="1"/>
    <col min="9731" max="9732" width="37.5703125" style="2" customWidth="1"/>
    <col min="9733" max="9733" width="2.85546875" style="2" customWidth="1"/>
    <col min="9734" max="9736" width="15.7109375" style="2" customWidth="1"/>
    <col min="9737" max="9737" width="2.85546875" style="2" customWidth="1"/>
    <col min="9738" max="9740" width="15.7109375" style="2" customWidth="1"/>
    <col min="9741" max="9741" width="2.85546875" style="2" customWidth="1"/>
    <col min="9742" max="9744" width="15.7109375" style="2" customWidth="1"/>
    <col min="9745" max="9746" width="2.85546875" style="2" customWidth="1"/>
    <col min="9747" max="9749" width="15.7109375" style="2" customWidth="1"/>
    <col min="9750" max="9750" width="2.85546875" style="2" customWidth="1"/>
    <col min="9751" max="9751" width="10.5703125" style="2" customWidth="1"/>
    <col min="9752" max="9985" width="11.42578125" style="2"/>
    <col min="9986" max="9986" width="2.85546875" style="2" customWidth="1"/>
    <col min="9987" max="9988" width="37.5703125" style="2" customWidth="1"/>
    <col min="9989" max="9989" width="2.85546875" style="2" customWidth="1"/>
    <col min="9990" max="9992" width="15.7109375" style="2" customWidth="1"/>
    <col min="9993" max="9993" width="2.85546875" style="2" customWidth="1"/>
    <col min="9994" max="9996" width="15.7109375" style="2" customWidth="1"/>
    <col min="9997" max="9997" width="2.85546875" style="2" customWidth="1"/>
    <col min="9998" max="10000" width="15.7109375" style="2" customWidth="1"/>
    <col min="10001" max="10002" width="2.85546875" style="2" customWidth="1"/>
    <col min="10003" max="10005" width="15.7109375" style="2" customWidth="1"/>
    <col min="10006" max="10006" width="2.85546875" style="2" customWidth="1"/>
    <col min="10007" max="10007" width="10.5703125" style="2" customWidth="1"/>
    <col min="10008" max="10241" width="11.42578125" style="2"/>
    <col min="10242" max="10242" width="2.85546875" style="2" customWidth="1"/>
    <col min="10243" max="10244" width="37.5703125" style="2" customWidth="1"/>
    <col min="10245" max="10245" width="2.85546875" style="2" customWidth="1"/>
    <col min="10246" max="10248" width="15.7109375" style="2" customWidth="1"/>
    <col min="10249" max="10249" width="2.85546875" style="2" customWidth="1"/>
    <col min="10250" max="10252" width="15.7109375" style="2" customWidth="1"/>
    <col min="10253" max="10253" width="2.85546875" style="2" customWidth="1"/>
    <col min="10254" max="10256" width="15.7109375" style="2" customWidth="1"/>
    <col min="10257" max="10258" width="2.85546875" style="2" customWidth="1"/>
    <col min="10259" max="10261" width="15.7109375" style="2" customWidth="1"/>
    <col min="10262" max="10262" width="2.85546875" style="2" customWidth="1"/>
    <col min="10263" max="10263" width="10.5703125" style="2" customWidth="1"/>
    <col min="10264" max="10497" width="11.42578125" style="2"/>
    <col min="10498" max="10498" width="2.85546875" style="2" customWidth="1"/>
    <col min="10499" max="10500" width="37.5703125" style="2" customWidth="1"/>
    <col min="10501" max="10501" width="2.85546875" style="2" customWidth="1"/>
    <col min="10502" max="10504" width="15.7109375" style="2" customWidth="1"/>
    <col min="10505" max="10505" width="2.85546875" style="2" customWidth="1"/>
    <col min="10506" max="10508" width="15.7109375" style="2" customWidth="1"/>
    <col min="10509" max="10509" width="2.85546875" style="2" customWidth="1"/>
    <col min="10510" max="10512" width="15.7109375" style="2" customWidth="1"/>
    <col min="10513" max="10514" width="2.85546875" style="2" customWidth="1"/>
    <col min="10515" max="10517" width="15.7109375" style="2" customWidth="1"/>
    <col min="10518" max="10518" width="2.85546875" style="2" customWidth="1"/>
    <col min="10519" max="10519" width="10.5703125" style="2" customWidth="1"/>
    <col min="10520" max="10753" width="11.42578125" style="2"/>
    <col min="10754" max="10754" width="2.85546875" style="2" customWidth="1"/>
    <col min="10755" max="10756" width="37.5703125" style="2" customWidth="1"/>
    <col min="10757" max="10757" width="2.85546875" style="2" customWidth="1"/>
    <col min="10758" max="10760" width="15.7109375" style="2" customWidth="1"/>
    <col min="10761" max="10761" width="2.85546875" style="2" customWidth="1"/>
    <col min="10762" max="10764" width="15.7109375" style="2" customWidth="1"/>
    <col min="10765" max="10765" width="2.85546875" style="2" customWidth="1"/>
    <col min="10766" max="10768" width="15.7109375" style="2" customWidth="1"/>
    <col min="10769" max="10770" width="2.85546875" style="2" customWidth="1"/>
    <col min="10771" max="10773" width="15.7109375" style="2" customWidth="1"/>
    <col min="10774" max="10774" width="2.85546875" style="2" customWidth="1"/>
    <col min="10775" max="10775" width="10.5703125" style="2" customWidth="1"/>
    <col min="10776" max="11009" width="11.42578125" style="2"/>
    <col min="11010" max="11010" width="2.85546875" style="2" customWidth="1"/>
    <col min="11011" max="11012" width="37.5703125" style="2" customWidth="1"/>
    <col min="11013" max="11013" width="2.85546875" style="2" customWidth="1"/>
    <col min="11014" max="11016" width="15.7109375" style="2" customWidth="1"/>
    <col min="11017" max="11017" width="2.85546875" style="2" customWidth="1"/>
    <col min="11018" max="11020" width="15.7109375" style="2" customWidth="1"/>
    <col min="11021" max="11021" width="2.85546875" style="2" customWidth="1"/>
    <col min="11022" max="11024" width="15.7109375" style="2" customWidth="1"/>
    <col min="11025" max="11026" width="2.85546875" style="2" customWidth="1"/>
    <col min="11027" max="11029" width="15.7109375" style="2" customWidth="1"/>
    <col min="11030" max="11030" width="2.85546875" style="2" customWidth="1"/>
    <col min="11031" max="11031" width="10.5703125" style="2" customWidth="1"/>
    <col min="11032" max="11265" width="11.42578125" style="2"/>
    <col min="11266" max="11266" width="2.85546875" style="2" customWidth="1"/>
    <col min="11267" max="11268" width="37.5703125" style="2" customWidth="1"/>
    <col min="11269" max="11269" width="2.85546875" style="2" customWidth="1"/>
    <col min="11270" max="11272" width="15.7109375" style="2" customWidth="1"/>
    <col min="11273" max="11273" width="2.85546875" style="2" customWidth="1"/>
    <col min="11274" max="11276" width="15.7109375" style="2" customWidth="1"/>
    <col min="11277" max="11277" width="2.85546875" style="2" customWidth="1"/>
    <col min="11278" max="11280" width="15.7109375" style="2" customWidth="1"/>
    <col min="11281" max="11282" width="2.85546875" style="2" customWidth="1"/>
    <col min="11283" max="11285" width="15.7109375" style="2" customWidth="1"/>
    <col min="11286" max="11286" width="2.85546875" style="2" customWidth="1"/>
    <col min="11287" max="11287" width="10.5703125" style="2" customWidth="1"/>
    <col min="11288" max="11521" width="11.42578125" style="2"/>
    <col min="11522" max="11522" width="2.85546875" style="2" customWidth="1"/>
    <col min="11523" max="11524" width="37.5703125" style="2" customWidth="1"/>
    <col min="11525" max="11525" width="2.85546875" style="2" customWidth="1"/>
    <col min="11526" max="11528" width="15.7109375" style="2" customWidth="1"/>
    <col min="11529" max="11529" width="2.85546875" style="2" customWidth="1"/>
    <col min="11530" max="11532" width="15.7109375" style="2" customWidth="1"/>
    <col min="11533" max="11533" width="2.85546875" style="2" customWidth="1"/>
    <col min="11534" max="11536" width="15.7109375" style="2" customWidth="1"/>
    <col min="11537" max="11538" width="2.85546875" style="2" customWidth="1"/>
    <col min="11539" max="11541" width="15.7109375" style="2" customWidth="1"/>
    <col min="11542" max="11542" width="2.85546875" style="2" customWidth="1"/>
    <col min="11543" max="11543" width="10.5703125" style="2" customWidth="1"/>
    <col min="11544" max="11777" width="11.42578125" style="2"/>
    <col min="11778" max="11778" width="2.85546875" style="2" customWidth="1"/>
    <col min="11779" max="11780" width="37.5703125" style="2" customWidth="1"/>
    <col min="11781" max="11781" width="2.85546875" style="2" customWidth="1"/>
    <col min="11782" max="11784" width="15.7109375" style="2" customWidth="1"/>
    <col min="11785" max="11785" width="2.85546875" style="2" customWidth="1"/>
    <col min="11786" max="11788" width="15.7109375" style="2" customWidth="1"/>
    <col min="11789" max="11789" width="2.85546875" style="2" customWidth="1"/>
    <col min="11790" max="11792" width="15.7109375" style="2" customWidth="1"/>
    <col min="11793" max="11794" width="2.85546875" style="2" customWidth="1"/>
    <col min="11795" max="11797" width="15.7109375" style="2" customWidth="1"/>
    <col min="11798" max="11798" width="2.85546875" style="2" customWidth="1"/>
    <col min="11799" max="11799" width="10.5703125" style="2" customWidth="1"/>
    <col min="11800" max="12033" width="11.42578125" style="2"/>
    <col min="12034" max="12034" width="2.85546875" style="2" customWidth="1"/>
    <col min="12035" max="12036" width="37.5703125" style="2" customWidth="1"/>
    <col min="12037" max="12037" width="2.85546875" style="2" customWidth="1"/>
    <col min="12038" max="12040" width="15.7109375" style="2" customWidth="1"/>
    <col min="12041" max="12041" width="2.85546875" style="2" customWidth="1"/>
    <col min="12042" max="12044" width="15.7109375" style="2" customWidth="1"/>
    <col min="12045" max="12045" width="2.85546875" style="2" customWidth="1"/>
    <col min="12046" max="12048" width="15.7109375" style="2" customWidth="1"/>
    <col min="12049" max="12050" width="2.85546875" style="2" customWidth="1"/>
    <col min="12051" max="12053" width="15.7109375" style="2" customWidth="1"/>
    <col min="12054" max="12054" width="2.85546875" style="2" customWidth="1"/>
    <col min="12055" max="12055" width="10.5703125" style="2" customWidth="1"/>
    <col min="12056" max="12289" width="11.42578125" style="2"/>
    <col min="12290" max="12290" width="2.85546875" style="2" customWidth="1"/>
    <col min="12291" max="12292" width="37.5703125" style="2" customWidth="1"/>
    <col min="12293" max="12293" width="2.85546875" style="2" customWidth="1"/>
    <col min="12294" max="12296" width="15.7109375" style="2" customWidth="1"/>
    <col min="12297" max="12297" width="2.85546875" style="2" customWidth="1"/>
    <col min="12298" max="12300" width="15.7109375" style="2" customWidth="1"/>
    <col min="12301" max="12301" width="2.85546875" style="2" customWidth="1"/>
    <col min="12302" max="12304" width="15.7109375" style="2" customWidth="1"/>
    <col min="12305" max="12306" width="2.85546875" style="2" customWidth="1"/>
    <col min="12307" max="12309" width="15.7109375" style="2" customWidth="1"/>
    <col min="12310" max="12310" width="2.85546875" style="2" customWidth="1"/>
    <col min="12311" max="12311" width="10.5703125" style="2" customWidth="1"/>
    <col min="12312" max="12545" width="11.42578125" style="2"/>
    <col min="12546" max="12546" width="2.85546875" style="2" customWidth="1"/>
    <col min="12547" max="12548" width="37.5703125" style="2" customWidth="1"/>
    <col min="12549" max="12549" width="2.85546875" style="2" customWidth="1"/>
    <col min="12550" max="12552" width="15.7109375" style="2" customWidth="1"/>
    <col min="12553" max="12553" width="2.85546875" style="2" customWidth="1"/>
    <col min="12554" max="12556" width="15.7109375" style="2" customWidth="1"/>
    <col min="12557" max="12557" width="2.85546875" style="2" customWidth="1"/>
    <col min="12558" max="12560" width="15.7109375" style="2" customWidth="1"/>
    <col min="12561" max="12562" width="2.85546875" style="2" customWidth="1"/>
    <col min="12563" max="12565" width="15.7109375" style="2" customWidth="1"/>
    <col min="12566" max="12566" width="2.85546875" style="2" customWidth="1"/>
    <col min="12567" max="12567" width="10.5703125" style="2" customWidth="1"/>
    <col min="12568" max="12801" width="11.42578125" style="2"/>
    <col min="12802" max="12802" width="2.85546875" style="2" customWidth="1"/>
    <col min="12803" max="12804" width="37.5703125" style="2" customWidth="1"/>
    <col min="12805" max="12805" width="2.85546875" style="2" customWidth="1"/>
    <col min="12806" max="12808" width="15.7109375" style="2" customWidth="1"/>
    <col min="12809" max="12809" width="2.85546875" style="2" customWidth="1"/>
    <col min="12810" max="12812" width="15.7109375" style="2" customWidth="1"/>
    <col min="12813" max="12813" width="2.85546875" style="2" customWidth="1"/>
    <col min="12814" max="12816" width="15.7109375" style="2" customWidth="1"/>
    <col min="12817" max="12818" width="2.85546875" style="2" customWidth="1"/>
    <col min="12819" max="12821" width="15.7109375" style="2" customWidth="1"/>
    <col min="12822" max="12822" width="2.85546875" style="2" customWidth="1"/>
    <col min="12823" max="12823" width="10.5703125" style="2" customWidth="1"/>
    <col min="12824" max="13057" width="11.42578125" style="2"/>
    <col min="13058" max="13058" width="2.85546875" style="2" customWidth="1"/>
    <col min="13059" max="13060" width="37.5703125" style="2" customWidth="1"/>
    <col min="13061" max="13061" width="2.85546875" style="2" customWidth="1"/>
    <col min="13062" max="13064" width="15.7109375" style="2" customWidth="1"/>
    <col min="13065" max="13065" width="2.85546875" style="2" customWidth="1"/>
    <col min="13066" max="13068" width="15.7109375" style="2" customWidth="1"/>
    <col min="13069" max="13069" width="2.85546875" style="2" customWidth="1"/>
    <col min="13070" max="13072" width="15.7109375" style="2" customWidth="1"/>
    <col min="13073" max="13074" width="2.85546875" style="2" customWidth="1"/>
    <col min="13075" max="13077" width="15.7109375" style="2" customWidth="1"/>
    <col min="13078" max="13078" width="2.85546875" style="2" customWidth="1"/>
    <col min="13079" max="13079" width="10.5703125" style="2" customWidth="1"/>
    <col min="13080" max="13313" width="11.42578125" style="2"/>
    <col min="13314" max="13314" width="2.85546875" style="2" customWidth="1"/>
    <col min="13315" max="13316" width="37.5703125" style="2" customWidth="1"/>
    <col min="13317" max="13317" width="2.85546875" style="2" customWidth="1"/>
    <col min="13318" max="13320" width="15.7109375" style="2" customWidth="1"/>
    <col min="13321" max="13321" width="2.85546875" style="2" customWidth="1"/>
    <col min="13322" max="13324" width="15.7109375" style="2" customWidth="1"/>
    <col min="13325" max="13325" width="2.85546875" style="2" customWidth="1"/>
    <col min="13326" max="13328" width="15.7109375" style="2" customWidth="1"/>
    <col min="13329" max="13330" width="2.85546875" style="2" customWidth="1"/>
    <col min="13331" max="13333" width="15.7109375" style="2" customWidth="1"/>
    <col min="13334" max="13334" width="2.85546875" style="2" customWidth="1"/>
    <col min="13335" max="13335" width="10.5703125" style="2" customWidth="1"/>
    <col min="13336" max="13569" width="11.42578125" style="2"/>
    <col min="13570" max="13570" width="2.85546875" style="2" customWidth="1"/>
    <col min="13571" max="13572" width="37.5703125" style="2" customWidth="1"/>
    <col min="13573" max="13573" width="2.85546875" style="2" customWidth="1"/>
    <col min="13574" max="13576" width="15.7109375" style="2" customWidth="1"/>
    <col min="13577" max="13577" width="2.85546875" style="2" customWidth="1"/>
    <col min="13578" max="13580" width="15.7109375" style="2" customWidth="1"/>
    <col min="13581" max="13581" width="2.85546875" style="2" customWidth="1"/>
    <col min="13582" max="13584" width="15.7109375" style="2" customWidth="1"/>
    <col min="13585" max="13586" width="2.85546875" style="2" customWidth="1"/>
    <col min="13587" max="13589" width="15.7109375" style="2" customWidth="1"/>
    <col min="13590" max="13590" width="2.85546875" style="2" customWidth="1"/>
    <col min="13591" max="13591" width="10.5703125" style="2" customWidth="1"/>
    <col min="13592" max="13825" width="11.42578125" style="2"/>
    <col min="13826" max="13826" width="2.85546875" style="2" customWidth="1"/>
    <col min="13827" max="13828" width="37.5703125" style="2" customWidth="1"/>
    <col min="13829" max="13829" width="2.85546875" style="2" customWidth="1"/>
    <col min="13830" max="13832" width="15.7109375" style="2" customWidth="1"/>
    <col min="13833" max="13833" width="2.85546875" style="2" customWidth="1"/>
    <col min="13834" max="13836" width="15.7109375" style="2" customWidth="1"/>
    <col min="13837" max="13837" width="2.85546875" style="2" customWidth="1"/>
    <col min="13838" max="13840" width="15.7109375" style="2" customWidth="1"/>
    <col min="13841" max="13842" width="2.85546875" style="2" customWidth="1"/>
    <col min="13843" max="13845" width="15.7109375" style="2" customWidth="1"/>
    <col min="13846" max="13846" width="2.85546875" style="2" customWidth="1"/>
    <col min="13847" max="13847" width="10.5703125" style="2" customWidth="1"/>
    <col min="13848" max="14081" width="11.42578125" style="2"/>
    <col min="14082" max="14082" width="2.85546875" style="2" customWidth="1"/>
    <col min="14083" max="14084" width="37.5703125" style="2" customWidth="1"/>
    <col min="14085" max="14085" width="2.85546875" style="2" customWidth="1"/>
    <col min="14086" max="14088" width="15.7109375" style="2" customWidth="1"/>
    <col min="14089" max="14089" width="2.85546875" style="2" customWidth="1"/>
    <col min="14090" max="14092" width="15.7109375" style="2" customWidth="1"/>
    <col min="14093" max="14093" width="2.85546875" style="2" customWidth="1"/>
    <col min="14094" max="14096" width="15.7109375" style="2" customWidth="1"/>
    <col min="14097" max="14098" width="2.85546875" style="2" customWidth="1"/>
    <col min="14099" max="14101" width="15.7109375" style="2" customWidth="1"/>
    <col min="14102" max="14102" width="2.85546875" style="2" customWidth="1"/>
    <col min="14103" max="14103" width="10.5703125" style="2" customWidth="1"/>
    <col min="14104" max="14337" width="11.42578125" style="2"/>
    <col min="14338" max="14338" width="2.85546875" style="2" customWidth="1"/>
    <col min="14339" max="14340" width="37.5703125" style="2" customWidth="1"/>
    <col min="14341" max="14341" width="2.85546875" style="2" customWidth="1"/>
    <col min="14342" max="14344" width="15.7109375" style="2" customWidth="1"/>
    <col min="14345" max="14345" width="2.85546875" style="2" customWidth="1"/>
    <col min="14346" max="14348" width="15.7109375" style="2" customWidth="1"/>
    <col min="14349" max="14349" width="2.85546875" style="2" customWidth="1"/>
    <col min="14350" max="14352" width="15.7109375" style="2" customWidth="1"/>
    <col min="14353" max="14354" width="2.85546875" style="2" customWidth="1"/>
    <col min="14355" max="14357" width="15.7109375" style="2" customWidth="1"/>
    <col min="14358" max="14358" width="2.85546875" style="2" customWidth="1"/>
    <col min="14359" max="14359" width="10.5703125" style="2" customWidth="1"/>
    <col min="14360" max="14593" width="11.42578125" style="2"/>
    <col min="14594" max="14594" width="2.85546875" style="2" customWidth="1"/>
    <col min="14595" max="14596" width="37.5703125" style="2" customWidth="1"/>
    <col min="14597" max="14597" width="2.85546875" style="2" customWidth="1"/>
    <col min="14598" max="14600" width="15.7109375" style="2" customWidth="1"/>
    <col min="14601" max="14601" width="2.85546875" style="2" customWidth="1"/>
    <col min="14602" max="14604" width="15.7109375" style="2" customWidth="1"/>
    <col min="14605" max="14605" width="2.85546875" style="2" customWidth="1"/>
    <col min="14606" max="14608" width="15.7109375" style="2" customWidth="1"/>
    <col min="14609" max="14610" width="2.85546875" style="2" customWidth="1"/>
    <col min="14611" max="14613" width="15.7109375" style="2" customWidth="1"/>
    <col min="14614" max="14614" width="2.85546875" style="2" customWidth="1"/>
    <col min="14615" max="14615" width="10.5703125" style="2" customWidth="1"/>
    <col min="14616" max="14849" width="11.42578125" style="2"/>
    <col min="14850" max="14850" width="2.85546875" style="2" customWidth="1"/>
    <col min="14851" max="14852" width="37.5703125" style="2" customWidth="1"/>
    <col min="14853" max="14853" width="2.85546875" style="2" customWidth="1"/>
    <col min="14854" max="14856" width="15.7109375" style="2" customWidth="1"/>
    <col min="14857" max="14857" width="2.85546875" style="2" customWidth="1"/>
    <col min="14858" max="14860" width="15.7109375" style="2" customWidth="1"/>
    <col min="14861" max="14861" width="2.85546875" style="2" customWidth="1"/>
    <col min="14862" max="14864" width="15.7109375" style="2" customWidth="1"/>
    <col min="14865" max="14866" width="2.85546875" style="2" customWidth="1"/>
    <col min="14867" max="14869" width="15.7109375" style="2" customWidth="1"/>
    <col min="14870" max="14870" width="2.85546875" style="2" customWidth="1"/>
    <col min="14871" max="14871" width="10.5703125" style="2" customWidth="1"/>
    <col min="14872" max="15105" width="11.42578125" style="2"/>
    <col min="15106" max="15106" width="2.85546875" style="2" customWidth="1"/>
    <col min="15107" max="15108" width="37.5703125" style="2" customWidth="1"/>
    <col min="15109" max="15109" width="2.85546875" style="2" customWidth="1"/>
    <col min="15110" max="15112" width="15.7109375" style="2" customWidth="1"/>
    <col min="15113" max="15113" width="2.85546875" style="2" customWidth="1"/>
    <col min="15114" max="15116" width="15.7109375" style="2" customWidth="1"/>
    <col min="15117" max="15117" width="2.85546875" style="2" customWidth="1"/>
    <col min="15118" max="15120" width="15.7109375" style="2" customWidth="1"/>
    <col min="15121" max="15122" width="2.85546875" style="2" customWidth="1"/>
    <col min="15123" max="15125" width="15.7109375" style="2" customWidth="1"/>
    <col min="15126" max="15126" width="2.85546875" style="2" customWidth="1"/>
    <col min="15127" max="15127" width="10.5703125" style="2" customWidth="1"/>
    <col min="15128" max="15361" width="11.42578125" style="2"/>
    <col min="15362" max="15362" width="2.85546875" style="2" customWidth="1"/>
    <col min="15363" max="15364" width="37.5703125" style="2" customWidth="1"/>
    <col min="15365" max="15365" width="2.85546875" style="2" customWidth="1"/>
    <col min="15366" max="15368" width="15.7109375" style="2" customWidth="1"/>
    <col min="15369" max="15369" width="2.85546875" style="2" customWidth="1"/>
    <col min="15370" max="15372" width="15.7109375" style="2" customWidth="1"/>
    <col min="15373" max="15373" width="2.85546875" style="2" customWidth="1"/>
    <col min="15374" max="15376" width="15.7109375" style="2" customWidth="1"/>
    <col min="15377" max="15378" width="2.85546875" style="2" customWidth="1"/>
    <col min="15379" max="15381" width="15.7109375" style="2" customWidth="1"/>
    <col min="15382" max="15382" width="2.85546875" style="2" customWidth="1"/>
    <col min="15383" max="15383" width="10.5703125" style="2" customWidth="1"/>
    <col min="15384" max="15617" width="11.42578125" style="2"/>
    <col min="15618" max="15618" width="2.85546875" style="2" customWidth="1"/>
    <col min="15619" max="15620" width="37.5703125" style="2" customWidth="1"/>
    <col min="15621" max="15621" width="2.85546875" style="2" customWidth="1"/>
    <col min="15622" max="15624" width="15.7109375" style="2" customWidth="1"/>
    <col min="15625" max="15625" width="2.85546875" style="2" customWidth="1"/>
    <col min="15626" max="15628" width="15.7109375" style="2" customWidth="1"/>
    <col min="15629" max="15629" width="2.85546875" style="2" customWidth="1"/>
    <col min="15630" max="15632" width="15.7109375" style="2" customWidth="1"/>
    <col min="15633" max="15634" width="2.85546875" style="2" customWidth="1"/>
    <col min="15635" max="15637" width="15.7109375" style="2" customWidth="1"/>
    <col min="15638" max="15638" width="2.85546875" style="2" customWidth="1"/>
    <col min="15639" max="15639" width="10.5703125" style="2" customWidth="1"/>
    <col min="15640" max="15873" width="11.42578125" style="2"/>
    <col min="15874" max="15874" width="2.85546875" style="2" customWidth="1"/>
    <col min="15875" max="15876" width="37.5703125" style="2" customWidth="1"/>
    <col min="15877" max="15877" width="2.85546875" style="2" customWidth="1"/>
    <col min="15878" max="15880" width="15.7109375" style="2" customWidth="1"/>
    <col min="15881" max="15881" width="2.85546875" style="2" customWidth="1"/>
    <col min="15882" max="15884" width="15.7109375" style="2" customWidth="1"/>
    <col min="15885" max="15885" width="2.85546875" style="2" customWidth="1"/>
    <col min="15886" max="15888" width="15.7109375" style="2" customWidth="1"/>
    <col min="15889" max="15890" width="2.85546875" style="2" customWidth="1"/>
    <col min="15891" max="15893" width="15.7109375" style="2" customWidth="1"/>
    <col min="15894" max="15894" width="2.85546875" style="2" customWidth="1"/>
    <col min="15895" max="15895" width="10.5703125" style="2" customWidth="1"/>
    <col min="15896" max="16129" width="11.42578125" style="2"/>
    <col min="16130" max="16130" width="2.85546875" style="2" customWidth="1"/>
    <col min="16131" max="16132" width="37.5703125" style="2" customWidth="1"/>
    <col min="16133" max="16133" width="2.85546875" style="2" customWidth="1"/>
    <col min="16134" max="16136" width="15.7109375" style="2" customWidth="1"/>
    <col min="16137" max="16137" width="2.85546875" style="2" customWidth="1"/>
    <col min="16138" max="16140" width="15.7109375" style="2" customWidth="1"/>
    <col min="16141" max="16141" width="2.85546875" style="2" customWidth="1"/>
    <col min="16142" max="16144" width="15.7109375" style="2" customWidth="1"/>
    <col min="16145" max="16146" width="2.85546875" style="2" customWidth="1"/>
    <col min="16147" max="16149" width="15.7109375" style="2" customWidth="1"/>
    <col min="16150" max="16150" width="2.85546875" style="2" customWidth="1"/>
    <col min="16151" max="16151" width="10.5703125" style="2" customWidth="1"/>
    <col min="16152" max="16384" width="11.42578125" style="2"/>
  </cols>
  <sheetData>
    <row r="1" spans="1:32" ht="12" customHeight="1" x14ac:dyDescent="0.25">
      <c r="B1" s="1"/>
      <c r="C1" s="1"/>
      <c r="E1" s="237"/>
      <c r="F1" s="1"/>
      <c r="I1" s="237"/>
      <c r="J1" s="1"/>
      <c r="V1" s="185"/>
      <c r="W1" s="185"/>
    </row>
    <row r="2" spans="1:32" ht="12" customHeight="1" x14ac:dyDescent="0.25">
      <c r="B2" s="4" t="s">
        <v>396</v>
      </c>
      <c r="C2" s="4"/>
      <c r="E2" s="302"/>
      <c r="F2" s="5"/>
      <c r="I2" s="302"/>
      <c r="J2" s="5"/>
      <c r="V2" s="185"/>
      <c r="W2" s="185"/>
    </row>
    <row r="3" spans="1:32" ht="12" customHeight="1" x14ac:dyDescent="0.25">
      <c r="B3" s="4" t="s">
        <v>397</v>
      </c>
      <c r="C3" s="4"/>
      <c r="E3" s="302"/>
      <c r="F3" s="5"/>
      <c r="I3" s="302"/>
      <c r="J3" s="5"/>
      <c r="V3" s="185"/>
      <c r="W3" s="185"/>
    </row>
    <row r="4" spans="1:32" ht="12" customHeight="1" x14ac:dyDescent="0.25">
      <c r="B4" s="106"/>
      <c r="C4" s="106"/>
      <c r="D4" s="435"/>
      <c r="E4" s="2296" t="s">
        <v>398</v>
      </c>
      <c r="F4" s="2296"/>
      <c r="G4" s="2296"/>
      <c r="H4" s="435"/>
      <c r="I4" s="2296" t="s">
        <v>399</v>
      </c>
      <c r="J4" s="2296"/>
      <c r="K4" s="2296"/>
      <c r="L4" s="435"/>
      <c r="M4" s="2338" t="s">
        <v>400</v>
      </c>
      <c r="N4" s="2338"/>
      <c r="O4" s="2338"/>
      <c r="R4" s="2296" t="s">
        <v>398</v>
      </c>
      <c r="S4" s="2296"/>
      <c r="T4" s="2296"/>
      <c r="U4" s="302"/>
      <c r="V4" s="435"/>
      <c r="W4" s="2339" t="s">
        <v>399</v>
      </c>
      <c r="X4" s="2339"/>
      <c r="Y4" s="2339"/>
      <c r="Z4" s="302"/>
      <c r="AA4" s="302"/>
      <c r="AB4" s="2338" t="s">
        <v>400</v>
      </c>
      <c r="AC4" s="2338"/>
      <c r="AD4" s="2338"/>
    </row>
    <row r="5" spans="1:32" ht="12" customHeight="1" x14ac:dyDescent="0.25">
      <c r="B5" s="2325" t="s">
        <v>4</v>
      </c>
      <c r="C5" s="2325" t="s">
        <v>357</v>
      </c>
      <c r="E5" s="2332">
        <v>2017</v>
      </c>
      <c r="F5" s="2332"/>
      <c r="G5" s="2332"/>
      <c r="I5" s="2332">
        <v>2017</v>
      </c>
      <c r="J5" s="2332"/>
      <c r="K5" s="2332"/>
      <c r="M5" s="2332">
        <v>2017</v>
      </c>
      <c r="N5" s="2332"/>
      <c r="O5" s="2332"/>
      <c r="R5" s="2332">
        <v>2016</v>
      </c>
      <c r="S5" s="2332"/>
      <c r="T5" s="2332"/>
      <c r="U5" s="225"/>
      <c r="V5" s="3"/>
      <c r="W5" s="2332">
        <v>2016</v>
      </c>
      <c r="X5" s="2332"/>
      <c r="Y5" s="2332"/>
      <c r="Z5" s="225"/>
      <c r="AA5" s="225"/>
      <c r="AB5" s="2332">
        <v>2016</v>
      </c>
      <c r="AC5" s="2332"/>
      <c r="AD5" s="2332"/>
    </row>
    <row r="6" spans="1:32" ht="12" customHeight="1" x14ac:dyDescent="0.25">
      <c r="B6" s="2326"/>
      <c r="C6" s="2326"/>
      <c r="D6" s="17"/>
      <c r="E6" s="2326" t="s">
        <v>184</v>
      </c>
      <c r="F6" s="436" t="s">
        <v>185</v>
      </c>
      <c r="G6" s="436" t="s">
        <v>186</v>
      </c>
      <c r="H6" s="17"/>
      <c r="I6" s="2326" t="s">
        <v>184</v>
      </c>
      <c r="J6" s="436" t="s">
        <v>185</v>
      </c>
      <c r="K6" s="436" t="s">
        <v>186</v>
      </c>
      <c r="M6" s="2326" t="s">
        <v>184</v>
      </c>
      <c r="N6" s="436" t="s">
        <v>185</v>
      </c>
      <c r="O6" s="436" t="s">
        <v>186</v>
      </c>
      <c r="R6" s="2326" t="s">
        <v>184</v>
      </c>
      <c r="S6" s="436" t="s">
        <v>185</v>
      </c>
      <c r="T6" s="436" t="s">
        <v>186</v>
      </c>
      <c r="U6" s="225"/>
      <c r="V6" s="3"/>
      <c r="W6" s="436" t="s">
        <v>184</v>
      </c>
      <c r="X6" s="436" t="s">
        <v>185</v>
      </c>
      <c r="Y6" s="436" t="s">
        <v>186</v>
      </c>
      <c r="Z6" s="225"/>
      <c r="AA6" s="225"/>
      <c r="AB6" s="2326" t="s">
        <v>184</v>
      </c>
      <c r="AC6" s="436" t="s">
        <v>185</v>
      </c>
      <c r="AD6" s="436" t="s">
        <v>186</v>
      </c>
    </row>
    <row r="7" spans="1:32" ht="12" customHeight="1" x14ac:dyDescent="0.25">
      <c r="B7" s="2327"/>
      <c r="C7" s="2327"/>
      <c r="D7" s="17"/>
      <c r="E7" s="2327"/>
      <c r="F7" s="437" t="s">
        <v>187</v>
      </c>
      <c r="G7" s="437" t="s">
        <v>187</v>
      </c>
      <c r="H7" s="17"/>
      <c r="I7" s="2327"/>
      <c r="J7" s="437" t="s">
        <v>187</v>
      </c>
      <c r="K7" s="437" t="s">
        <v>187</v>
      </c>
      <c r="M7" s="2327"/>
      <c r="N7" s="437" t="s">
        <v>187</v>
      </c>
      <c r="O7" s="437" t="s">
        <v>187</v>
      </c>
      <c r="R7" s="2327"/>
      <c r="S7" s="437" t="s">
        <v>187</v>
      </c>
      <c r="T7" s="437" t="s">
        <v>187</v>
      </c>
      <c r="U7" s="225"/>
      <c r="V7" s="3"/>
      <c r="W7" s="437"/>
      <c r="X7" s="437" t="s">
        <v>187</v>
      </c>
      <c r="Y7" s="437" t="s">
        <v>187</v>
      </c>
      <c r="Z7" s="1860"/>
      <c r="AA7" s="1860"/>
      <c r="AB7" s="2327"/>
      <c r="AC7" s="437" t="s">
        <v>187</v>
      </c>
      <c r="AD7" s="437" t="s">
        <v>187</v>
      </c>
    </row>
    <row r="8" spans="1:32" ht="12" customHeight="1" x14ac:dyDescent="0.25">
      <c r="B8" s="16"/>
      <c r="C8" s="16"/>
      <c r="D8" s="17"/>
      <c r="E8" s="18"/>
      <c r="F8" s="16"/>
      <c r="H8" s="17"/>
      <c r="I8" s="18"/>
      <c r="J8" s="16"/>
      <c r="R8" s="18"/>
      <c r="S8" s="16"/>
      <c r="U8" s="5"/>
      <c r="V8" s="3"/>
      <c r="W8" s="18"/>
      <c r="X8" s="16"/>
      <c r="Y8" s="3"/>
      <c r="Z8" s="1860"/>
      <c r="AA8" s="1860"/>
      <c r="AB8" s="46"/>
      <c r="AC8" s="3"/>
      <c r="AD8" s="3"/>
    </row>
    <row r="9" spans="1:32" ht="12" customHeight="1" x14ac:dyDescent="0.25">
      <c r="B9" s="390" t="s">
        <v>8</v>
      </c>
      <c r="C9" s="21"/>
      <c r="D9" s="16"/>
      <c r="E9" s="21"/>
      <c r="F9" s="235"/>
      <c r="G9" s="235"/>
      <c r="H9" s="16"/>
      <c r="I9" s="169"/>
      <c r="J9" s="21"/>
      <c r="R9" s="169"/>
      <c r="S9" s="21"/>
      <c r="U9" s="1860"/>
      <c r="V9" s="1860"/>
      <c r="W9" s="169"/>
      <c r="X9" s="21"/>
      <c r="Y9" s="3"/>
      <c r="Z9" s="1860"/>
      <c r="AA9" s="1860"/>
      <c r="AB9" s="46"/>
      <c r="AC9" s="3"/>
      <c r="AD9" s="3"/>
    </row>
    <row r="10" spans="1:32" ht="12" customHeight="1" x14ac:dyDescent="0.25">
      <c r="B10" s="229" t="s">
        <v>589</v>
      </c>
      <c r="C10" s="407" t="s">
        <v>358</v>
      </c>
      <c r="D10" s="303"/>
      <c r="E10" s="1008">
        <v>2</v>
      </c>
      <c r="F10" s="1010">
        <v>2</v>
      </c>
      <c r="G10" s="1001">
        <v>0</v>
      </c>
      <c r="H10" s="868"/>
      <c r="I10" s="1008">
        <v>1</v>
      </c>
      <c r="J10" s="1010">
        <v>1</v>
      </c>
      <c r="K10" s="1001">
        <v>0</v>
      </c>
      <c r="L10" s="868"/>
      <c r="M10" s="1008">
        <v>0</v>
      </c>
      <c r="N10" s="1010">
        <v>0</v>
      </c>
      <c r="O10" s="1001">
        <v>0</v>
      </c>
      <c r="P10" s="550"/>
      <c r="Q10" s="323"/>
      <c r="R10" s="1008">
        <v>2</v>
      </c>
      <c r="S10" s="1010">
        <v>2</v>
      </c>
      <c r="T10" s="1001">
        <v>0</v>
      </c>
      <c r="U10" s="1860"/>
      <c r="V10" s="1860"/>
      <c r="W10" s="1008">
        <v>0</v>
      </c>
      <c r="X10" s="1010">
        <v>0</v>
      </c>
      <c r="Y10" s="1001">
        <v>0</v>
      </c>
      <c r="Z10" s="1860"/>
      <c r="AA10" s="1860"/>
      <c r="AB10" s="1008">
        <v>0</v>
      </c>
      <c r="AC10" s="1010">
        <v>0</v>
      </c>
      <c r="AD10" s="1001">
        <v>0</v>
      </c>
      <c r="AE10" s="323"/>
      <c r="AF10" s="342"/>
    </row>
    <row r="11" spans="1:32" ht="12" customHeight="1" x14ac:dyDescent="0.25">
      <c r="B11" s="31" t="s">
        <v>12</v>
      </c>
      <c r="C11" s="408" t="s">
        <v>359</v>
      </c>
      <c r="D11" s="303"/>
      <c r="E11" s="1072">
        <v>0</v>
      </c>
      <c r="F11" s="1012">
        <v>0</v>
      </c>
      <c r="G11" s="833">
        <v>0</v>
      </c>
      <c r="H11" s="550"/>
      <c r="I11" s="1072">
        <v>0</v>
      </c>
      <c r="J11" s="1012">
        <v>0</v>
      </c>
      <c r="K11" s="833">
        <v>0</v>
      </c>
      <c r="L11" s="550"/>
      <c r="M11" s="1072">
        <v>0</v>
      </c>
      <c r="N11" s="1012">
        <v>0</v>
      </c>
      <c r="O11" s="833">
        <v>0</v>
      </c>
      <c r="P11" s="550"/>
      <c r="Q11" s="324"/>
      <c r="R11" s="1072">
        <v>0</v>
      </c>
      <c r="S11" s="1012">
        <v>0</v>
      </c>
      <c r="T11" s="833">
        <v>0</v>
      </c>
      <c r="U11" s="1860"/>
      <c r="V11" s="1860"/>
      <c r="W11" s="1072">
        <v>0</v>
      </c>
      <c r="X11" s="1012">
        <v>0</v>
      </c>
      <c r="Y11" s="833">
        <v>0</v>
      </c>
      <c r="Z11" s="1860"/>
      <c r="AA11" s="1860"/>
      <c r="AB11" s="1072">
        <v>0</v>
      </c>
      <c r="AC11" s="1012">
        <v>0</v>
      </c>
      <c r="AD11" s="833">
        <v>0</v>
      </c>
      <c r="AE11" s="324"/>
      <c r="AF11" s="342"/>
    </row>
    <row r="12" spans="1:32" s="102" customFormat="1" ht="12" customHeight="1" x14ac:dyDescent="0.25">
      <c r="A12" s="3"/>
      <c r="B12" s="31" t="s">
        <v>18</v>
      </c>
      <c r="C12" s="409" t="s">
        <v>395</v>
      </c>
      <c r="D12" s="303"/>
      <c r="E12" s="1072">
        <v>1</v>
      </c>
      <c r="F12" s="1012">
        <v>0</v>
      </c>
      <c r="G12" s="833">
        <v>1</v>
      </c>
      <c r="H12" s="550"/>
      <c r="I12" s="1072">
        <v>2</v>
      </c>
      <c r="J12" s="1012">
        <v>0</v>
      </c>
      <c r="K12" s="833">
        <v>2</v>
      </c>
      <c r="L12" s="550"/>
      <c r="M12" s="1072">
        <v>0</v>
      </c>
      <c r="N12" s="1012">
        <v>0</v>
      </c>
      <c r="O12" s="833">
        <v>0</v>
      </c>
      <c r="P12" s="550"/>
      <c r="Q12" s="324"/>
      <c r="R12" s="1072">
        <v>1</v>
      </c>
      <c r="S12" s="1012">
        <v>0</v>
      </c>
      <c r="T12" s="833">
        <v>1</v>
      </c>
      <c r="U12" s="1860"/>
      <c r="V12" s="1860"/>
      <c r="W12" s="1072">
        <v>4</v>
      </c>
      <c r="X12" s="1012">
        <v>0</v>
      </c>
      <c r="Y12" s="833">
        <v>4</v>
      </c>
      <c r="Z12" s="1860"/>
      <c r="AA12" s="1860"/>
      <c r="AB12" s="1072">
        <v>1</v>
      </c>
      <c r="AC12" s="1012">
        <v>0</v>
      </c>
      <c r="AD12" s="833">
        <v>1</v>
      </c>
      <c r="AE12" s="324"/>
      <c r="AF12" s="807"/>
    </row>
    <row r="13" spans="1:32" ht="12" customHeight="1" x14ac:dyDescent="0.25">
      <c r="B13" s="37" t="s">
        <v>24</v>
      </c>
      <c r="C13" s="410" t="s">
        <v>360</v>
      </c>
      <c r="D13" s="303"/>
      <c r="E13" s="1073">
        <f t="shared" ref="E13" si="0">SUM(F13:G13)</f>
        <v>77</v>
      </c>
      <c r="F13" s="1407">
        <v>77</v>
      </c>
      <c r="G13" s="870">
        <v>0</v>
      </c>
      <c r="H13" s="550"/>
      <c r="I13" s="1073">
        <f>SUM(J13:K13)</f>
        <v>119</v>
      </c>
      <c r="J13" s="1407">
        <v>119</v>
      </c>
      <c r="K13" s="870">
        <v>0</v>
      </c>
      <c r="L13" s="550"/>
      <c r="M13" s="1073">
        <f t="shared" ref="M13" si="1">SUM(N13:O13)</f>
        <v>0</v>
      </c>
      <c r="N13" s="1407">
        <v>0</v>
      </c>
      <c r="O13" s="870">
        <v>0</v>
      </c>
      <c r="P13" s="550"/>
      <c r="Q13" s="324"/>
      <c r="R13" s="1073">
        <f>SUM(S13:T13)</f>
        <v>47</v>
      </c>
      <c r="S13" s="1407">
        <v>47</v>
      </c>
      <c r="T13" s="870">
        <v>0</v>
      </c>
      <c r="U13" s="1860"/>
      <c r="V13" s="1860"/>
      <c r="W13" s="1073">
        <f>SUM(X13:Y13)</f>
        <v>107</v>
      </c>
      <c r="X13" s="1407">
        <v>107</v>
      </c>
      <c r="Y13" s="870">
        <v>0</v>
      </c>
      <c r="Z13" s="1860"/>
      <c r="AA13" s="1860"/>
      <c r="AB13" s="1073">
        <f t="shared" ref="AB13" si="2">SUM(AC13:AD13)</f>
        <v>0</v>
      </c>
      <c r="AC13" s="1407">
        <v>0</v>
      </c>
      <c r="AD13" s="870">
        <v>0</v>
      </c>
      <c r="AE13" s="324"/>
      <c r="AF13" s="342"/>
    </row>
    <row r="14" spans="1:32" ht="12" customHeight="1" x14ac:dyDescent="0.25">
      <c r="B14" s="140" t="s">
        <v>26</v>
      </c>
      <c r="C14" s="50"/>
      <c r="D14" s="303"/>
      <c r="E14" s="549">
        <f>SUM(E10:E13)</f>
        <v>80</v>
      </c>
      <c r="F14" s="549"/>
      <c r="G14" s="549"/>
      <c r="H14" s="550"/>
      <c r="I14" s="875"/>
      <c r="J14" s="324"/>
      <c r="K14" s="324"/>
      <c r="L14" s="550"/>
      <c r="M14" s="549"/>
      <c r="N14" s="324"/>
      <c r="O14" s="549"/>
      <c r="P14" s="324"/>
      <c r="Q14" s="324"/>
      <c r="R14" s="549">
        <f>SUM(R10:R13)</f>
        <v>50</v>
      </c>
      <c r="S14" s="549" t="s">
        <v>598</v>
      </c>
      <c r="T14" s="549" t="s">
        <v>598</v>
      </c>
      <c r="U14" s="1860"/>
      <c r="V14" s="1860"/>
      <c r="W14" s="549" t="s">
        <v>598</v>
      </c>
      <c r="X14" s="549" t="s">
        <v>598</v>
      </c>
      <c r="Y14" s="549" t="s">
        <v>598</v>
      </c>
      <c r="Z14" s="1860"/>
      <c r="AA14" s="1860"/>
      <c r="AB14" s="549" t="s">
        <v>598</v>
      </c>
      <c r="AC14" s="324" t="s">
        <v>598</v>
      </c>
      <c r="AD14" s="549" t="s">
        <v>598</v>
      </c>
      <c r="AE14" s="324"/>
      <c r="AF14" s="342"/>
    </row>
    <row r="15" spans="1:32" ht="12" customHeight="1" x14ac:dyDescent="0.25">
      <c r="B15" s="49"/>
      <c r="C15" s="50"/>
      <c r="D15" s="303"/>
      <c r="E15" s="549"/>
      <c r="F15" s="549"/>
      <c r="G15" s="549"/>
      <c r="H15" s="550"/>
      <c r="I15" s="549"/>
      <c r="J15" s="550"/>
      <c r="K15" s="550"/>
      <c r="L15" s="550"/>
      <c r="M15" s="875"/>
      <c r="N15" s="324"/>
      <c r="O15" s="324"/>
      <c r="P15" s="324"/>
      <c r="Q15" s="324"/>
      <c r="R15" s="549" t="s">
        <v>598</v>
      </c>
      <c r="S15" s="550" t="s">
        <v>598</v>
      </c>
      <c r="T15" s="550" t="s">
        <v>598</v>
      </c>
      <c r="U15" s="1860"/>
      <c r="V15" s="1860"/>
      <c r="W15" s="549" t="s">
        <v>598</v>
      </c>
      <c r="X15" s="550" t="s">
        <v>598</v>
      </c>
      <c r="Y15" s="550" t="s">
        <v>598</v>
      </c>
      <c r="Z15" s="1860"/>
      <c r="AA15" s="1860"/>
      <c r="AB15" s="875" t="s">
        <v>598</v>
      </c>
      <c r="AC15" s="324" t="s">
        <v>598</v>
      </c>
      <c r="AD15" s="324" t="s">
        <v>598</v>
      </c>
      <c r="AE15" s="324"/>
      <c r="AF15" s="342"/>
    </row>
    <row r="16" spans="1:32" ht="12" customHeight="1" x14ac:dyDescent="0.25">
      <c r="B16" s="390" t="s">
        <v>27</v>
      </c>
      <c r="C16" s="106"/>
      <c r="D16" s="303"/>
      <c r="E16" s="549"/>
      <c r="F16" s="550"/>
      <c r="G16" s="550"/>
      <c r="H16" s="550"/>
      <c r="I16" s="549"/>
      <c r="J16" s="550"/>
      <c r="K16" s="550"/>
      <c r="L16" s="550"/>
      <c r="M16" s="875"/>
      <c r="N16" s="324"/>
      <c r="O16" s="324"/>
      <c r="P16" s="324"/>
      <c r="Q16" s="324"/>
      <c r="R16" s="549" t="s">
        <v>598</v>
      </c>
      <c r="S16" s="550" t="s">
        <v>598</v>
      </c>
      <c r="T16" s="550" t="s">
        <v>598</v>
      </c>
      <c r="U16" s="1860"/>
      <c r="V16" s="1860"/>
      <c r="W16" s="549" t="s">
        <v>598</v>
      </c>
      <c r="X16" s="550" t="s">
        <v>598</v>
      </c>
      <c r="Y16" s="550" t="s">
        <v>598</v>
      </c>
      <c r="Z16" s="1860"/>
      <c r="AA16" s="1860"/>
      <c r="AB16" s="875" t="s">
        <v>598</v>
      </c>
      <c r="AC16" s="324" t="s">
        <v>598</v>
      </c>
      <c r="AD16" s="324" t="s">
        <v>598</v>
      </c>
      <c r="AE16" s="324"/>
      <c r="AF16" s="342"/>
    </row>
    <row r="17" spans="2:32" ht="12" customHeight="1" x14ac:dyDescent="0.25">
      <c r="B17" s="229" t="s">
        <v>537</v>
      </c>
      <c r="C17" s="407" t="s">
        <v>361</v>
      </c>
      <c r="D17" s="303"/>
      <c r="E17" s="1008">
        <v>54</v>
      </c>
      <c r="F17" s="1010">
        <v>54</v>
      </c>
      <c r="G17" s="1001">
        <v>0</v>
      </c>
      <c r="H17" s="550"/>
      <c r="I17" s="1008">
        <v>0</v>
      </c>
      <c r="J17" s="1010">
        <v>0</v>
      </c>
      <c r="K17" s="1001">
        <v>0</v>
      </c>
      <c r="L17" s="550"/>
      <c r="M17" s="1008">
        <v>21</v>
      </c>
      <c r="N17" s="1010">
        <v>21</v>
      </c>
      <c r="O17" s="1001">
        <v>0</v>
      </c>
      <c r="P17" s="550"/>
      <c r="Q17" s="324"/>
      <c r="R17" s="1008">
        <v>43</v>
      </c>
      <c r="S17" s="1010">
        <v>43</v>
      </c>
      <c r="T17" s="1001">
        <v>0</v>
      </c>
      <c r="U17" s="1860"/>
      <c r="V17" s="1860"/>
      <c r="W17" s="1008">
        <v>0</v>
      </c>
      <c r="X17" s="1010">
        <v>0</v>
      </c>
      <c r="Y17" s="1001">
        <v>0</v>
      </c>
      <c r="Z17" s="1860"/>
      <c r="AA17" s="1860"/>
      <c r="AB17" s="1008">
        <v>9</v>
      </c>
      <c r="AC17" s="1010">
        <v>9</v>
      </c>
      <c r="AD17" s="1001">
        <v>0</v>
      </c>
      <c r="AE17" s="324"/>
      <c r="AF17" s="342"/>
    </row>
    <row r="18" spans="2:32" ht="12" customHeight="1" x14ac:dyDescent="0.25">
      <c r="B18" s="31" t="s">
        <v>31</v>
      </c>
      <c r="C18" s="408" t="s">
        <v>362</v>
      </c>
      <c r="D18" s="303"/>
      <c r="E18" s="1072">
        <v>6</v>
      </c>
      <c r="F18" s="1012">
        <v>6</v>
      </c>
      <c r="G18" s="833">
        <v>0</v>
      </c>
      <c r="H18" s="550"/>
      <c r="I18" s="1072">
        <v>2</v>
      </c>
      <c r="J18" s="1012">
        <v>2</v>
      </c>
      <c r="K18" s="833">
        <v>0</v>
      </c>
      <c r="L18" s="550"/>
      <c r="M18" s="1072">
        <v>2</v>
      </c>
      <c r="N18" s="1012">
        <v>2</v>
      </c>
      <c r="O18" s="833">
        <v>0</v>
      </c>
      <c r="P18" s="550"/>
      <c r="Q18" s="324"/>
      <c r="R18" s="1072">
        <v>5</v>
      </c>
      <c r="S18" s="1012">
        <v>5</v>
      </c>
      <c r="T18" s="833">
        <v>0</v>
      </c>
      <c r="U18" s="1860"/>
      <c r="V18" s="1860"/>
      <c r="W18" s="1072">
        <v>1</v>
      </c>
      <c r="X18" s="1012">
        <v>1</v>
      </c>
      <c r="Y18" s="833">
        <v>0</v>
      </c>
      <c r="Z18" s="1860"/>
      <c r="AA18" s="1860"/>
      <c r="AB18" s="1072">
        <v>0</v>
      </c>
      <c r="AC18" s="1012">
        <v>0</v>
      </c>
      <c r="AD18" s="833">
        <v>0</v>
      </c>
      <c r="AE18" s="324"/>
      <c r="AF18" s="342"/>
    </row>
    <row r="19" spans="2:32" ht="12" customHeight="1" x14ac:dyDescent="0.25">
      <c r="B19" s="31" t="s">
        <v>37</v>
      </c>
      <c r="C19" s="409" t="s">
        <v>363</v>
      </c>
      <c r="D19" s="303"/>
      <c r="E19" s="1072">
        <v>80</v>
      </c>
      <c r="F19" s="1012">
        <v>67</v>
      </c>
      <c r="G19" s="833">
        <v>13</v>
      </c>
      <c r="H19" s="550"/>
      <c r="I19" s="1072">
        <v>16</v>
      </c>
      <c r="J19" s="1012">
        <v>16</v>
      </c>
      <c r="K19" s="833">
        <v>0</v>
      </c>
      <c r="L19" s="550"/>
      <c r="M19" s="1072">
        <v>13</v>
      </c>
      <c r="N19" s="1012">
        <v>13</v>
      </c>
      <c r="O19" s="833">
        <v>0</v>
      </c>
      <c r="P19" s="550"/>
      <c r="Q19" s="324"/>
      <c r="R19" s="1072">
        <v>45</v>
      </c>
      <c r="S19" s="1012">
        <v>37</v>
      </c>
      <c r="T19" s="833">
        <v>8</v>
      </c>
      <c r="U19" s="1860"/>
      <c r="V19" s="1860"/>
      <c r="W19" s="1072">
        <v>1</v>
      </c>
      <c r="X19" s="1012">
        <v>1</v>
      </c>
      <c r="Y19" s="833">
        <v>0</v>
      </c>
      <c r="Z19" s="1860"/>
      <c r="AA19" s="1860"/>
      <c r="AB19" s="1072">
        <v>6</v>
      </c>
      <c r="AC19" s="1012">
        <v>6</v>
      </c>
      <c r="AD19" s="833">
        <v>0</v>
      </c>
      <c r="AE19" s="324"/>
      <c r="AF19" s="342"/>
    </row>
    <row r="20" spans="2:32" ht="12" customHeight="1" x14ac:dyDescent="0.25">
      <c r="B20" s="31" t="s">
        <v>41</v>
      </c>
      <c r="C20" s="409" t="s">
        <v>364</v>
      </c>
      <c r="D20" s="303"/>
      <c r="E20" s="1072">
        <v>21</v>
      </c>
      <c r="F20" s="1012">
        <v>21</v>
      </c>
      <c r="G20" s="833">
        <v>0</v>
      </c>
      <c r="H20" s="324"/>
      <c r="I20" s="1072">
        <v>8</v>
      </c>
      <c r="J20" s="1012">
        <v>8</v>
      </c>
      <c r="K20" s="833">
        <v>0</v>
      </c>
      <c r="L20" s="324"/>
      <c r="M20" s="1072">
        <v>21</v>
      </c>
      <c r="N20" s="1012">
        <v>21</v>
      </c>
      <c r="O20" s="833">
        <v>0</v>
      </c>
      <c r="P20" s="550"/>
      <c r="Q20" s="324"/>
      <c r="R20" s="1072">
        <v>15</v>
      </c>
      <c r="S20" s="1012">
        <v>15</v>
      </c>
      <c r="T20" s="833">
        <v>0</v>
      </c>
      <c r="U20" s="1860"/>
      <c r="V20" s="1860"/>
      <c r="W20" s="1072">
        <v>22</v>
      </c>
      <c r="X20" s="1012">
        <v>22</v>
      </c>
      <c r="Y20" s="833">
        <v>0</v>
      </c>
      <c r="Z20" s="1860"/>
      <c r="AA20" s="1860"/>
      <c r="AB20" s="1072">
        <v>28</v>
      </c>
      <c r="AC20" s="1012">
        <v>28</v>
      </c>
      <c r="AD20" s="833">
        <v>0</v>
      </c>
      <c r="AE20" s="324"/>
      <c r="AF20" s="342"/>
    </row>
    <row r="21" spans="2:32" ht="12" customHeight="1" x14ac:dyDescent="0.25">
      <c r="B21" s="31" t="s">
        <v>41</v>
      </c>
      <c r="C21" s="409" t="s">
        <v>365</v>
      </c>
      <c r="D21" s="303"/>
      <c r="E21" s="1072">
        <f t="shared" ref="E21:E25" si="3">SUM(F21:G21)</f>
        <v>49</v>
      </c>
      <c r="F21" s="1012">
        <v>48</v>
      </c>
      <c r="G21" s="833">
        <v>1</v>
      </c>
      <c r="H21" s="550"/>
      <c r="I21" s="1072">
        <f t="shared" ref="I21:I25" si="4">SUM(J21:K21)</f>
        <v>1</v>
      </c>
      <c r="J21" s="1012">
        <v>1</v>
      </c>
      <c r="K21" s="833">
        <v>0</v>
      </c>
      <c r="L21" s="550"/>
      <c r="M21" s="1072">
        <f t="shared" ref="M21:M25" si="5">SUM(N21:O21)</f>
        <v>28</v>
      </c>
      <c r="N21" s="1012">
        <v>28</v>
      </c>
      <c r="O21" s="833">
        <v>0</v>
      </c>
      <c r="P21" s="550"/>
      <c r="Q21" s="324"/>
      <c r="R21" s="1072">
        <f t="shared" ref="R21:R25" si="6">SUM(S21:T21)</f>
        <v>55</v>
      </c>
      <c r="S21" s="1012">
        <v>55</v>
      </c>
      <c r="T21" s="833">
        <v>0</v>
      </c>
      <c r="U21" s="1860"/>
      <c r="V21" s="1860"/>
      <c r="W21" s="1072">
        <f t="shared" ref="W21:W25" si="7">SUM(X21:Y21)</f>
        <v>6</v>
      </c>
      <c r="X21" s="1012">
        <v>5</v>
      </c>
      <c r="Y21" s="833">
        <v>1</v>
      </c>
      <c r="Z21" s="1860"/>
      <c r="AA21" s="1860"/>
      <c r="AB21" s="1072">
        <f t="shared" ref="AB21:AB25" si="8">SUM(AC21:AD21)</f>
        <v>42</v>
      </c>
      <c r="AC21" s="1012">
        <v>42</v>
      </c>
      <c r="AD21" s="833">
        <v>0</v>
      </c>
      <c r="AE21" s="324"/>
      <c r="AF21" s="342"/>
    </row>
    <row r="22" spans="2:32" ht="12" customHeight="1" x14ac:dyDescent="0.25">
      <c r="B22" s="31" t="s">
        <v>43</v>
      </c>
      <c r="C22" s="409" t="s">
        <v>366</v>
      </c>
      <c r="D22" s="303"/>
      <c r="E22" s="1072">
        <v>78</v>
      </c>
      <c r="F22" s="1012">
        <v>76</v>
      </c>
      <c r="G22" s="833">
        <v>2</v>
      </c>
      <c r="H22" s="550"/>
      <c r="I22" s="1072">
        <v>19</v>
      </c>
      <c r="J22" s="1012">
        <v>18</v>
      </c>
      <c r="K22" s="833">
        <v>1</v>
      </c>
      <c r="L22" s="550"/>
      <c r="M22" s="1072">
        <v>1</v>
      </c>
      <c r="N22" s="1012">
        <v>1</v>
      </c>
      <c r="O22" s="833">
        <v>0</v>
      </c>
      <c r="P22" s="550"/>
      <c r="Q22" s="324"/>
      <c r="R22" s="1072">
        <v>71</v>
      </c>
      <c r="S22" s="1012">
        <v>65</v>
      </c>
      <c r="T22" s="833">
        <v>6</v>
      </c>
      <c r="U22" s="1860"/>
      <c r="V22" s="1860"/>
      <c r="W22" s="1072">
        <v>11</v>
      </c>
      <c r="X22" s="1012">
        <v>11</v>
      </c>
      <c r="Y22" s="833">
        <v>0</v>
      </c>
      <c r="Z22" s="1860"/>
      <c r="AA22" s="1860"/>
      <c r="AB22" s="1072">
        <v>0</v>
      </c>
      <c r="AC22" s="1012">
        <v>0</v>
      </c>
      <c r="AD22" s="833">
        <v>0</v>
      </c>
      <c r="AE22" s="324"/>
      <c r="AF22" s="342"/>
    </row>
    <row r="23" spans="2:32" ht="12" customHeight="1" x14ac:dyDescent="0.25">
      <c r="B23" s="31" t="s">
        <v>612</v>
      </c>
      <c r="C23" s="409" t="s">
        <v>367</v>
      </c>
      <c r="D23" s="303"/>
      <c r="E23" s="1072">
        <v>78</v>
      </c>
      <c r="F23" s="1012">
        <v>78</v>
      </c>
      <c r="G23" s="833"/>
      <c r="H23" s="550"/>
      <c r="I23" s="1072">
        <v>0</v>
      </c>
      <c r="J23" s="1012">
        <v>0</v>
      </c>
      <c r="K23" s="833">
        <v>0</v>
      </c>
      <c r="L23" s="550"/>
      <c r="M23" s="1072">
        <v>0</v>
      </c>
      <c r="N23" s="1012">
        <v>0</v>
      </c>
      <c r="O23" s="833">
        <v>0</v>
      </c>
      <c r="P23" s="550"/>
      <c r="Q23" s="324"/>
      <c r="R23" s="1072">
        <v>22</v>
      </c>
      <c r="S23" s="1012">
        <v>22</v>
      </c>
      <c r="T23" s="833">
        <v>0</v>
      </c>
      <c r="U23" s="1860"/>
      <c r="V23" s="1860"/>
      <c r="W23" s="1072">
        <v>0</v>
      </c>
      <c r="X23" s="1012">
        <v>0</v>
      </c>
      <c r="Y23" s="833">
        <v>0</v>
      </c>
      <c r="Z23" s="1860"/>
      <c r="AA23" s="1860"/>
      <c r="AB23" s="1072">
        <v>0</v>
      </c>
      <c r="AC23" s="1012">
        <v>0</v>
      </c>
      <c r="AD23" s="833">
        <v>0</v>
      </c>
      <c r="AE23" s="324"/>
      <c r="AF23" s="342"/>
    </row>
    <row r="24" spans="2:32" ht="12" customHeight="1" x14ac:dyDescent="0.25">
      <c r="B24" s="31" t="s">
        <v>45</v>
      </c>
      <c r="C24" s="408" t="s">
        <v>368</v>
      </c>
      <c r="D24" s="303"/>
      <c r="E24" s="1072">
        <v>0</v>
      </c>
      <c r="F24" s="1012">
        <v>0</v>
      </c>
      <c r="G24" s="833">
        <v>0</v>
      </c>
      <c r="H24" s="550"/>
      <c r="I24" s="1072">
        <v>1</v>
      </c>
      <c r="J24" s="1012">
        <v>1</v>
      </c>
      <c r="K24" s="833">
        <v>0</v>
      </c>
      <c r="L24" s="550"/>
      <c r="M24" s="1072">
        <v>1</v>
      </c>
      <c r="N24" s="1012">
        <v>1</v>
      </c>
      <c r="O24" s="833">
        <v>0</v>
      </c>
      <c r="P24" s="550"/>
      <c r="Q24" s="324"/>
      <c r="R24" s="1072">
        <v>0</v>
      </c>
      <c r="S24" s="1012">
        <v>0</v>
      </c>
      <c r="T24" s="833">
        <v>0</v>
      </c>
      <c r="U24" s="1860"/>
      <c r="V24" s="1860"/>
      <c r="W24" s="1072">
        <v>2</v>
      </c>
      <c r="X24" s="1012">
        <v>2</v>
      </c>
      <c r="Y24" s="833">
        <v>0</v>
      </c>
      <c r="Z24" s="1860"/>
      <c r="AA24" s="1860"/>
      <c r="AB24" s="1072">
        <v>1</v>
      </c>
      <c r="AC24" s="1012">
        <v>1</v>
      </c>
      <c r="AD24" s="833">
        <v>0</v>
      </c>
      <c r="AE24" s="324"/>
      <c r="AF24" s="342"/>
    </row>
    <row r="25" spans="2:32" ht="12" customHeight="1" x14ac:dyDescent="0.25">
      <c r="B25" s="31" t="s">
        <v>45</v>
      </c>
      <c r="C25" s="408" t="s">
        <v>369</v>
      </c>
      <c r="D25" s="303"/>
      <c r="E25" s="1072">
        <f t="shared" si="3"/>
        <v>0</v>
      </c>
      <c r="F25" s="1012">
        <v>0</v>
      </c>
      <c r="G25" s="833">
        <v>0</v>
      </c>
      <c r="H25" s="550"/>
      <c r="I25" s="1072">
        <f t="shared" si="4"/>
        <v>0</v>
      </c>
      <c r="J25" s="1012">
        <v>0</v>
      </c>
      <c r="K25" s="833">
        <v>0</v>
      </c>
      <c r="L25" s="550"/>
      <c r="M25" s="1072">
        <f t="shared" si="5"/>
        <v>0</v>
      </c>
      <c r="N25" s="1012">
        <v>0</v>
      </c>
      <c r="O25" s="833">
        <v>0</v>
      </c>
      <c r="P25" s="550"/>
      <c r="Q25" s="324"/>
      <c r="R25" s="1072">
        <f t="shared" si="6"/>
        <v>0</v>
      </c>
      <c r="S25" s="1012">
        <v>0</v>
      </c>
      <c r="T25" s="833">
        <v>0</v>
      </c>
      <c r="U25" s="1860"/>
      <c r="V25" s="1860"/>
      <c r="W25" s="1072">
        <f t="shared" si="7"/>
        <v>0</v>
      </c>
      <c r="X25" s="1012">
        <v>0</v>
      </c>
      <c r="Y25" s="833">
        <v>0</v>
      </c>
      <c r="Z25" s="1860"/>
      <c r="AA25" s="1860"/>
      <c r="AB25" s="1072">
        <f t="shared" si="8"/>
        <v>0</v>
      </c>
      <c r="AC25" s="1012">
        <v>0</v>
      </c>
      <c r="AD25" s="833">
        <v>0</v>
      </c>
      <c r="AE25" s="324"/>
      <c r="AF25" s="342"/>
    </row>
    <row r="26" spans="2:32" ht="12" customHeight="1" x14ac:dyDescent="0.25">
      <c r="B26" s="31" t="s">
        <v>553</v>
      </c>
      <c r="C26" s="408" t="s">
        <v>370</v>
      </c>
      <c r="D26" s="303"/>
      <c r="E26" s="1072">
        <v>0</v>
      </c>
      <c r="F26" s="1012">
        <v>0</v>
      </c>
      <c r="G26" s="833">
        <v>0</v>
      </c>
      <c r="H26" s="550"/>
      <c r="I26" s="1072">
        <v>0</v>
      </c>
      <c r="J26" s="1012">
        <v>0</v>
      </c>
      <c r="K26" s="833">
        <v>0</v>
      </c>
      <c r="L26" s="550"/>
      <c r="M26" s="1072">
        <v>0</v>
      </c>
      <c r="N26" s="1012">
        <v>0</v>
      </c>
      <c r="O26" s="833">
        <v>0</v>
      </c>
      <c r="P26" s="550"/>
      <c r="Q26" s="324"/>
      <c r="R26" s="1072">
        <v>0</v>
      </c>
      <c r="S26" s="1012">
        <v>0</v>
      </c>
      <c r="T26" s="833">
        <v>0</v>
      </c>
      <c r="U26" s="1860"/>
      <c r="V26" s="1860"/>
      <c r="W26" s="1072">
        <v>0</v>
      </c>
      <c r="X26" s="1012">
        <v>0</v>
      </c>
      <c r="Y26" s="833">
        <v>0</v>
      </c>
      <c r="Z26" s="1860"/>
      <c r="AA26" s="1860"/>
      <c r="AB26" s="1072">
        <v>0</v>
      </c>
      <c r="AC26" s="1012">
        <v>0</v>
      </c>
      <c r="AD26" s="833">
        <v>0</v>
      </c>
      <c r="AE26" s="324"/>
      <c r="AF26" s="342"/>
    </row>
    <row r="27" spans="2:32" ht="12" customHeight="1" x14ac:dyDescent="0.25">
      <c r="B27" s="31" t="s">
        <v>50</v>
      </c>
      <c r="C27" s="408" t="s">
        <v>371</v>
      </c>
      <c r="D27" s="303"/>
      <c r="E27" s="1072">
        <v>141</v>
      </c>
      <c r="F27" s="1012">
        <v>141</v>
      </c>
      <c r="G27" s="833">
        <v>0</v>
      </c>
      <c r="H27" s="550"/>
      <c r="I27" s="1072">
        <v>1</v>
      </c>
      <c r="J27" s="1012">
        <v>1</v>
      </c>
      <c r="K27" s="833">
        <v>0</v>
      </c>
      <c r="L27" s="550"/>
      <c r="M27" s="1072">
        <v>0</v>
      </c>
      <c r="N27" s="1012">
        <v>0</v>
      </c>
      <c r="O27" s="833">
        <v>0</v>
      </c>
      <c r="P27" s="550"/>
      <c r="Q27" s="324"/>
      <c r="R27" s="1072">
        <v>72</v>
      </c>
      <c r="S27" s="1012">
        <v>72</v>
      </c>
      <c r="T27" s="833">
        <v>0</v>
      </c>
      <c r="U27" s="1860"/>
      <c r="V27" s="1860"/>
      <c r="W27" s="1072">
        <v>0</v>
      </c>
      <c r="X27" s="1012">
        <v>0</v>
      </c>
      <c r="Y27" s="833">
        <v>0</v>
      </c>
      <c r="Z27" s="1860"/>
      <c r="AA27" s="1860"/>
      <c r="AB27" s="1072">
        <v>0</v>
      </c>
      <c r="AC27" s="1012">
        <v>0</v>
      </c>
      <c r="AD27" s="833">
        <v>0</v>
      </c>
      <c r="AE27" s="324"/>
      <c r="AF27" s="342"/>
    </row>
    <row r="28" spans="2:32" ht="12" customHeight="1" x14ac:dyDescent="0.25">
      <c r="B28" s="31" t="s">
        <v>51</v>
      </c>
      <c r="C28" s="409" t="s">
        <v>372</v>
      </c>
      <c r="D28" s="303"/>
      <c r="E28" s="1072">
        <v>17</v>
      </c>
      <c r="F28" s="1012">
        <v>12</v>
      </c>
      <c r="G28" s="833">
        <v>5</v>
      </c>
      <c r="H28" s="550"/>
      <c r="I28" s="1072">
        <v>1</v>
      </c>
      <c r="J28" s="1012">
        <v>0</v>
      </c>
      <c r="K28" s="833">
        <v>1</v>
      </c>
      <c r="L28" s="550"/>
      <c r="M28" s="1072">
        <v>0</v>
      </c>
      <c r="N28" s="1012">
        <v>0</v>
      </c>
      <c r="O28" s="833">
        <v>0</v>
      </c>
      <c r="P28" s="550"/>
      <c r="Q28" s="324"/>
      <c r="R28" s="1072">
        <v>11</v>
      </c>
      <c r="S28" s="1012">
        <v>10</v>
      </c>
      <c r="T28" s="833">
        <v>1</v>
      </c>
      <c r="U28" s="1860"/>
      <c r="V28" s="1860"/>
      <c r="W28" s="1072">
        <v>4</v>
      </c>
      <c r="X28" s="1012">
        <v>1</v>
      </c>
      <c r="Y28" s="833">
        <v>3</v>
      </c>
      <c r="Z28" s="1860"/>
      <c r="AA28" s="1860"/>
      <c r="AB28" s="1072">
        <v>0</v>
      </c>
      <c r="AC28" s="1012" t="s">
        <v>123</v>
      </c>
      <c r="AD28" s="833" t="s">
        <v>123</v>
      </c>
      <c r="AE28" s="324"/>
      <c r="AF28" s="342"/>
    </row>
    <row r="29" spans="2:32" ht="12" customHeight="1" x14ac:dyDescent="0.25">
      <c r="B29" s="37" t="s">
        <v>474</v>
      </c>
      <c r="C29" s="410" t="s">
        <v>373</v>
      </c>
      <c r="D29" s="303"/>
      <c r="E29" s="1073">
        <v>17</v>
      </c>
      <c r="F29" s="1071">
        <v>17</v>
      </c>
      <c r="G29" s="1074">
        <v>0</v>
      </c>
      <c r="H29" s="550"/>
      <c r="I29" s="1073">
        <v>0</v>
      </c>
      <c r="J29" s="1071">
        <v>0</v>
      </c>
      <c r="K29" s="1074">
        <v>0</v>
      </c>
      <c r="L29" s="550"/>
      <c r="M29" s="1073">
        <v>2</v>
      </c>
      <c r="N29" s="1071">
        <v>2</v>
      </c>
      <c r="O29" s="1074">
        <v>0</v>
      </c>
      <c r="P29" s="550"/>
      <c r="Q29" s="324"/>
      <c r="R29" s="1073">
        <v>13</v>
      </c>
      <c r="S29" s="1071">
        <v>13</v>
      </c>
      <c r="T29" s="1074">
        <v>0</v>
      </c>
      <c r="U29" s="1860"/>
      <c r="V29" s="1860"/>
      <c r="W29" s="1073">
        <v>0</v>
      </c>
      <c r="X29" s="1071">
        <v>0</v>
      </c>
      <c r="Y29" s="1074">
        <v>0</v>
      </c>
      <c r="Z29" s="1860"/>
      <c r="AA29" s="1860"/>
      <c r="AB29" s="1073">
        <v>1</v>
      </c>
      <c r="AC29" s="1071">
        <v>1</v>
      </c>
      <c r="AD29" s="1074">
        <v>0</v>
      </c>
      <c r="AE29" s="324"/>
      <c r="AF29" s="342"/>
    </row>
    <row r="30" spans="2:32" ht="12" customHeight="1" x14ac:dyDescent="0.25">
      <c r="B30" s="140" t="s">
        <v>26</v>
      </c>
      <c r="C30" s="50"/>
      <c r="D30" s="303"/>
      <c r="E30" s="549">
        <f>SUM(E17:E29)</f>
        <v>541</v>
      </c>
      <c r="F30" s="324"/>
      <c r="G30" s="324"/>
      <c r="H30" s="550"/>
      <c r="I30" s="549"/>
      <c r="J30" s="324"/>
      <c r="K30" s="324"/>
      <c r="L30" s="550"/>
      <c r="M30" s="875"/>
      <c r="N30" s="324"/>
      <c r="O30" s="324"/>
      <c r="P30" s="324"/>
      <c r="Q30" s="324"/>
      <c r="R30" s="549">
        <f>SUM(R17:R29)</f>
        <v>352</v>
      </c>
      <c r="S30" s="549" t="s">
        <v>598</v>
      </c>
      <c r="T30" s="549" t="s">
        <v>598</v>
      </c>
      <c r="U30" s="1860"/>
      <c r="V30" s="1860"/>
      <c r="W30" s="549" t="s">
        <v>598</v>
      </c>
      <c r="X30" s="549" t="s">
        <v>598</v>
      </c>
      <c r="Y30" s="549" t="s">
        <v>598</v>
      </c>
      <c r="Z30" s="1860"/>
      <c r="AA30" s="1860"/>
      <c r="AB30" s="549" t="s">
        <v>598</v>
      </c>
      <c r="AC30" s="324" t="s">
        <v>598</v>
      </c>
      <c r="AD30" s="324" t="s">
        <v>598</v>
      </c>
      <c r="AE30" s="324"/>
      <c r="AF30" s="342"/>
    </row>
    <row r="31" spans="2:32" ht="12" customHeight="1" x14ac:dyDescent="0.25">
      <c r="B31" s="40"/>
      <c r="C31" s="50"/>
      <c r="D31" s="303"/>
      <c r="E31" s="549"/>
      <c r="F31" s="550"/>
      <c r="G31" s="550"/>
      <c r="H31" s="550"/>
      <c r="I31" s="549"/>
      <c r="J31" s="550"/>
      <c r="K31" s="550"/>
      <c r="L31" s="550"/>
      <c r="M31" s="875"/>
      <c r="N31" s="324"/>
      <c r="O31" s="324"/>
      <c r="P31" s="324"/>
      <c r="Q31" s="324"/>
      <c r="R31" s="549" t="s">
        <v>598</v>
      </c>
      <c r="S31" s="550" t="s">
        <v>598</v>
      </c>
      <c r="T31" s="550" t="s">
        <v>598</v>
      </c>
      <c r="U31" s="1860"/>
      <c r="V31" s="1860"/>
      <c r="W31" s="549" t="s">
        <v>598</v>
      </c>
      <c r="X31" s="550" t="s">
        <v>598</v>
      </c>
      <c r="Y31" s="324" t="s">
        <v>598</v>
      </c>
      <c r="Z31" s="1860"/>
      <c r="AA31" s="1860"/>
      <c r="AB31" s="324" t="s">
        <v>598</v>
      </c>
      <c r="AC31" s="324" t="s">
        <v>598</v>
      </c>
      <c r="AD31" s="324" t="s">
        <v>598</v>
      </c>
      <c r="AE31" s="324"/>
      <c r="AF31" s="342"/>
    </row>
    <row r="32" spans="2:32" ht="12" customHeight="1" x14ac:dyDescent="0.25">
      <c r="B32" s="390" t="s">
        <v>59</v>
      </c>
      <c r="C32" s="106"/>
      <c r="D32" s="303"/>
      <c r="E32" s="549"/>
      <c r="F32" s="550"/>
      <c r="G32" s="550"/>
      <c r="H32" s="550"/>
      <c r="I32" s="549"/>
      <c r="J32" s="550"/>
      <c r="K32" s="550"/>
      <c r="L32" s="550"/>
      <c r="M32" s="875"/>
      <c r="N32" s="324"/>
      <c r="O32" s="324"/>
      <c r="P32" s="324"/>
      <c r="Q32" s="324"/>
      <c r="R32" s="549" t="s">
        <v>598</v>
      </c>
      <c r="S32" s="550" t="s">
        <v>598</v>
      </c>
      <c r="T32" s="550" t="s">
        <v>598</v>
      </c>
      <c r="U32" s="1860"/>
      <c r="V32" s="1860"/>
      <c r="W32" s="549" t="s">
        <v>598</v>
      </c>
      <c r="X32" s="550" t="s">
        <v>598</v>
      </c>
      <c r="Y32" s="342" t="s">
        <v>598</v>
      </c>
      <c r="Z32" s="1860"/>
      <c r="AA32" s="1860"/>
      <c r="AB32" s="342" t="s">
        <v>598</v>
      </c>
      <c r="AC32" s="342" t="s">
        <v>598</v>
      </c>
      <c r="AD32" s="324" t="s">
        <v>598</v>
      </c>
      <c r="AE32" s="324"/>
      <c r="AF32" s="342"/>
    </row>
    <row r="33" spans="1:32" ht="12" customHeight="1" x14ac:dyDescent="0.25">
      <c r="B33" s="229" t="s">
        <v>151</v>
      </c>
      <c r="C33" s="407" t="s">
        <v>374</v>
      </c>
      <c r="D33" s="303"/>
      <c r="E33" s="1008">
        <v>0</v>
      </c>
      <c r="F33" s="1010">
        <v>0</v>
      </c>
      <c r="G33" s="1001">
        <v>0</v>
      </c>
      <c r="H33" s="550"/>
      <c r="I33" s="1008">
        <v>2</v>
      </c>
      <c r="J33" s="1010">
        <v>2</v>
      </c>
      <c r="K33" s="1001">
        <v>0</v>
      </c>
      <c r="L33" s="550"/>
      <c r="M33" s="1008">
        <v>0</v>
      </c>
      <c r="N33" s="1010">
        <v>0</v>
      </c>
      <c r="O33" s="1001">
        <v>0</v>
      </c>
      <c r="P33" s="550"/>
      <c r="Q33" s="324"/>
      <c r="R33" s="1008">
        <v>0</v>
      </c>
      <c r="S33" s="1010">
        <v>0</v>
      </c>
      <c r="T33" s="1001">
        <v>0</v>
      </c>
      <c r="U33" s="1860"/>
      <c r="V33" s="1860"/>
      <c r="W33" s="1008">
        <v>0</v>
      </c>
      <c r="X33" s="1010">
        <v>0</v>
      </c>
      <c r="Y33" s="1001">
        <v>0</v>
      </c>
      <c r="Z33" s="1860"/>
      <c r="AA33" s="1860"/>
      <c r="AB33" s="1008">
        <v>0</v>
      </c>
      <c r="AC33" s="1010">
        <v>0</v>
      </c>
      <c r="AD33" s="1001">
        <v>0</v>
      </c>
      <c r="AE33" s="324"/>
      <c r="AF33" s="342"/>
    </row>
    <row r="34" spans="1:32" ht="12" customHeight="1" x14ac:dyDescent="0.25">
      <c r="B34" s="31" t="s">
        <v>154</v>
      </c>
      <c r="C34" s="409" t="s">
        <v>375</v>
      </c>
      <c r="D34" s="303"/>
      <c r="E34" s="1072">
        <v>22</v>
      </c>
      <c r="F34" s="1012">
        <v>22</v>
      </c>
      <c r="G34" s="833">
        <v>0</v>
      </c>
      <c r="H34" s="550"/>
      <c r="I34" s="1072">
        <v>1</v>
      </c>
      <c r="J34" s="1012">
        <v>1</v>
      </c>
      <c r="K34" s="833">
        <v>0</v>
      </c>
      <c r="L34" s="550"/>
      <c r="M34" s="1072">
        <v>1</v>
      </c>
      <c r="N34" s="1012">
        <v>1</v>
      </c>
      <c r="O34" s="833">
        <v>0</v>
      </c>
      <c r="P34" s="550"/>
      <c r="Q34" s="324"/>
      <c r="R34" s="1072">
        <v>23</v>
      </c>
      <c r="S34" s="1012">
        <v>23</v>
      </c>
      <c r="T34" s="833">
        <v>0</v>
      </c>
      <c r="U34" s="1860"/>
      <c r="V34" s="1860"/>
      <c r="W34" s="1072">
        <v>1</v>
      </c>
      <c r="X34" s="1012">
        <v>1</v>
      </c>
      <c r="Y34" s="833">
        <v>0</v>
      </c>
      <c r="Z34" s="1860"/>
      <c r="AA34" s="1860"/>
      <c r="AB34" s="1072">
        <v>0</v>
      </c>
      <c r="AC34" s="1012">
        <v>0</v>
      </c>
      <c r="AD34" s="833">
        <v>0</v>
      </c>
      <c r="AE34" s="324"/>
      <c r="AF34" s="342"/>
    </row>
    <row r="35" spans="1:32" ht="12.6" customHeight="1" x14ac:dyDescent="0.25">
      <c r="B35" s="31" t="s">
        <v>68</v>
      </c>
      <c r="C35" s="409" t="s">
        <v>639</v>
      </c>
      <c r="D35" s="303"/>
      <c r="E35" s="1072">
        <v>0</v>
      </c>
      <c r="F35" s="1012">
        <v>0</v>
      </c>
      <c r="G35" s="833">
        <v>0</v>
      </c>
      <c r="H35" s="550"/>
      <c r="I35" s="1072">
        <v>1</v>
      </c>
      <c r="J35" s="1012">
        <v>1</v>
      </c>
      <c r="K35" s="833">
        <v>0</v>
      </c>
      <c r="L35" s="550"/>
      <c r="M35" s="1072">
        <v>0</v>
      </c>
      <c r="N35" s="1012">
        <v>0</v>
      </c>
      <c r="O35" s="833">
        <v>0</v>
      </c>
      <c r="P35" s="550"/>
      <c r="Q35" s="324"/>
      <c r="R35" s="1072">
        <v>1</v>
      </c>
      <c r="S35" s="1012">
        <v>1</v>
      </c>
      <c r="T35" s="833">
        <v>0</v>
      </c>
      <c r="U35" s="1860"/>
      <c r="V35" s="1860"/>
      <c r="W35" s="1072">
        <v>4</v>
      </c>
      <c r="X35" s="1012">
        <v>4</v>
      </c>
      <c r="Y35" s="833">
        <v>0</v>
      </c>
      <c r="Z35" s="1860"/>
      <c r="AA35" s="1860"/>
      <c r="AB35" s="1072">
        <v>2</v>
      </c>
      <c r="AC35" s="1012">
        <v>2</v>
      </c>
      <c r="AD35" s="833">
        <v>0</v>
      </c>
      <c r="AE35" s="324"/>
      <c r="AF35" s="342"/>
    </row>
    <row r="36" spans="1:32" ht="12" customHeight="1" x14ac:dyDescent="0.25">
      <c r="B36" s="31" t="s">
        <v>68</v>
      </c>
      <c r="C36" s="409" t="s">
        <v>640</v>
      </c>
      <c r="D36" s="303"/>
      <c r="E36" s="1072">
        <v>1</v>
      </c>
      <c r="F36" s="1012">
        <v>1</v>
      </c>
      <c r="G36" s="833">
        <v>0</v>
      </c>
      <c r="H36" s="550"/>
      <c r="I36" s="1072">
        <v>4</v>
      </c>
      <c r="J36" s="1012">
        <v>4</v>
      </c>
      <c r="K36" s="833">
        <v>0</v>
      </c>
      <c r="L36" s="550"/>
      <c r="M36" s="1072">
        <v>2</v>
      </c>
      <c r="N36" s="1012">
        <v>2</v>
      </c>
      <c r="O36" s="833">
        <v>0</v>
      </c>
      <c r="P36" s="550"/>
      <c r="Q36" s="324"/>
      <c r="R36" s="1072">
        <v>9</v>
      </c>
      <c r="S36" s="1012">
        <v>9</v>
      </c>
      <c r="T36" s="833">
        <v>0</v>
      </c>
      <c r="U36" s="1860"/>
      <c r="V36" s="1860"/>
      <c r="W36" s="1072">
        <v>7</v>
      </c>
      <c r="X36" s="1012">
        <v>7</v>
      </c>
      <c r="Y36" s="833">
        <v>0</v>
      </c>
      <c r="Z36" s="1860"/>
      <c r="AA36" s="1860"/>
      <c r="AB36" s="1072">
        <v>0</v>
      </c>
      <c r="AC36" s="1012">
        <v>0</v>
      </c>
      <c r="AD36" s="833">
        <v>0</v>
      </c>
      <c r="AE36" s="324"/>
      <c r="AF36" s="342"/>
    </row>
    <row r="37" spans="1:32" ht="14.45" customHeight="1" x14ac:dyDescent="0.25">
      <c r="B37" s="31" t="s">
        <v>70</v>
      </c>
      <c r="C37" s="409" t="s">
        <v>378</v>
      </c>
      <c r="D37" s="303"/>
      <c r="E37" s="1072">
        <v>0</v>
      </c>
      <c r="F37" s="1012">
        <v>0</v>
      </c>
      <c r="G37" s="833">
        <v>0</v>
      </c>
      <c r="H37" s="550"/>
      <c r="I37" s="1072">
        <v>1</v>
      </c>
      <c r="J37" s="1012">
        <v>1</v>
      </c>
      <c r="K37" s="833">
        <v>0</v>
      </c>
      <c r="L37" s="550"/>
      <c r="M37" s="1072">
        <v>0</v>
      </c>
      <c r="N37" s="1012">
        <v>0</v>
      </c>
      <c r="O37" s="833">
        <v>0</v>
      </c>
      <c r="P37" s="550"/>
      <c r="Q37" s="324"/>
      <c r="R37" s="1072">
        <v>0</v>
      </c>
      <c r="S37" s="1012">
        <v>0</v>
      </c>
      <c r="T37" s="833">
        <v>0</v>
      </c>
      <c r="U37" s="1860"/>
      <c r="V37" s="1860"/>
      <c r="W37" s="1072">
        <v>0</v>
      </c>
      <c r="X37" s="1012">
        <v>0</v>
      </c>
      <c r="Y37" s="833">
        <v>0</v>
      </c>
      <c r="Z37" s="1860"/>
      <c r="AA37" s="1860"/>
      <c r="AB37" s="1072">
        <v>6</v>
      </c>
      <c r="AC37" s="1012">
        <v>6</v>
      </c>
      <c r="AD37" s="833">
        <v>0</v>
      </c>
      <c r="AE37" s="324"/>
      <c r="AF37" s="342"/>
    </row>
    <row r="38" spans="1:32" ht="12" customHeight="1" x14ac:dyDescent="0.25">
      <c r="B38" s="31" t="s">
        <v>72</v>
      </c>
      <c r="C38" s="409" t="s">
        <v>629</v>
      </c>
      <c r="D38" s="303"/>
      <c r="E38" s="1072">
        <v>5</v>
      </c>
      <c r="F38" s="1012">
        <v>1</v>
      </c>
      <c r="G38" s="833">
        <v>4</v>
      </c>
      <c r="H38" s="550"/>
      <c r="I38" s="1072"/>
      <c r="J38" s="1012">
        <v>3</v>
      </c>
      <c r="K38" s="833"/>
      <c r="L38" s="550"/>
      <c r="M38" s="1072">
        <v>0</v>
      </c>
      <c r="N38" s="1012">
        <v>0</v>
      </c>
      <c r="O38" s="833">
        <v>0</v>
      </c>
      <c r="P38" s="550"/>
      <c r="Q38" s="324"/>
      <c r="R38" s="1072">
        <v>0</v>
      </c>
      <c r="S38" s="1012">
        <v>0</v>
      </c>
      <c r="T38" s="833">
        <v>7</v>
      </c>
      <c r="U38" s="1860"/>
      <c r="V38" s="1860"/>
      <c r="W38" s="1072">
        <v>0</v>
      </c>
      <c r="X38" s="1012">
        <v>0</v>
      </c>
      <c r="Y38" s="833">
        <v>0</v>
      </c>
      <c r="Z38" s="1860"/>
      <c r="AA38" s="1860"/>
      <c r="AB38" s="1072">
        <v>0</v>
      </c>
      <c r="AC38" s="1012">
        <v>2</v>
      </c>
      <c r="AD38" s="833">
        <v>0</v>
      </c>
      <c r="AE38" s="324"/>
      <c r="AF38" s="342"/>
    </row>
    <row r="39" spans="1:32" s="102" customFormat="1" ht="12" customHeight="1" x14ac:dyDescent="0.25">
      <c r="A39" s="1"/>
      <c r="B39" s="31" t="s">
        <v>73</v>
      </c>
      <c r="C39" s="1843" t="s">
        <v>730</v>
      </c>
      <c r="D39" s="309"/>
      <c r="E39" s="1072">
        <v>10</v>
      </c>
      <c r="F39" s="1012">
        <v>8</v>
      </c>
      <c r="G39" s="833">
        <v>2</v>
      </c>
      <c r="H39" s="550"/>
      <c r="I39" s="1072">
        <v>17</v>
      </c>
      <c r="J39" s="1012">
        <v>14</v>
      </c>
      <c r="K39" s="833">
        <v>3</v>
      </c>
      <c r="L39" s="550"/>
      <c r="M39" s="1072">
        <v>2</v>
      </c>
      <c r="N39" s="1012">
        <v>0</v>
      </c>
      <c r="O39" s="833">
        <v>2</v>
      </c>
      <c r="P39" s="550"/>
      <c r="Q39" s="324"/>
      <c r="R39" s="1072">
        <v>6</v>
      </c>
      <c r="S39" s="1012">
        <v>3</v>
      </c>
      <c r="T39" s="833">
        <v>3</v>
      </c>
      <c r="U39" s="1860"/>
      <c r="V39" s="1860"/>
      <c r="W39" s="1072">
        <v>24</v>
      </c>
      <c r="X39" s="1012">
        <v>17</v>
      </c>
      <c r="Y39" s="833">
        <v>7</v>
      </c>
      <c r="Z39" s="1860"/>
      <c r="AA39" s="1860"/>
      <c r="AB39" s="1072">
        <v>2</v>
      </c>
      <c r="AC39" s="1012">
        <v>2</v>
      </c>
      <c r="AD39" s="833">
        <v>0</v>
      </c>
      <c r="AE39" s="324"/>
      <c r="AF39" s="807"/>
    </row>
    <row r="40" spans="1:32" ht="12" customHeight="1" x14ac:dyDescent="0.25">
      <c r="B40" s="31" t="s">
        <v>454</v>
      </c>
      <c r="C40" s="409" t="s">
        <v>380</v>
      </c>
      <c r="D40" s="303"/>
      <c r="E40" s="1072">
        <v>1</v>
      </c>
      <c r="F40" s="1012">
        <v>1</v>
      </c>
      <c r="G40" s="833">
        <v>0</v>
      </c>
      <c r="H40" s="550"/>
      <c r="I40" s="1072">
        <v>1</v>
      </c>
      <c r="J40" s="1012">
        <v>1</v>
      </c>
      <c r="K40" s="833">
        <v>0</v>
      </c>
      <c r="L40" s="550"/>
      <c r="M40" s="1072">
        <v>0</v>
      </c>
      <c r="N40" s="1012">
        <v>0</v>
      </c>
      <c r="O40" s="833">
        <v>0</v>
      </c>
      <c r="P40" s="550"/>
      <c r="Q40" s="324"/>
      <c r="R40" s="1072">
        <v>3</v>
      </c>
      <c r="S40" s="1012">
        <v>3</v>
      </c>
      <c r="T40" s="833">
        <v>0</v>
      </c>
      <c r="U40" s="1860"/>
      <c r="V40" s="1860"/>
      <c r="W40" s="1072">
        <v>2</v>
      </c>
      <c r="X40" s="1012">
        <v>2</v>
      </c>
      <c r="Y40" s="833">
        <v>0</v>
      </c>
      <c r="Z40" s="1860"/>
      <c r="AA40" s="1860"/>
      <c r="AB40" s="1072">
        <v>0</v>
      </c>
      <c r="AC40" s="1012">
        <v>0</v>
      </c>
      <c r="AD40" s="833">
        <v>0</v>
      </c>
      <c r="AE40" s="324"/>
      <c r="AF40" s="342"/>
    </row>
    <row r="41" spans="1:32" ht="12" customHeight="1" x14ac:dyDescent="0.25">
      <c r="B41" s="31" t="s">
        <v>76</v>
      </c>
      <c r="C41" s="1842" t="s">
        <v>675</v>
      </c>
      <c r="D41" s="303"/>
      <c r="E41" s="1072">
        <v>7</v>
      </c>
      <c r="F41" s="1012">
        <v>7</v>
      </c>
      <c r="G41" s="833">
        <v>0</v>
      </c>
      <c r="H41" s="550"/>
      <c r="I41" s="1072">
        <v>12</v>
      </c>
      <c r="J41" s="1012">
        <v>11</v>
      </c>
      <c r="K41" s="833">
        <v>1</v>
      </c>
      <c r="L41" s="550"/>
      <c r="M41" s="1072">
        <v>4</v>
      </c>
      <c r="N41" s="1012">
        <v>4</v>
      </c>
      <c r="O41" s="833">
        <v>0</v>
      </c>
      <c r="P41" s="550"/>
      <c r="Q41" s="324"/>
      <c r="R41" s="1072">
        <v>11</v>
      </c>
      <c r="S41" s="1012">
        <v>11</v>
      </c>
      <c r="T41" s="833">
        <v>0</v>
      </c>
      <c r="U41" s="1860"/>
      <c r="V41" s="1860"/>
      <c r="W41" s="1072">
        <v>13</v>
      </c>
      <c r="X41" s="1012">
        <v>13</v>
      </c>
      <c r="Y41" s="833">
        <v>0</v>
      </c>
      <c r="Z41" s="1860"/>
      <c r="AA41" s="1860"/>
      <c r="AB41" s="1072">
        <v>2</v>
      </c>
      <c r="AC41" s="1012">
        <v>2</v>
      </c>
      <c r="AD41" s="833">
        <v>0</v>
      </c>
      <c r="AE41" s="324"/>
      <c r="AF41" s="342"/>
    </row>
    <row r="42" spans="1:32" ht="12" customHeight="1" x14ac:dyDescent="0.25">
      <c r="B42" s="31" t="s">
        <v>78</v>
      </c>
      <c r="C42" s="417" t="s">
        <v>383</v>
      </c>
      <c r="D42" s="303"/>
      <c r="E42" s="1072">
        <v>8</v>
      </c>
      <c r="F42" s="1012">
        <v>6</v>
      </c>
      <c r="G42" s="833">
        <v>2</v>
      </c>
      <c r="H42" s="550"/>
      <c r="I42" s="1072">
        <v>11</v>
      </c>
      <c r="J42" s="1012">
        <v>7</v>
      </c>
      <c r="K42" s="833">
        <v>4</v>
      </c>
      <c r="L42" s="550"/>
      <c r="M42" s="1072">
        <v>4</v>
      </c>
      <c r="N42" s="1012">
        <v>1</v>
      </c>
      <c r="O42" s="833">
        <v>3</v>
      </c>
      <c r="P42" s="550"/>
      <c r="Q42" s="324"/>
      <c r="R42" s="1072">
        <v>7</v>
      </c>
      <c r="S42" s="1012">
        <v>4</v>
      </c>
      <c r="T42" s="833">
        <v>3</v>
      </c>
      <c r="U42" s="1860"/>
      <c r="V42" s="1860"/>
      <c r="W42" s="1072">
        <v>8</v>
      </c>
      <c r="X42" s="1012">
        <v>7</v>
      </c>
      <c r="Y42" s="833">
        <v>1</v>
      </c>
      <c r="Z42" s="1860"/>
      <c r="AA42" s="1860"/>
      <c r="AB42" s="1072">
        <v>3</v>
      </c>
      <c r="AC42" s="1012">
        <v>2</v>
      </c>
      <c r="AD42" s="833">
        <v>1</v>
      </c>
      <c r="AE42" s="324"/>
      <c r="AF42" s="342"/>
    </row>
    <row r="43" spans="1:32" ht="12" customHeight="1" x14ac:dyDescent="0.25">
      <c r="B43" s="31" t="s">
        <v>82</v>
      </c>
      <c r="C43" s="409" t="s">
        <v>386</v>
      </c>
      <c r="D43" s="303"/>
      <c r="E43" s="1072">
        <v>4</v>
      </c>
      <c r="F43" s="1012">
        <v>1</v>
      </c>
      <c r="G43" s="833">
        <v>3</v>
      </c>
      <c r="H43" s="550"/>
      <c r="I43" s="1072">
        <v>13</v>
      </c>
      <c r="J43" s="1012">
        <v>1</v>
      </c>
      <c r="K43" s="833">
        <v>12</v>
      </c>
      <c r="L43" s="550"/>
      <c r="M43" s="1072">
        <v>0</v>
      </c>
      <c r="N43" s="1012">
        <v>0</v>
      </c>
      <c r="O43" s="833">
        <v>0</v>
      </c>
      <c r="P43" s="550"/>
      <c r="Q43" s="324"/>
      <c r="R43" s="1072">
        <v>3</v>
      </c>
      <c r="S43" s="1012">
        <v>2</v>
      </c>
      <c r="T43" s="833">
        <v>1</v>
      </c>
      <c r="U43" s="1860"/>
      <c r="V43" s="1860"/>
      <c r="W43" s="1072">
        <v>13</v>
      </c>
      <c r="X43" s="1012">
        <v>1</v>
      </c>
      <c r="Y43" s="833">
        <v>12</v>
      </c>
      <c r="Z43" s="1860"/>
      <c r="AA43" s="1860"/>
      <c r="AB43" s="1072">
        <v>0</v>
      </c>
      <c r="AC43" s="1012">
        <v>0</v>
      </c>
      <c r="AD43" s="833">
        <v>0</v>
      </c>
      <c r="AE43" s="324"/>
      <c r="AF43" s="342"/>
    </row>
    <row r="44" spans="1:32" ht="12" customHeight="1" x14ac:dyDescent="0.25">
      <c r="B44" s="31" t="s">
        <v>83</v>
      </c>
      <c r="C44" s="409" t="s">
        <v>387</v>
      </c>
      <c r="D44" s="303"/>
      <c r="E44" s="1072">
        <v>0</v>
      </c>
      <c r="F44" s="1012">
        <v>0</v>
      </c>
      <c r="G44" s="833">
        <v>0</v>
      </c>
      <c r="H44" s="550"/>
      <c r="I44" s="1072">
        <v>0</v>
      </c>
      <c r="J44" s="1012">
        <v>0</v>
      </c>
      <c r="K44" s="833">
        <v>0</v>
      </c>
      <c r="L44" s="550"/>
      <c r="M44" s="1072">
        <v>0</v>
      </c>
      <c r="N44" s="1012">
        <v>0</v>
      </c>
      <c r="O44" s="833">
        <v>0</v>
      </c>
      <c r="P44" s="550"/>
      <c r="Q44" s="324"/>
      <c r="R44" s="1072">
        <v>0</v>
      </c>
      <c r="S44" s="1012">
        <v>0</v>
      </c>
      <c r="T44" s="833">
        <v>0</v>
      </c>
      <c r="U44" s="1860"/>
      <c r="V44" s="1860"/>
      <c r="W44" s="1072">
        <v>0</v>
      </c>
      <c r="X44" s="1012">
        <v>0</v>
      </c>
      <c r="Y44" s="833">
        <v>0</v>
      </c>
      <c r="Z44" s="1860"/>
      <c r="AA44" s="1860"/>
      <c r="AB44" s="1072">
        <v>0</v>
      </c>
      <c r="AC44" s="1012">
        <v>0</v>
      </c>
      <c r="AD44" s="833">
        <v>0</v>
      </c>
      <c r="AE44" s="324"/>
      <c r="AF44" s="342"/>
    </row>
    <row r="45" spans="1:32" ht="12" customHeight="1" x14ac:dyDescent="0.25">
      <c r="B45" s="31" t="s">
        <v>84</v>
      </c>
      <c r="C45" s="409" t="s">
        <v>388</v>
      </c>
      <c r="D45" s="303"/>
      <c r="E45" s="1072">
        <v>0</v>
      </c>
      <c r="F45" s="1012">
        <v>0</v>
      </c>
      <c r="G45" s="833">
        <v>0</v>
      </c>
      <c r="H45" s="550"/>
      <c r="I45" s="1072">
        <v>1</v>
      </c>
      <c r="J45" s="1012">
        <v>1</v>
      </c>
      <c r="K45" s="833">
        <v>0</v>
      </c>
      <c r="L45" s="550"/>
      <c r="M45" s="1072">
        <v>1</v>
      </c>
      <c r="N45" s="1012">
        <v>1</v>
      </c>
      <c r="O45" s="833">
        <v>0</v>
      </c>
      <c r="P45" s="550"/>
      <c r="Q45" s="324"/>
      <c r="R45" s="1072">
        <v>0</v>
      </c>
      <c r="S45" s="1012">
        <v>0</v>
      </c>
      <c r="T45" s="833">
        <v>0</v>
      </c>
      <c r="U45" s="1860"/>
      <c r="V45" s="1860"/>
      <c r="W45" s="1072">
        <v>5</v>
      </c>
      <c r="X45" s="1012">
        <v>5</v>
      </c>
      <c r="Y45" s="833">
        <v>0</v>
      </c>
      <c r="Z45" s="1860"/>
      <c r="AA45" s="1860"/>
      <c r="AB45" s="1072">
        <v>0</v>
      </c>
      <c r="AC45" s="1012">
        <v>0</v>
      </c>
      <c r="AD45" s="833">
        <v>0</v>
      </c>
      <c r="AE45" s="324"/>
      <c r="AF45" s="342"/>
    </row>
    <row r="46" spans="1:32" s="1860" customFormat="1" ht="12" customHeight="1" x14ac:dyDescent="0.25">
      <c r="A46" s="3"/>
      <c r="B46" s="1694" t="s">
        <v>84</v>
      </c>
      <c r="C46" s="1842" t="s">
        <v>728</v>
      </c>
      <c r="D46" s="1716"/>
      <c r="E46" s="1072">
        <v>3</v>
      </c>
      <c r="F46" s="1012">
        <v>3</v>
      </c>
      <c r="G46" s="833">
        <v>0</v>
      </c>
      <c r="H46" s="550"/>
      <c r="I46" s="1072">
        <v>0</v>
      </c>
      <c r="J46" s="1012">
        <v>0</v>
      </c>
      <c r="K46" s="833">
        <v>0</v>
      </c>
      <c r="L46" s="550"/>
      <c r="M46" s="1072">
        <v>0</v>
      </c>
      <c r="N46" s="1012">
        <v>0</v>
      </c>
      <c r="O46" s="833">
        <v>0</v>
      </c>
      <c r="P46" s="550"/>
      <c r="Q46" s="324"/>
      <c r="R46" s="1072">
        <v>0</v>
      </c>
      <c r="S46" s="1012">
        <v>0</v>
      </c>
      <c r="T46" s="833">
        <v>0</v>
      </c>
      <c r="W46" s="1072">
        <v>0</v>
      </c>
      <c r="X46" s="1012">
        <v>0</v>
      </c>
      <c r="Y46" s="833">
        <v>0</v>
      </c>
      <c r="AB46" s="1072">
        <v>0</v>
      </c>
      <c r="AC46" s="1012">
        <v>0</v>
      </c>
      <c r="AD46" s="833">
        <v>0</v>
      </c>
      <c r="AE46" s="324"/>
      <c r="AF46" s="342"/>
    </row>
    <row r="47" spans="1:32" ht="12" customHeight="1" x14ac:dyDescent="0.25">
      <c r="B47" s="31" t="s">
        <v>88</v>
      </c>
      <c r="C47" s="409" t="s">
        <v>389</v>
      </c>
      <c r="D47" s="303"/>
      <c r="E47" s="1072">
        <v>61</v>
      </c>
      <c r="F47" s="1012">
        <v>54</v>
      </c>
      <c r="G47" s="833">
        <v>7</v>
      </c>
      <c r="H47" s="550"/>
      <c r="I47" s="1072">
        <v>61</v>
      </c>
      <c r="J47" s="1012">
        <v>54</v>
      </c>
      <c r="K47" s="833">
        <v>7</v>
      </c>
      <c r="L47" s="550"/>
      <c r="M47" s="1072">
        <v>61</v>
      </c>
      <c r="N47" s="1012">
        <v>54</v>
      </c>
      <c r="O47" s="833">
        <v>7</v>
      </c>
      <c r="P47" s="550"/>
      <c r="Q47" s="324"/>
      <c r="R47" s="1072">
        <v>61</v>
      </c>
      <c r="S47" s="1012">
        <v>54</v>
      </c>
      <c r="T47" s="833">
        <v>7</v>
      </c>
      <c r="U47" s="1860"/>
      <c r="V47" s="1860"/>
      <c r="W47" s="1072">
        <v>10</v>
      </c>
      <c r="X47" s="1012">
        <v>8</v>
      </c>
      <c r="Y47" s="833">
        <v>2</v>
      </c>
      <c r="Z47" s="1860"/>
      <c r="AA47" s="1860"/>
      <c r="AB47" s="1072">
        <v>7</v>
      </c>
      <c r="AC47" s="1012">
        <v>7</v>
      </c>
      <c r="AD47" s="833">
        <v>0</v>
      </c>
      <c r="AE47" s="324"/>
      <c r="AF47" s="342"/>
    </row>
    <row r="48" spans="1:32" ht="12.6" customHeight="1" x14ac:dyDescent="0.25">
      <c r="B48" s="31" t="s">
        <v>89</v>
      </c>
      <c r="C48" s="409" t="s">
        <v>390</v>
      </c>
      <c r="D48" s="303"/>
      <c r="E48" s="1072">
        <v>1</v>
      </c>
      <c r="F48" s="1012">
        <v>1</v>
      </c>
      <c r="G48" s="833">
        <v>0</v>
      </c>
      <c r="H48" s="550"/>
      <c r="I48" s="1072">
        <v>0</v>
      </c>
      <c r="J48" s="1012">
        <v>0</v>
      </c>
      <c r="K48" s="833">
        <v>0</v>
      </c>
      <c r="L48" s="550"/>
      <c r="M48" s="1072">
        <v>0</v>
      </c>
      <c r="N48" s="1012">
        <v>0</v>
      </c>
      <c r="O48" s="833">
        <v>0</v>
      </c>
      <c r="P48" s="550"/>
      <c r="Q48" s="324"/>
      <c r="R48" s="1072">
        <v>1</v>
      </c>
      <c r="S48" s="1012">
        <v>1</v>
      </c>
      <c r="T48" s="833">
        <v>0</v>
      </c>
      <c r="U48" s="1860"/>
      <c r="V48" s="1860"/>
      <c r="W48" s="1072">
        <v>3</v>
      </c>
      <c r="X48" s="1012">
        <v>3</v>
      </c>
      <c r="Y48" s="833">
        <v>0</v>
      </c>
      <c r="Z48" s="1860"/>
      <c r="AA48" s="1860"/>
      <c r="AB48" s="1072">
        <v>0</v>
      </c>
      <c r="AC48" s="1012">
        <v>0</v>
      </c>
      <c r="AD48" s="833">
        <v>0</v>
      </c>
      <c r="AE48" s="324"/>
      <c r="AF48" s="342"/>
    </row>
    <row r="49" spans="2:32" ht="12" customHeight="1" x14ac:dyDescent="0.25">
      <c r="B49" s="31" t="s">
        <v>91</v>
      </c>
      <c r="C49" s="409" t="s">
        <v>391</v>
      </c>
      <c r="D49" s="303"/>
      <c r="E49" s="1072">
        <v>3</v>
      </c>
      <c r="F49" s="1012" t="s">
        <v>123</v>
      </c>
      <c r="G49" s="833" t="s">
        <v>123</v>
      </c>
      <c r="H49" s="550"/>
      <c r="I49" s="1072">
        <v>3</v>
      </c>
      <c r="J49" s="1012" t="s">
        <v>123</v>
      </c>
      <c r="K49" s="833" t="s">
        <v>123</v>
      </c>
      <c r="L49" s="550"/>
      <c r="M49" s="1072">
        <v>3</v>
      </c>
      <c r="N49" s="1012" t="s">
        <v>123</v>
      </c>
      <c r="O49" s="833" t="s">
        <v>123</v>
      </c>
      <c r="P49" s="550"/>
      <c r="Q49" s="324"/>
      <c r="R49" s="1072">
        <v>2</v>
      </c>
      <c r="S49" s="1012">
        <v>2</v>
      </c>
      <c r="T49" s="833">
        <v>0</v>
      </c>
      <c r="U49" s="1860"/>
      <c r="V49" s="1860"/>
      <c r="W49" s="1072">
        <v>2</v>
      </c>
      <c r="X49" s="1012">
        <v>1</v>
      </c>
      <c r="Y49" s="833">
        <v>1</v>
      </c>
      <c r="Z49" s="1860"/>
      <c r="AA49" s="1860"/>
      <c r="AB49" s="1072">
        <v>3</v>
      </c>
      <c r="AC49" s="1012">
        <v>3</v>
      </c>
      <c r="AD49" s="833">
        <v>0</v>
      </c>
      <c r="AE49" s="324"/>
      <c r="AF49" s="342"/>
    </row>
    <row r="50" spans="2:32" ht="12.6" customHeight="1" x14ac:dyDescent="0.25">
      <c r="B50" s="37" t="s">
        <v>99</v>
      </c>
      <c r="C50" s="410" t="s">
        <v>392</v>
      </c>
      <c r="D50" s="303"/>
      <c r="E50" s="1073">
        <v>0</v>
      </c>
      <c r="F50" s="1071">
        <v>0</v>
      </c>
      <c r="G50" s="1074">
        <v>0</v>
      </c>
      <c r="H50" s="550"/>
      <c r="I50" s="1073">
        <v>2</v>
      </c>
      <c r="J50" s="1071">
        <v>1</v>
      </c>
      <c r="K50" s="1074">
        <v>1</v>
      </c>
      <c r="L50" s="550"/>
      <c r="M50" s="1073" t="s">
        <v>123</v>
      </c>
      <c r="N50" s="1071" t="s">
        <v>123</v>
      </c>
      <c r="O50" s="1074" t="s">
        <v>123</v>
      </c>
      <c r="P50" s="550"/>
      <c r="Q50" s="324"/>
      <c r="R50" s="1073">
        <v>1</v>
      </c>
      <c r="S50" s="1071">
        <v>1</v>
      </c>
      <c r="T50" s="1074">
        <v>0</v>
      </c>
      <c r="U50" s="1860"/>
      <c r="V50" s="1860"/>
      <c r="W50" s="1073">
        <v>3</v>
      </c>
      <c r="X50" s="1071">
        <v>3</v>
      </c>
      <c r="Y50" s="1074">
        <v>0</v>
      </c>
      <c r="Z50" s="1860"/>
      <c r="AA50" s="1860"/>
      <c r="AB50" s="1073">
        <v>0</v>
      </c>
      <c r="AC50" s="1071">
        <v>0</v>
      </c>
      <c r="AD50" s="1074">
        <v>0</v>
      </c>
      <c r="AE50" s="324"/>
      <c r="AF50" s="342"/>
    </row>
    <row r="51" spans="2:32" ht="12" customHeight="1" x14ac:dyDescent="0.25">
      <c r="B51" s="140" t="s">
        <v>26</v>
      </c>
      <c r="C51" s="140"/>
      <c r="D51" s="303"/>
      <c r="E51" s="549">
        <f>SUM(E33:E50)</f>
        <v>126</v>
      </c>
      <c r="F51" s="324"/>
      <c r="G51" s="324"/>
      <c r="H51" s="550"/>
      <c r="I51" s="875"/>
      <c r="J51" s="324"/>
      <c r="K51" s="324"/>
      <c r="L51" s="550"/>
      <c r="M51" s="549"/>
      <c r="N51" s="324"/>
      <c r="O51" s="324"/>
      <c r="P51" s="324"/>
      <c r="Q51" s="324"/>
      <c r="R51" s="549">
        <f>SUM(R33:R50)</f>
        <v>128</v>
      </c>
      <c r="S51" s="549" t="s">
        <v>598</v>
      </c>
      <c r="T51" s="550" t="s">
        <v>598</v>
      </c>
      <c r="U51" s="1860"/>
      <c r="V51" s="1860"/>
      <c r="W51" s="549" t="s">
        <v>598</v>
      </c>
      <c r="X51" s="549" t="s">
        <v>598</v>
      </c>
      <c r="Y51" s="550" t="s">
        <v>598</v>
      </c>
      <c r="Z51" s="324"/>
      <c r="AA51" s="324"/>
      <c r="AB51" s="549" t="s">
        <v>598</v>
      </c>
      <c r="AC51" s="324" t="s">
        <v>598</v>
      </c>
      <c r="AD51" s="324" t="s">
        <v>598</v>
      </c>
      <c r="AE51" s="342"/>
      <c r="AF51" s="342"/>
    </row>
    <row r="52" spans="2:32" ht="12" customHeight="1" x14ac:dyDescent="0.25">
      <c r="B52" s="1"/>
      <c r="C52" s="1"/>
      <c r="D52" s="303"/>
      <c r="E52" s="549"/>
      <c r="F52" s="550"/>
      <c r="G52" s="550"/>
      <c r="H52" s="550"/>
      <c r="I52" s="875"/>
      <c r="J52" s="324"/>
      <c r="K52" s="324"/>
      <c r="L52" s="550"/>
      <c r="M52" s="875"/>
      <c r="N52" s="324"/>
      <c r="O52" s="324"/>
      <c r="P52" s="324"/>
      <c r="Q52" s="324"/>
      <c r="R52" s="549" t="s">
        <v>598</v>
      </c>
      <c r="S52" s="550" t="s">
        <v>598</v>
      </c>
      <c r="T52" s="550" t="s">
        <v>598</v>
      </c>
      <c r="U52" s="550"/>
      <c r="V52" s="550"/>
      <c r="W52" s="549" t="s">
        <v>598</v>
      </c>
      <c r="X52" s="550" t="s">
        <v>598</v>
      </c>
      <c r="Y52" s="550" t="s">
        <v>598</v>
      </c>
      <c r="Z52" s="324"/>
      <c r="AA52" s="324"/>
      <c r="AB52" s="875" t="s">
        <v>598</v>
      </c>
      <c r="AC52" s="324" t="s">
        <v>598</v>
      </c>
      <c r="AD52" s="324" t="s">
        <v>598</v>
      </c>
      <c r="AE52" s="342"/>
      <c r="AF52" s="342"/>
    </row>
    <row r="53" spans="2:32" ht="12" customHeight="1" x14ac:dyDescent="0.25">
      <c r="B53" s="73" t="s">
        <v>124</v>
      </c>
      <c r="C53" s="73"/>
      <c r="D53" s="73"/>
      <c r="E53" s="880">
        <f>SUM(E14,E30,E51)</f>
        <v>747</v>
      </c>
      <c r="F53" s="880"/>
      <c r="G53" s="880"/>
      <c r="H53" s="880"/>
      <c r="I53" s="880"/>
      <c r="J53" s="880"/>
      <c r="K53" s="880"/>
      <c r="L53" s="880"/>
      <c r="M53" s="880"/>
      <c r="N53" s="880"/>
      <c r="O53" s="880"/>
      <c r="P53" s="880"/>
      <c r="Q53" s="880"/>
      <c r="R53" s="880">
        <f t="shared" ref="R53" si="9">SUM(R14,R30,R51)</f>
        <v>530</v>
      </c>
      <c r="S53" s="876" t="s">
        <v>598</v>
      </c>
      <c r="T53" s="876" t="s">
        <v>598</v>
      </c>
      <c r="U53" s="876"/>
      <c r="V53" s="876"/>
      <c r="W53" s="880" t="s">
        <v>598</v>
      </c>
      <c r="X53" s="876" t="s">
        <v>598</v>
      </c>
      <c r="Y53" s="876" t="s">
        <v>598</v>
      </c>
      <c r="Z53" s="876"/>
      <c r="AA53" s="1444"/>
      <c r="AB53" s="880" t="s">
        <v>598</v>
      </c>
      <c r="AC53" s="876" t="s">
        <v>598</v>
      </c>
      <c r="AD53" s="876" t="s">
        <v>598</v>
      </c>
      <c r="AE53" s="342"/>
      <c r="AF53" s="342"/>
    </row>
    <row r="54" spans="2:32" ht="12" customHeight="1" x14ac:dyDescent="0.25">
      <c r="B54" s="1"/>
      <c r="C54" s="1"/>
      <c r="D54" s="303"/>
      <c r="E54" s="549"/>
      <c r="F54" s="550"/>
      <c r="G54" s="550"/>
      <c r="H54" s="303"/>
      <c r="I54" s="549"/>
      <c r="J54" s="550"/>
      <c r="K54" s="550"/>
      <c r="L54" s="303"/>
      <c r="M54" s="549"/>
      <c r="N54" s="550"/>
      <c r="O54" s="550"/>
      <c r="P54" s="303"/>
      <c r="Q54" s="549"/>
      <c r="R54" s="550" t="s">
        <v>598</v>
      </c>
      <c r="S54" s="550" t="s">
        <v>598</v>
      </c>
      <c r="T54" s="303" t="s">
        <v>598</v>
      </c>
      <c r="U54" s="549"/>
      <c r="V54" s="550"/>
      <c r="W54" s="550" t="s">
        <v>598</v>
      </c>
      <c r="X54" s="303" t="s">
        <v>598</v>
      </c>
      <c r="Y54" s="549" t="s">
        <v>598</v>
      </c>
      <c r="Z54" s="550"/>
      <c r="AA54" s="550"/>
      <c r="AB54" s="303" t="s">
        <v>598</v>
      </c>
      <c r="AC54" s="549" t="s">
        <v>598</v>
      </c>
      <c r="AD54" s="550" t="s">
        <v>598</v>
      </c>
      <c r="AE54" s="342"/>
      <c r="AF54" s="342"/>
    </row>
    <row r="55" spans="2:32" ht="12" customHeight="1" x14ac:dyDescent="0.25">
      <c r="B55" s="77" t="s">
        <v>104</v>
      </c>
      <c r="E55" s="875"/>
      <c r="F55" s="324"/>
      <c r="G55" s="324"/>
      <c r="H55" s="324"/>
      <c r="I55" s="875"/>
      <c r="J55" s="324"/>
      <c r="K55" s="324"/>
      <c r="L55" s="324"/>
      <c r="M55" s="875"/>
      <c r="N55" s="324"/>
      <c r="O55" s="324"/>
      <c r="P55" s="324"/>
      <c r="Q55" s="324"/>
      <c r="R55" s="875" t="s">
        <v>598</v>
      </c>
      <c r="S55" s="324" t="s">
        <v>598</v>
      </c>
      <c r="T55" s="324" t="s">
        <v>598</v>
      </c>
      <c r="U55" s="324"/>
      <c r="V55" s="869"/>
      <c r="W55" s="869" t="s">
        <v>598</v>
      </c>
      <c r="X55" s="324" t="s">
        <v>598</v>
      </c>
      <c r="Y55" s="324" t="s">
        <v>598</v>
      </c>
      <c r="Z55" s="324"/>
      <c r="AA55" s="324"/>
      <c r="AB55" s="324" t="s">
        <v>598</v>
      </c>
      <c r="AC55" s="324" t="s">
        <v>598</v>
      </c>
      <c r="AD55" s="324" t="s">
        <v>598</v>
      </c>
      <c r="AE55" s="342"/>
      <c r="AF55" s="342"/>
    </row>
    <row r="56" spans="2:32" ht="12" customHeight="1" x14ac:dyDescent="0.25">
      <c r="B56" s="77" t="s">
        <v>105</v>
      </c>
      <c r="E56" s="877"/>
      <c r="F56" s="807"/>
      <c r="G56" s="807"/>
      <c r="H56" s="807"/>
      <c r="I56" s="877"/>
      <c r="J56" s="807"/>
      <c r="K56" s="807"/>
      <c r="L56" s="807"/>
      <c r="M56" s="877"/>
      <c r="N56" s="807"/>
      <c r="O56" s="807"/>
      <c r="P56" s="807"/>
      <c r="Q56" s="807"/>
      <c r="R56" s="877" t="s">
        <v>598</v>
      </c>
      <c r="S56" s="807" t="s">
        <v>598</v>
      </c>
      <c r="T56" s="807" t="s">
        <v>598</v>
      </c>
      <c r="U56" s="807"/>
      <c r="V56" s="869"/>
      <c r="W56" s="869" t="s">
        <v>598</v>
      </c>
      <c r="X56" s="807" t="s">
        <v>598</v>
      </c>
      <c r="Y56" s="807" t="s">
        <v>598</v>
      </c>
      <c r="Z56" s="807"/>
      <c r="AA56" s="807"/>
      <c r="AB56" s="807" t="s">
        <v>598</v>
      </c>
      <c r="AC56" s="807" t="s">
        <v>598</v>
      </c>
      <c r="AD56" s="807" t="s">
        <v>598</v>
      </c>
      <c r="AE56" s="807"/>
      <c r="AF56" s="342"/>
    </row>
    <row r="57" spans="2:32" ht="12" customHeight="1" x14ac:dyDescent="0.25">
      <c r="B57" s="84"/>
      <c r="D57" s="180"/>
      <c r="E57" s="877"/>
      <c r="F57" s="807"/>
      <c r="G57" s="807"/>
      <c r="H57" s="878"/>
      <c r="I57" s="877"/>
      <c r="J57" s="807"/>
      <c r="K57" s="807"/>
      <c r="L57" s="807"/>
      <c r="M57" s="877"/>
      <c r="N57" s="807"/>
      <c r="O57" s="807"/>
      <c r="P57" s="807"/>
      <c r="Q57" s="807"/>
      <c r="R57" s="877" t="s">
        <v>598</v>
      </c>
      <c r="S57" s="807" t="s">
        <v>598</v>
      </c>
      <c r="T57" s="807" t="s">
        <v>598</v>
      </c>
      <c r="U57" s="807"/>
      <c r="V57" s="869"/>
      <c r="W57" s="869" t="s">
        <v>598</v>
      </c>
      <c r="X57" s="807" t="s">
        <v>598</v>
      </c>
      <c r="Y57" s="807" t="s">
        <v>598</v>
      </c>
      <c r="Z57" s="807"/>
      <c r="AA57" s="807"/>
      <c r="AB57" s="807" t="s">
        <v>598</v>
      </c>
      <c r="AC57" s="807" t="s">
        <v>598</v>
      </c>
      <c r="AD57" s="807" t="s">
        <v>598</v>
      </c>
      <c r="AE57" s="807"/>
      <c r="AF57" s="342"/>
    </row>
    <row r="58" spans="2:32" ht="12" customHeight="1" x14ac:dyDescent="0.25">
      <c r="D58" s="3"/>
      <c r="E58" s="877"/>
      <c r="F58" s="807"/>
      <c r="G58" s="342"/>
      <c r="H58" s="342"/>
      <c r="I58" s="877"/>
      <c r="J58" s="807"/>
      <c r="K58" s="342"/>
      <c r="L58" s="342"/>
      <c r="M58" s="879"/>
      <c r="N58" s="342"/>
      <c r="O58" s="342"/>
      <c r="P58" s="807"/>
      <c r="Q58" s="342"/>
      <c r="R58" s="879" t="s">
        <v>598</v>
      </c>
      <c r="S58" s="342" t="s">
        <v>598</v>
      </c>
      <c r="T58" s="342" t="s">
        <v>598</v>
      </c>
      <c r="U58" s="807"/>
      <c r="V58" s="869"/>
      <c r="W58" s="869" t="s">
        <v>598</v>
      </c>
      <c r="X58" s="342" t="s">
        <v>598</v>
      </c>
      <c r="Y58" s="342" t="s">
        <v>598</v>
      </c>
      <c r="Z58" s="342"/>
      <c r="AA58" s="342"/>
      <c r="AB58" s="342" t="s">
        <v>598</v>
      </c>
      <c r="AC58" s="342" t="s">
        <v>598</v>
      </c>
      <c r="AD58" s="342" t="s">
        <v>598</v>
      </c>
      <c r="AE58" s="342"/>
      <c r="AF58" s="342"/>
    </row>
    <row r="59" spans="2:32" ht="12" customHeight="1" x14ac:dyDescent="0.25">
      <c r="E59" s="877"/>
      <c r="F59" s="807"/>
      <c r="G59" s="342"/>
      <c r="H59" s="342"/>
      <c r="I59" s="877"/>
      <c r="J59" s="807"/>
      <c r="K59" s="342"/>
      <c r="L59" s="342"/>
      <c r="M59" s="879"/>
      <c r="N59" s="342"/>
      <c r="O59" s="342"/>
      <c r="P59" s="807"/>
      <c r="Q59" s="342"/>
      <c r="R59" s="879" t="s">
        <v>598</v>
      </c>
      <c r="S59" s="342" t="s">
        <v>598</v>
      </c>
      <c r="T59" s="342" t="s">
        <v>598</v>
      </c>
      <c r="U59" s="807"/>
      <c r="V59" s="869"/>
      <c r="W59" s="869" t="s">
        <v>598</v>
      </c>
      <c r="X59" s="342" t="s">
        <v>598</v>
      </c>
      <c r="Y59" s="342" t="s">
        <v>598</v>
      </c>
      <c r="Z59" s="342"/>
      <c r="AA59" s="342"/>
      <c r="AB59" s="342" t="s">
        <v>598</v>
      </c>
      <c r="AC59" s="342" t="s">
        <v>598</v>
      </c>
      <c r="AD59" s="342" t="s">
        <v>598</v>
      </c>
      <c r="AE59" s="342"/>
      <c r="AF59" s="342"/>
    </row>
    <row r="60" spans="2:32" ht="12" customHeight="1" x14ac:dyDescent="0.25">
      <c r="E60" s="877"/>
      <c r="F60" s="807"/>
      <c r="G60" s="342"/>
      <c r="H60" s="342"/>
      <c r="I60" s="877"/>
      <c r="J60" s="807"/>
      <c r="K60" s="342"/>
      <c r="L60" s="342"/>
      <c r="M60" s="879"/>
      <c r="N60" s="342"/>
      <c r="O60" s="342"/>
      <c r="P60" s="807"/>
      <c r="Q60" s="342"/>
      <c r="R60" s="879" t="s">
        <v>598</v>
      </c>
      <c r="S60" s="342" t="s">
        <v>598</v>
      </c>
      <c r="T60" s="342" t="s">
        <v>598</v>
      </c>
      <c r="U60" s="807"/>
      <c r="V60" s="869"/>
      <c r="W60" s="869" t="s">
        <v>598</v>
      </c>
      <c r="X60" s="342" t="s">
        <v>598</v>
      </c>
      <c r="Y60" s="342" t="s">
        <v>598</v>
      </c>
      <c r="Z60" s="342"/>
      <c r="AA60" s="342"/>
      <c r="AB60" s="342" t="s">
        <v>598</v>
      </c>
      <c r="AC60" s="342" t="s">
        <v>598</v>
      </c>
      <c r="AD60" s="342" t="s">
        <v>598</v>
      </c>
      <c r="AE60" s="342"/>
      <c r="AF60" s="342"/>
    </row>
    <row r="61" spans="2:32" ht="12" customHeight="1" x14ac:dyDescent="0.25">
      <c r="E61" s="877"/>
      <c r="F61" s="807"/>
      <c r="G61" s="342"/>
      <c r="H61" s="342"/>
      <c r="I61" s="877"/>
      <c r="J61" s="807"/>
      <c r="K61" s="342"/>
      <c r="L61" s="342"/>
      <c r="M61" s="879"/>
      <c r="N61" s="342"/>
      <c r="O61" s="342"/>
      <c r="P61" s="807"/>
      <c r="Q61" s="342"/>
      <c r="R61" s="879" t="s">
        <v>598</v>
      </c>
      <c r="S61" s="342" t="s">
        <v>598</v>
      </c>
      <c r="T61" s="342" t="s">
        <v>598</v>
      </c>
      <c r="U61" s="807"/>
      <c r="V61" s="869"/>
      <c r="W61" s="869" t="s">
        <v>598</v>
      </c>
      <c r="X61" s="342" t="s">
        <v>598</v>
      </c>
      <c r="Y61" s="342" t="s">
        <v>598</v>
      </c>
      <c r="Z61" s="342"/>
      <c r="AA61" s="342"/>
      <c r="AB61" s="342" t="s">
        <v>598</v>
      </c>
      <c r="AC61" s="342" t="s">
        <v>598</v>
      </c>
      <c r="AD61" s="342" t="s">
        <v>598</v>
      </c>
      <c r="AE61" s="342"/>
      <c r="AF61" s="342"/>
    </row>
    <row r="62" spans="2:32" ht="12" customHeight="1" x14ac:dyDescent="0.25">
      <c r="E62" s="540"/>
      <c r="F62" s="147"/>
      <c r="G62" s="184"/>
      <c r="H62" s="184"/>
      <c r="I62" s="540"/>
      <c r="J62" s="147"/>
      <c r="K62" s="184"/>
      <c r="L62" s="184"/>
      <c r="M62" s="92"/>
      <c r="N62" s="184"/>
      <c r="O62" s="184"/>
      <c r="P62" s="147"/>
      <c r="Q62" s="184"/>
      <c r="R62" s="92" t="s">
        <v>598</v>
      </c>
      <c r="S62" s="184" t="s">
        <v>598</v>
      </c>
      <c r="T62" s="184" t="s">
        <v>598</v>
      </c>
      <c r="U62" s="147"/>
      <c r="V62" s="19"/>
      <c r="W62" s="19" t="s">
        <v>598</v>
      </c>
      <c r="X62" s="184" t="s">
        <v>598</v>
      </c>
      <c r="Y62" s="184" t="s">
        <v>598</v>
      </c>
      <c r="Z62" s="184"/>
      <c r="AA62" s="184"/>
      <c r="AB62" s="184" t="s">
        <v>598</v>
      </c>
      <c r="AC62" s="184" t="s">
        <v>598</v>
      </c>
      <c r="AD62" s="184" t="s">
        <v>598</v>
      </c>
      <c r="AE62" s="184"/>
      <c r="AF62" s="184"/>
    </row>
    <row r="63" spans="2:32" ht="12" customHeight="1" x14ac:dyDescent="0.25">
      <c r="R63" s="46" t="s">
        <v>598</v>
      </c>
      <c r="S63" s="3" t="s">
        <v>598</v>
      </c>
      <c r="T63" s="3" t="s">
        <v>598</v>
      </c>
      <c r="V63" s="185"/>
      <c r="W63" s="185" t="s">
        <v>598</v>
      </c>
      <c r="X63" s="2" t="s">
        <v>598</v>
      </c>
      <c r="Y63" s="2" t="s">
        <v>598</v>
      </c>
      <c r="AB63" s="2" t="s">
        <v>598</v>
      </c>
      <c r="AC63" s="2" t="s">
        <v>598</v>
      </c>
      <c r="AD63" s="2" t="s">
        <v>598</v>
      </c>
    </row>
    <row r="64" spans="2:32" ht="12" customHeight="1" x14ac:dyDescent="0.25">
      <c r="R64" s="46" t="s">
        <v>598</v>
      </c>
      <c r="S64" s="3" t="s">
        <v>598</v>
      </c>
      <c r="T64" s="3" t="s">
        <v>598</v>
      </c>
      <c r="V64" s="185"/>
      <c r="W64" s="185" t="s">
        <v>598</v>
      </c>
      <c r="X64" s="2" t="s">
        <v>598</v>
      </c>
      <c r="Y64" s="2" t="s">
        <v>598</v>
      </c>
      <c r="AB64" s="2" t="s">
        <v>598</v>
      </c>
      <c r="AC64" s="2" t="s">
        <v>598</v>
      </c>
      <c r="AD64" s="2" t="s">
        <v>598</v>
      </c>
    </row>
    <row r="65" spans="18:30" ht="12" customHeight="1" x14ac:dyDescent="0.25">
      <c r="R65" s="46" t="s">
        <v>598</v>
      </c>
      <c r="S65" s="3" t="s">
        <v>598</v>
      </c>
      <c r="T65" s="3" t="s">
        <v>598</v>
      </c>
      <c r="V65" s="185"/>
      <c r="W65" s="185" t="s">
        <v>598</v>
      </c>
      <c r="X65" s="2" t="s">
        <v>598</v>
      </c>
      <c r="Y65" s="2" t="s">
        <v>598</v>
      </c>
      <c r="AB65" s="2" t="s">
        <v>598</v>
      </c>
      <c r="AC65" s="2" t="s">
        <v>598</v>
      </c>
      <c r="AD65" s="2" t="s">
        <v>598</v>
      </c>
    </row>
    <row r="66" spans="18:30" ht="12" customHeight="1" x14ac:dyDescent="0.25">
      <c r="R66" s="46" t="s">
        <v>598</v>
      </c>
      <c r="S66" s="3" t="s">
        <v>598</v>
      </c>
      <c r="T66" s="3" t="s">
        <v>598</v>
      </c>
      <c r="V66" s="185"/>
      <c r="W66" s="185" t="s">
        <v>598</v>
      </c>
      <c r="X66" s="2" t="s">
        <v>598</v>
      </c>
      <c r="Y66" s="2" t="s">
        <v>598</v>
      </c>
      <c r="AB66" s="2" t="s">
        <v>598</v>
      </c>
      <c r="AC66" s="2" t="s">
        <v>598</v>
      </c>
      <c r="AD66" s="2" t="s">
        <v>598</v>
      </c>
    </row>
    <row r="67" spans="18:30" ht="12" customHeight="1" x14ac:dyDescent="0.25">
      <c r="R67" s="46" t="s">
        <v>598</v>
      </c>
      <c r="S67" s="3" t="s">
        <v>598</v>
      </c>
      <c r="T67" s="3" t="s">
        <v>598</v>
      </c>
      <c r="V67" s="185"/>
      <c r="W67" s="185" t="s">
        <v>598</v>
      </c>
      <c r="X67" s="2" t="s">
        <v>598</v>
      </c>
      <c r="Y67" s="2" t="s">
        <v>598</v>
      </c>
      <c r="AB67" s="2" t="s">
        <v>598</v>
      </c>
      <c r="AC67" s="2" t="s">
        <v>598</v>
      </c>
      <c r="AD67" s="2" t="s">
        <v>598</v>
      </c>
    </row>
    <row r="68" spans="18:30" ht="12" customHeight="1" x14ac:dyDescent="0.25">
      <c r="R68" s="46" t="s">
        <v>598</v>
      </c>
      <c r="S68" s="3" t="s">
        <v>598</v>
      </c>
      <c r="T68" s="3" t="s">
        <v>598</v>
      </c>
      <c r="V68" s="185"/>
      <c r="W68" s="185" t="s">
        <v>598</v>
      </c>
      <c r="X68" s="2" t="s">
        <v>598</v>
      </c>
      <c r="Y68" s="2" t="s">
        <v>598</v>
      </c>
      <c r="AB68" s="2" t="s">
        <v>598</v>
      </c>
      <c r="AC68" s="2" t="s">
        <v>598</v>
      </c>
      <c r="AD68" s="2" t="s">
        <v>598</v>
      </c>
    </row>
    <row r="69" spans="18:30" ht="12" customHeight="1" x14ac:dyDescent="0.25">
      <c r="V69" s="185"/>
      <c r="W69" s="185"/>
    </row>
    <row r="70" spans="18:30" ht="12" customHeight="1" x14ac:dyDescent="0.25">
      <c r="V70" s="185"/>
      <c r="W70" s="185"/>
    </row>
    <row r="71" spans="18:30" ht="12" customHeight="1" x14ac:dyDescent="0.25">
      <c r="V71" s="185"/>
      <c r="W71" s="185"/>
    </row>
    <row r="72" spans="18:30" ht="12" customHeight="1" x14ac:dyDescent="0.25">
      <c r="V72" s="185"/>
      <c r="W72" s="185"/>
    </row>
    <row r="73" spans="18:30" ht="12" customHeight="1" x14ac:dyDescent="0.25">
      <c r="V73" s="185"/>
      <c r="W73" s="185"/>
    </row>
    <row r="74" spans="18:30" ht="12" customHeight="1" x14ac:dyDescent="0.25">
      <c r="V74" s="185"/>
      <c r="W74" s="185"/>
    </row>
    <row r="75" spans="18:30" ht="12" customHeight="1" x14ac:dyDescent="0.25">
      <c r="V75" s="185"/>
      <c r="W75" s="185"/>
    </row>
    <row r="76" spans="18:30" ht="12" customHeight="1" x14ac:dyDescent="0.25">
      <c r="V76" s="185"/>
      <c r="W76" s="185"/>
    </row>
    <row r="77" spans="18:30" ht="12" customHeight="1" x14ac:dyDescent="0.25">
      <c r="V77" s="185"/>
      <c r="W77" s="185"/>
    </row>
    <row r="78" spans="18:30" ht="12" customHeight="1" x14ac:dyDescent="0.25">
      <c r="V78" s="185"/>
      <c r="W78" s="185"/>
    </row>
    <row r="79" spans="18:30" ht="12" customHeight="1" x14ac:dyDescent="0.25">
      <c r="V79" s="185"/>
      <c r="W79" s="185"/>
    </row>
    <row r="80" spans="18:30" ht="12" customHeight="1" x14ac:dyDescent="0.25">
      <c r="V80" s="185"/>
      <c r="W80" s="185"/>
    </row>
    <row r="81" spans="2:23" ht="12" customHeight="1" x14ac:dyDescent="0.25">
      <c r="V81" s="185"/>
      <c r="W81" s="185"/>
    </row>
    <row r="82" spans="2:23" ht="12" customHeight="1" x14ac:dyDescent="0.25">
      <c r="B82" s="82"/>
      <c r="C82" s="82"/>
      <c r="E82" s="434"/>
      <c r="F82" s="82"/>
      <c r="I82" s="434"/>
      <c r="J82" s="82"/>
      <c r="V82" s="185"/>
      <c r="W82" s="185"/>
    </row>
    <row r="83" spans="2:23" ht="12" customHeight="1" x14ac:dyDescent="0.25">
      <c r="V83" s="185"/>
      <c r="W83" s="185"/>
    </row>
    <row r="84" spans="2:23" ht="12" customHeight="1" x14ac:dyDescent="0.25">
      <c r="V84" s="185"/>
      <c r="W84" s="185"/>
    </row>
    <row r="85" spans="2:23" ht="12" customHeight="1" x14ac:dyDescent="0.25">
      <c r="V85" s="185"/>
      <c r="W85" s="185"/>
    </row>
    <row r="86" spans="2:23" ht="12" customHeight="1" x14ac:dyDescent="0.25">
      <c r="V86" s="185"/>
      <c r="W86" s="185"/>
    </row>
    <row r="87" spans="2:23" ht="12" customHeight="1" x14ac:dyDescent="0.25">
      <c r="V87" s="185"/>
      <c r="W87" s="185"/>
    </row>
    <row r="88" spans="2:23" ht="12" customHeight="1" x14ac:dyDescent="0.25">
      <c r="V88" s="185"/>
      <c r="W88" s="185"/>
    </row>
    <row r="89" spans="2:23" ht="12" customHeight="1" x14ac:dyDescent="0.25">
      <c r="V89" s="185"/>
      <c r="W89" s="185"/>
    </row>
    <row r="90" spans="2:23" ht="12" customHeight="1" x14ac:dyDescent="0.25">
      <c r="V90" s="185"/>
      <c r="W90" s="185"/>
    </row>
    <row r="91" spans="2:23" ht="12" customHeight="1" x14ac:dyDescent="0.25">
      <c r="V91" s="185"/>
      <c r="W91" s="185"/>
    </row>
    <row r="92" spans="2:23" ht="12" customHeight="1" x14ac:dyDescent="0.25">
      <c r="V92" s="185"/>
      <c r="W92" s="185"/>
    </row>
    <row r="93" spans="2:23" ht="12" customHeight="1" x14ac:dyDescent="0.25">
      <c r="V93" s="185"/>
      <c r="W93" s="185"/>
    </row>
    <row r="94" spans="2:23" ht="12" customHeight="1" x14ac:dyDescent="0.25">
      <c r="V94" s="185"/>
      <c r="W94" s="185"/>
    </row>
    <row r="95" spans="2:23" ht="12" customHeight="1" x14ac:dyDescent="0.25">
      <c r="V95" s="185"/>
      <c r="W95" s="185"/>
    </row>
    <row r="96" spans="2:23" ht="12" customHeight="1" x14ac:dyDescent="0.25">
      <c r="V96" s="185"/>
      <c r="W96" s="185"/>
    </row>
    <row r="97" spans="22:23" ht="12" customHeight="1" x14ac:dyDescent="0.25">
      <c r="V97" s="185"/>
      <c r="W97" s="185"/>
    </row>
    <row r="98" spans="22:23" ht="12" customHeight="1" x14ac:dyDescent="0.25">
      <c r="V98" s="185"/>
      <c r="W98" s="185"/>
    </row>
    <row r="99" spans="22:23" ht="12" customHeight="1" x14ac:dyDescent="0.25">
      <c r="V99" s="185"/>
      <c r="W99" s="185"/>
    </row>
    <row r="100" spans="22:23" ht="12" customHeight="1" x14ac:dyDescent="0.25">
      <c r="V100" s="185"/>
      <c r="W100" s="185"/>
    </row>
    <row r="101" spans="22:23" ht="12" customHeight="1" x14ac:dyDescent="0.25">
      <c r="V101" s="185"/>
      <c r="W101" s="185"/>
    </row>
    <row r="102" spans="22:23" ht="12" customHeight="1" x14ac:dyDescent="0.25">
      <c r="V102" s="185"/>
      <c r="W102" s="185"/>
    </row>
    <row r="103" spans="22:23" ht="12" customHeight="1" x14ac:dyDescent="0.25">
      <c r="V103" s="185"/>
      <c r="W103" s="185"/>
    </row>
    <row r="104" spans="22:23" ht="12" customHeight="1" x14ac:dyDescent="0.25">
      <c r="V104" s="185"/>
      <c r="W104" s="185"/>
    </row>
    <row r="105" spans="22:23" ht="12" customHeight="1" x14ac:dyDescent="0.25">
      <c r="V105" s="185"/>
      <c r="W105" s="185"/>
    </row>
    <row r="106" spans="22:23" ht="12" customHeight="1" x14ac:dyDescent="0.25">
      <c r="V106" s="185"/>
      <c r="W106" s="185"/>
    </row>
    <row r="107" spans="22:23" ht="12" customHeight="1" x14ac:dyDescent="0.25">
      <c r="V107" s="185"/>
      <c r="W107" s="185"/>
    </row>
    <row r="108" spans="22:23" ht="12" customHeight="1" x14ac:dyDescent="0.25">
      <c r="V108" s="185"/>
      <c r="W108" s="185"/>
    </row>
    <row r="109" spans="22:23" ht="12" customHeight="1" x14ac:dyDescent="0.25">
      <c r="V109" s="185"/>
      <c r="W109" s="185"/>
    </row>
    <row r="110" spans="22:23" ht="12" customHeight="1" x14ac:dyDescent="0.25">
      <c r="V110" s="185"/>
      <c r="W110" s="185"/>
    </row>
    <row r="111" spans="22:23" ht="12" customHeight="1" x14ac:dyDescent="0.25">
      <c r="V111" s="185"/>
      <c r="W111" s="185"/>
    </row>
    <row r="112" spans="22:23" ht="12" customHeight="1" x14ac:dyDescent="0.25">
      <c r="V112" s="185"/>
      <c r="W112" s="185"/>
    </row>
  </sheetData>
  <mergeCells count="19">
    <mergeCell ref="W5:Y5"/>
    <mergeCell ref="AB5:AD5"/>
    <mergeCell ref="E6:E7"/>
    <mergeCell ref="I6:I7"/>
    <mergeCell ref="M6:M7"/>
    <mergeCell ref="R6:R7"/>
    <mergeCell ref="AB6:AB7"/>
    <mergeCell ref="R5:T5"/>
    <mergeCell ref="B5:B7"/>
    <mergeCell ref="C5:C7"/>
    <mergeCell ref="E5:G5"/>
    <mergeCell ref="I5:K5"/>
    <mergeCell ref="M5:O5"/>
    <mergeCell ref="AB4:AD4"/>
    <mergeCell ref="E4:G4"/>
    <mergeCell ref="I4:K4"/>
    <mergeCell ref="M4:O4"/>
    <mergeCell ref="R4:T4"/>
    <mergeCell ref="W4:Y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AG68"/>
  <sheetViews>
    <sheetView showGridLines="0" topLeftCell="L10" zoomScale="85" zoomScaleNormal="85" workbookViewId="0">
      <selection activeCell="AC59" sqref="AC59"/>
    </sheetView>
  </sheetViews>
  <sheetFormatPr defaultColWidth="11.42578125" defaultRowHeight="15" x14ac:dyDescent="0.25"/>
  <cols>
    <col min="1" max="1" width="2.85546875" style="2" customWidth="1"/>
    <col min="2" max="3" width="49.7109375" style="2" customWidth="1"/>
    <col min="4" max="4" width="6" style="2" customWidth="1"/>
    <col min="5" max="5" width="2.85546875" style="2" customWidth="1"/>
    <col min="6" max="6" width="15.7109375" style="209" customWidth="1"/>
    <col min="7" max="8" width="15.7109375" style="2" customWidth="1"/>
    <col min="9" max="9" width="2.85546875" style="2" customWidth="1"/>
    <col min="10" max="10" width="15.7109375" style="209" customWidth="1"/>
    <col min="11" max="12" width="15.7109375" style="2" customWidth="1"/>
    <col min="13" max="14" width="2.85546875" style="2" customWidth="1"/>
    <col min="15" max="15" width="10.85546875" style="2" customWidth="1"/>
    <col min="16" max="16" width="2.85546875" style="2" customWidth="1"/>
    <col min="17" max="18" width="15.7109375" style="2" customWidth="1"/>
    <col min="19" max="19" width="2.85546875" style="2" customWidth="1"/>
    <col min="20" max="20" width="52.85546875" style="2" customWidth="1"/>
    <col min="21" max="21" width="49.7109375" style="2" customWidth="1"/>
    <col min="22" max="22" width="2.85546875" style="2" customWidth="1"/>
    <col min="23" max="23" width="17" style="209" customWidth="1"/>
    <col min="24" max="25" width="15.7109375" style="2" customWidth="1"/>
    <col min="26" max="26" width="2.85546875" style="2" customWidth="1"/>
    <col min="27" max="27" width="18" style="209" customWidth="1"/>
    <col min="28" max="29" width="15.7109375" style="2" customWidth="1"/>
    <col min="30" max="31" width="2.85546875" style="2" customWidth="1"/>
    <col min="32" max="32" width="10.85546875" style="2" customWidth="1"/>
    <col min="33" max="43" width="11.42578125" style="2" customWidth="1"/>
    <col min="44" max="256" width="11.42578125" style="2"/>
    <col min="257" max="257" width="2.85546875" style="2" customWidth="1"/>
    <col min="258" max="259" width="49.7109375" style="2" customWidth="1"/>
    <col min="260" max="260" width="6" style="2" customWidth="1"/>
    <col min="261" max="261" width="2.85546875" style="2" customWidth="1"/>
    <col min="262" max="264" width="15.7109375" style="2" customWidth="1"/>
    <col min="265" max="265" width="2.85546875" style="2" customWidth="1"/>
    <col min="266" max="268" width="15.7109375" style="2" customWidth="1"/>
    <col min="269" max="270" width="2.85546875" style="2" customWidth="1"/>
    <col min="271" max="271" width="10.85546875" style="2" customWidth="1"/>
    <col min="272" max="272" width="2.85546875" style="2" customWidth="1"/>
    <col min="273" max="274" width="15.7109375" style="2" customWidth="1"/>
    <col min="275" max="275" width="2.85546875" style="2" customWidth="1"/>
    <col min="276" max="276" width="52.85546875" style="2" customWidth="1"/>
    <col min="277" max="277" width="49.7109375" style="2" customWidth="1"/>
    <col min="278" max="278" width="2.85546875" style="2" customWidth="1"/>
    <col min="279" max="279" width="17" style="2" customWidth="1"/>
    <col min="280" max="281" width="15.7109375" style="2" customWidth="1"/>
    <col min="282" max="282" width="2.85546875" style="2" customWidth="1"/>
    <col min="283" max="283" width="18" style="2" customWidth="1"/>
    <col min="284" max="285" width="15.7109375" style="2" customWidth="1"/>
    <col min="286" max="287" width="2.85546875" style="2" customWidth="1"/>
    <col min="288" max="288" width="10.85546875" style="2" customWidth="1"/>
    <col min="289" max="299" width="11.42578125" style="2" customWidth="1"/>
    <col min="300" max="512" width="11.42578125" style="2"/>
    <col min="513" max="513" width="2.85546875" style="2" customWidth="1"/>
    <col min="514" max="515" width="49.7109375" style="2" customWidth="1"/>
    <col min="516" max="516" width="6" style="2" customWidth="1"/>
    <col min="517" max="517" width="2.85546875" style="2" customWidth="1"/>
    <col min="518" max="520" width="15.7109375" style="2" customWidth="1"/>
    <col min="521" max="521" width="2.85546875" style="2" customWidth="1"/>
    <col min="522" max="524" width="15.7109375" style="2" customWidth="1"/>
    <col min="525" max="526" width="2.85546875" style="2" customWidth="1"/>
    <col min="527" max="527" width="10.85546875" style="2" customWidth="1"/>
    <col min="528" max="528" width="2.85546875" style="2" customWidth="1"/>
    <col min="529" max="530" width="15.7109375" style="2" customWidth="1"/>
    <col min="531" max="531" width="2.85546875" style="2" customWidth="1"/>
    <col min="532" max="532" width="52.85546875" style="2" customWidth="1"/>
    <col min="533" max="533" width="49.7109375" style="2" customWidth="1"/>
    <col min="534" max="534" width="2.85546875" style="2" customWidth="1"/>
    <col min="535" max="535" width="17" style="2" customWidth="1"/>
    <col min="536" max="537" width="15.7109375" style="2" customWidth="1"/>
    <col min="538" max="538" width="2.85546875" style="2" customWidth="1"/>
    <col min="539" max="539" width="18" style="2" customWidth="1"/>
    <col min="540" max="541" width="15.7109375" style="2" customWidth="1"/>
    <col min="542" max="543" width="2.85546875" style="2" customWidth="1"/>
    <col min="544" max="544" width="10.85546875" style="2" customWidth="1"/>
    <col min="545" max="555" width="11.42578125" style="2" customWidth="1"/>
    <col min="556" max="768" width="11.42578125" style="2"/>
    <col min="769" max="769" width="2.85546875" style="2" customWidth="1"/>
    <col min="770" max="771" width="49.7109375" style="2" customWidth="1"/>
    <col min="772" max="772" width="6" style="2" customWidth="1"/>
    <col min="773" max="773" width="2.85546875" style="2" customWidth="1"/>
    <col min="774" max="776" width="15.7109375" style="2" customWidth="1"/>
    <col min="777" max="777" width="2.85546875" style="2" customWidth="1"/>
    <col min="778" max="780" width="15.7109375" style="2" customWidth="1"/>
    <col min="781" max="782" width="2.85546875" style="2" customWidth="1"/>
    <col min="783" max="783" width="10.85546875" style="2" customWidth="1"/>
    <col min="784" max="784" width="2.85546875" style="2" customWidth="1"/>
    <col min="785" max="786" width="15.7109375" style="2" customWidth="1"/>
    <col min="787" max="787" width="2.85546875" style="2" customWidth="1"/>
    <col min="788" max="788" width="52.85546875" style="2" customWidth="1"/>
    <col min="789" max="789" width="49.7109375" style="2" customWidth="1"/>
    <col min="790" max="790" width="2.85546875" style="2" customWidth="1"/>
    <col min="791" max="791" width="17" style="2" customWidth="1"/>
    <col min="792" max="793" width="15.7109375" style="2" customWidth="1"/>
    <col min="794" max="794" width="2.85546875" style="2" customWidth="1"/>
    <col min="795" max="795" width="18" style="2" customWidth="1"/>
    <col min="796" max="797" width="15.7109375" style="2" customWidth="1"/>
    <col min="798" max="799" width="2.85546875" style="2" customWidth="1"/>
    <col min="800" max="800" width="10.85546875" style="2" customWidth="1"/>
    <col min="801" max="811" width="11.42578125" style="2" customWidth="1"/>
    <col min="812" max="1024" width="11.42578125" style="2"/>
    <col min="1025" max="1025" width="2.85546875" style="2" customWidth="1"/>
    <col min="1026" max="1027" width="49.7109375" style="2" customWidth="1"/>
    <col min="1028" max="1028" width="6" style="2" customWidth="1"/>
    <col min="1029" max="1029" width="2.85546875" style="2" customWidth="1"/>
    <col min="1030" max="1032" width="15.7109375" style="2" customWidth="1"/>
    <col min="1033" max="1033" width="2.85546875" style="2" customWidth="1"/>
    <col min="1034" max="1036" width="15.7109375" style="2" customWidth="1"/>
    <col min="1037" max="1038" width="2.85546875" style="2" customWidth="1"/>
    <col min="1039" max="1039" width="10.85546875" style="2" customWidth="1"/>
    <col min="1040" max="1040" width="2.85546875" style="2" customWidth="1"/>
    <col min="1041" max="1042" width="15.7109375" style="2" customWidth="1"/>
    <col min="1043" max="1043" width="2.85546875" style="2" customWidth="1"/>
    <col min="1044" max="1044" width="52.85546875" style="2" customWidth="1"/>
    <col min="1045" max="1045" width="49.7109375" style="2" customWidth="1"/>
    <col min="1046" max="1046" width="2.85546875" style="2" customWidth="1"/>
    <col min="1047" max="1047" width="17" style="2" customWidth="1"/>
    <col min="1048" max="1049" width="15.7109375" style="2" customWidth="1"/>
    <col min="1050" max="1050" width="2.85546875" style="2" customWidth="1"/>
    <col min="1051" max="1051" width="18" style="2" customWidth="1"/>
    <col min="1052" max="1053" width="15.7109375" style="2" customWidth="1"/>
    <col min="1054" max="1055" width="2.85546875" style="2" customWidth="1"/>
    <col min="1056" max="1056" width="10.85546875" style="2" customWidth="1"/>
    <col min="1057" max="1067" width="11.42578125" style="2" customWidth="1"/>
    <col min="1068" max="1280" width="11.42578125" style="2"/>
    <col min="1281" max="1281" width="2.85546875" style="2" customWidth="1"/>
    <col min="1282" max="1283" width="49.7109375" style="2" customWidth="1"/>
    <col min="1284" max="1284" width="6" style="2" customWidth="1"/>
    <col min="1285" max="1285" width="2.85546875" style="2" customWidth="1"/>
    <col min="1286" max="1288" width="15.7109375" style="2" customWidth="1"/>
    <col min="1289" max="1289" width="2.85546875" style="2" customWidth="1"/>
    <col min="1290" max="1292" width="15.7109375" style="2" customWidth="1"/>
    <col min="1293" max="1294" width="2.85546875" style="2" customWidth="1"/>
    <col min="1295" max="1295" width="10.85546875" style="2" customWidth="1"/>
    <col min="1296" max="1296" width="2.85546875" style="2" customWidth="1"/>
    <col min="1297" max="1298" width="15.7109375" style="2" customWidth="1"/>
    <col min="1299" max="1299" width="2.85546875" style="2" customWidth="1"/>
    <col min="1300" max="1300" width="52.85546875" style="2" customWidth="1"/>
    <col min="1301" max="1301" width="49.7109375" style="2" customWidth="1"/>
    <col min="1302" max="1302" width="2.85546875" style="2" customWidth="1"/>
    <col min="1303" max="1303" width="17" style="2" customWidth="1"/>
    <col min="1304" max="1305" width="15.7109375" style="2" customWidth="1"/>
    <col min="1306" max="1306" width="2.85546875" style="2" customWidth="1"/>
    <col min="1307" max="1307" width="18" style="2" customWidth="1"/>
    <col min="1308" max="1309" width="15.7109375" style="2" customWidth="1"/>
    <col min="1310" max="1311" width="2.85546875" style="2" customWidth="1"/>
    <col min="1312" max="1312" width="10.85546875" style="2" customWidth="1"/>
    <col min="1313" max="1323" width="11.42578125" style="2" customWidth="1"/>
    <col min="1324" max="1536" width="11.42578125" style="2"/>
    <col min="1537" max="1537" width="2.85546875" style="2" customWidth="1"/>
    <col min="1538" max="1539" width="49.7109375" style="2" customWidth="1"/>
    <col min="1540" max="1540" width="6" style="2" customWidth="1"/>
    <col min="1541" max="1541" width="2.85546875" style="2" customWidth="1"/>
    <col min="1542" max="1544" width="15.7109375" style="2" customWidth="1"/>
    <col min="1545" max="1545" width="2.85546875" style="2" customWidth="1"/>
    <col min="1546" max="1548" width="15.7109375" style="2" customWidth="1"/>
    <col min="1549" max="1550" width="2.85546875" style="2" customWidth="1"/>
    <col min="1551" max="1551" width="10.85546875" style="2" customWidth="1"/>
    <col min="1552" max="1552" width="2.85546875" style="2" customWidth="1"/>
    <col min="1553" max="1554" width="15.7109375" style="2" customWidth="1"/>
    <col min="1555" max="1555" width="2.85546875" style="2" customWidth="1"/>
    <col min="1556" max="1556" width="52.85546875" style="2" customWidth="1"/>
    <col min="1557" max="1557" width="49.7109375" style="2" customWidth="1"/>
    <col min="1558" max="1558" width="2.85546875" style="2" customWidth="1"/>
    <col min="1559" max="1559" width="17" style="2" customWidth="1"/>
    <col min="1560" max="1561" width="15.7109375" style="2" customWidth="1"/>
    <col min="1562" max="1562" width="2.85546875" style="2" customWidth="1"/>
    <col min="1563" max="1563" width="18" style="2" customWidth="1"/>
    <col min="1564" max="1565" width="15.7109375" style="2" customWidth="1"/>
    <col min="1566" max="1567" width="2.85546875" style="2" customWidth="1"/>
    <col min="1568" max="1568" width="10.85546875" style="2" customWidth="1"/>
    <col min="1569" max="1579" width="11.42578125" style="2" customWidth="1"/>
    <col min="1580" max="1792" width="11.42578125" style="2"/>
    <col min="1793" max="1793" width="2.85546875" style="2" customWidth="1"/>
    <col min="1794" max="1795" width="49.7109375" style="2" customWidth="1"/>
    <col min="1796" max="1796" width="6" style="2" customWidth="1"/>
    <col min="1797" max="1797" width="2.85546875" style="2" customWidth="1"/>
    <col min="1798" max="1800" width="15.7109375" style="2" customWidth="1"/>
    <col min="1801" max="1801" width="2.85546875" style="2" customWidth="1"/>
    <col min="1802" max="1804" width="15.7109375" style="2" customWidth="1"/>
    <col min="1805" max="1806" width="2.85546875" style="2" customWidth="1"/>
    <col min="1807" max="1807" width="10.85546875" style="2" customWidth="1"/>
    <col min="1808" max="1808" width="2.85546875" style="2" customWidth="1"/>
    <col min="1809" max="1810" width="15.7109375" style="2" customWidth="1"/>
    <col min="1811" max="1811" width="2.85546875" style="2" customWidth="1"/>
    <col min="1812" max="1812" width="52.85546875" style="2" customWidth="1"/>
    <col min="1813" max="1813" width="49.7109375" style="2" customWidth="1"/>
    <col min="1814" max="1814" width="2.85546875" style="2" customWidth="1"/>
    <col min="1815" max="1815" width="17" style="2" customWidth="1"/>
    <col min="1816" max="1817" width="15.7109375" style="2" customWidth="1"/>
    <col min="1818" max="1818" width="2.85546875" style="2" customWidth="1"/>
    <col min="1819" max="1819" width="18" style="2" customWidth="1"/>
    <col min="1820" max="1821" width="15.7109375" style="2" customWidth="1"/>
    <col min="1822" max="1823" width="2.85546875" style="2" customWidth="1"/>
    <col min="1824" max="1824" width="10.85546875" style="2" customWidth="1"/>
    <col min="1825" max="1835" width="11.42578125" style="2" customWidth="1"/>
    <col min="1836" max="2048" width="11.42578125" style="2"/>
    <col min="2049" max="2049" width="2.85546875" style="2" customWidth="1"/>
    <col min="2050" max="2051" width="49.7109375" style="2" customWidth="1"/>
    <col min="2052" max="2052" width="6" style="2" customWidth="1"/>
    <col min="2053" max="2053" width="2.85546875" style="2" customWidth="1"/>
    <col min="2054" max="2056" width="15.7109375" style="2" customWidth="1"/>
    <col min="2057" max="2057" width="2.85546875" style="2" customWidth="1"/>
    <col min="2058" max="2060" width="15.7109375" style="2" customWidth="1"/>
    <col min="2061" max="2062" width="2.85546875" style="2" customWidth="1"/>
    <col min="2063" max="2063" width="10.85546875" style="2" customWidth="1"/>
    <col min="2064" max="2064" width="2.85546875" style="2" customWidth="1"/>
    <col min="2065" max="2066" width="15.7109375" style="2" customWidth="1"/>
    <col min="2067" max="2067" width="2.85546875" style="2" customWidth="1"/>
    <col min="2068" max="2068" width="52.85546875" style="2" customWidth="1"/>
    <col min="2069" max="2069" width="49.7109375" style="2" customWidth="1"/>
    <col min="2070" max="2070" width="2.85546875" style="2" customWidth="1"/>
    <col min="2071" max="2071" width="17" style="2" customWidth="1"/>
    <col min="2072" max="2073" width="15.7109375" style="2" customWidth="1"/>
    <col min="2074" max="2074" width="2.85546875" style="2" customWidth="1"/>
    <col min="2075" max="2075" width="18" style="2" customWidth="1"/>
    <col min="2076" max="2077" width="15.7109375" style="2" customWidth="1"/>
    <col min="2078" max="2079" width="2.85546875" style="2" customWidth="1"/>
    <col min="2080" max="2080" width="10.85546875" style="2" customWidth="1"/>
    <col min="2081" max="2091" width="11.42578125" style="2" customWidth="1"/>
    <col min="2092" max="2304" width="11.42578125" style="2"/>
    <col min="2305" max="2305" width="2.85546875" style="2" customWidth="1"/>
    <col min="2306" max="2307" width="49.7109375" style="2" customWidth="1"/>
    <col min="2308" max="2308" width="6" style="2" customWidth="1"/>
    <col min="2309" max="2309" width="2.85546875" style="2" customWidth="1"/>
    <col min="2310" max="2312" width="15.7109375" style="2" customWidth="1"/>
    <col min="2313" max="2313" width="2.85546875" style="2" customWidth="1"/>
    <col min="2314" max="2316" width="15.7109375" style="2" customWidth="1"/>
    <col min="2317" max="2318" width="2.85546875" style="2" customWidth="1"/>
    <col min="2319" max="2319" width="10.85546875" style="2" customWidth="1"/>
    <col min="2320" max="2320" width="2.85546875" style="2" customWidth="1"/>
    <col min="2321" max="2322" width="15.7109375" style="2" customWidth="1"/>
    <col min="2323" max="2323" width="2.85546875" style="2" customWidth="1"/>
    <col min="2324" max="2324" width="52.85546875" style="2" customWidth="1"/>
    <col min="2325" max="2325" width="49.7109375" style="2" customWidth="1"/>
    <col min="2326" max="2326" width="2.85546875" style="2" customWidth="1"/>
    <col min="2327" max="2327" width="17" style="2" customWidth="1"/>
    <col min="2328" max="2329" width="15.7109375" style="2" customWidth="1"/>
    <col min="2330" max="2330" width="2.85546875" style="2" customWidth="1"/>
    <col min="2331" max="2331" width="18" style="2" customWidth="1"/>
    <col min="2332" max="2333" width="15.7109375" style="2" customWidth="1"/>
    <col min="2334" max="2335" width="2.85546875" style="2" customWidth="1"/>
    <col min="2336" max="2336" width="10.85546875" style="2" customWidth="1"/>
    <col min="2337" max="2347" width="11.42578125" style="2" customWidth="1"/>
    <col min="2348" max="2560" width="11.42578125" style="2"/>
    <col min="2561" max="2561" width="2.85546875" style="2" customWidth="1"/>
    <col min="2562" max="2563" width="49.7109375" style="2" customWidth="1"/>
    <col min="2564" max="2564" width="6" style="2" customWidth="1"/>
    <col min="2565" max="2565" width="2.85546875" style="2" customWidth="1"/>
    <col min="2566" max="2568" width="15.7109375" style="2" customWidth="1"/>
    <col min="2569" max="2569" width="2.85546875" style="2" customWidth="1"/>
    <col min="2570" max="2572" width="15.7109375" style="2" customWidth="1"/>
    <col min="2573" max="2574" width="2.85546875" style="2" customWidth="1"/>
    <col min="2575" max="2575" width="10.85546875" style="2" customWidth="1"/>
    <col min="2576" max="2576" width="2.85546875" style="2" customWidth="1"/>
    <col min="2577" max="2578" width="15.7109375" style="2" customWidth="1"/>
    <col min="2579" max="2579" width="2.85546875" style="2" customWidth="1"/>
    <col min="2580" max="2580" width="52.85546875" style="2" customWidth="1"/>
    <col min="2581" max="2581" width="49.7109375" style="2" customWidth="1"/>
    <col min="2582" max="2582" width="2.85546875" style="2" customWidth="1"/>
    <col min="2583" max="2583" width="17" style="2" customWidth="1"/>
    <col min="2584" max="2585" width="15.7109375" style="2" customWidth="1"/>
    <col min="2586" max="2586" width="2.85546875" style="2" customWidth="1"/>
    <col min="2587" max="2587" width="18" style="2" customWidth="1"/>
    <col min="2588" max="2589" width="15.7109375" style="2" customWidth="1"/>
    <col min="2590" max="2591" width="2.85546875" style="2" customWidth="1"/>
    <col min="2592" max="2592" width="10.85546875" style="2" customWidth="1"/>
    <col min="2593" max="2603" width="11.42578125" style="2" customWidth="1"/>
    <col min="2604" max="2816" width="11.42578125" style="2"/>
    <col min="2817" max="2817" width="2.85546875" style="2" customWidth="1"/>
    <col min="2818" max="2819" width="49.7109375" style="2" customWidth="1"/>
    <col min="2820" max="2820" width="6" style="2" customWidth="1"/>
    <col min="2821" max="2821" width="2.85546875" style="2" customWidth="1"/>
    <col min="2822" max="2824" width="15.7109375" style="2" customWidth="1"/>
    <col min="2825" max="2825" width="2.85546875" style="2" customWidth="1"/>
    <col min="2826" max="2828" width="15.7109375" style="2" customWidth="1"/>
    <col min="2829" max="2830" width="2.85546875" style="2" customWidth="1"/>
    <col min="2831" max="2831" width="10.85546875" style="2" customWidth="1"/>
    <col min="2832" max="2832" width="2.85546875" style="2" customWidth="1"/>
    <col min="2833" max="2834" width="15.7109375" style="2" customWidth="1"/>
    <col min="2835" max="2835" width="2.85546875" style="2" customWidth="1"/>
    <col min="2836" max="2836" width="52.85546875" style="2" customWidth="1"/>
    <col min="2837" max="2837" width="49.7109375" style="2" customWidth="1"/>
    <col min="2838" max="2838" width="2.85546875" style="2" customWidth="1"/>
    <col min="2839" max="2839" width="17" style="2" customWidth="1"/>
    <col min="2840" max="2841" width="15.7109375" style="2" customWidth="1"/>
    <col min="2842" max="2842" width="2.85546875" style="2" customWidth="1"/>
    <col min="2843" max="2843" width="18" style="2" customWidth="1"/>
    <col min="2844" max="2845" width="15.7109375" style="2" customWidth="1"/>
    <col min="2846" max="2847" width="2.85546875" style="2" customWidth="1"/>
    <col min="2848" max="2848" width="10.85546875" style="2" customWidth="1"/>
    <col min="2849" max="2859" width="11.42578125" style="2" customWidth="1"/>
    <col min="2860" max="3072" width="11.42578125" style="2"/>
    <col min="3073" max="3073" width="2.85546875" style="2" customWidth="1"/>
    <col min="3074" max="3075" width="49.7109375" style="2" customWidth="1"/>
    <col min="3076" max="3076" width="6" style="2" customWidth="1"/>
    <col min="3077" max="3077" width="2.85546875" style="2" customWidth="1"/>
    <col min="3078" max="3080" width="15.7109375" style="2" customWidth="1"/>
    <col min="3081" max="3081" width="2.85546875" style="2" customWidth="1"/>
    <col min="3082" max="3084" width="15.7109375" style="2" customWidth="1"/>
    <col min="3085" max="3086" width="2.85546875" style="2" customWidth="1"/>
    <col min="3087" max="3087" width="10.85546875" style="2" customWidth="1"/>
    <col min="3088" max="3088" width="2.85546875" style="2" customWidth="1"/>
    <col min="3089" max="3090" width="15.7109375" style="2" customWidth="1"/>
    <col min="3091" max="3091" width="2.85546875" style="2" customWidth="1"/>
    <col min="3092" max="3092" width="52.85546875" style="2" customWidth="1"/>
    <col min="3093" max="3093" width="49.7109375" style="2" customWidth="1"/>
    <col min="3094" max="3094" width="2.85546875" style="2" customWidth="1"/>
    <col min="3095" max="3095" width="17" style="2" customWidth="1"/>
    <col min="3096" max="3097" width="15.7109375" style="2" customWidth="1"/>
    <col min="3098" max="3098" width="2.85546875" style="2" customWidth="1"/>
    <col min="3099" max="3099" width="18" style="2" customWidth="1"/>
    <col min="3100" max="3101" width="15.7109375" style="2" customWidth="1"/>
    <col min="3102" max="3103" width="2.85546875" style="2" customWidth="1"/>
    <col min="3104" max="3104" width="10.85546875" style="2" customWidth="1"/>
    <col min="3105" max="3115" width="11.42578125" style="2" customWidth="1"/>
    <col min="3116" max="3328" width="11.42578125" style="2"/>
    <col min="3329" max="3329" width="2.85546875" style="2" customWidth="1"/>
    <col min="3330" max="3331" width="49.7109375" style="2" customWidth="1"/>
    <col min="3332" max="3332" width="6" style="2" customWidth="1"/>
    <col min="3333" max="3333" width="2.85546875" style="2" customWidth="1"/>
    <col min="3334" max="3336" width="15.7109375" style="2" customWidth="1"/>
    <col min="3337" max="3337" width="2.85546875" style="2" customWidth="1"/>
    <col min="3338" max="3340" width="15.7109375" style="2" customWidth="1"/>
    <col min="3341" max="3342" width="2.85546875" style="2" customWidth="1"/>
    <col min="3343" max="3343" width="10.85546875" style="2" customWidth="1"/>
    <col min="3344" max="3344" width="2.85546875" style="2" customWidth="1"/>
    <col min="3345" max="3346" width="15.7109375" style="2" customWidth="1"/>
    <col min="3347" max="3347" width="2.85546875" style="2" customWidth="1"/>
    <col min="3348" max="3348" width="52.85546875" style="2" customWidth="1"/>
    <col min="3349" max="3349" width="49.7109375" style="2" customWidth="1"/>
    <col min="3350" max="3350" width="2.85546875" style="2" customWidth="1"/>
    <col min="3351" max="3351" width="17" style="2" customWidth="1"/>
    <col min="3352" max="3353" width="15.7109375" style="2" customWidth="1"/>
    <col min="3354" max="3354" width="2.85546875" style="2" customWidth="1"/>
    <col min="3355" max="3355" width="18" style="2" customWidth="1"/>
    <col min="3356" max="3357" width="15.7109375" style="2" customWidth="1"/>
    <col min="3358" max="3359" width="2.85546875" style="2" customWidth="1"/>
    <col min="3360" max="3360" width="10.85546875" style="2" customWidth="1"/>
    <col min="3361" max="3371" width="11.42578125" style="2" customWidth="1"/>
    <col min="3372" max="3584" width="11.42578125" style="2"/>
    <col min="3585" max="3585" width="2.85546875" style="2" customWidth="1"/>
    <col min="3586" max="3587" width="49.7109375" style="2" customWidth="1"/>
    <col min="3588" max="3588" width="6" style="2" customWidth="1"/>
    <col min="3589" max="3589" width="2.85546875" style="2" customWidth="1"/>
    <col min="3590" max="3592" width="15.7109375" style="2" customWidth="1"/>
    <col min="3593" max="3593" width="2.85546875" style="2" customWidth="1"/>
    <col min="3594" max="3596" width="15.7109375" style="2" customWidth="1"/>
    <col min="3597" max="3598" width="2.85546875" style="2" customWidth="1"/>
    <col min="3599" max="3599" width="10.85546875" style="2" customWidth="1"/>
    <col min="3600" max="3600" width="2.85546875" style="2" customWidth="1"/>
    <col min="3601" max="3602" width="15.7109375" style="2" customWidth="1"/>
    <col min="3603" max="3603" width="2.85546875" style="2" customWidth="1"/>
    <col min="3604" max="3604" width="52.85546875" style="2" customWidth="1"/>
    <col min="3605" max="3605" width="49.7109375" style="2" customWidth="1"/>
    <col min="3606" max="3606" width="2.85546875" style="2" customWidth="1"/>
    <col min="3607" max="3607" width="17" style="2" customWidth="1"/>
    <col min="3608" max="3609" width="15.7109375" style="2" customWidth="1"/>
    <col min="3610" max="3610" width="2.85546875" style="2" customWidth="1"/>
    <col min="3611" max="3611" width="18" style="2" customWidth="1"/>
    <col min="3612" max="3613" width="15.7109375" style="2" customWidth="1"/>
    <col min="3614" max="3615" width="2.85546875" style="2" customWidth="1"/>
    <col min="3616" max="3616" width="10.85546875" style="2" customWidth="1"/>
    <col min="3617" max="3627" width="11.42578125" style="2" customWidth="1"/>
    <col min="3628" max="3840" width="11.42578125" style="2"/>
    <col min="3841" max="3841" width="2.85546875" style="2" customWidth="1"/>
    <col min="3842" max="3843" width="49.7109375" style="2" customWidth="1"/>
    <col min="3844" max="3844" width="6" style="2" customWidth="1"/>
    <col min="3845" max="3845" width="2.85546875" style="2" customWidth="1"/>
    <col min="3846" max="3848" width="15.7109375" style="2" customWidth="1"/>
    <col min="3849" max="3849" width="2.85546875" style="2" customWidth="1"/>
    <col min="3850" max="3852" width="15.7109375" style="2" customWidth="1"/>
    <col min="3853" max="3854" width="2.85546875" style="2" customWidth="1"/>
    <col min="3855" max="3855" width="10.85546875" style="2" customWidth="1"/>
    <col min="3856" max="3856" width="2.85546875" style="2" customWidth="1"/>
    <col min="3857" max="3858" width="15.7109375" style="2" customWidth="1"/>
    <col min="3859" max="3859" width="2.85546875" style="2" customWidth="1"/>
    <col min="3860" max="3860" width="52.85546875" style="2" customWidth="1"/>
    <col min="3861" max="3861" width="49.7109375" style="2" customWidth="1"/>
    <col min="3862" max="3862" width="2.85546875" style="2" customWidth="1"/>
    <col min="3863" max="3863" width="17" style="2" customWidth="1"/>
    <col min="3864" max="3865" width="15.7109375" style="2" customWidth="1"/>
    <col min="3866" max="3866" width="2.85546875" style="2" customWidth="1"/>
    <col min="3867" max="3867" width="18" style="2" customWidth="1"/>
    <col min="3868" max="3869" width="15.7109375" style="2" customWidth="1"/>
    <col min="3870" max="3871" width="2.85546875" style="2" customWidth="1"/>
    <col min="3872" max="3872" width="10.85546875" style="2" customWidth="1"/>
    <col min="3873" max="3883" width="11.42578125" style="2" customWidth="1"/>
    <col min="3884" max="4096" width="11.42578125" style="2"/>
    <col min="4097" max="4097" width="2.85546875" style="2" customWidth="1"/>
    <col min="4098" max="4099" width="49.7109375" style="2" customWidth="1"/>
    <col min="4100" max="4100" width="6" style="2" customWidth="1"/>
    <col min="4101" max="4101" width="2.85546875" style="2" customWidth="1"/>
    <col min="4102" max="4104" width="15.7109375" style="2" customWidth="1"/>
    <col min="4105" max="4105" width="2.85546875" style="2" customWidth="1"/>
    <col min="4106" max="4108" width="15.7109375" style="2" customWidth="1"/>
    <col min="4109" max="4110" width="2.85546875" style="2" customWidth="1"/>
    <col min="4111" max="4111" width="10.85546875" style="2" customWidth="1"/>
    <col min="4112" max="4112" width="2.85546875" style="2" customWidth="1"/>
    <col min="4113" max="4114" width="15.7109375" style="2" customWidth="1"/>
    <col min="4115" max="4115" width="2.85546875" style="2" customWidth="1"/>
    <col min="4116" max="4116" width="52.85546875" style="2" customWidth="1"/>
    <col min="4117" max="4117" width="49.7109375" style="2" customWidth="1"/>
    <col min="4118" max="4118" width="2.85546875" style="2" customWidth="1"/>
    <col min="4119" max="4119" width="17" style="2" customWidth="1"/>
    <col min="4120" max="4121" width="15.7109375" style="2" customWidth="1"/>
    <col min="4122" max="4122" width="2.85546875" style="2" customWidth="1"/>
    <col min="4123" max="4123" width="18" style="2" customWidth="1"/>
    <col min="4124" max="4125" width="15.7109375" style="2" customWidth="1"/>
    <col min="4126" max="4127" width="2.85546875" style="2" customWidth="1"/>
    <col min="4128" max="4128" width="10.85546875" style="2" customWidth="1"/>
    <col min="4129" max="4139" width="11.42578125" style="2" customWidth="1"/>
    <col min="4140" max="4352" width="11.42578125" style="2"/>
    <col min="4353" max="4353" width="2.85546875" style="2" customWidth="1"/>
    <col min="4354" max="4355" width="49.7109375" style="2" customWidth="1"/>
    <col min="4356" max="4356" width="6" style="2" customWidth="1"/>
    <col min="4357" max="4357" width="2.85546875" style="2" customWidth="1"/>
    <col min="4358" max="4360" width="15.7109375" style="2" customWidth="1"/>
    <col min="4361" max="4361" width="2.85546875" style="2" customWidth="1"/>
    <col min="4362" max="4364" width="15.7109375" style="2" customWidth="1"/>
    <col min="4365" max="4366" width="2.85546875" style="2" customWidth="1"/>
    <col min="4367" max="4367" width="10.85546875" style="2" customWidth="1"/>
    <col min="4368" max="4368" width="2.85546875" style="2" customWidth="1"/>
    <col min="4369" max="4370" width="15.7109375" style="2" customWidth="1"/>
    <col min="4371" max="4371" width="2.85546875" style="2" customWidth="1"/>
    <col min="4372" max="4372" width="52.85546875" style="2" customWidth="1"/>
    <col min="4373" max="4373" width="49.7109375" style="2" customWidth="1"/>
    <col min="4374" max="4374" width="2.85546875" style="2" customWidth="1"/>
    <col min="4375" max="4375" width="17" style="2" customWidth="1"/>
    <col min="4376" max="4377" width="15.7109375" style="2" customWidth="1"/>
    <col min="4378" max="4378" width="2.85546875" style="2" customWidth="1"/>
    <col min="4379" max="4379" width="18" style="2" customWidth="1"/>
    <col min="4380" max="4381" width="15.7109375" style="2" customWidth="1"/>
    <col min="4382" max="4383" width="2.85546875" style="2" customWidth="1"/>
    <col min="4384" max="4384" width="10.85546875" style="2" customWidth="1"/>
    <col min="4385" max="4395" width="11.42578125" style="2" customWidth="1"/>
    <col min="4396" max="4608" width="11.42578125" style="2"/>
    <col min="4609" max="4609" width="2.85546875" style="2" customWidth="1"/>
    <col min="4610" max="4611" width="49.7109375" style="2" customWidth="1"/>
    <col min="4612" max="4612" width="6" style="2" customWidth="1"/>
    <col min="4613" max="4613" width="2.85546875" style="2" customWidth="1"/>
    <col min="4614" max="4616" width="15.7109375" style="2" customWidth="1"/>
    <col min="4617" max="4617" width="2.85546875" style="2" customWidth="1"/>
    <col min="4618" max="4620" width="15.7109375" style="2" customWidth="1"/>
    <col min="4621" max="4622" width="2.85546875" style="2" customWidth="1"/>
    <col min="4623" max="4623" width="10.85546875" style="2" customWidth="1"/>
    <col min="4624" max="4624" width="2.85546875" style="2" customWidth="1"/>
    <col min="4625" max="4626" width="15.7109375" style="2" customWidth="1"/>
    <col min="4627" max="4627" width="2.85546875" style="2" customWidth="1"/>
    <col min="4628" max="4628" width="52.85546875" style="2" customWidth="1"/>
    <col min="4629" max="4629" width="49.7109375" style="2" customWidth="1"/>
    <col min="4630" max="4630" width="2.85546875" style="2" customWidth="1"/>
    <col min="4631" max="4631" width="17" style="2" customWidth="1"/>
    <col min="4632" max="4633" width="15.7109375" style="2" customWidth="1"/>
    <col min="4634" max="4634" width="2.85546875" style="2" customWidth="1"/>
    <col min="4635" max="4635" width="18" style="2" customWidth="1"/>
    <col min="4636" max="4637" width="15.7109375" style="2" customWidth="1"/>
    <col min="4638" max="4639" width="2.85546875" style="2" customWidth="1"/>
    <col min="4640" max="4640" width="10.85546875" style="2" customWidth="1"/>
    <col min="4641" max="4651" width="11.42578125" style="2" customWidth="1"/>
    <col min="4652" max="4864" width="11.42578125" style="2"/>
    <col min="4865" max="4865" width="2.85546875" style="2" customWidth="1"/>
    <col min="4866" max="4867" width="49.7109375" style="2" customWidth="1"/>
    <col min="4868" max="4868" width="6" style="2" customWidth="1"/>
    <col min="4869" max="4869" width="2.85546875" style="2" customWidth="1"/>
    <col min="4870" max="4872" width="15.7109375" style="2" customWidth="1"/>
    <col min="4873" max="4873" width="2.85546875" style="2" customWidth="1"/>
    <col min="4874" max="4876" width="15.7109375" style="2" customWidth="1"/>
    <col min="4877" max="4878" width="2.85546875" style="2" customWidth="1"/>
    <col min="4879" max="4879" width="10.85546875" style="2" customWidth="1"/>
    <col min="4880" max="4880" width="2.85546875" style="2" customWidth="1"/>
    <col min="4881" max="4882" width="15.7109375" style="2" customWidth="1"/>
    <col min="4883" max="4883" width="2.85546875" style="2" customWidth="1"/>
    <col min="4884" max="4884" width="52.85546875" style="2" customWidth="1"/>
    <col min="4885" max="4885" width="49.7109375" style="2" customWidth="1"/>
    <col min="4886" max="4886" width="2.85546875" style="2" customWidth="1"/>
    <col min="4887" max="4887" width="17" style="2" customWidth="1"/>
    <col min="4888" max="4889" width="15.7109375" style="2" customWidth="1"/>
    <col min="4890" max="4890" width="2.85546875" style="2" customWidth="1"/>
    <col min="4891" max="4891" width="18" style="2" customWidth="1"/>
    <col min="4892" max="4893" width="15.7109375" style="2" customWidth="1"/>
    <col min="4894" max="4895" width="2.85546875" style="2" customWidth="1"/>
    <col min="4896" max="4896" width="10.85546875" style="2" customWidth="1"/>
    <col min="4897" max="4907" width="11.42578125" style="2" customWidth="1"/>
    <col min="4908" max="5120" width="11.42578125" style="2"/>
    <col min="5121" max="5121" width="2.85546875" style="2" customWidth="1"/>
    <col min="5122" max="5123" width="49.7109375" style="2" customWidth="1"/>
    <col min="5124" max="5124" width="6" style="2" customWidth="1"/>
    <col min="5125" max="5125" width="2.85546875" style="2" customWidth="1"/>
    <col min="5126" max="5128" width="15.7109375" style="2" customWidth="1"/>
    <col min="5129" max="5129" width="2.85546875" style="2" customWidth="1"/>
    <col min="5130" max="5132" width="15.7109375" style="2" customWidth="1"/>
    <col min="5133" max="5134" width="2.85546875" style="2" customWidth="1"/>
    <col min="5135" max="5135" width="10.85546875" style="2" customWidth="1"/>
    <col min="5136" max="5136" width="2.85546875" style="2" customWidth="1"/>
    <col min="5137" max="5138" width="15.7109375" style="2" customWidth="1"/>
    <col min="5139" max="5139" width="2.85546875" style="2" customWidth="1"/>
    <col min="5140" max="5140" width="52.85546875" style="2" customWidth="1"/>
    <col min="5141" max="5141" width="49.7109375" style="2" customWidth="1"/>
    <col min="5142" max="5142" width="2.85546875" style="2" customWidth="1"/>
    <col min="5143" max="5143" width="17" style="2" customWidth="1"/>
    <col min="5144" max="5145" width="15.7109375" style="2" customWidth="1"/>
    <col min="5146" max="5146" width="2.85546875" style="2" customWidth="1"/>
    <col min="5147" max="5147" width="18" style="2" customWidth="1"/>
    <col min="5148" max="5149" width="15.7109375" style="2" customWidth="1"/>
    <col min="5150" max="5151" width="2.85546875" style="2" customWidth="1"/>
    <col min="5152" max="5152" width="10.85546875" style="2" customWidth="1"/>
    <col min="5153" max="5163" width="11.42578125" style="2" customWidth="1"/>
    <col min="5164" max="5376" width="11.42578125" style="2"/>
    <col min="5377" max="5377" width="2.85546875" style="2" customWidth="1"/>
    <col min="5378" max="5379" width="49.7109375" style="2" customWidth="1"/>
    <col min="5380" max="5380" width="6" style="2" customWidth="1"/>
    <col min="5381" max="5381" width="2.85546875" style="2" customWidth="1"/>
    <col min="5382" max="5384" width="15.7109375" style="2" customWidth="1"/>
    <col min="5385" max="5385" width="2.85546875" style="2" customWidth="1"/>
    <col min="5386" max="5388" width="15.7109375" style="2" customWidth="1"/>
    <col min="5389" max="5390" width="2.85546875" style="2" customWidth="1"/>
    <col min="5391" max="5391" width="10.85546875" style="2" customWidth="1"/>
    <col min="5392" max="5392" width="2.85546875" style="2" customWidth="1"/>
    <col min="5393" max="5394" width="15.7109375" style="2" customWidth="1"/>
    <col min="5395" max="5395" width="2.85546875" style="2" customWidth="1"/>
    <col min="5396" max="5396" width="52.85546875" style="2" customWidth="1"/>
    <col min="5397" max="5397" width="49.7109375" style="2" customWidth="1"/>
    <col min="5398" max="5398" width="2.85546875" style="2" customWidth="1"/>
    <col min="5399" max="5399" width="17" style="2" customWidth="1"/>
    <col min="5400" max="5401" width="15.7109375" style="2" customWidth="1"/>
    <col min="5402" max="5402" width="2.85546875" style="2" customWidth="1"/>
    <col min="5403" max="5403" width="18" style="2" customWidth="1"/>
    <col min="5404" max="5405" width="15.7109375" style="2" customWidth="1"/>
    <col min="5406" max="5407" width="2.85546875" style="2" customWidth="1"/>
    <col min="5408" max="5408" width="10.85546875" style="2" customWidth="1"/>
    <col min="5409" max="5419" width="11.42578125" style="2" customWidth="1"/>
    <col min="5420" max="5632" width="11.42578125" style="2"/>
    <col min="5633" max="5633" width="2.85546875" style="2" customWidth="1"/>
    <col min="5634" max="5635" width="49.7109375" style="2" customWidth="1"/>
    <col min="5636" max="5636" width="6" style="2" customWidth="1"/>
    <col min="5637" max="5637" width="2.85546875" style="2" customWidth="1"/>
    <col min="5638" max="5640" width="15.7109375" style="2" customWidth="1"/>
    <col min="5641" max="5641" width="2.85546875" style="2" customWidth="1"/>
    <col min="5642" max="5644" width="15.7109375" style="2" customWidth="1"/>
    <col min="5645" max="5646" width="2.85546875" style="2" customWidth="1"/>
    <col min="5647" max="5647" width="10.85546875" style="2" customWidth="1"/>
    <col min="5648" max="5648" width="2.85546875" style="2" customWidth="1"/>
    <col min="5649" max="5650" width="15.7109375" style="2" customWidth="1"/>
    <col min="5651" max="5651" width="2.85546875" style="2" customWidth="1"/>
    <col min="5652" max="5652" width="52.85546875" style="2" customWidth="1"/>
    <col min="5653" max="5653" width="49.7109375" style="2" customWidth="1"/>
    <col min="5654" max="5654" width="2.85546875" style="2" customWidth="1"/>
    <col min="5655" max="5655" width="17" style="2" customWidth="1"/>
    <col min="5656" max="5657" width="15.7109375" style="2" customWidth="1"/>
    <col min="5658" max="5658" width="2.85546875" style="2" customWidth="1"/>
    <col min="5659" max="5659" width="18" style="2" customWidth="1"/>
    <col min="5660" max="5661" width="15.7109375" style="2" customWidth="1"/>
    <col min="5662" max="5663" width="2.85546875" style="2" customWidth="1"/>
    <col min="5664" max="5664" width="10.85546875" style="2" customWidth="1"/>
    <col min="5665" max="5675" width="11.42578125" style="2" customWidth="1"/>
    <col min="5676" max="5888" width="11.42578125" style="2"/>
    <col min="5889" max="5889" width="2.85546875" style="2" customWidth="1"/>
    <col min="5890" max="5891" width="49.7109375" style="2" customWidth="1"/>
    <col min="5892" max="5892" width="6" style="2" customWidth="1"/>
    <col min="5893" max="5893" width="2.85546875" style="2" customWidth="1"/>
    <col min="5894" max="5896" width="15.7109375" style="2" customWidth="1"/>
    <col min="5897" max="5897" width="2.85546875" style="2" customWidth="1"/>
    <col min="5898" max="5900" width="15.7109375" style="2" customWidth="1"/>
    <col min="5901" max="5902" width="2.85546875" style="2" customWidth="1"/>
    <col min="5903" max="5903" width="10.85546875" style="2" customWidth="1"/>
    <col min="5904" max="5904" width="2.85546875" style="2" customWidth="1"/>
    <col min="5905" max="5906" width="15.7109375" style="2" customWidth="1"/>
    <col min="5907" max="5907" width="2.85546875" style="2" customWidth="1"/>
    <col min="5908" max="5908" width="52.85546875" style="2" customWidth="1"/>
    <col min="5909" max="5909" width="49.7109375" style="2" customWidth="1"/>
    <col min="5910" max="5910" width="2.85546875" style="2" customWidth="1"/>
    <col min="5911" max="5911" width="17" style="2" customWidth="1"/>
    <col min="5912" max="5913" width="15.7109375" style="2" customWidth="1"/>
    <col min="5914" max="5914" width="2.85546875" style="2" customWidth="1"/>
    <col min="5915" max="5915" width="18" style="2" customWidth="1"/>
    <col min="5916" max="5917" width="15.7109375" style="2" customWidth="1"/>
    <col min="5918" max="5919" width="2.85546875" style="2" customWidth="1"/>
    <col min="5920" max="5920" width="10.85546875" style="2" customWidth="1"/>
    <col min="5921" max="5931" width="11.42578125" style="2" customWidth="1"/>
    <col min="5932" max="6144" width="11.42578125" style="2"/>
    <col min="6145" max="6145" width="2.85546875" style="2" customWidth="1"/>
    <col min="6146" max="6147" width="49.7109375" style="2" customWidth="1"/>
    <col min="6148" max="6148" width="6" style="2" customWidth="1"/>
    <col min="6149" max="6149" width="2.85546875" style="2" customWidth="1"/>
    <col min="6150" max="6152" width="15.7109375" style="2" customWidth="1"/>
    <col min="6153" max="6153" width="2.85546875" style="2" customWidth="1"/>
    <col min="6154" max="6156" width="15.7109375" style="2" customWidth="1"/>
    <col min="6157" max="6158" width="2.85546875" style="2" customWidth="1"/>
    <col min="6159" max="6159" width="10.85546875" style="2" customWidth="1"/>
    <col min="6160" max="6160" width="2.85546875" style="2" customWidth="1"/>
    <col min="6161" max="6162" width="15.7109375" style="2" customWidth="1"/>
    <col min="6163" max="6163" width="2.85546875" style="2" customWidth="1"/>
    <col min="6164" max="6164" width="52.85546875" style="2" customWidth="1"/>
    <col min="6165" max="6165" width="49.7109375" style="2" customWidth="1"/>
    <col min="6166" max="6166" width="2.85546875" style="2" customWidth="1"/>
    <col min="6167" max="6167" width="17" style="2" customWidth="1"/>
    <col min="6168" max="6169" width="15.7109375" style="2" customWidth="1"/>
    <col min="6170" max="6170" width="2.85546875" style="2" customWidth="1"/>
    <col min="6171" max="6171" width="18" style="2" customWidth="1"/>
    <col min="6172" max="6173" width="15.7109375" style="2" customWidth="1"/>
    <col min="6174" max="6175" width="2.85546875" style="2" customWidth="1"/>
    <col min="6176" max="6176" width="10.85546875" style="2" customWidth="1"/>
    <col min="6177" max="6187" width="11.42578125" style="2" customWidth="1"/>
    <col min="6188" max="6400" width="11.42578125" style="2"/>
    <col min="6401" max="6401" width="2.85546875" style="2" customWidth="1"/>
    <col min="6402" max="6403" width="49.7109375" style="2" customWidth="1"/>
    <col min="6404" max="6404" width="6" style="2" customWidth="1"/>
    <col min="6405" max="6405" width="2.85546875" style="2" customWidth="1"/>
    <col min="6406" max="6408" width="15.7109375" style="2" customWidth="1"/>
    <col min="6409" max="6409" width="2.85546875" style="2" customWidth="1"/>
    <col min="6410" max="6412" width="15.7109375" style="2" customWidth="1"/>
    <col min="6413" max="6414" width="2.85546875" style="2" customWidth="1"/>
    <col min="6415" max="6415" width="10.85546875" style="2" customWidth="1"/>
    <col min="6416" max="6416" width="2.85546875" style="2" customWidth="1"/>
    <col min="6417" max="6418" width="15.7109375" style="2" customWidth="1"/>
    <col min="6419" max="6419" width="2.85546875" style="2" customWidth="1"/>
    <col min="6420" max="6420" width="52.85546875" style="2" customWidth="1"/>
    <col min="6421" max="6421" width="49.7109375" style="2" customWidth="1"/>
    <col min="6422" max="6422" width="2.85546875" style="2" customWidth="1"/>
    <col min="6423" max="6423" width="17" style="2" customWidth="1"/>
    <col min="6424" max="6425" width="15.7109375" style="2" customWidth="1"/>
    <col min="6426" max="6426" width="2.85546875" style="2" customWidth="1"/>
    <col min="6427" max="6427" width="18" style="2" customWidth="1"/>
    <col min="6428" max="6429" width="15.7109375" style="2" customWidth="1"/>
    <col min="6430" max="6431" width="2.85546875" style="2" customWidth="1"/>
    <col min="6432" max="6432" width="10.85546875" style="2" customWidth="1"/>
    <col min="6433" max="6443" width="11.42578125" style="2" customWidth="1"/>
    <col min="6444" max="6656" width="11.42578125" style="2"/>
    <col min="6657" max="6657" width="2.85546875" style="2" customWidth="1"/>
    <col min="6658" max="6659" width="49.7109375" style="2" customWidth="1"/>
    <col min="6660" max="6660" width="6" style="2" customWidth="1"/>
    <col min="6661" max="6661" width="2.85546875" style="2" customWidth="1"/>
    <col min="6662" max="6664" width="15.7109375" style="2" customWidth="1"/>
    <col min="6665" max="6665" width="2.85546875" style="2" customWidth="1"/>
    <col min="6666" max="6668" width="15.7109375" style="2" customWidth="1"/>
    <col min="6669" max="6670" width="2.85546875" style="2" customWidth="1"/>
    <col min="6671" max="6671" width="10.85546875" style="2" customWidth="1"/>
    <col min="6672" max="6672" width="2.85546875" style="2" customWidth="1"/>
    <col min="6673" max="6674" width="15.7109375" style="2" customWidth="1"/>
    <col min="6675" max="6675" width="2.85546875" style="2" customWidth="1"/>
    <col min="6676" max="6676" width="52.85546875" style="2" customWidth="1"/>
    <col min="6677" max="6677" width="49.7109375" style="2" customWidth="1"/>
    <col min="6678" max="6678" width="2.85546875" style="2" customWidth="1"/>
    <col min="6679" max="6679" width="17" style="2" customWidth="1"/>
    <col min="6680" max="6681" width="15.7109375" style="2" customWidth="1"/>
    <col min="6682" max="6682" width="2.85546875" style="2" customWidth="1"/>
    <col min="6683" max="6683" width="18" style="2" customWidth="1"/>
    <col min="6684" max="6685" width="15.7109375" style="2" customWidth="1"/>
    <col min="6686" max="6687" width="2.85546875" style="2" customWidth="1"/>
    <col min="6688" max="6688" width="10.85546875" style="2" customWidth="1"/>
    <col min="6689" max="6699" width="11.42578125" style="2" customWidth="1"/>
    <col min="6700" max="6912" width="11.42578125" style="2"/>
    <col min="6913" max="6913" width="2.85546875" style="2" customWidth="1"/>
    <col min="6914" max="6915" width="49.7109375" style="2" customWidth="1"/>
    <col min="6916" max="6916" width="6" style="2" customWidth="1"/>
    <col min="6917" max="6917" width="2.85546875" style="2" customWidth="1"/>
    <col min="6918" max="6920" width="15.7109375" style="2" customWidth="1"/>
    <col min="6921" max="6921" width="2.85546875" style="2" customWidth="1"/>
    <col min="6922" max="6924" width="15.7109375" style="2" customWidth="1"/>
    <col min="6925" max="6926" width="2.85546875" style="2" customWidth="1"/>
    <col min="6927" max="6927" width="10.85546875" style="2" customWidth="1"/>
    <col min="6928" max="6928" width="2.85546875" style="2" customWidth="1"/>
    <col min="6929" max="6930" width="15.7109375" style="2" customWidth="1"/>
    <col min="6931" max="6931" width="2.85546875" style="2" customWidth="1"/>
    <col min="6932" max="6932" width="52.85546875" style="2" customWidth="1"/>
    <col min="6933" max="6933" width="49.7109375" style="2" customWidth="1"/>
    <col min="6934" max="6934" width="2.85546875" style="2" customWidth="1"/>
    <col min="6935" max="6935" width="17" style="2" customWidth="1"/>
    <col min="6936" max="6937" width="15.7109375" style="2" customWidth="1"/>
    <col min="6938" max="6938" width="2.85546875" style="2" customWidth="1"/>
    <col min="6939" max="6939" width="18" style="2" customWidth="1"/>
    <col min="6940" max="6941" width="15.7109375" style="2" customWidth="1"/>
    <col min="6942" max="6943" width="2.85546875" style="2" customWidth="1"/>
    <col min="6944" max="6944" width="10.85546875" style="2" customWidth="1"/>
    <col min="6945" max="6955" width="11.42578125" style="2" customWidth="1"/>
    <col min="6956" max="7168" width="11.42578125" style="2"/>
    <col min="7169" max="7169" width="2.85546875" style="2" customWidth="1"/>
    <col min="7170" max="7171" width="49.7109375" style="2" customWidth="1"/>
    <col min="7172" max="7172" width="6" style="2" customWidth="1"/>
    <col min="7173" max="7173" width="2.85546875" style="2" customWidth="1"/>
    <col min="7174" max="7176" width="15.7109375" style="2" customWidth="1"/>
    <col min="7177" max="7177" width="2.85546875" style="2" customWidth="1"/>
    <col min="7178" max="7180" width="15.7109375" style="2" customWidth="1"/>
    <col min="7181" max="7182" width="2.85546875" style="2" customWidth="1"/>
    <col min="7183" max="7183" width="10.85546875" style="2" customWidth="1"/>
    <col min="7184" max="7184" width="2.85546875" style="2" customWidth="1"/>
    <col min="7185" max="7186" width="15.7109375" style="2" customWidth="1"/>
    <col min="7187" max="7187" width="2.85546875" style="2" customWidth="1"/>
    <col min="7188" max="7188" width="52.85546875" style="2" customWidth="1"/>
    <col min="7189" max="7189" width="49.7109375" style="2" customWidth="1"/>
    <col min="7190" max="7190" width="2.85546875" style="2" customWidth="1"/>
    <col min="7191" max="7191" width="17" style="2" customWidth="1"/>
    <col min="7192" max="7193" width="15.7109375" style="2" customWidth="1"/>
    <col min="7194" max="7194" width="2.85546875" style="2" customWidth="1"/>
    <col min="7195" max="7195" width="18" style="2" customWidth="1"/>
    <col min="7196" max="7197" width="15.7109375" style="2" customWidth="1"/>
    <col min="7198" max="7199" width="2.85546875" style="2" customWidth="1"/>
    <col min="7200" max="7200" width="10.85546875" style="2" customWidth="1"/>
    <col min="7201" max="7211" width="11.42578125" style="2" customWidth="1"/>
    <col min="7212" max="7424" width="11.42578125" style="2"/>
    <col min="7425" max="7425" width="2.85546875" style="2" customWidth="1"/>
    <col min="7426" max="7427" width="49.7109375" style="2" customWidth="1"/>
    <col min="7428" max="7428" width="6" style="2" customWidth="1"/>
    <col min="7429" max="7429" width="2.85546875" style="2" customWidth="1"/>
    <col min="7430" max="7432" width="15.7109375" style="2" customWidth="1"/>
    <col min="7433" max="7433" width="2.85546875" style="2" customWidth="1"/>
    <col min="7434" max="7436" width="15.7109375" style="2" customWidth="1"/>
    <col min="7437" max="7438" width="2.85546875" style="2" customWidth="1"/>
    <col min="7439" max="7439" width="10.85546875" style="2" customWidth="1"/>
    <col min="7440" max="7440" width="2.85546875" style="2" customWidth="1"/>
    <col min="7441" max="7442" width="15.7109375" style="2" customWidth="1"/>
    <col min="7443" max="7443" width="2.85546875" style="2" customWidth="1"/>
    <col min="7444" max="7444" width="52.85546875" style="2" customWidth="1"/>
    <col min="7445" max="7445" width="49.7109375" style="2" customWidth="1"/>
    <col min="7446" max="7446" width="2.85546875" style="2" customWidth="1"/>
    <col min="7447" max="7447" width="17" style="2" customWidth="1"/>
    <col min="7448" max="7449" width="15.7109375" style="2" customWidth="1"/>
    <col min="7450" max="7450" width="2.85546875" style="2" customWidth="1"/>
    <col min="7451" max="7451" width="18" style="2" customWidth="1"/>
    <col min="7452" max="7453" width="15.7109375" style="2" customWidth="1"/>
    <col min="7454" max="7455" width="2.85546875" style="2" customWidth="1"/>
    <col min="7456" max="7456" width="10.85546875" style="2" customWidth="1"/>
    <col min="7457" max="7467" width="11.42578125" style="2" customWidth="1"/>
    <col min="7468" max="7680" width="11.42578125" style="2"/>
    <col min="7681" max="7681" width="2.85546875" style="2" customWidth="1"/>
    <col min="7682" max="7683" width="49.7109375" style="2" customWidth="1"/>
    <col min="7684" max="7684" width="6" style="2" customWidth="1"/>
    <col min="7685" max="7685" width="2.85546875" style="2" customWidth="1"/>
    <col min="7686" max="7688" width="15.7109375" style="2" customWidth="1"/>
    <col min="7689" max="7689" width="2.85546875" style="2" customWidth="1"/>
    <col min="7690" max="7692" width="15.7109375" style="2" customWidth="1"/>
    <col min="7693" max="7694" width="2.85546875" style="2" customWidth="1"/>
    <col min="7695" max="7695" width="10.85546875" style="2" customWidth="1"/>
    <col min="7696" max="7696" width="2.85546875" style="2" customWidth="1"/>
    <col min="7697" max="7698" width="15.7109375" style="2" customWidth="1"/>
    <col min="7699" max="7699" width="2.85546875" style="2" customWidth="1"/>
    <col min="7700" max="7700" width="52.85546875" style="2" customWidth="1"/>
    <col min="7701" max="7701" width="49.7109375" style="2" customWidth="1"/>
    <col min="7702" max="7702" width="2.85546875" style="2" customWidth="1"/>
    <col min="7703" max="7703" width="17" style="2" customWidth="1"/>
    <col min="7704" max="7705" width="15.7109375" style="2" customWidth="1"/>
    <col min="7706" max="7706" width="2.85546875" style="2" customWidth="1"/>
    <col min="7707" max="7707" width="18" style="2" customWidth="1"/>
    <col min="7708" max="7709" width="15.7109375" style="2" customWidth="1"/>
    <col min="7710" max="7711" width="2.85546875" style="2" customWidth="1"/>
    <col min="7712" max="7712" width="10.85546875" style="2" customWidth="1"/>
    <col min="7713" max="7723" width="11.42578125" style="2" customWidth="1"/>
    <col min="7724" max="7936" width="11.42578125" style="2"/>
    <col min="7937" max="7937" width="2.85546875" style="2" customWidth="1"/>
    <col min="7938" max="7939" width="49.7109375" style="2" customWidth="1"/>
    <col min="7940" max="7940" width="6" style="2" customWidth="1"/>
    <col min="7941" max="7941" width="2.85546875" style="2" customWidth="1"/>
    <col min="7942" max="7944" width="15.7109375" style="2" customWidth="1"/>
    <col min="7945" max="7945" width="2.85546875" style="2" customWidth="1"/>
    <col min="7946" max="7948" width="15.7109375" style="2" customWidth="1"/>
    <col min="7949" max="7950" width="2.85546875" style="2" customWidth="1"/>
    <col min="7951" max="7951" width="10.85546875" style="2" customWidth="1"/>
    <col min="7952" max="7952" width="2.85546875" style="2" customWidth="1"/>
    <col min="7953" max="7954" width="15.7109375" style="2" customWidth="1"/>
    <col min="7955" max="7955" width="2.85546875" style="2" customWidth="1"/>
    <col min="7956" max="7956" width="52.85546875" style="2" customWidth="1"/>
    <col min="7957" max="7957" width="49.7109375" style="2" customWidth="1"/>
    <col min="7958" max="7958" width="2.85546875" style="2" customWidth="1"/>
    <col min="7959" max="7959" width="17" style="2" customWidth="1"/>
    <col min="7960" max="7961" width="15.7109375" style="2" customWidth="1"/>
    <col min="7962" max="7962" width="2.85546875" style="2" customWidth="1"/>
    <col min="7963" max="7963" width="18" style="2" customWidth="1"/>
    <col min="7964" max="7965" width="15.7109375" style="2" customWidth="1"/>
    <col min="7966" max="7967" width="2.85546875" style="2" customWidth="1"/>
    <col min="7968" max="7968" width="10.85546875" style="2" customWidth="1"/>
    <col min="7969" max="7979" width="11.42578125" style="2" customWidth="1"/>
    <col min="7980" max="8192" width="11.42578125" style="2"/>
    <col min="8193" max="8193" width="2.85546875" style="2" customWidth="1"/>
    <col min="8194" max="8195" width="49.7109375" style="2" customWidth="1"/>
    <col min="8196" max="8196" width="6" style="2" customWidth="1"/>
    <col min="8197" max="8197" width="2.85546875" style="2" customWidth="1"/>
    <col min="8198" max="8200" width="15.7109375" style="2" customWidth="1"/>
    <col min="8201" max="8201" width="2.85546875" style="2" customWidth="1"/>
    <col min="8202" max="8204" width="15.7109375" style="2" customWidth="1"/>
    <col min="8205" max="8206" width="2.85546875" style="2" customWidth="1"/>
    <col min="8207" max="8207" width="10.85546875" style="2" customWidth="1"/>
    <col min="8208" max="8208" width="2.85546875" style="2" customWidth="1"/>
    <col min="8209" max="8210" width="15.7109375" style="2" customWidth="1"/>
    <col min="8211" max="8211" width="2.85546875" style="2" customWidth="1"/>
    <col min="8212" max="8212" width="52.85546875" style="2" customWidth="1"/>
    <col min="8213" max="8213" width="49.7109375" style="2" customWidth="1"/>
    <col min="8214" max="8214" width="2.85546875" style="2" customWidth="1"/>
    <col min="8215" max="8215" width="17" style="2" customWidth="1"/>
    <col min="8216" max="8217" width="15.7109375" style="2" customWidth="1"/>
    <col min="8218" max="8218" width="2.85546875" style="2" customWidth="1"/>
    <col min="8219" max="8219" width="18" style="2" customWidth="1"/>
    <col min="8220" max="8221" width="15.7109375" style="2" customWidth="1"/>
    <col min="8222" max="8223" width="2.85546875" style="2" customWidth="1"/>
    <col min="8224" max="8224" width="10.85546875" style="2" customWidth="1"/>
    <col min="8225" max="8235" width="11.42578125" style="2" customWidth="1"/>
    <col min="8236" max="8448" width="11.42578125" style="2"/>
    <col min="8449" max="8449" width="2.85546875" style="2" customWidth="1"/>
    <col min="8450" max="8451" width="49.7109375" style="2" customWidth="1"/>
    <col min="8452" max="8452" width="6" style="2" customWidth="1"/>
    <col min="8453" max="8453" width="2.85546875" style="2" customWidth="1"/>
    <col min="8454" max="8456" width="15.7109375" style="2" customWidth="1"/>
    <col min="8457" max="8457" width="2.85546875" style="2" customWidth="1"/>
    <col min="8458" max="8460" width="15.7109375" style="2" customWidth="1"/>
    <col min="8461" max="8462" width="2.85546875" style="2" customWidth="1"/>
    <col min="8463" max="8463" width="10.85546875" style="2" customWidth="1"/>
    <col min="8464" max="8464" width="2.85546875" style="2" customWidth="1"/>
    <col min="8465" max="8466" width="15.7109375" style="2" customWidth="1"/>
    <col min="8467" max="8467" width="2.85546875" style="2" customWidth="1"/>
    <col min="8468" max="8468" width="52.85546875" style="2" customWidth="1"/>
    <col min="8469" max="8469" width="49.7109375" style="2" customWidth="1"/>
    <col min="8470" max="8470" width="2.85546875" style="2" customWidth="1"/>
    <col min="8471" max="8471" width="17" style="2" customWidth="1"/>
    <col min="8472" max="8473" width="15.7109375" style="2" customWidth="1"/>
    <col min="8474" max="8474" width="2.85546875" style="2" customWidth="1"/>
    <col min="8475" max="8475" width="18" style="2" customWidth="1"/>
    <col min="8476" max="8477" width="15.7109375" style="2" customWidth="1"/>
    <col min="8478" max="8479" width="2.85546875" style="2" customWidth="1"/>
    <col min="8480" max="8480" width="10.85546875" style="2" customWidth="1"/>
    <col min="8481" max="8491" width="11.42578125" style="2" customWidth="1"/>
    <col min="8492" max="8704" width="11.42578125" style="2"/>
    <col min="8705" max="8705" width="2.85546875" style="2" customWidth="1"/>
    <col min="8706" max="8707" width="49.7109375" style="2" customWidth="1"/>
    <col min="8708" max="8708" width="6" style="2" customWidth="1"/>
    <col min="8709" max="8709" width="2.85546875" style="2" customWidth="1"/>
    <col min="8710" max="8712" width="15.7109375" style="2" customWidth="1"/>
    <col min="8713" max="8713" width="2.85546875" style="2" customWidth="1"/>
    <col min="8714" max="8716" width="15.7109375" style="2" customWidth="1"/>
    <col min="8717" max="8718" width="2.85546875" style="2" customWidth="1"/>
    <col min="8719" max="8719" width="10.85546875" style="2" customWidth="1"/>
    <col min="8720" max="8720" width="2.85546875" style="2" customWidth="1"/>
    <col min="8721" max="8722" width="15.7109375" style="2" customWidth="1"/>
    <col min="8723" max="8723" width="2.85546875" style="2" customWidth="1"/>
    <col min="8724" max="8724" width="52.85546875" style="2" customWidth="1"/>
    <col min="8725" max="8725" width="49.7109375" style="2" customWidth="1"/>
    <col min="8726" max="8726" width="2.85546875" style="2" customWidth="1"/>
    <col min="8727" max="8727" width="17" style="2" customWidth="1"/>
    <col min="8728" max="8729" width="15.7109375" style="2" customWidth="1"/>
    <col min="8730" max="8730" width="2.85546875" style="2" customWidth="1"/>
    <col min="8731" max="8731" width="18" style="2" customWidth="1"/>
    <col min="8732" max="8733" width="15.7109375" style="2" customWidth="1"/>
    <col min="8734" max="8735" width="2.85546875" style="2" customWidth="1"/>
    <col min="8736" max="8736" width="10.85546875" style="2" customWidth="1"/>
    <col min="8737" max="8747" width="11.42578125" style="2" customWidth="1"/>
    <col min="8748" max="8960" width="11.42578125" style="2"/>
    <col min="8961" max="8961" width="2.85546875" style="2" customWidth="1"/>
    <col min="8962" max="8963" width="49.7109375" style="2" customWidth="1"/>
    <col min="8964" max="8964" width="6" style="2" customWidth="1"/>
    <col min="8965" max="8965" width="2.85546875" style="2" customWidth="1"/>
    <col min="8966" max="8968" width="15.7109375" style="2" customWidth="1"/>
    <col min="8969" max="8969" width="2.85546875" style="2" customWidth="1"/>
    <col min="8970" max="8972" width="15.7109375" style="2" customWidth="1"/>
    <col min="8973" max="8974" width="2.85546875" style="2" customWidth="1"/>
    <col min="8975" max="8975" width="10.85546875" style="2" customWidth="1"/>
    <col min="8976" max="8976" width="2.85546875" style="2" customWidth="1"/>
    <col min="8977" max="8978" width="15.7109375" style="2" customWidth="1"/>
    <col min="8979" max="8979" width="2.85546875" style="2" customWidth="1"/>
    <col min="8980" max="8980" width="52.85546875" style="2" customWidth="1"/>
    <col min="8981" max="8981" width="49.7109375" style="2" customWidth="1"/>
    <col min="8982" max="8982" width="2.85546875" style="2" customWidth="1"/>
    <col min="8983" max="8983" width="17" style="2" customWidth="1"/>
    <col min="8984" max="8985" width="15.7109375" style="2" customWidth="1"/>
    <col min="8986" max="8986" width="2.85546875" style="2" customWidth="1"/>
    <col min="8987" max="8987" width="18" style="2" customWidth="1"/>
    <col min="8988" max="8989" width="15.7109375" style="2" customWidth="1"/>
    <col min="8990" max="8991" width="2.85546875" style="2" customWidth="1"/>
    <col min="8992" max="8992" width="10.85546875" style="2" customWidth="1"/>
    <col min="8993" max="9003" width="11.42578125" style="2" customWidth="1"/>
    <col min="9004" max="9216" width="11.42578125" style="2"/>
    <col min="9217" max="9217" width="2.85546875" style="2" customWidth="1"/>
    <col min="9218" max="9219" width="49.7109375" style="2" customWidth="1"/>
    <col min="9220" max="9220" width="6" style="2" customWidth="1"/>
    <col min="9221" max="9221" width="2.85546875" style="2" customWidth="1"/>
    <col min="9222" max="9224" width="15.7109375" style="2" customWidth="1"/>
    <col min="9225" max="9225" width="2.85546875" style="2" customWidth="1"/>
    <col min="9226" max="9228" width="15.7109375" style="2" customWidth="1"/>
    <col min="9229" max="9230" width="2.85546875" style="2" customWidth="1"/>
    <col min="9231" max="9231" width="10.85546875" style="2" customWidth="1"/>
    <col min="9232" max="9232" width="2.85546875" style="2" customWidth="1"/>
    <col min="9233" max="9234" width="15.7109375" style="2" customWidth="1"/>
    <col min="9235" max="9235" width="2.85546875" style="2" customWidth="1"/>
    <col min="9236" max="9236" width="52.85546875" style="2" customWidth="1"/>
    <col min="9237" max="9237" width="49.7109375" style="2" customWidth="1"/>
    <col min="9238" max="9238" width="2.85546875" style="2" customWidth="1"/>
    <col min="9239" max="9239" width="17" style="2" customWidth="1"/>
    <col min="9240" max="9241" width="15.7109375" style="2" customWidth="1"/>
    <col min="9242" max="9242" width="2.85546875" style="2" customWidth="1"/>
    <col min="9243" max="9243" width="18" style="2" customWidth="1"/>
    <col min="9244" max="9245" width="15.7109375" style="2" customWidth="1"/>
    <col min="9246" max="9247" width="2.85546875" style="2" customWidth="1"/>
    <col min="9248" max="9248" width="10.85546875" style="2" customWidth="1"/>
    <col min="9249" max="9259" width="11.42578125" style="2" customWidth="1"/>
    <col min="9260" max="9472" width="11.42578125" style="2"/>
    <col min="9473" max="9473" width="2.85546875" style="2" customWidth="1"/>
    <col min="9474" max="9475" width="49.7109375" style="2" customWidth="1"/>
    <col min="9476" max="9476" width="6" style="2" customWidth="1"/>
    <col min="9477" max="9477" width="2.85546875" style="2" customWidth="1"/>
    <col min="9478" max="9480" width="15.7109375" style="2" customWidth="1"/>
    <col min="9481" max="9481" width="2.85546875" style="2" customWidth="1"/>
    <col min="9482" max="9484" width="15.7109375" style="2" customWidth="1"/>
    <col min="9485" max="9486" width="2.85546875" style="2" customWidth="1"/>
    <col min="9487" max="9487" width="10.85546875" style="2" customWidth="1"/>
    <col min="9488" max="9488" width="2.85546875" style="2" customWidth="1"/>
    <col min="9489" max="9490" width="15.7109375" style="2" customWidth="1"/>
    <col min="9491" max="9491" width="2.85546875" style="2" customWidth="1"/>
    <col min="9492" max="9492" width="52.85546875" style="2" customWidth="1"/>
    <col min="9493" max="9493" width="49.7109375" style="2" customWidth="1"/>
    <col min="9494" max="9494" width="2.85546875" style="2" customWidth="1"/>
    <col min="9495" max="9495" width="17" style="2" customWidth="1"/>
    <col min="9496" max="9497" width="15.7109375" style="2" customWidth="1"/>
    <col min="9498" max="9498" width="2.85546875" style="2" customWidth="1"/>
    <col min="9499" max="9499" width="18" style="2" customWidth="1"/>
    <col min="9500" max="9501" width="15.7109375" style="2" customWidth="1"/>
    <col min="9502" max="9503" width="2.85546875" style="2" customWidth="1"/>
    <col min="9504" max="9504" width="10.85546875" style="2" customWidth="1"/>
    <col min="9505" max="9515" width="11.42578125" style="2" customWidth="1"/>
    <col min="9516" max="9728" width="11.42578125" style="2"/>
    <col min="9729" max="9729" width="2.85546875" style="2" customWidth="1"/>
    <col min="9730" max="9731" width="49.7109375" style="2" customWidth="1"/>
    <col min="9732" max="9732" width="6" style="2" customWidth="1"/>
    <col min="9733" max="9733" width="2.85546875" style="2" customWidth="1"/>
    <col min="9734" max="9736" width="15.7109375" style="2" customWidth="1"/>
    <col min="9737" max="9737" width="2.85546875" style="2" customWidth="1"/>
    <col min="9738" max="9740" width="15.7109375" style="2" customWidth="1"/>
    <col min="9741" max="9742" width="2.85546875" style="2" customWidth="1"/>
    <col min="9743" max="9743" width="10.85546875" style="2" customWidth="1"/>
    <col min="9744" max="9744" width="2.85546875" style="2" customWidth="1"/>
    <col min="9745" max="9746" width="15.7109375" style="2" customWidth="1"/>
    <col min="9747" max="9747" width="2.85546875" style="2" customWidth="1"/>
    <col min="9748" max="9748" width="52.85546875" style="2" customWidth="1"/>
    <col min="9749" max="9749" width="49.7109375" style="2" customWidth="1"/>
    <col min="9750" max="9750" width="2.85546875" style="2" customWidth="1"/>
    <col min="9751" max="9751" width="17" style="2" customWidth="1"/>
    <col min="9752" max="9753" width="15.7109375" style="2" customWidth="1"/>
    <col min="9754" max="9754" width="2.85546875" style="2" customWidth="1"/>
    <col min="9755" max="9755" width="18" style="2" customWidth="1"/>
    <col min="9756" max="9757" width="15.7109375" style="2" customWidth="1"/>
    <col min="9758" max="9759" width="2.85546875" style="2" customWidth="1"/>
    <col min="9760" max="9760" width="10.85546875" style="2" customWidth="1"/>
    <col min="9761" max="9771" width="11.42578125" style="2" customWidth="1"/>
    <col min="9772" max="9984" width="11.42578125" style="2"/>
    <col min="9985" max="9985" width="2.85546875" style="2" customWidth="1"/>
    <col min="9986" max="9987" width="49.7109375" style="2" customWidth="1"/>
    <col min="9988" max="9988" width="6" style="2" customWidth="1"/>
    <col min="9989" max="9989" width="2.85546875" style="2" customWidth="1"/>
    <col min="9990" max="9992" width="15.7109375" style="2" customWidth="1"/>
    <col min="9993" max="9993" width="2.85546875" style="2" customWidth="1"/>
    <col min="9994" max="9996" width="15.7109375" style="2" customWidth="1"/>
    <col min="9997" max="9998" width="2.85546875" style="2" customWidth="1"/>
    <col min="9999" max="9999" width="10.85546875" style="2" customWidth="1"/>
    <col min="10000" max="10000" width="2.85546875" style="2" customWidth="1"/>
    <col min="10001" max="10002" width="15.7109375" style="2" customWidth="1"/>
    <col min="10003" max="10003" width="2.85546875" style="2" customWidth="1"/>
    <col min="10004" max="10004" width="52.85546875" style="2" customWidth="1"/>
    <col min="10005" max="10005" width="49.7109375" style="2" customWidth="1"/>
    <col min="10006" max="10006" width="2.85546875" style="2" customWidth="1"/>
    <col min="10007" max="10007" width="17" style="2" customWidth="1"/>
    <col min="10008" max="10009" width="15.7109375" style="2" customWidth="1"/>
    <col min="10010" max="10010" width="2.85546875" style="2" customWidth="1"/>
    <col min="10011" max="10011" width="18" style="2" customWidth="1"/>
    <col min="10012" max="10013" width="15.7109375" style="2" customWidth="1"/>
    <col min="10014" max="10015" width="2.85546875" style="2" customWidth="1"/>
    <col min="10016" max="10016" width="10.85546875" style="2" customWidth="1"/>
    <col min="10017" max="10027" width="11.42578125" style="2" customWidth="1"/>
    <col min="10028" max="10240" width="11.42578125" style="2"/>
    <col min="10241" max="10241" width="2.85546875" style="2" customWidth="1"/>
    <col min="10242" max="10243" width="49.7109375" style="2" customWidth="1"/>
    <col min="10244" max="10244" width="6" style="2" customWidth="1"/>
    <col min="10245" max="10245" width="2.85546875" style="2" customWidth="1"/>
    <col min="10246" max="10248" width="15.7109375" style="2" customWidth="1"/>
    <col min="10249" max="10249" width="2.85546875" style="2" customWidth="1"/>
    <col min="10250" max="10252" width="15.7109375" style="2" customWidth="1"/>
    <col min="10253" max="10254" width="2.85546875" style="2" customWidth="1"/>
    <col min="10255" max="10255" width="10.85546875" style="2" customWidth="1"/>
    <col min="10256" max="10256" width="2.85546875" style="2" customWidth="1"/>
    <col min="10257" max="10258" width="15.7109375" style="2" customWidth="1"/>
    <col min="10259" max="10259" width="2.85546875" style="2" customWidth="1"/>
    <col min="10260" max="10260" width="52.85546875" style="2" customWidth="1"/>
    <col min="10261" max="10261" width="49.7109375" style="2" customWidth="1"/>
    <col min="10262" max="10262" width="2.85546875" style="2" customWidth="1"/>
    <col min="10263" max="10263" width="17" style="2" customWidth="1"/>
    <col min="10264" max="10265" width="15.7109375" style="2" customWidth="1"/>
    <col min="10266" max="10266" width="2.85546875" style="2" customWidth="1"/>
    <col min="10267" max="10267" width="18" style="2" customWidth="1"/>
    <col min="10268" max="10269" width="15.7109375" style="2" customWidth="1"/>
    <col min="10270" max="10271" width="2.85546875" style="2" customWidth="1"/>
    <col min="10272" max="10272" width="10.85546875" style="2" customWidth="1"/>
    <col min="10273" max="10283" width="11.42578125" style="2" customWidth="1"/>
    <col min="10284" max="10496" width="11.42578125" style="2"/>
    <col min="10497" max="10497" width="2.85546875" style="2" customWidth="1"/>
    <col min="10498" max="10499" width="49.7109375" style="2" customWidth="1"/>
    <col min="10500" max="10500" width="6" style="2" customWidth="1"/>
    <col min="10501" max="10501" width="2.85546875" style="2" customWidth="1"/>
    <col min="10502" max="10504" width="15.7109375" style="2" customWidth="1"/>
    <col min="10505" max="10505" width="2.85546875" style="2" customWidth="1"/>
    <col min="10506" max="10508" width="15.7109375" style="2" customWidth="1"/>
    <col min="10509" max="10510" width="2.85546875" style="2" customWidth="1"/>
    <col min="10511" max="10511" width="10.85546875" style="2" customWidth="1"/>
    <col min="10512" max="10512" width="2.85546875" style="2" customWidth="1"/>
    <col min="10513" max="10514" width="15.7109375" style="2" customWidth="1"/>
    <col min="10515" max="10515" width="2.85546875" style="2" customWidth="1"/>
    <col min="10516" max="10516" width="52.85546875" style="2" customWidth="1"/>
    <col min="10517" max="10517" width="49.7109375" style="2" customWidth="1"/>
    <col min="10518" max="10518" width="2.85546875" style="2" customWidth="1"/>
    <col min="10519" max="10519" width="17" style="2" customWidth="1"/>
    <col min="10520" max="10521" width="15.7109375" style="2" customWidth="1"/>
    <col min="10522" max="10522" width="2.85546875" style="2" customWidth="1"/>
    <col min="10523" max="10523" width="18" style="2" customWidth="1"/>
    <col min="10524" max="10525" width="15.7109375" style="2" customWidth="1"/>
    <col min="10526" max="10527" width="2.85546875" style="2" customWidth="1"/>
    <col min="10528" max="10528" width="10.85546875" style="2" customWidth="1"/>
    <col min="10529" max="10539" width="11.42578125" style="2" customWidth="1"/>
    <col min="10540" max="10752" width="11.42578125" style="2"/>
    <col min="10753" max="10753" width="2.85546875" style="2" customWidth="1"/>
    <col min="10754" max="10755" width="49.7109375" style="2" customWidth="1"/>
    <col min="10756" max="10756" width="6" style="2" customWidth="1"/>
    <col min="10757" max="10757" width="2.85546875" style="2" customWidth="1"/>
    <col min="10758" max="10760" width="15.7109375" style="2" customWidth="1"/>
    <col min="10761" max="10761" width="2.85546875" style="2" customWidth="1"/>
    <col min="10762" max="10764" width="15.7109375" style="2" customWidth="1"/>
    <col min="10765" max="10766" width="2.85546875" style="2" customWidth="1"/>
    <col min="10767" max="10767" width="10.85546875" style="2" customWidth="1"/>
    <col min="10768" max="10768" width="2.85546875" style="2" customWidth="1"/>
    <col min="10769" max="10770" width="15.7109375" style="2" customWidth="1"/>
    <col min="10771" max="10771" width="2.85546875" style="2" customWidth="1"/>
    <col min="10772" max="10772" width="52.85546875" style="2" customWidth="1"/>
    <col min="10773" max="10773" width="49.7109375" style="2" customWidth="1"/>
    <col min="10774" max="10774" width="2.85546875" style="2" customWidth="1"/>
    <col min="10775" max="10775" width="17" style="2" customWidth="1"/>
    <col min="10776" max="10777" width="15.7109375" style="2" customWidth="1"/>
    <col min="10778" max="10778" width="2.85546875" style="2" customWidth="1"/>
    <col min="10779" max="10779" width="18" style="2" customWidth="1"/>
    <col min="10780" max="10781" width="15.7109375" style="2" customWidth="1"/>
    <col min="10782" max="10783" width="2.85546875" style="2" customWidth="1"/>
    <col min="10784" max="10784" width="10.85546875" style="2" customWidth="1"/>
    <col min="10785" max="10795" width="11.42578125" style="2" customWidth="1"/>
    <col min="10796" max="11008" width="11.42578125" style="2"/>
    <col min="11009" max="11009" width="2.85546875" style="2" customWidth="1"/>
    <col min="11010" max="11011" width="49.7109375" style="2" customWidth="1"/>
    <col min="11012" max="11012" width="6" style="2" customWidth="1"/>
    <col min="11013" max="11013" width="2.85546875" style="2" customWidth="1"/>
    <col min="11014" max="11016" width="15.7109375" style="2" customWidth="1"/>
    <col min="11017" max="11017" width="2.85546875" style="2" customWidth="1"/>
    <col min="11018" max="11020" width="15.7109375" style="2" customWidth="1"/>
    <col min="11021" max="11022" width="2.85546875" style="2" customWidth="1"/>
    <col min="11023" max="11023" width="10.85546875" style="2" customWidth="1"/>
    <col min="11024" max="11024" width="2.85546875" style="2" customWidth="1"/>
    <col min="11025" max="11026" width="15.7109375" style="2" customWidth="1"/>
    <col min="11027" max="11027" width="2.85546875" style="2" customWidth="1"/>
    <col min="11028" max="11028" width="52.85546875" style="2" customWidth="1"/>
    <col min="11029" max="11029" width="49.7109375" style="2" customWidth="1"/>
    <col min="11030" max="11030" width="2.85546875" style="2" customWidth="1"/>
    <col min="11031" max="11031" width="17" style="2" customWidth="1"/>
    <col min="11032" max="11033" width="15.7109375" style="2" customWidth="1"/>
    <col min="11034" max="11034" width="2.85546875" style="2" customWidth="1"/>
    <col min="11035" max="11035" width="18" style="2" customWidth="1"/>
    <col min="11036" max="11037" width="15.7109375" style="2" customWidth="1"/>
    <col min="11038" max="11039" width="2.85546875" style="2" customWidth="1"/>
    <col min="11040" max="11040" width="10.85546875" style="2" customWidth="1"/>
    <col min="11041" max="11051" width="11.42578125" style="2" customWidth="1"/>
    <col min="11052" max="11264" width="11.42578125" style="2"/>
    <col min="11265" max="11265" width="2.85546875" style="2" customWidth="1"/>
    <col min="11266" max="11267" width="49.7109375" style="2" customWidth="1"/>
    <col min="11268" max="11268" width="6" style="2" customWidth="1"/>
    <col min="11269" max="11269" width="2.85546875" style="2" customWidth="1"/>
    <col min="11270" max="11272" width="15.7109375" style="2" customWidth="1"/>
    <col min="11273" max="11273" width="2.85546875" style="2" customWidth="1"/>
    <col min="11274" max="11276" width="15.7109375" style="2" customWidth="1"/>
    <col min="11277" max="11278" width="2.85546875" style="2" customWidth="1"/>
    <col min="11279" max="11279" width="10.85546875" style="2" customWidth="1"/>
    <col min="11280" max="11280" width="2.85546875" style="2" customWidth="1"/>
    <col min="11281" max="11282" width="15.7109375" style="2" customWidth="1"/>
    <col min="11283" max="11283" width="2.85546875" style="2" customWidth="1"/>
    <col min="11284" max="11284" width="52.85546875" style="2" customWidth="1"/>
    <col min="11285" max="11285" width="49.7109375" style="2" customWidth="1"/>
    <col min="11286" max="11286" width="2.85546875" style="2" customWidth="1"/>
    <col min="11287" max="11287" width="17" style="2" customWidth="1"/>
    <col min="11288" max="11289" width="15.7109375" style="2" customWidth="1"/>
    <col min="11290" max="11290" width="2.85546875" style="2" customWidth="1"/>
    <col min="11291" max="11291" width="18" style="2" customWidth="1"/>
    <col min="11292" max="11293" width="15.7109375" style="2" customWidth="1"/>
    <col min="11294" max="11295" width="2.85546875" style="2" customWidth="1"/>
    <col min="11296" max="11296" width="10.85546875" style="2" customWidth="1"/>
    <col min="11297" max="11307" width="11.42578125" style="2" customWidth="1"/>
    <col min="11308" max="11520" width="11.42578125" style="2"/>
    <col min="11521" max="11521" width="2.85546875" style="2" customWidth="1"/>
    <col min="11522" max="11523" width="49.7109375" style="2" customWidth="1"/>
    <col min="11524" max="11524" width="6" style="2" customWidth="1"/>
    <col min="11525" max="11525" width="2.85546875" style="2" customWidth="1"/>
    <col min="11526" max="11528" width="15.7109375" style="2" customWidth="1"/>
    <col min="11529" max="11529" width="2.85546875" style="2" customWidth="1"/>
    <col min="11530" max="11532" width="15.7109375" style="2" customWidth="1"/>
    <col min="11533" max="11534" width="2.85546875" style="2" customWidth="1"/>
    <col min="11535" max="11535" width="10.85546875" style="2" customWidth="1"/>
    <col min="11536" max="11536" width="2.85546875" style="2" customWidth="1"/>
    <col min="11537" max="11538" width="15.7109375" style="2" customWidth="1"/>
    <col min="11539" max="11539" width="2.85546875" style="2" customWidth="1"/>
    <col min="11540" max="11540" width="52.85546875" style="2" customWidth="1"/>
    <col min="11541" max="11541" width="49.7109375" style="2" customWidth="1"/>
    <col min="11542" max="11542" width="2.85546875" style="2" customWidth="1"/>
    <col min="11543" max="11543" width="17" style="2" customWidth="1"/>
    <col min="11544" max="11545" width="15.7109375" style="2" customWidth="1"/>
    <col min="11546" max="11546" width="2.85546875" style="2" customWidth="1"/>
    <col min="11547" max="11547" width="18" style="2" customWidth="1"/>
    <col min="11548" max="11549" width="15.7109375" style="2" customWidth="1"/>
    <col min="11550" max="11551" width="2.85546875" style="2" customWidth="1"/>
    <col min="11552" max="11552" width="10.85546875" style="2" customWidth="1"/>
    <col min="11553" max="11563" width="11.42578125" style="2" customWidth="1"/>
    <col min="11564" max="11776" width="11.42578125" style="2"/>
    <col min="11777" max="11777" width="2.85546875" style="2" customWidth="1"/>
    <col min="11778" max="11779" width="49.7109375" style="2" customWidth="1"/>
    <col min="11780" max="11780" width="6" style="2" customWidth="1"/>
    <col min="11781" max="11781" width="2.85546875" style="2" customWidth="1"/>
    <col min="11782" max="11784" width="15.7109375" style="2" customWidth="1"/>
    <col min="11785" max="11785" width="2.85546875" style="2" customWidth="1"/>
    <col min="11786" max="11788" width="15.7109375" style="2" customWidth="1"/>
    <col min="11789" max="11790" width="2.85546875" style="2" customWidth="1"/>
    <col min="11791" max="11791" width="10.85546875" style="2" customWidth="1"/>
    <col min="11792" max="11792" width="2.85546875" style="2" customWidth="1"/>
    <col min="11793" max="11794" width="15.7109375" style="2" customWidth="1"/>
    <col min="11795" max="11795" width="2.85546875" style="2" customWidth="1"/>
    <col min="11796" max="11796" width="52.85546875" style="2" customWidth="1"/>
    <col min="11797" max="11797" width="49.7109375" style="2" customWidth="1"/>
    <col min="11798" max="11798" width="2.85546875" style="2" customWidth="1"/>
    <col min="11799" max="11799" width="17" style="2" customWidth="1"/>
    <col min="11800" max="11801" width="15.7109375" style="2" customWidth="1"/>
    <col min="11802" max="11802" width="2.85546875" style="2" customWidth="1"/>
    <col min="11803" max="11803" width="18" style="2" customWidth="1"/>
    <col min="11804" max="11805" width="15.7109375" style="2" customWidth="1"/>
    <col min="11806" max="11807" width="2.85546875" style="2" customWidth="1"/>
    <col min="11808" max="11808" width="10.85546875" style="2" customWidth="1"/>
    <col min="11809" max="11819" width="11.42578125" style="2" customWidth="1"/>
    <col min="11820" max="12032" width="11.42578125" style="2"/>
    <col min="12033" max="12033" width="2.85546875" style="2" customWidth="1"/>
    <col min="12034" max="12035" width="49.7109375" style="2" customWidth="1"/>
    <col min="12036" max="12036" width="6" style="2" customWidth="1"/>
    <col min="12037" max="12037" width="2.85546875" style="2" customWidth="1"/>
    <col min="12038" max="12040" width="15.7109375" style="2" customWidth="1"/>
    <col min="12041" max="12041" width="2.85546875" style="2" customWidth="1"/>
    <col min="12042" max="12044" width="15.7109375" style="2" customWidth="1"/>
    <col min="12045" max="12046" width="2.85546875" style="2" customWidth="1"/>
    <col min="12047" max="12047" width="10.85546875" style="2" customWidth="1"/>
    <col min="12048" max="12048" width="2.85546875" style="2" customWidth="1"/>
    <col min="12049" max="12050" width="15.7109375" style="2" customWidth="1"/>
    <col min="12051" max="12051" width="2.85546875" style="2" customWidth="1"/>
    <col min="12052" max="12052" width="52.85546875" style="2" customWidth="1"/>
    <col min="12053" max="12053" width="49.7109375" style="2" customWidth="1"/>
    <col min="12054" max="12054" width="2.85546875" style="2" customWidth="1"/>
    <col min="12055" max="12055" width="17" style="2" customWidth="1"/>
    <col min="12056" max="12057" width="15.7109375" style="2" customWidth="1"/>
    <col min="12058" max="12058" width="2.85546875" style="2" customWidth="1"/>
    <col min="12059" max="12059" width="18" style="2" customWidth="1"/>
    <col min="12060" max="12061" width="15.7109375" style="2" customWidth="1"/>
    <col min="12062" max="12063" width="2.85546875" style="2" customWidth="1"/>
    <col min="12064" max="12064" width="10.85546875" style="2" customWidth="1"/>
    <col min="12065" max="12075" width="11.42578125" style="2" customWidth="1"/>
    <col min="12076" max="12288" width="11.42578125" style="2"/>
    <col min="12289" max="12289" width="2.85546875" style="2" customWidth="1"/>
    <col min="12290" max="12291" width="49.7109375" style="2" customWidth="1"/>
    <col min="12292" max="12292" width="6" style="2" customWidth="1"/>
    <col min="12293" max="12293" width="2.85546875" style="2" customWidth="1"/>
    <col min="12294" max="12296" width="15.7109375" style="2" customWidth="1"/>
    <col min="12297" max="12297" width="2.85546875" style="2" customWidth="1"/>
    <col min="12298" max="12300" width="15.7109375" style="2" customWidth="1"/>
    <col min="12301" max="12302" width="2.85546875" style="2" customWidth="1"/>
    <col min="12303" max="12303" width="10.85546875" style="2" customWidth="1"/>
    <col min="12304" max="12304" width="2.85546875" style="2" customWidth="1"/>
    <col min="12305" max="12306" width="15.7109375" style="2" customWidth="1"/>
    <col min="12307" max="12307" width="2.85546875" style="2" customWidth="1"/>
    <col min="12308" max="12308" width="52.85546875" style="2" customWidth="1"/>
    <col min="12309" max="12309" width="49.7109375" style="2" customWidth="1"/>
    <col min="12310" max="12310" width="2.85546875" style="2" customWidth="1"/>
    <col min="12311" max="12311" width="17" style="2" customWidth="1"/>
    <col min="12312" max="12313" width="15.7109375" style="2" customWidth="1"/>
    <col min="12314" max="12314" width="2.85546875" style="2" customWidth="1"/>
    <col min="12315" max="12315" width="18" style="2" customWidth="1"/>
    <col min="12316" max="12317" width="15.7109375" style="2" customWidth="1"/>
    <col min="12318" max="12319" width="2.85546875" style="2" customWidth="1"/>
    <col min="12320" max="12320" width="10.85546875" style="2" customWidth="1"/>
    <col min="12321" max="12331" width="11.42578125" style="2" customWidth="1"/>
    <col min="12332" max="12544" width="11.42578125" style="2"/>
    <col min="12545" max="12545" width="2.85546875" style="2" customWidth="1"/>
    <col min="12546" max="12547" width="49.7109375" style="2" customWidth="1"/>
    <col min="12548" max="12548" width="6" style="2" customWidth="1"/>
    <col min="12549" max="12549" width="2.85546875" style="2" customWidth="1"/>
    <col min="12550" max="12552" width="15.7109375" style="2" customWidth="1"/>
    <col min="12553" max="12553" width="2.85546875" style="2" customWidth="1"/>
    <col min="12554" max="12556" width="15.7109375" style="2" customWidth="1"/>
    <col min="12557" max="12558" width="2.85546875" style="2" customWidth="1"/>
    <col min="12559" max="12559" width="10.85546875" style="2" customWidth="1"/>
    <col min="12560" max="12560" width="2.85546875" style="2" customWidth="1"/>
    <col min="12561" max="12562" width="15.7109375" style="2" customWidth="1"/>
    <col min="12563" max="12563" width="2.85546875" style="2" customWidth="1"/>
    <col min="12564" max="12564" width="52.85546875" style="2" customWidth="1"/>
    <col min="12565" max="12565" width="49.7109375" style="2" customWidth="1"/>
    <col min="12566" max="12566" width="2.85546875" style="2" customWidth="1"/>
    <col min="12567" max="12567" width="17" style="2" customWidth="1"/>
    <col min="12568" max="12569" width="15.7109375" style="2" customWidth="1"/>
    <col min="12570" max="12570" width="2.85546875" style="2" customWidth="1"/>
    <col min="12571" max="12571" width="18" style="2" customWidth="1"/>
    <col min="12572" max="12573" width="15.7109375" style="2" customWidth="1"/>
    <col min="12574" max="12575" width="2.85546875" style="2" customWidth="1"/>
    <col min="12576" max="12576" width="10.85546875" style="2" customWidth="1"/>
    <col min="12577" max="12587" width="11.42578125" style="2" customWidth="1"/>
    <col min="12588" max="12800" width="11.42578125" style="2"/>
    <col min="12801" max="12801" width="2.85546875" style="2" customWidth="1"/>
    <col min="12802" max="12803" width="49.7109375" style="2" customWidth="1"/>
    <col min="12804" max="12804" width="6" style="2" customWidth="1"/>
    <col min="12805" max="12805" width="2.85546875" style="2" customWidth="1"/>
    <col min="12806" max="12808" width="15.7109375" style="2" customWidth="1"/>
    <col min="12809" max="12809" width="2.85546875" style="2" customWidth="1"/>
    <col min="12810" max="12812" width="15.7109375" style="2" customWidth="1"/>
    <col min="12813" max="12814" width="2.85546875" style="2" customWidth="1"/>
    <col min="12815" max="12815" width="10.85546875" style="2" customWidth="1"/>
    <col min="12816" max="12816" width="2.85546875" style="2" customWidth="1"/>
    <col min="12817" max="12818" width="15.7109375" style="2" customWidth="1"/>
    <col min="12819" max="12819" width="2.85546875" style="2" customWidth="1"/>
    <col min="12820" max="12820" width="52.85546875" style="2" customWidth="1"/>
    <col min="12821" max="12821" width="49.7109375" style="2" customWidth="1"/>
    <col min="12822" max="12822" width="2.85546875" style="2" customWidth="1"/>
    <col min="12823" max="12823" width="17" style="2" customWidth="1"/>
    <col min="12824" max="12825" width="15.7109375" style="2" customWidth="1"/>
    <col min="12826" max="12826" width="2.85546875" style="2" customWidth="1"/>
    <col min="12827" max="12827" width="18" style="2" customWidth="1"/>
    <col min="12828" max="12829" width="15.7109375" style="2" customWidth="1"/>
    <col min="12830" max="12831" width="2.85546875" style="2" customWidth="1"/>
    <col min="12832" max="12832" width="10.85546875" style="2" customWidth="1"/>
    <col min="12833" max="12843" width="11.42578125" style="2" customWidth="1"/>
    <col min="12844" max="13056" width="11.42578125" style="2"/>
    <col min="13057" max="13057" width="2.85546875" style="2" customWidth="1"/>
    <col min="13058" max="13059" width="49.7109375" style="2" customWidth="1"/>
    <col min="13060" max="13060" width="6" style="2" customWidth="1"/>
    <col min="13061" max="13061" width="2.85546875" style="2" customWidth="1"/>
    <col min="13062" max="13064" width="15.7109375" style="2" customWidth="1"/>
    <col min="13065" max="13065" width="2.85546875" style="2" customWidth="1"/>
    <col min="13066" max="13068" width="15.7109375" style="2" customWidth="1"/>
    <col min="13069" max="13070" width="2.85546875" style="2" customWidth="1"/>
    <col min="13071" max="13071" width="10.85546875" style="2" customWidth="1"/>
    <col min="13072" max="13072" width="2.85546875" style="2" customWidth="1"/>
    <col min="13073" max="13074" width="15.7109375" style="2" customWidth="1"/>
    <col min="13075" max="13075" width="2.85546875" style="2" customWidth="1"/>
    <col min="13076" max="13076" width="52.85546875" style="2" customWidth="1"/>
    <col min="13077" max="13077" width="49.7109375" style="2" customWidth="1"/>
    <col min="13078" max="13078" width="2.85546875" style="2" customWidth="1"/>
    <col min="13079" max="13079" width="17" style="2" customWidth="1"/>
    <col min="13080" max="13081" width="15.7109375" style="2" customWidth="1"/>
    <col min="13082" max="13082" width="2.85546875" style="2" customWidth="1"/>
    <col min="13083" max="13083" width="18" style="2" customWidth="1"/>
    <col min="13084" max="13085" width="15.7109375" style="2" customWidth="1"/>
    <col min="13086" max="13087" width="2.85546875" style="2" customWidth="1"/>
    <col min="13088" max="13088" width="10.85546875" style="2" customWidth="1"/>
    <col min="13089" max="13099" width="11.42578125" style="2" customWidth="1"/>
    <col min="13100" max="13312" width="11.42578125" style="2"/>
    <col min="13313" max="13313" width="2.85546875" style="2" customWidth="1"/>
    <col min="13314" max="13315" width="49.7109375" style="2" customWidth="1"/>
    <col min="13316" max="13316" width="6" style="2" customWidth="1"/>
    <col min="13317" max="13317" width="2.85546875" style="2" customWidth="1"/>
    <col min="13318" max="13320" width="15.7109375" style="2" customWidth="1"/>
    <col min="13321" max="13321" width="2.85546875" style="2" customWidth="1"/>
    <col min="13322" max="13324" width="15.7109375" style="2" customWidth="1"/>
    <col min="13325" max="13326" width="2.85546875" style="2" customWidth="1"/>
    <col min="13327" max="13327" width="10.85546875" style="2" customWidth="1"/>
    <col min="13328" max="13328" width="2.85546875" style="2" customWidth="1"/>
    <col min="13329" max="13330" width="15.7109375" style="2" customWidth="1"/>
    <col min="13331" max="13331" width="2.85546875" style="2" customWidth="1"/>
    <col min="13332" max="13332" width="52.85546875" style="2" customWidth="1"/>
    <col min="13333" max="13333" width="49.7109375" style="2" customWidth="1"/>
    <col min="13334" max="13334" width="2.85546875" style="2" customWidth="1"/>
    <col min="13335" max="13335" width="17" style="2" customWidth="1"/>
    <col min="13336" max="13337" width="15.7109375" style="2" customWidth="1"/>
    <col min="13338" max="13338" width="2.85546875" style="2" customWidth="1"/>
    <col min="13339" max="13339" width="18" style="2" customWidth="1"/>
    <col min="13340" max="13341" width="15.7109375" style="2" customWidth="1"/>
    <col min="13342" max="13343" width="2.85546875" style="2" customWidth="1"/>
    <col min="13344" max="13344" width="10.85546875" style="2" customWidth="1"/>
    <col min="13345" max="13355" width="11.42578125" style="2" customWidth="1"/>
    <col min="13356" max="13568" width="11.42578125" style="2"/>
    <col min="13569" max="13569" width="2.85546875" style="2" customWidth="1"/>
    <col min="13570" max="13571" width="49.7109375" style="2" customWidth="1"/>
    <col min="13572" max="13572" width="6" style="2" customWidth="1"/>
    <col min="13573" max="13573" width="2.85546875" style="2" customWidth="1"/>
    <col min="13574" max="13576" width="15.7109375" style="2" customWidth="1"/>
    <col min="13577" max="13577" width="2.85546875" style="2" customWidth="1"/>
    <col min="13578" max="13580" width="15.7109375" style="2" customWidth="1"/>
    <col min="13581" max="13582" width="2.85546875" style="2" customWidth="1"/>
    <col min="13583" max="13583" width="10.85546875" style="2" customWidth="1"/>
    <col min="13584" max="13584" width="2.85546875" style="2" customWidth="1"/>
    <col min="13585" max="13586" width="15.7109375" style="2" customWidth="1"/>
    <col min="13587" max="13587" width="2.85546875" style="2" customWidth="1"/>
    <col min="13588" max="13588" width="52.85546875" style="2" customWidth="1"/>
    <col min="13589" max="13589" width="49.7109375" style="2" customWidth="1"/>
    <col min="13590" max="13590" width="2.85546875" style="2" customWidth="1"/>
    <col min="13591" max="13591" width="17" style="2" customWidth="1"/>
    <col min="13592" max="13593" width="15.7109375" style="2" customWidth="1"/>
    <col min="13594" max="13594" width="2.85546875" style="2" customWidth="1"/>
    <col min="13595" max="13595" width="18" style="2" customWidth="1"/>
    <col min="13596" max="13597" width="15.7109375" style="2" customWidth="1"/>
    <col min="13598" max="13599" width="2.85546875" style="2" customWidth="1"/>
    <col min="13600" max="13600" width="10.85546875" style="2" customWidth="1"/>
    <col min="13601" max="13611" width="11.42578125" style="2" customWidth="1"/>
    <col min="13612" max="13824" width="11.42578125" style="2"/>
    <col min="13825" max="13825" width="2.85546875" style="2" customWidth="1"/>
    <col min="13826" max="13827" width="49.7109375" style="2" customWidth="1"/>
    <col min="13828" max="13828" width="6" style="2" customWidth="1"/>
    <col min="13829" max="13829" width="2.85546875" style="2" customWidth="1"/>
    <col min="13830" max="13832" width="15.7109375" style="2" customWidth="1"/>
    <col min="13833" max="13833" width="2.85546875" style="2" customWidth="1"/>
    <col min="13834" max="13836" width="15.7109375" style="2" customWidth="1"/>
    <col min="13837" max="13838" width="2.85546875" style="2" customWidth="1"/>
    <col min="13839" max="13839" width="10.85546875" style="2" customWidth="1"/>
    <col min="13840" max="13840" width="2.85546875" style="2" customWidth="1"/>
    <col min="13841" max="13842" width="15.7109375" style="2" customWidth="1"/>
    <col min="13843" max="13843" width="2.85546875" style="2" customWidth="1"/>
    <col min="13844" max="13844" width="52.85546875" style="2" customWidth="1"/>
    <col min="13845" max="13845" width="49.7109375" style="2" customWidth="1"/>
    <col min="13846" max="13846" width="2.85546875" style="2" customWidth="1"/>
    <col min="13847" max="13847" width="17" style="2" customWidth="1"/>
    <col min="13848" max="13849" width="15.7109375" style="2" customWidth="1"/>
    <col min="13850" max="13850" width="2.85546875" style="2" customWidth="1"/>
    <col min="13851" max="13851" width="18" style="2" customWidth="1"/>
    <col min="13852" max="13853" width="15.7109375" style="2" customWidth="1"/>
    <col min="13854" max="13855" width="2.85546875" style="2" customWidth="1"/>
    <col min="13856" max="13856" width="10.85546875" style="2" customWidth="1"/>
    <col min="13857" max="13867" width="11.42578125" style="2" customWidth="1"/>
    <col min="13868" max="14080" width="11.42578125" style="2"/>
    <col min="14081" max="14081" width="2.85546875" style="2" customWidth="1"/>
    <col min="14082" max="14083" width="49.7109375" style="2" customWidth="1"/>
    <col min="14084" max="14084" width="6" style="2" customWidth="1"/>
    <col min="14085" max="14085" width="2.85546875" style="2" customWidth="1"/>
    <col min="14086" max="14088" width="15.7109375" style="2" customWidth="1"/>
    <col min="14089" max="14089" width="2.85546875" style="2" customWidth="1"/>
    <col min="14090" max="14092" width="15.7109375" style="2" customWidth="1"/>
    <col min="14093" max="14094" width="2.85546875" style="2" customWidth="1"/>
    <col min="14095" max="14095" width="10.85546875" style="2" customWidth="1"/>
    <col min="14096" max="14096" width="2.85546875" style="2" customWidth="1"/>
    <col min="14097" max="14098" width="15.7109375" style="2" customWidth="1"/>
    <col min="14099" max="14099" width="2.85546875" style="2" customWidth="1"/>
    <col min="14100" max="14100" width="52.85546875" style="2" customWidth="1"/>
    <col min="14101" max="14101" width="49.7109375" style="2" customWidth="1"/>
    <col min="14102" max="14102" width="2.85546875" style="2" customWidth="1"/>
    <col min="14103" max="14103" width="17" style="2" customWidth="1"/>
    <col min="14104" max="14105" width="15.7109375" style="2" customWidth="1"/>
    <col min="14106" max="14106" width="2.85546875" style="2" customWidth="1"/>
    <col min="14107" max="14107" width="18" style="2" customWidth="1"/>
    <col min="14108" max="14109" width="15.7109375" style="2" customWidth="1"/>
    <col min="14110" max="14111" width="2.85546875" style="2" customWidth="1"/>
    <col min="14112" max="14112" width="10.85546875" style="2" customWidth="1"/>
    <col min="14113" max="14123" width="11.42578125" style="2" customWidth="1"/>
    <col min="14124" max="14336" width="11.42578125" style="2"/>
    <col min="14337" max="14337" width="2.85546875" style="2" customWidth="1"/>
    <col min="14338" max="14339" width="49.7109375" style="2" customWidth="1"/>
    <col min="14340" max="14340" width="6" style="2" customWidth="1"/>
    <col min="14341" max="14341" width="2.85546875" style="2" customWidth="1"/>
    <col min="14342" max="14344" width="15.7109375" style="2" customWidth="1"/>
    <col min="14345" max="14345" width="2.85546875" style="2" customWidth="1"/>
    <col min="14346" max="14348" width="15.7109375" style="2" customWidth="1"/>
    <col min="14349" max="14350" width="2.85546875" style="2" customWidth="1"/>
    <col min="14351" max="14351" width="10.85546875" style="2" customWidth="1"/>
    <col min="14352" max="14352" width="2.85546875" style="2" customWidth="1"/>
    <col min="14353" max="14354" width="15.7109375" style="2" customWidth="1"/>
    <col min="14355" max="14355" width="2.85546875" style="2" customWidth="1"/>
    <col min="14356" max="14356" width="52.85546875" style="2" customWidth="1"/>
    <col min="14357" max="14357" width="49.7109375" style="2" customWidth="1"/>
    <col min="14358" max="14358" width="2.85546875" style="2" customWidth="1"/>
    <col min="14359" max="14359" width="17" style="2" customWidth="1"/>
    <col min="14360" max="14361" width="15.7109375" style="2" customWidth="1"/>
    <col min="14362" max="14362" width="2.85546875" style="2" customWidth="1"/>
    <col min="14363" max="14363" width="18" style="2" customWidth="1"/>
    <col min="14364" max="14365" width="15.7109375" style="2" customWidth="1"/>
    <col min="14366" max="14367" width="2.85546875" style="2" customWidth="1"/>
    <col min="14368" max="14368" width="10.85546875" style="2" customWidth="1"/>
    <col min="14369" max="14379" width="11.42578125" style="2" customWidth="1"/>
    <col min="14380" max="14592" width="11.42578125" style="2"/>
    <col min="14593" max="14593" width="2.85546875" style="2" customWidth="1"/>
    <col min="14594" max="14595" width="49.7109375" style="2" customWidth="1"/>
    <col min="14596" max="14596" width="6" style="2" customWidth="1"/>
    <col min="14597" max="14597" width="2.85546875" style="2" customWidth="1"/>
    <col min="14598" max="14600" width="15.7109375" style="2" customWidth="1"/>
    <col min="14601" max="14601" width="2.85546875" style="2" customWidth="1"/>
    <col min="14602" max="14604" width="15.7109375" style="2" customWidth="1"/>
    <col min="14605" max="14606" width="2.85546875" style="2" customWidth="1"/>
    <col min="14607" max="14607" width="10.85546875" style="2" customWidth="1"/>
    <col min="14608" max="14608" width="2.85546875" style="2" customWidth="1"/>
    <col min="14609" max="14610" width="15.7109375" style="2" customWidth="1"/>
    <col min="14611" max="14611" width="2.85546875" style="2" customWidth="1"/>
    <col min="14612" max="14612" width="52.85546875" style="2" customWidth="1"/>
    <col min="14613" max="14613" width="49.7109375" style="2" customWidth="1"/>
    <col min="14614" max="14614" width="2.85546875" style="2" customWidth="1"/>
    <col min="14615" max="14615" width="17" style="2" customWidth="1"/>
    <col min="14616" max="14617" width="15.7109375" style="2" customWidth="1"/>
    <col min="14618" max="14618" width="2.85546875" style="2" customWidth="1"/>
    <col min="14619" max="14619" width="18" style="2" customWidth="1"/>
    <col min="14620" max="14621" width="15.7109375" style="2" customWidth="1"/>
    <col min="14622" max="14623" width="2.85546875" style="2" customWidth="1"/>
    <col min="14624" max="14624" width="10.85546875" style="2" customWidth="1"/>
    <col min="14625" max="14635" width="11.42578125" style="2" customWidth="1"/>
    <col min="14636" max="14848" width="11.42578125" style="2"/>
    <col min="14849" max="14849" width="2.85546875" style="2" customWidth="1"/>
    <col min="14850" max="14851" width="49.7109375" style="2" customWidth="1"/>
    <col min="14852" max="14852" width="6" style="2" customWidth="1"/>
    <col min="14853" max="14853" width="2.85546875" style="2" customWidth="1"/>
    <col min="14854" max="14856" width="15.7109375" style="2" customWidth="1"/>
    <col min="14857" max="14857" width="2.85546875" style="2" customWidth="1"/>
    <col min="14858" max="14860" width="15.7109375" style="2" customWidth="1"/>
    <col min="14861" max="14862" width="2.85546875" style="2" customWidth="1"/>
    <col min="14863" max="14863" width="10.85546875" style="2" customWidth="1"/>
    <col min="14864" max="14864" width="2.85546875" style="2" customWidth="1"/>
    <col min="14865" max="14866" width="15.7109375" style="2" customWidth="1"/>
    <col min="14867" max="14867" width="2.85546875" style="2" customWidth="1"/>
    <col min="14868" max="14868" width="52.85546875" style="2" customWidth="1"/>
    <col min="14869" max="14869" width="49.7109375" style="2" customWidth="1"/>
    <col min="14870" max="14870" width="2.85546875" style="2" customWidth="1"/>
    <col min="14871" max="14871" width="17" style="2" customWidth="1"/>
    <col min="14872" max="14873" width="15.7109375" style="2" customWidth="1"/>
    <col min="14874" max="14874" width="2.85546875" style="2" customWidth="1"/>
    <col min="14875" max="14875" width="18" style="2" customWidth="1"/>
    <col min="14876" max="14877" width="15.7109375" style="2" customWidth="1"/>
    <col min="14878" max="14879" width="2.85546875" style="2" customWidth="1"/>
    <col min="14880" max="14880" width="10.85546875" style="2" customWidth="1"/>
    <col min="14881" max="14891" width="11.42578125" style="2" customWidth="1"/>
    <col min="14892" max="15104" width="11.42578125" style="2"/>
    <col min="15105" max="15105" width="2.85546875" style="2" customWidth="1"/>
    <col min="15106" max="15107" width="49.7109375" style="2" customWidth="1"/>
    <col min="15108" max="15108" width="6" style="2" customWidth="1"/>
    <col min="15109" max="15109" width="2.85546875" style="2" customWidth="1"/>
    <col min="15110" max="15112" width="15.7109375" style="2" customWidth="1"/>
    <col min="15113" max="15113" width="2.85546875" style="2" customWidth="1"/>
    <col min="15114" max="15116" width="15.7109375" style="2" customWidth="1"/>
    <col min="15117" max="15118" width="2.85546875" style="2" customWidth="1"/>
    <col min="15119" max="15119" width="10.85546875" style="2" customWidth="1"/>
    <col min="15120" max="15120" width="2.85546875" style="2" customWidth="1"/>
    <col min="15121" max="15122" width="15.7109375" style="2" customWidth="1"/>
    <col min="15123" max="15123" width="2.85546875" style="2" customWidth="1"/>
    <col min="15124" max="15124" width="52.85546875" style="2" customWidth="1"/>
    <col min="15125" max="15125" width="49.7109375" style="2" customWidth="1"/>
    <col min="15126" max="15126" width="2.85546875" style="2" customWidth="1"/>
    <col min="15127" max="15127" width="17" style="2" customWidth="1"/>
    <col min="15128" max="15129" width="15.7109375" style="2" customWidth="1"/>
    <col min="15130" max="15130" width="2.85546875" style="2" customWidth="1"/>
    <col min="15131" max="15131" width="18" style="2" customWidth="1"/>
    <col min="15132" max="15133" width="15.7109375" style="2" customWidth="1"/>
    <col min="15134" max="15135" width="2.85546875" style="2" customWidth="1"/>
    <col min="15136" max="15136" width="10.85546875" style="2" customWidth="1"/>
    <col min="15137" max="15147" width="11.42578125" style="2" customWidth="1"/>
    <col min="15148" max="15360" width="11.42578125" style="2"/>
    <col min="15361" max="15361" width="2.85546875" style="2" customWidth="1"/>
    <col min="15362" max="15363" width="49.7109375" style="2" customWidth="1"/>
    <col min="15364" max="15364" width="6" style="2" customWidth="1"/>
    <col min="15365" max="15365" width="2.85546875" style="2" customWidth="1"/>
    <col min="15366" max="15368" width="15.7109375" style="2" customWidth="1"/>
    <col min="15369" max="15369" width="2.85546875" style="2" customWidth="1"/>
    <col min="15370" max="15372" width="15.7109375" style="2" customWidth="1"/>
    <col min="15373" max="15374" width="2.85546875" style="2" customWidth="1"/>
    <col min="15375" max="15375" width="10.85546875" style="2" customWidth="1"/>
    <col min="15376" max="15376" width="2.85546875" style="2" customWidth="1"/>
    <col min="15377" max="15378" width="15.7109375" style="2" customWidth="1"/>
    <col min="15379" max="15379" width="2.85546875" style="2" customWidth="1"/>
    <col min="15380" max="15380" width="52.85546875" style="2" customWidth="1"/>
    <col min="15381" max="15381" width="49.7109375" style="2" customWidth="1"/>
    <col min="15382" max="15382" width="2.85546875" style="2" customWidth="1"/>
    <col min="15383" max="15383" width="17" style="2" customWidth="1"/>
    <col min="15384" max="15385" width="15.7109375" style="2" customWidth="1"/>
    <col min="15386" max="15386" width="2.85546875" style="2" customWidth="1"/>
    <col min="15387" max="15387" width="18" style="2" customWidth="1"/>
    <col min="15388" max="15389" width="15.7109375" style="2" customWidth="1"/>
    <col min="15390" max="15391" width="2.85546875" style="2" customWidth="1"/>
    <col min="15392" max="15392" width="10.85546875" style="2" customWidth="1"/>
    <col min="15393" max="15403" width="11.42578125" style="2" customWidth="1"/>
    <col min="15404" max="15616" width="11.42578125" style="2"/>
    <col min="15617" max="15617" width="2.85546875" style="2" customWidth="1"/>
    <col min="15618" max="15619" width="49.7109375" style="2" customWidth="1"/>
    <col min="15620" max="15620" width="6" style="2" customWidth="1"/>
    <col min="15621" max="15621" width="2.85546875" style="2" customWidth="1"/>
    <col min="15622" max="15624" width="15.7109375" style="2" customWidth="1"/>
    <col min="15625" max="15625" width="2.85546875" style="2" customWidth="1"/>
    <col min="15626" max="15628" width="15.7109375" style="2" customWidth="1"/>
    <col min="15629" max="15630" width="2.85546875" style="2" customWidth="1"/>
    <col min="15631" max="15631" width="10.85546875" style="2" customWidth="1"/>
    <col min="15632" max="15632" width="2.85546875" style="2" customWidth="1"/>
    <col min="15633" max="15634" width="15.7109375" style="2" customWidth="1"/>
    <col min="15635" max="15635" width="2.85546875" style="2" customWidth="1"/>
    <col min="15636" max="15636" width="52.85546875" style="2" customWidth="1"/>
    <col min="15637" max="15637" width="49.7109375" style="2" customWidth="1"/>
    <col min="15638" max="15638" width="2.85546875" style="2" customWidth="1"/>
    <col min="15639" max="15639" width="17" style="2" customWidth="1"/>
    <col min="15640" max="15641" width="15.7109375" style="2" customWidth="1"/>
    <col min="15642" max="15642" width="2.85546875" style="2" customWidth="1"/>
    <col min="15643" max="15643" width="18" style="2" customWidth="1"/>
    <col min="15644" max="15645" width="15.7109375" style="2" customWidth="1"/>
    <col min="15646" max="15647" width="2.85546875" style="2" customWidth="1"/>
    <col min="15648" max="15648" width="10.85546875" style="2" customWidth="1"/>
    <col min="15649" max="15659" width="11.42578125" style="2" customWidth="1"/>
    <col min="15660" max="15872" width="11.42578125" style="2"/>
    <col min="15873" max="15873" width="2.85546875" style="2" customWidth="1"/>
    <col min="15874" max="15875" width="49.7109375" style="2" customWidth="1"/>
    <col min="15876" max="15876" width="6" style="2" customWidth="1"/>
    <col min="15877" max="15877" width="2.85546875" style="2" customWidth="1"/>
    <col min="15878" max="15880" width="15.7109375" style="2" customWidth="1"/>
    <col min="15881" max="15881" width="2.85546875" style="2" customWidth="1"/>
    <col min="15882" max="15884" width="15.7109375" style="2" customWidth="1"/>
    <col min="15885" max="15886" width="2.85546875" style="2" customWidth="1"/>
    <col min="15887" max="15887" width="10.85546875" style="2" customWidth="1"/>
    <col min="15888" max="15888" width="2.85546875" style="2" customWidth="1"/>
    <col min="15889" max="15890" width="15.7109375" style="2" customWidth="1"/>
    <col min="15891" max="15891" width="2.85546875" style="2" customWidth="1"/>
    <col min="15892" max="15892" width="52.85546875" style="2" customWidth="1"/>
    <col min="15893" max="15893" width="49.7109375" style="2" customWidth="1"/>
    <col min="15894" max="15894" width="2.85546875" style="2" customWidth="1"/>
    <col min="15895" max="15895" width="17" style="2" customWidth="1"/>
    <col min="15896" max="15897" width="15.7109375" style="2" customWidth="1"/>
    <col min="15898" max="15898" width="2.85546875" style="2" customWidth="1"/>
    <col min="15899" max="15899" width="18" style="2" customWidth="1"/>
    <col min="15900" max="15901" width="15.7109375" style="2" customWidth="1"/>
    <col min="15902" max="15903" width="2.85546875" style="2" customWidth="1"/>
    <col min="15904" max="15904" width="10.85546875" style="2" customWidth="1"/>
    <col min="15905" max="15915" width="11.42578125" style="2" customWidth="1"/>
    <col min="15916" max="16128" width="11.42578125" style="2"/>
    <col min="16129" max="16129" width="2.85546875" style="2" customWidth="1"/>
    <col min="16130" max="16131" width="49.7109375" style="2" customWidth="1"/>
    <col min="16132" max="16132" width="6" style="2" customWidth="1"/>
    <col min="16133" max="16133" width="2.85546875" style="2" customWidth="1"/>
    <col min="16134" max="16136" width="15.7109375" style="2" customWidth="1"/>
    <col min="16137" max="16137" width="2.85546875" style="2" customWidth="1"/>
    <col min="16138" max="16140" width="15.7109375" style="2" customWidth="1"/>
    <col min="16141" max="16142" width="2.85546875" style="2" customWidth="1"/>
    <col min="16143" max="16143" width="10.85546875" style="2" customWidth="1"/>
    <col min="16144" max="16144" width="2.85546875" style="2" customWidth="1"/>
    <col min="16145" max="16146" width="15.7109375" style="2" customWidth="1"/>
    <col min="16147" max="16147" width="2.85546875" style="2" customWidth="1"/>
    <col min="16148" max="16148" width="52.85546875" style="2" customWidth="1"/>
    <col min="16149" max="16149" width="49.7109375" style="2" customWidth="1"/>
    <col min="16150" max="16150" width="2.85546875" style="2" customWidth="1"/>
    <col min="16151" max="16151" width="17" style="2" customWidth="1"/>
    <col min="16152" max="16153" width="15.7109375" style="2" customWidth="1"/>
    <col min="16154" max="16154" width="2.85546875" style="2" customWidth="1"/>
    <col min="16155" max="16155" width="18" style="2" customWidth="1"/>
    <col min="16156" max="16157" width="15.7109375" style="2" customWidth="1"/>
    <col min="16158" max="16159" width="2.85546875" style="2" customWidth="1"/>
    <col min="16160" max="16160" width="10.85546875" style="2" customWidth="1"/>
    <col min="16161" max="16171" width="11.42578125" style="2" customWidth="1"/>
    <col min="16172" max="16384" width="11.42578125" style="2"/>
  </cols>
  <sheetData>
    <row r="1" spans="1:33" ht="12" customHeight="1" x14ac:dyDescent="0.25">
      <c r="A1" s="102"/>
      <c r="B1" s="102"/>
      <c r="C1" s="102"/>
      <c r="D1" s="102"/>
      <c r="E1" s="102"/>
      <c r="F1" s="103"/>
      <c r="G1" s="102"/>
      <c r="H1" s="102"/>
      <c r="I1" s="102"/>
      <c r="J1" s="103"/>
      <c r="K1" s="102"/>
      <c r="L1" s="102"/>
      <c r="M1" s="102"/>
      <c r="N1" s="102"/>
      <c r="O1" s="102"/>
      <c r="P1" s="102"/>
      <c r="Q1" s="102"/>
      <c r="R1" s="102"/>
      <c r="S1" s="102"/>
      <c r="T1" s="102"/>
      <c r="U1" s="102"/>
      <c r="V1" s="102"/>
      <c r="W1" s="103"/>
      <c r="X1" s="102"/>
      <c r="Y1" s="102"/>
      <c r="Z1" s="102"/>
      <c r="AA1" s="103"/>
      <c r="AB1" s="102"/>
      <c r="AC1" s="102"/>
      <c r="AD1" s="102"/>
      <c r="AE1" s="102"/>
      <c r="AF1" s="102"/>
      <c r="AG1" s="185"/>
    </row>
    <row r="2" spans="1:33" ht="12" customHeight="1" x14ac:dyDescent="0.25">
      <c r="A2" s="102"/>
      <c r="B2" s="103" t="s">
        <v>401</v>
      </c>
      <c r="C2" s="103"/>
      <c r="D2" s="102"/>
      <c r="E2" s="102"/>
      <c r="F2" s="103"/>
      <c r="G2" s="102"/>
      <c r="H2" s="102"/>
      <c r="I2" s="102"/>
      <c r="J2" s="103"/>
      <c r="K2" s="102"/>
      <c r="L2" s="102"/>
      <c r="M2" s="102"/>
      <c r="N2" s="102"/>
      <c r="O2" s="102"/>
      <c r="P2" s="102"/>
      <c r="Q2" s="102"/>
      <c r="R2" s="102"/>
      <c r="S2" s="102"/>
      <c r="T2" s="103"/>
      <c r="U2" s="103"/>
      <c r="V2" s="102"/>
      <c r="W2" s="103"/>
      <c r="X2" s="102"/>
      <c r="Y2" s="102"/>
      <c r="Z2" s="102"/>
      <c r="AA2" s="103"/>
      <c r="AB2" s="102"/>
      <c r="AC2" s="102"/>
      <c r="AD2" s="102"/>
      <c r="AE2" s="102"/>
      <c r="AF2" s="102"/>
      <c r="AG2" s="185"/>
    </row>
    <row r="3" spans="1:33" ht="12" customHeight="1" x14ac:dyDescent="0.25">
      <c r="A3" s="102"/>
      <c r="B3" s="103" t="s">
        <v>402</v>
      </c>
      <c r="C3" s="103"/>
      <c r="D3" s="102"/>
      <c r="E3" s="102"/>
      <c r="F3" s="103"/>
      <c r="G3" s="102"/>
      <c r="H3" s="102"/>
      <c r="I3" s="102"/>
      <c r="J3" s="103"/>
      <c r="K3" s="102"/>
      <c r="L3" s="102"/>
      <c r="M3" s="102"/>
      <c r="N3" s="102"/>
      <c r="O3" s="102"/>
      <c r="P3" s="102"/>
      <c r="Q3" s="102"/>
      <c r="R3" s="102"/>
      <c r="S3" s="102"/>
      <c r="T3" s="103" t="s">
        <v>402</v>
      </c>
      <c r="U3" s="103"/>
      <c r="V3" s="102"/>
      <c r="W3" s="103"/>
      <c r="X3" s="102"/>
      <c r="Y3" s="102"/>
      <c r="Z3" s="102"/>
      <c r="AA3" s="103"/>
      <c r="AB3" s="102"/>
      <c r="AC3" s="102"/>
      <c r="AD3" s="102"/>
      <c r="AE3" s="102"/>
      <c r="AF3" s="102"/>
      <c r="AG3" s="185"/>
    </row>
    <row r="4" spans="1:33" ht="12" customHeight="1" x14ac:dyDescent="0.25">
      <c r="A4" s="102"/>
      <c r="B4" s="106" t="s">
        <v>2</v>
      </c>
      <c r="C4" s="106"/>
      <c r="D4" s="102"/>
      <c r="E4" s="102"/>
      <c r="F4" s="103"/>
      <c r="G4" s="102"/>
      <c r="H4" s="102"/>
      <c r="I4" s="102"/>
      <c r="J4" s="103"/>
      <c r="K4" s="102"/>
      <c r="L4" s="102"/>
      <c r="M4" s="102"/>
      <c r="N4" s="102"/>
      <c r="O4" s="102"/>
      <c r="P4" s="102"/>
      <c r="Q4" s="102"/>
      <c r="R4" s="102"/>
      <c r="S4" s="102"/>
      <c r="T4" s="106" t="s">
        <v>3</v>
      </c>
      <c r="U4" s="106"/>
      <c r="V4" s="102"/>
      <c r="W4" s="103"/>
      <c r="X4" s="102"/>
      <c r="Y4" s="102"/>
      <c r="Z4" s="102"/>
      <c r="AA4" s="103"/>
      <c r="AB4" s="102"/>
      <c r="AC4" s="102"/>
      <c r="AD4" s="102"/>
      <c r="AE4" s="102"/>
      <c r="AF4" s="102"/>
      <c r="AG4" s="185"/>
    </row>
    <row r="5" spans="1:33" ht="12" customHeight="1" x14ac:dyDescent="0.25">
      <c r="A5" s="12"/>
      <c r="B5" s="2288" t="s">
        <v>4</v>
      </c>
      <c r="C5" s="2288" t="s">
        <v>357</v>
      </c>
      <c r="D5" s="2288" t="s">
        <v>5</v>
      </c>
      <c r="E5" s="12"/>
      <c r="F5" s="2332">
        <v>2017</v>
      </c>
      <c r="G5" s="2332"/>
      <c r="H5" s="2332"/>
      <c r="I5" s="12"/>
      <c r="J5" s="2309">
        <v>2016</v>
      </c>
      <c r="K5" s="2309"/>
      <c r="L5" s="2309"/>
      <c r="M5" s="12"/>
      <c r="N5" s="12"/>
      <c r="O5" s="2285" t="s">
        <v>591</v>
      </c>
      <c r="P5" s="12"/>
      <c r="Q5" s="2285" t="s">
        <v>656</v>
      </c>
      <c r="R5" s="2285" t="s">
        <v>191</v>
      </c>
      <c r="S5" s="12"/>
      <c r="T5" s="2288" t="s">
        <v>4</v>
      </c>
      <c r="U5" s="2288" t="s">
        <v>357</v>
      </c>
      <c r="V5" s="12"/>
      <c r="W5" s="2309">
        <v>2017</v>
      </c>
      <c r="X5" s="2309"/>
      <c r="Y5" s="2309"/>
      <c r="Z5" s="12"/>
      <c r="AA5" s="2309">
        <v>2016</v>
      </c>
      <c r="AB5" s="2309"/>
      <c r="AC5" s="2309"/>
      <c r="AD5" s="12"/>
      <c r="AE5" s="12"/>
      <c r="AF5" s="2285" t="s">
        <v>591</v>
      </c>
      <c r="AG5" s="185"/>
    </row>
    <row r="6" spans="1:33" ht="12" customHeight="1" x14ac:dyDescent="0.25">
      <c r="A6" s="12"/>
      <c r="B6" s="2289"/>
      <c r="C6" s="2289"/>
      <c r="D6" s="2289"/>
      <c r="E6" s="12"/>
      <c r="F6" s="2289" t="s">
        <v>184</v>
      </c>
      <c r="G6" s="133" t="s">
        <v>185</v>
      </c>
      <c r="H6" s="133" t="s">
        <v>186</v>
      </c>
      <c r="I6" s="12"/>
      <c r="J6" s="2289" t="s">
        <v>184</v>
      </c>
      <c r="K6" s="133" t="s">
        <v>185</v>
      </c>
      <c r="L6" s="133" t="s">
        <v>186</v>
      </c>
      <c r="M6" s="12"/>
      <c r="N6" s="12"/>
      <c r="O6" s="2286"/>
      <c r="P6" s="12"/>
      <c r="Q6" s="2286"/>
      <c r="R6" s="2286"/>
      <c r="S6" s="12"/>
      <c r="T6" s="2289"/>
      <c r="U6" s="2289"/>
      <c r="V6" s="12"/>
      <c r="W6" s="2289" t="s">
        <v>184</v>
      </c>
      <c r="X6" s="133" t="s">
        <v>185</v>
      </c>
      <c r="Y6" s="133" t="s">
        <v>186</v>
      </c>
      <c r="Z6" s="12"/>
      <c r="AA6" s="2289" t="s">
        <v>184</v>
      </c>
      <c r="AB6" s="133" t="s">
        <v>185</v>
      </c>
      <c r="AC6" s="133" t="s">
        <v>186</v>
      </c>
      <c r="AD6" s="12"/>
      <c r="AE6" s="12"/>
      <c r="AF6" s="2286"/>
      <c r="AG6" s="16"/>
    </row>
    <row r="7" spans="1:33" ht="12" customHeight="1" x14ac:dyDescent="0.25">
      <c r="A7" s="12"/>
      <c r="B7" s="2290"/>
      <c r="C7" s="2290"/>
      <c r="D7" s="2290"/>
      <c r="E7" s="12"/>
      <c r="F7" s="2290"/>
      <c r="G7" s="134" t="s">
        <v>187</v>
      </c>
      <c r="H7" s="134" t="s">
        <v>187</v>
      </c>
      <c r="I7" s="12"/>
      <c r="J7" s="2290"/>
      <c r="K7" s="134" t="s">
        <v>187</v>
      </c>
      <c r="L7" s="134" t="s">
        <v>187</v>
      </c>
      <c r="M7" s="12"/>
      <c r="N7" s="12"/>
      <c r="O7" s="2287"/>
      <c r="P7" s="12"/>
      <c r="Q7" s="2287"/>
      <c r="R7" s="2287"/>
      <c r="S7" s="12"/>
      <c r="T7" s="2290"/>
      <c r="U7" s="2290"/>
      <c r="V7" s="12"/>
      <c r="W7" s="2290"/>
      <c r="X7" s="134" t="s">
        <v>187</v>
      </c>
      <c r="Y7" s="134" t="s">
        <v>187</v>
      </c>
      <c r="Z7" s="12"/>
      <c r="AA7" s="2290"/>
      <c r="AB7" s="134" t="s">
        <v>187</v>
      </c>
      <c r="AC7" s="134" t="s">
        <v>187</v>
      </c>
      <c r="AD7" s="12"/>
      <c r="AE7" s="12"/>
      <c r="AF7" s="2287"/>
      <c r="AG7" s="405"/>
    </row>
    <row r="8" spans="1:33" ht="12" customHeight="1" x14ac:dyDescent="0.25">
      <c r="A8" s="16"/>
      <c r="B8" s="16"/>
      <c r="C8" s="16"/>
      <c r="D8" s="16"/>
      <c r="E8" s="16"/>
      <c r="F8" s="18"/>
      <c r="G8" s="16"/>
      <c r="H8" s="16"/>
      <c r="I8" s="16"/>
      <c r="J8" s="18"/>
      <c r="K8" s="16"/>
      <c r="L8" s="16"/>
      <c r="M8" s="16"/>
      <c r="N8" s="16"/>
      <c r="O8" s="19"/>
      <c r="P8" s="16"/>
      <c r="Q8" s="19"/>
      <c r="R8" s="16"/>
      <c r="S8" s="16"/>
      <c r="T8" s="16"/>
      <c r="U8" s="16"/>
      <c r="V8" s="16"/>
      <c r="W8" s="18"/>
      <c r="X8" s="16"/>
      <c r="Y8" s="16"/>
      <c r="Z8" s="16"/>
      <c r="AA8" s="18"/>
      <c r="AB8" s="16"/>
      <c r="AC8" s="16"/>
      <c r="AD8" s="16"/>
      <c r="AE8" s="16"/>
      <c r="AF8" s="19"/>
      <c r="AG8" s="19"/>
    </row>
    <row r="9" spans="1:33" ht="12" customHeight="1" x14ac:dyDescent="0.25">
      <c r="A9" s="102"/>
      <c r="B9" s="227" t="s">
        <v>8</v>
      </c>
      <c r="C9" s="106"/>
      <c r="D9" s="21"/>
      <c r="E9" s="102"/>
      <c r="F9" s="453"/>
      <c r="G9" s="453"/>
      <c r="H9" s="453"/>
      <c r="I9" s="102"/>
      <c r="J9" s="169"/>
      <c r="K9" s="21"/>
      <c r="L9" s="21"/>
      <c r="M9" s="1839"/>
      <c r="N9" s="102"/>
      <c r="O9" s="23"/>
      <c r="P9" s="102"/>
      <c r="S9" s="102"/>
      <c r="T9" s="227" t="s">
        <v>8</v>
      </c>
      <c r="U9" s="106"/>
      <c r="V9" s="102"/>
      <c r="W9" s="141"/>
      <c r="X9" s="142"/>
      <c r="Y9" s="142"/>
      <c r="Z9" s="309"/>
      <c r="AA9" s="141"/>
      <c r="AB9" s="142"/>
      <c r="AC9" s="142"/>
      <c r="AD9" s="102"/>
      <c r="AE9" s="102"/>
      <c r="AF9" s="23"/>
      <c r="AG9" s="19"/>
    </row>
    <row r="10" spans="1:33" s="102" customFormat="1" ht="12" customHeight="1" x14ac:dyDescent="0.25">
      <c r="A10" s="103"/>
      <c r="B10" s="229" t="s">
        <v>589</v>
      </c>
      <c r="C10" s="407" t="s">
        <v>358</v>
      </c>
      <c r="D10" s="148" t="s">
        <v>11</v>
      </c>
      <c r="E10" s="103"/>
      <c r="F10" s="1014">
        <v>8.06</v>
      </c>
      <c r="G10" s="910">
        <v>8.06</v>
      </c>
      <c r="H10" s="910">
        <v>0</v>
      </c>
      <c r="I10" s="882"/>
      <c r="J10" s="1014">
        <v>56.73</v>
      </c>
      <c r="K10" s="910">
        <v>56.73</v>
      </c>
      <c r="L10" s="910">
        <v>0</v>
      </c>
      <c r="M10" s="1839"/>
      <c r="N10" s="28"/>
      <c r="O10" s="819">
        <f>(F10-J10)/J10</f>
        <v>-0.85792349726775952</v>
      </c>
      <c r="P10" s="103"/>
      <c r="Q10" s="890">
        <f>VLOOKUP(B1:B10,'FX rates'!$B$9:$K$114,9,FALSE)</f>
        <v>3.1908840000000001</v>
      </c>
      <c r="R10" s="891">
        <f>VLOOKUP(B1:B10,'FX rates'!$B$9:$K$114,10,FALSE)</f>
        <v>3.4843799999999998</v>
      </c>
      <c r="S10" s="103"/>
      <c r="T10" s="229" t="s">
        <v>589</v>
      </c>
      <c r="U10" s="407" t="s">
        <v>358</v>
      </c>
      <c r="V10" s="103"/>
      <c r="W10" s="439">
        <f>F10/Q10</f>
        <v>2.5259457880637468</v>
      </c>
      <c r="X10" s="378">
        <f>G10/Q10</f>
        <v>2.5259457880637468</v>
      </c>
      <c r="Y10" s="378">
        <f>H10/Q10</f>
        <v>0</v>
      </c>
      <c r="Z10" s="438"/>
      <c r="AA10" s="439">
        <f>J10/R10</f>
        <v>16.28123224217795</v>
      </c>
      <c r="AB10" s="378">
        <f>K10/R10</f>
        <v>16.28123224217795</v>
      </c>
      <c r="AC10" s="378">
        <f>L10/Q10</f>
        <v>0</v>
      </c>
      <c r="AD10" s="153"/>
      <c r="AE10" s="28"/>
      <c r="AF10" s="1020">
        <f>W10/AA10-1</f>
        <v>-0.84485536779457859</v>
      </c>
      <c r="AG10" s="305"/>
    </row>
    <row r="11" spans="1:33" s="102" customFormat="1" ht="12" customHeight="1" x14ac:dyDescent="0.25">
      <c r="B11" s="31" t="s">
        <v>12</v>
      </c>
      <c r="C11" s="408" t="s">
        <v>359</v>
      </c>
      <c r="D11" s="155" t="s">
        <v>13</v>
      </c>
      <c r="F11" s="1015">
        <v>69.11</v>
      </c>
      <c r="G11" s="852">
        <v>69.11</v>
      </c>
      <c r="H11" s="852">
        <v>0</v>
      </c>
      <c r="I11" s="883"/>
      <c r="J11" s="1015">
        <v>58.3</v>
      </c>
      <c r="K11" s="852">
        <v>58.3</v>
      </c>
      <c r="L11" s="852">
        <v>0</v>
      </c>
      <c r="M11" s="1839"/>
      <c r="N11" s="34"/>
      <c r="O11" s="820">
        <f>(F11-J11)/J11</f>
        <v>0.1854202401372213</v>
      </c>
      <c r="Q11" s="892">
        <f>VLOOKUP(B2:B11,'FX rates'!$B$9:$K$114,9,FALSE)</f>
        <v>16.53961</v>
      </c>
      <c r="R11" s="893">
        <f>VLOOKUP(B2:B11,'FX rates'!$B$9:$K$114,10,FALSE)</f>
        <v>14.741</v>
      </c>
      <c r="T11" s="31" t="s">
        <v>12</v>
      </c>
      <c r="U11" s="408" t="s">
        <v>359</v>
      </c>
      <c r="W11" s="440">
        <f>F11/Q11</f>
        <v>4.1784540264250492</v>
      </c>
      <c r="X11" s="193">
        <f>G11/Q11</f>
        <v>4.1784540264250492</v>
      </c>
      <c r="Y11" s="193">
        <f>H11/Q11</f>
        <v>0</v>
      </c>
      <c r="Z11" s="398"/>
      <c r="AA11" s="440">
        <f>J11/R11</f>
        <v>3.9549555661081337</v>
      </c>
      <c r="AB11" s="193">
        <f>K11/R11</f>
        <v>3.9549555661081337</v>
      </c>
      <c r="AC11" s="193">
        <f>L11/Q11</f>
        <v>0</v>
      </c>
      <c r="AD11" s="66"/>
      <c r="AE11" s="34"/>
      <c r="AF11" s="1021">
        <f>W11/AA11-1</f>
        <v>5.6510991484247874E-2</v>
      </c>
      <c r="AG11" s="305"/>
    </row>
    <row r="12" spans="1:33" ht="12" customHeight="1" x14ac:dyDescent="0.25">
      <c r="A12" s="102"/>
      <c r="B12" s="31" t="s">
        <v>18</v>
      </c>
      <c r="C12" s="417" t="s">
        <v>395</v>
      </c>
      <c r="D12" s="155" t="s">
        <v>19</v>
      </c>
      <c r="E12" s="102"/>
      <c r="F12" s="1015">
        <v>50.32</v>
      </c>
      <c r="G12" s="852">
        <v>0</v>
      </c>
      <c r="H12" s="852">
        <v>50.32</v>
      </c>
      <c r="I12" s="883"/>
      <c r="J12" s="1015">
        <v>33.630000000000003</v>
      </c>
      <c r="K12" s="852">
        <v>0</v>
      </c>
      <c r="L12" s="852">
        <v>33.630000000000003</v>
      </c>
      <c r="M12" s="1839"/>
      <c r="N12" s="34"/>
      <c r="O12" s="820">
        <f>(F12-J12)/J12</f>
        <v>0.49628308058281284</v>
      </c>
      <c r="P12" s="102"/>
      <c r="Q12" s="892">
        <f>VLOOKUP(B3:B12,'FX rates'!$B$9:$K$114,9,FALSE)</f>
        <v>3.2228330000000001</v>
      </c>
      <c r="R12" s="893">
        <f>VLOOKUP(B3:B12,'FX rates'!$B$9:$K$114,10,FALSE)</f>
        <v>3.3264800000000001</v>
      </c>
      <c r="S12" s="102"/>
      <c r="T12" s="31" t="s">
        <v>18</v>
      </c>
      <c r="U12" s="409" t="s">
        <v>395</v>
      </c>
      <c r="V12" s="102"/>
      <c r="W12" s="440">
        <f>F12/Q12</f>
        <v>15.613592140827651</v>
      </c>
      <c r="X12" s="193">
        <f>G12/Q12</f>
        <v>0</v>
      </c>
      <c r="Y12" s="193">
        <f>H12/Q12</f>
        <v>15.613592140827651</v>
      </c>
      <c r="Z12" s="398"/>
      <c r="AA12" s="440">
        <f>J12/R12</f>
        <v>10.109785719439168</v>
      </c>
      <c r="AB12" s="193">
        <f>K12/R12</f>
        <v>0</v>
      </c>
      <c r="AC12" s="193">
        <f>L12/Q12</f>
        <v>10.434918594913233</v>
      </c>
      <c r="AD12" s="66"/>
      <c r="AE12" s="34"/>
      <c r="AF12" s="1021">
        <f>W12/AA12-1</f>
        <v>0.54440386513887473</v>
      </c>
      <c r="AG12" s="19"/>
    </row>
    <row r="13" spans="1:33" ht="12" customHeight="1" x14ac:dyDescent="0.25">
      <c r="A13" s="102"/>
      <c r="B13" s="37" t="s">
        <v>24</v>
      </c>
      <c r="C13" s="356" t="s">
        <v>360</v>
      </c>
      <c r="D13" s="160" t="s">
        <v>25</v>
      </c>
      <c r="E13" s="102"/>
      <c r="F13" s="1016">
        <f>SUM(G13:H13)</f>
        <v>23041.9</v>
      </c>
      <c r="G13" s="1067">
        <v>23041.9</v>
      </c>
      <c r="H13" s="1067">
        <v>0</v>
      </c>
      <c r="I13" s="883"/>
      <c r="J13" s="1016">
        <f>SUM(K13:L13)</f>
        <v>15155.2</v>
      </c>
      <c r="K13" s="1067">
        <v>15155.2</v>
      </c>
      <c r="L13" s="1067">
        <v>0</v>
      </c>
      <c r="M13" s="1839"/>
      <c r="N13" s="34"/>
      <c r="O13" s="821">
        <f>(F13-J13)/J13</f>
        <v>0.52039563978040548</v>
      </c>
      <c r="P13" s="102"/>
      <c r="Q13" s="894">
        <f>VLOOKUP(B5:B13,'FX rates'!$B$9:$K$114,9,FALSE)</f>
        <v>1.29776</v>
      </c>
      <c r="R13" s="895">
        <f>VLOOKUP(B5:B13,'FX rates'!$B$9:$K$114,10,FALSE)</f>
        <v>1.3251200000000001</v>
      </c>
      <c r="S13" s="102"/>
      <c r="T13" s="37" t="s">
        <v>24</v>
      </c>
      <c r="U13" s="410" t="s">
        <v>360</v>
      </c>
      <c r="V13" s="102"/>
      <c r="W13" s="441">
        <f>F13/Q13</f>
        <v>17755.131919615338</v>
      </c>
      <c r="X13" s="382">
        <f>G13/Q13</f>
        <v>17755.131919615338</v>
      </c>
      <c r="Y13" s="442">
        <f>H13/Q13</f>
        <v>0</v>
      </c>
      <c r="Z13" s="398"/>
      <c r="AA13" s="441">
        <f>J13/R13</f>
        <v>11436.851002173387</v>
      </c>
      <c r="AB13" s="382">
        <f>K13/R13</f>
        <v>11436.851002173387</v>
      </c>
      <c r="AC13" s="442">
        <f>L13/Q13</f>
        <v>0</v>
      </c>
      <c r="AD13" s="69"/>
      <c r="AE13" s="34"/>
      <c r="AF13" s="1022">
        <f>W13/AA13-1</f>
        <v>0.5524493513329205</v>
      </c>
      <c r="AG13" s="305"/>
    </row>
    <row r="14" spans="1:33" ht="12" customHeight="1" x14ac:dyDescent="0.25">
      <c r="A14" s="102"/>
      <c r="B14" s="40"/>
      <c r="C14" s="50"/>
      <c r="D14" s="162"/>
      <c r="E14" s="102"/>
      <c r="F14" s="453"/>
      <c r="G14" s="453"/>
      <c r="H14" s="453"/>
      <c r="I14" s="883"/>
      <c r="J14" s="453" t="s">
        <v>598</v>
      </c>
      <c r="K14" s="453" t="s">
        <v>598</v>
      </c>
      <c r="L14" s="453" t="s">
        <v>598</v>
      </c>
      <c r="M14" s="1839"/>
      <c r="N14" s="453"/>
      <c r="O14" s="170"/>
      <c r="P14" s="102"/>
      <c r="Q14" s="170"/>
      <c r="R14" s="170"/>
      <c r="S14" s="102"/>
      <c r="T14" s="140" t="s">
        <v>26</v>
      </c>
      <c r="U14" s="50"/>
      <c r="V14" s="102"/>
      <c r="W14" s="444">
        <f>SUM(W10:W13)</f>
        <v>17777.449911570653</v>
      </c>
      <c r="X14" s="444"/>
      <c r="Y14" s="444"/>
      <c r="Z14" s="444"/>
      <c r="AA14" s="444">
        <f>SUM(AA10:AA13)</f>
        <v>11467.196975701112</v>
      </c>
      <c r="AB14" s="419"/>
      <c r="AC14" s="419"/>
      <c r="AD14" s="102"/>
      <c r="AE14" s="102"/>
      <c r="AF14" s="163">
        <f>W14/AA14-1</f>
        <v>0.55028730641332069</v>
      </c>
      <c r="AG14" s="305"/>
    </row>
    <row r="15" spans="1:33" ht="12" customHeight="1" x14ac:dyDescent="0.25">
      <c r="A15" s="166"/>
      <c r="B15" s="40"/>
      <c r="C15" s="50"/>
      <c r="D15" s="162"/>
      <c r="E15" s="166"/>
      <c r="F15" s="454"/>
      <c r="G15" s="453"/>
      <c r="H15" s="453"/>
      <c r="I15" s="885"/>
      <c r="J15" s="453" t="s">
        <v>598</v>
      </c>
      <c r="K15" s="453" t="s">
        <v>598</v>
      </c>
      <c r="L15" s="453" t="s">
        <v>598</v>
      </c>
      <c r="M15" s="1839"/>
      <c r="N15" s="453"/>
      <c r="O15" s="170"/>
      <c r="P15" s="166"/>
      <c r="Q15" s="170"/>
      <c r="R15" s="170"/>
      <c r="S15" s="166"/>
      <c r="T15" s="40"/>
      <c r="U15" s="50"/>
      <c r="V15" s="166"/>
      <c r="W15" s="444"/>
      <c r="X15" s="384"/>
      <c r="Y15" s="384"/>
      <c r="Z15" s="445"/>
      <c r="AA15" s="443"/>
      <c r="AB15" s="391"/>
      <c r="AC15" s="391"/>
      <c r="AD15" s="166"/>
      <c r="AE15" s="166"/>
      <c r="AF15" s="163"/>
      <c r="AG15" s="305"/>
    </row>
    <row r="16" spans="1:33" ht="12" customHeight="1" x14ac:dyDescent="0.25">
      <c r="A16" s="166"/>
      <c r="B16" s="227" t="s">
        <v>27</v>
      </c>
      <c r="C16" s="106"/>
      <c r="D16" s="108"/>
      <c r="E16" s="166"/>
      <c r="F16" s="860"/>
      <c r="G16" s="454"/>
      <c r="H16" s="454"/>
      <c r="I16" s="885"/>
      <c r="J16" s="887" t="s">
        <v>598</v>
      </c>
      <c r="K16" s="837" t="s">
        <v>598</v>
      </c>
      <c r="L16" s="837" t="s">
        <v>598</v>
      </c>
      <c r="M16" s="1839"/>
      <c r="N16" s="166"/>
      <c r="O16" s="170"/>
      <c r="P16" s="166"/>
      <c r="Q16" s="170"/>
      <c r="R16" s="170"/>
      <c r="S16" s="166"/>
      <c r="T16" s="227" t="s">
        <v>27</v>
      </c>
      <c r="U16" s="106"/>
      <c r="V16" s="166"/>
      <c r="W16" s="444"/>
      <c r="X16" s="384"/>
      <c r="Y16" s="384"/>
      <c r="Z16" s="445"/>
      <c r="AA16" s="419"/>
      <c r="AB16" s="391"/>
      <c r="AC16" s="391"/>
      <c r="AD16" s="166"/>
      <c r="AE16" s="166"/>
      <c r="AF16" s="170"/>
      <c r="AG16" s="305"/>
    </row>
    <row r="17" spans="1:33" s="102" customFormat="1" ht="12" customHeight="1" x14ac:dyDescent="0.25">
      <c r="A17" s="103"/>
      <c r="B17" s="229" t="s">
        <v>537</v>
      </c>
      <c r="C17" s="407" t="s">
        <v>361</v>
      </c>
      <c r="D17" s="148" t="s">
        <v>30</v>
      </c>
      <c r="E17" s="103"/>
      <c r="F17" s="1014">
        <v>24031.599999999999</v>
      </c>
      <c r="G17" s="910">
        <v>24031.599999999999</v>
      </c>
      <c r="H17" s="910">
        <v>0</v>
      </c>
      <c r="I17" s="882"/>
      <c r="J17" s="1014">
        <v>13198.2</v>
      </c>
      <c r="K17" s="910">
        <v>13198.2</v>
      </c>
      <c r="L17" s="910">
        <v>0</v>
      </c>
      <c r="M17" s="1839"/>
      <c r="N17" s="28"/>
      <c r="O17" s="819">
        <f t="shared" ref="O17:O29" si="0">(F17-J17)/J17</f>
        <v>0.82082405176463435</v>
      </c>
      <c r="P17" s="103"/>
      <c r="Q17" s="890">
        <f>VLOOKUP(B9:B17,'FX rates'!$B$9:$K$114,9,FALSE)</f>
        <v>65.037159000000003</v>
      </c>
      <c r="R17" s="891">
        <f>VLOOKUP(B9:B17,'FX rates'!$B$9:$K$114,10,FALSE)</f>
        <v>67.088700000000003</v>
      </c>
      <c r="S17" s="103"/>
      <c r="T17" s="229" t="s">
        <v>537</v>
      </c>
      <c r="U17" s="407" t="s">
        <v>361</v>
      </c>
      <c r="V17" s="103"/>
      <c r="W17" s="1408">
        <f t="shared" ref="W17:W29" si="1">F17/Q17</f>
        <v>369.50568520374634</v>
      </c>
      <c r="X17" s="1409">
        <f t="shared" ref="X17:X27" si="2">G17/Q17</f>
        <v>369.50568520374634</v>
      </c>
      <c r="Y17" s="1410">
        <f t="shared" ref="Y17:Y27" si="3">H17/Q17</f>
        <v>0</v>
      </c>
      <c r="Z17" s="438"/>
      <c r="AA17" s="1408">
        <f t="shared" ref="AA17:AA29" si="4">J17/R17</f>
        <v>196.72761582800084</v>
      </c>
      <c r="AB17" s="1409">
        <f t="shared" ref="AB17:AB27" si="5">K17/R17</f>
        <v>196.72761582800084</v>
      </c>
      <c r="AC17" s="1410">
        <f t="shared" ref="AC17:AC27" si="6">L17/R17</f>
        <v>0</v>
      </c>
      <c r="AD17" s="714"/>
      <c r="AE17" s="28"/>
      <c r="AF17" s="151">
        <f t="shared" ref="AF17:AF30" si="7">W17/AA17-1</f>
        <v>0.87826037360614162</v>
      </c>
      <c r="AG17" s="305"/>
    </row>
    <row r="18" spans="1:33" ht="12" customHeight="1" x14ac:dyDescent="0.25">
      <c r="A18" s="102"/>
      <c r="B18" s="31" t="s">
        <v>31</v>
      </c>
      <c r="C18" s="408" t="s">
        <v>362</v>
      </c>
      <c r="D18" s="155" t="s">
        <v>32</v>
      </c>
      <c r="E18" s="102"/>
      <c r="F18" s="1015">
        <v>28425.4</v>
      </c>
      <c r="G18" s="852">
        <v>28425.4</v>
      </c>
      <c r="H18" s="852">
        <v>0</v>
      </c>
      <c r="I18" s="883"/>
      <c r="J18" s="1015">
        <v>13687.220615684999</v>
      </c>
      <c r="K18" s="852">
        <v>13687.220615684999</v>
      </c>
      <c r="L18" s="852">
        <v>0</v>
      </c>
      <c r="M18" s="1839"/>
      <c r="N18" s="34"/>
      <c r="O18" s="820">
        <f t="shared" si="0"/>
        <v>1.0767839430764816</v>
      </c>
      <c r="P18" s="102"/>
      <c r="Q18" s="892">
        <f>VLOOKUP(B10:B18,'FX rates'!$B$9:$K$114,9,FALSE)</f>
        <v>4.2970370000000004</v>
      </c>
      <c r="R18" s="893">
        <f>VLOOKUP(B10:B18,'FX rates'!$B$9:$K$114,10,FALSE)</f>
        <v>4.1405099999999999</v>
      </c>
      <c r="S18" s="102"/>
      <c r="T18" s="31" t="s">
        <v>31</v>
      </c>
      <c r="U18" s="408" t="s">
        <v>362</v>
      </c>
      <c r="V18" s="102"/>
      <c r="W18" s="1411">
        <f t="shared" si="1"/>
        <v>6615.1164162654404</v>
      </c>
      <c r="X18" s="193">
        <f t="shared" si="2"/>
        <v>6615.1164162654404</v>
      </c>
      <c r="Y18" s="1412">
        <f t="shared" si="3"/>
        <v>0</v>
      </c>
      <c r="Z18" s="398"/>
      <c r="AA18" s="1411">
        <f t="shared" si="4"/>
        <v>3305.6847141257958</v>
      </c>
      <c r="AB18" s="193">
        <f t="shared" si="5"/>
        <v>3305.6847141257958</v>
      </c>
      <c r="AC18" s="1412">
        <f t="shared" si="6"/>
        <v>0</v>
      </c>
      <c r="AD18" s="33"/>
      <c r="AE18" s="34"/>
      <c r="AF18" s="158">
        <f t="shared" si="7"/>
        <v>1.0011334983030404</v>
      </c>
      <c r="AG18" s="305"/>
    </row>
    <row r="19" spans="1:33" ht="12" customHeight="1" x14ac:dyDescent="0.25">
      <c r="B19" s="31" t="s">
        <v>37</v>
      </c>
      <c r="C19" s="409" t="s">
        <v>363</v>
      </c>
      <c r="D19" s="155" t="s">
        <v>38</v>
      </c>
      <c r="F19" s="1015">
        <v>143473.317028469</v>
      </c>
      <c r="G19" s="852">
        <v>130339.815608013</v>
      </c>
      <c r="H19" s="852">
        <v>13133.501420455999</v>
      </c>
      <c r="I19" s="888"/>
      <c r="J19" s="1015">
        <v>111568.112346038</v>
      </c>
      <c r="K19" s="852">
        <v>105411.279811895</v>
      </c>
      <c r="L19" s="852">
        <v>6156.832534143</v>
      </c>
      <c r="M19" s="1839"/>
      <c r="N19" s="34"/>
      <c r="O19" s="820">
        <f t="shared" si="0"/>
        <v>0.28597064171413322</v>
      </c>
      <c r="Q19" s="892">
        <f>VLOOKUP(B11:B19,'FX rates'!$B$9:$K$114,9,FALSE)</f>
        <v>7.7922289999999998</v>
      </c>
      <c r="R19" s="893">
        <f>VLOOKUP(B11:B19,'FX rates'!$B$9:$K$114,10,FALSE)</f>
        <v>7.76173</v>
      </c>
      <c r="T19" s="31" t="s">
        <v>37</v>
      </c>
      <c r="U19" s="409" t="s">
        <v>363</v>
      </c>
      <c r="W19" s="1411">
        <f t="shared" si="1"/>
        <v>18412.358906350033</v>
      </c>
      <c r="X19" s="193">
        <f t="shared" si="2"/>
        <v>16726.897477989034</v>
      </c>
      <c r="Y19" s="1412">
        <f t="shared" si="3"/>
        <v>1685.461428360999</v>
      </c>
      <c r="Z19" s="394"/>
      <c r="AA19" s="1411">
        <f t="shared" si="4"/>
        <v>14374.129523448768</v>
      </c>
      <c r="AB19" s="193">
        <f t="shared" si="5"/>
        <v>13580.900110142327</v>
      </c>
      <c r="AC19" s="1412">
        <f t="shared" si="6"/>
        <v>793.22941330644073</v>
      </c>
      <c r="AD19" s="33"/>
      <c r="AE19" s="34"/>
      <c r="AF19" s="158">
        <f t="shared" si="7"/>
        <v>0.28093731702595504</v>
      </c>
      <c r="AG19" s="305"/>
    </row>
    <row r="20" spans="1:33" ht="12" customHeight="1" x14ac:dyDescent="0.25">
      <c r="A20" s="102"/>
      <c r="B20" s="31" t="s">
        <v>41</v>
      </c>
      <c r="C20" s="409" t="s">
        <v>364</v>
      </c>
      <c r="D20" s="155" t="s">
        <v>42</v>
      </c>
      <c r="E20" s="102"/>
      <c r="F20" s="1015">
        <v>17513647.809999999</v>
      </c>
      <c r="G20" s="852">
        <v>17489220.449999999</v>
      </c>
      <c r="H20" s="852">
        <v>24427.360000000001</v>
      </c>
      <c r="I20" s="883"/>
      <c r="J20" s="1015">
        <v>11901244.189999999</v>
      </c>
      <c r="K20" s="852">
        <v>11843428.84</v>
      </c>
      <c r="L20" s="852">
        <v>57815.35</v>
      </c>
      <c r="M20" s="1839"/>
      <c r="N20" s="34"/>
      <c r="O20" s="820">
        <f t="shared" si="0"/>
        <v>0.47158125069946988</v>
      </c>
      <c r="P20" s="102"/>
      <c r="Q20" s="892">
        <f>VLOOKUP(B12:B20,'FX rates'!$B$9:$K$114,9,FALSE)</f>
        <v>112.136837</v>
      </c>
      <c r="R20" s="893">
        <f>VLOOKUP(B12:B20,'FX rates'!$B$9:$K$114,10,FALSE)</f>
        <v>108.739</v>
      </c>
      <c r="S20" s="102"/>
      <c r="T20" s="31" t="s">
        <v>41</v>
      </c>
      <c r="U20" s="409" t="s">
        <v>364</v>
      </c>
      <c r="V20" s="102"/>
      <c r="W20" s="1411">
        <f t="shared" si="1"/>
        <v>156181.03986649809</v>
      </c>
      <c r="X20" s="193">
        <f t="shared" si="2"/>
        <v>155963.20458013273</v>
      </c>
      <c r="Y20" s="1412">
        <f t="shared" si="3"/>
        <v>217.8352863653538</v>
      </c>
      <c r="Z20" s="398"/>
      <c r="AA20" s="1411">
        <f t="shared" si="4"/>
        <v>109447.79876585217</v>
      </c>
      <c r="AB20" s="193">
        <f t="shared" si="5"/>
        <v>108916.1095834981</v>
      </c>
      <c r="AC20" s="1412">
        <f t="shared" si="6"/>
        <v>531.68918235407716</v>
      </c>
      <c r="AD20" s="33"/>
      <c r="AE20" s="34"/>
      <c r="AF20" s="158">
        <f t="shared" si="7"/>
        <v>0.42699114671666405</v>
      </c>
      <c r="AG20" s="185"/>
    </row>
    <row r="21" spans="1:33" ht="12" customHeight="1" x14ac:dyDescent="0.25">
      <c r="A21" s="102"/>
      <c r="B21" s="31" t="s">
        <v>41</v>
      </c>
      <c r="C21" s="409" t="s">
        <v>365</v>
      </c>
      <c r="D21" s="155" t="s">
        <v>42</v>
      </c>
      <c r="E21" s="102"/>
      <c r="F21" s="1015">
        <v>26964945.02</v>
      </c>
      <c r="G21" s="852">
        <v>26897956.140000001</v>
      </c>
      <c r="H21" s="852">
        <v>66988.88</v>
      </c>
      <c r="I21" s="883"/>
      <c r="J21" s="1015">
        <v>29780489.989999998</v>
      </c>
      <c r="K21" s="852">
        <v>29251326.16</v>
      </c>
      <c r="L21" s="852">
        <v>529163.82999999996</v>
      </c>
      <c r="M21" s="1839"/>
      <c r="N21" s="34"/>
      <c r="O21" s="820">
        <f t="shared" si="0"/>
        <v>-9.4543272153864211E-2</v>
      </c>
      <c r="P21" s="102"/>
      <c r="Q21" s="892">
        <f>VLOOKUP(B13:B21,'FX rates'!$B$9:$K$114,9,FALSE)</f>
        <v>112.136837</v>
      </c>
      <c r="R21" s="893">
        <f>VLOOKUP(B13:B21,'FX rates'!$B$9:$K$114,10,FALSE)</f>
        <v>108.739</v>
      </c>
      <c r="S21" s="102"/>
      <c r="T21" s="31" t="s">
        <v>41</v>
      </c>
      <c r="U21" s="409" t="s">
        <v>365</v>
      </c>
      <c r="V21" s="102"/>
      <c r="W21" s="1411">
        <f t="shared" si="1"/>
        <v>240464.64784805727</v>
      </c>
      <c r="X21" s="193">
        <f t="shared" si="2"/>
        <v>239867.2627086851</v>
      </c>
      <c r="Y21" s="1412">
        <f t="shared" si="3"/>
        <v>597.38513937217624</v>
      </c>
      <c r="Z21" s="398"/>
      <c r="AA21" s="1411">
        <f t="shared" si="4"/>
        <v>273871.28803833027</v>
      </c>
      <c r="AB21" s="193">
        <f t="shared" si="5"/>
        <v>269004.9215093021</v>
      </c>
      <c r="AC21" s="1412">
        <f t="shared" si="6"/>
        <v>4866.3665290282233</v>
      </c>
      <c r="AD21" s="33"/>
      <c r="AE21" s="34"/>
      <c r="AF21" s="158">
        <f t="shared" si="7"/>
        <v>-0.12197934449264902</v>
      </c>
      <c r="AG21" s="185"/>
    </row>
    <row r="22" spans="1:33" ht="12" customHeight="1" x14ac:dyDescent="0.25">
      <c r="A22" s="102"/>
      <c r="B22" s="31" t="s">
        <v>43</v>
      </c>
      <c r="C22" s="409" t="s">
        <v>366</v>
      </c>
      <c r="D22" s="155" t="s">
        <v>44</v>
      </c>
      <c r="E22" s="102"/>
      <c r="F22" s="1015">
        <v>892837177.06178701</v>
      </c>
      <c r="G22" s="852">
        <v>880568897.67213798</v>
      </c>
      <c r="H22" s="852">
        <v>12268279.389649</v>
      </c>
      <c r="I22" s="883"/>
      <c r="J22" s="1015">
        <v>831882310.37675297</v>
      </c>
      <c r="K22" s="852">
        <v>814371309.81450105</v>
      </c>
      <c r="L22" s="852">
        <v>17511000.562252</v>
      </c>
      <c r="M22" s="1839"/>
      <c r="N22" s="34"/>
      <c r="O22" s="820">
        <f t="shared" si="0"/>
        <v>7.3273425729449698E-2</v>
      </c>
      <c r="P22" s="102"/>
      <c r="Q22" s="892">
        <f>VLOOKUP(B13:B22,'FX rates'!$B$9:$K$114,9,FALSE)</f>
        <v>1128.26604</v>
      </c>
      <c r="R22" s="893">
        <f>VLOOKUP(B13:B22,'FX rates'!$B$9:$K$114,10,FALSE)</f>
        <v>1157.23</v>
      </c>
      <c r="S22" s="102"/>
      <c r="T22" s="31" t="s">
        <v>43</v>
      </c>
      <c r="U22" s="409" t="s">
        <v>366</v>
      </c>
      <c r="V22" s="102"/>
      <c r="W22" s="1411">
        <f t="shared" si="1"/>
        <v>791335.68272761896</v>
      </c>
      <c r="X22" s="193">
        <f t="shared" si="2"/>
        <v>780462.11305991095</v>
      </c>
      <c r="Y22" s="1412">
        <f t="shared" si="3"/>
        <v>10873.569667707981</v>
      </c>
      <c r="Z22" s="398"/>
      <c r="AA22" s="1411">
        <f t="shared" si="4"/>
        <v>718856.50249021628</v>
      </c>
      <c r="AB22" s="193">
        <f t="shared" si="5"/>
        <v>703724.67859846447</v>
      </c>
      <c r="AC22" s="1412">
        <f t="shared" si="6"/>
        <v>15131.823891751856</v>
      </c>
      <c r="AD22" s="33"/>
      <c r="AE22" s="34"/>
      <c r="AF22" s="158">
        <f t="shared" si="7"/>
        <v>0.10082565850948688</v>
      </c>
      <c r="AG22" s="185"/>
    </row>
    <row r="23" spans="1:33" ht="12" customHeight="1" x14ac:dyDescent="0.25">
      <c r="A23" s="102"/>
      <c r="B23" s="31" t="s">
        <v>612</v>
      </c>
      <c r="C23" s="409" t="s">
        <v>367</v>
      </c>
      <c r="D23" s="155" t="s">
        <v>30</v>
      </c>
      <c r="E23" s="102"/>
      <c r="F23" s="1015">
        <v>12476.86103</v>
      </c>
      <c r="G23" s="852">
        <v>12476.86103</v>
      </c>
      <c r="H23" s="852">
        <v>0</v>
      </c>
      <c r="I23" s="883"/>
      <c r="J23" s="1015">
        <v>3755.46</v>
      </c>
      <c r="K23" s="852">
        <v>3755.45622</v>
      </c>
      <c r="L23" s="852">
        <v>0</v>
      </c>
      <c r="M23" s="1839"/>
      <c r="N23" s="34"/>
      <c r="O23" s="820">
        <f t="shared" si="0"/>
        <v>2.32232563520847</v>
      </c>
      <c r="P23" s="102"/>
      <c r="Q23" s="892">
        <f>VLOOKUP(B14:B23,'FX rates'!$B$9:$K$114,9,FALSE)</f>
        <v>65.037159000000003</v>
      </c>
      <c r="R23" s="893">
        <f>VLOOKUP(B14:B23,'FX rates'!$B$9:$K$114,10,FALSE)</f>
        <v>67.088700000000003</v>
      </c>
      <c r="S23" s="102"/>
      <c r="T23" s="31" t="s">
        <v>612</v>
      </c>
      <c r="U23" s="409" t="s">
        <v>367</v>
      </c>
      <c r="V23" s="102"/>
      <c r="W23" s="1411">
        <f t="shared" si="1"/>
        <v>191.84203648870948</v>
      </c>
      <c r="X23" s="193">
        <f t="shared" si="2"/>
        <v>191.84203648870948</v>
      </c>
      <c r="Y23" s="1412">
        <f t="shared" si="3"/>
        <v>0</v>
      </c>
      <c r="Z23" s="398"/>
      <c r="AA23" s="1411">
        <f t="shared" si="4"/>
        <v>55.977534219622676</v>
      </c>
      <c r="AB23" s="193">
        <f t="shared" si="5"/>
        <v>55.977477876304057</v>
      </c>
      <c r="AC23" s="1412">
        <f t="shared" si="6"/>
        <v>0</v>
      </c>
      <c r="AD23" s="33"/>
      <c r="AE23" s="34"/>
      <c r="AF23" s="158">
        <f t="shared" si="7"/>
        <v>2.4271255274666976</v>
      </c>
      <c r="AG23" s="185"/>
    </row>
    <row r="24" spans="1:33" ht="12" customHeight="1" x14ac:dyDescent="0.25">
      <c r="A24" s="102"/>
      <c r="B24" s="31" t="s">
        <v>45</v>
      </c>
      <c r="C24" s="408" t="s">
        <v>368</v>
      </c>
      <c r="D24" s="155" t="s">
        <v>46</v>
      </c>
      <c r="E24" s="102"/>
      <c r="F24" s="1015">
        <v>9.5765505300000004</v>
      </c>
      <c r="G24" s="852">
        <v>9.5765505300000004</v>
      </c>
      <c r="H24" s="852">
        <v>0</v>
      </c>
      <c r="I24" s="883"/>
      <c r="J24" s="1015">
        <v>10.651581589999999</v>
      </c>
      <c r="K24" s="852">
        <v>10.651581589999999</v>
      </c>
      <c r="L24" s="852">
        <v>0</v>
      </c>
      <c r="M24" s="1839"/>
      <c r="N24" s="28"/>
      <c r="O24" s="820">
        <f t="shared" si="0"/>
        <v>-0.10092689530813601</v>
      </c>
      <c r="P24" s="102"/>
      <c r="Q24" s="892">
        <f>VLOOKUP(B15:B24,'FX rates'!$B$9:$K$114,9,FALSE)</f>
        <v>1.4070800000000001</v>
      </c>
      <c r="R24" s="893">
        <f>VLOOKUP(B15:B24,'FX rates'!$B$9:$K$114,10,FALSE)</f>
        <v>1.43571</v>
      </c>
      <c r="S24" s="102"/>
      <c r="T24" s="31" t="s">
        <v>45</v>
      </c>
      <c r="U24" s="408" t="s">
        <v>368</v>
      </c>
      <c r="V24" s="102"/>
      <c r="W24" s="1411">
        <f t="shared" si="1"/>
        <v>6.8059744506353583</v>
      </c>
      <c r="X24" s="193">
        <f t="shared" si="2"/>
        <v>6.8059744506353583</v>
      </c>
      <c r="Y24" s="1412">
        <f t="shared" si="3"/>
        <v>0</v>
      </c>
      <c r="Z24" s="398"/>
      <c r="AA24" s="1411">
        <f t="shared" si="4"/>
        <v>7.4190341991070614</v>
      </c>
      <c r="AB24" s="193">
        <f t="shared" si="5"/>
        <v>7.4190341991070614</v>
      </c>
      <c r="AC24" s="1412">
        <f t="shared" si="6"/>
        <v>0</v>
      </c>
      <c r="AD24" s="60"/>
      <c r="AE24" s="28"/>
      <c r="AF24" s="158">
        <f t="shared" si="7"/>
        <v>-8.2633363321804043E-2</v>
      </c>
      <c r="AG24" s="305"/>
    </row>
    <row r="25" spans="1:33" ht="12" customHeight="1" x14ac:dyDescent="0.25">
      <c r="A25" s="102"/>
      <c r="B25" s="31" t="s">
        <v>45</v>
      </c>
      <c r="C25" s="408" t="s">
        <v>369</v>
      </c>
      <c r="D25" s="155" t="s">
        <v>46</v>
      </c>
      <c r="E25" s="102"/>
      <c r="F25" s="1015">
        <f>SUM(G25:H25)</f>
        <v>3.9952747999999998</v>
      </c>
      <c r="G25" s="852">
        <v>3.9952747999999998</v>
      </c>
      <c r="H25" s="852">
        <v>0</v>
      </c>
      <c r="I25" s="883"/>
      <c r="J25" s="1015">
        <f>SUM(K25:L25)</f>
        <v>1.6</v>
      </c>
      <c r="K25" s="852">
        <v>1.6</v>
      </c>
      <c r="L25" s="852">
        <v>0</v>
      </c>
      <c r="M25" s="1839"/>
      <c r="N25" s="28"/>
      <c r="O25" s="820">
        <f t="shared" si="0"/>
        <v>1.4970467499999998</v>
      </c>
      <c r="P25" s="102"/>
      <c r="Q25" s="892">
        <f>VLOOKUP(B16:B25,'FX rates'!$B$9:$K$114,9,FALSE)</f>
        <v>1.4070800000000001</v>
      </c>
      <c r="R25" s="893">
        <f>VLOOKUP(B16:B25,'FX rates'!$B$9:$K$114,10,FALSE)</f>
        <v>1.43571</v>
      </c>
      <c r="S25" s="102"/>
      <c r="T25" s="31" t="s">
        <v>45</v>
      </c>
      <c r="U25" s="408" t="s">
        <v>369</v>
      </c>
      <c r="V25" s="102"/>
      <c r="W25" s="1411">
        <f t="shared" si="1"/>
        <v>2.8394084202746108</v>
      </c>
      <c r="X25" s="193">
        <f t="shared" si="2"/>
        <v>2.8394084202746108</v>
      </c>
      <c r="Y25" s="1412">
        <f t="shared" si="3"/>
        <v>0</v>
      </c>
      <c r="Z25" s="398"/>
      <c r="AA25" s="1411">
        <f t="shared" si="4"/>
        <v>1.1144311873567783</v>
      </c>
      <c r="AB25" s="193">
        <f t="shared" si="5"/>
        <v>1.1144311873567783</v>
      </c>
      <c r="AC25" s="1412">
        <f t="shared" si="6"/>
        <v>0</v>
      </c>
      <c r="AD25" s="60"/>
      <c r="AE25" s="28"/>
      <c r="AF25" s="158">
        <f t="shared" si="7"/>
        <v>1.5478544144202884</v>
      </c>
      <c r="AG25" s="305"/>
    </row>
    <row r="26" spans="1:33" ht="12" customHeight="1" x14ac:dyDescent="0.25">
      <c r="A26" s="102"/>
      <c r="B26" s="31" t="s">
        <v>553</v>
      </c>
      <c r="C26" s="408" t="s">
        <v>370</v>
      </c>
      <c r="D26" s="155" t="s">
        <v>47</v>
      </c>
      <c r="E26" s="102"/>
      <c r="F26" s="1015">
        <v>8887.7226568299993</v>
      </c>
      <c r="G26" s="852">
        <v>8887.7226568299993</v>
      </c>
      <c r="H26" s="852">
        <v>0</v>
      </c>
      <c r="I26" s="883"/>
      <c r="J26" s="1015">
        <v>13828.665372969999</v>
      </c>
      <c r="K26" s="852">
        <v>13828.665372969999</v>
      </c>
      <c r="L26" s="852">
        <v>0</v>
      </c>
      <c r="M26" s="1839"/>
      <c r="N26" s="34"/>
      <c r="O26" s="820">
        <f t="shared" si="0"/>
        <v>-0.35729714928222517</v>
      </c>
      <c r="P26" s="102"/>
      <c r="Q26" s="892">
        <f>VLOOKUP(B17:B26,'FX rates'!$B$9:$K$114,9,FALSE)</f>
        <v>50.325685999999997</v>
      </c>
      <c r="R26" s="893">
        <f>VLOOKUP(B17:B26,'FX rates'!$B$9:$K$114,10,FALSE)</f>
        <v>47.413499999999999</v>
      </c>
      <c r="S26" s="102"/>
      <c r="T26" s="31" t="s">
        <v>553</v>
      </c>
      <c r="U26" s="408" t="s">
        <v>370</v>
      </c>
      <c r="V26" s="102"/>
      <c r="W26" s="1411">
        <f t="shared" si="1"/>
        <v>176.60410345583765</v>
      </c>
      <c r="X26" s="193">
        <f t="shared" si="2"/>
        <v>176.60410345583765</v>
      </c>
      <c r="Y26" s="1412">
        <f t="shared" si="3"/>
        <v>0</v>
      </c>
      <c r="Z26" s="398"/>
      <c r="AA26" s="1411">
        <f t="shared" si="4"/>
        <v>291.66092722473559</v>
      </c>
      <c r="AB26" s="193">
        <f t="shared" si="5"/>
        <v>291.66092722473559</v>
      </c>
      <c r="AC26" s="1412">
        <f t="shared" si="6"/>
        <v>0</v>
      </c>
      <c r="AD26" s="33"/>
      <c r="AE26" s="34"/>
      <c r="AF26" s="158">
        <f t="shared" si="7"/>
        <v>-0.39448830141118763</v>
      </c>
      <c r="AG26" s="305"/>
    </row>
    <row r="27" spans="1:33" ht="12" customHeight="1" x14ac:dyDescent="0.25">
      <c r="A27" s="102"/>
      <c r="B27" s="31" t="s">
        <v>50</v>
      </c>
      <c r="C27" s="408" t="s">
        <v>371</v>
      </c>
      <c r="D27" s="155" t="s">
        <v>49</v>
      </c>
      <c r="E27" s="102"/>
      <c r="F27" s="1015">
        <v>16552006.4</v>
      </c>
      <c r="G27" s="852">
        <v>16552006.4</v>
      </c>
      <c r="H27" s="852">
        <v>0</v>
      </c>
      <c r="I27" s="883"/>
      <c r="J27" s="1015">
        <v>21541083.100000001</v>
      </c>
      <c r="K27" s="852">
        <v>21541083.100000001</v>
      </c>
      <c r="L27" s="852">
        <v>0</v>
      </c>
      <c r="M27" s="1839"/>
      <c r="N27" s="34"/>
      <c r="O27" s="820">
        <f t="shared" si="0"/>
        <v>-0.23160751373731997</v>
      </c>
      <c r="P27" s="102"/>
      <c r="Q27" s="892">
        <f>VLOOKUP(B18:B27,'FX rates'!$B$9:$K$114,9,FALSE)</f>
        <v>6.6905970000000003</v>
      </c>
      <c r="R27" s="893">
        <f>VLOOKUP(B18:B27,'FX rates'!$B$9:$K$114,10,FALSE)</f>
        <v>6.6430100000000003</v>
      </c>
      <c r="S27" s="102"/>
      <c r="T27" s="31" t="s">
        <v>50</v>
      </c>
      <c r="U27" s="408" t="s">
        <v>371</v>
      </c>
      <c r="V27" s="102"/>
      <c r="W27" s="1411">
        <f t="shared" si="1"/>
        <v>2473920.6979586426</v>
      </c>
      <c r="X27" s="193">
        <f t="shared" si="2"/>
        <v>2473920.6979586426</v>
      </c>
      <c r="Y27" s="1412">
        <f t="shared" si="3"/>
        <v>0</v>
      </c>
      <c r="Z27" s="398"/>
      <c r="AA27" s="1411">
        <f t="shared" si="4"/>
        <v>3242669.0762169561</v>
      </c>
      <c r="AB27" s="193">
        <f t="shared" si="5"/>
        <v>3242669.0762169561</v>
      </c>
      <c r="AC27" s="1412">
        <f t="shared" si="6"/>
        <v>0</v>
      </c>
      <c r="AD27" s="33"/>
      <c r="AE27" s="34"/>
      <c r="AF27" s="158">
        <f t="shared" si="7"/>
        <v>-0.23707272009241531</v>
      </c>
      <c r="AG27" s="305"/>
    </row>
    <row r="28" spans="1:33" s="102" customFormat="1" ht="12" customHeight="1" x14ac:dyDescent="0.25">
      <c r="B28" s="31" t="s">
        <v>51</v>
      </c>
      <c r="C28" s="409" t="s">
        <v>372</v>
      </c>
      <c r="D28" s="155" t="s">
        <v>52</v>
      </c>
      <c r="F28" s="1015">
        <v>8608.0545019800011</v>
      </c>
      <c r="G28" s="852" t="s">
        <v>123</v>
      </c>
      <c r="H28" s="852" t="s">
        <v>123</v>
      </c>
      <c r="I28" s="454"/>
      <c r="J28" s="1015">
        <v>7141.17</v>
      </c>
      <c r="K28" s="852" t="s">
        <v>123</v>
      </c>
      <c r="L28" s="852" t="s">
        <v>123</v>
      </c>
      <c r="M28" s="1839"/>
      <c r="N28" s="34"/>
      <c r="O28" s="820">
        <f t="shared" si="0"/>
        <v>0.20541234867395694</v>
      </c>
      <c r="Q28" s="892">
        <f>VLOOKUP(B19:B28,'FX rates'!$B$9:$K$114,9,FALSE)</f>
        <v>1.3803920000000001</v>
      </c>
      <c r="R28" s="893">
        <f>VLOOKUP(B19:B28,'FX rates'!$B$9:$K$114,10,FALSE)</f>
        <v>1.3807</v>
      </c>
      <c r="T28" s="31" t="s">
        <v>51</v>
      </c>
      <c r="U28" s="409" t="s">
        <v>372</v>
      </c>
      <c r="W28" s="1411">
        <f t="shared" si="1"/>
        <v>6235.9492825081579</v>
      </c>
      <c r="X28" s="380" t="s">
        <v>123</v>
      </c>
      <c r="Y28" s="1399" t="s">
        <v>123</v>
      </c>
      <c r="Z28" s="398"/>
      <c r="AA28" s="1411">
        <f t="shared" si="4"/>
        <v>5172.137321648439</v>
      </c>
      <c r="AB28" s="380" t="s">
        <v>123</v>
      </c>
      <c r="AC28" s="1399" t="s">
        <v>123</v>
      </c>
      <c r="AD28" s="33"/>
      <c r="AE28" s="34"/>
      <c r="AF28" s="158">
        <f t="shared" si="7"/>
        <v>0.20568130633481818</v>
      </c>
      <c r="AG28" s="305"/>
    </row>
    <row r="29" spans="1:33" ht="12" customHeight="1" x14ac:dyDescent="0.25">
      <c r="A29" s="102"/>
      <c r="B29" s="37" t="s">
        <v>474</v>
      </c>
      <c r="C29" s="410" t="s">
        <v>373</v>
      </c>
      <c r="D29" s="160" t="s">
        <v>54</v>
      </c>
      <c r="E29" s="102"/>
      <c r="F29" s="1016">
        <v>519085.55438699998</v>
      </c>
      <c r="G29" s="1067">
        <v>519085.55438699998</v>
      </c>
      <c r="H29" s="1067" t="s">
        <v>123</v>
      </c>
      <c r="I29" s="883"/>
      <c r="J29" s="1016">
        <v>523104.20241899998</v>
      </c>
      <c r="K29" s="1067">
        <v>523104.20241899998</v>
      </c>
      <c r="L29" s="1067" t="s">
        <v>123</v>
      </c>
      <c r="M29" s="1839"/>
      <c r="N29" s="34"/>
      <c r="O29" s="821">
        <f t="shared" si="0"/>
        <v>-7.6823088276035487E-3</v>
      </c>
      <c r="P29" s="102"/>
      <c r="Q29" s="894">
        <f>VLOOKUP(B20:B29,'FX rates'!$B$9:$K$114,9,FALSE)</f>
        <v>33.858508999999998</v>
      </c>
      <c r="R29" s="895">
        <f>VLOOKUP(B20:B29,'FX rates'!$B$9:$K$114,10,FALSE)</f>
        <v>35.209800000000001</v>
      </c>
      <c r="S29" s="102"/>
      <c r="T29" s="37" t="s">
        <v>53</v>
      </c>
      <c r="U29" s="410" t="s">
        <v>373</v>
      </c>
      <c r="V29" s="102"/>
      <c r="W29" s="1413">
        <f t="shared" si="1"/>
        <v>15331.022236891768</v>
      </c>
      <c r="X29" s="1414">
        <f>G29/Q29</f>
        <v>15331.022236891768</v>
      </c>
      <c r="Y29" s="1401" t="s">
        <v>123</v>
      </c>
      <c r="Z29" s="398"/>
      <c r="AA29" s="1413">
        <f t="shared" si="4"/>
        <v>14856.77857923078</v>
      </c>
      <c r="AB29" s="1414">
        <f>K29/R29</f>
        <v>14856.77857923078</v>
      </c>
      <c r="AC29" s="1401" t="s">
        <v>123</v>
      </c>
      <c r="AD29" s="38"/>
      <c r="AE29" s="34"/>
      <c r="AF29" s="161">
        <f t="shared" si="7"/>
        <v>3.1921028851029876E-2</v>
      </c>
      <c r="AG29" s="305"/>
    </row>
    <row r="30" spans="1:33" ht="12" customHeight="1" x14ac:dyDescent="0.25">
      <c r="A30" s="102"/>
      <c r="B30" s="63"/>
      <c r="C30" s="50"/>
      <c r="D30" s="162"/>
      <c r="E30" s="102"/>
      <c r="F30" s="454"/>
      <c r="G30" s="453"/>
      <c r="H30" s="453"/>
      <c r="I30" s="883"/>
      <c r="J30" s="889" t="s">
        <v>598</v>
      </c>
      <c r="K30" s="889" t="s">
        <v>598</v>
      </c>
      <c r="L30" s="889" t="s">
        <v>598</v>
      </c>
      <c r="M30" s="1839"/>
      <c r="N30" s="132"/>
      <c r="O30" s="170"/>
      <c r="P30" s="102"/>
      <c r="Q30" s="170"/>
      <c r="R30" s="170"/>
      <c r="S30" s="102"/>
      <c r="T30" s="140" t="s">
        <v>26</v>
      </c>
      <c r="U30" s="50"/>
      <c r="V30" s="102"/>
      <c r="W30" s="444">
        <f>SUM(W17:W29)</f>
        <v>3709244.1124508516</v>
      </c>
      <c r="X30" s="444"/>
      <c r="Y30" s="444"/>
      <c r="Z30" s="444"/>
      <c r="AA30" s="444">
        <f>SUM(AA17:AA29)</f>
        <v>4383106.295192467</v>
      </c>
      <c r="AB30" s="413"/>
      <c r="AC30" s="413"/>
      <c r="AD30" s="102"/>
      <c r="AE30" s="102"/>
      <c r="AF30" s="163">
        <f t="shared" si="7"/>
        <v>-0.15374078047815753</v>
      </c>
      <c r="AG30" s="305"/>
    </row>
    <row r="31" spans="1:33" ht="12" customHeight="1" x14ac:dyDescent="0.25">
      <c r="A31" s="166"/>
      <c r="B31" s="40"/>
      <c r="C31" s="50"/>
      <c r="D31" s="162"/>
      <c r="E31" s="166"/>
      <c r="F31" s="454"/>
      <c r="G31" s="453"/>
      <c r="H31" s="453"/>
      <c r="I31" s="885"/>
      <c r="J31" s="886" t="s">
        <v>598</v>
      </c>
      <c r="K31" s="886" t="s">
        <v>598</v>
      </c>
      <c r="L31" s="886" t="s">
        <v>598</v>
      </c>
      <c r="M31" s="1839"/>
      <c r="N31" s="166"/>
      <c r="O31" s="170"/>
      <c r="P31" s="166"/>
      <c r="Q31" s="170"/>
      <c r="R31" s="170"/>
      <c r="S31" s="166"/>
      <c r="T31" s="40"/>
      <c r="U31" s="50"/>
      <c r="V31" s="166"/>
      <c r="W31" s="444"/>
      <c r="X31" s="384"/>
      <c r="Y31" s="384"/>
      <c r="Z31" s="445"/>
      <c r="AA31" s="443"/>
      <c r="AB31" s="391"/>
      <c r="AC31" s="391"/>
      <c r="AD31" s="166"/>
      <c r="AE31" s="166"/>
      <c r="AF31" s="170"/>
      <c r="AG31" s="305"/>
    </row>
    <row r="32" spans="1:33" ht="12" customHeight="1" x14ac:dyDescent="0.25">
      <c r="A32" s="166"/>
      <c r="B32" s="227" t="s">
        <v>59</v>
      </c>
      <c r="C32" s="106"/>
      <c r="D32" s="108"/>
      <c r="E32" s="166"/>
      <c r="F32" s="454"/>
      <c r="G32" s="454"/>
      <c r="H32" s="454"/>
      <c r="I32" s="885"/>
      <c r="J32" s="887" t="s">
        <v>598</v>
      </c>
      <c r="K32" s="837" t="s">
        <v>598</v>
      </c>
      <c r="L32" s="837" t="s">
        <v>598</v>
      </c>
      <c r="M32" s="1839"/>
      <c r="N32" s="166"/>
      <c r="O32" s="170"/>
      <c r="P32" s="166"/>
      <c r="Q32" s="170"/>
      <c r="R32" s="170"/>
      <c r="S32" s="166"/>
      <c r="T32" s="227" t="s">
        <v>59</v>
      </c>
      <c r="U32" s="106"/>
      <c r="V32" s="166"/>
      <c r="W32" s="444"/>
      <c r="X32" s="384"/>
      <c r="Y32" s="384"/>
      <c r="Z32" s="445"/>
      <c r="AA32" s="419"/>
      <c r="AB32" s="391"/>
      <c r="AC32" s="391"/>
      <c r="AD32" s="166"/>
      <c r="AE32" s="166"/>
      <c r="AF32" s="163"/>
      <c r="AG32" s="305"/>
    </row>
    <row r="33" spans="1:33" s="102" customFormat="1" ht="12" customHeight="1" x14ac:dyDescent="0.25">
      <c r="A33" s="103"/>
      <c r="B33" s="229" t="s">
        <v>151</v>
      </c>
      <c r="C33" s="407" t="s">
        <v>374</v>
      </c>
      <c r="D33" s="148" t="s">
        <v>64</v>
      </c>
      <c r="E33" s="103"/>
      <c r="F33" s="1014">
        <v>1.42</v>
      </c>
      <c r="G33" s="1881">
        <v>1.42</v>
      </c>
      <c r="H33" s="1881">
        <v>0</v>
      </c>
      <c r="I33" s="860"/>
      <c r="J33" s="1014">
        <v>1.91</v>
      </c>
      <c r="K33" s="910">
        <v>1.91</v>
      </c>
      <c r="L33" s="910">
        <v>0</v>
      </c>
      <c r="M33" s="1839"/>
      <c r="N33" s="28"/>
      <c r="O33" s="819">
        <f t="shared" ref="O33:O43" si="8">(F33-J33)/J33</f>
        <v>-0.25654450261780104</v>
      </c>
      <c r="P33" s="103"/>
      <c r="Q33" s="890">
        <f>VLOOKUP(B24:B33,'FX rates'!$B$9:$K$114,9,FALSE)</f>
        <v>0.88666800000000001</v>
      </c>
      <c r="R33" s="891">
        <f>VLOOKUP(B24:B33,'FX rates'!$B$9:$K$114,10,FALSE)</f>
        <v>0.90380700000000003</v>
      </c>
      <c r="S33" s="103"/>
      <c r="T33" s="229" t="s">
        <v>151</v>
      </c>
      <c r="U33" s="407" t="s">
        <v>374</v>
      </c>
      <c r="V33" s="103"/>
      <c r="W33" s="1408">
        <f t="shared" ref="W33:W50" si="9">F33/Q33</f>
        <v>1.6015013511257876</v>
      </c>
      <c r="X33" s="1409">
        <f t="shared" ref="X33:X52" si="10">G33/Q33</f>
        <v>1.6015013511257876</v>
      </c>
      <c r="Y33" s="1410">
        <f t="shared" ref="Y33:Y52" si="11">H33/Q33</f>
        <v>0</v>
      </c>
      <c r="Z33" s="438"/>
      <c r="AA33" s="1408">
        <f t="shared" ref="AA33:AA43" si="12">J33/R33</f>
        <v>2.1132830349842386</v>
      </c>
      <c r="AB33" s="1409">
        <f t="shared" ref="AB33:AB43" si="13">K33/R33</f>
        <v>2.1132830349842386</v>
      </c>
      <c r="AC33" s="1410">
        <f t="shared" ref="AC33:AC43" si="14">L33/R33</f>
        <v>0</v>
      </c>
      <c r="AD33" s="714"/>
      <c r="AE33" s="28"/>
      <c r="AF33" s="151">
        <f t="shared" ref="AF33:AF43" si="15">W33/AA33-1</f>
        <v>-0.2421737530591912</v>
      </c>
      <c r="AG33" s="305"/>
    </row>
    <row r="34" spans="1:33" s="102" customFormat="1" ht="12.6" customHeight="1" x14ac:dyDescent="0.25">
      <c r="A34" s="103"/>
      <c r="B34" s="229" t="s">
        <v>154</v>
      </c>
      <c r="C34" s="455" t="s">
        <v>375</v>
      </c>
      <c r="D34" s="1568" t="s">
        <v>64</v>
      </c>
      <c r="E34" s="103"/>
      <c r="F34" s="1569">
        <v>214.12</v>
      </c>
      <c r="G34" s="1058">
        <v>214.12</v>
      </c>
      <c r="H34" s="1058">
        <v>0</v>
      </c>
      <c r="I34" s="860"/>
      <c r="J34" s="1015">
        <v>262.45</v>
      </c>
      <c r="K34" s="852">
        <v>262.45</v>
      </c>
      <c r="L34" s="852">
        <v>0</v>
      </c>
      <c r="M34" s="1839"/>
      <c r="N34" s="28"/>
      <c r="O34" s="820">
        <f t="shared" si="8"/>
        <v>-0.18414936178319674</v>
      </c>
      <c r="P34" s="103"/>
      <c r="Q34" s="892">
        <f>VLOOKUP(B23:B34,'FX rates'!$B$9:$K$114,9,FALSE)</f>
        <v>0.88666800000000001</v>
      </c>
      <c r="R34" s="893">
        <f>VLOOKUP(B23:B34,'FX rates'!$B$9:$K$114,10,FALSE)</f>
        <v>0.90380700000000003</v>
      </c>
      <c r="S34" s="103"/>
      <c r="T34" s="229" t="s">
        <v>154</v>
      </c>
      <c r="U34" s="455" t="s">
        <v>375</v>
      </c>
      <c r="V34" s="103"/>
      <c r="W34" s="1411">
        <f t="shared" si="9"/>
        <v>241.4883586641223</v>
      </c>
      <c r="X34" s="193">
        <f t="shared" si="10"/>
        <v>241.4883586641223</v>
      </c>
      <c r="Y34" s="1412">
        <f t="shared" si="11"/>
        <v>0</v>
      </c>
      <c r="Z34" s="438"/>
      <c r="AA34" s="1411">
        <f t="shared" si="12"/>
        <v>290.38279190136831</v>
      </c>
      <c r="AB34" s="193">
        <f t="shared" si="13"/>
        <v>290.38279190136831</v>
      </c>
      <c r="AC34" s="1412">
        <f t="shared" si="14"/>
        <v>0</v>
      </c>
      <c r="AD34" s="569"/>
      <c r="AE34" s="28"/>
      <c r="AF34" s="158">
        <f t="shared" si="15"/>
        <v>-0.16837923802955079</v>
      </c>
      <c r="AG34" s="305"/>
    </row>
    <row r="35" spans="1:33" ht="12" customHeight="1" x14ac:dyDescent="0.25">
      <c r="A35" s="102"/>
      <c r="B35" s="31" t="s">
        <v>68</v>
      </c>
      <c r="C35" s="409" t="s">
        <v>639</v>
      </c>
      <c r="D35" s="155" t="s">
        <v>69</v>
      </c>
      <c r="E35" s="177"/>
      <c r="F35" s="1015">
        <v>2377.5410105699998</v>
      </c>
      <c r="G35" s="1880">
        <v>2377.5410105699998</v>
      </c>
      <c r="H35" s="1880">
        <v>0</v>
      </c>
      <c r="I35" s="454"/>
      <c r="J35" s="1015">
        <v>1052.3499999999999</v>
      </c>
      <c r="K35" s="852">
        <v>1052.3499999999999</v>
      </c>
      <c r="L35" s="852">
        <v>0</v>
      </c>
      <c r="M35" s="1839"/>
      <c r="N35" s="34"/>
      <c r="O35" s="820">
        <f t="shared" si="8"/>
        <v>1.2592683143155794</v>
      </c>
      <c r="P35" s="177"/>
      <c r="Q35" s="892">
        <f>VLOOKUP(B24:B35,'FX rates'!$B$9:$K$114,9,FALSE)</f>
        <v>3.644018</v>
      </c>
      <c r="R35" s="893">
        <f>VLOOKUP(B24:B35,'FX rates'!$B$9:$K$114,10,FALSE)</f>
        <v>3.0224500000000001</v>
      </c>
      <c r="S35" s="177"/>
      <c r="T35" s="1694" t="s">
        <v>68</v>
      </c>
      <c r="U35" s="1842" t="s">
        <v>639</v>
      </c>
      <c r="V35" s="177"/>
      <c r="W35" s="1411">
        <f t="shared" si="9"/>
        <v>652.45040243215044</v>
      </c>
      <c r="X35" s="193">
        <f t="shared" si="10"/>
        <v>652.45040243215044</v>
      </c>
      <c r="Y35" s="1412">
        <f t="shared" si="11"/>
        <v>0</v>
      </c>
      <c r="Z35" s="398"/>
      <c r="AA35" s="1411">
        <f t="shared" si="12"/>
        <v>348.17780277589367</v>
      </c>
      <c r="AB35" s="193">
        <f t="shared" si="13"/>
        <v>348.17780277589367</v>
      </c>
      <c r="AC35" s="1412">
        <f t="shared" si="14"/>
        <v>0</v>
      </c>
      <c r="AD35" s="33"/>
      <c r="AE35" s="34"/>
      <c r="AF35" s="158">
        <f t="shared" si="15"/>
        <v>0.87390005115318425</v>
      </c>
      <c r="AG35" s="305"/>
    </row>
    <row r="36" spans="1:33" ht="12" customHeight="1" x14ac:dyDescent="0.25">
      <c r="A36" s="102"/>
      <c r="B36" s="31" t="s">
        <v>68</v>
      </c>
      <c r="C36" s="409" t="s">
        <v>640</v>
      </c>
      <c r="D36" s="155" t="s">
        <v>69</v>
      </c>
      <c r="E36" s="177"/>
      <c r="F36" s="1015">
        <v>1543.13163482</v>
      </c>
      <c r="G36" s="1880">
        <v>1543.13163482</v>
      </c>
      <c r="H36" s="1880">
        <v>0</v>
      </c>
      <c r="I36" s="454"/>
      <c r="J36" s="1015">
        <v>1130.5557997800001</v>
      </c>
      <c r="K36" s="852">
        <v>1130.5557997800001</v>
      </c>
      <c r="L36" s="852">
        <v>0</v>
      </c>
      <c r="M36" s="1839"/>
      <c r="N36" s="34"/>
      <c r="O36" s="820">
        <f t="shared" si="8"/>
        <v>0.36493186370835023</v>
      </c>
      <c r="P36" s="177"/>
      <c r="Q36" s="892">
        <f>VLOOKUP(B25:B36,'FX rates'!$B$9:$K$114,9,FALSE)</f>
        <v>3.644018</v>
      </c>
      <c r="R36" s="893">
        <f>VLOOKUP(B25:B36,'FX rates'!$B$9:$K$114,10,FALSE)</f>
        <v>3.0224500000000001</v>
      </c>
      <c r="S36" s="177"/>
      <c r="T36" s="1694" t="s">
        <v>68</v>
      </c>
      <c r="U36" s="1842" t="s">
        <v>640</v>
      </c>
      <c r="V36" s="177"/>
      <c r="W36" s="1411">
        <f t="shared" si="9"/>
        <v>423.46981678465914</v>
      </c>
      <c r="X36" s="193">
        <f t="shared" si="10"/>
        <v>423.46981678465914</v>
      </c>
      <c r="Y36" s="1412">
        <f t="shared" si="11"/>
        <v>0</v>
      </c>
      <c r="Z36" s="398"/>
      <c r="AA36" s="1411">
        <f t="shared" si="12"/>
        <v>374.0527716852223</v>
      </c>
      <c r="AB36" s="193">
        <f t="shared" si="13"/>
        <v>374.0527716852223</v>
      </c>
      <c r="AC36" s="1412">
        <f t="shared" si="14"/>
        <v>0</v>
      </c>
      <c r="AD36" s="33"/>
      <c r="AE36" s="34"/>
      <c r="AF36" s="158">
        <f t="shared" si="15"/>
        <v>0.13211249545564896</v>
      </c>
      <c r="AG36" s="305"/>
    </row>
    <row r="37" spans="1:33" ht="13.5" customHeight="1" x14ac:dyDescent="0.25">
      <c r="A37" s="102"/>
      <c r="B37" s="31" t="s">
        <v>70</v>
      </c>
      <c r="C37" s="409" t="s">
        <v>378</v>
      </c>
      <c r="D37" s="155" t="s">
        <v>71</v>
      </c>
      <c r="E37" s="177"/>
      <c r="F37" s="1015">
        <v>567.55507079999995</v>
      </c>
      <c r="G37" s="1880">
        <v>567.55507079999995</v>
      </c>
      <c r="H37" s="1880">
        <v>0</v>
      </c>
      <c r="I37" s="454"/>
      <c r="J37" s="1015">
        <v>576.61296202999995</v>
      </c>
      <c r="K37" s="852">
        <v>576.61296202999995</v>
      </c>
      <c r="L37" s="852">
        <v>0</v>
      </c>
      <c r="M37" s="1839"/>
      <c r="N37" s="34"/>
      <c r="O37" s="820">
        <f t="shared" si="8"/>
        <v>-1.5708788782879863E-2</v>
      </c>
      <c r="P37" s="177"/>
      <c r="Q37" s="892">
        <f>VLOOKUP(B26:B37,'FX rates'!$B$9:$K$114,9,FALSE)</f>
        <v>9.5778090000000002</v>
      </c>
      <c r="R37" s="893">
        <f>VLOOKUP(B26:B37,'FX rates'!$B$9:$K$114,10,FALSE)</f>
        <v>9.7287599999999994</v>
      </c>
      <c r="S37" s="177"/>
      <c r="T37" s="1694" t="s">
        <v>70</v>
      </c>
      <c r="U37" s="1842" t="s">
        <v>378</v>
      </c>
      <c r="V37" s="177"/>
      <c r="W37" s="1411">
        <f t="shared" si="9"/>
        <v>59.257296820180891</v>
      </c>
      <c r="X37" s="193">
        <f t="shared" si="10"/>
        <v>59.257296820180891</v>
      </c>
      <c r="Y37" s="1412">
        <f t="shared" si="11"/>
        <v>0</v>
      </c>
      <c r="Z37" s="398"/>
      <c r="AA37" s="1411">
        <f t="shared" si="12"/>
        <v>59.268906009604514</v>
      </c>
      <c r="AB37" s="193">
        <f t="shared" si="13"/>
        <v>59.268906009604514</v>
      </c>
      <c r="AC37" s="1412">
        <f t="shared" si="14"/>
        <v>0</v>
      </c>
      <c r="AD37" s="33"/>
      <c r="AE37" s="34"/>
      <c r="AF37" s="158">
        <f t="shared" si="15"/>
        <v>-1.9587318554081801E-4</v>
      </c>
      <c r="AG37" s="305"/>
    </row>
    <row r="38" spans="1:33" ht="12" customHeight="1" x14ac:dyDescent="0.25">
      <c r="A38" s="102"/>
      <c r="B38" s="31" t="s">
        <v>72</v>
      </c>
      <c r="C38" s="417" t="s">
        <v>629</v>
      </c>
      <c r="D38" s="155" t="s">
        <v>64</v>
      </c>
      <c r="E38" s="102"/>
      <c r="F38" s="1015">
        <v>1.19</v>
      </c>
      <c r="G38" s="1880">
        <v>1.1399999999999999</v>
      </c>
      <c r="H38" s="1880">
        <v>0.5</v>
      </c>
      <c r="I38" s="454"/>
      <c r="J38" s="1015">
        <v>1.5</v>
      </c>
      <c r="K38" s="852">
        <v>1.5</v>
      </c>
      <c r="L38" s="852">
        <v>0</v>
      </c>
      <c r="M38" s="1839"/>
      <c r="N38" s="34"/>
      <c r="O38" s="820">
        <f t="shared" si="8"/>
        <v>-0.20666666666666669</v>
      </c>
      <c r="P38" s="102"/>
      <c r="Q38" s="892">
        <f>VLOOKUP(B27:B38,'FX rates'!$B$9:$K$114,9,FALSE)</f>
        <v>0.88666800000000001</v>
      </c>
      <c r="R38" s="893">
        <f>VLOOKUP(B27:B38,'FX rates'!$B$9:$K$114,10,FALSE)</f>
        <v>0.90380700000000003</v>
      </c>
      <c r="S38" s="102"/>
      <c r="T38" s="31" t="s">
        <v>72</v>
      </c>
      <c r="U38" s="409" t="s">
        <v>376</v>
      </c>
      <c r="V38" s="102"/>
      <c r="W38" s="1411">
        <f t="shared" si="9"/>
        <v>1.3421032449575263</v>
      </c>
      <c r="X38" s="193">
        <f t="shared" si="10"/>
        <v>1.285712352312252</v>
      </c>
      <c r="Y38" s="1412">
        <f t="shared" si="11"/>
        <v>0.56390892645274215</v>
      </c>
      <c r="Z38" s="398"/>
      <c r="AA38" s="1411">
        <f t="shared" si="12"/>
        <v>1.6596463625530671</v>
      </c>
      <c r="AB38" s="193">
        <f t="shared" si="13"/>
        <v>1.6596463625530671</v>
      </c>
      <c r="AC38" s="1412">
        <f t="shared" si="14"/>
        <v>0</v>
      </c>
      <c r="AD38" s="33"/>
      <c r="AE38" s="34"/>
      <c r="AF38" s="158">
        <f t="shared" si="15"/>
        <v>-0.19133179498978192</v>
      </c>
      <c r="AG38" s="185"/>
    </row>
    <row r="39" spans="1:33" ht="12" customHeight="1" x14ac:dyDescent="0.25">
      <c r="A39" s="102"/>
      <c r="B39" s="31" t="s">
        <v>73</v>
      </c>
      <c r="C39" s="1843" t="s">
        <v>730</v>
      </c>
      <c r="D39" s="155" t="s">
        <v>64</v>
      </c>
      <c r="E39" s="102"/>
      <c r="F39" s="1015">
        <v>2360.1339954329901</v>
      </c>
      <c r="G39" s="1880">
        <v>1843.92979536799</v>
      </c>
      <c r="H39" s="1880">
        <v>516.20420006500001</v>
      </c>
      <c r="I39" s="454"/>
      <c r="J39" s="1015">
        <v>3563.3847351690001</v>
      </c>
      <c r="K39" s="852">
        <v>2375.8931528829999</v>
      </c>
      <c r="L39" s="852">
        <v>1187.491582286</v>
      </c>
      <c r="M39" s="1839"/>
      <c r="N39" s="34"/>
      <c r="O39" s="820">
        <f t="shared" si="8"/>
        <v>-0.33767073419282179</v>
      </c>
      <c r="P39" s="102"/>
      <c r="Q39" s="892">
        <f>VLOOKUP(B28:B39,'FX rates'!$B$9:$K$114,9,FALSE)</f>
        <v>0.88666800000000001</v>
      </c>
      <c r="R39" s="893">
        <f>VLOOKUP(B28:B39,'FX rates'!$B$9:$K$114,10,FALSE)</f>
        <v>0.90380700000000003</v>
      </c>
      <c r="S39" s="102"/>
      <c r="T39" s="31" t="s">
        <v>73</v>
      </c>
      <c r="U39" s="409" t="s">
        <v>379</v>
      </c>
      <c r="V39" s="102"/>
      <c r="W39" s="1411">
        <f t="shared" si="9"/>
        <v>2661.8012552984769</v>
      </c>
      <c r="X39" s="193">
        <f t="shared" si="10"/>
        <v>2079.6169427203754</v>
      </c>
      <c r="Y39" s="1412">
        <f t="shared" si="11"/>
        <v>582.18431257810141</v>
      </c>
      <c r="Z39" s="398"/>
      <c r="AA39" s="1411">
        <f t="shared" si="12"/>
        <v>3942.6390094002372</v>
      </c>
      <c r="AB39" s="193">
        <f t="shared" si="13"/>
        <v>2628.7616193313393</v>
      </c>
      <c r="AC39" s="1412">
        <f t="shared" si="14"/>
        <v>1313.8773900688975</v>
      </c>
      <c r="AD39" s="33"/>
      <c r="AE39" s="34"/>
      <c r="AF39" s="158">
        <f t="shared" si="15"/>
        <v>-0.32486812793358022</v>
      </c>
      <c r="AG39" s="185"/>
    </row>
    <row r="40" spans="1:33" ht="12" customHeight="1" x14ac:dyDescent="0.25">
      <c r="A40" s="102"/>
      <c r="B40" s="31" t="s">
        <v>456</v>
      </c>
      <c r="C40" s="417" t="s">
        <v>380</v>
      </c>
      <c r="D40" s="155" t="s">
        <v>75</v>
      </c>
      <c r="E40" s="102"/>
      <c r="F40" s="1015">
        <v>676.99031300000001</v>
      </c>
      <c r="G40" s="1880">
        <v>676.99031300000001</v>
      </c>
      <c r="H40" s="1880">
        <v>0</v>
      </c>
      <c r="I40" s="454"/>
      <c r="J40" s="1015">
        <v>831.10475799999995</v>
      </c>
      <c r="K40" s="852">
        <v>831.10475799999995</v>
      </c>
      <c r="L40" s="852">
        <v>0</v>
      </c>
      <c r="M40" s="1839"/>
      <c r="N40" s="34"/>
      <c r="O40" s="820">
        <f t="shared" si="8"/>
        <v>-0.18543323632374145</v>
      </c>
      <c r="P40" s="102"/>
      <c r="Q40" s="892">
        <f>VLOOKUP(B29:B40,'FX rates'!$B$9:$K$114,9,FALSE)</f>
        <v>17.812836000000001</v>
      </c>
      <c r="R40" s="893">
        <f>VLOOKUP(B29:B40,'FX rates'!$B$9:$K$114,10,FALSE)</f>
        <v>10.021100000000001</v>
      </c>
      <c r="S40" s="102"/>
      <c r="T40" s="31" t="s">
        <v>454</v>
      </c>
      <c r="U40" s="409" t="s">
        <v>380</v>
      </c>
      <c r="V40" s="102"/>
      <c r="W40" s="1411">
        <f t="shared" si="9"/>
        <v>38.005756803689202</v>
      </c>
      <c r="X40" s="193">
        <f t="shared" si="10"/>
        <v>38.005756803689202</v>
      </c>
      <c r="Y40" s="1412">
        <f t="shared" si="11"/>
        <v>0</v>
      </c>
      <c r="Z40" s="398"/>
      <c r="AA40" s="1411">
        <f t="shared" si="12"/>
        <v>82.93548193312111</v>
      </c>
      <c r="AB40" s="193">
        <f t="shared" si="13"/>
        <v>82.93548193312111</v>
      </c>
      <c r="AC40" s="1412">
        <f t="shared" si="14"/>
        <v>0</v>
      </c>
      <c r="AD40" s="33"/>
      <c r="AE40" s="34"/>
      <c r="AF40" s="158">
        <f t="shared" si="15"/>
        <v>-0.5417431005665716</v>
      </c>
      <c r="AG40" s="185"/>
    </row>
    <row r="41" spans="1:33" ht="12" customHeight="1" x14ac:dyDescent="0.25">
      <c r="A41" s="102"/>
      <c r="B41" s="31" t="s">
        <v>76</v>
      </c>
      <c r="C41" s="1843" t="s">
        <v>675</v>
      </c>
      <c r="D41" s="155" t="s">
        <v>64</v>
      </c>
      <c r="E41" s="102"/>
      <c r="F41" s="1015">
        <v>5359.38249799</v>
      </c>
      <c r="G41" s="1880">
        <v>4436.7400215600001</v>
      </c>
      <c r="H41" s="1880">
        <v>922.64247642999999</v>
      </c>
      <c r="I41" s="454"/>
      <c r="J41" s="1015">
        <v>3608.3979719600002</v>
      </c>
      <c r="K41" s="852">
        <v>3024.3080891200002</v>
      </c>
      <c r="L41" s="852">
        <v>584.08988283999997</v>
      </c>
      <c r="M41" s="1839"/>
      <c r="N41" s="34"/>
      <c r="O41" s="820">
        <f t="shared" si="8"/>
        <v>0.48525260784328195</v>
      </c>
      <c r="P41" s="102"/>
      <c r="Q41" s="892">
        <f>VLOOKUP(B30:B41,'FX rates'!$B$9:$K$114,9,FALSE)</f>
        <v>0.88666800000000001</v>
      </c>
      <c r="R41" s="893">
        <f>VLOOKUP(B30:B41,'FX rates'!$B$9:$K$114,10,FALSE)</f>
        <v>0.90380700000000003</v>
      </c>
      <c r="S41" s="102"/>
      <c r="T41" s="31" t="s">
        <v>76</v>
      </c>
      <c r="U41" s="409" t="s">
        <v>381</v>
      </c>
      <c r="V41" s="102"/>
      <c r="W41" s="1411">
        <f t="shared" si="9"/>
        <v>6044.4072617823131</v>
      </c>
      <c r="X41" s="380">
        <f t="shared" si="10"/>
        <v>5003.8346050156315</v>
      </c>
      <c r="Y41" s="1399">
        <f t="shared" si="11"/>
        <v>1040.5726567666816</v>
      </c>
      <c r="Z41" s="398"/>
      <c r="AA41" s="1411">
        <f t="shared" si="12"/>
        <v>3992.4430458715192</v>
      </c>
      <c r="AB41" s="380">
        <f t="shared" si="13"/>
        <v>3346.1879462318839</v>
      </c>
      <c r="AC41" s="1399">
        <f t="shared" si="14"/>
        <v>646.25509963963543</v>
      </c>
      <c r="AD41" s="33"/>
      <c r="AE41" s="34"/>
      <c r="AF41" s="158">
        <f t="shared" si="15"/>
        <v>0.51396205088828406</v>
      </c>
      <c r="AG41" s="185"/>
    </row>
    <row r="42" spans="1:33" s="1839" customFormat="1" ht="12" customHeight="1" x14ac:dyDescent="0.25">
      <c r="B42" s="1694" t="s">
        <v>78</v>
      </c>
      <c r="C42" s="1843" t="s">
        <v>383</v>
      </c>
      <c r="D42" s="155" t="s">
        <v>79</v>
      </c>
      <c r="F42" s="1015">
        <v>9095.7988904400008</v>
      </c>
      <c r="G42" s="1880">
        <v>934.30539051000017</v>
      </c>
      <c r="H42" s="1880">
        <v>8161.4934999300003</v>
      </c>
      <c r="I42" s="454"/>
      <c r="J42" s="1015">
        <f>SUM(K42:L42)</f>
        <v>4071.6642287099994</v>
      </c>
      <c r="K42" s="1880">
        <v>1040.4061432800002</v>
      </c>
      <c r="L42" s="1880">
        <v>3031.2580854299995</v>
      </c>
      <c r="N42" s="34"/>
      <c r="O42" s="820">
        <f t="shared" si="8"/>
        <v>1.2339265665139996</v>
      </c>
      <c r="Q42" s="892">
        <f>VLOOKUP(B32:B42,'FX rates'!$B$9:$K$114,9,FALSE)</f>
        <v>13.295512</v>
      </c>
      <c r="R42" s="893">
        <f>VLOOKUP(B32:B42,'FX rates'!$B$9:$K$114,10,FALSE)</f>
        <v>14.6919</v>
      </c>
      <c r="T42" s="1694" t="s">
        <v>78</v>
      </c>
      <c r="U42" s="1843" t="s">
        <v>383</v>
      </c>
      <c r="W42" s="1411">
        <f t="shared" si="9"/>
        <v>684.12550719671424</v>
      </c>
      <c r="X42" s="380">
        <f t="shared" si="10"/>
        <v>70.272238520035941</v>
      </c>
      <c r="Y42" s="1399">
        <f t="shared" si="11"/>
        <v>613.85326867667823</v>
      </c>
      <c r="Z42" s="398"/>
      <c r="AA42" s="1411">
        <f t="shared" si="12"/>
        <v>277.13666909725765</v>
      </c>
      <c r="AB42" s="380">
        <f t="shared" si="13"/>
        <v>70.814948596165237</v>
      </c>
      <c r="AC42" s="1399">
        <f t="shared" si="14"/>
        <v>206.32172050109239</v>
      </c>
      <c r="AD42" s="33"/>
      <c r="AE42" s="34"/>
      <c r="AF42" s="158">
        <f t="shared" si="15"/>
        <v>1.468549215898344</v>
      </c>
      <c r="AG42" s="185"/>
    </row>
    <row r="43" spans="1:33" s="1839" customFormat="1" ht="12" customHeight="1" x14ac:dyDescent="0.25">
      <c r="B43" s="1694" t="s">
        <v>78</v>
      </c>
      <c r="C43" s="1843" t="s">
        <v>384</v>
      </c>
      <c r="D43" s="155" t="s">
        <v>79</v>
      </c>
      <c r="F43" s="1015">
        <f>SUM(G43:H43)</f>
        <v>8.1901402000000001</v>
      </c>
      <c r="G43" s="1880">
        <v>8.1901402000000001</v>
      </c>
      <c r="H43" s="1880">
        <v>0</v>
      </c>
      <c r="I43" s="454"/>
      <c r="J43" s="1015">
        <f>SUM(K43:L43)</f>
        <v>1.5972971499999999</v>
      </c>
      <c r="K43" s="1880">
        <v>1.5972971499999999</v>
      </c>
      <c r="L43" s="1880">
        <v>0</v>
      </c>
      <c r="N43" s="34"/>
      <c r="O43" s="820">
        <f t="shared" si="8"/>
        <v>4.1274994136188123</v>
      </c>
      <c r="Q43" s="892">
        <f>VLOOKUP(B33:B43,'FX rates'!$B$9:$K$114,9,FALSE)</f>
        <v>13.295512</v>
      </c>
      <c r="R43" s="893">
        <f>VLOOKUP(B33:B43,'FX rates'!$B$9:$K$114,10,FALSE)</f>
        <v>14.6919</v>
      </c>
      <c r="T43" s="1694" t="s">
        <v>78</v>
      </c>
      <c r="U43" s="1843" t="s">
        <v>384</v>
      </c>
      <c r="W43" s="1411">
        <f t="shared" si="9"/>
        <v>0.61600788296080666</v>
      </c>
      <c r="X43" s="380">
        <f t="shared" si="10"/>
        <v>0.61600788296080666</v>
      </c>
      <c r="Y43" s="1399">
        <f t="shared" si="11"/>
        <v>0</v>
      </c>
      <c r="Z43" s="398"/>
      <c r="AA43" s="1411">
        <f t="shared" si="12"/>
        <v>0.10871957677359632</v>
      </c>
      <c r="AB43" s="380">
        <f t="shared" si="13"/>
        <v>0.10871957677359632</v>
      </c>
      <c r="AC43" s="1399">
        <f t="shared" si="14"/>
        <v>0</v>
      </c>
      <c r="AD43" s="33"/>
      <c r="AE43" s="34"/>
      <c r="AF43" s="158">
        <f t="shared" si="15"/>
        <v>4.6660253952571544</v>
      </c>
      <c r="AG43" s="185"/>
    </row>
    <row r="44" spans="1:33" s="1839" customFormat="1" ht="12.6" customHeight="1" x14ac:dyDescent="0.25">
      <c r="B44" s="1694" t="s">
        <v>78</v>
      </c>
      <c r="C44" s="1843" t="s">
        <v>385</v>
      </c>
      <c r="D44" s="155" t="s">
        <v>79</v>
      </c>
      <c r="F44" s="1015">
        <v>20.997855470000001</v>
      </c>
      <c r="G44" s="1880">
        <v>18.63460547</v>
      </c>
      <c r="H44" s="1880">
        <v>2.4</v>
      </c>
      <c r="I44" s="454"/>
      <c r="J44" s="1015" t="s">
        <v>123</v>
      </c>
      <c r="K44" s="1880" t="s">
        <v>123</v>
      </c>
      <c r="L44" s="1880" t="s">
        <v>123</v>
      </c>
      <c r="N44" s="34"/>
      <c r="O44" s="820" t="s">
        <v>123</v>
      </c>
      <c r="Q44" s="892">
        <f>VLOOKUP(B35:B44,'FX rates'!$B$9:$K$114,9,FALSE)</f>
        <v>13.295512</v>
      </c>
      <c r="R44" s="893">
        <f>VLOOKUP(B35:B44,'FX rates'!$B$9:$K$114,10,FALSE)</f>
        <v>14.6919</v>
      </c>
      <c r="T44" s="1694" t="s">
        <v>78</v>
      </c>
      <c r="U44" s="1843" t="s">
        <v>385</v>
      </c>
      <c r="W44" s="1411">
        <f t="shared" si="9"/>
        <v>1.5793190566861961</v>
      </c>
      <c r="X44" s="380">
        <f t="shared" si="10"/>
        <v>1.4015711068516954</v>
      </c>
      <c r="Y44" s="1399">
        <f t="shared" si="11"/>
        <v>0.18051204045395167</v>
      </c>
      <c r="Z44" s="398"/>
      <c r="AA44" s="1411" t="s">
        <v>123</v>
      </c>
      <c r="AB44" s="380" t="s">
        <v>123</v>
      </c>
      <c r="AC44" s="1399" t="s">
        <v>123</v>
      </c>
      <c r="AD44" s="33"/>
      <c r="AE44" s="34"/>
      <c r="AF44" s="158" t="s">
        <v>123</v>
      </c>
      <c r="AG44" s="185"/>
    </row>
    <row r="45" spans="1:33" ht="12" customHeight="1" x14ac:dyDescent="0.25">
      <c r="A45" s="102"/>
      <c r="B45" s="31" t="s">
        <v>82</v>
      </c>
      <c r="C45" s="417" t="s">
        <v>386</v>
      </c>
      <c r="D45" s="155" t="s">
        <v>64</v>
      </c>
      <c r="E45" s="102"/>
      <c r="F45" s="1015">
        <v>3.43</v>
      </c>
      <c r="G45" s="1880">
        <v>0.5</v>
      </c>
      <c r="H45" s="1880">
        <v>2.93</v>
      </c>
      <c r="I45" s="454"/>
      <c r="J45" s="1015">
        <v>4.5599999999999996</v>
      </c>
      <c r="K45" s="852">
        <v>0.55000000000000004</v>
      </c>
      <c r="L45" s="852">
        <v>4.01</v>
      </c>
      <c r="M45" s="1839"/>
      <c r="N45" s="34"/>
      <c r="O45" s="820">
        <f>(F45-J45)/J45</f>
        <v>-0.24780701754385956</v>
      </c>
      <c r="P45" s="102"/>
      <c r="Q45" s="892">
        <f>VLOOKUP(B37:B45,'FX rates'!$B$9:$K$114,9,FALSE)</f>
        <v>0.88666800000000001</v>
      </c>
      <c r="R45" s="893">
        <f>VLOOKUP(B37:B45,'FX rates'!$B$9:$K$114,10,FALSE)</f>
        <v>0.90380700000000003</v>
      </c>
      <c r="S45" s="102"/>
      <c r="T45" s="31" t="s">
        <v>82</v>
      </c>
      <c r="U45" s="409" t="s">
        <v>386</v>
      </c>
      <c r="V45" s="102"/>
      <c r="W45" s="1411">
        <f t="shared" si="9"/>
        <v>3.8684152354658115</v>
      </c>
      <c r="X45" s="380">
        <f t="shared" si="10"/>
        <v>0.56390892645274215</v>
      </c>
      <c r="Y45" s="1399">
        <f t="shared" si="11"/>
        <v>3.3045063090130693</v>
      </c>
      <c r="Z45" s="398"/>
      <c r="AA45" s="1411">
        <f t="shared" ref="AA45:AA52" si="16">J45/R45</f>
        <v>5.045324942161324</v>
      </c>
      <c r="AB45" s="380">
        <f t="shared" ref="AB45:AB52" si="17">K45/R45</f>
        <v>0.60853699960279128</v>
      </c>
      <c r="AC45" s="1399">
        <f t="shared" ref="AC45:AC52" si="18">L45/R45</f>
        <v>4.4367879425585324</v>
      </c>
      <c r="AD45" s="33"/>
      <c r="AE45" s="34"/>
      <c r="AF45" s="158">
        <f>W45/AA45-1</f>
        <v>-0.23326737528055952</v>
      </c>
    </row>
    <row r="46" spans="1:33" ht="12" customHeight="1" x14ac:dyDescent="0.25">
      <c r="A46" s="102"/>
      <c r="B46" s="31" t="s">
        <v>83</v>
      </c>
      <c r="C46" s="417" t="s">
        <v>387</v>
      </c>
      <c r="D46" s="155" t="s">
        <v>64</v>
      </c>
      <c r="E46" s="102"/>
      <c r="F46" s="1015">
        <v>0.01</v>
      </c>
      <c r="G46" s="1880">
        <v>8.6454599999999989E-3</v>
      </c>
      <c r="H46" s="1880">
        <v>0</v>
      </c>
      <c r="I46" s="454"/>
      <c r="J46" s="1015">
        <v>8.6E-3</v>
      </c>
      <c r="K46" s="852">
        <v>8.6E-3</v>
      </c>
      <c r="L46" s="852">
        <v>0</v>
      </c>
      <c r="M46" s="1839"/>
      <c r="N46" s="34"/>
      <c r="O46" s="820">
        <f>(F46-J46)/J46</f>
        <v>0.16279069767441862</v>
      </c>
      <c r="P46" s="102"/>
      <c r="Q46" s="892">
        <f>VLOOKUP(B38:B46,'FX rates'!$B$9:$K$114,9,FALSE)</f>
        <v>0.88666800000000001</v>
      </c>
      <c r="R46" s="893">
        <f>VLOOKUP(B38:B46,'FX rates'!$B$9:$K$114,10,FALSE)</f>
        <v>0.90380700000000003</v>
      </c>
      <c r="S46" s="102"/>
      <c r="T46" s="31" t="s">
        <v>83</v>
      </c>
      <c r="U46" s="409" t="s">
        <v>387</v>
      </c>
      <c r="V46" s="102"/>
      <c r="W46" s="1411">
        <f t="shared" si="9"/>
        <v>1.1278178529054843E-2</v>
      </c>
      <c r="X46" s="380">
        <f t="shared" si="10"/>
        <v>9.7505041345802481E-3</v>
      </c>
      <c r="Y46" s="1399">
        <f t="shared" si="11"/>
        <v>0</v>
      </c>
      <c r="Z46" s="398"/>
      <c r="AA46" s="1411">
        <f t="shared" si="16"/>
        <v>9.5153058119709175E-3</v>
      </c>
      <c r="AB46" s="380">
        <f t="shared" si="17"/>
        <v>9.5153058119709175E-3</v>
      </c>
      <c r="AC46" s="1399">
        <f t="shared" si="18"/>
        <v>0</v>
      </c>
      <c r="AD46" s="33"/>
      <c r="AE46" s="34"/>
      <c r="AF46" s="158">
        <f>W46/AA46-1</f>
        <v>0.18526705834993851</v>
      </c>
    </row>
    <row r="47" spans="1:33" ht="12" customHeight="1" x14ac:dyDescent="0.25">
      <c r="A47" s="102"/>
      <c r="B47" s="31" t="s">
        <v>84</v>
      </c>
      <c r="C47" s="417" t="s">
        <v>388</v>
      </c>
      <c r="D47" s="155" t="s">
        <v>85</v>
      </c>
      <c r="E47" s="102"/>
      <c r="F47" s="1015">
        <v>5379.3004440000004</v>
      </c>
      <c r="G47" s="1880">
        <v>2634.276836</v>
      </c>
      <c r="H47" s="1880">
        <v>2745.023608</v>
      </c>
      <c r="I47" s="454"/>
      <c r="J47" s="1015">
        <v>6923.135953</v>
      </c>
      <c r="K47" s="852">
        <v>5009.4546769999997</v>
      </c>
      <c r="L47" s="852">
        <v>1913.681276</v>
      </c>
      <c r="M47" s="1839"/>
      <c r="N47" s="34"/>
      <c r="O47" s="820">
        <f>(F47-J47)/J47</f>
        <v>-0.22299656102102255</v>
      </c>
      <c r="P47" s="102"/>
      <c r="Q47" s="892">
        <f>VLOOKUP(B39:B47,'FX rates'!$B$9:$K$114,9,FALSE)</f>
        <v>58.282719999999998</v>
      </c>
      <c r="R47" s="893">
        <f>VLOOKUP(B39:B47,'FX rates'!$B$9:$K$114,10,FALSE)</f>
        <v>66.912499999999994</v>
      </c>
      <c r="S47" s="102"/>
      <c r="T47" s="1694" t="s">
        <v>84</v>
      </c>
      <c r="U47" s="1843" t="s">
        <v>388</v>
      </c>
      <c r="V47" s="102"/>
      <c r="W47" s="1411">
        <f t="shared" si="9"/>
        <v>92.296660897089239</v>
      </c>
      <c r="X47" s="193">
        <f t="shared" si="10"/>
        <v>45.19824805705705</v>
      </c>
      <c r="Y47" s="1412">
        <f t="shared" si="11"/>
        <v>47.098412840032175</v>
      </c>
      <c r="Z47" s="398"/>
      <c r="AA47" s="1411">
        <f t="shared" si="16"/>
        <v>103.46551022604147</v>
      </c>
      <c r="AB47" s="380">
        <f t="shared" si="17"/>
        <v>74.865752691948444</v>
      </c>
      <c r="AC47" s="1399">
        <f t="shared" si="18"/>
        <v>28.599757534093033</v>
      </c>
      <c r="AD47" s="33"/>
      <c r="AE47" s="34"/>
      <c r="AF47" s="158">
        <f>W47/AA47-1</f>
        <v>-0.10794755957373248</v>
      </c>
    </row>
    <row r="48" spans="1:33" s="1860" customFormat="1" ht="12" customHeight="1" x14ac:dyDescent="0.25">
      <c r="A48" s="1839"/>
      <c r="B48" s="1694" t="s">
        <v>84</v>
      </c>
      <c r="C48" s="1843" t="s">
        <v>728</v>
      </c>
      <c r="D48" s="155" t="s">
        <v>85</v>
      </c>
      <c r="E48" s="1839"/>
      <c r="F48" s="1015">
        <v>4410.1163553000006</v>
      </c>
      <c r="G48" s="1880">
        <v>4410.1163553000006</v>
      </c>
      <c r="H48" s="1880">
        <v>0</v>
      </c>
      <c r="I48" s="454"/>
      <c r="J48" s="1015">
        <v>0</v>
      </c>
      <c r="K48" s="1880">
        <v>0</v>
      </c>
      <c r="L48" s="1880">
        <v>0</v>
      </c>
      <c r="M48" s="1839"/>
      <c r="N48" s="34"/>
      <c r="O48" s="820" t="s">
        <v>123</v>
      </c>
      <c r="P48" s="1839"/>
      <c r="Q48" s="892">
        <f>VLOOKUP(B40:B48,'FX rates'!$B$9:$K$114,9,FALSE)</f>
        <v>58.282719999999998</v>
      </c>
      <c r="R48" s="893">
        <f>VLOOKUP(B40:B48,'FX rates'!$B$9:$K$114,10,FALSE)</f>
        <v>66.912499999999994</v>
      </c>
      <c r="S48" s="1839"/>
      <c r="T48" s="1694" t="s">
        <v>84</v>
      </c>
      <c r="U48" s="1843" t="s">
        <v>728</v>
      </c>
      <c r="V48" s="1839"/>
      <c r="W48" s="1411">
        <f t="shared" si="9"/>
        <v>75.667648237762421</v>
      </c>
      <c r="X48" s="193">
        <f t="shared" si="10"/>
        <v>75.667648237762421</v>
      </c>
      <c r="Y48" s="1412">
        <f t="shared" si="11"/>
        <v>0</v>
      </c>
      <c r="Z48" s="398"/>
      <c r="AA48" s="1411">
        <f t="shared" si="16"/>
        <v>0</v>
      </c>
      <c r="AB48" s="380">
        <f t="shared" si="17"/>
        <v>0</v>
      </c>
      <c r="AC48" s="1399">
        <f t="shared" si="18"/>
        <v>0</v>
      </c>
      <c r="AD48" s="33"/>
      <c r="AE48" s="34"/>
      <c r="AF48" s="158" t="s">
        <v>123</v>
      </c>
    </row>
    <row r="49" spans="1:33" ht="12" customHeight="1" x14ac:dyDescent="0.25">
      <c r="A49" s="102"/>
      <c r="B49" s="31" t="s">
        <v>88</v>
      </c>
      <c r="C49" s="417" t="s">
        <v>389</v>
      </c>
      <c r="D49" s="155" t="s">
        <v>64</v>
      </c>
      <c r="E49" s="102"/>
      <c r="F49" s="1015">
        <v>5242.03</v>
      </c>
      <c r="G49" s="1880">
        <v>5242.03</v>
      </c>
      <c r="H49" s="1880">
        <v>0</v>
      </c>
      <c r="I49" s="454"/>
      <c r="J49" s="1015">
        <v>5242.03</v>
      </c>
      <c r="K49" s="852">
        <v>5242.03</v>
      </c>
      <c r="L49" s="852">
        <v>0</v>
      </c>
      <c r="M49" s="1839"/>
      <c r="N49" s="34"/>
      <c r="O49" s="820">
        <f>(F49-J49)/J49</f>
        <v>0</v>
      </c>
      <c r="P49" s="102"/>
      <c r="Q49" s="892">
        <f>VLOOKUP(B40:B49,'FX rates'!$B$9:$K$114,9,FALSE)</f>
        <v>0.88666800000000001</v>
      </c>
      <c r="R49" s="893">
        <f>VLOOKUP(B40:B49,'FX rates'!$B$9:$K$114,10,FALSE)</f>
        <v>0.90380700000000003</v>
      </c>
      <c r="S49" s="102"/>
      <c r="T49" s="31" t="s">
        <v>88</v>
      </c>
      <c r="U49" s="409" t="s">
        <v>389</v>
      </c>
      <c r="V49" s="102"/>
      <c r="W49" s="1411">
        <f t="shared" si="9"/>
        <v>5912.0550194661355</v>
      </c>
      <c r="X49" s="193">
        <f t="shared" si="10"/>
        <v>5912.0550194661355</v>
      </c>
      <c r="Y49" s="1412">
        <f t="shared" si="11"/>
        <v>0</v>
      </c>
      <c r="Z49" s="398"/>
      <c r="AA49" s="1411">
        <f t="shared" si="16"/>
        <v>5799.9440145960361</v>
      </c>
      <c r="AB49" s="380">
        <f t="shared" si="17"/>
        <v>5799.9440145960361</v>
      </c>
      <c r="AC49" s="1399">
        <f t="shared" si="18"/>
        <v>0</v>
      </c>
      <c r="AD49" s="33"/>
      <c r="AE49" s="34"/>
      <c r="AF49" s="158">
        <f>W49/AA49-1</f>
        <v>1.9329670180947112E-2</v>
      </c>
    </row>
    <row r="50" spans="1:33" ht="12" customHeight="1" x14ac:dyDescent="0.25">
      <c r="A50" s="102"/>
      <c r="B50" s="31" t="s">
        <v>89</v>
      </c>
      <c r="C50" s="417" t="s">
        <v>390</v>
      </c>
      <c r="D50" s="155" t="s">
        <v>90</v>
      </c>
      <c r="E50" s="102"/>
      <c r="F50" s="1015">
        <v>1000.7013498300001</v>
      </c>
      <c r="G50" s="1880">
        <v>1000.7013498300001</v>
      </c>
      <c r="H50" s="1880">
        <v>0</v>
      </c>
      <c r="I50" s="454"/>
      <c r="J50" s="1015">
        <v>11.175586539999999</v>
      </c>
      <c r="K50" s="852">
        <v>11.175586539999999</v>
      </c>
      <c r="L50" s="852">
        <v>0</v>
      </c>
      <c r="M50" s="1839"/>
      <c r="N50" s="34"/>
      <c r="O50" s="820">
        <f>(F50-J50)/J50</f>
        <v>88.543519371288426</v>
      </c>
      <c r="P50" s="102"/>
      <c r="Q50" s="892">
        <f>VLOOKUP(B41:B50,'FX rates'!$B$9:$K$114,9,FALSE)</f>
        <v>331.81564400000002</v>
      </c>
      <c r="R50" s="893">
        <f>VLOOKUP(B41:B50,'FX rates'!$B$9:$K$114,10,FALSE)</f>
        <v>256.06200000000001</v>
      </c>
      <c r="S50" s="102"/>
      <c r="T50" s="31" t="s">
        <v>89</v>
      </c>
      <c r="U50" s="409" t="s">
        <v>89</v>
      </c>
      <c r="V50" s="102"/>
      <c r="W50" s="1411">
        <f t="shared" si="9"/>
        <v>3.0158353529286885</v>
      </c>
      <c r="X50" s="193">
        <f t="shared" si="10"/>
        <v>3.0158353529286885</v>
      </c>
      <c r="Y50" s="1412">
        <f t="shared" si="11"/>
        <v>0</v>
      </c>
      <c r="Z50" s="398"/>
      <c r="AA50" s="1411">
        <f t="shared" si="16"/>
        <v>4.3644064874913104E-2</v>
      </c>
      <c r="AB50" s="193">
        <f t="shared" si="17"/>
        <v>4.3644064874913104E-2</v>
      </c>
      <c r="AC50" s="1412">
        <f t="shared" si="18"/>
        <v>0</v>
      </c>
      <c r="AD50" s="33"/>
      <c r="AE50" s="34"/>
      <c r="AF50" s="158">
        <f>W50/AA50-1</f>
        <v>68.100698149273683</v>
      </c>
    </row>
    <row r="51" spans="1:33" ht="12" customHeight="1" x14ac:dyDescent="0.25">
      <c r="A51" s="102"/>
      <c r="B51" s="31" t="s">
        <v>91</v>
      </c>
      <c r="C51" s="417" t="s">
        <v>391</v>
      </c>
      <c r="D51" s="155" t="s">
        <v>92</v>
      </c>
      <c r="E51" s="102"/>
      <c r="F51" s="1015" t="s">
        <v>123</v>
      </c>
      <c r="G51" s="1880">
        <v>406.2</v>
      </c>
      <c r="H51" s="1880">
        <v>0</v>
      </c>
      <c r="I51" s="454"/>
      <c r="J51" s="1015">
        <v>3957</v>
      </c>
      <c r="K51" s="852">
        <v>3534</v>
      </c>
      <c r="L51" s="852">
        <v>423</v>
      </c>
      <c r="M51" s="1839"/>
      <c r="N51" s="34"/>
      <c r="O51" s="820" t="s">
        <v>123</v>
      </c>
      <c r="P51" s="102"/>
      <c r="Q51" s="892">
        <f>VLOOKUP(B42:B51,'FX rates'!$B$9:$K$114,9,FALSE)</f>
        <v>8.2638119999999997</v>
      </c>
      <c r="R51" s="893">
        <f>VLOOKUP(B42:B51,'FX rates'!$B$9:$K$114,10,FALSE)</f>
        <v>8.3936399999999995</v>
      </c>
      <c r="S51" s="102"/>
      <c r="T51" s="31" t="s">
        <v>91</v>
      </c>
      <c r="U51" s="409" t="s">
        <v>391</v>
      </c>
      <c r="V51" s="102"/>
      <c r="W51" s="1411" t="s">
        <v>123</v>
      </c>
      <c r="X51" s="193">
        <f t="shared" si="10"/>
        <v>49.154070784766162</v>
      </c>
      <c r="Y51" s="1412">
        <f t="shared" si="11"/>
        <v>0</v>
      </c>
      <c r="Z51" s="398"/>
      <c r="AA51" s="1411">
        <f t="shared" si="16"/>
        <v>471.42836719230274</v>
      </c>
      <c r="AB51" s="193">
        <f t="shared" si="17"/>
        <v>421.03306789426284</v>
      </c>
      <c r="AC51" s="1412">
        <f t="shared" si="18"/>
        <v>50.395299298039944</v>
      </c>
      <c r="AD51" s="33"/>
      <c r="AE51" s="34"/>
      <c r="AF51" s="158" t="s">
        <v>123</v>
      </c>
    </row>
    <row r="52" spans="1:33" ht="12" customHeight="1" x14ac:dyDescent="0.25">
      <c r="A52" s="102"/>
      <c r="B52" s="37" t="s">
        <v>99</v>
      </c>
      <c r="C52" s="356" t="s">
        <v>392</v>
      </c>
      <c r="D52" s="160" t="s">
        <v>100</v>
      </c>
      <c r="E52" s="102"/>
      <c r="F52" s="1016">
        <v>2750.79</v>
      </c>
      <c r="G52" s="1067">
        <v>2750.79</v>
      </c>
      <c r="H52" s="1067">
        <v>0</v>
      </c>
      <c r="I52" s="454"/>
      <c r="J52" s="1016">
        <v>1217.6300000000001</v>
      </c>
      <c r="K52" s="1067">
        <v>1217.6300000000001</v>
      </c>
      <c r="L52" s="1067">
        <v>0</v>
      </c>
      <c r="M52" s="1839"/>
      <c r="N52" s="34"/>
      <c r="O52" s="821">
        <f>(F52-J52)/J52</f>
        <v>1.2591345482617871</v>
      </c>
      <c r="P52" s="102"/>
      <c r="Q52" s="894">
        <f>VLOOKUP(B42:B52,'FX rates'!$B$9:$K$114,9,FALSE)</f>
        <v>33.251994000000003</v>
      </c>
      <c r="R52" s="895">
        <f>VLOOKUP(B42:B52,'FX rates'!$B$9:$K$114,10,FALSE)</f>
        <v>34.274999999999999</v>
      </c>
      <c r="S52" s="102"/>
      <c r="T52" s="37" t="s">
        <v>99</v>
      </c>
      <c r="U52" s="410" t="s">
        <v>392</v>
      </c>
      <c r="V52" s="102"/>
      <c r="W52" s="1413">
        <f>F52/Q52</f>
        <v>82.725565269860198</v>
      </c>
      <c r="X52" s="1414">
        <f t="shared" si="10"/>
        <v>82.725565269860198</v>
      </c>
      <c r="Y52" s="1415">
        <f t="shared" si="11"/>
        <v>0</v>
      </c>
      <c r="Z52" s="398"/>
      <c r="AA52" s="1413">
        <f t="shared" si="16"/>
        <v>35.525309992706056</v>
      </c>
      <c r="AB52" s="1414">
        <f t="shared" si="17"/>
        <v>35.525309992706056</v>
      </c>
      <c r="AC52" s="1415">
        <f t="shared" si="18"/>
        <v>0</v>
      </c>
      <c r="AD52" s="38"/>
      <c r="AE52" s="34"/>
      <c r="AF52" s="161">
        <f>W52/AA52-1</f>
        <v>1.3286373936454079</v>
      </c>
      <c r="AG52" s="305"/>
    </row>
    <row r="53" spans="1:33" ht="12" customHeight="1" x14ac:dyDescent="0.25">
      <c r="A53" s="102"/>
      <c r="B53" s="102"/>
      <c r="C53" s="102"/>
      <c r="D53" s="102"/>
      <c r="E53" s="102"/>
      <c r="F53" s="102"/>
      <c r="G53" s="102"/>
      <c r="H53" s="102"/>
      <c r="I53" s="102"/>
      <c r="J53" s="102" t="s">
        <v>598</v>
      </c>
      <c r="K53" s="102" t="s">
        <v>598</v>
      </c>
      <c r="L53" s="102" t="s">
        <v>598</v>
      </c>
      <c r="M53" s="1839"/>
      <c r="N53" s="132"/>
      <c r="O53" s="132"/>
      <c r="P53" s="102"/>
      <c r="Q53" s="102"/>
      <c r="R53" s="102"/>
      <c r="S53" s="102"/>
      <c r="T53" s="140" t="s">
        <v>26</v>
      </c>
      <c r="U53" s="102"/>
      <c r="V53" s="102"/>
      <c r="W53" s="413">
        <f>SUM(W33:W52)</f>
        <v>16979.785009955805</v>
      </c>
      <c r="X53" s="413"/>
      <c r="Y53" s="413"/>
      <c r="Z53" s="413"/>
      <c r="AA53" s="413">
        <f>SUM(AA33:AA52)</f>
        <v>15786.37981396847</v>
      </c>
      <c r="AB53" s="446"/>
      <c r="AC53" s="446"/>
      <c r="AD53" s="102"/>
      <c r="AE53" s="102"/>
      <c r="AF53" s="163">
        <f>W53/AA53-1</f>
        <v>7.5597141969899972E-2</v>
      </c>
    </row>
    <row r="54" spans="1:33" ht="12" customHeight="1" x14ac:dyDescent="0.25">
      <c r="A54" s="102"/>
      <c r="B54" s="82"/>
      <c r="C54" s="82"/>
      <c r="D54" s="102"/>
      <c r="E54" s="102"/>
      <c r="F54" s="224"/>
      <c r="G54" s="132"/>
      <c r="H54" s="132"/>
      <c r="I54" s="132"/>
      <c r="J54" s="224" t="s">
        <v>598</v>
      </c>
      <c r="K54" s="132" t="s">
        <v>598</v>
      </c>
      <c r="L54" s="132" t="s">
        <v>598</v>
      </c>
      <c r="M54" s="1839"/>
      <c r="N54" s="132"/>
      <c r="O54" s="132"/>
      <c r="P54" s="102"/>
      <c r="Q54" s="102"/>
      <c r="R54" s="102"/>
      <c r="S54" s="102"/>
      <c r="T54" s="102"/>
      <c r="U54" s="180"/>
      <c r="V54" s="102"/>
      <c r="W54" s="413"/>
      <c r="X54" s="446"/>
      <c r="Y54" s="446"/>
      <c r="Z54" s="446"/>
      <c r="AA54" s="447"/>
      <c r="AB54" s="398"/>
      <c r="AC54" s="398"/>
      <c r="AD54" s="102"/>
      <c r="AE54" s="102"/>
      <c r="AF54" s="181"/>
    </row>
    <row r="55" spans="1:33" ht="12" customHeight="1" x14ac:dyDescent="0.25">
      <c r="A55" s="102"/>
      <c r="B55" s="71"/>
      <c r="C55" s="71"/>
      <c r="D55" s="102"/>
      <c r="E55" s="102"/>
      <c r="F55" s="224"/>
      <c r="G55" s="132"/>
      <c r="H55" s="132"/>
      <c r="I55" s="132"/>
      <c r="J55" s="224" t="s">
        <v>598</v>
      </c>
      <c r="K55" s="132" t="s">
        <v>598</v>
      </c>
      <c r="L55" s="132" t="s">
        <v>598</v>
      </c>
      <c r="M55" s="132"/>
      <c r="N55" s="132"/>
      <c r="O55" s="132"/>
      <c r="P55" s="102"/>
      <c r="Q55" s="102"/>
      <c r="R55" s="102"/>
      <c r="S55" s="102"/>
      <c r="T55" s="73" t="s">
        <v>124</v>
      </c>
      <c r="U55" s="238"/>
      <c r="V55" s="121"/>
      <c r="W55" s="448">
        <f>SUM(W14,W30,W53)</f>
        <v>3744001.3473723782</v>
      </c>
      <c r="X55" s="449"/>
      <c r="Y55" s="449"/>
      <c r="Z55" s="449"/>
      <c r="AA55" s="448">
        <f>SUM(AA14,AA30,AA53)</f>
        <v>4410359.8719821367</v>
      </c>
      <c r="AB55" s="450"/>
      <c r="AC55" s="450"/>
      <c r="AD55" s="121"/>
      <c r="AE55" s="121"/>
      <c r="AF55" s="347">
        <f>W55/AA55-1</f>
        <v>-0.15108937682000967</v>
      </c>
    </row>
    <row r="56" spans="1:33" ht="12" customHeight="1" x14ac:dyDescent="0.25">
      <c r="A56" s="102"/>
      <c r="B56" s="166"/>
      <c r="C56" s="166"/>
      <c r="D56" s="166"/>
      <c r="E56" s="166"/>
      <c r="F56" s="451"/>
      <c r="G56" s="166"/>
      <c r="H56" s="166"/>
      <c r="I56" s="166"/>
      <c r="J56" s="451" t="s">
        <v>598</v>
      </c>
      <c r="K56" s="166" t="s">
        <v>598</v>
      </c>
      <c r="L56" s="166" t="s">
        <v>598</v>
      </c>
      <c r="M56" s="166"/>
      <c r="N56" s="166"/>
      <c r="O56" s="166"/>
      <c r="P56" s="166"/>
      <c r="Q56" s="166"/>
      <c r="R56" s="166"/>
      <c r="S56" s="166"/>
      <c r="T56" s="166"/>
      <c r="U56" s="166"/>
      <c r="V56" s="166"/>
      <c r="W56" s="452"/>
      <c r="X56" s="445"/>
      <c r="Y56" s="445"/>
      <c r="Z56" s="445"/>
      <c r="AA56" s="452"/>
      <c r="AB56" s="445"/>
      <c r="AC56" s="445"/>
      <c r="AD56" s="166"/>
      <c r="AE56" s="166"/>
      <c r="AF56" s="166"/>
    </row>
    <row r="57" spans="1:33" ht="12" customHeight="1" x14ac:dyDescent="0.25">
      <c r="A57" s="166"/>
      <c r="B57" s="166"/>
      <c r="C57" s="102"/>
      <c r="D57" s="102"/>
      <c r="E57" s="102"/>
      <c r="F57" s="224"/>
      <c r="G57" s="132"/>
      <c r="H57" s="132"/>
      <c r="I57" s="132"/>
      <c r="J57" s="224" t="s">
        <v>598</v>
      </c>
      <c r="K57" s="132" t="s">
        <v>598</v>
      </c>
      <c r="L57" s="132" t="s">
        <v>598</v>
      </c>
      <c r="M57" s="132"/>
      <c r="N57" s="132"/>
      <c r="O57" s="132"/>
      <c r="P57" s="102"/>
      <c r="Q57" s="102"/>
      <c r="R57" s="102"/>
      <c r="S57" s="102"/>
      <c r="T57" s="166"/>
      <c r="U57" s="102"/>
      <c r="V57" s="102"/>
      <c r="W57" s="438"/>
      <c r="X57" s="398"/>
      <c r="Y57" s="398"/>
      <c r="Z57" s="398"/>
      <c r="AA57" s="438"/>
      <c r="AB57" s="398"/>
      <c r="AC57" s="398"/>
      <c r="AD57" s="102"/>
      <c r="AE57" s="102"/>
      <c r="AF57" s="102"/>
    </row>
    <row r="58" spans="1:33" ht="12" customHeight="1" x14ac:dyDescent="0.25">
      <c r="A58" s="102"/>
      <c r="B58" s="77" t="s">
        <v>104</v>
      </c>
      <c r="C58" s="102"/>
      <c r="D58" s="102"/>
      <c r="E58" s="102"/>
      <c r="F58" s="224"/>
      <c r="G58" s="132"/>
      <c r="H58" s="132"/>
      <c r="I58" s="132"/>
      <c r="J58" s="224" t="s">
        <v>598</v>
      </c>
      <c r="K58" s="132" t="s">
        <v>598</v>
      </c>
      <c r="L58" s="132" t="s">
        <v>598</v>
      </c>
      <c r="M58" s="132"/>
      <c r="N58" s="132"/>
      <c r="O58" s="132"/>
      <c r="P58" s="102"/>
      <c r="Q58" s="102"/>
      <c r="R58" s="102"/>
      <c r="S58" s="102"/>
      <c r="T58" s="77"/>
      <c r="U58" s="102"/>
      <c r="V58" s="102"/>
      <c r="X58" s="285"/>
      <c r="Y58" s="285"/>
      <c r="Z58" s="285"/>
      <c r="AB58" s="285"/>
      <c r="AC58" s="309"/>
      <c r="AD58" s="102"/>
      <c r="AE58" s="102"/>
      <c r="AF58" s="102"/>
    </row>
    <row r="59" spans="1:33" ht="12" customHeight="1" x14ac:dyDescent="0.25">
      <c r="A59" s="102"/>
      <c r="B59" s="77" t="s">
        <v>105</v>
      </c>
      <c r="J59" s="209" t="s">
        <v>598</v>
      </c>
      <c r="K59" s="2" t="s">
        <v>598</v>
      </c>
      <c r="L59" s="2" t="s">
        <v>598</v>
      </c>
      <c r="T59" s="77"/>
    </row>
    <row r="60" spans="1:33" x14ac:dyDescent="0.25">
      <c r="B60" s="2" t="s">
        <v>585</v>
      </c>
      <c r="J60" s="209" t="s">
        <v>598</v>
      </c>
      <c r="K60" s="2" t="s">
        <v>598</v>
      </c>
      <c r="L60" s="2" t="s">
        <v>598</v>
      </c>
    </row>
    <row r="61" spans="1:33" x14ac:dyDescent="0.25">
      <c r="J61" s="209" t="s">
        <v>598</v>
      </c>
      <c r="K61" s="2" t="s">
        <v>598</v>
      </c>
      <c r="L61" s="2" t="s">
        <v>598</v>
      </c>
    </row>
    <row r="62" spans="1:33" x14ac:dyDescent="0.25">
      <c r="J62" s="209" t="s">
        <v>598</v>
      </c>
      <c r="K62" s="2" t="s">
        <v>598</v>
      </c>
      <c r="L62" s="2" t="s">
        <v>598</v>
      </c>
    </row>
    <row r="63" spans="1:33" x14ac:dyDescent="0.25">
      <c r="J63" s="209" t="s">
        <v>598</v>
      </c>
      <c r="K63" s="2" t="s">
        <v>598</v>
      </c>
      <c r="L63" s="2" t="s">
        <v>598</v>
      </c>
    </row>
    <row r="64" spans="1:33" x14ac:dyDescent="0.25">
      <c r="J64" s="209" t="s">
        <v>598</v>
      </c>
      <c r="K64" s="2" t="s">
        <v>598</v>
      </c>
      <c r="L64" s="2" t="s">
        <v>598</v>
      </c>
    </row>
    <row r="65" spans="10:12" x14ac:dyDescent="0.25">
      <c r="J65" s="209" t="s">
        <v>598</v>
      </c>
      <c r="K65" s="2" t="s">
        <v>598</v>
      </c>
      <c r="L65" s="2" t="s">
        <v>598</v>
      </c>
    </row>
    <row r="66" spans="10:12" x14ac:dyDescent="0.25">
      <c r="J66" s="209" t="s">
        <v>598</v>
      </c>
      <c r="K66" s="2" t="s">
        <v>598</v>
      </c>
      <c r="L66" s="2" t="s">
        <v>598</v>
      </c>
    </row>
    <row r="67" spans="10:12" x14ac:dyDescent="0.25">
      <c r="J67" s="209" t="s">
        <v>598</v>
      </c>
      <c r="K67" s="2" t="s">
        <v>598</v>
      </c>
      <c r="L67" s="2" t="s">
        <v>598</v>
      </c>
    </row>
    <row r="68" spans="10:12" x14ac:dyDescent="0.25">
      <c r="J68" s="209" t="s">
        <v>598</v>
      </c>
      <c r="K68" s="2" t="s">
        <v>598</v>
      </c>
      <c r="L68" s="2" t="s">
        <v>598</v>
      </c>
    </row>
  </sheetData>
  <mergeCells count="17">
    <mergeCell ref="AF5:AF7"/>
    <mergeCell ref="F6:F7"/>
    <mergeCell ref="J6:J7"/>
    <mergeCell ref="W6:W7"/>
    <mergeCell ref="AA6:AA7"/>
    <mergeCell ref="Q5:Q7"/>
    <mergeCell ref="R5:R7"/>
    <mergeCell ref="T5:T7"/>
    <mergeCell ref="U5:U7"/>
    <mergeCell ref="W5:Y5"/>
    <mergeCell ref="AA5:AC5"/>
    <mergeCell ref="O5:O7"/>
    <mergeCell ref="B5:B7"/>
    <mergeCell ref="C5:C7"/>
    <mergeCell ref="D5:D7"/>
    <mergeCell ref="F5:H5"/>
    <mergeCell ref="J5:L5"/>
  </mergeCells>
  <dataValidations count="1">
    <dataValidation type="decimal" operator="greaterThanOrEqual" allowBlank="1" showInputMessage="1" showErrorMessage="1" prompt="Please enter number in millions of local currency" sqref="K21 L42 F36 J35:J36 K35" xr:uid="{96B02025-CCE2-4AD5-9AB2-204D54F82538}">
      <formula1>0</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AJ63"/>
  <sheetViews>
    <sheetView showGridLines="0" zoomScale="85" zoomScaleNormal="85" workbookViewId="0">
      <selection activeCell="L51" sqref="L51"/>
    </sheetView>
  </sheetViews>
  <sheetFormatPr defaultColWidth="11.42578125" defaultRowHeight="15" x14ac:dyDescent="0.25"/>
  <cols>
    <col min="1" max="1" width="2.85546875" style="2" customWidth="1"/>
    <col min="2" max="3" width="49.7109375" style="2" customWidth="1"/>
    <col min="4" max="4" width="6" style="2" customWidth="1"/>
    <col min="5" max="5" width="2.85546875" style="2" customWidth="1"/>
    <col min="6" max="6" width="15.7109375" style="209" customWidth="1"/>
    <col min="7" max="8" width="15.7109375" style="2" customWidth="1"/>
    <col min="9" max="9" width="2.85546875" style="2" customWidth="1"/>
    <col min="10" max="10" width="15.7109375" style="209" customWidth="1"/>
    <col min="11" max="12" width="15.7109375" style="2" customWidth="1"/>
    <col min="13" max="14" width="2.85546875" style="2" customWidth="1"/>
    <col min="15" max="15" width="10.85546875" style="2" customWidth="1"/>
    <col min="16" max="16" width="2.85546875" style="2" customWidth="1"/>
    <col min="17" max="18" width="15.7109375" style="2" customWidth="1"/>
    <col min="19" max="19" width="2.85546875" style="2" customWidth="1"/>
    <col min="20" max="20" width="52.85546875" style="2" customWidth="1"/>
    <col min="21" max="21" width="49.7109375" style="2" customWidth="1"/>
    <col min="22" max="22" width="2.85546875" style="2" customWidth="1"/>
    <col min="23" max="23" width="15.7109375" style="209" customWidth="1"/>
    <col min="24" max="25" width="15.7109375" style="2" customWidth="1"/>
    <col min="26" max="26" width="2.85546875" style="2" customWidth="1"/>
    <col min="27" max="27" width="15.7109375" style="209" customWidth="1"/>
    <col min="28" max="29" width="15.7109375" style="2" customWidth="1"/>
    <col min="30" max="31" width="2.85546875" style="2" customWidth="1"/>
    <col min="32" max="32" width="10.85546875" style="2" customWidth="1"/>
    <col min="33" max="34" width="2.85546875" style="2" customWidth="1"/>
    <col min="35" max="35" width="11.42578125" style="2" customWidth="1"/>
    <col min="36" max="256" width="11.42578125" style="2"/>
    <col min="257" max="257" width="2.85546875" style="2" customWidth="1"/>
    <col min="258" max="259" width="49.7109375" style="2" customWidth="1"/>
    <col min="260" max="260" width="6" style="2" customWidth="1"/>
    <col min="261" max="261" width="2.85546875" style="2" customWidth="1"/>
    <col min="262" max="264" width="15.7109375" style="2" customWidth="1"/>
    <col min="265" max="265" width="2.85546875" style="2" customWidth="1"/>
    <col min="266" max="268" width="15.7109375" style="2" customWidth="1"/>
    <col min="269" max="270" width="2.85546875" style="2" customWidth="1"/>
    <col min="271" max="271" width="10.85546875" style="2" customWidth="1"/>
    <col min="272" max="272" width="2.85546875" style="2" customWidth="1"/>
    <col min="273" max="274" width="15.7109375" style="2" customWidth="1"/>
    <col min="275" max="275" width="2.85546875" style="2" customWidth="1"/>
    <col min="276" max="276" width="52.85546875" style="2" customWidth="1"/>
    <col min="277" max="277" width="49.7109375" style="2" customWidth="1"/>
    <col min="278" max="278" width="2.85546875" style="2" customWidth="1"/>
    <col min="279" max="281" width="15.7109375" style="2" customWidth="1"/>
    <col min="282" max="282" width="2.85546875" style="2" customWidth="1"/>
    <col min="283" max="285" width="15.7109375" style="2" customWidth="1"/>
    <col min="286" max="287" width="2.85546875" style="2" customWidth="1"/>
    <col min="288" max="288" width="10.85546875" style="2" customWidth="1"/>
    <col min="289" max="290" width="2.85546875" style="2" customWidth="1"/>
    <col min="291" max="291" width="11.42578125" style="2" customWidth="1"/>
    <col min="292" max="512" width="11.42578125" style="2"/>
    <col min="513" max="513" width="2.85546875" style="2" customWidth="1"/>
    <col min="514" max="515" width="49.7109375" style="2" customWidth="1"/>
    <col min="516" max="516" width="6" style="2" customWidth="1"/>
    <col min="517" max="517" width="2.85546875" style="2" customWidth="1"/>
    <col min="518" max="520" width="15.7109375" style="2" customWidth="1"/>
    <col min="521" max="521" width="2.85546875" style="2" customWidth="1"/>
    <col min="522" max="524" width="15.7109375" style="2" customWidth="1"/>
    <col min="525" max="526" width="2.85546875" style="2" customWidth="1"/>
    <col min="527" max="527" width="10.85546875" style="2" customWidth="1"/>
    <col min="528" max="528" width="2.85546875" style="2" customWidth="1"/>
    <col min="529" max="530" width="15.7109375" style="2" customWidth="1"/>
    <col min="531" max="531" width="2.85546875" style="2" customWidth="1"/>
    <col min="532" max="532" width="52.85546875" style="2" customWidth="1"/>
    <col min="533" max="533" width="49.7109375" style="2" customWidth="1"/>
    <col min="534" max="534" width="2.85546875" style="2" customWidth="1"/>
    <col min="535" max="537" width="15.7109375" style="2" customWidth="1"/>
    <col min="538" max="538" width="2.85546875" style="2" customWidth="1"/>
    <col min="539" max="541" width="15.7109375" style="2" customWidth="1"/>
    <col min="542" max="543" width="2.85546875" style="2" customWidth="1"/>
    <col min="544" max="544" width="10.85546875" style="2" customWidth="1"/>
    <col min="545" max="546" width="2.85546875" style="2" customWidth="1"/>
    <col min="547" max="547" width="11.42578125" style="2" customWidth="1"/>
    <col min="548" max="768" width="11.42578125" style="2"/>
    <col min="769" max="769" width="2.85546875" style="2" customWidth="1"/>
    <col min="770" max="771" width="49.7109375" style="2" customWidth="1"/>
    <col min="772" max="772" width="6" style="2" customWidth="1"/>
    <col min="773" max="773" width="2.85546875" style="2" customWidth="1"/>
    <col min="774" max="776" width="15.7109375" style="2" customWidth="1"/>
    <col min="777" max="777" width="2.85546875" style="2" customWidth="1"/>
    <col min="778" max="780" width="15.7109375" style="2" customWidth="1"/>
    <col min="781" max="782" width="2.85546875" style="2" customWidth="1"/>
    <col min="783" max="783" width="10.85546875" style="2" customWidth="1"/>
    <col min="784" max="784" width="2.85546875" style="2" customWidth="1"/>
    <col min="785" max="786" width="15.7109375" style="2" customWidth="1"/>
    <col min="787" max="787" width="2.85546875" style="2" customWidth="1"/>
    <col min="788" max="788" width="52.85546875" style="2" customWidth="1"/>
    <col min="789" max="789" width="49.7109375" style="2" customWidth="1"/>
    <col min="790" max="790" width="2.85546875" style="2" customWidth="1"/>
    <col min="791" max="793" width="15.7109375" style="2" customWidth="1"/>
    <col min="794" max="794" width="2.85546875" style="2" customWidth="1"/>
    <col min="795" max="797" width="15.7109375" style="2" customWidth="1"/>
    <col min="798" max="799" width="2.85546875" style="2" customWidth="1"/>
    <col min="800" max="800" width="10.85546875" style="2" customWidth="1"/>
    <col min="801" max="802" width="2.85546875" style="2" customWidth="1"/>
    <col min="803" max="803" width="11.42578125" style="2" customWidth="1"/>
    <col min="804" max="1024" width="11.42578125" style="2"/>
    <col min="1025" max="1025" width="2.85546875" style="2" customWidth="1"/>
    <col min="1026" max="1027" width="49.7109375" style="2" customWidth="1"/>
    <col min="1028" max="1028" width="6" style="2" customWidth="1"/>
    <col min="1029" max="1029" width="2.85546875" style="2" customWidth="1"/>
    <col min="1030" max="1032" width="15.7109375" style="2" customWidth="1"/>
    <col min="1033" max="1033" width="2.85546875" style="2" customWidth="1"/>
    <col min="1034" max="1036" width="15.7109375" style="2" customWidth="1"/>
    <col min="1037" max="1038" width="2.85546875" style="2" customWidth="1"/>
    <col min="1039" max="1039" width="10.85546875" style="2" customWidth="1"/>
    <col min="1040" max="1040" width="2.85546875" style="2" customWidth="1"/>
    <col min="1041" max="1042" width="15.7109375" style="2" customWidth="1"/>
    <col min="1043" max="1043" width="2.85546875" style="2" customWidth="1"/>
    <col min="1044" max="1044" width="52.85546875" style="2" customWidth="1"/>
    <col min="1045" max="1045" width="49.7109375" style="2" customWidth="1"/>
    <col min="1046" max="1046" width="2.85546875" style="2" customWidth="1"/>
    <col min="1047" max="1049" width="15.7109375" style="2" customWidth="1"/>
    <col min="1050" max="1050" width="2.85546875" style="2" customWidth="1"/>
    <col min="1051" max="1053" width="15.7109375" style="2" customWidth="1"/>
    <col min="1054" max="1055" width="2.85546875" style="2" customWidth="1"/>
    <col min="1056" max="1056" width="10.85546875" style="2" customWidth="1"/>
    <col min="1057" max="1058" width="2.85546875" style="2" customWidth="1"/>
    <col min="1059" max="1059" width="11.42578125" style="2" customWidth="1"/>
    <col min="1060" max="1280" width="11.42578125" style="2"/>
    <col min="1281" max="1281" width="2.85546875" style="2" customWidth="1"/>
    <col min="1282" max="1283" width="49.7109375" style="2" customWidth="1"/>
    <col min="1284" max="1284" width="6" style="2" customWidth="1"/>
    <col min="1285" max="1285" width="2.85546875" style="2" customWidth="1"/>
    <col min="1286" max="1288" width="15.7109375" style="2" customWidth="1"/>
    <col min="1289" max="1289" width="2.85546875" style="2" customWidth="1"/>
    <col min="1290" max="1292" width="15.7109375" style="2" customWidth="1"/>
    <col min="1293" max="1294" width="2.85546875" style="2" customWidth="1"/>
    <col min="1295" max="1295" width="10.85546875" style="2" customWidth="1"/>
    <col min="1296" max="1296" width="2.85546875" style="2" customWidth="1"/>
    <col min="1297" max="1298" width="15.7109375" style="2" customWidth="1"/>
    <col min="1299" max="1299" width="2.85546875" style="2" customWidth="1"/>
    <col min="1300" max="1300" width="52.85546875" style="2" customWidth="1"/>
    <col min="1301" max="1301" width="49.7109375" style="2" customWidth="1"/>
    <col min="1302" max="1302" width="2.85546875" style="2" customWidth="1"/>
    <col min="1303" max="1305" width="15.7109375" style="2" customWidth="1"/>
    <col min="1306" max="1306" width="2.85546875" style="2" customWidth="1"/>
    <col min="1307" max="1309" width="15.7109375" style="2" customWidth="1"/>
    <col min="1310" max="1311" width="2.85546875" style="2" customWidth="1"/>
    <col min="1312" max="1312" width="10.85546875" style="2" customWidth="1"/>
    <col min="1313" max="1314" width="2.85546875" style="2" customWidth="1"/>
    <col min="1315" max="1315" width="11.42578125" style="2" customWidth="1"/>
    <col min="1316" max="1536" width="11.42578125" style="2"/>
    <col min="1537" max="1537" width="2.85546875" style="2" customWidth="1"/>
    <col min="1538" max="1539" width="49.7109375" style="2" customWidth="1"/>
    <col min="1540" max="1540" width="6" style="2" customWidth="1"/>
    <col min="1541" max="1541" width="2.85546875" style="2" customWidth="1"/>
    <col min="1542" max="1544" width="15.7109375" style="2" customWidth="1"/>
    <col min="1545" max="1545" width="2.85546875" style="2" customWidth="1"/>
    <col min="1546" max="1548" width="15.7109375" style="2" customWidth="1"/>
    <col min="1549" max="1550" width="2.85546875" style="2" customWidth="1"/>
    <col min="1551" max="1551" width="10.85546875" style="2" customWidth="1"/>
    <col min="1552" max="1552" width="2.85546875" style="2" customWidth="1"/>
    <col min="1553" max="1554" width="15.7109375" style="2" customWidth="1"/>
    <col min="1555" max="1555" width="2.85546875" style="2" customWidth="1"/>
    <col min="1556" max="1556" width="52.85546875" style="2" customWidth="1"/>
    <col min="1557" max="1557" width="49.7109375" style="2" customWidth="1"/>
    <col min="1558" max="1558" width="2.85546875" style="2" customWidth="1"/>
    <col min="1559" max="1561" width="15.7109375" style="2" customWidth="1"/>
    <col min="1562" max="1562" width="2.85546875" style="2" customWidth="1"/>
    <col min="1563" max="1565" width="15.7109375" style="2" customWidth="1"/>
    <col min="1566" max="1567" width="2.85546875" style="2" customWidth="1"/>
    <col min="1568" max="1568" width="10.85546875" style="2" customWidth="1"/>
    <col min="1569" max="1570" width="2.85546875" style="2" customWidth="1"/>
    <col min="1571" max="1571" width="11.42578125" style="2" customWidth="1"/>
    <col min="1572" max="1792" width="11.42578125" style="2"/>
    <col min="1793" max="1793" width="2.85546875" style="2" customWidth="1"/>
    <col min="1794" max="1795" width="49.7109375" style="2" customWidth="1"/>
    <col min="1796" max="1796" width="6" style="2" customWidth="1"/>
    <col min="1797" max="1797" width="2.85546875" style="2" customWidth="1"/>
    <col min="1798" max="1800" width="15.7109375" style="2" customWidth="1"/>
    <col min="1801" max="1801" width="2.85546875" style="2" customWidth="1"/>
    <col min="1802" max="1804" width="15.7109375" style="2" customWidth="1"/>
    <col min="1805" max="1806" width="2.85546875" style="2" customWidth="1"/>
    <col min="1807" max="1807" width="10.85546875" style="2" customWidth="1"/>
    <col min="1808" max="1808" width="2.85546875" style="2" customWidth="1"/>
    <col min="1809" max="1810" width="15.7109375" style="2" customWidth="1"/>
    <col min="1811" max="1811" width="2.85546875" style="2" customWidth="1"/>
    <col min="1812" max="1812" width="52.85546875" style="2" customWidth="1"/>
    <col min="1813" max="1813" width="49.7109375" style="2" customWidth="1"/>
    <col min="1814" max="1814" width="2.85546875" style="2" customWidth="1"/>
    <col min="1815" max="1817" width="15.7109375" style="2" customWidth="1"/>
    <col min="1818" max="1818" width="2.85546875" style="2" customWidth="1"/>
    <col min="1819" max="1821" width="15.7109375" style="2" customWidth="1"/>
    <col min="1822" max="1823" width="2.85546875" style="2" customWidth="1"/>
    <col min="1824" max="1824" width="10.85546875" style="2" customWidth="1"/>
    <col min="1825" max="1826" width="2.85546875" style="2" customWidth="1"/>
    <col min="1827" max="1827" width="11.42578125" style="2" customWidth="1"/>
    <col min="1828" max="2048" width="11.42578125" style="2"/>
    <col min="2049" max="2049" width="2.85546875" style="2" customWidth="1"/>
    <col min="2050" max="2051" width="49.7109375" style="2" customWidth="1"/>
    <col min="2052" max="2052" width="6" style="2" customWidth="1"/>
    <col min="2053" max="2053" width="2.85546875" style="2" customWidth="1"/>
    <col min="2054" max="2056" width="15.7109375" style="2" customWidth="1"/>
    <col min="2057" max="2057" width="2.85546875" style="2" customWidth="1"/>
    <col min="2058" max="2060" width="15.7109375" style="2" customWidth="1"/>
    <col min="2061" max="2062" width="2.85546875" style="2" customWidth="1"/>
    <col min="2063" max="2063" width="10.85546875" style="2" customWidth="1"/>
    <col min="2064" max="2064" width="2.85546875" style="2" customWidth="1"/>
    <col min="2065" max="2066" width="15.7109375" style="2" customWidth="1"/>
    <col min="2067" max="2067" width="2.85546875" style="2" customWidth="1"/>
    <col min="2068" max="2068" width="52.85546875" style="2" customWidth="1"/>
    <col min="2069" max="2069" width="49.7109375" style="2" customWidth="1"/>
    <col min="2070" max="2070" width="2.85546875" style="2" customWidth="1"/>
    <col min="2071" max="2073" width="15.7109375" style="2" customWidth="1"/>
    <col min="2074" max="2074" width="2.85546875" style="2" customWidth="1"/>
    <col min="2075" max="2077" width="15.7109375" style="2" customWidth="1"/>
    <col min="2078" max="2079" width="2.85546875" style="2" customWidth="1"/>
    <col min="2080" max="2080" width="10.85546875" style="2" customWidth="1"/>
    <col min="2081" max="2082" width="2.85546875" style="2" customWidth="1"/>
    <col min="2083" max="2083" width="11.42578125" style="2" customWidth="1"/>
    <col min="2084" max="2304" width="11.42578125" style="2"/>
    <col min="2305" max="2305" width="2.85546875" style="2" customWidth="1"/>
    <col min="2306" max="2307" width="49.7109375" style="2" customWidth="1"/>
    <col min="2308" max="2308" width="6" style="2" customWidth="1"/>
    <col min="2309" max="2309" width="2.85546875" style="2" customWidth="1"/>
    <col min="2310" max="2312" width="15.7109375" style="2" customWidth="1"/>
    <col min="2313" max="2313" width="2.85546875" style="2" customWidth="1"/>
    <col min="2314" max="2316" width="15.7109375" style="2" customWidth="1"/>
    <col min="2317" max="2318" width="2.85546875" style="2" customWidth="1"/>
    <col min="2319" max="2319" width="10.85546875" style="2" customWidth="1"/>
    <col min="2320" max="2320" width="2.85546875" style="2" customWidth="1"/>
    <col min="2321" max="2322" width="15.7109375" style="2" customWidth="1"/>
    <col min="2323" max="2323" width="2.85546875" style="2" customWidth="1"/>
    <col min="2324" max="2324" width="52.85546875" style="2" customWidth="1"/>
    <col min="2325" max="2325" width="49.7109375" style="2" customWidth="1"/>
    <col min="2326" max="2326" width="2.85546875" style="2" customWidth="1"/>
    <col min="2327" max="2329" width="15.7109375" style="2" customWidth="1"/>
    <col min="2330" max="2330" width="2.85546875" style="2" customWidth="1"/>
    <col min="2331" max="2333" width="15.7109375" style="2" customWidth="1"/>
    <col min="2334" max="2335" width="2.85546875" style="2" customWidth="1"/>
    <col min="2336" max="2336" width="10.85546875" style="2" customWidth="1"/>
    <col min="2337" max="2338" width="2.85546875" style="2" customWidth="1"/>
    <col min="2339" max="2339" width="11.42578125" style="2" customWidth="1"/>
    <col min="2340" max="2560" width="11.42578125" style="2"/>
    <col min="2561" max="2561" width="2.85546875" style="2" customWidth="1"/>
    <col min="2562" max="2563" width="49.7109375" style="2" customWidth="1"/>
    <col min="2564" max="2564" width="6" style="2" customWidth="1"/>
    <col min="2565" max="2565" width="2.85546875" style="2" customWidth="1"/>
    <col min="2566" max="2568" width="15.7109375" style="2" customWidth="1"/>
    <col min="2569" max="2569" width="2.85546875" style="2" customWidth="1"/>
    <col min="2570" max="2572" width="15.7109375" style="2" customWidth="1"/>
    <col min="2573" max="2574" width="2.85546875" style="2" customWidth="1"/>
    <col min="2575" max="2575" width="10.85546875" style="2" customWidth="1"/>
    <col min="2576" max="2576" width="2.85546875" style="2" customWidth="1"/>
    <col min="2577" max="2578" width="15.7109375" style="2" customWidth="1"/>
    <col min="2579" max="2579" width="2.85546875" style="2" customWidth="1"/>
    <col min="2580" max="2580" width="52.85546875" style="2" customWidth="1"/>
    <col min="2581" max="2581" width="49.7109375" style="2" customWidth="1"/>
    <col min="2582" max="2582" width="2.85546875" style="2" customWidth="1"/>
    <col min="2583" max="2585" width="15.7109375" style="2" customWidth="1"/>
    <col min="2586" max="2586" width="2.85546875" style="2" customWidth="1"/>
    <col min="2587" max="2589" width="15.7109375" style="2" customWidth="1"/>
    <col min="2590" max="2591" width="2.85546875" style="2" customWidth="1"/>
    <col min="2592" max="2592" width="10.85546875" style="2" customWidth="1"/>
    <col min="2593" max="2594" width="2.85546875" style="2" customWidth="1"/>
    <col min="2595" max="2595" width="11.42578125" style="2" customWidth="1"/>
    <col min="2596" max="2816" width="11.42578125" style="2"/>
    <col min="2817" max="2817" width="2.85546875" style="2" customWidth="1"/>
    <col min="2818" max="2819" width="49.7109375" style="2" customWidth="1"/>
    <col min="2820" max="2820" width="6" style="2" customWidth="1"/>
    <col min="2821" max="2821" width="2.85546875" style="2" customWidth="1"/>
    <col min="2822" max="2824" width="15.7109375" style="2" customWidth="1"/>
    <col min="2825" max="2825" width="2.85546875" style="2" customWidth="1"/>
    <col min="2826" max="2828" width="15.7109375" style="2" customWidth="1"/>
    <col min="2829" max="2830" width="2.85546875" style="2" customWidth="1"/>
    <col min="2831" max="2831" width="10.85546875" style="2" customWidth="1"/>
    <col min="2832" max="2832" width="2.85546875" style="2" customWidth="1"/>
    <col min="2833" max="2834" width="15.7109375" style="2" customWidth="1"/>
    <col min="2835" max="2835" width="2.85546875" style="2" customWidth="1"/>
    <col min="2836" max="2836" width="52.85546875" style="2" customWidth="1"/>
    <col min="2837" max="2837" width="49.7109375" style="2" customWidth="1"/>
    <col min="2838" max="2838" width="2.85546875" style="2" customWidth="1"/>
    <col min="2839" max="2841" width="15.7109375" style="2" customWidth="1"/>
    <col min="2842" max="2842" width="2.85546875" style="2" customWidth="1"/>
    <col min="2843" max="2845" width="15.7109375" style="2" customWidth="1"/>
    <col min="2846" max="2847" width="2.85546875" style="2" customWidth="1"/>
    <col min="2848" max="2848" width="10.85546875" style="2" customWidth="1"/>
    <col min="2849" max="2850" width="2.85546875" style="2" customWidth="1"/>
    <col min="2851" max="2851" width="11.42578125" style="2" customWidth="1"/>
    <col min="2852" max="3072" width="11.42578125" style="2"/>
    <col min="3073" max="3073" width="2.85546875" style="2" customWidth="1"/>
    <col min="3074" max="3075" width="49.7109375" style="2" customWidth="1"/>
    <col min="3076" max="3076" width="6" style="2" customWidth="1"/>
    <col min="3077" max="3077" width="2.85546875" style="2" customWidth="1"/>
    <col min="3078" max="3080" width="15.7109375" style="2" customWidth="1"/>
    <col min="3081" max="3081" width="2.85546875" style="2" customWidth="1"/>
    <col min="3082" max="3084" width="15.7109375" style="2" customWidth="1"/>
    <col min="3085" max="3086" width="2.85546875" style="2" customWidth="1"/>
    <col min="3087" max="3087" width="10.85546875" style="2" customWidth="1"/>
    <col min="3088" max="3088" width="2.85546875" style="2" customWidth="1"/>
    <col min="3089" max="3090" width="15.7109375" style="2" customWidth="1"/>
    <col min="3091" max="3091" width="2.85546875" style="2" customWidth="1"/>
    <col min="3092" max="3092" width="52.85546875" style="2" customWidth="1"/>
    <col min="3093" max="3093" width="49.7109375" style="2" customWidth="1"/>
    <col min="3094" max="3094" width="2.85546875" style="2" customWidth="1"/>
    <col min="3095" max="3097" width="15.7109375" style="2" customWidth="1"/>
    <col min="3098" max="3098" width="2.85546875" style="2" customWidth="1"/>
    <col min="3099" max="3101" width="15.7109375" style="2" customWidth="1"/>
    <col min="3102" max="3103" width="2.85546875" style="2" customWidth="1"/>
    <col min="3104" max="3104" width="10.85546875" style="2" customWidth="1"/>
    <col min="3105" max="3106" width="2.85546875" style="2" customWidth="1"/>
    <col min="3107" max="3107" width="11.42578125" style="2" customWidth="1"/>
    <col min="3108" max="3328" width="11.42578125" style="2"/>
    <col min="3329" max="3329" width="2.85546875" style="2" customWidth="1"/>
    <col min="3330" max="3331" width="49.7109375" style="2" customWidth="1"/>
    <col min="3332" max="3332" width="6" style="2" customWidth="1"/>
    <col min="3333" max="3333" width="2.85546875" style="2" customWidth="1"/>
    <col min="3334" max="3336" width="15.7109375" style="2" customWidth="1"/>
    <col min="3337" max="3337" width="2.85546875" style="2" customWidth="1"/>
    <col min="3338" max="3340" width="15.7109375" style="2" customWidth="1"/>
    <col min="3341" max="3342" width="2.85546875" style="2" customWidth="1"/>
    <col min="3343" max="3343" width="10.85546875" style="2" customWidth="1"/>
    <col min="3344" max="3344" width="2.85546875" style="2" customWidth="1"/>
    <col min="3345" max="3346" width="15.7109375" style="2" customWidth="1"/>
    <col min="3347" max="3347" width="2.85546875" style="2" customWidth="1"/>
    <col min="3348" max="3348" width="52.85546875" style="2" customWidth="1"/>
    <col min="3349" max="3349" width="49.7109375" style="2" customWidth="1"/>
    <col min="3350" max="3350" width="2.85546875" style="2" customWidth="1"/>
    <col min="3351" max="3353" width="15.7109375" style="2" customWidth="1"/>
    <col min="3354" max="3354" width="2.85546875" style="2" customWidth="1"/>
    <col min="3355" max="3357" width="15.7109375" style="2" customWidth="1"/>
    <col min="3358" max="3359" width="2.85546875" style="2" customWidth="1"/>
    <col min="3360" max="3360" width="10.85546875" style="2" customWidth="1"/>
    <col min="3361" max="3362" width="2.85546875" style="2" customWidth="1"/>
    <col min="3363" max="3363" width="11.42578125" style="2" customWidth="1"/>
    <col min="3364" max="3584" width="11.42578125" style="2"/>
    <col min="3585" max="3585" width="2.85546875" style="2" customWidth="1"/>
    <col min="3586" max="3587" width="49.7109375" style="2" customWidth="1"/>
    <col min="3588" max="3588" width="6" style="2" customWidth="1"/>
    <col min="3589" max="3589" width="2.85546875" style="2" customWidth="1"/>
    <col min="3590" max="3592" width="15.7109375" style="2" customWidth="1"/>
    <col min="3593" max="3593" width="2.85546875" style="2" customWidth="1"/>
    <col min="3594" max="3596" width="15.7109375" style="2" customWidth="1"/>
    <col min="3597" max="3598" width="2.85546875" style="2" customWidth="1"/>
    <col min="3599" max="3599" width="10.85546875" style="2" customWidth="1"/>
    <col min="3600" max="3600" width="2.85546875" style="2" customWidth="1"/>
    <col min="3601" max="3602" width="15.7109375" style="2" customWidth="1"/>
    <col min="3603" max="3603" width="2.85546875" style="2" customWidth="1"/>
    <col min="3604" max="3604" width="52.85546875" style="2" customWidth="1"/>
    <col min="3605" max="3605" width="49.7109375" style="2" customWidth="1"/>
    <col min="3606" max="3606" width="2.85546875" style="2" customWidth="1"/>
    <col min="3607" max="3609" width="15.7109375" style="2" customWidth="1"/>
    <col min="3610" max="3610" width="2.85546875" style="2" customWidth="1"/>
    <col min="3611" max="3613" width="15.7109375" style="2" customWidth="1"/>
    <col min="3614" max="3615" width="2.85546875" style="2" customWidth="1"/>
    <col min="3616" max="3616" width="10.85546875" style="2" customWidth="1"/>
    <col min="3617" max="3618" width="2.85546875" style="2" customWidth="1"/>
    <col min="3619" max="3619" width="11.42578125" style="2" customWidth="1"/>
    <col min="3620" max="3840" width="11.42578125" style="2"/>
    <col min="3841" max="3841" width="2.85546875" style="2" customWidth="1"/>
    <col min="3842" max="3843" width="49.7109375" style="2" customWidth="1"/>
    <col min="3844" max="3844" width="6" style="2" customWidth="1"/>
    <col min="3845" max="3845" width="2.85546875" style="2" customWidth="1"/>
    <col min="3846" max="3848" width="15.7109375" style="2" customWidth="1"/>
    <col min="3849" max="3849" width="2.85546875" style="2" customWidth="1"/>
    <col min="3850" max="3852" width="15.7109375" style="2" customWidth="1"/>
    <col min="3853" max="3854" width="2.85546875" style="2" customWidth="1"/>
    <col min="3855" max="3855" width="10.85546875" style="2" customWidth="1"/>
    <col min="3856" max="3856" width="2.85546875" style="2" customWidth="1"/>
    <col min="3857" max="3858" width="15.7109375" style="2" customWidth="1"/>
    <col min="3859" max="3859" width="2.85546875" style="2" customWidth="1"/>
    <col min="3860" max="3860" width="52.85546875" style="2" customWidth="1"/>
    <col min="3861" max="3861" width="49.7109375" style="2" customWidth="1"/>
    <col min="3862" max="3862" width="2.85546875" style="2" customWidth="1"/>
    <col min="3863" max="3865" width="15.7109375" style="2" customWidth="1"/>
    <col min="3866" max="3866" width="2.85546875" style="2" customWidth="1"/>
    <col min="3867" max="3869" width="15.7109375" style="2" customWidth="1"/>
    <col min="3870" max="3871" width="2.85546875" style="2" customWidth="1"/>
    <col min="3872" max="3872" width="10.85546875" style="2" customWidth="1"/>
    <col min="3873" max="3874" width="2.85546875" style="2" customWidth="1"/>
    <col min="3875" max="3875" width="11.42578125" style="2" customWidth="1"/>
    <col min="3876" max="4096" width="11.42578125" style="2"/>
    <col min="4097" max="4097" width="2.85546875" style="2" customWidth="1"/>
    <col min="4098" max="4099" width="49.7109375" style="2" customWidth="1"/>
    <col min="4100" max="4100" width="6" style="2" customWidth="1"/>
    <col min="4101" max="4101" width="2.85546875" style="2" customWidth="1"/>
    <col min="4102" max="4104" width="15.7109375" style="2" customWidth="1"/>
    <col min="4105" max="4105" width="2.85546875" style="2" customWidth="1"/>
    <col min="4106" max="4108" width="15.7109375" style="2" customWidth="1"/>
    <col min="4109" max="4110" width="2.85546875" style="2" customWidth="1"/>
    <col min="4111" max="4111" width="10.85546875" style="2" customWidth="1"/>
    <col min="4112" max="4112" width="2.85546875" style="2" customWidth="1"/>
    <col min="4113" max="4114" width="15.7109375" style="2" customWidth="1"/>
    <col min="4115" max="4115" width="2.85546875" style="2" customWidth="1"/>
    <col min="4116" max="4116" width="52.85546875" style="2" customWidth="1"/>
    <col min="4117" max="4117" width="49.7109375" style="2" customWidth="1"/>
    <col min="4118" max="4118" width="2.85546875" style="2" customWidth="1"/>
    <col min="4119" max="4121" width="15.7109375" style="2" customWidth="1"/>
    <col min="4122" max="4122" width="2.85546875" style="2" customWidth="1"/>
    <col min="4123" max="4125" width="15.7109375" style="2" customWidth="1"/>
    <col min="4126" max="4127" width="2.85546875" style="2" customWidth="1"/>
    <col min="4128" max="4128" width="10.85546875" style="2" customWidth="1"/>
    <col min="4129" max="4130" width="2.85546875" style="2" customWidth="1"/>
    <col min="4131" max="4131" width="11.42578125" style="2" customWidth="1"/>
    <col min="4132" max="4352" width="11.42578125" style="2"/>
    <col min="4353" max="4353" width="2.85546875" style="2" customWidth="1"/>
    <col min="4354" max="4355" width="49.7109375" style="2" customWidth="1"/>
    <col min="4356" max="4356" width="6" style="2" customWidth="1"/>
    <col min="4357" max="4357" width="2.85546875" style="2" customWidth="1"/>
    <col min="4358" max="4360" width="15.7109375" style="2" customWidth="1"/>
    <col min="4361" max="4361" width="2.85546875" style="2" customWidth="1"/>
    <col min="4362" max="4364" width="15.7109375" style="2" customWidth="1"/>
    <col min="4365" max="4366" width="2.85546875" style="2" customWidth="1"/>
    <col min="4367" max="4367" width="10.85546875" style="2" customWidth="1"/>
    <col min="4368" max="4368" width="2.85546875" style="2" customWidth="1"/>
    <col min="4369" max="4370" width="15.7109375" style="2" customWidth="1"/>
    <col min="4371" max="4371" width="2.85546875" style="2" customWidth="1"/>
    <col min="4372" max="4372" width="52.85546875" style="2" customWidth="1"/>
    <col min="4373" max="4373" width="49.7109375" style="2" customWidth="1"/>
    <col min="4374" max="4374" width="2.85546875" style="2" customWidth="1"/>
    <col min="4375" max="4377" width="15.7109375" style="2" customWidth="1"/>
    <col min="4378" max="4378" width="2.85546875" style="2" customWidth="1"/>
    <col min="4379" max="4381" width="15.7109375" style="2" customWidth="1"/>
    <col min="4382" max="4383" width="2.85546875" style="2" customWidth="1"/>
    <col min="4384" max="4384" width="10.85546875" style="2" customWidth="1"/>
    <col min="4385" max="4386" width="2.85546875" style="2" customWidth="1"/>
    <col min="4387" max="4387" width="11.42578125" style="2" customWidth="1"/>
    <col min="4388" max="4608" width="11.42578125" style="2"/>
    <col min="4609" max="4609" width="2.85546875" style="2" customWidth="1"/>
    <col min="4610" max="4611" width="49.7109375" style="2" customWidth="1"/>
    <col min="4612" max="4612" width="6" style="2" customWidth="1"/>
    <col min="4613" max="4613" width="2.85546875" style="2" customWidth="1"/>
    <col min="4614" max="4616" width="15.7109375" style="2" customWidth="1"/>
    <col min="4617" max="4617" width="2.85546875" style="2" customWidth="1"/>
    <col min="4618" max="4620" width="15.7109375" style="2" customWidth="1"/>
    <col min="4621" max="4622" width="2.85546875" style="2" customWidth="1"/>
    <col min="4623" max="4623" width="10.85546875" style="2" customWidth="1"/>
    <col min="4624" max="4624" width="2.85546875" style="2" customWidth="1"/>
    <col min="4625" max="4626" width="15.7109375" style="2" customWidth="1"/>
    <col min="4627" max="4627" width="2.85546875" style="2" customWidth="1"/>
    <col min="4628" max="4628" width="52.85546875" style="2" customWidth="1"/>
    <col min="4629" max="4629" width="49.7109375" style="2" customWidth="1"/>
    <col min="4630" max="4630" width="2.85546875" style="2" customWidth="1"/>
    <col min="4631" max="4633" width="15.7109375" style="2" customWidth="1"/>
    <col min="4634" max="4634" width="2.85546875" style="2" customWidth="1"/>
    <col min="4635" max="4637" width="15.7109375" style="2" customWidth="1"/>
    <col min="4638" max="4639" width="2.85546875" style="2" customWidth="1"/>
    <col min="4640" max="4640" width="10.85546875" style="2" customWidth="1"/>
    <col min="4641" max="4642" width="2.85546875" style="2" customWidth="1"/>
    <col min="4643" max="4643" width="11.42578125" style="2" customWidth="1"/>
    <col min="4644" max="4864" width="11.42578125" style="2"/>
    <col min="4865" max="4865" width="2.85546875" style="2" customWidth="1"/>
    <col min="4866" max="4867" width="49.7109375" style="2" customWidth="1"/>
    <col min="4868" max="4868" width="6" style="2" customWidth="1"/>
    <col min="4869" max="4869" width="2.85546875" style="2" customWidth="1"/>
    <col min="4870" max="4872" width="15.7109375" style="2" customWidth="1"/>
    <col min="4873" max="4873" width="2.85546875" style="2" customWidth="1"/>
    <col min="4874" max="4876" width="15.7109375" style="2" customWidth="1"/>
    <col min="4877" max="4878" width="2.85546875" style="2" customWidth="1"/>
    <col min="4879" max="4879" width="10.85546875" style="2" customWidth="1"/>
    <col min="4880" max="4880" width="2.85546875" style="2" customWidth="1"/>
    <col min="4881" max="4882" width="15.7109375" style="2" customWidth="1"/>
    <col min="4883" max="4883" width="2.85546875" style="2" customWidth="1"/>
    <col min="4884" max="4884" width="52.85546875" style="2" customWidth="1"/>
    <col min="4885" max="4885" width="49.7109375" style="2" customWidth="1"/>
    <col min="4886" max="4886" width="2.85546875" style="2" customWidth="1"/>
    <col min="4887" max="4889" width="15.7109375" style="2" customWidth="1"/>
    <col min="4890" max="4890" width="2.85546875" style="2" customWidth="1"/>
    <col min="4891" max="4893" width="15.7109375" style="2" customWidth="1"/>
    <col min="4894" max="4895" width="2.85546875" style="2" customWidth="1"/>
    <col min="4896" max="4896" width="10.85546875" style="2" customWidth="1"/>
    <col min="4897" max="4898" width="2.85546875" style="2" customWidth="1"/>
    <col min="4899" max="4899" width="11.42578125" style="2" customWidth="1"/>
    <col min="4900" max="5120" width="11.42578125" style="2"/>
    <col min="5121" max="5121" width="2.85546875" style="2" customWidth="1"/>
    <col min="5122" max="5123" width="49.7109375" style="2" customWidth="1"/>
    <col min="5124" max="5124" width="6" style="2" customWidth="1"/>
    <col min="5125" max="5125" width="2.85546875" style="2" customWidth="1"/>
    <col min="5126" max="5128" width="15.7109375" style="2" customWidth="1"/>
    <col min="5129" max="5129" width="2.85546875" style="2" customWidth="1"/>
    <col min="5130" max="5132" width="15.7109375" style="2" customWidth="1"/>
    <col min="5133" max="5134" width="2.85546875" style="2" customWidth="1"/>
    <col min="5135" max="5135" width="10.85546875" style="2" customWidth="1"/>
    <col min="5136" max="5136" width="2.85546875" style="2" customWidth="1"/>
    <col min="5137" max="5138" width="15.7109375" style="2" customWidth="1"/>
    <col min="5139" max="5139" width="2.85546875" style="2" customWidth="1"/>
    <col min="5140" max="5140" width="52.85546875" style="2" customWidth="1"/>
    <col min="5141" max="5141" width="49.7109375" style="2" customWidth="1"/>
    <col min="5142" max="5142" width="2.85546875" style="2" customWidth="1"/>
    <col min="5143" max="5145" width="15.7109375" style="2" customWidth="1"/>
    <col min="5146" max="5146" width="2.85546875" style="2" customWidth="1"/>
    <col min="5147" max="5149" width="15.7109375" style="2" customWidth="1"/>
    <col min="5150" max="5151" width="2.85546875" style="2" customWidth="1"/>
    <col min="5152" max="5152" width="10.85546875" style="2" customWidth="1"/>
    <col min="5153" max="5154" width="2.85546875" style="2" customWidth="1"/>
    <col min="5155" max="5155" width="11.42578125" style="2" customWidth="1"/>
    <col min="5156" max="5376" width="11.42578125" style="2"/>
    <col min="5377" max="5377" width="2.85546875" style="2" customWidth="1"/>
    <col min="5378" max="5379" width="49.7109375" style="2" customWidth="1"/>
    <col min="5380" max="5380" width="6" style="2" customWidth="1"/>
    <col min="5381" max="5381" width="2.85546875" style="2" customWidth="1"/>
    <col min="5382" max="5384" width="15.7109375" style="2" customWidth="1"/>
    <col min="5385" max="5385" width="2.85546875" style="2" customWidth="1"/>
    <col min="5386" max="5388" width="15.7109375" style="2" customWidth="1"/>
    <col min="5389" max="5390" width="2.85546875" style="2" customWidth="1"/>
    <col min="5391" max="5391" width="10.85546875" style="2" customWidth="1"/>
    <col min="5392" max="5392" width="2.85546875" style="2" customWidth="1"/>
    <col min="5393" max="5394" width="15.7109375" style="2" customWidth="1"/>
    <col min="5395" max="5395" width="2.85546875" style="2" customWidth="1"/>
    <col min="5396" max="5396" width="52.85546875" style="2" customWidth="1"/>
    <col min="5397" max="5397" width="49.7109375" style="2" customWidth="1"/>
    <col min="5398" max="5398" width="2.85546875" style="2" customWidth="1"/>
    <col min="5399" max="5401" width="15.7109375" style="2" customWidth="1"/>
    <col min="5402" max="5402" width="2.85546875" style="2" customWidth="1"/>
    <col min="5403" max="5405" width="15.7109375" style="2" customWidth="1"/>
    <col min="5406" max="5407" width="2.85546875" style="2" customWidth="1"/>
    <col min="5408" max="5408" width="10.85546875" style="2" customWidth="1"/>
    <col min="5409" max="5410" width="2.85546875" style="2" customWidth="1"/>
    <col min="5411" max="5411" width="11.42578125" style="2" customWidth="1"/>
    <col min="5412" max="5632" width="11.42578125" style="2"/>
    <col min="5633" max="5633" width="2.85546875" style="2" customWidth="1"/>
    <col min="5634" max="5635" width="49.7109375" style="2" customWidth="1"/>
    <col min="5636" max="5636" width="6" style="2" customWidth="1"/>
    <col min="5637" max="5637" width="2.85546875" style="2" customWidth="1"/>
    <col min="5638" max="5640" width="15.7109375" style="2" customWidth="1"/>
    <col min="5641" max="5641" width="2.85546875" style="2" customWidth="1"/>
    <col min="5642" max="5644" width="15.7109375" style="2" customWidth="1"/>
    <col min="5645" max="5646" width="2.85546875" style="2" customWidth="1"/>
    <col min="5647" max="5647" width="10.85546875" style="2" customWidth="1"/>
    <col min="5648" max="5648" width="2.85546875" style="2" customWidth="1"/>
    <col min="5649" max="5650" width="15.7109375" style="2" customWidth="1"/>
    <col min="5651" max="5651" width="2.85546875" style="2" customWidth="1"/>
    <col min="5652" max="5652" width="52.85546875" style="2" customWidth="1"/>
    <col min="5653" max="5653" width="49.7109375" style="2" customWidth="1"/>
    <col min="5654" max="5654" width="2.85546875" style="2" customWidth="1"/>
    <col min="5655" max="5657" width="15.7109375" style="2" customWidth="1"/>
    <col min="5658" max="5658" width="2.85546875" style="2" customWidth="1"/>
    <col min="5659" max="5661" width="15.7109375" style="2" customWidth="1"/>
    <col min="5662" max="5663" width="2.85546875" style="2" customWidth="1"/>
    <col min="5664" max="5664" width="10.85546875" style="2" customWidth="1"/>
    <col min="5665" max="5666" width="2.85546875" style="2" customWidth="1"/>
    <col min="5667" max="5667" width="11.42578125" style="2" customWidth="1"/>
    <col min="5668" max="5888" width="11.42578125" style="2"/>
    <col min="5889" max="5889" width="2.85546875" style="2" customWidth="1"/>
    <col min="5890" max="5891" width="49.7109375" style="2" customWidth="1"/>
    <col min="5892" max="5892" width="6" style="2" customWidth="1"/>
    <col min="5893" max="5893" width="2.85546875" style="2" customWidth="1"/>
    <col min="5894" max="5896" width="15.7109375" style="2" customWidth="1"/>
    <col min="5897" max="5897" width="2.85546875" style="2" customWidth="1"/>
    <col min="5898" max="5900" width="15.7109375" style="2" customWidth="1"/>
    <col min="5901" max="5902" width="2.85546875" style="2" customWidth="1"/>
    <col min="5903" max="5903" width="10.85546875" style="2" customWidth="1"/>
    <col min="5904" max="5904" width="2.85546875" style="2" customWidth="1"/>
    <col min="5905" max="5906" width="15.7109375" style="2" customWidth="1"/>
    <col min="5907" max="5907" width="2.85546875" style="2" customWidth="1"/>
    <col min="5908" max="5908" width="52.85546875" style="2" customWidth="1"/>
    <col min="5909" max="5909" width="49.7109375" style="2" customWidth="1"/>
    <col min="5910" max="5910" width="2.85546875" style="2" customWidth="1"/>
    <col min="5911" max="5913" width="15.7109375" style="2" customWidth="1"/>
    <col min="5914" max="5914" width="2.85546875" style="2" customWidth="1"/>
    <col min="5915" max="5917" width="15.7109375" style="2" customWidth="1"/>
    <col min="5918" max="5919" width="2.85546875" style="2" customWidth="1"/>
    <col min="5920" max="5920" width="10.85546875" style="2" customWidth="1"/>
    <col min="5921" max="5922" width="2.85546875" style="2" customWidth="1"/>
    <col min="5923" max="5923" width="11.42578125" style="2" customWidth="1"/>
    <col min="5924" max="6144" width="11.42578125" style="2"/>
    <col min="6145" max="6145" width="2.85546875" style="2" customWidth="1"/>
    <col min="6146" max="6147" width="49.7109375" style="2" customWidth="1"/>
    <col min="6148" max="6148" width="6" style="2" customWidth="1"/>
    <col min="6149" max="6149" width="2.85546875" style="2" customWidth="1"/>
    <col min="6150" max="6152" width="15.7109375" style="2" customWidth="1"/>
    <col min="6153" max="6153" width="2.85546875" style="2" customWidth="1"/>
    <col min="6154" max="6156" width="15.7109375" style="2" customWidth="1"/>
    <col min="6157" max="6158" width="2.85546875" style="2" customWidth="1"/>
    <col min="6159" max="6159" width="10.85546875" style="2" customWidth="1"/>
    <col min="6160" max="6160" width="2.85546875" style="2" customWidth="1"/>
    <col min="6161" max="6162" width="15.7109375" style="2" customWidth="1"/>
    <col min="6163" max="6163" width="2.85546875" style="2" customWidth="1"/>
    <col min="6164" max="6164" width="52.85546875" style="2" customWidth="1"/>
    <col min="6165" max="6165" width="49.7109375" style="2" customWidth="1"/>
    <col min="6166" max="6166" width="2.85546875" style="2" customWidth="1"/>
    <col min="6167" max="6169" width="15.7109375" style="2" customWidth="1"/>
    <col min="6170" max="6170" width="2.85546875" style="2" customWidth="1"/>
    <col min="6171" max="6173" width="15.7109375" style="2" customWidth="1"/>
    <col min="6174" max="6175" width="2.85546875" style="2" customWidth="1"/>
    <col min="6176" max="6176" width="10.85546875" style="2" customWidth="1"/>
    <col min="6177" max="6178" width="2.85546875" style="2" customWidth="1"/>
    <col min="6179" max="6179" width="11.42578125" style="2" customWidth="1"/>
    <col min="6180" max="6400" width="11.42578125" style="2"/>
    <col min="6401" max="6401" width="2.85546875" style="2" customWidth="1"/>
    <col min="6402" max="6403" width="49.7109375" style="2" customWidth="1"/>
    <col min="6404" max="6404" width="6" style="2" customWidth="1"/>
    <col min="6405" max="6405" width="2.85546875" style="2" customWidth="1"/>
    <col min="6406" max="6408" width="15.7109375" style="2" customWidth="1"/>
    <col min="6409" max="6409" width="2.85546875" style="2" customWidth="1"/>
    <col min="6410" max="6412" width="15.7109375" style="2" customWidth="1"/>
    <col min="6413" max="6414" width="2.85546875" style="2" customWidth="1"/>
    <col min="6415" max="6415" width="10.85546875" style="2" customWidth="1"/>
    <col min="6416" max="6416" width="2.85546875" style="2" customWidth="1"/>
    <col min="6417" max="6418" width="15.7109375" style="2" customWidth="1"/>
    <col min="6419" max="6419" width="2.85546875" style="2" customWidth="1"/>
    <col min="6420" max="6420" width="52.85546875" style="2" customWidth="1"/>
    <col min="6421" max="6421" width="49.7109375" style="2" customWidth="1"/>
    <col min="6422" max="6422" width="2.85546875" style="2" customWidth="1"/>
    <col min="6423" max="6425" width="15.7109375" style="2" customWidth="1"/>
    <col min="6426" max="6426" width="2.85546875" style="2" customWidth="1"/>
    <col min="6427" max="6429" width="15.7109375" style="2" customWidth="1"/>
    <col min="6430" max="6431" width="2.85546875" style="2" customWidth="1"/>
    <col min="6432" max="6432" width="10.85546875" style="2" customWidth="1"/>
    <col min="6433" max="6434" width="2.85546875" style="2" customWidth="1"/>
    <col min="6435" max="6435" width="11.42578125" style="2" customWidth="1"/>
    <col min="6436" max="6656" width="11.42578125" style="2"/>
    <col min="6657" max="6657" width="2.85546875" style="2" customWidth="1"/>
    <col min="6658" max="6659" width="49.7109375" style="2" customWidth="1"/>
    <col min="6660" max="6660" width="6" style="2" customWidth="1"/>
    <col min="6661" max="6661" width="2.85546875" style="2" customWidth="1"/>
    <col min="6662" max="6664" width="15.7109375" style="2" customWidth="1"/>
    <col min="6665" max="6665" width="2.85546875" style="2" customWidth="1"/>
    <col min="6666" max="6668" width="15.7109375" style="2" customWidth="1"/>
    <col min="6669" max="6670" width="2.85546875" style="2" customWidth="1"/>
    <col min="6671" max="6671" width="10.85546875" style="2" customWidth="1"/>
    <col min="6672" max="6672" width="2.85546875" style="2" customWidth="1"/>
    <col min="6673" max="6674" width="15.7109375" style="2" customWidth="1"/>
    <col min="6675" max="6675" width="2.85546875" style="2" customWidth="1"/>
    <col min="6676" max="6676" width="52.85546875" style="2" customWidth="1"/>
    <col min="6677" max="6677" width="49.7109375" style="2" customWidth="1"/>
    <col min="6678" max="6678" width="2.85546875" style="2" customWidth="1"/>
    <col min="6679" max="6681" width="15.7109375" style="2" customWidth="1"/>
    <col min="6682" max="6682" width="2.85546875" style="2" customWidth="1"/>
    <col min="6683" max="6685" width="15.7109375" style="2" customWidth="1"/>
    <col min="6686" max="6687" width="2.85546875" style="2" customWidth="1"/>
    <col min="6688" max="6688" width="10.85546875" style="2" customWidth="1"/>
    <col min="6689" max="6690" width="2.85546875" style="2" customWidth="1"/>
    <col min="6691" max="6691" width="11.42578125" style="2" customWidth="1"/>
    <col min="6692" max="6912" width="11.42578125" style="2"/>
    <col min="6913" max="6913" width="2.85546875" style="2" customWidth="1"/>
    <col min="6914" max="6915" width="49.7109375" style="2" customWidth="1"/>
    <col min="6916" max="6916" width="6" style="2" customWidth="1"/>
    <col min="6917" max="6917" width="2.85546875" style="2" customWidth="1"/>
    <col min="6918" max="6920" width="15.7109375" style="2" customWidth="1"/>
    <col min="6921" max="6921" width="2.85546875" style="2" customWidth="1"/>
    <col min="6922" max="6924" width="15.7109375" style="2" customWidth="1"/>
    <col min="6925" max="6926" width="2.85546875" style="2" customWidth="1"/>
    <col min="6927" max="6927" width="10.85546875" style="2" customWidth="1"/>
    <col min="6928" max="6928" width="2.85546875" style="2" customWidth="1"/>
    <col min="6929" max="6930" width="15.7109375" style="2" customWidth="1"/>
    <col min="6931" max="6931" width="2.85546875" style="2" customWidth="1"/>
    <col min="6932" max="6932" width="52.85546875" style="2" customWidth="1"/>
    <col min="6933" max="6933" width="49.7109375" style="2" customWidth="1"/>
    <col min="6934" max="6934" width="2.85546875" style="2" customWidth="1"/>
    <col min="6935" max="6937" width="15.7109375" style="2" customWidth="1"/>
    <col min="6938" max="6938" width="2.85546875" style="2" customWidth="1"/>
    <col min="6939" max="6941" width="15.7109375" style="2" customWidth="1"/>
    <col min="6942" max="6943" width="2.85546875" style="2" customWidth="1"/>
    <col min="6944" max="6944" width="10.85546875" style="2" customWidth="1"/>
    <col min="6945" max="6946" width="2.85546875" style="2" customWidth="1"/>
    <col min="6947" max="6947" width="11.42578125" style="2" customWidth="1"/>
    <col min="6948" max="7168" width="11.42578125" style="2"/>
    <col min="7169" max="7169" width="2.85546875" style="2" customWidth="1"/>
    <col min="7170" max="7171" width="49.7109375" style="2" customWidth="1"/>
    <col min="7172" max="7172" width="6" style="2" customWidth="1"/>
    <col min="7173" max="7173" width="2.85546875" style="2" customWidth="1"/>
    <col min="7174" max="7176" width="15.7109375" style="2" customWidth="1"/>
    <col min="7177" max="7177" width="2.85546875" style="2" customWidth="1"/>
    <col min="7178" max="7180" width="15.7109375" style="2" customWidth="1"/>
    <col min="7181" max="7182" width="2.85546875" style="2" customWidth="1"/>
    <col min="7183" max="7183" width="10.85546875" style="2" customWidth="1"/>
    <col min="7184" max="7184" width="2.85546875" style="2" customWidth="1"/>
    <col min="7185" max="7186" width="15.7109375" style="2" customWidth="1"/>
    <col min="7187" max="7187" width="2.85546875" style="2" customWidth="1"/>
    <col min="7188" max="7188" width="52.85546875" style="2" customWidth="1"/>
    <col min="7189" max="7189" width="49.7109375" style="2" customWidth="1"/>
    <col min="7190" max="7190" width="2.85546875" style="2" customWidth="1"/>
    <col min="7191" max="7193" width="15.7109375" style="2" customWidth="1"/>
    <col min="7194" max="7194" width="2.85546875" style="2" customWidth="1"/>
    <col min="7195" max="7197" width="15.7109375" style="2" customWidth="1"/>
    <col min="7198" max="7199" width="2.85546875" style="2" customWidth="1"/>
    <col min="7200" max="7200" width="10.85546875" style="2" customWidth="1"/>
    <col min="7201" max="7202" width="2.85546875" style="2" customWidth="1"/>
    <col min="7203" max="7203" width="11.42578125" style="2" customWidth="1"/>
    <col min="7204" max="7424" width="11.42578125" style="2"/>
    <col min="7425" max="7425" width="2.85546875" style="2" customWidth="1"/>
    <col min="7426" max="7427" width="49.7109375" style="2" customWidth="1"/>
    <col min="7428" max="7428" width="6" style="2" customWidth="1"/>
    <col min="7429" max="7429" width="2.85546875" style="2" customWidth="1"/>
    <col min="7430" max="7432" width="15.7109375" style="2" customWidth="1"/>
    <col min="7433" max="7433" width="2.85546875" style="2" customWidth="1"/>
    <col min="7434" max="7436" width="15.7109375" style="2" customWidth="1"/>
    <col min="7437" max="7438" width="2.85546875" style="2" customWidth="1"/>
    <col min="7439" max="7439" width="10.85546875" style="2" customWidth="1"/>
    <col min="7440" max="7440" width="2.85546875" style="2" customWidth="1"/>
    <col min="7441" max="7442" width="15.7109375" style="2" customWidth="1"/>
    <col min="7443" max="7443" width="2.85546875" style="2" customWidth="1"/>
    <col min="7444" max="7444" width="52.85546875" style="2" customWidth="1"/>
    <col min="7445" max="7445" width="49.7109375" style="2" customWidth="1"/>
    <col min="7446" max="7446" width="2.85546875" style="2" customWidth="1"/>
    <col min="7447" max="7449" width="15.7109375" style="2" customWidth="1"/>
    <col min="7450" max="7450" width="2.85546875" style="2" customWidth="1"/>
    <col min="7451" max="7453" width="15.7109375" style="2" customWidth="1"/>
    <col min="7454" max="7455" width="2.85546875" style="2" customWidth="1"/>
    <col min="7456" max="7456" width="10.85546875" style="2" customWidth="1"/>
    <col min="7457" max="7458" width="2.85546875" style="2" customWidth="1"/>
    <col min="7459" max="7459" width="11.42578125" style="2" customWidth="1"/>
    <col min="7460" max="7680" width="11.42578125" style="2"/>
    <col min="7681" max="7681" width="2.85546875" style="2" customWidth="1"/>
    <col min="7682" max="7683" width="49.7109375" style="2" customWidth="1"/>
    <col min="7684" max="7684" width="6" style="2" customWidth="1"/>
    <col min="7685" max="7685" width="2.85546875" style="2" customWidth="1"/>
    <col min="7686" max="7688" width="15.7109375" style="2" customWidth="1"/>
    <col min="7689" max="7689" width="2.85546875" style="2" customWidth="1"/>
    <col min="7690" max="7692" width="15.7109375" style="2" customWidth="1"/>
    <col min="7693" max="7694" width="2.85546875" style="2" customWidth="1"/>
    <col min="7695" max="7695" width="10.85546875" style="2" customWidth="1"/>
    <col min="7696" max="7696" width="2.85546875" style="2" customWidth="1"/>
    <col min="7697" max="7698" width="15.7109375" style="2" customWidth="1"/>
    <col min="7699" max="7699" width="2.85546875" style="2" customWidth="1"/>
    <col min="7700" max="7700" width="52.85546875" style="2" customWidth="1"/>
    <col min="7701" max="7701" width="49.7109375" style="2" customWidth="1"/>
    <col min="7702" max="7702" width="2.85546875" style="2" customWidth="1"/>
    <col min="7703" max="7705" width="15.7109375" style="2" customWidth="1"/>
    <col min="7706" max="7706" width="2.85546875" style="2" customWidth="1"/>
    <col min="7707" max="7709" width="15.7109375" style="2" customWidth="1"/>
    <col min="7710" max="7711" width="2.85546875" style="2" customWidth="1"/>
    <col min="7712" max="7712" width="10.85546875" style="2" customWidth="1"/>
    <col min="7713" max="7714" width="2.85546875" style="2" customWidth="1"/>
    <col min="7715" max="7715" width="11.42578125" style="2" customWidth="1"/>
    <col min="7716" max="7936" width="11.42578125" style="2"/>
    <col min="7937" max="7937" width="2.85546875" style="2" customWidth="1"/>
    <col min="7938" max="7939" width="49.7109375" style="2" customWidth="1"/>
    <col min="7940" max="7940" width="6" style="2" customWidth="1"/>
    <col min="7941" max="7941" width="2.85546875" style="2" customWidth="1"/>
    <col min="7942" max="7944" width="15.7109375" style="2" customWidth="1"/>
    <col min="7945" max="7945" width="2.85546875" style="2" customWidth="1"/>
    <col min="7946" max="7948" width="15.7109375" style="2" customWidth="1"/>
    <col min="7949" max="7950" width="2.85546875" style="2" customWidth="1"/>
    <col min="7951" max="7951" width="10.85546875" style="2" customWidth="1"/>
    <col min="7952" max="7952" width="2.85546875" style="2" customWidth="1"/>
    <col min="7953" max="7954" width="15.7109375" style="2" customWidth="1"/>
    <col min="7955" max="7955" width="2.85546875" style="2" customWidth="1"/>
    <col min="7956" max="7956" width="52.85546875" style="2" customWidth="1"/>
    <col min="7957" max="7957" width="49.7109375" style="2" customWidth="1"/>
    <col min="7958" max="7958" width="2.85546875" style="2" customWidth="1"/>
    <col min="7959" max="7961" width="15.7109375" style="2" customWidth="1"/>
    <col min="7962" max="7962" width="2.85546875" style="2" customWidth="1"/>
    <col min="7963" max="7965" width="15.7109375" style="2" customWidth="1"/>
    <col min="7966" max="7967" width="2.85546875" style="2" customWidth="1"/>
    <col min="7968" max="7968" width="10.85546875" style="2" customWidth="1"/>
    <col min="7969" max="7970" width="2.85546875" style="2" customWidth="1"/>
    <col min="7971" max="7971" width="11.42578125" style="2" customWidth="1"/>
    <col min="7972" max="8192" width="11.42578125" style="2"/>
    <col min="8193" max="8193" width="2.85546875" style="2" customWidth="1"/>
    <col min="8194" max="8195" width="49.7109375" style="2" customWidth="1"/>
    <col min="8196" max="8196" width="6" style="2" customWidth="1"/>
    <col min="8197" max="8197" width="2.85546875" style="2" customWidth="1"/>
    <col min="8198" max="8200" width="15.7109375" style="2" customWidth="1"/>
    <col min="8201" max="8201" width="2.85546875" style="2" customWidth="1"/>
    <col min="8202" max="8204" width="15.7109375" style="2" customWidth="1"/>
    <col min="8205" max="8206" width="2.85546875" style="2" customWidth="1"/>
    <col min="8207" max="8207" width="10.85546875" style="2" customWidth="1"/>
    <col min="8208" max="8208" width="2.85546875" style="2" customWidth="1"/>
    <col min="8209" max="8210" width="15.7109375" style="2" customWidth="1"/>
    <col min="8211" max="8211" width="2.85546875" style="2" customWidth="1"/>
    <col min="8212" max="8212" width="52.85546875" style="2" customWidth="1"/>
    <col min="8213" max="8213" width="49.7109375" style="2" customWidth="1"/>
    <col min="8214" max="8214" width="2.85546875" style="2" customWidth="1"/>
    <col min="8215" max="8217" width="15.7109375" style="2" customWidth="1"/>
    <col min="8218" max="8218" width="2.85546875" style="2" customWidth="1"/>
    <col min="8219" max="8221" width="15.7109375" style="2" customWidth="1"/>
    <col min="8222" max="8223" width="2.85546875" style="2" customWidth="1"/>
    <col min="8224" max="8224" width="10.85546875" style="2" customWidth="1"/>
    <col min="8225" max="8226" width="2.85546875" style="2" customWidth="1"/>
    <col min="8227" max="8227" width="11.42578125" style="2" customWidth="1"/>
    <col min="8228" max="8448" width="11.42578125" style="2"/>
    <col min="8449" max="8449" width="2.85546875" style="2" customWidth="1"/>
    <col min="8450" max="8451" width="49.7109375" style="2" customWidth="1"/>
    <col min="8452" max="8452" width="6" style="2" customWidth="1"/>
    <col min="8453" max="8453" width="2.85546875" style="2" customWidth="1"/>
    <col min="8454" max="8456" width="15.7109375" style="2" customWidth="1"/>
    <col min="8457" max="8457" width="2.85546875" style="2" customWidth="1"/>
    <col min="8458" max="8460" width="15.7109375" style="2" customWidth="1"/>
    <col min="8461" max="8462" width="2.85546875" style="2" customWidth="1"/>
    <col min="8463" max="8463" width="10.85546875" style="2" customWidth="1"/>
    <col min="8464" max="8464" width="2.85546875" style="2" customWidth="1"/>
    <col min="8465" max="8466" width="15.7109375" style="2" customWidth="1"/>
    <col min="8467" max="8467" width="2.85546875" style="2" customWidth="1"/>
    <col min="8468" max="8468" width="52.85546875" style="2" customWidth="1"/>
    <col min="8469" max="8469" width="49.7109375" style="2" customWidth="1"/>
    <col min="8470" max="8470" width="2.85546875" style="2" customWidth="1"/>
    <col min="8471" max="8473" width="15.7109375" style="2" customWidth="1"/>
    <col min="8474" max="8474" width="2.85546875" style="2" customWidth="1"/>
    <col min="8475" max="8477" width="15.7109375" style="2" customWidth="1"/>
    <col min="8478" max="8479" width="2.85546875" style="2" customWidth="1"/>
    <col min="8480" max="8480" width="10.85546875" style="2" customWidth="1"/>
    <col min="8481" max="8482" width="2.85546875" style="2" customWidth="1"/>
    <col min="8483" max="8483" width="11.42578125" style="2" customWidth="1"/>
    <col min="8484" max="8704" width="11.42578125" style="2"/>
    <col min="8705" max="8705" width="2.85546875" style="2" customWidth="1"/>
    <col min="8706" max="8707" width="49.7109375" style="2" customWidth="1"/>
    <col min="8708" max="8708" width="6" style="2" customWidth="1"/>
    <col min="8709" max="8709" width="2.85546875" style="2" customWidth="1"/>
    <col min="8710" max="8712" width="15.7109375" style="2" customWidth="1"/>
    <col min="8713" max="8713" width="2.85546875" style="2" customWidth="1"/>
    <col min="8714" max="8716" width="15.7109375" style="2" customWidth="1"/>
    <col min="8717" max="8718" width="2.85546875" style="2" customWidth="1"/>
    <col min="8719" max="8719" width="10.85546875" style="2" customWidth="1"/>
    <col min="8720" max="8720" width="2.85546875" style="2" customWidth="1"/>
    <col min="8721" max="8722" width="15.7109375" style="2" customWidth="1"/>
    <col min="8723" max="8723" width="2.85546875" style="2" customWidth="1"/>
    <col min="8724" max="8724" width="52.85546875" style="2" customWidth="1"/>
    <col min="8725" max="8725" width="49.7109375" style="2" customWidth="1"/>
    <col min="8726" max="8726" width="2.85546875" style="2" customWidth="1"/>
    <col min="8727" max="8729" width="15.7109375" style="2" customWidth="1"/>
    <col min="8730" max="8730" width="2.85546875" style="2" customWidth="1"/>
    <col min="8731" max="8733" width="15.7109375" style="2" customWidth="1"/>
    <col min="8734" max="8735" width="2.85546875" style="2" customWidth="1"/>
    <col min="8736" max="8736" width="10.85546875" style="2" customWidth="1"/>
    <col min="8737" max="8738" width="2.85546875" style="2" customWidth="1"/>
    <col min="8739" max="8739" width="11.42578125" style="2" customWidth="1"/>
    <col min="8740" max="8960" width="11.42578125" style="2"/>
    <col min="8961" max="8961" width="2.85546875" style="2" customWidth="1"/>
    <col min="8962" max="8963" width="49.7109375" style="2" customWidth="1"/>
    <col min="8964" max="8964" width="6" style="2" customWidth="1"/>
    <col min="8965" max="8965" width="2.85546875" style="2" customWidth="1"/>
    <col min="8966" max="8968" width="15.7109375" style="2" customWidth="1"/>
    <col min="8969" max="8969" width="2.85546875" style="2" customWidth="1"/>
    <col min="8970" max="8972" width="15.7109375" style="2" customWidth="1"/>
    <col min="8973" max="8974" width="2.85546875" style="2" customWidth="1"/>
    <col min="8975" max="8975" width="10.85546875" style="2" customWidth="1"/>
    <col min="8976" max="8976" width="2.85546875" style="2" customWidth="1"/>
    <col min="8977" max="8978" width="15.7109375" style="2" customWidth="1"/>
    <col min="8979" max="8979" width="2.85546875" style="2" customWidth="1"/>
    <col min="8980" max="8980" width="52.85546875" style="2" customWidth="1"/>
    <col min="8981" max="8981" width="49.7109375" style="2" customWidth="1"/>
    <col min="8982" max="8982" width="2.85546875" style="2" customWidth="1"/>
    <col min="8983" max="8985" width="15.7109375" style="2" customWidth="1"/>
    <col min="8986" max="8986" width="2.85546875" style="2" customWidth="1"/>
    <col min="8987" max="8989" width="15.7109375" style="2" customWidth="1"/>
    <col min="8990" max="8991" width="2.85546875" style="2" customWidth="1"/>
    <col min="8992" max="8992" width="10.85546875" style="2" customWidth="1"/>
    <col min="8993" max="8994" width="2.85546875" style="2" customWidth="1"/>
    <col min="8995" max="8995" width="11.42578125" style="2" customWidth="1"/>
    <col min="8996" max="9216" width="11.42578125" style="2"/>
    <col min="9217" max="9217" width="2.85546875" style="2" customWidth="1"/>
    <col min="9218" max="9219" width="49.7109375" style="2" customWidth="1"/>
    <col min="9220" max="9220" width="6" style="2" customWidth="1"/>
    <col min="9221" max="9221" width="2.85546875" style="2" customWidth="1"/>
    <col min="9222" max="9224" width="15.7109375" style="2" customWidth="1"/>
    <col min="9225" max="9225" width="2.85546875" style="2" customWidth="1"/>
    <col min="9226" max="9228" width="15.7109375" style="2" customWidth="1"/>
    <col min="9229" max="9230" width="2.85546875" style="2" customWidth="1"/>
    <col min="9231" max="9231" width="10.85546875" style="2" customWidth="1"/>
    <col min="9232" max="9232" width="2.85546875" style="2" customWidth="1"/>
    <col min="9233" max="9234" width="15.7109375" style="2" customWidth="1"/>
    <col min="9235" max="9235" width="2.85546875" style="2" customWidth="1"/>
    <col min="9236" max="9236" width="52.85546875" style="2" customWidth="1"/>
    <col min="9237" max="9237" width="49.7109375" style="2" customWidth="1"/>
    <col min="9238" max="9238" width="2.85546875" style="2" customWidth="1"/>
    <col min="9239" max="9241" width="15.7109375" style="2" customWidth="1"/>
    <col min="9242" max="9242" width="2.85546875" style="2" customWidth="1"/>
    <col min="9243" max="9245" width="15.7109375" style="2" customWidth="1"/>
    <col min="9246" max="9247" width="2.85546875" style="2" customWidth="1"/>
    <col min="9248" max="9248" width="10.85546875" style="2" customWidth="1"/>
    <col min="9249" max="9250" width="2.85546875" style="2" customWidth="1"/>
    <col min="9251" max="9251" width="11.42578125" style="2" customWidth="1"/>
    <col min="9252" max="9472" width="11.42578125" style="2"/>
    <col min="9473" max="9473" width="2.85546875" style="2" customWidth="1"/>
    <col min="9474" max="9475" width="49.7109375" style="2" customWidth="1"/>
    <col min="9476" max="9476" width="6" style="2" customWidth="1"/>
    <col min="9477" max="9477" width="2.85546875" style="2" customWidth="1"/>
    <col min="9478" max="9480" width="15.7109375" style="2" customWidth="1"/>
    <col min="9481" max="9481" width="2.85546875" style="2" customWidth="1"/>
    <col min="9482" max="9484" width="15.7109375" style="2" customWidth="1"/>
    <col min="9485" max="9486" width="2.85546875" style="2" customWidth="1"/>
    <col min="9487" max="9487" width="10.85546875" style="2" customWidth="1"/>
    <col min="9488" max="9488" width="2.85546875" style="2" customWidth="1"/>
    <col min="9489" max="9490" width="15.7109375" style="2" customWidth="1"/>
    <col min="9491" max="9491" width="2.85546875" style="2" customWidth="1"/>
    <col min="9492" max="9492" width="52.85546875" style="2" customWidth="1"/>
    <col min="9493" max="9493" width="49.7109375" style="2" customWidth="1"/>
    <col min="9494" max="9494" width="2.85546875" style="2" customWidth="1"/>
    <col min="9495" max="9497" width="15.7109375" style="2" customWidth="1"/>
    <col min="9498" max="9498" width="2.85546875" style="2" customWidth="1"/>
    <col min="9499" max="9501" width="15.7109375" style="2" customWidth="1"/>
    <col min="9502" max="9503" width="2.85546875" style="2" customWidth="1"/>
    <col min="9504" max="9504" width="10.85546875" style="2" customWidth="1"/>
    <col min="9505" max="9506" width="2.85546875" style="2" customWidth="1"/>
    <col min="9507" max="9507" width="11.42578125" style="2" customWidth="1"/>
    <col min="9508" max="9728" width="11.42578125" style="2"/>
    <col min="9729" max="9729" width="2.85546875" style="2" customWidth="1"/>
    <col min="9730" max="9731" width="49.7109375" style="2" customWidth="1"/>
    <col min="9732" max="9732" width="6" style="2" customWidth="1"/>
    <col min="9733" max="9733" width="2.85546875" style="2" customWidth="1"/>
    <col min="9734" max="9736" width="15.7109375" style="2" customWidth="1"/>
    <col min="9737" max="9737" width="2.85546875" style="2" customWidth="1"/>
    <col min="9738" max="9740" width="15.7109375" style="2" customWidth="1"/>
    <col min="9741" max="9742" width="2.85546875" style="2" customWidth="1"/>
    <col min="9743" max="9743" width="10.85546875" style="2" customWidth="1"/>
    <col min="9744" max="9744" width="2.85546875" style="2" customWidth="1"/>
    <col min="9745" max="9746" width="15.7109375" style="2" customWidth="1"/>
    <col min="9747" max="9747" width="2.85546875" style="2" customWidth="1"/>
    <col min="9748" max="9748" width="52.85546875" style="2" customWidth="1"/>
    <col min="9749" max="9749" width="49.7109375" style="2" customWidth="1"/>
    <col min="9750" max="9750" width="2.85546875" style="2" customWidth="1"/>
    <col min="9751" max="9753" width="15.7109375" style="2" customWidth="1"/>
    <col min="9754" max="9754" width="2.85546875" style="2" customWidth="1"/>
    <col min="9755" max="9757" width="15.7109375" style="2" customWidth="1"/>
    <col min="9758" max="9759" width="2.85546875" style="2" customWidth="1"/>
    <col min="9760" max="9760" width="10.85546875" style="2" customWidth="1"/>
    <col min="9761" max="9762" width="2.85546875" style="2" customWidth="1"/>
    <col min="9763" max="9763" width="11.42578125" style="2" customWidth="1"/>
    <col min="9764" max="9984" width="11.42578125" style="2"/>
    <col min="9985" max="9985" width="2.85546875" style="2" customWidth="1"/>
    <col min="9986" max="9987" width="49.7109375" style="2" customWidth="1"/>
    <col min="9988" max="9988" width="6" style="2" customWidth="1"/>
    <col min="9989" max="9989" width="2.85546875" style="2" customWidth="1"/>
    <col min="9990" max="9992" width="15.7109375" style="2" customWidth="1"/>
    <col min="9993" max="9993" width="2.85546875" style="2" customWidth="1"/>
    <col min="9994" max="9996" width="15.7109375" style="2" customWidth="1"/>
    <col min="9997" max="9998" width="2.85546875" style="2" customWidth="1"/>
    <col min="9999" max="9999" width="10.85546875" style="2" customWidth="1"/>
    <col min="10000" max="10000" width="2.85546875" style="2" customWidth="1"/>
    <col min="10001" max="10002" width="15.7109375" style="2" customWidth="1"/>
    <col min="10003" max="10003" width="2.85546875" style="2" customWidth="1"/>
    <col min="10004" max="10004" width="52.85546875" style="2" customWidth="1"/>
    <col min="10005" max="10005" width="49.7109375" style="2" customWidth="1"/>
    <col min="10006" max="10006" width="2.85546875" style="2" customWidth="1"/>
    <col min="10007" max="10009" width="15.7109375" style="2" customWidth="1"/>
    <col min="10010" max="10010" width="2.85546875" style="2" customWidth="1"/>
    <col min="10011" max="10013" width="15.7109375" style="2" customWidth="1"/>
    <col min="10014" max="10015" width="2.85546875" style="2" customWidth="1"/>
    <col min="10016" max="10016" width="10.85546875" style="2" customWidth="1"/>
    <col min="10017" max="10018" width="2.85546875" style="2" customWidth="1"/>
    <col min="10019" max="10019" width="11.42578125" style="2" customWidth="1"/>
    <col min="10020" max="10240" width="11.42578125" style="2"/>
    <col min="10241" max="10241" width="2.85546875" style="2" customWidth="1"/>
    <col min="10242" max="10243" width="49.7109375" style="2" customWidth="1"/>
    <col min="10244" max="10244" width="6" style="2" customWidth="1"/>
    <col min="10245" max="10245" width="2.85546875" style="2" customWidth="1"/>
    <col min="10246" max="10248" width="15.7109375" style="2" customWidth="1"/>
    <col min="10249" max="10249" width="2.85546875" style="2" customWidth="1"/>
    <col min="10250" max="10252" width="15.7109375" style="2" customWidth="1"/>
    <col min="10253" max="10254" width="2.85546875" style="2" customWidth="1"/>
    <col min="10255" max="10255" width="10.85546875" style="2" customWidth="1"/>
    <col min="10256" max="10256" width="2.85546875" style="2" customWidth="1"/>
    <col min="10257" max="10258" width="15.7109375" style="2" customWidth="1"/>
    <col min="10259" max="10259" width="2.85546875" style="2" customWidth="1"/>
    <col min="10260" max="10260" width="52.85546875" style="2" customWidth="1"/>
    <col min="10261" max="10261" width="49.7109375" style="2" customWidth="1"/>
    <col min="10262" max="10262" width="2.85546875" style="2" customWidth="1"/>
    <col min="10263" max="10265" width="15.7109375" style="2" customWidth="1"/>
    <col min="10266" max="10266" width="2.85546875" style="2" customWidth="1"/>
    <col min="10267" max="10269" width="15.7109375" style="2" customWidth="1"/>
    <col min="10270" max="10271" width="2.85546875" style="2" customWidth="1"/>
    <col min="10272" max="10272" width="10.85546875" style="2" customWidth="1"/>
    <col min="10273" max="10274" width="2.85546875" style="2" customWidth="1"/>
    <col min="10275" max="10275" width="11.42578125" style="2" customWidth="1"/>
    <col min="10276" max="10496" width="11.42578125" style="2"/>
    <col min="10497" max="10497" width="2.85546875" style="2" customWidth="1"/>
    <col min="10498" max="10499" width="49.7109375" style="2" customWidth="1"/>
    <col min="10500" max="10500" width="6" style="2" customWidth="1"/>
    <col min="10501" max="10501" width="2.85546875" style="2" customWidth="1"/>
    <col min="10502" max="10504" width="15.7109375" style="2" customWidth="1"/>
    <col min="10505" max="10505" width="2.85546875" style="2" customWidth="1"/>
    <col min="10506" max="10508" width="15.7109375" style="2" customWidth="1"/>
    <col min="10509" max="10510" width="2.85546875" style="2" customWidth="1"/>
    <col min="10511" max="10511" width="10.85546875" style="2" customWidth="1"/>
    <col min="10512" max="10512" width="2.85546875" style="2" customWidth="1"/>
    <col min="10513" max="10514" width="15.7109375" style="2" customWidth="1"/>
    <col min="10515" max="10515" width="2.85546875" style="2" customWidth="1"/>
    <col min="10516" max="10516" width="52.85546875" style="2" customWidth="1"/>
    <col min="10517" max="10517" width="49.7109375" style="2" customWidth="1"/>
    <col min="10518" max="10518" width="2.85546875" style="2" customWidth="1"/>
    <col min="10519" max="10521" width="15.7109375" style="2" customWidth="1"/>
    <col min="10522" max="10522" width="2.85546875" style="2" customWidth="1"/>
    <col min="10523" max="10525" width="15.7109375" style="2" customWidth="1"/>
    <col min="10526" max="10527" width="2.85546875" style="2" customWidth="1"/>
    <col min="10528" max="10528" width="10.85546875" style="2" customWidth="1"/>
    <col min="10529" max="10530" width="2.85546875" style="2" customWidth="1"/>
    <col min="10531" max="10531" width="11.42578125" style="2" customWidth="1"/>
    <col min="10532" max="10752" width="11.42578125" style="2"/>
    <col min="10753" max="10753" width="2.85546875" style="2" customWidth="1"/>
    <col min="10754" max="10755" width="49.7109375" style="2" customWidth="1"/>
    <col min="10756" max="10756" width="6" style="2" customWidth="1"/>
    <col min="10757" max="10757" width="2.85546875" style="2" customWidth="1"/>
    <col min="10758" max="10760" width="15.7109375" style="2" customWidth="1"/>
    <col min="10761" max="10761" width="2.85546875" style="2" customWidth="1"/>
    <col min="10762" max="10764" width="15.7109375" style="2" customWidth="1"/>
    <col min="10765" max="10766" width="2.85546875" style="2" customWidth="1"/>
    <col min="10767" max="10767" width="10.85546875" style="2" customWidth="1"/>
    <col min="10768" max="10768" width="2.85546875" style="2" customWidth="1"/>
    <col min="10769" max="10770" width="15.7109375" style="2" customWidth="1"/>
    <col min="10771" max="10771" width="2.85546875" style="2" customWidth="1"/>
    <col min="10772" max="10772" width="52.85546875" style="2" customWidth="1"/>
    <col min="10773" max="10773" width="49.7109375" style="2" customWidth="1"/>
    <col min="10774" max="10774" width="2.85546875" style="2" customWidth="1"/>
    <col min="10775" max="10777" width="15.7109375" style="2" customWidth="1"/>
    <col min="10778" max="10778" width="2.85546875" style="2" customWidth="1"/>
    <col min="10779" max="10781" width="15.7109375" style="2" customWidth="1"/>
    <col min="10782" max="10783" width="2.85546875" style="2" customWidth="1"/>
    <col min="10784" max="10784" width="10.85546875" style="2" customWidth="1"/>
    <col min="10785" max="10786" width="2.85546875" style="2" customWidth="1"/>
    <col min="10787" max="10787" width="11.42578125" style="2" customWidth="1"/>
    <col min="10788" max="11008" width="11.42578125" style="2"/>
    <col min="11009" max="11009" width="2.85546875" style="2" customWidth="1"/>
    <col min="11010" max="11011" width="49.7109375" style="2" customWidth="1"/>
    <col min="11012" max="11012" width="6" style="2" customWidth="1"/>
    <col min="11013" max="11013" width="2.85546875" style="2" customWidth="1"/>
    <col min="11014" max="11016" width="15.7109375" style="2" customWidth="1"/>
    <col min="11017" max="11017" width="2.85546875" style="2" customWidth="1"/>
    <col min="11018" max="11020" width="15.7109375" style="2" customWidth="1"/>
    <col min="11021" max="11022" width="2.85546875" style="2" customWidth="1"/>
    <col min="11023" max="11023" width="10.85546875" style="2" customWidth="1"/>
    <col min="11024" max="11024" width="2.85546875" style="2" customWidth="1"/>
    <col min="11025" max="11026" width="15.7109375" style="2" customWidth="1"/>
    <col min="11027" max="11027" width="2.85546875" style="2" customWidth="1"/>
    <col min="11028" max="11028" width="52.85546875" style="2" customWidth="1"/>
    <col min="11029" max="11029" width="49.7109375" style="2" customWidth="1"/>
    <col min="11030" max="11030" width="2.85546875" style="2" customWidth="1"/>
    <col min="11031" max="11033" width="15.7109375" style="2" customWidth="1"/>
    <col min="11034" max="11034" width="2.85546875" style="2" customWidth="1"/>
    <col min="11035" max="11037" width="15.7109375" style="2" customWidth="1"/>
    <col min="11038" max="11039" width="2.85546875" style="2" customWidth="1"/>
    <col min="11040" max="11040" width="10.85546875" style="2" customWidth="1"/>
    <col min="11041" max="11042" width="2.85546875" style="2" customWidth="1"/>
    <col min="11043" max="11043" width="11.42578125" style="2" customWidth="1"/>
    <col min="11044" max="11264" width="11.42578125" style="2"/>
    <col min="11265" max="11265" width="2.85546875" style="2" customWidth="1"/>
    <col min="11266" max="11267" width="49.7109375" style="2" customWidth="1"/>
    <col min="11268" max="11268" width="6" style="2" customWidth="1"/>
    <col min="11269" max="11269" width="2.85546875" style="2" customWidth="1"/>
    <col min="11270" max="11272" width="15.7109375" style="2" customWidth="1"/>
    <col min="11273" max="11273" width="2.85546875" style="2" customWidth="1"/>
    <col min="11274" max="11276" width="15.7109375" style="2" customWidth="1"/>
    <col min="11277" max="11278" width="2.85546875" style="2" customWidth="1"/>
    <col min="11279" max="11279" width="10.85546875" style="2" customWidth="1"/>
    <col min="11280" max="11280" width="2.85546875" style="2" customWidth="1"/>
    <col min="11281" max="11282" width="15.7109375" style="2" customWidth="1"/>
    <col min="11283" max="11283" width="2.85546875" style="2" customWidth="1"/>
    <col min="11284" max="11284" width="52.85546875" style="2" customWidth="1"/>
    <col min="11285" max="11285" width="49.7109375" style="2" customWidth="1"/>
    <col min="11286" max="11286" width="2.85546875" style="2" customWidth="1"/>
    <col min="11287" max="11289" width="15.7109375" style="2" customWidth="1"/>
    <col min="11290" max="11290" width="2.85546875" style="2" customWidth="1"/>
    <col min="11291" max="11293" width="15.7109375" style="2" customWidth="1"/>
    <col min="11294" max="11295" width="2.85546875" style="2" customWidth="1"/>
    <col min="11296" max="11296" width="10.85546875" style="2" customWidth="1"/>
    <col min="11297" max="11298" width="2.85546875" style="2" customWidth="1"/>
    <col min="11299" max="11299" width="11.42578125" style="2" customWidth="1"/>
    <col min="11300" max="11520" width="11.42578125" style="2"/>
    <col min="11521" max="11521" width="2.85546875" style="2" customWidth="1"/>
    <col min="11522" max="11523" width="49.7109375" style="2" customWidth="1"/>
    <col min="11524" max="11524" width="6" style="2" customWidth="1"/>
    <col min="11525" max="11525" width="2.85546875" style="2" customWidth="1"/>
    <col min="11526" max="11528" width="15.7109375" style="2" customWidth="1"/>
    <col min="11529" max="11529" width="2.85546875" style="2" customWidth="1"/>
    <col min="11530" max="11532" width="15.7109375" style="2" customWidth="1"/>
    <col min="11533" max="11534" width="2.85546875" style="2" customWidth="1"/>
    <col min="11535" max="11535" width="10.85546875" style="2" customWidth="1"/>
    <col min="11536" max="11536" width="2.85546875" style="2" customWidth="1"/>
    <col min="11537" max="11538" width="15.7109375" style="2" customWidth="1"/>
    <col min="11539" max="11539" width="2.85546875" style="2" customWidth="1"/>
    <col min="11540" max="11540" width="52.85546875" style="2" customWidth="1"/>
    <col min="11541" max="11541" width="49.7109375" style="2" customWidth="1"/>
    <col min="11542" max="11542" width="2.85546875" style="2" customWidth="1"/>
    <col min="11543" max="11545" width="15.7109375" style="2" customWidth="1"/>
    <col min="11546" max="11546" width="2.85546875" style="2" customWidth="1"/>
    <col min="11547" max="11549" width="15.7109375" style="2" customWidth="1"/>
    <col min="11550" max="11551" width="2.85546875" style="2" customWidth="1"/>
    <col min="11552" max="11552" width="10.85546875" style="2" customWidth="1"/>
    <col min="11553" max="11554" width="2.85546875" style="2" customWidth="1"/>
    <col min="11555" max="11555" width="11.42578125" style="2" customWidth="1"/>
    <col min="11556" max="11776" width="11.42578125" style="2"/>
    <col min="11777" max="11777" width="2.85546875" style="2" customWidth="1"/>
    <col min="11778" max="11779" width="49.7109375" style="2" customWidth="1"/>
    <col min="11780" max="11780" width="6" style="2" customWidth="1"/>
    <col min="11781" max="11781" width="2.85546875" style="2" customWidth="1"/>
    <col min="11782" max="11784" width="15.7109375" style="2" customWidth="1"/>
    <col min="11785" max="11785" width="2.85546875" style="2" customWidth="1"/>
    <col min="11786" max="11788" width="15.7109375" style="2" customWidth="1"/>
    <col min="11789" max="11790" width="2.85546875" style="2" customWidth="1"/>
    <col min="11791" max="11791" width="10.85546875" style="2" customWidth="1"/>
    <col min="11792" max="11792" width="2.85546875" style="2" customWidth="1"/>
    <col min="11793" max="11794" width="15.7109375" style="2" customWidth="1"/>
    <col min="11795" max="11795" width="2.85546875" style="2" customWidth="1"/>
    <col min="11796" max="11796" width="52.85546875" style="2" customWidth="1"/>
    <col min="11797" max="11797" width="49.7109375" style="2" customWidth="1"/>
    <col min="11798" max="11798" width="2.85546875" style="2" customWidth="1"/>
    <col min="11799" max="11801" width="15.7109375" style="2" customWidth="1"/>
    <col min="11802" max="11802" width="2.85546875" style="2" customWidth="1"/>
    <col min="11803" max="11805" width="15.7109375" style="2" customWidth="1"/>
    <col min="11806" max="11807" width="2.85546875" style="2" customWidth="1"/>
    <col min="11808" max="11808" width="10.85546875" style="2" customWidth="1"/>
    <col min="11809" max="11810" width="2.85546875" style="2" customWidth="1"/>
    <col min="11811" max="11811" width="11.42578125" style="2" customWidth="1"/>
    <col min="11812" max="12032" width="11.42578125" style="2"/>
    <col min="12033" max="12033" width="2.85546875" style="2" customWidth="1"/>
    <col min="12034" max="12035" width="49.7109375" style="2" customWidth="1"/>
    <col min="12036" max="12036" width="6" style="2" customWidth="1"/>
    <col min="12037" max="12037" width="2.85546875" style="2" customWidth="1"/>
    <col min="12038" max="12040" width="15.7109375" style="2" customWidth="1"/>
    <col min="12041" max="12041" width="2.85546875" style="2" customWidth="1"/>
    <col min="12042" max="12044" width="15.7109375" style="2" customWidth="1"/>
    <col min="12045" max="12046" width="2.85546875" style="2" customWidth="1"/>
    <col min="12047" max="12047" width="10.85546875" style="2" customWidth="1"/>
    <col min="12048" max="12048" width="2.85546875" style="2" customWidth="1"/>
    <col min="12049" max="12050" width="15.7109375" style="2" customWidth="1"/>
    <col min="12051" max="12051" width="2.85546875" style="2" customWidth="1"/>
    <col min="12052" max="12052" width="52.85546875" style="2" customWidth="1"/>
    <col min="12053" max="12053" width="49.7109375" style="2" customWidth="1"/>
    <col min="12054" max="12054" width="2.85546875" style="2" customWidth="1"/>
    <col min="12055" max="12057" width="15.7109375" style="2" customWidth="1"/>
    <col min="12058" max="12058" width="2.85546875" style="2" customWidth="1"/>
    <col min="12059" max="12061" width="15.7109375" style="2" customWidth="1"/>
    <col min="12062" max="12063" width="2.85546875" style="2" customWidth="1"/>
    <col min="12064" max="12064" width="10.85546875" style="2" customWidth="1"/>
    <col min="12065" max="12066" width="2.85546875" style="2" customWidth="1"/>
    <col min="12067" max="12067" width="11.42578125" style="2" customWidth="1"/>
    <col min="12068" max="12288" width="11.42578125" style="2"/>
    <col min="12289" max="12289" width="2.85546875" style="2" customWidth="1"/>
    <col min="12290" max="12291" width="49.7109375" style="2" customWidth="1"/>
    <col min="12292" max="12292" width="6" style="2" customWidth="1"/>
    <col min="12293" max="12293" width="2.85546875" style="2" customWidth="1"/>
    <col min="12294" max="12296" width="15.7109375" style="2" customWidth="1"/>
    <col min="12297" max="12297" width="2.85546875" style="2" customWidth="1"/>
    <col min="12298" max="12300" width="15.7109375" style="2" customWidth="1"/>
    <col min="12301" max="12302" width="2.85546875" style="2" customWidth="1"/>
    <col min="12303" max="12303" width="10.85546875" style="2" customWidth="1"/>
    <col min="12304" max="12304" width="2.85546875" style="2" customWidth="1"/>
    <col min="12305" max="12306" width="15.7109375" style="2" customWidth="1"/>
    <col min="12307" max="12307" width="2.85546875" style="2" customWidth="1"/>
    <col min="12308" max="12308" width="52.85546875" style="2" customWidth="1"/>
    <col min="12309" max="12309" width="49.7109375" style="2" customWidth="1"/>
    <col min="12310" max="12310" width="2.85546875" style="2" customWidth="1"/>
    <col min="12311" max="12313" width="15.7109375" style="2" customWidth="1"/>
    <col min="12314" max="12314" width="2.85546875" style="2" customWidth="1"/>
    <col min="12315" max="12317" width="15.7109375" style="2" customWidth="1"/>
    <col min="12318" max="12319" width="2.85546875" style="2" customWidth="1"/>
    <col min="12320" max="12320" width="10.85546875" style="2" customWidth="1"/>
    <col min="12321" max="12322" width="2.85546875" style="2" customWidth="1"/>
    <col min="12323" max="12323" width="11.42578125" style="2" customWidth="1"/>
    <col min="12324" max="12544" width="11.42578125" style="2"/>
    <col min="12545" max="12545" width="2.85546875" style="2" customWidth="1"/>
    <col min="12546" max="12547" width="49.7109375" style="2" customWidth="1"/>
    <col min="12548" max="12548" width="6" style="2" customWidth="1"/>
    <col min="12549" max="12549" width="2.85546875" style="2" customWidth="1"/>
    <col min="12550" max="12552" width="15.7109375" style="2" customWidth="1"/>
    <col min="12553" max="12553" width="2.85546875" style="2" customWidth="1"/>
    <col min="12554" max="12556" width="15.7109375" style="2" customWidth="1"/>
    <col min="12557" max="12558" width="2.85546875" style="2" customWidth="1"/>
    <col min="12559" max="12559" width="10.85546875" style="2" customWidth="1"/>
    <col min="12560" max="12560" width="2.85546875" style="2" customWidth="1"/>
    <col min="12561" max="12562" width="15.7109375" style="2" customWidth="1"/>
    <col min="12563" max="12563" width="2.85546875" style="2" customWidth="1"/>
    <col min="12564" max="12564" width="52.85546875" style="2" customWidth="1"/>
    <col min="12565" max="12565" width="49.7109375" style="2" customWidth="1"/>
    <col min="12566" max="12566" width="2.85546875" style="2" customWidth="1"/>
    <col min="12567" max="12569" width="15.7109375" style="2" customWidth="1"/>
    <col min="12570" max="12570" width="2.85546875" style="2" customWidth="1"/>
    <col min="12571" max="12573" width="15.7109375" style="2" customWidth="1"/>
    <col min="12574" max="12575" width="2.85546875" style="2" customWidth="1"/>
    <col min="12576" max="12576" width="10.85546875" style="2" customWidth="1"/>
    <col min="12577" max="12578" width="2.85546875" style="2" customWidth="1"/>
    <col min="12579" max="12579" width="11.42578125" style="2" customWidth="1"/>
    <col min="12580" max="12800" width="11.42578125" style="2"/>
    <col min="12801" max="12801" width="2.85546875" style="2" customWidth="1"/>
    <col min="12802" max="12803" width="49.7109375" style="2" customWidth="1"/>
    <col min="12804" max="12804" width="6" style="2" customWidth="1"/>
    <col min="12805" max="12805" width="2.85546875" style="2" customWidth="1"/>
    <col min="12806" max="12808" width="15.7109375" style="2" customWidth="1"/>
    <col min="12809" max="12809" width="2.85546875" style="2" customWidth="1"/>
    <col min="12810" max="12812" width="15.7109375" style="2" customWidth="1"/>
    <col min="12813" max="12814" width="2.85546875" style="2" customWidth="1"/>
    <col min="12815" max="12815" width="10.85546875" style="2" customWidth="1"/>
    <col min="12816" max="12816" width="2.85546875" style="2" customWidth="1"/>
    <col min="12817" max="12818" width="15.7109375" style="2" customWidth="1"/>
    <col min="12819" max="12819" width="2.85546875" style="2" customWidth="1"/>
    <col min="12820" max="12820" width="52.85546875" style="2" customWidth="1"/>
    <col min="12821" max="12821" width="49.7109375" style="2" customWidth="1"/>
    <col min="12822" max="12822" width="2.85546875" style="2" customWidth="1"/>
    <col min="12823" max="12825" width="15.7109375" style="2" customWidth="1"/>
    <col min="12826" max="12826" width="2.85546875" style="2" customWidth="1"/>
    <col min="12827" max="12829" width="15.7109375" style="2" customWidth="1"/>
    <col min="12830" max="12831" width="2.85546875" style="2" customWidth="1"/>
    <col min="12832" max="12832" width="10.85546875" style="2" customWidth="1"/>
    <col min="12833" max="12834" width="2.85546875" style="2" customWidth="1"/>
    <col min="12835" max="12835" width="11.42578125" style="2" customWidth="1"/>
    <col min="12836" max="13056" width="11.42578125" style="2"/>
    <col min="13057" max="13057" width="2.85546875" style="2" customWidth="1"/>
    <col min="13058" max="13059" width="49.7109375" style="2" customWidth="1"/>
    <col min="13060" max="13060" width="6" style="2" customWidth="1"/>
    <col min="13061" max="13061" width="2.85546875" style="2" customWidth="1"/>
    <col min="13062" max="13064" width="15.7109375" style="2" customWidth="1"/>
    <col min="13065" max="13065" width="2.85546875" style="2" customWidth="1"/>
    <col min="13066" max="13068" width="15.7109375" style="2" customWidth="1"/>
    <col min="13069" max="13070" width="2.85546875" style="2" customWidth="1"/>
    <col min="13071" max="13071" width="10.85546875" style="2" customWidth="1"/>
    <col min="13072" max="13072" width="2.85546875" style="2" customWidth="1"/>
    <col min="13073" max="13074" width="15.7109375" style="2" customWidth="1"/>
    <col min="13075" max="13075" width="2.85546875" style="2" customWidth="1"/>
    <col min="13076" max="13076" width="52.85546875" style="2" customWidth="1"/>
    <col min="13077" max="13077" width="49.7109375" style="2" customWidth="1"/>
    <col min="13078" max="13078" width="2.85546875" style="2" customWidth="1"/>
    <col min="13079" max="13081" width="15.7109375" style="2" customWidth="1"/>
    <col min="13082" max="13082" width="2.85546875" style="2" customWidth="1"/>
    <col min="13083" max="13085" width="15.7109375" style="2" customWidth="1"/>
    <col min="13086" max="13087" width="2.85546875" style="2" customWidth="1"/>
    <col min="13088" max="13088" width="10.85546875" style="2" customWidth="1"/>
    <col min="13089" max="13090" width="2.85546875" style="2" customWidth="1"/>
    <col min="13091" max="13091" width="11.42578125" style="2" customWidth="1"/>
    <col min="13092" max="13312" width="11.42578125" style="2"/>
    <col min="13313" max="13313" width="2.85546875" style="2" customWidth="1"/>
    <col min="13314" max="13315" width="49.7109375" style="2" customWidth="1"/>
    <col min="13316" max="13316" width="6" style="2" customWidth="1"/>
    <col min="13317" max="13317" width="2.85546875" style="2" customWidth="1"/>
    <col min="13318" max="13320" width="15.7109375" style="2" customWidth="1"/>
    <col min="13321" max="13321" width="2.85546875" style="2" customWidth="1"/>
    <col min="13322" max="13324" width="15.7109375" style="2" customWidth="1"/>
    <col min="13325" max="13326" width="2.85546875" style="2" customWidth="1"/>
    <col min="13327" max="13327" width="10.85546875" style="2" customWidth="1"/>
    <col min="13328" max="13328" width="2.85546875" style="2" customWidth="1"/>
    <col min="13329" max="13330" width="15.7109375" style="2" customWidth="1"/>
    <col min="13331" max="13331" width="2.85546875" style="2" customWidth="1"/>
    <col min="13332" max="13332" width="52.85546875" style="2" customWidth="1"/>
    <col min="13333" max="13333" width="49.7109375" style="2" customWidth="1"/>
    <col min="13334" max="13334" width="2.85546875" style="2" customWidth="1"/>
    <col min="13335" max="13337" width="15.7109375" style="2" customWidth="1"/>
    <col min="13338" max="13338" width="2.85546875" style="2" customWidth="1"/>
    <col min="13339" max="13341" width="15.7109375" style="2" customWidth="1"/>
    <col min="13342" max="13343" width="2.85546875" style="2" customWidth="1"/>
    <col min="13344" max="13344" width="10.85546875" style="2" customWidth="1"/>
    <col min="13345" max="13346" width="2.85546875" style="2" customWidth="1"/>
    <col min="13347" max="13347" width="11.42578125" style="2" customWidth="1"/>
    <col min="13348" max="13568" width="11.42578125" style="2"/>
    <col min="13569" max="13569" width="2.85546875" style="2" customWidth="1"/>
    <col min="13570" max="13571" width="49.7109375" style="2" customWidth="1"/>
    <col min="13572" max="13572" width="6" style="2" customWidth="1"/>
    <col min="13573" max="13573" width="2.85546875" style="2" customWidth="1"/>
    <col min="13574" max="13576" width="15.7109375" style="2" customWidth="1"/>
    <col min="13577" max="13577" width="2.85546875" style="2" customWidth="1"/>
    <col min="13578" max="13580" width="15.7109375" style="2" customWidth="1"/>
    <col min="13581" max="13582" width="2.85546875" style="2" customWidth="1"/>
    <col min="13583" max="13583" width="10.85546875" style="2" customWidth="1"/>
    <col min="13584" max="13584" width="2.85546875" style="2" customWidth="1"/>
    <col min="13585" max="13586" width="15.7109375" style="2" customWidth="1"/>
    <col min="13587" max="13587" width="2.85546875" style="2" customWidth="1"/>
    <col min="13588" max="13588" width="52.85546875" style="2" customWidth="1"/>
    <col min="13589" max="13589" width="49.7109375" style="2" customWidth="1"/>
    <col min="13590" max="13590" width="2.85546875" style="2" customWidth="1"/>
    <col min="13591" max="13593" width="15.7109375" style="2" customWidth="1"/>
    <col min="13594" max="13594" width="2.85546875" style="2" customWidth="1"/>
    <col min="13595" max="13597" width="15.7109375" style="2" customWidth="1"/>
    <col min="13598" max="13599" width="2.85546875" style="2" customWidth="1"/>
    <col min="13600" max="13600" width="10.85546875" style="2" customWidth="1"/>
    <col min="13601" max="13602" width="2.85546875" style="2" customWidth="1"/>
    <col min="13603" max="13603" width="11.42578125" style="2" customWidth="1"/>
    <col min="13604" max="13824" width="11.42578125" style="2"/>
    <col min="13825" max="13825" width="2.85546875" style="2" customWidth="1"/>
    <col min="13826" max="13827" width="49.7109375" style="2" customWidth="1"/>
    <col min="13828" max="13828" width="6" style="2" customWidth="1"/>
    <col min="13829" max="13829" width="2.85546875" style="2" customWidth="1"/>
    <col min="13830" max="13832" width="15.7109375" style="2" customWidth="1"/>
    <col min="13833" max="13833" width="2.85546875" style="2" customWidth="1"/>
    <col min="13834" max="13836" width="15.7109375" style="2" customWidth="1"/>
    <col min="13837" max="13838" width="2.85546875" style="2" customWidth="1"/>
    <col min="13839" max="13839" width="10.85546875" style="2" customWidth="1"/>
    <col min="13840" max="13840" width="2.85546875" style="2" customWidth="1"/>
    <col min="13841" max="13842" width="15.7109375" style="2" customWidth="1"/>
    <col min="13843" max="13843" width="2.85546875" style="2" customWidth="1"/>
    <col min="13844" max="13844" width="52.85546875" style="2" customWidth="1"/>
    <col min="13845" max="13845" width="49.7109375" style="2" customWidth="1"/>
    <col min="13846" max="13846" width="2.85546875" style="2" customWidth="1"/>
    <col min="13847" max="13849" width="15.7109375" style="2" customWidth="1"/>
    <col min="13850" max="13850" width="2.85546875" style="2" customWidth="1"/>
    <col min="13851" max="13853" width="15.7109375" style="2" customWidth="1"/>
    <col min="13854" max="13855" width="2.85546875" style="2" customWidth="1"/>
    <col min="13856" max="13856" width="10.85546875" style="2" customWidth="1"/>
    <col min="13857" max="13858" width="2.85546875" style="2" customWidth="1"/>
    <col min="13859" max="13859" width="11.42578125" style="2" customWidth="1"/>
    <col min="13860" max="14080" width="11.42578125" style="2"/>
    <col min="14081" max="14081" width="2.85546875" style="2" customWidth="1"/>
    <col min="14082" max="14083" width="49.7109375" style="2" customWidth="1"/>
    <col min="14084" max="14084" width="6" style="2" customWidth="1"/>
    <col min="14085" max="14085" width="2.85546875" style="2" customWidth="1"/>
    <col min="14086" max="14088" width="15.7109375" style="2" customWidth="1"/>
    <col min="14089" max="14089" width="2.85546875" style="2" customWidth="1"/>
    <col min="14090" max="14092" width="15.7109375" style="2" customWidth="1"/>
    <col min="14093" max="14094" width="2.85546875" style="2" customWidth="1"/>
    <col min="14095" max="14095" width="10.85546875" style="2" customWidth="1"/>
    <col min="14096" max="14096" width="2.85546875" style="2" customWidth="1"/>
    <col min="14097" max="14098" width="15.7109375" style="2" customWidth="1"/>
    <col min="14099" max="14099" width="2.85546875" style="2" customWidth="1"/>
    <col min="14100" max="14100" width="52.85546875" style="2" customWidth="1"/>
    <col min="14101" max="14101" width="49.7109375" style="2" customWidth="1"/>
    <col min="14102" max="14102" width="2.85546875" style="2" customWidth="1"/>
    <col min="14103" max="14105" width="15.7109375" style="2" customWidth="1"/>
    <col min="14106" max="14106" width="2.85546875" style="2" customWidth="1"/>
    <col min="14107" max="14109" width="15.7109375" style="2" customWidth="1"/>
    <col min="14110" max="14111" width="2.85546875" style="2" customWidth="1"/>
    <col min="14112" max="14112" width="10.85546875" style="2" customWidth="1"/>
    <col min="14113" max="14114" width="2.85546875" style="2" customWidth="1"/>
    <col min="14115" max="14115" width="11.42578125" style="2" customWidth="1"/>
    <col min="14116" max="14336" width="11.42578125" style="2"/>
    <col min="14337" max="14337" width="2.85546875" style="2" customWidth="1"/>
    <col min="14338" max="14339" width="49.7109375" style="2" customWidth="1"/>
    <col min="14340" max="14340" width="6" style="2" customWidth="1"/>
    <col min="14341" max="14341" width="2.85546875" style="2" customWidth="1"/>
    <col min="14342" max="14344" width="15.7109375" style="2" customWidth="1"/>
    <col min="14345" max="14345" width="2.85546875" style="2" customWidth="1"/>
    <col min="14346" max="14348" width="15.7109375" style="2" customWidth="1"/>
    <col min="14349" max="14350" width="2.85546875" style="2" customWidth="1"/>
    <col min="14351" max="14351" width="10.85546875" style="2" customWidth="1"/>
    <col min="14352" max="14352" width="2.85546875" style="2" customWidth="1"/>
    <col min="14353" max="14354" width="15.7109375" style="2" customWidth="1"/>
    <col min="14355" max="14355" width="2.85546875" style="2" customWidth="1"/>
    <col min="14356" max="14356" width="52.85546875" style="2" customWidth="1"/>
    <col min="14357" max="14357" width="49.7109375" style="2" customWidth="1"/>
    <col min="14358" max="14358" width="2.85546875" style="2" customWidth="1"/>
    <col min="14359" max="14361" width="15.7109375" style="2" customWidth="1"/>
    <col min="14362" max="14362" width="2.85546875" style="2" customWidth="1"/>
    <col min="14363" max="14365" width="15.7109375" style="2" customWidth="1"/>
    <col min="14366" max="14367" width="2.85546875" style="2" customWidth="1"/>
    <col min="14368" max="14368" width="10.85546875" style="2" customWidth="1"/>
    <col min="14369" max="14370" width="2.85546875" style="2" customWidth="1"/>
    <col min="14371" max="14371" width="11.42578125" style="2" customWidth="1"/>
    <col min="14372" max="14592" width="11.42578125" style="2"/>
    <col min="14593" max="14593" width="2.85546875" style="2" customWidth="1"/>
    <col min="14594" max="14595" width="49.7109375" style="2" customWidth="1"/>
    <col min="14596" max="14596" width="6" style="2" customWidth="1"/>
    <col min="14597" max="14597" width="2.85546875" style="2" customWidth="1"/>
    <col min="14598" max="14600" width="15.7109375" style="2" customWidth="1"/>
    <col min="14601" max="14601" width="2.85546875" style="2" customWidth="1"/>
    <col min="14602" max="14604" width="15.7109375" style="2" customWidth="1"/>
    <col min="14605" max="14606" width="2.85546875" style="2" customWidth="1"/>
    <col min="14607" max="14607" width="10.85546875" style="2" customWidth="1"/>
    <col min="14608" max="14608" width="2.85546875" style="2" customWidth="1"/>
    <col min="14609" max="14610" width="15.7109375" style="2" customWidth="1"/>
    <col min="14611" max="14611" width="2.85546875" style="2" customWidth="1"/>
    <col min="14612" max="14612" width="52.85546875" style="2" customWidth="1"/>
    <col min="14613" max="14613" width="49.7109375" style="2" customWidth="1"/>
    <col min="14614" max="14614" width="2.85546875" style="2" customWidth="1"/>
    <col min="14615" max="14617" width="15.7109375" style="2" customWidth="1"/>
    <col min="14618" max="14618" width="2.85546875" style="2" customWidth="1"/>
    <col min="14619" max="14621" width="15.7109375" style="2" customWidth="1"/>
    <col min="14622" max="14623" width="2.85546875" style="2" customWidth="1"/>
    <col min="14624" max="14624" width="10.85546875" style="2" customWidth="1"/>
    <col min="14625" max="14626" width="2.85546875" style="2" customWidth="1"/>
    <col min="14627" max="14627" width="11.42578125" style="2" customWidth="1"/>
    <col min="14628" max="14848" width="11.42578125" style="2"/>
    <col min="14849" max="14849" width="2.85546875" style="2" customWidth="1"/>
    <col min="14850" max="14851" width="49.7109375" style="2" customWidth="1"/>
    <col min="14852" max="14852" width="6" style="2" customWidth="1"/>
    <col min="14853" max="14853" width="2.85546875" style="2" customWidth="1"/>
    <col min="14854" max="14856" width="15.7109375" style="2" customWidth="1"/>
    <col min="14857" max="14857" width="2.85546875" style="2" customWidth="1"/>
    <col min="14858" max="14860" width="15.7109375" style="2" customWidth="1"/>
    <col min="14861" max="14862" width="2.85546875" style="2" customWidth="1"/>
    <col min="14863" max="14863" width="10.85546875" style="2" customWidth="1"/>
    <col min="14864" max="14864" width="2.85546875" style="2" customWidth="1"/>
    <col min="14865" max="14866" width="15.7109375" style="2" customWidth="1"/>
    <col min="14867" max="14867" width="2.85546875" style="2" customWidth="1"/>
    <col min="14868" max="14868" width="52.85546875" style="2" customWidth="1"/>
    <col min="14869" max="14869" width="49.7109375" style="2" customWidth="1"/>
    <col min="14870" max="14870" width="2.85546875" style="2" customWidth="1"/>
    <col min="14871" max="14873" width="15.7109375" style="2" customWidth="1"/>
    <col min="14874" max="14874" width="2.85546875" style="2" customWidth="1"/>
    <col min="14875" max="14877" width="15.7109375" style="2" customWidth="1"/>
    <col min="14878" max="14879" width="2.85546875" style="2" customWidth="1"/>
    <col min="14880" max="14880" width="10.85546875" style="2" customWidth="1"/>
    <col min="14881" max="14882" width="2.85546875" style="2" customWidth="1"/>
    <col min="14883" max="14883" width="11.42578125" style="2" customWidth="1"/>
    <col min="14884" max="15104" width="11.42578125" style="2"/>
    <col min="15105" max="15105" width="2.85546875" style="2" customWidth="1"/>
    <col min="15106" max="15107" width="49.7109375" style="2" customWidth="1"/>
    <col min="15108" max="15108" width="6" style="2" customWidth="1"/>
    <col min="15109" max="15109" width="2.85546875" style="2" customWidth="1"/>
    <col min="15110" max="15112" width="15.7109375" style="2" customWidth="1"/>
    <col min="15113" max="15113" width="2.85546875" style="2" customWidth="1"/>
    <col min="15114" max="15116" width="15.7109375" style="2" customWidth="1"/>
    <col min="15117" max="15118" width="2.85546875" style="2" customWidth="1"/>
    <col min="15119" max="15119" width="10.85546875" style="2" customWidth="1"/>
    <col min="15120" max="15120" width="2.85546875" style="2" customWidth="1"/>
    <col min="15121" max="15122" width="15.7109375" style="2" customWidth="1"/>
    <col min="15123" max="15123" width="2.85546875" style="2" customWidth="1"/>
    <col min="15124" max="15124" width="52.85546875" style="2" customWidth="1"/>
    <col min="15125" max="15125" width="49.7109375" style="2" customWidth="1"/>
    <col min="15126" max="15126" width="2.85546875" style="2" customWidth="1"/>
    <col min="15127" max="15129" width="15.7109375" style="2" customWidth="1"/>
    <col min="15130" max="15130" width="2.85546875" style="2" customWidth="1"/>
    <col min="15131" max="15133" width="15.7109375" style="2" customWidth="1"/>
    <col min="15134" max="15135" width="2.85546875" style="2" customWidth="1"/>
    <col min="15136" max="15136" width="10.85546875" style="2" customWidth="1"/>
    <col min="15137" max="15138" width="2.85546875" style="2" customWidth="1"/>
    <col min="15139" max="15139" width="11.42578125" style="2" customWidth="1"/>
    <col min="15140" max="15360" width="11.42578125" style="2"/>
    <col min="15361" max="15361" width="2.85546875" style="2" customWidth="1"/>
    <col min="15362" max="15363" width="49.7109375" style="2" customWidth="1"/>
    <col min="15364" max="15364" width="6" style="2" customWidth="1"/>
    <col min="15365" max="15365" width="2.85546875" style="2" customWidth="1"/>
    <col min="15366" max="15368" width="15.7109375" style="2" customWidth="1"/>
    <col min="15369" max="15369" width="2.85546875" style="2" customWidth="1"/>
    <col min="15370" max="15372" width="15.7109375" style="2" customWidth="1"/>
    <col min="15373" max="15374" width="2.85546875" style="2" customWidth="1"/>
    <col min="15375" max="15375" width="10.85546875" style="2" customWidth="1"/>
    <col min="15376" max="15376" width="2.85546875" style="2" customWidth="1"/>
    <col min="15377" max="15378" width="15.7109375" style="2" customWidth="1"/>
    <col min="15379" max="15379" width="2.85546875" style="2" customWidth="1"/>
    <col min="15380" max="15380" width="52.85546875" style="2" customWidth="1"/>
    <col min="15381" max="15381" width="49.7109375" style="2" customWidth="1"/>
    <col min="15382" max="15382" width="2.85546875" style="2" customWidth="1"/>
    <col min="15383" max="15385" width="15.7109375" style="2" customWidth="1"/>
    <col min="15386" max="15386" width="2.85546875" style="2" customWidth="1"/>
    <col min="15387" max="15389" width="15.7109375" style="2" customWidth="1"/>
    <col min="15390" max="15391" width="2.85546875" style="2" customWidth="1"/>
    <col min="15392" max="15392" width="10.85546875" style="2" customWidth="1"/>
    <col min="15393" max="15394" width="2.85546875" style="2" customWidth="1"/>
    <col min="15395" max="15395" width="11.42578125" style="2" customWidth="1"/>
    <col min="15396" max="15616" width="11.42578125" style="2"/>
    <col min="15617" max="15617" width="2.85546875" style="2" customWidth="1"/>
    <col min="15618" max="15619" width="49.7109375" style="2" customWidth="1"/>
    <col min="15620" max="15620" width="6" style="2" customWidth="1"/>
    <col min="15621" max="15621" width="2.85546875" style="2" customWidth="1"/>
    <col min="15622" max="15624" width="15.7109375" style="2" customWidth="1"/>
    <col min="15625" max="15625" width="2.85546875" style="2" customWidth="1"/>
    <col min="15626" max="15628" width="15.7109375" style="2" customWidth="1"/>
    <col min="15629" max="15630" width="2.85546875" style="2" customWidth="1"/>
    <col min="15631" max="15631" width="10.85546875" style="2" customWidth="1"/>
    <col min="15632" max="15632" width="2.85546875" style="2" customWidth="1"/>
    <col min="15633" max="15634" width="15.7109375" style="2" customWidth="1"/>
    <col min="15635" max="15635" width="2.85546875" style="2" customWidth="1"/>
    <col min="15636" max="15636" width="52.85546875" style="2" customWidth="1"/>
    <col min="15637" max="15637" width="49.7109375" style="2" customWidth="1"/>
    <col min="15638" max="15638" width="2.85546875" style="2" customWidth="1"/>
    <col min="15639" max="15641" width="15.7109375" style="2" customWidth="1"/>
    <col min="15642" max="15642" width="2.85546875" style="2" customWidth="1"/>
    <col min="15643" max="15645" width="15.7109375" style="2" customWidth="1"/>
    <col min="15646" max="15647" width="2.85546875" style="2" customWidth="1"/>
    <col min="15648" max="15648" width="10.85546875" style="2" customWidth="1"/>
    <col min="15649" max="15650" width="2.85546875" style="2" customWidth="1"/>
    <col min="15651" max="15651" width="11.42578125" style="2" customWidth="1"/>
    <col min="15652" max="15872" width="11.42578125" style="2"/>
    <col min="15873" max="15873" width="2.85546875" style="2" customWidth="1"/>
    <col min="15874" max="15875" width="49.7109375" style="2" customWidth="1"/>
    <col min="15876" max="15876" width="6" style="2" customWidth="1"/>
    <col min="15877" max="15877" width="2.85546875" style="2" customWidth="1"/>
    <col min="15878" max="15880" width="15.7109375" style="2" customWidth="1"/>
    <col min="15881" max="15881" width="2.85546875" style="2" customWidth="1"/>
    <col min="15882" max="15884" width="15.7109375" style="2" customWidth="1"/>
    <col min="15885" max="15886" width="2.85546875" style="2" customWidth="1"/>
    <col min="15887" max="15887" width="10.85546875" style="2" customWidth="1"/>
    <col min="15888" max="15888" width="2.85546875" style="2" customWidth="1"/>
    <col min="15889" max="15890" width="15.7109375" style="2" customWidth="1"/>
    <col min="15891" max="15891" width="2.85546875" style="2" customWidth="1"/>
    <col min="15892" max="15892" width="52.85546875" style="2" customWidth="1"/>
    <col min="15893" max="15893" width="49.7109375" style="2" customWidth="1"/>
    <col min="15894" max="15894" width="2.85546875" style="2" customWidth="1"/>
    <col min="15895" max="15897" width="15.7109375" style="2" customWidth="1"/>
    <col min="15898" max="15898" width="2.85546875" style="2" customWidth="1"/>
    <col min="15899" max="15901" width="15.7109375" style="2" customWidth="1"/>
    <col min="15902" max="15903" width="2.85546875" style="2" customWidth="1"/>
    <col min="15904" max="15904" width="10.85546875" style="2" customWidth="1"/>
    <col min="15905" max="15906" width="2.85546875" style="2" customWidth="1"/>
    <col min="15907" max="15907" width="11.42578125" style="2" customWidth="1"/>
    <col min="15908" max="16128" width="11.42578125" style="2"/>
    <col min="16129" max="16129" width="2.85546875" style="2" customWidth="1"/>
    <col min="16130" max="16131" width="49.7109375" style="2" customWidth="1"/>
    <col min="16132" max="16132" width="6" style="2" customWidth="1"/>
    <col min="16133" max="16133" width="2.85546875" style="2" customWidth="1"/>
    <col min="16134" max="16136" width="15.7109375" style="2" customWidth="1"/>
    <col min="16137" max="16137" width="2.85546875" style="2" customWidth="1"/>
    <col min="16138" max="16140" width="15.7109375" style="2" customWidth="1"/>
    <col min="16141" max="16142" width="2.85546875" style="2" customWidth="1"/>
    <col min="16143" max="16143" width="10.85546875" style="2" customWidth="1"/>
    <col min="16144" max="16144" width="2.85546875" style="2" customWidth="1"/>
    <col min="16145" max="16146" width="15.7109375" style="2" customWidth="1"/>
    <col min="16147" max="16147" width="2.85546875" style="2" customWidth="1"/>
    <col min="16148" max="16148" width="52.85546875" style="2" customWidth="1"/>
    <col min="16149" max="16149" width="49.7109375" style="2" customWidth="1"/>
    <col min="16150" max="16150" width="2.85546875" style="2" customWidth="1"/>
    <col min="16151" max="16153" width="15.7109375" style="2" customWidth="1"/>
    <col min="16154" max="16154" width="2.85546875" style="2" customWidth="1"/>
    <col min="16155" max="16157" width="15.7109375" style="2" customWidth="1"/>
    <col min="16158" max="16159" width="2.85546875" style="2" customWidth="1"/>
    <col min="16160" max="16160" width="10.85546875" style="2" customWidth="1"/>
    <col min="16161" max="16162" width="2.85546875" style="2" customWidth="1"/>
    <col min="16163" max="16163" width="11.42578125" style="2" customWidth="1"/>
    <col min="16164" max="16384" width="11.42578125" style="2"/>
  </cols>
  <sheetData>
    <row r="1" spans="1:36" ht="12" customHeight="1" x14ac:dyDescent="0.25">
      <c r="A1" s="2144"/>
      <c r="B1" s="2197"/>
      <c r="C1" s="2197"/>
      <c r="D1" s="2197"/>
      <c r="E1" s="2197"/>
      <c r="F1" s="2198"/>
      <c r="G1" s="2197"/>
      <c r="H1" s="2197"/>
      <c r="I1" s="2197"/>
      <c r="J1" s="2198"/>
      <c r="K1" s="2197"/>
      <c r="L1" s="2197"/>
      <c r="M1" s="2197"/>
      <c r="N1" s="2197"/>
      <c r="O1" s="2197"/>
      <c r="P1" s="2197"/>
      <c r="Q1" s="2197"/>
      <c r="R1" s="2197"/>
      <c r="S1" s="2197"/>
      <c r="T1" s="2197"/>
      <c r="U1" s="2197"/>
      <c r="V1" s="2197"/>
      <c r="W1" s="2198"/>
      <c r="X1" s="2197"/>
      <c r="Y1" s="2197"/>
      <c r="Z1" s="2197"/>
      <c r="AA1" s="2198"/>
      <c r="AB1" s="2197"/>
      <c r="AC1" s="2197"/>
      <c r="AD1" s="2197"/>
      <c r="AE1" s="2197"/>
      <c r="AF1" s="2197"/>
      <c r="AG1" s="2180"/>
      <c r="AH1" s="2180"/>
      <c r="AI1" s="2199"/>
      <c r="AJ1" s="2200"/>
    </row>
    <row r="2" spans="1:36" ht="12" customHeight="1" x14ac:dyDescent="0.25">
      <c r="A2" s="2185"/>
      <c r="B2" s="224" t="s">
        <v>403</v>
      </c>
      <c r="C2" s="224"/>
      <c r="D2" s="132"/>
      <c r="E2" s="132"/>
      <c r="F2" s="224"/>
      <c r="G2" s="132"/>
      <c r="H2" s="132"/>
      <c r="I2" s="132"/>
      <c r="J2" s="224"/>
      <c r="K2" s="132"/>
      <c r="L2" s="132"/>
      <c r="M2" s="132"/>
      <c r="N2" s="132"/>
      <c r="O2" s="132"/>
      <c r="P2" s="132"/>
      <c r="Q2" s="132"/>
      <c r="R2" s="132"/>
      <c r="S2" s="132"/>
      <c r="T2" s="224"/>
      <c r="U2" s="224"/>
      <c r="V2" s="132"/>
      <c r="W2" s="224"/>
      <c r="X2" s="132"/>
      <c r="Y2" s="132"/>
      <c r="Z2" s="132"/>
      <c r="AA2" s="224"/>
      <c r="AB2" s="132"/>
      <c r="AC2" s="132"/>
      <c r="AD2" s="132"/>
      <c r="AE2" s="132"/>
      <c r="AF2" s="132"/>
      <c r="AG2" s="131"/>
      <c r="AH2" s="131"/>
      <c r="AI2" s="185"/>
      <c r="AJ2" s="2201"/>
    </row>
    <row r="3" spans="1:36" ht="12" customHeight="1" x14ac:dyDescent="0.25">
      <c r="A3" s="2185"/>
      <c r="B3" s="224" t="s">
        <v>193</v>
      </c>
      <c r="C3" s="224"/>
      <c r="D3" s="132"/>
      <c r="E3" s="132"/>
      <c r="F3" s="224"/>
      <c r="G3" s="132"/>
      <c r="H3" s="132"/>
      <c r="I3" s="132"/>
      <c r="J3" s="224"/>
      <c r="K3" s="132"/>
      <c r="L3" s="132"/>
      <c r="M3" s="132"/>
      <c r="N3" s="132"/>
      <c r="O3" s="132"/>
      <c r="P3" s="132"/>
      <c r="Q3" s="132"/>
      <c r="R3" s="132"/>
      <c r="S3" s="132"/>
      <c r="T3" s="224" t="s">
        <v>193</v>
      </c>
      <c r="U3" s="224"/>
      <c r="V3" s="132"/>
      <c r="W3" s="224"/>
      <c r="X3" s="132"/>
      <c r="Y3" s="132"/>
      <c r="Z3" s="132"/>
      <c r="AA3" s="224"/>
      <c r="AB3" s="132"/>
      <c r="AC3" s="132"/>
      <c r="AD3" s="132"/>
      <c r="AE3" s="132"/>
      <c r="AF3" s="132"/>
      <c r="AG3" s="131"/>
      <c r="AH3" s="131"/>
      <c r="AI3" s="185"/>
      <c r="AJ3" s="2201"/>
    </row>
    <row r="4" spans="1:36" ht="12" customHeight="1" x14ac:dyDescent="0.25">
      <c r="A4" s="2185"/>
      <c r="B4" s="106" t="s">
        <v>2</v>
      </c>
      <c r="C4" s="106"/>
      <c r="D4" s="132"/>
      <c r="E4" s="132"/>
      <c r="F4" s="224"/>
      <c r="G4" s="132"/>
      <c r="H4" s="132"/>
      <c r="I4" s="132"/>
      <c r="J4" s="224"/>
      <c r="K4" s="132"/>
      <c r="L4" s="132"/>
      <c r="M4" s="132"/>
      <c r="N4" s="132"/>
      <c r="O4" s="132"/>
      <c r="P4" s="132"/>
      <c r="Q4" s="132"/>
      <c r="R4" s="132"/>
      <c r="S4" s="132"/>
      <c r="T4" s="106" t="s">
        <v>3</v>
      </c>
      <c r="U4" s="106"/>
      <c r="V4" s="132"/>
      <c r="W4" s="224"/>
      <c r="X4" s="132"/>
      <c r="Y4" s="132"/>
      <c r="Z4" s="132"/>
      <c r="AA4" s="224"/>
      <c r="AB4" s="132"/>
      <c r="AC4" s="132"/>
      <c r="AD4" s="132"/>
      <c r="AE4" s="132"/>
      <c r="AF4" s="132"/>
      <c r="AG4" s="131"/>
      <c r="AH4" s="131"/>
      <c r="AI4" s="185"/>
      <c r="AJ4" s="2201"/>
    </row>
    <row r="5" spans="1:36" ht="12" customHeight="1" x14ac:dyDescent="0.25">
      <c r="A5" s="2184"/>
      <c r="B5" s="2301" t="s">
        <v>4</v>
      </c>
      <c r="C5" s="2301" t="s">
        <v>357</v>
      </c>
      <c r="D5" s="2301" t="s">
        <v>5</v>
      </c>
      <c r="E5" s="1689"/>
      <c r="F5" s="2309">
        <v>2017</v>
      </c>
      <c r="G5" s="2309"/>
      <c r="H5" s="2309"/>
      <c r="I5" s="1689"/>
      <c r="J5" s="2309">
        <v>2016</v>
      </c>
      <c r="K5" s="2309"/>
      <c r="L5" s="2309"/>
      <c r="M5" s="1689"/>
      <c r="N5" s="1689"/>
      <c r="O5" s="2305" t="s">
        <v>591</v>
      </c>
      <c r="P5" s="1689"/>
      <c r="Q5" s="2305" t="s">
        <v>656</v>
      </c>
      <c r="R5" s="2305" t="s">
        <v>191</v>
      </c>
      <c r="S5" s="1689"/>
      <c r="T5" s="2301" t="s">
        <v>4</v>
      </c>
      <c r="U5" s="2301" t="s">
        <v>357</v>
      </c>
      <c r="V5" s="1689"/>
      <c r="W5" s="2309">
        <v>2017</v>
      </c>
      <c r="X5" s="2309"/>
      <c r="Y5" s="2309"/>
      <c r="Z5" s="1689"/>
      <c r="AA5" s="2309">
        <v>2016</v>
      </c>
      <c r="AB5" s="2309"/>
      <c r="AC5" s="2309"/>
      <c r="AD5" s="1689"/>
      <c r="AE5" s="1689"/>
      <c r="AF5" s="2305" t="s">
        <v>591</v>
      </c>
      <c r="AG5" s="1705"/>
      <c r="AH5" s="1705"/>
      <c r="AI5" s="185"/>
      <c r="AJ5" s="2201"/>
    </row>
    <row r="6" spans="1:36" ht="12" customHeight="1" x14ac:dyDescent="0.25">
      <c r="A6" s="2184"/>
      <c r="B6" s="2289"/>
      <c r="C6" s="2289"/>
      <c r="D6" s="2289"/>
      <c r="E6" s="1689"/>
      <c r="F6" s="2289" t="s">
        <v>184</v>
      </c>
      <c r="G6" s="2120" t="s">
        <v>185</v>
      </c>
      <c r="H6" s="2120" t="s">
        <v>186</v>
      </c>
      <c r="I6" s="1689"/>
      <c r="J6" s="2289" t="s">
        <v>184</v>
      </c>
      <c r="K6" s="2120" t="s">
        <v>185</v>
      </c>
      <c r="L6" s="2120" t="s">
        <v>186</v>
      </c>
      <c r="M6" s="1689"/>
      <c r="N6" s="1689"/>
      <c r="O6" s="2286"/>
      <c r="P6" s="1689"/>
      <c r="Q6" s="2286"/>
      <c r="R6" s="2286"/>
      <c r="S6" s="1689"/>
      <c r="T6" s="2289"/>
      <c r="U6" s="2289"/>
      <c r="V6" s="1689"/>
      <c r="W6" s="2289" t="s">
        <v>184</v>
      </c>
      <c r="X6" s="2120" t="s">
        <v>185</v>
      </c>
      <c r="Y6" s="2120" t="s">
        <v>186</v>
      </c>
      <c r="Z6" s="1689"/>
      <c r="AA6" s="2289" t="s">
        <v>184</v>
      </c>
      <c r="AB6" s="2120" t="s">
        <v>185</v>
      </c>
      <c r="AC6" s="2120" t="s">
        <v>186</v>
      </c>
      <c r="AD6" s="1689"/>
      <c r="AE6" s="1689"/>
      <c r="AF6" s="2286"/>
      <c r="AG6" s="1705"/>
      <c r="AH6" s="1705"/>
      <c r="AI6" s="185"/>
      <c r="AJ6" s="2201"/>
    </row>
    <row r="7" spans="1:36" ht="12" customHeight="1" x14ac:dyDescent="0.25">
      <c r="A7" s="2184"/>
      <c r="B7" s="2290"/>
      <c r="C7" s="2290"/>
      <c r="D7" s="2290"/>
      <c r="E7" s="1689"/>
      <c r="F7" s="2289"/>
      <c r="G7" s="2120" t="s">
        <v>187</v>
      </c>
      <c r="H7" s="2120" t="s">
        <v>187</v>
      </c>
      <c r="I7" s="1689"/>
      <c r="J7" s="2289"/>
      <c r="K7" s="2120" t="s">
        <v>187</v>
      </c>
      <c r="L7" s="2120" t="s">
        <v>187</v>
      </c>
      <c r="M7" s="1689"/>
      <c r="N7" s="1689"/>
      <c r="O7" s="2287"/>
      <c r="P7" s="1689"/>
      <c r="Q7" s="2287"/>
      <c r="R7" s="2287"/>
      <c r="S7" s="1689"/>
      <c r="T7" s="2290"/>
      <c r="U7" s="2290"/>
      <c r="V7" s="1689"/>
      <c r="W7" s="2290"/>
      <c r="X7" s="2121" t="s">
        <v>187</v>
      </c>
      <c r="Y7" s="2121" t="s">
        <v>187</v>
      </c>
      <c r="Z7" s="1689"/>
      <c r="AA7" s="2290"/>
      <c r="AB7" s="2121" t="s">
        <v>187</v>
      </c>
      <c r="AC7" s="2121" t="s">
        <v>187</v>
      </c>
      <c r="AD7" s="1689"/>
      <c r="AE7" s="1689"/>
      <c r="AF7" s="2287"/>
      <c r="AG7" s="1705"/>
      <c r="AH7" s="1705"/>
      <c r="AI7" s="185"/>
      <c r="AJ7" s="2201"/>
    </row>
    <row r="8" spans="1:36" ht="12" customHeight="1" x14ac:dyDescent="0.25">
      <c r="A8" s="2184"/>
      <c r="B8" s="1689"/>
      <c r="C8" s="1689"/>
      <c r="D8" s="1689"/>
      <c r="E8" s="1689"/>
      <c r="F8" s="2127"/>
      <c r="G8" s="1689"/>
      <c r="H8" s="1689"/>
      <c r="I8" s="1689"/>
      <c r="J8" s="2127"/>
      <c r="K8" s="1689"/>
      <c r="L8" s="1689"/>
      <c r="M8" s="1689"/>
      <c r="N8" s="1689"/>
      <c r="O8" s="19"/>
      <c r="P8" s="1689"/>
      <c r="Q8" s="19"/>
      <c r="R8" s="1689"/>
      <c r="S8" s="1689"/>
      <c r="T8" s="1689"/>
      <c r="U8" s="1689"/>
      <c r="V8" s="1689"/>
      <c r="W8" s="2127"/>
      <c r="X8" s="1689"/>
      <c r="Y8" s="1689"/>
      <c r="Z8" s="1689"/>
      <c r="AA8" s="2127"/>
      <c r="AB8" s="1689"/>
      <c r="AC8" s="1689"/>
      <c r="AD8" s="1689"/>
      <c r="AE8" s="1689"/>
      <c r="AF8" s="19"/>
      <c r="AG8" s="1689"/>
      <c r="AH8" s="1689"/>
      <c r="AI8" s="185"/>
      <c r="AJ8" s="2201"/>
    </row>
    <row r="9" spans="1:36" ht="12" customHeight="1" x14ac:dyDescent="0.25">
      <c r="A9" s="2185"/>
      <c r="B9" s="948" t="s">
        <v>8</v>
      </c>
      <c r="C9" s="106"/>
      <c r="D9" s="1691"/>
      <c r="E9" s="132"/>
      <c r="F9" s="171"/>
      <c r="G9" s="23"/>
      <c r="H9" s="23"/>
      <c r="I9" s="23"/>
      <c r="J9" s="171"/>
      <c r="K9" s="23"/>
      <c r="L9" s="23"/>
      <c r="M9" s="23"/>
      <c r="N9" s="23"/>
      <c r="O9" s="23"/>
      <c r="P9" s="132"/>
      <c r="Q9" s="23"/>
      <c r="R9" s="131"/>
      <c r="S9" s="132"/>
      <c r="T9" s="948" t="s">
        <v>8</v>
      </c>
      <c r="U9" s="106"/>
      <c r="V9" s="132"/>
      <c r="W9" s="41"/>
      <c r="X9" s="34"/>
      <c r="Y9" s="34"/>
      <c r="Z9" s="483"/>
      <c r="AA9" s="41"/>
      <c r="AB9" s="34"/>
      <c r="AC9" s="34"/>
      <c r="AD9" s="131"/>
      <c r="AE9" s="132"/>
      <c r="AF9" s="23"/>
      <c r="AG9" s="131"/>
      <c r="AH9" s="131"/>
      <c r="AI9" s="185"/>
      <c r="AJ9" s="2201"/>
    </row>
    <row r="10" spans="1:36" ht="12" customHeight="1" x14ac:dyDescent="0.25">
      <c r="A10" s="2183"/>
      <c r="B10" s="1063" t="s">
        <v>18</v>
      </c>
      <c r="C10" s="1944" t="s">
        <v>395</v>
      </c>
      <c r="D10" s="1945" t="s">
        <v>19</v>
      </c>
      <c r="E10" s="224"/>
      <c r="F10" s="1946">
        <v>38.700000000000003</v>
      </c>
      <c r="G10" s="1232">
        <v>0</v>
      </c>
      <c r="H10" s="1232">
        <v>38.700000000000003</v>
      </c>
      <c r="I10" s="874"/>
      <c r="J10" s="1946">
        <v>28.98</v>
      </c>
      <c r="K10" s="1232">
        <v>0</v>
      </c>
      <c r="L10" s="1232">
        <v>28.98</v>
      </c>
      <c r="M10" s="23"/>
      <c r="N10" s="1693"/>
      <c r="O10" s="1947">
        <f>(F10-J10)/J10</f>
        <v>0.33540372670807461</v>
      </c>
      <c r="P10" s="224"/>
      <c r="Q10" s="890">
        <f>VLOOKUP(B10,'FX rates'!$B$9:$K$114,9,FALSE)</f>
        <v>3.2228330000000001</v>
      </c>
      <c r="R10" s="891">
        <f>VLOOKUP(B10,'FX rates'!$B$9:$K$114,10,FALSE)</f>
        <v>3.3264800000000001</v>
      </c>
      <c r="S10" s="224"/>
      <c r="T10" s="1063" t="s">
        <v>18</v>
      </c>
      <c r="U10" s="1948" t="s">
        <v>395</v>
      </c>
      <c r="V10" s="224"/>
      <c r="W10" s="1014">
        <f>SUM(X10:Y10)</f>
        <v>12.008068677464827</v>
      </c>
      <c r="X10" s="1881">
        <f>G10/Q10</f>
        <v>0</v>
      </c>
      <c r="Y10" s="1881">
        <f>H10/Q10</f>
        <v>12.008068677464827</v>
      </c>
      <c r="Z10" s="693"/>
      <c r="AA10" s="1014">
        <f>J10/R10</f>
        <v>8.7119116904355351</v>
      </c>
      <c r="AB10" s="1881">
        <f>K10/R10</f>
        <v>0</v>
      </c>
      <c r="AC10" s="1881">
        <f>L10/R10</f>
        <v>8.7119116904355351</v>
      </c>
      <c r="AD10" s="131"/>
      <c r="AE10" s="1693"/>
      <c r="AF10" s="2202">
        <f>W10/AA10-1</f>
        <v>0.37835059676374039</v>
      </c>
      <c r="AG10" s="2203"/>
      <c r="AH10" s="2162"/>
      <c r="AI10" s="185"/>
      <c r="AJ10" s="2201"/>
    </row>
    <row r="11" spans="1:36" ht="12" customHeight="1" x14ac:dyDescent="0.25">
      <c r="A11" s="2185"/>
      <c r="B11" s="40"/>
      <c r="C11" s="50"/>
      <c r="D11" s="162"/>
      <c r="E11" s="132"/>
      <c r="F11" s="884"/>
      <c r="G11" s="884"/>
      <c r="H11" s="884"/>
      <c r="I11" s="859"/>
      <c r="J11" s="884" t="s">
        <v>598</v>
      </c>
      <c r="K11" s="884" t="s">
        <v>598</v>
      </c>
      <c r="L11" s="884" t="s">
        <v>598</v>
      </c>
      <c r="M11" s="23"/>
      <c r="N11" s="23"/>
      <c r="O11" s="170"/>
      <c r="P11" s="132"/>
      <c r="Q11" s="170"/>
      <c r="R11" s="170"/>
      <c r="S11" s="170"/>
      <c r="T11" s="140" t="s">
        <v>26</v>
      </c>
      <c r="U11" s="50"/>
      <c r="V11" s="132"/>
      <c r="W11" s="164">
        <f>SUM(W10:W10)</f>
        <v>12.008068677464827</v>
      </c>
      <c r="X11" s="1693"/>
      <c r="Y11" s="1693"/>
      <c r="Z11" s="483"/>
      <c r="AA11" s="164">
        <v>580.70819929287973</v>
      </c>
      <c r="AB11" s="41"/>
      <c r="AC11" s="41"/>
      <c r="AD11" s="131"/>
      <c r="AE11" s="132"/>
      <c r="AF11" s="170">
        <f>W11/AA11-1</f>
        <v>-0.97932168222854976</v>
      </c>
      <c r="AG11" s="2204"/>
      <c r="AH11" s="1475"/>
      <c r="AI11" s="185"/>
      <c r="AJ11" s="2201"/>
    </row>
    <row r="12" spans="1:36" s="102" customFormat="1" ht="12" customHeight="1" x14ac:dyDescent="0.25">
      <c r="A12" s="2207"/>
      <c r="B12" s="49"/>
      <c r="C12" s="50"/>
      <c r="D12" s="162"/>
      <c r="E12" s="166"/>
      <c r="F12" s="884"/>
      <c r="G12" s="884"/>
      <c r="H12" s="884"/>
      <c r="I12" s="896"/>
      <c r="J12" s="884" t="s">
        <v>598</v>
      </c>
      <c r="K12" s="884" t="s">
        <v>598</v>
      </c>
      <c r="L12" s="884" t="s">
        <v>598</v>
      </c>
      <c r="M12" s="23"/>
      <c r="N12" s="183"/>
      <c r="O12" s="170"/>
      <c r="P12" s="166"/>
      <c r="Q12" s="170"/>
      <c r="R12" s="170"/>
      <c r="S12" s="170"/>
      <c r="T12" s="49"/>
      <c r="U12" s="50"/>
      <c r="V12" s="166"/>
      <c r="W12" s="790"/>
      <c r="X12" s="1693"/>
      <c r="Y12" s="1693"/>
      <c r="Z12" s="715"/>
      <c r="AA12" s="790"/>
      <c r="AB12" s="34"/>
      <c r="AC12" s="34"/>
      <c r="AD12" s="131"/>
      <c r="AE12" s="166"/>
      <c r="AF12" s="170"/>
      <c r="AG12" s="168"/>
      <c r="AH12" s="290"/>
      <c r="AI12" s="185"/>
      <c r="AJ12" s="2205"/>
    </row>
    <row r="13" spans="1:36" ht="12" customHeight="1" x14ac:dyDescent="0.25">
      <c r="A13" s="2207"/>
      <c r="B13" s="948" t="s">
        <v>27</v>
      </c>
      <c r="C13" s="106"/>
      <c r="D13" s="108"/>
      <c r="E13" s="166"/>
      <c r="F13" s="874"/>
      <c r="G13" s="859"/>
      <c r="H13" s="859"/>
      <c r="I13" s="896"/>
      <c r="J13" s="874" t="s">
        <v>598</v>
      </c>
      <c r="K13" s="859" t="s">
        <v>598</v>
      </c>
      <c r="L13" s="859" t="s">
        <v>598</v>
      </c>
      <c r="M13" s="23"/>
      <c r="N13" s="183"/>
      <c r="O13" s="170"/>
      <c r="P13" s="166"/>
      <c r="Q13" s="170"/>
      <c r="R13" s="170"/>
      <c r="S13" s="166"/>
      <c r="T13" s="948" t="s">
        <v>27</v>
      </c>
      <c r="U13" s="106"/>
      <c r="V13" s="166"/>
      <c r="W13" s="41"/>
      <c r="X13" s="1693"/>
      <c r="Y13" s="1693"/>
      <c r="Z13" s="715"/>
      <c r="AA13" s="41"/>
      <c r="AB13" s="34"/>
      <c r="AC13" s="34"/>
      <c r="AD13" s="131"/>
      <c r="AE13" s="166"/>
      <c r="AF13" s="170"/>
      <c r="AG13" s="168"/>
      <c r="AH13" s="290"/>
      <c r="AI13" s="185"/>
      <c r="AJ13" s="2201"/>
    </row>
    <row r="14" spans="1:36" ht="12" customHeight="1" x14ac:dyDescent="0.25">
      <c r="A14" s="2183"/>
      <c r="B14" s="1023" t="s">
        <v>31</v>
      </c>
      <c r="C14" s="1416" t="s">
        <v>362</v>
      </c>
      <c r="D14" s="913" t="s">
        <v>32</v>
      </c>
      <c r="E14" s="224"/>
      <c r="F14" s="1014">
        <v>615</v>
      </c>
      <c r="G14" s="1881">
        <v>615</v>
      </c>
      <c r="H14" s="1881">
        <v>0</v>
      </c>
      <c r="I14" s="874"/>
      <c r="J14" s="1014">
        <v>363.247529665</v>
      </c>
      <c r="K14" s="1881">
        <v>363.247529665</v>
      </c>
      <c r="L14" s="1881">
        <v>0</v>
      </c>
      <c r="M14" s="23"/>
      <c r="N14" s="1693"/>
      <c r="O14" s="819">
        <f t="shared" ref="O14:O36" si="0">(F14-J14)/J14</f>
        <v>0.69306037832432121</v>
      </c>
      <c r="P14" s="224"/>
      <c r="Q14" s="890">
        <f>VLOOKUP(B14,'FX rates'!$B$9:$K$114,9,FALSE)</f>
        <v>4.2970370000000004</v>
      </c>
      <c r="R14" s="891">
        <f>VLOOKUP(B14,'FX rates'!$B$9:$K$114,10,FALSE)</f>
        <v>4.1405099999999999</v>
      </c>
      <c r="S14" s="224"/>
      <c r="T14" s="949" t="s">
        <v>31</v>
      </c>
      <c r="U14" s="2206" t="s">
        <v>362</v>
      </c>
      <c r="V14" s="224"/>
      <c r="W14" s="1014">
        <f t="shared" ref="W14:W22" si="1">SUM(X14:Y14)</f>
        <v>143.12187677229682</v>
      </c>
      <c r="X14" s="1881">
        <f t="shared" ref="X14:X32" si="2">G14/Q14</f>
        <v>143.12187677229682</v>
      </c>
      <c r="Y14" s="1881">
        <f t="shared" ref="Y14:Y32" si="3">H14/Q14</f>
        <v>0</v>
      </c>
      <c r="Z14" s="693"/>
      <c r="AA14" s="1014">
        <f>J14/R14</f>
        <v>87.73014185812859</v>
      </c>
      <c r="AB14" s="1881">
        <f>K14/R14</f>
        <v>87.73014185812859</v>
      </c>
      <c r="AC14" s="1881">
        <f>L14/R14</f>
        <v>0</v>
      </c>
      <c r="AD14" s="131"/>
      <c r="AE14" s="1693"/>
      <c r="AF14" s="1020">
        <f t="shared" ref="AF14:AF18" si="4">W14/AA14-1</f>
        <v>0.63138772764945594</v>
      </c>
      <c r="AG14" s="2203"/>
      <c r="AH14" s="2162"/>
      <c r="AI14" s="185"/>
      <c r="AJ14" s="2201"/>
    </row>
    <row r="15" spans="1:36" ht="12" customHeight="1" x14ac:dyDescent="0.25">
      <c r="A15" s="2185"/>
      <c r="B15" s="1024" t="s">
        <v>41</v>
      </c>
      <c r="C15" s="1417" t="s">
        <v>364</v>
      </c>
      <c r="D15" s="914" t="s">
        <v>42</v>
      </c>
      <c r="E15" s="132"/>
      <c r="F15" s="1015">
        <v>453716.97</v>
      </c>
      <c r="G15" s="1880">
        <v>453395.66</v>
      </c>
      <c r="H15" s="1880">
        <v>321.31</v>
      </c>
      <c r="I15" s="859"/>
      <c r="J15" s="1015">
        <v>292519.87000000005</v>
      </c>
      <c r="K15" s="1880">
        <v>292244.53000000003</v>
      </c>
      <c r="L15" s="1880">
        <v>275.33999999999997</v>
      </c>
      <c r="M15" s="23"/>
      <c r="N15" s="1693"/>
      <c r="O15" s="820">
        <f t="shared" si="0"/>
        <v>0.55106376192495876</v>
      </c>
      <c r="P15" s="132"/>
      <c r="Q15" s="892">
        <f>VLOOKUP(B15,'FX rates'!$B$9:$K$114,9,FALSE)</f>
        <v>112.136837</v>
      </c>
      <c r="R15" s="893">
        <f>VLOOKUP(B15,'FX rates'!$B$9:$K$114,10,FALSE)</f>
        <v>108.739</v>
      </c>
      <c r="S15" s="132"/>
      <c r="T15" s="1694" t="s">
        <v>41</v>
      </c>
      <c r="U15" s="1842" t="s">
        <v>364</v>
      </c>
      <c r="V15" s="132"/>
      <c r="W15" s="1015">
        <f t="shared" si="1"/>
        <v>4046.1010149590716</v>
      </c>
      <c r="X15" s="1880">
        <f t="shared" si="2"/>
        <v>4043.2356764262931</v>
      </c>
      <c r="Y15" s="1880">
        <f t="shared" si="3"/>
        <v>2.8653385327784839</v>
      </c>
      <c r="Z15" s="483"/>
      <c r="AA15" s="1015">
        <f t="shared" ref="AA15:AA22" si="5">J15/R15</f>
        <v>2690.1099881367313</v>
      </c>
      <c r="AB15" s="1880">
        <f t="shared" ref="AB15:AB36" si="6">K15/R15</f>
        <v>2687.5778699454659</v>
      </c>
      <c r="AC15" s="1880">
        <f t="shared" ref="AC15:AC22" si="7">L15/R15</f>
        <v>2.5321181912653232</v>
      </c>
      <c r="AD15" s="131"/>
      <c r="AE15" s="34"/>
      <c r="AF15" s="1021">
        <f t="shared" si="4"/>
        <v>0.50406527346547247</v>
      </c>
      <c r="AG15" s="2204"/>
      <c r="AH15" s="1475"/>
      <c r="AI15" s="185"/>
      <c r="AJ15" s="2201"/>
    </row>
    <row r="16" spans="1:36" ht="12" customHeight="1" x14ac:dyDescent="0.25">
      <c r="A16" s="2185"/>
      <c r="B16" s="1024" t="s">
        <v>41</v>
      </c>
      <c r="C16" s="1417" t="s">
        <v>365</v>
      </c>
      <c r="D16" s="914" t="s">
        <v>42</v>
      </c>
      <c r="E16" s="132"/>
      <c r="F16" s="1015">
        <f t="shared" ref="F16" si="8">SUM(G16:H16)</f>
        <v>510970.48</v>
      </c>
      <c r="G16" s="1880">
        <v>510901.44</v>
      </c>
      <c r="H16" s="1880">
        <v>69.040000000000006</v>
      </c>
      <c r="I16" s="859"/>
      <c r="J16" s="1015">
        <f t="shared" ref="J16:J19" si="9">SUM(K16:L16)</f>
        <v>389678.83</v>
      </c>
      <c r="K16" s="1880">
        <v>388980.08</v>
      </c>
      <c r="L16" s="1880">
        <v>698.75</v>
      </c>
      <c r="M16" s="23"/>
      <c r="N16" s="1693"/>
      <c r="O16" s="820">
        <f t="shared" si="0"/>
        <v>0.31126055782912293</v>
      </c>
      <c r="P16" s="132"/>
      <c r="Q16" s="892">
        <f>VLOOKUP(B16,'FX rates'!$B$9:$K$114,9,FALSE)</f>
        <v>112.136837</v>
      </c>
      <c r="R16" s="893">
        <f>VLOOKUP(B16,'FX rates'!$B$9:$K$114,10,FALSE)</f>
        <v>108.739</v>
      </c>
      <c r="S16" s="132"/>
      <c r="T16" s="1694" t="s">
        <v>41</v>
      </c>
      <c r="U16" s="1842" t="s">
        <v>365</v>
      </c>
      <c r="V16" s="132"/>
      <c r="W16" s="1015">
        <f>SUM(X16:Y16)</f>
        <v>4556.6692771974649</v>
      </c>
      <c r="X16" s="1880">
        <f t="shared" si="2"/>
        <v>4556.0536008341305</v>
      </c>
      <c r="Y16" s="1880">
        <f t="shared" si="3"/>
        <v>0.61567636333455711</v>
      </c>
      <c r="Z16" s="483"/>
      <c r="AA16" s="1015">
        <f t="shared" si="5"/>
        <v>3583.6160899033466</v>
      </c>
      <c r="AB16" s="1880">
        <f t="shared" si="6"/>
        <v>3577.190152567156</v>
      </c>
      <c r="AC16" s="1880">
        <f t="shared" si="7"/>
        <v>6.4259373361903274</v>
      </c>
      <c r="AD16" s="131"/>
      <c r="AE16" s="34"/>
      <c r="AF16" s="1021">
        <f>W16/AA16-1</f>
        <v>0.27152830071157608</v>
      </c>
      <c r="AG16" s="2204"/>
      <c r="AH16" s="1475"/>
      <c r="AI16" s="185"/>
      <c r="AJ16" s="2201"/>
    </row>
    <row r="17" spans="1:36" ht="12" customHeight="1" x14ac:dyDescent="0.25">
      <c r="A17" s="2185"/>
      <c r="B17" s="1027" t="s">
        <v>43</v>
      </c>
      <c r="C17" s="1417" t="s">
        <v>366</v>
      </c>
      <c r="D17" s="914" t="s">
        <v>44</v>
      </c>
      <c r="E17" s="132"/>
      <c r="F17" s="1015">
        <v>3471802.7148119998</v>
      </c>
      <c r="G17" s="1880">
        <v>3417391.4206559998</v>
      </c>
      <c r="H17" s="1880">
        <v>54411.294156000004</v>
      </c>
      <c r="I17" s="859"/>
      <c r="J17" s="1015">
        <v>3030382.2768959999</v>
      </c>
      <c r="K17" s="1880">
        <v>2960112.7728490001</v>
      </c>
      <c r="L17" s="1880">
        <v>70269.504046999995</v>
      </c>
      <c r="M17" s="23"/>
      <c r="N17" s="1693"/>
      <c r="O17" s="820">
        <f t="shared" si="0"/>
        <v>0.14566493517383683</v>
      </c>
      <c r="P17" s="132"/>
      <c r="Q17" s="892">
        <f>VLOOKUP(B17,'FX rates'!$B$9:$K$114,9,FALSE)</f>
        <v>1128.26604</v>
      </c>
      <c r="R17" s="893">
        <f>VLOOKUP(B17,'FX rates'!$B$9:$K$114,10,FALSE)</f>
        <v>1157.23</v>
      </c>
      <c r="S17" s="132"/>
      <c r="T17" s="1694" t="s">
        <v>43</v>
      </c>
      <c r="U17" s="1842" t="s">
        <v>366</v>
      </c>
      <c r="V17" s="132"/>
      <c r="W17" s="1015">
        <f t="shared" si="1"/>
        <v>3077.1135456775778</v>
      </c>
      <c r="X17" s="1880">
        <f t="shared" si="2"/>
        <v>3028.8879568297561</v>
      </c>
      <c r="Y17" s="1880">
        <f t="shared" si="3"/>
        <v>48.225588847821747</v>
      </c>
      <c r="Z17" s="483"/>
      <c r="AA17" s="1015">
        <f t="shared" si="5"/>
        <v>2618.6516741667601</v>
      </c>
      <c r="AB17" s="1880">
        <f t="shared" si="6"/>
        <v>2557.9295151776223</v>
      </c>
      <c r="AC17" s="1880">
        <f t="shared" si="7"/>
        <v>60.722158989137853</v>
      </c>
      <c r="AD17" s="131"/>
      <c r="AE17" s="34"/>
      <c r="AF17" s="1021">
        <f t="shared" si="4"/>
        <v>0.17507554595121833</v>
      </c>
      <c r="AG17" s="2204"/>
      <c r="AH17" s="1475"/>
      <c r="AI17" s="185"/>
      <c r="AJ17" s="2201"/>
    </row>
    <row r="18" spans="1:36" ht="12" customHeight="1" x14ac:dyDescent="0.25">
      <c r="A18" s="2185"/>
      <c r="B18" s="1027" t="s">
        <v>45</v>
      </c>
      <c r="C18" s="1417" t="s">
        <v>368</v>
      </c>
      <c r="D18" s="914" t="s">
        <v>46</v>
      </c>
      <c r="E18" s="132"/>
      <c r="F18" s="1015">
        <v>3.9952747999999998</v>
      </c>
      <c r="G18" s="1880">
        <v>3.9952747999999998</v>
      </c>
      <c r="H18" s="1880">
        <v>0</v>
      </c>
      <c r="I18" s="859"/>
      <c r="J18" s="1015">
        <v>1.61015365</v>
      </c>
      <c r="K18" s="1880">
        <v>1.61015365</v>
      </c>
      <c r="L18" s="1880">
        <v>0</v>
      </c>
      <c r="M18" s="23"/>
      <c r="N18" s="1693"/>
      <c r="O18" s="820">
        <f t="shared" si="0"/>
        <v>1.4813003404985603</v>
      </c>
      <c r="P18" s="132"/>
      <c r="Q18" s="892">
        <f>VLOOKUP(B18,'FX rates'!$B$9:$K$114,9,FALSE)</f>
        <v>1.4070800000000001</v>
      </c>
      <c r="R18" s="893">
        <f>VLOOKUP(B18,'FX rates'!$B$9:$K$114,10,FALSE)</f>
        <v>1.43571</v>
      </c>
      <c r="S18" s="132"/>
      <c r="T18" s="1694" t="s">
        <v>45</v>
      </c>
      <c r="U18" s="408" t="s">
        <v>368</v>
      </c>
      <c r="V18" s="132"/>
      <c r="W18" s="1015">
        <f t="shared" si="1"/>
        <v>2.8394084202746108</v>
      </c>
      <c r="X18" s="1880">
        <f t="shared" si="2"/>
        <v>2.8394084202746108</v>
      </c>
      <c r="Y18" s="1880">
        <f t="shared" si="3"/>
        <v>0</v>
      </c>
      <c r="Z18" s="483"/>
      <c r="AA18" s="1015">
        <f t="shared" si="5"/>
        <v>1.1215034024977188</v>
      </c>
      <c r="AB18" s="1880">
        <f t="shared" si="6"/>
        <v>1.1215034024977188</v>
      </c>
      <c r="AC18" s="1880">
        <f t="shared" si="7"/>
        <v>0</v>
      </c>
      <c r="AD18" s="131"/>
      <c r="AE18" s="1693"/>
      <c r="AF18" s="1021">
        <f t="shared" si="4"/>
        <v>1.531787611121747</v>
      </c>
      <c r="AG18" s="2204"/>
      <c r="AH18" s="1475"/>
      <c r="AI18" s="185"/>
      <c r="AJ18" s="2201"/>
    </row>
    <row r="19" spans="1:36" ht="12.6" customHeight="1" x14ac:dyDescent="0.25">
      <c r="A19" s="2185"/>
      <c r="B19" s="1027" t="s">
        <v>45</v>
      </c>
      <c r="C19" s="1417" t="s">
        <v>369</v>
      </c>
      <c r="D19" s="914" t="s">
        <v>46</v>
      </c>
      <c r="E19" s="132"/>
      <c r="F19" s="1015">
        <f t="shared" ref="F19" si="10">SUM(G19:H19)</f>
        <v>2.1618700000000001E-2</v>
      </c>
      <c r="G19" s="1880">
        <v>2.1618700000000001E-2</v>
      </c>
      <c r="H19" s="1880">
        <v>0</v>
      </c>
      <c r="I19" s="859"/>
      <c r="J19" s="1015">
        <f t="shared" si="9"/>
        <v>0.20991655000000001</v>
      </c>
      <c r="K19" s="1880">
        <v>0.20991655000000001</v>
      </c>
      <c r="L19" s="1880">
        <v>0</v>
      </c>
      <c r="M19" s="23"/>
      <c r="N19" s="1693"/>
      <c r="O19" s="820" t="s">
        <v>123</v>
      </c>
      <c r="P19" s="132"/>
      <c r="Q19" s="892">
        <f>VLOOKUP(B19,'FX rates'!$B$9:$K$114,9,FALSE)</f>
        <v>1.4070800000000001</v>
      </c>
      <c r="R19" s="893">
        <f>VLOOKUP(B19,'FX rates'!$B$9:$K$114,10,FALSE)</f>
        <v>1.43571</v>
      </c>
      <c r="S19" s="132"/>
      <c r="T19" s="1027" t="s">
        <v>45</v>
      </c>
      <c r="U19" s="408" t="s">
        <v>369</v>
      </c>
      <c r="V19" s="132"/>
      <c r="W19" s="1015">
        <f>F19/Q19</f>
        <v>1.5364229468118372E-2</v>
      </c>
      <c r="X19" s="1880">
        <f t="shared" si="2"/>
        <v>1.5364229468118372E-2</v>
      </c>
      <c r="Y19" s="1880">
        <f t="shared" si="3"/>
        <v>0</v>
      </c>
      <c r="Z19" s="483"/>
      <c r="AA19" s="1015">
        <f t="shared" si="5"/>
        <v>0.14621096878896156</v>
      </c>
      <c r="AB19" s="1880">
        <f t="shared" si="6"/>
        <v>0.14621096878896156</v>
      </c>
      <c r="AC19" s="1880">
        <f t="shared" si="7"/>
        <v>0</v>
      </c>
      <c r="AD19" s="131"/>
      <c r="AE19" s="1693"/>
      <c r="AF19" s="1021" t="s">
        <v>123</v>
      </c>
      <c r="AG19" s="2204"/>
      <c r="AH19" s="1475"/>
      <c r="AI19" s="185"/>
      <c r="AJ19" s="2201"/>
    </row>
    <row r="20" spans="1:36" ht="12" customHeight="1" x14ac:dyDescent="0.25">
      <c r="A20" s="2185"/>
      <c r="B20" s="1024" t="s">
        <v>553</v>
      </c>
      <c r="C20" s="1417" t="s">
        <v>370</v>
      </c>
      <c r="D20" s="914" t="s">
        <v>47</v>
      </c>
      <c r="E20" s="132"/>
      <c r="F20" s="1015">
        <v>65.650000000000006</v>
      </c>
      <c r="G20" s="1880">
        <v>65.650000000000006</v>
      </c>
      <c r="H20" s="1880">
        <v>0</v>
      </c>
      <c r="I20" s="859"/>
      <c r="J20" s="1015">
        <v>3204.2979237</v>
      </c>
      <c r="K20" s="1880">
        <v>3204.2979237</v>
      </c>
      <c r="L20" s="1880">
        <v>0</v>
      </c>
      <c r="M20" s="23"/>
      <c r="N20" s="1693"/>
      <c r="O20" s="820">
        <f t="shared" si="0"/>
        <v>-0.97951189260073734</v>
      </c>
      <c r="P20" s="132"/>
      <c r="Q20" s="892">
        <f>VLOOKUP(B20,'FX rates'!$B$9:$K$114,9,FALSE)</f>
        <v>50.325685999999997</v>
      </c>
      <c r="R20" s="893">
        <f>VLOOKUP(B20,'FX rates'!$B$9:$K$114,10,FALSE)</f>
        <v>47.413499999999999</v>
      </c>
      <c r="S20" s="132"/>
      <c r="T20" s="1694" t="s">
        <v>553</v>
      </c>
      <c r="U20" s="408" t="s">
        <v>370</v>
      </c>
      <c r="V20" s="132"/>
      <c r="W20" s="1015">
        <f t="shared" si="1"/>
        <v>1.3045028338014113</v>
      </c>
      <c r="X20" s="1880">
        <f t="shared" si="2"/>
        <v>1.3045028338014113</v>
      </c>
      <c r="Y20" s="1880">
        <f t="shared" si="3"/>
        <v>0</v>
      </c>
      <c r="Z20" s="483"/>
      <c r="AA20" s="1015">
        <f t="shared" si="5"/>
        <v>67.581973988421026</v>
      </c>
      <c r="AB20" s="1880">
        <f t="shared" si="6"/>
        <v>67.581973988421026</v>
      </c>
      <c r="AC20" s="1880">
        <f t="shared" si="7"/>
        <v>0</v>
      </c>
      <c r="AD20" s="131"/>
      <c r="AE20" s="34"/>
      <c r="AF20" s="1021" t="s">
        <v>123</v>
      </c>
      <c r="AG20" s="2204"/>
      <c r="AH20" s="1475"/>
      <c r="AI20" s="185"/>
      <c r="AJ20" s="2201"/>
    </row>
    <row r="21" spans="1:36" ht="12" customHeight="1" x14ac:dyDescent="0.25">
      <c r="A21" s="2185"/>
      <c r="B21" s="1024" t="s">
        <v>50</v>
      </c>
      <c r="C21" s="1417" t="s">
        <v>371</v>
      </c>
      <c r="D21" s="914" t="s">
        <v>49</v>
      </c>
      <c r="E21" s="132"/>
      <c r="F21" s="1015">
        <v>85636.92</v>
      </c>
      <c r="G21" s="1880">
        <v>85636.92</v>
      </c>
      <c r="H21" s="1880">
        <v>0</v>
      </c>
      <c r="I21" s="859"/>
      <c r="J21" s="1015">
        <v>142004.9</v>
      </c>
      <c r="K21" s="1880">
        <v>142004.9</v>
      </c>
      <c r="L21" s="1880">
        <v>0</v>
      </c>
      <c r="M21" s="23"/>
      <c r="N21" s="1693"/>
      <c r="O21" s="820">
        <f t="shared" si="0"/>
        <v>-0.39694390827358772</v>
      </c>
      <c r="P21" s="132"/>
      <c r="Q21" s="892">
        <f>VLOOKUP(B21,'FX rates'!$B$9:$K$114,9,FALSE)</f>
        <v>6.6905970000000003</v>
      </c>
      <c r="R21" s="893">
        <f>VLOOKUP(B21,'FX rates'!$B$9:$K$114,10,FALSE)</f>
        <v>6.6430100000000003</v>
      </c>
      <c r="S21" s="132"/>
      <c r="T21" s="1694" t="s">
        <v>50</v>
      </c>
      <c r="U21" s="408" t="s">
        <v>371</v>
      </c>
      <c r="V21" s="132"/>
      <c r="W21" s="1015">
        <f t="shared" si="1"/>
        <v>12799.593220156587</v>
      </c>
      <c r="X21" s="1880">
        <f t="shared" si="2"/>
        <v>12799.593220156587</v>
      </c>
      <c r="Y21" s="1880">
        <f t="shared" si="3"/>
        <v>0</v>
      </c>
      <c r="Z21" s="483"/>
      <c r="AA21" s="1015">
        <f t="shared" si="5"/>
        <v>21376.589829008233</v>
      </c>
      <c r="AB21" s="1880">
        <f t="shared" si="6"/>
        <v>21376.589829008233</v>
      </c>
      <c r="AC21" s="1880">
        <f t="shared" si="7"/>
        <v>0</v>
      </c>
      <c r="AD21" s="131"/>
      <c r="AE21" s="34"/>
      <c r="AF21" s="1021">
        <f>W21/AA21-1</f>
        <v>-0.40123315633874312</v>
      </c>
      <c r="AG21" s="2204"/>
      <c r="AH21" s="1475"/>
      <c r="AI21" s="185"/>
      <c r="AJ21" s="2201"/>
    </row>
    <row r="22" spans="1:36" ht="12" customHeight="1" x14ac:dyDescent="0.25">
      <c r="A22" s="2185"/>
      <c r="B22" s="1025" t="s">
        <v>474</v>
      </c>
      <c r="C22" s="410" t="s">
        <v>373</v>
      </c>
      <c r="D22" s="915" t="s">
        <v>54</v>
      </c>
      <c r="E22" s="132"/>
      <c r="F22" s="1016">
        <v>6587.4973270700002</v>
      </c>
      <c r="G22" s="1067">
        <v>6587.4973270700002</v>
      </c>
      <c r="H22" s="1067">
        <v>0</v>
      </c>
      <c r="I22" s="859"/>
      <c r="J22" s="1016">
        <v>9350.7439038699995</v>
      </c>
      <c r="K22" s="1067">
        <v>9350.7439038699995</v>
      </c>
      <c r="L22" s="1067">
        <v>0</v>
      </c>
      <c r="M22" s="23"/>
      <c r="N22" s="1693"/>
      <c r="O22" s="821">
        <f t="shared" si="0"/>
        <v>-0.295510881830094</v>
      </c>
      <c r="P22" s="132"/>
      <c r="Q22" s="894">
        <f>VLOOKUP(B22,'FX rates'!$B$9:$K$114,9,FALSE)</f>
        <v>33.858508999999998</v>
      </c>
      <c r="R22" s="895">
        <f>VLOOKUP(B22,'FX rates'!$B$9:$K$114,10,FALSE)</f>
        <v>35.209800000000001</v>
      </c>
      <c r="S22" s="132"/>
      <c r="T22" s="1695" t="s">
        <v>53</v>
      </c>
      <c r="U22" s="410" t="s">
        <v>373</v>
      </c>
      <c r="V22" s="132"/>
      <c r="W22" s="1016">
        <f t="shared" si="1"/>
        <v>194.55958108108069</v>
      </c>
      <c r="X22" s="1067">
        <f t="shared" si="2"/>
        <v>194.55958108108069</v>
      </c>
      <c r="Y22" s="1067">
        <f t="shared" si="3"/>
        <v>0</v>
      </c>
      <c r="Z22" s="483"/>
      <c r="AA22" s="1016">
        <f t="shared" si="5"/>
        <v>265.5721959190339</v>
      </c>
      <c r="AB22" s="1067">
        <f t="shared" si="6"/>
        <v>265.5721959190339</v>
      </c>
      <c r="AC22" s="1067">
        <f t="shared" si="7"/>
        <v>0</v>
      </c>
      <c r="AD22" s="131"/>
      <c r="AE22" s="34"/>
      <c r="AF22" s="1022">
        <f>W22/AA22-1</f>
        <v>-0.26739476469744261</v>
      </c>
      <c r="AG22" s="2204"/>
      <c r="AH22" s="1475"/>
      <c r="AI22" s="185"/>
      <c r="AJ22" s="2201"/>
    </row>
    <row r="23" spans="1:36" ht="12" customHeight="1" x14ac:dyDescent="0.25">
      <c r="A23" s="2185"/>
      <c r="B23" s="63"/>
      <c r="C23" s="50"/>
      <c r="D23" s="162"/>
      <c r="E23" s="132"/>
      <c r="F23" s="884"/>
      <c r="G23" s="884"/>
      <c r="H23" s="884"/>
      <c r="I23" s="859"/>
      <c r="J23" s="884" t="s">
        <v>598</v>
      </c>
      <c r="K23" s="884" t="s">
        <v>598</v>
      </c>
      <c r="L23" s="884" t="s">
        <v>598</v>
      </c>
      <c r="M23" s="23"/>
      <c r="N23" s="23"/>
      <c r="O23" s="170"/>
      <c r="P23" s="132"/>
      <c r="Q23" s="170"/>
      <c r="R23" s="170"/>
      <c r="S23" s="132"/>
      <c r="T23" s="140" t="s">
        <v>26</v>
      </c>
      <c r="U23" s="50"/>
      <c r="V23" s="132"/>
      <c r="W23" s="165">
        <f>SUM(W14:W22)</f>
        <v>24821.317791327623</v>
      </c>
      <c r="X23" s="165"/>
      <c r="Y23" s="165"/>
      <c r="Z23" s="165"/>
      <c r="AA23" s="165">
        <f t="shared" ref="AA23" si="11">SUM(AA14:AA22)</f>
        <v>30691.119607351942</v>
      </c>
      <c r="AB23" s="34"/>
      <c r="AC23" s="41"/>
      <c r="AD23" s="131"/>
      <c r="AE23" s="132"/>
      <c r="AF23" s="170">
        <f>(W23-AA23)/AA23</f>
        <v>-0.19125407906651376</v>
      </c>
      <c r="AG23" s="2204"/>
      <c r="AH23" s="1475"/>
      <c r="AI23" s="185"/>
      <c r="AJ23" s="2201"/>
    </row>
    <row r="24" spans="1:36" ht="12" customHeight="1" x14ac:dyDescent="0.25">
      <c r="A24" s="2207"/>
      <c r="B24" s="40"/>
      <c r="C24" s="50"/>
      <c r="D24" s="162"/>
      <c r="E24" s="166"/>
      <c r="F24" s="884"/>
      <c r="G24" s="884"/>
      <c r="H24" s="884"/>
      <c r="I24" s="896"/>
      <c r="J24" s="884" t="s">
        <v>598</v>
      </c>
      <c r="K24" s="884" t="s">
        <v>598</v>
      </c>
      <c r="L24" s="884" t="s">
        <v>598</v>
      </c>
      <c r="M24" s="23"/>
      <c r="N24" s="183"/>
      <c r="O24" s="170"/>
      <c r="P24" s="166"/>
      <c r="Q24" s="170"/>
      <c r="R24" s="170"/>
      <c r="S24" s="166"/>
      <c r="T24" s="40"/>
      <c r="U24" s="50"/>
      <c r="V24" s="166"/>
      <c r="W24" s="790"/>
      <c r="X24" s="1693"/>
      <c r="Y24" s="1693"/>
      <c r="Z24" s="715"/>
      <c r="AA24" s="790"/>
      <c r="AB24" s="34"/>
      <c r="AC24" s="34"/>
      <c r="AD24" s="131"/>
      <c r="AE24" s="166"/>
      <c r="AF24" s="170"/>
      <c r="AG24" s="2204"/>
      <c r="AH24" s="1475"/>
      <c r="AI24" s="131"/>
      <c r="AJ24" s="2017"/>
    </row>
    <row r="25" spans="1:36" ht="12" customHeight="1" x14ac:dyDescent="0.25">
      <c r="A25" s="2207"/>
      <c r="B25" s="948" t="s">
        <v>59</v>
      </c>
      <c r="C25" s="106"/>
      <c r="D25" s="108"/>
      <c r="E25" s="166"/>
      <c r="F25" s="874"/>
      <c r="G25" s="859"/>
      <c r="H25" s="859"/>
      <c r="I25" s="896"/>
      <c r="J25" s="874" t="s">
        <v>598</v>
      </c>
      <c r="K25" s="859" t="s">
        <v>598</v>
      </c>
      <c r="L25" s="859" t="s">
        <v>598</v>
      </c>
      <c r="M25" s="23"/>
      <c r="N25" s="183"/>
      <c r="O25" s="170"/>
      <c r="P25" s="166"/>
      <c r="Q25" s="170"/>
      <c r="R25" s="170"/>
      <c r="S25" s="166"/>
      <c r="T25" s="948" t="s">
        <v>59</v>
      </c>
      <c r="U25" s="106"/>
      <c r="V25" s="166"/>
      <c r="W25" s="41"/>
      <c r="X25" s="1693"/>
      <c r="Y25" s="1693"/>
      <c r="Z25" s="715"/>
      <c r="AA25" s="194"/>
      <c r="AB25" s="34"/>
      <c r="AC25" s="34"/>
      <c r="AD25" s="131"/>
      <c r="AE25" s="166"/>
      <c r="AF25" s="170"/>
      <c r="AG25" s="2204"/>
      <c r="AH25" s="1475"/>
      <c r="AI25" s="131"/>
      <c r="AJ25" s="2017"/>
    </row>
    <row r="26" spans="1:36" ht="12" customHeight="1" x14ac:dyDescent="0.25">
      <c r="A26" s="2183"/>
      <c r="B26" s="1050" t="s">
        <v>70</v>
      </c>
      <c r="C26" s="1940" t="s">
        <v>378</v>
      </c>
      <c r="D26" s="913" t="s">
        <v>71</v>
      </c>
      <c r="E26" s="224"/>
      <c r="F26" s="1949">
        <v>153.117783</v>
      </c>
      <c r="G26" s="1950">
        <v>153.117783</v>
      </c>
      <c r="H26" s="1950">
        <v>0</v>
      </c>
      <c r="I26" s="874"/>
      <c r="J26" s="1014">
        <v>950.53051400000004</v>
      </c>
      <c r="K26" s="1881">
        <v>950.53051400000004</v>
      </c>
      <c r="L26" s="1881">
        <v>0</v>
      </c>
      <c r="M26" s="23"/>
      <c r="N26" s="1693"/>
      <c r="O26" s="819">
        <f t="shared" si="0"/>
        <v>-0.83891334287033736</v>
      </c>
      <c r="P26" s="224"/>
      <c r="Q26" s="890">
        <f>VLOOKUP(B26,'FX rates'!$B$9:$K$114,9,FALSE)</f>
        <v>9.5778090000000002</v>
      </c>
      <c r="R26" s="891">
        <f>VLOOKUP(B26,'FX rates'!$B$9:$K$114,10,FALSE)</f>
        <v>9.7287599999999994</v>
      </c>
      <c r="S26" s="224"/>
      <c r="T26" s="1050" t="s">
        <v>70</v>
      </c>
      <c r="U26" s="1951" t="s">
        <v>378</v>
      </c>
      <c r="V26" s="224"/>
      <c r="W26" s="1014">
        <f>SUM(X26:Y26)</f>
        <v>15.986723372746313</v>
      </c>
      <c r="X26" s="1881">
        <f t="shared" si="2"/>
        <v>15.986723372746313</v>
      </c>
      <c r="Y26" s="1881">
        <f t="shared" si="3"/>
        <v>0</v>
      </c>
      <c r="Z26" s="693"/>
      <c r="AA26" s="1014">
        <f>J26/R26</f>
        <v>97.703151686340306</v>
      </c>
      <c r="AB26" s="1881">
        <f t="shared" si="6"/>
        <v>97.703151686340306</v>
      </c>
      <c r="AC26" s="1881">
        <f>L26/R26</f>
        <v>0</v>
      </c>
      <c r="AD26" s="131"/>
      <c r="AE26" s="1693"/>
      <c r="AF26" s="1020">
        <f>W26/AA26-1</f>
        <v>-0.83637453759865366</v>
      </c>
      <c r="AG26" s="2203"/>
      <c r="AH26" s="2162"/>
      <c r="AI26" s="185"/>
      <c r="AJ26" s="2201"/>
    </row>
    <row r="27" spans="1:36" ht="13.9" customHeight="1" x14ac:dyDescent="0.25">
      <c r="A27" s="2183"/>
      <c r="B27" s="1725" t="s">
        <v>68</v>
      </c>
      <c r="C27" s="1941" t="s">
        <v>639</v>
      </c>
      <c r="D27" s="1653" t="s">
        <v>69</v>
      </c>
      <c r="E27" s="224"/>
      <c r="F27" s="1561">
        <v>0</v>
      </c>
      <c r="G27" s="1562">
        <v>0</v>
      </c>
      <c r="H27" s="1562">
        <v>0</v>
      </c>
      <c r="I27" s="874"/>
      <c r="J27" s="1569">
        <v>0.96190168000000009</v>
      </c>
      <c r="K27" s="1058">
        <v>0.96190168000000009</v>
      </c>
      <c r="L27" s="1058">
        <v>0</v>
      </c>
      <c r="M27" s="23"/>
      <c r="N27" s="1693"/>
      <c r="O27" s="820">
        <f t="shared" si="0"/>
        <v>-1</v>
      </c>
      <c r="P27" s="224"/>
      <c r="Q27" s="892">
        <f>VLOOKUP(B27,'FX rates'!$B$9:$K$114,9,FALSE)</f>
        <v>3.644018</v>
      </c>
      <c r="R27" s="893">
        <f>VLOOKUP(B27,'FX rates'!$B$9:$K$114,10,FALSE)</f>
        <v>3.0224500000000001</v>
      </c>
      <c r="S27" s="224"/>
      <c r="T27" s="1725" t="s">
        <v>68</v>
      </c>
      <c r="U27" s="1952" t="s">
        <v>639</v>
      </c>
      <c r="V27" s="224"/>
      <c r="W27" s="1015">
        <f t="shared" ref="W27" si="12">SUM(X27:Y27)</f>
        <v>0</v>
      </c>
      <c r="X27" s="1880">
        <f t="shared" ref="X27" si="13">G27/Q27</f>
        <v>0</v>
      </c>
      <c r="Y27" s="1880">
        <f t="shared" ref="Y27" si="14">H27/Q27</f>
        <v>0</v>
      </c>
      <c r="Z27" s="693"/>
      <c r="AA27" s="1015">
        <f t="shared" ref="AA27" si="15">J27/R27</f>
        <v>0.31825230524905296</v>
      </c>
      <c r="AB27" s="1880">
        <f t="shared" si="6"/>
        <v>0.31825230524905296</v>
      </c>
      <c r="AC27" s="1880">
        <f t="shared" ref="AC27" si="16">L27/R27</f>
        <v>0</v>
      </c>
      <c r="AD27" s="131"/>
      <c r="AE27" s="1693"/>
      <c r="AF27" s="1021">
        <f t="shared" ref="AF27:AF28" si="17">W27/AA27-1</f>
        <v>-1</v>
      </c>
      <c r="AG27" s="2203"/>
      <c r="AH27" s="2162"/>
      <c r="AI27" s="185"/>
      <c r="AJ27" s="2201"/>
    </row>
    <row r="28" spans="1:36" s="102" customFormat="1" ht="12" customHeight="1" x14ac:dyDescent="0.25">
      <c r="A28" s="2185"/>
      <c r="B28" s="1725" t="s">
        <v>73</v>
      </c>
      <c r="C28" s="1942" t="s">
        <v>379</v>
      </c>
      <c r="D28" s="914" t="s">
        <v>64</v>
      </c>
      <c r="E28" s="132"/>
      <c r="F28" s="1561">
        <v>88.2</v>
      </c>
      <c r="G28" s="1562">
        <v>84.7</v>
      </c>
      <c r="H28" s="1562">
        <v>3.5</v>
      </c>
      <c r="I28" s="859"/>
      <c r="J28" s="1015">
        <v>6.99931561</v>
      </c>
      <c r="K28" s="1880">
        <v>5.5331461400000004</v>
      </c>
      <c r="L28" s="1880">
        <v>1.4661694700000001</v>
      </c>
      <c r="M28" s="23"/>
      <c r="N28" s="1693"/>
      <c r="O28" s="820">
        <f t="shared" si="0"/>
        <v>11.601232022454836</v>
      </c>
      <c r="P28" s="132"/>
      <c r="Q28" s="892">
        <f>VLOOKUP(B28,'FX rates'!$B$9:$K$114,9,FALSE)</f>
        <v>0.88666800000000001</v>
      </c>
      <c r="R28" s="893">
        <f>VLOOKUP(B28,'FX rates'!$B$9:$K$114,10,FALSE)</f>
        <v>0.90380700000000003</v>
      </c>
      <c r="S28" s="132"/>
      <c r="T28" s="1725" t="s">
        <v>73</v>
      </c>
      <c r="U28" s="1953" t="s">
        <v>379</v>
      </c>
      <c r="V28" s="132"/>
      <c r="W28" s="1015">
        <f t="shared" ref="W28:W32" si="18">SUM(X28:Y28)</f>
        <v>99.473534626263714</v>
      </c>
      <c r="X28" s="1880">
        <f t="shared" si="2"/>
        <v>95.52617214109452</v>
      </c>
      <c r="Y28" s="1880">
        <f t="shared" si="3"/>
        <v>3.9473624851691951</v>
      </c>
      <c r="Z28" s="483"/>
      <c r="AA28" s="1015">
        <f t="shared" ref="AA28:AA29" si="19">J28/R28</f>
        <v>7.7442591283316018</v>
      </c>
      <c r="AB28" s="1880">
        <f t="shared" si="6"/>
        <v>6.1220439098170294</v>
      </c>
      <c r="AC28" s="1880">
        <f t="shared" ref="AC28:AC29" si="20">L28/R28</f>
        <v>1.6222152185145724</v>
      </c>
      <c r="AD28" s="131"/>
      <c r="AE28" s="34"/>
      <c r="AF28" s="1021">
        <f t="shared" si="17"/>
        <v>11.844809681322475</v>
      </c>
      <c r="AG28" s="2204"/>
      <c r="AH28" s="1475"/>
      <c r="AI28" s="185"/>
      <c r="AJ28" s="2205"/>
    </row>
    <row r="29" spans="1:36" ht="12" customHeight="1" x14ac:dyDescent="0.25">
      <c r="A29" s="2183"/>
      <c r="B29" s="1231" t="s">
        <v>76</v>
      </c>
      <c r="C29" s="1942" t="s">
        <v>675</v>
      </c>
      <c r="D29" s="1653" t="s">
        <v>64</v>
      </c>
      <c r="E29" s="224"/>
      <c r="F29" s="1561">
        <v>164.53355715000001</v>
      </c>
      <c r="G29" s="1562">
        <v>46.264897900000001</v>
      </c>
      <c r="H29" s="1562">
        <v>118.26865925</v>
      </c>
      <c r="I29" s="874"/>
      <c r="J29" s="1015">
        <v>211.41526438</v>
      </c>
      <c r="K29" s="1880">
        <v>181.79325420999999</v>
      </c>
      <c r="L29" s="1880">
        <v>29.622010169999999</v>
      </c>
      <c r="M29" s="23"/>
      <c r="N29" s="1693"/>
      <c r="O29" s="820">
        <f t="shared" si="0"/>
        <v>-0.22175176124338081</v>
      </c>
      <c r="P29" s="224"/>
      <c r="Q29" s="892">
        <f>VLOOKUP(B29,'FX rates'!$B$9:$K$114,9,FALSE)</f>
        <v>0.88666800000000001</v>
      </c>
      <c r="R29" s="893">
        <f>VLOOKUP(B29,'FX rates'!$B$9:$K$114,10,FALSE)</f>
        <v>0.90380700000000003</v>
      </c>
      <c r="S29" s="224"/>
      <c r="T29" s="1231" t="s">
        <v>76</v>
      </c>
      <c r="U29" s="1953" t="s">
        <v>675</v>
      </c>
      <c r="V29" s="224"/>
      <c r="W29" s="1015">
        <f>SUM(X29:Y29)</f>
        <v>185.56388315581481</v>
      </c>
      <c r="X29" s="1880">
        <f t="shared" si="2"/>
        <v>52.178377814469449</v>
      </c>
      <c r="Y29" s="1880">
        <f t="shared" si="3"/>
        <v>133.38550534134535</v>
      </c>
      <c r="Z29" s="693"/>
      <c r="AA29" s="1015">
        <f t="shared" si="19"/>
        <v>233.91638301097467</v>
      </c>
      <c r="AB29" s="1880">
        <f t="shared" si="6"/>
        <v>201.14167539087435</v>
      </c>
      <c r="AC29" s="1880">
        <f t="shared" si="20"/>
        <v>32.774707620100308</v>
      </c>
      <c r="AD29" s="131"/>
      <c r="AE29" s="1693"/>
      <c r="AF29" s="1021">
        <f>W29/AA29-1</f>
        <v>-0.20670847946931237</v>
      </c>
      <c r="AG29" s="2203"/>
      <c r="AH29" s="2162"/>
      <c r="AI29" s="185"/>
      <c r="AJ29" s="2201"/>
    </row>
    <row r="30" spans="1:36" ht="12" customHeight="1" x14ac:dyDescent="0.25">
      <c r="A30" s="2185"/>
      <c r="B30" s="1725" t="s">
        <v>78</v>
      </c>
      <c r="C30" s="1942" t="s">
        <v>383</v>
      </c>
      <c r="D30" s="914" t="s">
        <v>79</v>
      </c>
      <c r="E30" s="132"/>
      <c r="F30" s="1561">
        <v>8027.7948994633425</v>
      </c>
      <c r="G30" s="1562">
        <v>389.21128156104004</v>
      </c>
      <c r="H30" s="1562">
        <v>7638.5836179023026</v>
      </c>
      <c r="I30" s="859"/>
      <c r="J30" s="1015">
        <v>1661.7300110823753</v>
      </c>
      <c r="K30" s="1880">
        <v>207.89326107273399</v>
      </c>
      <c r="L30" s="1880">
        <v>1453.8367500096413</v>
      </c>
      <c r="M30" s="23"/>
      <c r="N30" s="1693"/>
      <c r="O30" s="820">
        <f t="shared" si="0"/>
        <v>3.8309862889425714</v>
      </c>
      <c r="P30" s="132"/>
      <c r="Q30" s="892">
        <f>VLOOKUP(B30,'FX rates'!$B$9:$K$114,9,FALSE)</f>
        <v>13.295512</v>
      </c>
      <c r="R30" s="893">
        <f>VLOOKUP(B30,'FX rates'!$B$9:$K$114,10,FALSE)</f>
        <v>14.6919</v>
      </c>
      <c r="S30" s="132"/>
      <c r="T30" s="1725" t="s">
        <v>78</v>
      </c>
      <c r="U30" s="1953" t="s">
        <v>383</v>
      </c>
      <c r="V30" s="132"/>
      <c r="W30" s="1015">
        <f>F30/Q30</f>
        <v>603.79734901998074</v>
      </c>
      <c r="X30" s="1880">
        <f t="shared" si="2"/>
        <v>29.273884417617015</v>
      </c>
      <c r="Y30" s="1880">
        <f t="shared" si="3"/>
        <v>574.52346460236379</v>
      </c>
      <c r="Z30" s="483"/>
      <c r="AA30" s="1015">
        <f t="shared" ref="AA30:AA36" si="21">J30/R30</f>
        <v>113.1051811598483</v>
      </c>
      <c r="AB30" s="1880">
        <f t="shared" si="6"/>
        <v>14.150195759073638</v>
      </c>
      <c r="AC30" s="1880">
        <f t="shared" ref="AC30:AC36" si="22">L30/R30</f>
        <v>98.95498540077466</v>
      </c>
      <c r="AD30" s="131"/>
      <c r="AE30" s="34"/>
      <c r="AF30" s="1021">
        <f>(W30-AA30)/AA30</f>
        <v>4.3383703808108605</v>
      </c>
      <c r="AG30" s="2204"/>
      <c r="AH30" s="1475"/>
      <c r="AI30" s="131"/>
      <c r="AJ30" s="2017"/>
    </row>
    <row r="31" spans="1:36" ht="12" customHeight="1" x14ac:dyDescent="0.25">
      <c r="A31" s="2185"/>
      <c r="B31" s="1725" t="s">
        <v>78</v>
      </c>
      <c r="C31" s="1942" t="s">
        <v>385</v>
      </c>
      <c r="D31" s="914" t="s">
        <v>79</v>
      </c>
      <c r="E31" s="132"/>
      <c r="F31" s="1561">
        <v>2.3632499999999999</v>
      </c>
      <c r="G31" s="1562">
        <v>2.3632499999999999</v>
      </c>
      <c r="H31" s="1562">
        <v>0</v>
      </c>
      <c r="I31" s="859"/>
      <c r="J31" s="1015">
        <f t="shared" ref="J31" si="23">SUM(K31:L31)</f>
        <v>5.12897696E-2</v>
      </c>
      <c r="K31" s="1880">
        <v>5.12897696E-2</v>
      </c>
      <c r="L31" s="1880">
        <v>0</v>
      </c>
      <c r="M31" s="23"/>
      <c r="N31" s="1693"/>
      <c r="O31" s="820">
        <f t="shared" si="0"/>
        <v>45.07644016400495</v>
      </c>
      <c r="P31" s="132"/>
      <c r="Q31" s="892">
        <f>VLOOKUP(B31,'FX rates'!$B$9:$K$114,9,FALSE)</f>
        <v>13.295512</v>
      </c>
      <c r="R31" s="893">
        <f>VLOOKUP(B31,'FX rates'!$B$9:$K$114,10,FALSE)</f>
        <v>14.6919</v>
      </c>
      <c r="S31" s="132"/>
      <c r="T31" s="1725" t="s">
        <v>78</v>
      </c>
      <c r="U31" s="1953" t="s">
        <v>385</v>
      </c>
      <c r="V31" s="132"/>
      <c r="W31" s="1015">
        <f>SUM(X31:Y31)</f>
        <v>0.17774794983450054</v>
      </c>
      <c r="X31" s="1880">
        <f t="shared" si="2"/>
        <v>0.17774794983450054</v>
      </c>
      <c r="Y31" s="1880">
        <f t="shared" si="3"/>
        <v>0</v>
      </c>
      <c r="Z31" s="483"/>
      <c r="AA31" s="1015">
        <f t="shared" si="21"/>
        <v>3.4910235980370134E-3</v>
      </c>
      <c r="AB31" s="1880">
        <f t="shared" si="6"/>
        <v>3.4910235980370134E-3</v>
      </c>
      <c r="AC31" s="1880">
        <f t="shared" si="22"/>
        <v>0</v>
      </c>
      <c r="AD31" s="131"/>
      <c r="AE31" s="34"/>
      <c r="AF31" s="1021">
        <f t="shared" ref="AF31:AF36" si="24">(W31-AA31)/AA31</f>
        <v>49.915711350231888</v>
      </c>
      <c r="AG31" s="2204"/>
      <c r="AH31" s="1475"/>
      <c r="AI31" s="131"/>
      <c r="AJ31" s="2017"/>
    </row>
    <row r="32" spans="1:36" ht="11.45" customHeight="1" x14ac:dyDescent="0.25">
      <c r="A32" s="2185"/>
      <c r="B32" s="1725" t="s">
        <v>84</v>
      </c>
      <c r="C32" s="1942" t="s">
        <v>388</v>
      </c>
      <c r="D32" s="914" t="s">
        <v>85</v>
      </c>
      <c r="E32" s="132"/>
      <c r="F32" s="1561">
        <v>3691.314061</v>
      </c>
      <c r="G32" s="1562">
        <v>787.79026599999997</v>
      </c>
      <c r="H32" s="1562">
        <v>2903.5237950000001</v>
      </c>
      <c r="I32" s="859"/>
      <c r="J32" s="1015">
        <v>4222.8585870000006</v>
      </c>
      <c r="K32" s="1880">
        <v>4207.0717640000003</v>
      </c>
      <c r="L32" s="1880">
        <v>15.786823</v>
      </c>
      <c r="M32" s="23"/>
      <c r="N32" s="1693"/>
      <c r="O32" s="820">
        <f t="shared" si="0"/>
        <v>-0.12587315323235107</v>
      </c>
      <c r="P32" s="132"/>
      <c r="Q32" s="892">
        <f>VLOOKUP(B32,'FX rates'!$B$9:$K$114,9,FALSE)</f>
        <v>58.282719999999998</v>
      </c>
      <c r="R32" s="893">
        <f>VLOOKUP(B32,'FX rates'!$B$9:$K$114,10,FALSE)</f>
        <v>66.912499999999994</v>
      </c>
      <c r="S32" s="132"/>
      <c r="T32" s="1725" t="s">
        <v>84</v>
      </c>
      <c r="U32" s="1953" t="s">
        <v>388</v>
      </c>
      <c r="V32" s="132"/>
      <c r="W32" s="1015">
        <f t="shared" si="18"/>
        <v>63.334622354619007</v>
      </c>
      <c r="X32" s="1880">
        <f t="shared" si="2"/>
        <v>13.516703853217557</v>
      </c>
      <c r="Y32" s="1880">
        <f t="shared" si="3"/>
        <v>49.817918501401451</v>
      </c>
      <c r="Z32" s="483"/>
      <c r="AA32" s="1015">
        <f t="shared" si="21"/>
        <v>63.110160089669357</v>
      </c>
      <c r="AB32" s="1880">
        <f t="shared" si="6"/>
        <v>62.874227745189621</v>
      </c>
      <c r="AC32" s="1880">
        <f t="shared" si="22"/>
        <v>0.23593234447973102</v>
      </c>
      <c r="AD32" s="131"/>
      <c r="AE32" s="34"/>
      <c r="AF32" s="1021">
        <f t="shared" si="24"/>
        <v>3.5566739908554491E-3</v>
      </c>
      <c r="AG32" s="2204"/>
      <c r="AH32" s="1475"/>
      <c r="AI32" s="131"/>
      <c r="AJ32" s="2017"/>
    </row>
    <row r="33" spans="1:36" s="1860" customFormat="1" ht="11.45" customHeight="1" x14ac:dyDescent="0.25">
      <c r="A33" s="2185"/>
      <c r="B33" s="1694" t="s">
        <v>84</v>
      </c>
      <c r="C33" s="1843" t="s">
        <v>728</v>
      </c>
      <c r="D33" s="914" t="s">
        <v>85</v>
      </c>
      <c r="E33" s="132"/>
      <c r="F33" s="1561">
        <v>90.527670000000001</v>
      </c>
      <c r="G33" s="1562">
        <v>90.527670000000001</v>
      </c>
      <c r="H33" s="1562">
        <v>0</v>
      </c>
      <c r="I33" s="859"/>
      <c r="J33" s="1015">
        <v>0</v>
      </c>
      <c r="K33" s="1880">
        <v>0</v>
      </c>
      <c r="L33" s="1880">
        <v>0</v>
      </c>
      <c r="M33" s="23"/>
      <c r="N33" s="1693"/>
      <c r="O33" s="820" t="s">
        <v>123</v>
      </c>
      <c r="P33" s="132"/>
      <c r="Q33" s="892">
        <f>VLOOKUP(B33,'FX rates'!$B$9:$K$114,9,FALSE)</f>
        <v>58.282719999999998</v>
      </c>
      <c r="R33" s="893">
        <f>VLOOKUP(B33,'FX rates'!$B$9:$K$114,10,FALSE)</f>
        <v>66.912499999999994</v>
      </c>
      <c r="S33" s="132"/>
      <c r="T33" s="1694" t="s">
        <v>84</v>
      </c>
      <c r="U33" s="1843" t="s">
        <v>728</v>
      </c>
      <c r="V33" s="132"/>
      <c r="W33" s="1015">
        <f t="shared" ref="W33" si="25">SUM(X33:Y33)</f>
        <v>1.5532506032662856</v>
      </c>
      <c r="X33" s="1880">
        <f t="shared" ref="X33" si="26">G33/Q33</f>
        <v>1.5532506032662856</v>
      </c>
      <c r="Y33" s="1880">
        <f t="shared" ref="Y33" si="27">H33/Q33</f>
        <v>0</v>
      </c>
      <c r="Z33" s="483"/>
      <c r="AA33" s="1015">
        <f t="shared" ref="AA33:AA34" si="28">J33/R33</f>
        <v>0</v>
      </c>
      <c r="AB33" s="1880">
        <f t="shared" ref="AB33:AB34" si="29">K33/R33</f>
        <v>0</v>
      </c>
      <c r="AC33" s="1880">
        <f t="shared" ref="AC33:AC34" si="30">L33/R33</f>
        <v>0</v>
      </c>
      <c r="AD33" s="131"/>
      <c r="AE33" s="34"/>
      <c r="AF33" s="1021" t="s">
        <v>123</v>
      </c>
      <c r="AG33" s="2204"/>
      <c r="AH33" s="1475"/>
      <c r="AI33" s="131"/>
      <c r="AJ33" s="2017"/>
    </row>
    <row r="34" spans="1:36" ht="12" customHeight="1" x14ac:dyDescent="0.25">
      <c r="A34" s="2185"/>
      <c r="B34" s="1725" t="s">
        <v>88</v>
      </c>
      <c r="C34" s="1942" t="s">
        <v>389</v>
      </c>
      <c r="D34" s="914" t="s">
        <v>64</v>
      </c>
      <c r="E34" s="132"/>
      <c r="F34" s="1561">
        <v>513.71</v>
      </c>
      <c r="G34" s="1562">
        <v>500</v>
      </c>
      <c r="H34" s="1562">
        <v>13.7</v>
      </c>
      <c r="I34" s="859"/>
      <c r="J34" s="1015">
        <v>513.71</v>
      </c>
      <c r="K34" s="1880">
        <v>500</v>
      </c>
      <c r="L34" s="1880">
        <v>13.7</v>
      </c>
      <c r="M34" s="23"/>
      <c r="N34" s="1693"/>
      <c r="O34" s="820">
        <f t="shared" si="0"/>
        <v>0</v>
      </c>
      <c r="P34" s="132"/>
      <c r="Q34" s="892">
        <f>VLOOKUP(B34,'FX rates'!$B$9:$K$114,9,FALSE)</f>
        <v>0.88666800000000001</v>
      </c>
      <c r="R34" s="893">
        <f>VLOOKUP(B34,'FX rates'!$B$9:$K$114,10,FALSE)</f>
        <v>0.90380700000000003</v>
      </c>
      <c r="S34" s="132"/>
      <c r="T34" s="1725" t="s">
        <v>88</v>
      </c>
      <c r="U34" s="1953" t="s">
        <v>389</v>
      </c>
      <c r="V34" s="132"/>
      <c r="W34" s="1015">
        <f t="shared" ref="W34:W36" si="31">SUM(X34:Y34)</f>
        <v>579.36003103754729</v>
      </c>
      <c r="X34" s="1880">
        <f t="shared" ref="X34:X36" si="32">G34/Q34</f>
        <v>563.90892645274221</v>
      </c>
      <c r="Y34" s="1880">
        <f t="shared" ref="Y34:Y36" si="33">H34/Q34</f>
        <v>15.451104584805135</v>
      </c>
      <c r="Z34" s="483"/>
      <c r="AA34" s="1015">
        <f t="shared" si="28"/>
        <v>568.38462193809073</v>
      </c>
      <c r="AB34" s="1880">
        <f t="shared" si="29"/>
        <v>553.21545418435574</v>
      </c>
      <c r="AC34" s="1880">
        <f t="shared" si="30"/>
        <v>15.158103444651346</v>
      </c>
      <c r="AD34" s="131"/>
      <c r="AE34" s="34"/>
      <c r="AF34" s="1021">
        <f t="shared" si="24"/>
        <v>1.9309827669215185E-2</v>
      </c>
      <c r="AG34" s="2204"/>
      <c r="AH34" s="1475"/>
      <c r="AI34" s="131"/>
      <c r="AJ34" s="2017"/>
    </row>
    <row r="35" spans="1:36" ht="12" customHeight="1" x14ac:dyDescent="0.25">
      <c r="A35" s="2185"/>
      <c r="B35" s="1725" t="s">
        <v>89</v>
      </c>
      <c r="C35" s="1942" t="s">
        <v>390</v>
      </c>
      <c r="D35" s="1939" t="s">
        <v>75</v>
      </c>
      <c r="E35" s="132"/>
      <c r="F35" s="1561">
        <v>272.02051835999987</v>
      </c>
      <c r="G35" s="1562">
        <v>272.02051835999987</v>
      </c>
      <c r="H35" s="1562">
        <v>0</v>
      </c>
      <c r="I35" s="859"/>
      <c r="J35" s="1561">
        <v>0</v>
      </c>
      <c r="K35" s="1562">
        <v>0</v>
      </c>
      <c r="L35" s="1562">
        <v>0</v>
      </c>
      <c r="M35" s="23"/>
      <c r="N35" s="1693"/>
      <c r="O35" s="820" t="s">
        <v>123</v>
      </c>
      <c r="P35" s="132"/>
      <c r="Q35" s="892">
        <f>VLOOKUP(B35,'FX rates'!$B$9:$K$114,9,FALSE)</f>
        <v>331.81564400000002</v>
      </c>
      <c r="R35" s="893">
        <f>VLOOKUP(B35,'FX rates'!$B$9:$K$114,10,FALSE)</f>
        <v>256.06200000000001</v>
      </c>
      <c r="S35" s="132"/>
      <c r="T35" s="1725" t="s">
        <v>89</v>
      </c>
      <c r="U35" s="1953" t="s">
        <v>390</v>
      </c>
      <c r="V35" s="132"/>
      <c r="W35" s="1015">
        <f t="shared" si="31"/>
        <v>0.81979413351589847</v>
      </c>
      <c r="X35" s="1880">
        <f t="shared" si="32"/>
        <v>0.81979413351589847</v>
      </c>
      <c r="Y35" s="1880">
        <f t="shared" si="33"/>
        <v>0</v>
      </c>
      <c r="Z35" s="483"/>
      <c r="AA35" s="1015">
        <f t="shared" si="21"/>
        <v>0</v>
      </c>
      <c r="AB35" s="1880">
        <f t="shared" si="6"/>
        <v>0</v>
      </c>
      <c r="AC35" s="1880">
        <f t="shared" si="22"/>
        <v>0</v>
      </c>
      <c r="AD35" s="131"/>
      <c r="AE35" s="34"/>
      <c r="AF35" s="1021" t="s">
        <v>123</v>
      </c>
      <c r="AG35" s="2204"/>
      <c r="AH35" s="1475"/>
      <c r="AI35" s="131"/>
      <c r="AJ35" s="2017"/>
    </row>
    <row r="36" spans="1:36" ht="12" customHeight="1" x14ac:dyDescent="0.25">
      <c r="A36" s="2185"/>
      <c r="B36" s="1053" t="s">
        <v>456</v>
      </c>
      <c r="C36" s="1943" t="s">
        <v>380</v>
      </c>
      <c r="D36" s="915" t="s">
        <v>90</v>
      </c>
      <c r="E36" s="132"/>
      <c r="F36" s="1016">
        <v>198.08099999999999</v>
      </c>
      <c r="G36" s="1067">
        <v>198.08099999999999</v>
      </c>
      <c r="H36" s="1067">
        <v>0</v>
      </c>
      <c r="I36" s="859"/>
      <c r="J36" s="1016">
        <v>65.189885000000004</v>
      </c>
      <c r="K36" s="1067">
        <v>65.189885000000004</v>
      </c>
      <c r="L36" s="1067">
        <v>0</v>
      </c>
      <c r="M36" s="23"/>
      <c r="N36" s="1693"/>
      <c r="O36" s="821">
        <f t="shared" si="0"/>
        <v>2.0385235378157205</v>
      </c>
      <c r="P36" s="132"/>
      <c r="Q36" s="894">
        <f>VLOOKUP(B36,'FX rates'!$B$9:$K$114,9,FALSE)</f>
        <v>17.812836000000001</v>
      </c>
      <c r="R36" s="895">
        <f>VLOOKUP(B36,'FX rates'!$B$9:$K$114,10,FALSE)</f>
        <v>10.021100000000001</v>
      </c>
      <c r="S36" s="132"/>
      <c r="T36" s="1053" t="s">
        <v>456</v>
      </c>
      <c r="U36" s="1954" t="s">
        <v>380</v>
      </c>
      <c r="V36" s="132"/>
      <c r="W36" s="1016">
        <f t="shared" si="31"/>
        <v>11.120127081392317</v>
      </c>
      <c r="X36" s="1067">
        <f t="shared" si="32"/>
        <v>11.120127081392317</v>
      </c>
      <c r="Y36" s="1067">
        <f t="shared" si="33"/>
        <v>0</v>
      </c>
      <c r="Z36" s="483"/>
      <c r="AA36" s="1016">
        <f t="shared" si="21"/>
        <v>6.5052623963437144</v>
      </c>
      <c r="AB36" s="1067">
        <f t="shared" si="6"/>
        <v>6.5052623963437144</v>
      </c>
      <c r="AC36" s="1067">
        <f t="shared" si="22"/>
        <v>0</v>
      </c>
      <c r="AD36" s="131"/>
      <c r="AE36" s="34"/>
      <c r="AF36" s="1022">
        <f t="shared" si="24"/>
        <v>0.70940484854882857</v>
      </c>
      <c r="AG36" s="2204"/>
      <c r="AH36" s="1475"/>
      <c r="AI36" s="131"/>
      <c r="AJ36" s="2017"/>
    </row>
    <row r="37" spans="1:36" ht="12" customHeight="1" x14ac:dyDescent="0.25">
      <c r="A37" s="2185"/>
      <c r="B37" s="132"/>
      <c r="C37" s="132"/>
      <c r="D37" s="132"/>
      <c r="E37" s="132"/>
      <c r="F37" s="874"/>
      <c r="G37" s="859"/>
      <c r="H37" s="859"/>
      <c r="I37" s="859"/>
      <c r="J37" s="874" t="s">
        <v>598</v>
      </c>
      <c r="K37" s="859" t="s">
        <v>598</v>
      </c>
      <c r="L37" s="859" t="s">
        <v>598</v>
      </c>
      <c r="M37" s="23"/>
      <c r="N37" s="23"/>
      <c r="O37" s="132"/>
      <c r="P37" s="132"/>
      <c r="Q37" s="2186"/>
      <c r="R37" s="2186"/>
      <c r="S37" s="132"/>
      <c r="T37" s="140" t="s">
        <v>26</v>
      </c>
      <c r="U37" s="131"/>
      <c r="V37" s="131"/>
      <c r="W37" s="131"/>
      <c r="X37" s="131"/>
      <c r="Y37" s="131"/>
      <c r="Z37" s="131"/>
      <c r="AA37" s="131"/>
      <c r="AB37" s="131"/>
      <c r="AC37" s="131"/>
      <c r="AD37" s="131"/>
      <c r="AE37" s="131"/>
      <c r="AF37" s="131"/>
      <c r="AG37" s="2204"/>
      <c r="AH37" s="1475"/>
      <c r="AI37" s="185"/>
      <c r="AJ37" s="2201"/>
    </row>
    <row r="38" spans="1:36" ht="12" customHeight="1" x14ac:dyDescent="0.25">
      <c r="A38" s="2185"/>
      <c r="B38" s="290"/>
      <c r="C38" s="166"/>
      <c r="D38" s="132"/>
      <c r="E38" s="132"/>
      <c r="F38" s="171"/>
      <c r="G38" s="23"/>
      <c r="H38" s="23"/>
      <c r="I38" s="23"/>
      <c r="J38" s="171" t="s">
        <v>598</v>
      </c>
      <c r="K38" s="23" t="s">
        <v>598</v>
      </c>
      <c r="L38" s="23" t="s">
        <v>598</v>
      </c>
      <c r="M38" s="23"/>
      <c r="N38" s="23"/>
      <c r="O38" s="132"/>
      <c r="P38" s="132"/>
      <c r="Q38" s="132"/>
      <c r="R38" s="132"/>
      <c r="S38" s="132"/>
      <c r="T38" s="132"/>
      <c r="U38" s="290"/>
      <c r="V38" s="132"/>
      <c r="W38" s="693"/>
      <c r="X38" s="483"/>
      <c r="Y38" s="483"/>
      <c r="Z38" s="483"/>
      <c r="AA38" s="693"/>
      <c r="AB38" s="483"/>
      <c r="AC38" s="483"/>
      <c r="AD38" s="483"/>
      <c r="AE38" s="132"/>
      <c r="AF38" s="132"/>
      <c r="AG38" s="1475"/>
      <c r="AH38" s="1475"/>
      <c r="AI38" s="131"/>
      <c r="AJ38" s="2017"/>
    </row>
    <row r="39" spans="1:36" ht="12" customHeight="1" x14ac:dyDescent="0.25">
      <c r="A39" s="2185"/>
      <c r="B39" s="71"/>
      <c r="C39" s="71"/>
      <c r="D39" s="132"/>
      <c r="E39" s="132"/>
      <c r="F39" s="224"/>
      <c r="G39" s="132"/>
      <c r="H39" s="132"/>
      <c r="I39" s="132"/>
      <c r="J39" s="224" t="s">
        <v>598</v>
      </c>
      <c r="K39" s="132" t="s">
        <v>598</v>
      </c>
      <c r="L39" s="132" t="s">
        <v>598</v>
      </c>
      <c r="M39" s="23"/>
      <c r="N39" s="132"/>
      <c r="O39" s="132"/>
      <c r="P39" s="132"/>
      <c r="Q39" s="132"/>
      <c r="R39" s="132"/>
      <c r="S39" s="132"/>
      <c r="T39" s="2112" t="s">
        <v>124</v>
      </c>
      <c r="U39" s="2187"/>
      <c r="V39" s="2188"/>
      <c r="W39" s="2189">
        <f>SUM(W11,W23,W37)</f>
        <v>24833.325860005087</v>
      </c>
      <c r="X39" s="2190"/>
      <c r="Y39" s="2190"/>
      <c r="Z39" s="2190"/>
      <c r="AA39" s="2189">
        <f>SUM(AA11,AA23,AA37)</f>
        <v>31271.827806644822</v>
      </c>
      <c r="AB39" s="2191"/>
      <c r="AC39" s="2191"/>
      <c r="AD39" s="2191"/>
      <c r="AE39" s="2188"/>
      <c r="AF39" s="2192">
        <f>W39/AA39-1</f>
        <v>-0.20588825144629519</v>
      </c>
      <c r="AG39" s="1475"/>
      <c r="AH39" s="1475"/>
      <c r="AI39" s="131"/>
      <c r="AJ39" s="2017"/>
    </row>
    <row r="40" spans="1:36" ht="12" customHeight="1" x14ac:dyDescent="0.25">
      <c r="A40" s="2185"/>
      <c r="B40" s="2208" t="s">
        <v>104</v>
      </c>
      <c r="C40" s="132"/>
      <c r="D40" s="132"/>
      <c r="E40" s="132"/>
      <c r="F40" s="224"/>
      <c r="G40" s="132"/>
      <c r="H40" s="132"/>
      <c r="I40" s="132"/>
      <c r="J40" s="224" t="s">
        <v>598</v>
      </c>
      <c r="K40" s="132" t="s">
        <v>598</v>
      </c>
      <c r="L40" s="132" t="s">
        <v>598</v>
      </c>
      <c r="M40" s="132"/>
      <c r="N40" s="132"/>
      <c r="O40" s="132"/>
      <c r="P40" s="132"/>
      <c r="Q40" s="132"/>
      <c r="R40" s="132"/>
      <c r="S40" s="132"/>
      <c r="T40" s="2208"/>
      <c r="U40" s="132"/>
      <c r="V40" s="132"/>
      <c r="W40" s="224"/>
      <c r="X40" s="132"/>
      <c r="Y40" s="132"/>
      <c r="Z40" s="132"/>
      <c r="AA40" s="224"/>
      <c r="AB40" s="132"/>
      <c r="AC40" s="132"/>
      <c r="AD40" s="132"/>
      <c r="AE40" s="132"/>
      <c r="AF40" s="132"/>
      <c r="AG40" s="1475"/>
      <c r="AH40" s="1475"/>
      <c r="AI40" s="131"/>
      <c r="AJ40" s="2017"/>
    </row>
    <row r="41" spans="1:36" ht="12" customHeight="1" x14ac:dyDescent="0.25">
      <c r="A41" s="2207"/>
      <c r="B41" s="2208" t="s">
        <v>105</v>
      </c>
      <c r="C41" s="132"/>
      <c r="D41" s="132"/>
      <c r="E41" s="132"/>
      <c r="F41" s="224"/>
      <c r="G41" s="132"/>
      <c r="H41" s="132"/>
      <c r="I41" s="132"/>
      <c r="J41" s="224" t="s">
        <v>598</v>
      </c>
      <c r="K41" s="132" t="s">
        <v>598</v>
      </c>
      <c r="L41" s="132" t="s">
        <v>598</v>
      </c>
      <c r="M41" s="132"/>
      <c r="N41" s="132"/>
      <c r="O41" s="132"/>
      <c r="P41" s="132"/>
      <c r="Q41" s="132"/>
      <c r="R41" s="132"/>
      <c r="S41" s="132"/>
      <c r="T41" s="2208"/>
      <c r="U41" s="132"/>
      <c r="V41" s="132"/>
      <c r="W41" s="224"/>
      <c r="X41" s="132"/>
      <c r="Y41" s="132"/>
      <c r="Z41" s="132"/>
      <c r="AA41" s="224"/>
      <c r="AB41" s="132"/>
      <c r="AC41" s="132"/>
      <c r="AD41" s="132"/>
      <c r="AE41" s="132"/>
      <c r="AF41" s="132"/>
      <c r="AG41" s="131"/>
      <c r="AH41" s="1475"/>
      <c r="AI41" s="131"/>
      <c r="AJ41" s="2017"/>
    </row>
    <row r="42" spans="1:36" ht="12" customHeight="1" x14ac:dyDescent="0.25">
      <c r="A42" s="2210"/>
      <c r="B42" s="2209"/>
      <c r="C42" s="2194"/>
      <c r="D42" s="2194"/>
      <c r="E42" s="2194"/>
      <c r="F42" s="2195"/>
      <c r="G42" s="2194"/>
      <c r="H42" s="2194"/>
      <c r="I42" s="2194"/>
      <c r="J42" s="2195" t="s">
        <v>598</v>
      </c>
      <c r="K42" s="2194" t="s">
        <v>598</v>
      </c>
      <c r="L42" s="2194" t="s">
        <v>598</v>
      </c>
      <c r="M42" s="2194"/>
      <c r="N42" s="2194"/>
      <c r="O42" s="2194"/>
      <c r="P42" s="2194"/>
      <c r="Q42" s="2194"/>
      <c r="R42" s="2194"/>
      <c r="S42" s="2194"/>
      <c r="T42" s="2209"/>
      <c r="U42" s="2194"/>
      <c r="V42" s="2194"/>
      <c r="W42" s="2195"/>
      <c r="X42" s="2194"/>
      <c r="Y42" s="2194"/>
      <c r="Z42" s="2194"/>
      <c r="AA42" s="2195"/>
      <c r="AB42" s="2194"/>
      <c r="AC42" s="2194"/>
      <c r="AD42" s="2194"/>
      <c r="AE42" s="2194"/>
      <c r="AF42" s="2194"/>
      <c r="AG42" s="2194"/>
      <c r="AH42" s="2194"/>
      <c r="AI42" s="2194"/>
      <c r="AJ42" s="2196"/>
    </row>
    <row r="43" spans="1:36" ht="12" customHeight="1" x14ac:dyDescent="0.25">
      <c r="A43" s="2144"/>
      <c r="B43" s="2180"/>
      <c r="C43" s="2180"/>
      <c r="D43" s="2180"/>
      <c r="E43" s="2180"/>
      <c r="F43" s="2181"/>
      <c r="G43" s="2180"/>
      <c r="H43" s="2180"/>
      <c r="I43" s="2180"/>
      <c r="J43" s="2181" t="s">
        <v>598</v>
      </c>
      <c r="K43" s="2180" t="s">
        <v>598</v>
      </c>
      <c r="L43" s="2180" t="s">
        <v>598</v>
      </c>
      <c r="M43" s="2180"/>
      <c r="N43" s="2180"/>
      <c r="O43" s="2180"/>
      <c r="P43" s="2180"/>
      <c r="Q43" s="2180"/>
      <c r="R43" s="2180"/>
      <c r="S43" s="2180"/>
      <c r="T43" s="2180"/>
      <c r="U43" s="2180"/>
      <c r="V43" s="2180"/>
      <c r="W43" s="2181"/>
      <c r="X43" s="2180"/>
      <c r="Y43" s="2180"/>
      <c r="Z43" s="2180"/>
      <c r="AA43" s="2181"/>
      <c r="AB43" s="2180"/>
      <c r="AC43" s="2180"/>
      <c r="AD43" s="2180"/>
      <c r="AE43" s="2180"/>
      <c r="AF43" s="2180"/>
      <c r="AG43" s="2180"/>
      <c r="AH43" s="2180"/>
      <c r="AI43" s="2180"/>
      <c r="AJ43" s="2182"/>
    </row>
    <row r="44" spans="1:36" x14ac:dyDescent="0.25">
      <c r="A44" s="1837"/>
      <c r="B44" s="224" t="s">
        <v>729</v>
      </c>
      <c r="C44" s="224"/>
      <c r="D44" s="132"/>
      <c r="E44" s="132"/>
      <c r="F44" s="224"/>
      <c r="G44" s="132"/>
      <c r="H44" s="132"/>
      <c r="I44" s="132"/>
      <c r="J44" s="224"/>
      <c r="K44" s="132"/>
      <c r="L44" s="132"/>
      <c r="M44" s="132"/>
      <c r="N44" s="132"/>
      <c r="O44" s="132"/>
      <c r="P44" s="132"/>
      <c r="Q44" s="132"/>
      <c r="R44" s="132"/>
      <c r="S44" s="132"/>
      <c r="T44" s="224"/>
      <c r="U44" s="224"/>
      <c r="V44" s="132"/>
      <c r="W44" s="224"/>
      <c r="X44" s="132"/>
      <c r="Y44" s="132"/>
      <c r="Z44" s="132"/>
      <c r="AA44" s="224"/>
      <c r="AB44" s="132"/>
      <c r="AC44" s="132"/>
      <c r="AD44" s="132"/>
      <c r="AE44" s="132"/>
      <c r="AF44" s="132"/>
      <c r="AG44" s="131"/>
      <c r="AH44" s="131"/>
      <c r="AI44" s="131"/>
      <c r="AJ44" s="2017"/>
    </row>
    <row r="45" spans="1:36" x14ac:dyDescent="0.25">
      <c r="A45" s="1837"/>
      <c r="B45" s="224" t="s">
        <v>195</v>
      </c>
      <c r="C45" s="224"/>
      <c r="D45" s="132"/>
      <c r="E45" s="132"/>
      <c r="F45" s="224"/>
      <c r="G45" s="132"/>
      <c r="H45" s="132"/>
      <c r="I45" s="132"/>
      <c r="J45" s="224"/>
      <c r="K45" s="132"/>
      <c r="L45" s="132"/>
      <c r="M45" s="132"/>
      <c r="N45" s="132"/>
      <c r="O45" s="132"/>
      <c r="P45" s="132"/>
      <c r="Q45" s="132"/>
      <c r="R45" s="132"/>
      <c r="S45" s="132"/>
      <c r="T45" s="224" t="s">
        <v>193</v>
      </c>
      <c r="U45" s="224"/>
      <c r="V45" s="132"/>
      <c r="W45" s="224"/>
      <c r="X45" s="132"/>
      <c r="Y45" s="132"/>
      <c r="Z45" s="132"/>
      <c r="AA45" s="224"/>
      <c r="AB45" s="132"/>
      <c r="AC45" s="132"/>
      <c r="AD45" s="132"/>
      <c r="AE45" s="132"/>
      <c r="AF45" s="132"/>
      <c r="AG45" s="131"/>
      <c r="AH45" s="131"/>
      <c r="AI45" s="131"/>
      <c r="AJ45" s="2017"/>
    </row>
    <row r="46" spans="1:36" x14ac:dyDescent="0.25">
      <c r="A46" s="1837"/>
      <c r="B46" s="106" t="s">
        <v>2</v>
      </c>
      <c r="C46" s="106"/>
      <c r="D46" s="132"/>
      <c r="E46" s="132"/>
      <c r="F46" s="224"/>
      <c r="G46" s="132"/>
      <c r="H46" s="132"/>
      <c r="I46" s="132"/>
      <c r="J46" s="224"/>
      <c r="K46" s="132"/>
      <c r="L46" s="132"/>
      <c r="M46" s="132"/>
      <c r="N46" s="132"/>
      <c r="O46" s="132"/>
      <c r="P46" s="132"/>
      <c r="Q46" s="132"/>
      <c r="R46" s="132"/>
      <c r="S46" s="132"/>
      <c r="T46" s="106" t="s">
        <v>3</v>
      </c>
      <c r="U46" s="106"/>
      <c r="V46" s="132"/>
      <c r="W46" s="224"/>
      <c r="X46" s="132"/>
      <c r="Y46" s="132"/>
      <c r="Z46" s="132"/>
      <c r="AA46" s="224"/>
      <c r="AB46" s="132"/>
      <c r="AC46" s="132"/>
      <c r="AD46" s="132"/>
      <c r="AE46" s="132"/>
      <c r="AF46" s="132"/>
      <c r="AG46" s="131"/>
      <c r="AH46" s="131"/>
      <c r="AI46" s="131"/>
      <c r="AJ46" s="2017"/>
    </row>
    <row r="47" spans="1:36" x14ac:dyDescent="0.25">
      <c r="A47" s="1837"/>
      <c r="B47" s="2301" t="s">
        <v>4</v>
      </c>
      <c r="C47" s="2301" t="s">
        <v>357</v>
      </c>
      <c r="D47" s="2301" t="s">
        <v>5</v>
      </c>
      <c r="E47" s="1689"/>
      <c r="F47" s="2309">
        <v>2017</v>
      </c>
      <c r="G47" s="2309"/>
      <c r="H47" s="2309"/>
      <c r="I47" s="1689"/>
      <c r="J47" s="2309">
        <v>2016</v>
      </c>
      <c r="K47" s="2309"/>
      <c r="L47" s="2309"/>
      <c r="M47" s="1689"/>
      <c r="N47" s="1689"/>
      <c r="O47" s="2305" t="s">
        <v>591</v>
      </c>
      <c r="P47" s="1689"/>
      <c r="Q47" s="2305" t="s">
        <v>656</v>
      </c>
      <c r="R47" s="2305" t="s">
        <v>191</v>
      </c>
      <c r="S47" s="1689"/>
      <c r="T47" s="2301" t="s">
        <v>4</v>
      </c>
      <c r="U47" s="2301" t="s">
        <v>357</v>
      </c>
      <c r="V47" s="1689"/>
      <c r="W47" s="2309">
        <v>2017</v>
      </c>
      <c r="X47" s="2309"/>
      <c r="Y47" s="2309"/>
      <c r="Z47" s="1689"/>
      <c r="AA47" s="2309">
        <v>2016</v>
      </c>
      <c r="AB47" s="2309"/>
      <c r="AC47" s="2309"/>
      <c r="AD47" s="1689"/>
      <c r="AE47" s="1689"/>
      <c r="AF47" s="2305" t="s">
        <v>591</v>
      </c>
      <c r="AG47" s="131"/>
      <c r="AH47" s="131"/>
      <c r="AI47" s="131"/>
      <c r="AJ47" s="2017"/>
    </row>
    <row r="48" spans="1:36" x14ac:dyDescent="0.25">
      <c r="A48" s="1837"/>
      <c r="B48" s="2289"/>
      <c r="C48" s="2289"/>
      <c r="D48" s="2289"/>
      <c r="E48" s="1689"/>
      <c r="F48" s="2289" t="s">
        <v>184</v>
      </c>
      <c r="G48" s="2120" t="s">
        <v>185</v>
      </c>
      <c r="H48" s="2120" t="s">
        <v>186</v>
      </c>
      <c r="I48" s="1689"/>
      <c r="J48" s="2289" t="s">
        <v>184</v>
      </c>
      <c r="K48" s="2120" t="s">
        <v>185</v>
      </c>
      <c r="L48" s="2120" t="s">
        <v>186</v>
      </c>
      <c r="M48" s="1689"/>
      <c r="N48" s="1689"/>
      <c r="O48" s="2286"/>
      <c r="P48" s="1689"/>
      <c r="Q48" s="2286"/>
      <c r="R48" s="2286"/>
      <c r="S48" s="1689"/>
      <c r="T48" s="2289"/>
      <c r="U48" s="2289"/>
      <c r="V48" s="1689"/>
      <c r="W48" s="2289" t="s">
        <v>184</v>
      </c>
      <c r="X48" s="2120" t="s">
        <v>185</v>
      </c>
      <c r="Y48" s="2120" t="s">
        <v>186</v>
      </c>
      <c r="Z48" s="1689"/>
      <c r="AA48" s="2289" t="s">
        <v>184</v>
      </c>
      <c r="AB48" s="2120" t="s">
        <v>185</v>
      </c>
      <c r="AC48" s="2120" t="s">
        <v>186</v>
      </c>
      <c r="AD48" s="1689"/>
      <c r="AE48" s="1689"/>
      <c r="AF48" s="2286"/>
      <c r="AG48" s="131"/>
      <c r="AH48" s="131"/>
      <c r="AI48" s="131"/>
      <c r="AJ48" s="2017"/>
    </row>
    <row r="49" spans="1:36" x14ac:dyDescent="0.25">
      <c r="A49" s="1837"/>
      <c r="B49" s="2290"/>
      <c r="C49" s="2290"/>
      <c r="D49" s="2290"/>
      <c r="E49" s="1689"/>
      <c r="F49" s="2289"/>
      <c r="G49" s="2120" t="s">
        <v>187</v>
      </c>
      <c r="H49" s="2120" t="s">
        <v>187</v>
      </c>
      <c r="I49" s="1689"/>
      <c r="J49" s="2289"/>
      <c r="K49" s="2120" t="s">
        <v>187</v>
      </c>
      <c r="L49" s="2120" t="s">
        <v>187</v>
      </c>
      <c r="M49" s="1689"/>
      <c r="N49" s="1689"/>
      <c r="O49" s="2287"/>
      <c r="P49" s="1689"/>
      <c r="Q49" s="2287"/>
      <c r="R49" s="2287"/>
      <c r="S49" s="1689"/>
      <c r="T49" s="2290"/>
      <c r="U49" s="2290"/>
      <c r="V49" s="1689"/>
      <c r="W49" s="2290"/>
      <c r="X49" s="2121" t="s">
        <v>187</v>
      </c>
      <c r="Y49" s="2121" t="s">
        <v>187</v>
      </c>
      <c r="Z49" s="1689"/>
      <c r="AA49" s="2290"/>
      <c r="AB49" s="2121" t="s">
        <v>187</v>
      </c>
      <c r="AC49" s="2121" t="s">
        <v>187</v>
      </c>
      <c r="AD49" s="1689"/>
      <c r="AE49" s="1689"/>
      <c r="AF49" s="2287"/>
      <c r="AG49" s="131"/>
      <c r="AH49" s="131"/>
      <c r="AI49" s="131"/>
      <c r="AJ49" s="2017"/>
    </row>
    <row r="50" spans="1:36" x14ac:dyDescent="0.25">
      <c r="A50" s="1837"/>
      <c r="B50" s="1689"/>
      <c r="C50" s="1689"/>
      <c r="D50" s="1689"/>
      <c r="E50" s="1689"/>
      <c r="F50" s="2127"/>
      <c r="G50" s="1689"/>
      <c r="H50" s="1689"/>
      <c r="I50" s="1689"/>
      <c r="J50" s="2127"/>
      <c r="K50" s="1689"/>
      <c r="L50" s="1689"/>
      <c r="M50" s="1689"/>
      <c r="N50" s="1689"/>
      <c r="O50" s="19"/>
      <c r="P50" s="1689"/>
      <c r="Q50" s="19"/>
      <c r="R50" s="1689"/>
      <c r="S50" s="1689"/>
      <c r="T50" s="1689"/>
      <c r="U50" s="1689"/>
      <c r="V50" s="1689"/>
      <c r="W50" s="2127"/>
      <c r="X50" s="1689"/>
      <c r="Y50" s="1689"/>
      <c r="Z50" s="1689"/>
      <c r="AA50" s="2127"/>
      <c r="AB50" s="1689"/>
      <c r="AC50" s="1689"/>
      <c r="AD50" s="1689"/>
      <c r="AE50" s="1689"/>
      <c r="AF50" s="19"/>
      <c r="AG50" s="131"/>
      <c r="AH50" s="131"/>
      <c r="AI50" s="131"/>
      <c r="AJ50" s="2017"/>
    </row>
    <row r="51" spans="1:36" x14ac:dyDescent="0.25">
      <c r="A51" s="1837"/>
      <c r="B51" s="948" t="s">
        <v>27</v>
      </c>
      <c r="C51" s="106"/>
      <c r="D51" s="108"/>
      <c r="E51" s="166"/>
      <c r="F51" s="874"/>
      <c r="G51" s="859"/>
      <c r="H51" s="859"/>
      <c r="I51" s="896"/>
      <c r="J51" s="874" t="s">
        <v>598</v>
      </c>
      <c r="K51" s="859" t="s">
        <v>598</v>
      </c>
      <c r="L51" s="859" t="s">
        <v>598</v>
      </c>
      <c r="M51" s="23"/>
      <c r="N51" s="183"/>
      <c r="O51" s="170"/>
      <c r="P51" s="166"/>
      <c r="Q51" s="170"/>
      <c r="R51" s="170"/>
      <c r="S51" s="166"/>
      <c r="T51" s="948" t="s">
        <v>27</v>
      </c>
      <c r="U51" s="106"/>
      <c r="V51" s="166"/>
      <c r="W51" s="41"/>
      <c r="X51" s="1693"/>
      <c r="Y51" s="1693"/>
      <c r="Z51" s="715"/>
      <c r="AA51" s="41"/>
      <c r="AB51" s="34"/>
      <c r="AC51" s="34"/>
      <c r="AD51" s="131"/>
      <c r="AE51" s="166"/>
      <c r="AF51" s="170"/>
      <c r="AG51" s="131"/>
      <c r="AH51" s="131"/>
      <c r="AI51" s="131"/>
      <c r="AJ51" s="2017"/>
    </row>
    <row r="52" spans="1:36" x14ac:dyDescent="0.25">
      <c r="A52" s="1837"/>
      <c r="B52" s="1026" t="s">
        <v>45</v>
      </c>
      <c r="C52" s="1416" t="s">
        <v>368</v>
      </c>
      <c r="D52" s="913" t="s">
        <v>46</v>
      </c>
      <c r="E52" s="132"/>
      <c r="F52" s="1014">
        <v>13.571825329999999</v>
      </c>
      <c r="G52" s="1881">
        <v>13.571825329999999</v>
      </c>
      <c r="H52" s="1881">
        <v>0</v>
      </c>
      <c r="I52" s="859"/>
      <c r="J52" s="1014">
        <v>11.090945390000002</v>
      </c>
      <c r="K52" s="1881">
        <v>11.090945390000002</v>
      </c>
      <c r="L52" s="1881">
        <v>0</v>
      </c>
      <c r="M52" s="23"/>
      <c r="N52" s="1693"/>
      <c r="O52" s="819">
        <f t="shared" ref="O52:O53" si="34">(F52-J52)/J52</f>
        <v>0.2236851641373015</v>
      </c>
      <c r="P52" s="132"/>
      <c r="Q52" s="890">
        <f>VLOOKUP(B52,'FX rates'!$B$9:$K$114,9,FALSE)</f>
        <v>1.4070800000000001</v>
      </c>
      <c r="R52" s="891">
        <f>VLOOKUP(B52,'FX rates'!$B$9:$K$114,10,FALSE)</f>
        <v>1.43571</v>
      </c>
      <c r="S52" s="132"/>
      <c r="T52" s="1023" t="s">
        <v>45</v>
      </c>
      <c r="U52" s="2142" t="s">
        <v>368</v>
      </c>
      <c r="V52" s="132"/>
      <c r="W52" s="1014">
        <f t="shared" ref="W52" si="35">SUM(X52:Y52)</f>
        <v>9.6453828709099678</v>
      </c>
      <c r="X52" s="1881">
        <f t="shared" ref="X52:X53" si="36">G52/Q52</f>
        <v>9.6453828709099678</v>
      </c>
      <c r="Y52" s="1881">
        <f t="shared" ref="Y52:Y53" si="37">H52/Q52</f>
        <v>0</v>
      </c>
      <c r="Z52" s="483"/>
      <c r="AA52" s="1014">
        <f t="shared" ref="AA52:AA53" si="38">J52/R52</f>
        <v>7.7250596499293041</v>
      </c>
      <c r="AB52" s="1881">
        <f t="shared" ref="AB52:AB53" si="39">K52/R52</f>
        <v>7.7250596499293041</v>
      </c>
      <c r="AC52" s="1881">
        <f t="shared" ref="AC52:AC53" si="40">L52/R52</f>
        <v>0</v>
      </c>
      <c r="AD52" s="131"/>
      <c r="AE52" s="1693"/>
      <c r="AF52" s="1020">
        <f t="shared" ref="AF52" si="41">W52/AA52-1</f>
        <v>0.24858361074250568</v>
      </c>
      <c r="AG52" s="131"/>
      <c r="AH52" s="131"/>
      <c r="AI52" s="131"/>
      <c r="AJ52" s="2017"/>
    </row>
    <row r="53" spans="1:36" x14ac:dyDescent="0.25">
      <c r="A53" s="1837"/>
      <c r="B53" s="1029" t="s">
        <v>45</v>
      </c>
      <c r="C53" s="2141" t="s">
        <v>369</v>
      </c>
      <c r="D53" s="915" t="s">
        <v>46</v>
      </c>
      <c r="E53" s="132"/>
      <c r="F53" s="1016">
        <f t="shared" ref="F53" si="42">SUM(G53:H53)</f>
        <v>0.31539201</v>
      </c>
      <c r="G53" s="1067">
        <v>0.31539201</v>
      </c>
      <c r="H53" s="1067">
        <v>0</v>
      </c>
      <c r="I53" s="859"/>
      <c r="J53" s="1016">
        <f t="shared" ref="J53" si="43">SUM(K53:L53)</f>
        <v>2.7372423000000001</v>
      </c>
      <c r="K53" s="1067">
        <v>2.7372423000000001</v>
      </c>
      <c r="L53" s="1067">
        <v>0</v>
      </c>
      <c r="M53" s="23"/>
      <c r="N53" s="1693"/>
      <c r="O53" s="821">
        <f t="shared" si="34"/>
        <v>-0.88477746014665926</v>
      </c>
      <c r="P53" s="132"/>
      <c r="Q53" s="894">
        <f>VLOOKUP(B53,'FX rates'!$B$9:$K$114,9,FALSE)</f>
        <v>1.4070800000000001</v>
      </c>
      <c r="R53" s="895">
        <f>VLOOKUP(B53,'FX rates'!$B$9:$K$114,10,FALSE)</f>
        <v>1.43571</v>
      </c>
      <c r="S53" s="132"/>
      <c r="T53" s="1029" t="s">
        <v>45</v>
      </c>
      <c r="U53" s="2143" t="s">
        <v>369</v>
      </c>
      <c r="V53" s="132"/>
      <c r="W53" s="1016">
        <f>F53/Q53</f>
        <v>0.2241464664411405</v>
      </c>
      <c r="X53" s="1067">
        <f t="shared" si="36"/>
        <v>0.2241464664411405</v>
      </c>
      <c r="Y53" s="1067">
        <f t="shared" si="37"/>
        <v>0</v>
      </c>
      <c r="Z53" s="483"/>
      <c r="AA53" s="1016">
        <f t="shared" si="38"/>
        <v>1.906542616545124</v>
      </c>
      <c r="AB53" s="1067">
        <f t="shared" si="39"/>
        <v>1.906542616545124</v>
      </c>
      <c r="AC53" s="1067">
        <f t="shared" si="40"/>
        <v>0</v>
      </c>
      <c r="AD53" s="131"/>
      <c r="AE53" s="1693"/>
      <c r="AF53" s="1022" t="s">
        <v>123</v>
      </c>
      <c r="AG53" s="131"/>
      <c r="AH53" s="131"/>
      <c r="AI53" s="131"/>
      <c r="AJ53" s="2017"/>
    </row>
    <row r="54" spans="1:36" x14ac:dyDescent="0.25">
      <c r="A54" s="1837"/>
      <c r="B54" s="63"/>
      <c r="C54" s="50"/>
      <c r="D54" s="162"/>
      <c r="E54" s="132"/>
      <c r="F54" s="884"/>
      <c r="G54" s="884"/>
      <c r="H54" s="884"/>
      <c r="I54" s="859"/>
      <c r="J54" s="884" t="s">
        <v>598</v>
      </c>
      <c r="K54" s="884" t="s">
        <v>598</v>
      </c>
      <c r="L54" s="884" t="s">
        <v>598</v>
      </c>
      <c r="M54" s="23"/>
      <c r="N54" s="23"/>
      <c r="O54" s="170"/>
      <c r="P54" s="132"/>
      <c r="Q54" s="170"/>
      <c r="R54" s="170"/>
      <c r="S54" s="132"/>
      <c r="T54" s="140" t="s">
        <v>26</v>
      </c>
      <c r="U54" s="50"/>
      <c r="V54" s="132"/>
      <c r="W54" s="165">
        <f>SUM(W52:W53)</f>
        <v>9.8695293373511088</v>
      </c>
      <c r="X54" s="165"/>
      <c r="Y54" s="165"/>
      <c r="Z54" s="165"/>
      <c r="AA54" s="165">
        <f>SUM(AA52:AA53)</f>
        <v>9.6316022664744274</v>
      </c>
      <c r="AB54" s="34"/>
      <c r="AC54" s="41"/>
      <c r="AD54" s="131"/>
      <c r="AE54" s="132"/>
      <c r="AF54" s="170">
        <f>(W54-AA54)/AA54</f>
        <v>2.4702750829408236E-2</v>
      </c>
      <c r="AG54" s="131"/>
      <c r="AH54" s="131"/>
      <c r="AI54" s="131"/>
      <c r="AJ54" s="2017"/>
    </row>
    <row r="55" spans="1:36" x14ac:dyDescent="0.25">
      <c r="A55" s="1837"/>
      <c r="B55" s="40"/>
      <c r="C55" s="50"/>
      <c r="D55" s="162"/>
      <c r="E55" s="166"/>
      <c r="F55" s="884"/>
      <c r="G55" s="884"/>
      <c r="H55" s="884"/>
      <c r="I55" s="896"/>
      <c r="J55" s="884" t="s">
        <v>598</v>
      </c>
      <c r="K55" s="884" t="s">
        <v>598</v>
      </c>
      <c r="L55" s="884" t="s">
        <v>598</v>
      </c>
      <c r="M55" s="23"/>
      <c r="N55" s="183"/>
      <c r="O55" s="170"/>
      <c r="P55" s="166"/>
      <c r="Q55" s="170"/>
      <c r="R55" s="170"/>
      <c r="S55" s="166"/>
      <c r="T55" s="40"/>
      <c r="U55" s="50"/>
      <c r="V55" s="166"/>
      <c r="W55" s="790"/>
      <c r="X55" s="1693"/>
      <c r="Y55" s="1693"/>
      <c r="Z55" s="715"/>
      <c r="AA55" s="790"/>
      <c r="AB55" s="34"/>
      <c r="AC55" s="34"/>
      <c r="AD55" s="131"/>
      <c r="AE55" s="166"/>
      <c r="AF55" s="170"/>
      <c r="AG55" s="131"/>
      <c r="AH55" s="131"/>
      <c r="AI55" s="131"/>
      <c r="AJ55" s="2017"/>
    </row>
    <row r="56" spans="1:36" x14ac:dyDescent="0.25">
      <c r="A56" s="1837"/>
      <c r="B56" s="948" t="s">
        <v>59</v>
      </c>
      <c r="C56" s="106"/>
      <c r="D56" s="108"/>
      <c r="E56" s="166"/>
      <c r="F56" s="874"/>
      <c r="G56" s="859"/>
      <c r="H56" s="859"/>
      <c r="I56" s="896"/>
      <c r="J56" s="874" t="s">
        <v>598</v>
      </c>
      <c r="K56" s="859" t="s">
        <v>598</v>
      </c>
      <c r="L56" s="859" t="s">
        <v>598</v>
      </c>
      <c r="M56" s="23"/>
      <c r="N56" s="183"/>
      <c r="O56" s="170"/>
      <c r="P56" s="166"/>
      <c r="Q56" s="170"/>
      <c r="R56" s="170"/>
      <c r="S56" s="166"/>
      <c r="T56" s="948" t="s">
        <v>59</v>
      </c>
      <c r="U56" s="106"/>
      <c r="V56" s="166"/>
      <c r="W56" s="41"/>
      <c r="X56" s="1693"/>
      <c r="Y56" s="1693"/>
      <c r="Z56" s="715"/>
      <c r="AA56" s="194"/>
      <c r="AB56" s="34"/>
      <c r="AC56" s="34"/>
      <c r="AD56" s="131"/>
      <c r="AE56" s="166"/>
      <c r="AF56" s="170"/>
      <c r="AG56" s="131"/>
      <c r="AH56" s="131"/>
      <c r="AI56" s="131"/>
      <c r="AJ56" s="2017"/>
    </row>
    <row r="57" spans="1:36" x14ac:dyDescent="0.25">
      <c r="A57" s="1837"/>
      <c r="B57" s="1050" t="s">
        <v>84</v>
      </c>
      <c r="C57" s="1940" t="s">
        <v>388</v>
      </c>
      <c r="D57" s="913" t="s">
        <v>85</v>
      </c>
      <c r="E57" s="132"/>
      <c r="F57" s="1949">
        <v>40590.868725080014</v>
      </c>
      <c r="G57" s="1950">
        <v>5350.8142055099943</v>
      </c>
      <c r="H57" s="1950">
        <v>35240.054519570025</v>
      </c>
      <c r="I57" s="859"/>
      <c r="J57" s="1014" t="s">
        <v>123</v>
      </c>
      <c r="K57" s="1881" t="s">
        <v>123</v>
      </c>
      <c r="L57" s="1881" t="s">
        <v>123</v>
      </c>
      <c r="M57" s="23"/>
      <c r="N57" s="1693"/>
      <c r="O57" s="819" t="s">
        <v>123</v>
      </c>
      <c r="P57" s="132"/>
      <c r="Q57" s="890">
        <f>VLOOKUP(B57,'FX rates'!$B$9:$K$114,9,FALSE)</f>
        <v>58.282719999999998</v>
      </c>
      <c r="R57" s="891">
        <f>VLOOKUP(B57,'FX rates'!$B$9:$K$114,10,FALSE)</f>
        <v>66.912499999999994</v>
      </c>
      <c r="S57" s="132"/>
      <c r="T57" s="1050" t="s">
        <v>84</v>
      </c>
      <c r="U57" s="1951" t="s">
        <v>388</v>
      </c>
      <c r="V57" s="132"/>
      <c r="W57" s="1014">
        <f t="shared" ref="W57:W58" si="44">SUM(X57:Y57)</f>
        <v>696.44774171624147</v>
      </c>
      <c r="X57" s="1881">
        <f t="shared" ref="X57:X58" si="45">G57/Q57</f>
        <v>91.807901304365927</v>
      </c>
      <c r="Y57" s="1881">
        <f t="shared" ref="Y57:Y58" si="46">H57/Q57</f>
        <v>604.63984041187553</v>
      </c>
      <c r="Z57" s="483"/>
      <c r="AA57" s="1014" t="s">
        <v>123</v>
      </c>
      <c r="AB57" s="1881" t="s">
        <v>123</v>
      </c>
      <c r="AC57" s="1881" t="s">
        <v>123</v>
      </c>
      <c r="AD57" s="131"/>
      <c r="AE57" s="34"/>
      <c r="AF57" s="1020" t="s">
        <v>123</v>
      </c>
      <c r="AG57" s="131"/>
      <c r="AH57" s="131"/>
      <c r="AI57" s="131"/>
      <c r="AJ57" s="2017"/>
    </row>
    <row r="58" spans="1:36" x14ac:dyDescent="0.25">
      <c r="A58" s="1837"/>
      <c r="B58" s="1025" t="s">
        <v>84</v>
      </c>
      <c r="C58" s="1962" t="s">
        <v>728</v>
      </c>
      <c r="D58" s="915" t="s">
        <v>85</v>
      </c>
      <c r="E58" s="132"/>
      <c r="F58" s="1016">
        <v>49569.800866050005</v>
      </c>
      <c r="G58" s="1067">
        <v>49569.800866050005</v>
      </c>
      <c r="H58" s="1067">
        <v>0</v>
      </c>
      <c r="I58" s="859"/>
      <c r="J58" s="1016" t="s">
        <v>123</v>
      </c>
      <c r="K58" s="1067" t="s">
        <v>123</v>
      </c>
      <c r="L58" s="1067" t="s">
        <v>123</v>
      </c>
      <c r="M58" s="23"/>
      <c r="N58" s="1693"/>
      <c r="O58" s="821" t="s">
        <v>123</v>
      </c>
      <c r="P58" s="132"/>
      <c r="Q58" s="894">
        <f>VLOOKUP(B58,'FX rates'!$B$9:$K$114,9,FALSE)</f>
        <v>58.282719999999998</v>
      </c>
      <c r="R58" s="895">
        <f>VLOOKUP(B58,'FX rates'!$B$9:$K$114,10,FALSE)</f>
        <v>66.912499999999994</v>
      </c>
      <c r="S58" s="132"/>
      <c r="T58" s="1025" t="s">
        <v>84</v>
      </c>
      <c r="U58" s="2141" t="s">
        <v>728</v>
      </c>
      <c r="V58" s="132"/>
      <c r="W58" s="1016">
        <f t="shared" si="44"/>
        <v>850.50596241990775</v>
      </c>
      <c r="X58" s="1067">
        <f t="shared" si="45"/>
        <v>850.50596241990775</v>
      </c>
      <c r="Y58" s="1067">
        <f t="shared" si="46"/>
        <v>0</v>
      </c>
      <c r="Z58" s="483"/>
      <c r="AA58" s="1016" t="s">
        <v>123</v>
      </c>
      <c r="AB58" s="1067" t="s">
        <v>123</v>
      </c>
      <c r="AC58" s="1067" t="s">
        <v>123</v>
      </c>
      <c r="AD58" s="131"/>
      <c r="AE58" s="34"/>
      <c r="AF58" s="1022" t="s">
        <v>123</v>
      </c>
      <c r="AG58" s="131"/>
      <c r="AH58" s="131"/>
      <c r="AI58" s="131"/>
      <c r="AJ58" s="2017"/>
    </row>
    <row r="59" spans="1:36" x14ac:dyDescent="0.25">
      <c r="A59" s="1837"/>
      <c r="B59" s="132"/>
      <c r="C59" s="132"/>
      <c r="D59" s="132"/>
      <c r="E59" s="132"/>
      <c r="F59" s="874"/>
      <c r="G59" s="859"/>
      <c r="H59" s="859"/>
      <c r="I59" s="859"/>
      <c r="J59" s="874"/>
      <c r="K59" s="859"/>
      <c r="L59" s="859"/>
      <c r="M59" s="23"/>
      <c r="N59" s="23"/>
      <c r="O59" s="132"/>
      <c r="P59" s="132"/>
      <c r="Q59" s="2186"/>
      <c r="R59" s="2186"/>
      <c r="S59" s="132"/>
      <c r="T59" s="140" t="s">
        <v>26</v>
      </c>
      <c r="U59" s="131"/>
      <c r="V59" s="131"/>
      <c r="W59" s="194">
        <f>SUM(W57:W58)</f>
        <v>1546.9537041361491</v>
      </c>
      <c r="X59" s="282"/>
      <c r="Y59" s="282"/>
      <c r="Z59" s="282"/>
      <c r="AA59" s="90" t="s">
        <v>123</v>
      </c>
      <c r="AB59" s="131"/>
      <c r="AC59" s="131"/>
      <c r="AD59" s="131"/>
      <c r="AE59" s="131"/>
      <c r="AF59" s="131"/>
      <c r="AG59" s="131"/>
      <c r="AH59" s="131"/>
      <c r="AI59" s="131"/>
      <c r="AJ59" s="2017"/>
    </row>
    <row r="60" spans="1:36" x14ac:dyDescent="0.25">
      <c r="A60" s="1837"/>
      <c r="B60" s="290"/>
      <c r="C60" s="166"/>
      <c r="D60" s="132"/>
      <c r="E60" s="132"/>
      <c r="F60" s="171"/>
      <c r="G60" s="23"/>
      <c r="H60" s="23"/>
      <c r="I60" s="23"/>
      <c r="J60" s="171"/>
      <c r="K60" s="23"/>
      <c r="L60" s="23"/>
      <c r="M60" s="23"/>
      <c r="N60" s="23"/>
      <c r="O60" s="132"/>
      <c r="P60" s="132"/>
      <c r="Q60" s="132"/>
      <c r="R60" s="132"/>
      <c r="S60" s="132"/>
      <c r="T60" s="132"/>
      <c r="U60" s="290"/>
      <c r="V60" s="132"/>
      <c r="W60" s="693"/>
      <c r="X60" s="483"/>
      <c r="Y60" s="483"/>
      <c r="Z60" s="483"/>
      <c r="AA60" s="693"/>
      <c r="AB60" s="483"/>
      <c r="AC60" s="483"/>
      <c r="AD60" s="483"/>
      <c r="AE60" s="132"/>
      <c r="AF60" s="132"/>
      <c r="AG60" s="131"/>
      <c r="AH60" s="131"/>
      <c r="AI60" s="131"/>
      <c r="AJ60" s="2017"/>
    </row>
    <row r="61" spans="1:36" x14ac:dyDescent="0.25">
      <c r="A61" s="1837"/>
      <c r="B61" s="71"/>
      <c r="C61" s="71"/>
      <c r="D61" s="132"/>
      <c r="E61" s="132"/>
      <c r="F61" s="224"/>
      <c r="G61" s="132"/>
      <c r="H61" s="132"/>
      <c r="I61" s="132"/>
      <c r="J61" s="224"/>
      <c r="K61" s="132"/>
      <c r="L61" s="132"/>
      <c r="M61" s="23"/>
      <c r="N61" s="132"/>
      <c r="O61" s="132"/>
      <c r="P61" s="132"/>
      <c r="Q61" s="132"/>
      <c r="R61" s="132"/>
      <c r="S61" s="132"/>
      <c r="T61" s="2112" t="s">
        <v>124</v>
      </c>
      <c r="U61" s="2187"/>
      <c r="V61" s="2188"/>
      <c r="W61" s="2189">
        <f>SUM(W54,W59)</f>
        <v>1556.8232334735003</v>
      </c>
      <c r="X61" s="2190"/>
      <c r="Y61" s="2190"/>
      <c r="Z61" s="2190"/>
      <c r="AA61" s="2189">
        <f>SUM(AA54,AA59)</f>
        <v>9.6316022664744274</v>
      </c>
      <c r="AB61" s="2191"/>
      <c r="AC61" s="2191"/>
      <c r="AD61" s="2191"/>
      <c r="AE61" s="2188"/>
      <c r="AF61" s="2192">
        <f>W61/AA61-1</f>
        <v>160.63699355531665</v>
      </c>
      <c r="AG61" s="131"/>
      <c r="AH61" s="131"/>
      <c r="AI61" s="131"/>
      <c r="AJ61" s="2017"/>
    </row>
    <row r="62" spans="1:36" x14ac:dyDescent="0.25">
      <c r="A62" s="1837"/>
      <c r="B62" s="131"/>
      <c r="C62" s="131"/>
      <c r="D62" s="131"/>
      <c r="E62" s="131"/>
      <c r="F62" s="2162"/>
      <c r="G62" s="131"/>
      <c r="H62" s="131"/>
      <c r="I62" s="131"/>
      <c r="J62" s="2162"/>
      <c r="K62" s="131"/>
      <c r="L62" s="131"/>
      <c r="M62" s="131"/>
      <c r="N62" s="131"/>
      <c r="O62" s="131"/>
      <c r="P62" s="131"/>
      <c r="Q62" s="131"/>
      <c r="R62" s="131"/>
      <c r="S62" s="131"/>
      <c r="T62" s="131"/>
      <c r="U62" s="131"/>
      <c r="V62" s="131"/>
      <c r="W62" s="2162"/>
      <c r="X62" s="131"/>
      <c r="Y62" s="131"/>
      <c r="Z62" s="131"/>
      <c r="AA62" s="2162"/>
      <c r="AB62" s="131"/>
      <c r="AC62" s="131"/>
      <c r="AD62" s="131"/>
      <c r="AE62" s="131"/>
      <c r="AF62" s="131"/>
      <c r="AG62" s="131"/>
      <c r="AH62" s="131"/>
      <c r="AI62" s="131"/>
      <c r="AJ62" s="2017"/>
    </row>
    <row r="63" spans="1:36" x14ac:dyDescent="0.25">
      <c r="A63" s="2193"/>
      <c r="B63" s="2194"/>
      <c r="C63" s="2194"/>
      <c r="D63" s="2194"/>
      <c r="E63" s="2194"/>
      <c r="F63" s="2195"/>
      <c r="G63" s="2194"/>
      <c r="H63" s="2194"/>
      <c r="I63" s="2194"/>
      <c r="J63" s="2195"/>
      <c r="K63" s="2194"/>
      <c r="L63" s="2194"/>
      <c r="M63" s="2194"/>
      <c r="N63" s="2194"/>
      <c r="O63" s="2194"/>
      <c r="P63" s="2194"/>
      <c r="Q63" s="2194"/>
      <c r="R63" s="2194"/>
      <c r="S63" s="2194"/>
      <c r="T63" s="2194"/>
      <c r="U63" s="2194"/>
      <c r="V63" s="2194"/>
      <c r="W63" s="2195"/>
      <c r="X63" s="2194"/>
      <c r="Y63" s="2194"/>
      <c r="Z63" s="2194"/>
      <c r="AA63" s="2195"/>
      <c r="AB63" s="2194"/>
      <c r="AC63" s="2194"/>
      <c r="AD63" s="2194"/>
      <c r="AE63" s="2194"/>
      <c r="AF63" s="2194"/>
      <c r="AG63" s="2194"/>
      <c r="AH63" s="2194"/>
      <c r="AI63" s="2194"/>
      <c r="AJ63" s="2196"/>
    </row>
  </sheetData>
  <mergeCells count="34">
    <mergeCell ref="W47:Y47"/>
    <mergeCell ref="AA47:AC47"/>
    <mergeCell ref="AF47:AF49"/>
    <mergeCell ref="F48:F49"/>
    <mergeCell ref="J48:J49"/>
    <mergeCell ref="W48:W49"/>
    <mergeCell ref="AA48:AA49"/>
    <mergeCell ref="O47:O49"/>
    <mergeCell ref="Q47:Q49"/>
    <mergeCell ref="R47:R49"/>
    <mergeCell ref="T47:T49"/>
    <mergeCell ref="U47:U49"/>
    <mergeCell ref="B47:B49"/>
    <mergeCell ref="C47:C49"/>
    <mergeCell ref="D47:D49"/>
    <mergeCell ref="F47:H47"/>
    <mergeCell ref="J47:L47"/>
    <mergeCell ref="AF5:AF7"/>
    <mergeCell ref="F6:F7"/>
    <mergeCell ref="J6:J7"/>
    <mergeCell ref="W6:W7"/>
    <mergeCell ref="AA6:AA7"/>
    <mergeCell ref="Q5:Q7"/>
    <mergeCell ref="R5:R7"/>
    <mergeCell ref="T5:T7"/>
    <mergeCell ref="U5:U7"/>
    <mergeCell ref="W5:Y5"/>
    <mergeCell ref="AA5:AC5"/>
    <mergeCell ref="O5:O7"/>
    <mergeCell ref="B5:B7"/>
    <mergeCell ref="C5:C7"/>
    <mergeCell ref="D5:D7"/>
    <mergeCell ref="F5:H5"/>
    <mergeCell ref="J5:L5"/>
  </mergeCells>
  <dataValidations count="1">
    <dataValidation type="decimal" operator="greaterThanOrEqual" allowBlank="1" showInputMessage="1" showErrorMessage="1" prompt="Please enter number in millions of local currency" sqref="G16" xr:uid="{47350BEB-BBCF-4611-A236-816112BDD15E}">
      <formula1>0</formula1>
    </dataValidation>
  </dataValidations>
  <pageMargins left="0.7" right="0.7" top="0.75" bottom="0.75" header="0.3" footer="0.3"/>
  <ignoredErrors>
    <ignoredError sqref="W11" evalError="1"/>
    <ignoredError sqref="W19 W30" formula="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AW80"/>
  <sheetViews>
    <sheetView showGridLines="0" topLeftCell="Z1" zoomScale="80" zoomScaleNormal="80" workbookViewId="0">
      <selection activeCell="AJ35" sqref="AJ35"/>
    </sheetView>
  </sheetViews>
  <sheetFormatPr defaultColWidth="11.42578125" defaultRowHeight="15" x14ac:dyDescent="0.25"/>
  <cols>
    <col min="1" max="1" width="2.85546875" style="102" customWidth="1"/>
    <col min="2" max="2" width="37.5703125" style="102" customWidth="1"/>
    <col min="3" max="3" width="40.5703125" style="102" customWidth="1"/>
    <col min="4" max="4" width="6" style="2" customWidth="1"/>
    <col min="5" max="5" width="2.85546875" style="132" customWidth="1"/>
    <col min="6" max="8" width="15.7109375" style="102" customWidth="1"/>
    <col min="9" max="9" width="2.85546875" style="2" customWidth="1"/>
    <col min="10" max="12" width="15.7109375" style="102" customWidth="1"/>
    <col min="13" max="14" width="3.42578125" style="2" bestFit="1" customWidth="1"/>
    <col min="15" max="17" width="15.7109375" style="102" customWidth="1"/>
    <col min="18" max="18" width="3.42578125" style="101" bestFit="1" customWidth="1"/>
    <col min="19" max="19" width="3.42578125" style="2" bestFit="1" customWidth="1"/>
    <col min="20" max="22" width="15.7109375" style="102" customWidth="1"/>
    <col min="23" max="23" width="2.85546875" style="101" customWidth="1"/>
    <col min="24" max="24" width="2.85546875" style="2" customWidth="1"/>
    <col min="25" max="25" width="15.7109375" style="2" customWidth="1"/>
    <col min="26" max="26" width="15.140625" style="2" customWidth="1"/>
    <col min="27" max="27" width="2.85546875" style="2" customWidth="1"/>
    <col min="28" max="28" width="37.5703125" style="102" customWidth="1"/>
    <col min="29" max="29" width="39.7109375" style="102" customWidth="1"/>
    <col min="30" max="30" width="5.7109375" style="132" customWidth="1"/>
    <col min="31" max="31" width="15.7109375" style="103" customWidth="1"/>
    <col min="32" max="33" width="15.7109375" style="102" customWidth="1"/>
    <col min="34" max="34" width="2.85546875" style="2" customWidth="1"/>
    <col min="35" max="35" width="15.7109375" style="103" customWidth="1"/>
    <col min="36" max="37" width="15.7109375" style="102" customWidth="1"/>
    <col min="38" max="38" width="2.85546875" style="2" customWidth="1"/>
    <col min="39" max="39" width="15.7109375" style="103" customWidth="1"/>
    <col min="40" max="41" width="15.7109375" style="102" customWidth="1"/>
    <col min="42" max="42" width="3.28515625" style="101" customWidth="1"/>
    <col min="43" max="43" width="2.85546875" style="2" customWidth="1"/>
    <col min="44" max="46" width="15.7109375" style="102" customWidth="1"/>
    <col min="47" max="47" width="2.85546875" style="101" customWidth="1"/>
    <col min="48" max="49" width="11.42578125" style="2" customWidth="1"/>
    <col min="50" max="257" width="11.42578125" style="2"/>
    <col min="258" max="258" width="2.85546875" style="2" customWidth="1"/>
    <col min="259" max="260" width="37.5703125" style="2" customWidth="1"/>
    <col min="261" max="261" width="6" style="2" customWidth="1"/>
    <col min="262" max="262" width="2.85546875" style="2" customWidth="1"/>
    <col min="263" max="265" width="15.7109375" style="2" customWidth="1"/>
    <col min="266" max="266" width="2.85546875" style="2" customWidth="1"/>
    <col min="267" max="269" width="15.7109375" style="2" customWidth="1"/>
    <col min="270" max="270" width="2.85546875" style="2" customWidth="1"/>
    <col min="271" max="273" width="15.7109375" style="2" customWidth="1"/>
    <col min="274" max="275" width="2.85546875" style="2" customWidth="1"/>
    <col min="276" max="278" width="15.7109375" style="2" customWidth="1"/>
    <col min="279" max="280" width="2.85546875" style="2" customWidth="1"/>
    <col min="281" max="282" width="15.7109375" style="2" customWidth="1"/>
    <col min="283" max="283" width="2.85546875" style="2" customWidth="1"/>
    <col min="284" max="285" width="37.5703125" style="2" customWidth="1"/>
    <col min="286" max="286" width="2.85546875" style="2" customWidth="1"/>
    <col min="287" max="289" width="15.7109375" style="2" customWidth="1"/>
    <col min="290" max="290" width="2.85546875" style="2" customWidth="1"/>
    <col min="291" max="293" width="15.7109375" style="2" customWidth="1"/>
    <col min="294" max="294" width="2.85546875" style="2" customWidth="1"/>
    <col min="295" max="297" width="15.7109375" style="2" customWidth="1"/>
    <col min="298" max="299" width="2.85546875" style="2" customWidth="1"/>
    <col min="300" max="302" width="15.7109375" style="2" customWidth="1"/>
    <col min="303" max="303" width="2.85546875" style="2" customWidth="1"/>
    <col min="304" max="305" width="11.42578125" style="2" customWidth="1"/>
    <col min="306" max="513" width="11.42578125" style="2"/>
    <col min="514" max="514" width="2.85546875" style="2" customWidth="1"/>
    <col min="515" max="516" width="37.5703125" style="2" customWidth="1"/>
    <col min="517" max="517" width="6" style="2" customWidth="1"/>
    <col min="518" max="518" width="2.85546875" style="2" customWidth="1"/>
    <col min="519" max="521" width="15.7109375" style="2" customWidth="1"/>
    <col min="522" max="522" width="2.85546875" style="2" customWidth="1"/>
    <col min="523" max="525" width="15.7109375" style="2" customWidth="1"/>
    <col min="526" max="526" width="2.85546875" style="2" customWidth="1"/>
    <col min="527" max="529" width="15.7109375" style="2" customWidth="1"/>
    <col min="530" max="531" width="2.85546875" style="2" customWidth="1"/>
    <col min="532" max="534" width="15.7109375" style="2" customWidth="1"/>
    <col min="535" max="536" width="2.85546875" style="2" customWidth="1"/>
    <col min="537" max="538" width="15.7109375" style="2" customWidth="1"/>
    <col min="539" max="539" width="2.85546875" style="2" customWidth="1"/>
    <col min="540" max="541" width="37.5703125" style="2" customWidth="1"/>
    <col min="542" max="542" width="2.85546875" style="2" customWidth="1"/>
    <col min="543" max="545" width="15.7109375" style="2" customWidth="1"/>
    <col min="546" max="546" width="2.85546875" style="2" customWidth="1"/>
    <col min="547" max="549" width="15.7109375" style="2" customWidth="1"/>
    <col min="550" max="550" width="2.85546875" style="2" customWidth="1"/>
    <col min="551" max="553" width="15.7109375" style="2" customWidth="1"/>
    <col min="554" max="555" width="2.85546875" style="2" customWidth="1"/>
    <col min="556" max="558" width="15.7109375" style="2" customWidth="1"/>
    <col min="559" max="559" width="2.85546875" style="2" customWidth="1"/>
    <col min="560" max="561" width="11.42578125" style="2" customWidth="1"/>
    <col min="562" max="769" width="11.42578125" style="2"/>
    <col min="770" max="770" width="2.85546875" style="2" customWidth="1"/>
    <col min="771" max="772" width="37.5703125" style="2" customWidth="1"/>
    <col min="773" max="773" width="6" style="2" customWidth="1"/>
    <col min="774" max="774" width="2.85546875" style="2" customWidth="1"/>
    <col min="775" max="777" width="15.7109375" style="2" customWidth="1"/>
    <col min="778" max="778" width="2.85546875" style="2" customWidth="1"/>
    <col min="779" max="781" width="15.7109375" style="2" customWidth="1"/>
    <col min="782" max="782" width="2.85546875" style="2" customWidth="1"/>
    <col min="783" max="785" width="15.7109375" style="2" customWidth="1"/>
    <col min="786" max="787" width="2.85546875" style="2" customWidth="1"/>
    <col min="788" max="790" width="15.7109375" style="2" customWidth="1"/>
    <col min="791" max="792" width="2.85546875" style="2" customWidth="1"/>
    <col min="793" max="794" width="15.7109375" style="2" customWidth="1"/>
    <col min="795" max="795" width="2.85546875" style="2" customWidth="1"/>
    <col min="796" max="797" width="37.5703125" style="2" customWidth="1"/>
    <col min="798" max="798" width="2.85546875" style="2" customWidth="1"/>
    <col min="799" max="801" width="15.7109375" style="2" customWidth="1"/>
    <col min="802" max="802" width="2.85546875" style="2" customWidth="1"/>
    <col min="803" max="805" width="15.7109375" style="2" customWidth="1"/>
    <col min="806" max="806" width="2.85546875" style="2" customWidth="1"/>
    <col min="807" max="809" width="15.7109375" style="2" customWidth="1"/>
    <col min="810" max="811" width="2.85546875" style="2" customWidth="1"/>
    <col min="812" max="814" width="15.7109375" style="2" customWidth="1"/>
    <col min="815" max="815" width="2.85546875" style="2" customWidth="1"/>
    <col min="816" max="817" width="11.42578125" style="2" customWidth="1"/>
    <col min="818" max="1025" width="11.42578125" style="2"/>
    <col min="1026" max="1026" width="2.85546875" style="2" customWidth="1"/>
    <col min="1027" max="1028" width="37.5703125" style="2" customWidth="1"/>
    <col min="1029" max="1029" width="6" style="2" customWidth="1"/>
    <col min="1030" max="1030" width="2.85546875" style="2" customWidth="1"/>
    <col min="1031" max="1033" width="15.7109375" style="2" customWidth="1"/>
    <col min="1034" max="1034" width="2.85546875" style="2" customWidth="1"/>
    <col min="1035" max="1037" width="15.7109375" style="2" customWidth="1"/>
    <col min="1038" max="1038" width="2.85546875" style="2" customWidth="1"/>
    <col min="1039" max="1041" width="15.7109375" style="2" customWidth="1"/>
    <col min="1042" max="1043" width="2.85546875" style="2" customWidth="1"/>
    <col min="1044" max="1046" width="15.7109375" style="2" customWidth="1"/>
    <col min="1047" max="1048" width="2.85546875" style="2" customWidth="1"/>
    <col min="1049" max="1050" width="15.7109375" style="2" customWidth="1"/>
    <col min="1051" max="1051" width="2.85546875" style="2" customWidth="1"/>
    <col min="1052" max="1053" width="37.5703125" style="2" customWidth="1"/>
    <col min="1054" max="1054" width="2.85546875" style="2" customWidth="1"/>
    <col min="1055" max="1057" width="15.7109375" style="2" customWidth="1"/>
    <col min="1058" max="1058" width="2.85546875" style="2" customWidth="1"/>
    <col min="1059" max="1061" width="15.7109375" style="2" customWidth="1"/>
    <col min="1062" max="1062" width="2.85546875" style="2" customWidth="1"/>
    <col min="1063" max="1065" width="15.7109375" style="2" customWidth="1"/>
    <col min="1066" max="1067" width="2.85546875" style="2" customWidth="1"/>
    <col min="1068" max="1070" width="15.7109375" style="2" customWidth="1"/>
    <col min="1071" max="1071" width="2.85546875" style="2" customWidth="1"/>
    <col min="1072" max="1073" width="11.42578125" style="2" customWidth="1"/>
    <col min="1074" max="1281" width="11.42578125" style="2"/>
    <col min="1282" max="1282" width="2.85546875" style="2" customWidth="1"/>
    <col min="1283" max="1284" width="37.5703125" style="2" customWidth="1"/>
    <col min="1285" max="1285" width="6" style="2" customWidth="1"/>
    <col min="1286" max="1286" width="2.85546875" style="2" customWidth="1"/>
    <col min="1287" max="1289" width="15.7109375" style="2" customWidth="1"/>
    <col min="1290" max="1290" width="2.85546875" style="2" customWidth="1"/>
    <col min="1291" max="1293" width="15.7109375" style="2" customWidth="1"/>
    <col min="1294" max="1294" width="2.85546875" style="2" customWidth="1"/>
    <col min="1295" max="1297" width="15.7109375" style="2" customWidth="1"/>
    <col min="1298" max="1299" width="2.85546875" style="2" customWidth="1"/>
    <col min="1300" max="1302" width="15.7109375" style="2" customWidth="1"/>
    <col min="1303" max="1304" width="2.85546875" style="2" customWidth="1"/>
    <col min="1305" max="1306" width="15.7109375" style="2" customWidth="1"/>
    <col min="1307" max="1307" width="2.85546875" style="2" customWidth="1"/>
    <col min="1308" max="1309" width="37.5703125" style="2" customWidth="1"/>
    <col min="1310" max="1310" width="2.85546875" style="2" customWidth="1"/>
    <col min="1311" max="1313" width="15.7109375" style="2" customWidth="1"/>
    <col min="1314" max="1314" width="2.85546875" style="2" customWidth="1"/>
    <col min="1315" max="1317" width="15.7109375" style="2" customWidth="1"/>
    <col min="1318" max="1318" width="2.85546875" style="2" customWidth="1"/>
    <col min="1319" max="1321" width="15.7109375" style="2" customWidth="1"/>
    <col min="1322" max="1323" width="2.85546875" style="2" customWidth="1"/>
    <col min="1324" max="1326" width="15.7109375" style="2" customWidth="1"/>
    <col min="1327" max="1327" width="2.85546875" style="2" customWidth="1"/>
    <col min="1328" max="1329" width="11.42578125" style="2" customWidth="1"/>
    <col min="1330" max="1537" width="11.42578125" style="2"/>
    <col min="1538" max="1538" width="2.85546875" style="2" customWidth="1"/>
    <col min="1539" max="1540" width="37.5703125" style="2" customWidth="1"/>
    <col min="1541" max="1541" width="6" style="2" customWidth="1"/>
    <col min="1542" max="1542" width="2.85546875" style="2" customWidth="1"/>
    <col min="1543" max="1545" width="15.7109375" style="2" customWidth="1"/>
    <col min="1546" max="1546" width="2.85546875" style="2" customWidth="1"/>
    <col min="1547" max="1549" width="15.7109375" style="2" customWidth="1"/>
    <col min="1550" max="1550" width="2.85546875" style="2" customWidth="1"/>
    <col min="1551" max="1553" width="15.7109375" style="2" customWidth="1"/>
    <col min="1554" max="1555" width="2.85546875" style="2" customWidth="1"/>
    <col min="1556" max="1558" width="15.7109375" style="2" customWidth="1"/>
    <col min="1559" max="1560" width="2.85546875" style="2" customWidth="1"/>
    <col min="1561" max="1562" width="15.7109375" style="2" customWidth="1"/>
    <col min="1563" max="1563" width="2.85546875" style="2" customWidth="1"/>
    <col min="1564" max="1565" width="37.5703125" style="2" customWidth="1"/>
    <col min="1566" max="1566" width="2.85546875" style="2" customWidth="1"/>
    <col min="1567" max="1569" width="15.7109375" style="2" customWidth="1"/>
    <col min="1570" max="1570" width="2.85546875" style="2" customWidth="1"/>
    <col min="1571" max="1573" width="15.7109375" style="2" customWidth="1"/>
    <col min="1574" max="1574" width="2.85546875" style="2" customWidth="1"/>
    <col min="1575" max="1577" width="15.7109375" style="2" customWidth="1"/>
    <col min="1578" max="1579" width="2.85546875" style="2" customWidth="1"/>
    <col min="1580" max="1582" width="15.7109375" style="2" customWidth="1"/>
    <col min="1583" max="1583" width="2.85546875" style="2" customWidth="1"/>
    <col min="1584" max="1585" width="11.42578125" style="2" customWidth="1"/>
    <col min="1586" max="1793" width="11.42578125" style="2"/>
    <col min="1794" max="1794" width="2.85546875" style="2" customWidth="1"/>
    <col min="1795" max="1796" width="37.5703125" style="2" customWidth="1"/>
    <col min="1797" max="1797" width="6" style="2" customWidth="1"/>
    <col min="1798" max="1798" width="2.85546875" style="2" customWidth="1"/>
    <col min="1799" max="1801" width="15.7109375" style="2" customWidth="1"/>
    <col min="1802" max="1802" width="2.85546875" style="2" customWidth="1"/>
    <col min="1803" max="1805" width="15.7109375" style="2" customWidth="1"/>
    <col min="1806" max="1806" width="2.85546875" style="2" customWidth="1"/>
    <col min="1807" max="1809" width="15.7109375" style="2" customWidth="1"/>
    <col min="1810" max="1811" width="2.85546875" style="2" customWidth="1"/>
    <col min="1812" max="1814" width="15.7109375" style="2" customWidth="1"/>
    <col min="1815" max="1816" width="2.85546875" style="2" customWidth="1"/>
    <col min="1817" max="1818" width="15.7109375" style="2" customWidth="1"/>
    <col min="1819" max="1819" width="2.85546875" style="2" customWidth="1"/>
    <col min="1820" max="1821" width="37.5703125" style="2" customWidth="1"/>
    <col min="1822" max="1822" width="2.85546875" style="2" customWidth="1"/>
    <col min="1823" max="1825" width="15.7109375" style="2" customWidth="1"/>
    <col min="1826" max="1826" width="2.85546875" style="2" customWidth="1"/>
    <col min="1827" max="1829" width="15.7109375" style="2" customWidth="1"/>
    <col min="1830" max="1830" width="2.85546875" style="2" customWidth="1"/>
    <col min="1831" max="1833" width="15.7109375" style="2" customWidth="1"/>
    <col min="1834" max="1835" width="2.85546875" style="2" customWidth="1"/>
    <col min="1836" max="1838" width="15.7109375" style="2" customWidth="1"/>
    <col min="1839" max="1839" width="2.85546875" style="2" customWidth="1"/>
    <col min="1840" max="1841" width="11.42578125" style="2" customWidth="1"/>
    <col min="1842" max="2049" width="11.42578125" style="2"/>
    <col min="2050" max="2050" width="2.85546875" style="2" customWidth="1"/>
    <col min="2051" max="2052" width="37.5703125" style="2" customWidth="1"/>
    <col min="2053" max="2053" width="6" style="2" customWidth="1"/>
    <col min="2054" max="2054" width="2.85546875" style="2" customWidth="1"/>
    <col min="2055" max="2057" width="15.7109375" style="2" customWidth="1"/>
    <col min="2058" max="2058" width="2.85546875" style="2" customWidth="1"/>
    <col min="2059" max="2061" width="15.7109375" style="2" customWidth="1"/>
    <col min="2062" max="2062" width="2.85546875" style="2" customWidth="1"/>
    <col min="2063" max="2065" width="15.7109375" style="2" customWidth="1"/>
    <col min="2066" max="2067" width="2.85546875" style="2" customWidth="1"/>
    <col min="2068" max="2070" width="15.7109375" style="2" customWidth="1"/>
    <col min="2071" max="2072" width="2.85546875" style="2" customWidth="1"/>
    <col min="2073" max="2074" width="15.7109375" style="2" customWidth="1"/>
    <col min="2075" max="2075" width="2.85546875" style="2" customWidth="1"/>
    <col min="2076" max="2077" width="37.5703125" style="2" customWidth="1"/>
    <col min="2078" max="2078" width="2.85546875" style="2" customWidth="1"/>
    <col min="2079" max="2081" width="15.7109375" style="2" customWidth="1"/>
    <col min="2082" max="2082" width="2.85546875" style="2" customWidth="1"/>
    <col min="2083" max="2085" width="15.7109375" style="2" customWidth="1"/>
    <col min="2086" max="2086" width="2.85546875" style="2" customWidth="1"/>
    <col min="2087" max="2089" width="15.7109375" style="2" customWidth="1"/>
    <col min="2090" max="2091" width="2.85546875" style="2" customWidth="1"/>
    <col min="2092" max="2094" width="15.7109375" style="2" customWidth="1"/>
    <col min="2095" max="2095" width="2.85546875" style="2" customWidth="1"/>
    <col min="2096" max="2097" width="11.42578125" style="2" customWidth="1"/>
    <col min="2098" max="2305" width="11.42578125" style="2"/>
    <col min="2306" max="2306" width="2.85546875" style="2" customWidth="1"/>
    <col min="2307" max="2308" width="37.5703125" style="2" customWidth="1"/>
    <col min="2309" max="2309" width="6" style="2" customWidth="1"/>
    <col min="2310" max="2310" width="2.85546875" style="2" customWidth="1"/>
    <col min="2311" max="2313" width="15.7109375" style="2" customWidth="1"/>
    <col min="2314" max="2314" width="2.85546875" style="2" customWidth="1"/>
    <col min="2315" max="2317" width="15.7109375" style="2" customWidth="1"/>
    <col min="2318" max="2318" width="2.85546875" style="2" customWidth="1"/>
    <col min="2319" max="2321" width="15.7109375" style="2" customWidth="1"/>
    <col min="2322" max="2323" width="2.85546875" style="2" customWidth="1"/>
    <col min="2324" max="2326" width="15.7109375" style="2" customWidth="1"/>
    <col min="2327" max="2328" width="2.85546875" style="2" customWidth="1"/>
    <col min="2329" max="2330" width="15.7109375" style="2" customWidth="1"/>
    <col min="2331" max="2331" width="2.85546875" style="2" customWidth="1"/>
    <col min="2332" max="2333" width="37.5703125" style="2" customWidth="1"/>
    <col min="2334" max="2334" width="2.85546875" style="2" customWidth="1"/>
    <col min="2335" max="2337" width="15.7109375" style="2" customWidth="1"/>
    <col min="2338" max="2338" width="2.85546875" style="2" customWidth="1"/>
    <col min="2339" max="2341" width="15.7109375" style="2" customWidth="1"/>
    <col min="2342" max="2342" width="2.85546875" style="2" customWidth="1"/>
    <col min="2343" max="2345" width="15.7109375" style="2" customWidth="1"/>
    <col min="2346" max="2347" width="2.85546875" style="2" customWidth="1"/>
    <col min="2348" max="2350" width="15.7109375" style="2" customWidth="1"/>
    <col min="2351" max="2351" width="2.85546875" style="2" customWidth="1"/>
    <col min="2352" max="2353" width="11.42578125" style="2" customWidth="1"/>
    <col min="2354" max="2561" width="11.42578125" style="2"/>
    <col min="2562" max="2562" width="2.85546875" style="2" customWidth="1"/>
    <col min="2563" max="2564" width="37.5703125" style="2" customWidth="1"/>
    <col min="2565" max="2565" width="6" style="2" customWidth="1"/>
    <col min="2566" max="2566" width="2.85546875" style="2" customWidth="1"/>
    <col min="2567" max="2569" width="15.7109375" style="2" customWidth="1"/>
    <col min="2570" max="2570" width="2.85546875" style="2" customWidth="1"/>
    <col min="2571" max="2573" width="15.7109375" style="2" customWidth="1"/>
    <col min="2574" max="2574" width="2.85546875" style="2" customWidth="1"/>
    <col min="2575" max="2577" width="15.7109375" style="2" customWidth="1"/>
    <col min="2578" max="2579" width="2.85546875" style="2" customWidth="1"/>
    <col min="2580" max="2582" width="15.7109375" style="2" customWidth="1"/>
    <col min="2583" max="2584" width="2.85546875" style="2" customWidth="1"/>
    <col min="2585" max="2586" width="15.7109375" style="2" customWidth="1"/>
    <col min="2587" max="2587" width="2.85546875" style="2" customWidth="1"/>
    <col min="2588" max="2589" width="37.5703125" style="2" customWidth="1"/>
    <col min="2590" max="2590" width="2.85546875" style="2" customWidth="1"/>
    <col min="2591" max="2593" width="15.7109375" style="2" customWidth="1"/>
    <col min="2594" max="2594" width="2.85546875" style="2" customWidth="1"/>
    <col min="2595" max="2597" width="15.7109375" style="2" customWidth="1"/>
    <col min="2598" max="2598" width="2.85546875" style="2" customWidth="1"/>
    <col min="2599" max="2601" width="15.7109375" style="2" customWidth="1"/>
    <col min="2602" max="2603" width="2.85546875" style="2" customWidth="1"/>
    <col min="2604" max="2606" width="15.7109375" style="2" customWidth="1"/>
    <col min="2607" max="2607" width="2.85546875" style="2" customWidth="1"/>
    <col min="2608" max="2609" width="11.42578125" style="2" customWidth="1"/>
    <col min="2610" max="2817" width="11.42578125" style="2"/>
    <col min="2818" max="2818" width="2.85546875" style="2" customWidth="1"/>
    <col min="2819" max="2820" width="37.5703125" style="2" customWidth="1"/>
    <col min="2821" max="2821" width="6" style="2" customWidth="1"/>
    <col min="2822" max="2822" width="2.85546875" style="2" customWidth="1"/>
    <col min="2823" max="2825" width="15.7109375" style="2" customWidth="1"/>
    <col min="2826" max="2826" width="2.85546875" style="2" customWidth="1"/>
    <col min="2827" max="2829" width="15.7109375" style="2" customWidth="1"/>
    <col min="2830" max="2830" width="2.85546875" style="2" customWidth="1"/>
    <col min="2831" max="2833" width="15.7109375" style="2" customWidth="1"/>
    <col min="2834" max="2835" width="2.85546875" style="2" customWidth="1"/>
    <col min="2836" max="2838" width="15.7109375" style="2" customWidth="1"/>
    <col min="2839" max="2840" width="2.85546875" style="2" customWidth="1"/>
    <col min="2841" max="2842" width="15.7109375" style="2" customWidth="1"/>
    <col min="2843" max="2843" width="2.85546875" style="2" customWidth="1"/>
    <col min="2844" max="2845" width="37.5703125" style="2" customWidth="1"/>
    <col min="2846" max="2846" width="2.85546875" style="2" customWidth="1"/>
    <col min="2847" max="2849" width="15.7109375" style="2" customWidth="1"/>
    <col min="2850" max="2850" width="2.85546875" style="2" customWidth="1"/>
    <col min="2851" max="2853" width="15.7109375" style="2" customWidth="1"/>
    <col min="2854" max="2854" width="2.85546875" style="2" customWidth="1"/>
    <col min="2855" max="2857" width="15.7109375" style="2" customWidth="1"/>
    <col min="2858" max="2859" width="2.85546875" style="2" customWidth="1"/>
    <col min="2860" max="2862" width="15.7109375" style="2" customWidth="1"/>
    <col min="2863" max="2863" width="2.85546875" style="2" customWidth="1"/>
    <col min="2864" max="2865" width="11.42578125" style="2" customWidth="1"/>
    <col min="2866" max="3073" width="11.42578125" style="2"/>
    <col min="3074" max="3074" width="2.85546875" style="2" customWidth="1"/>
    <col min="3075" max="3076" width="37.5703125" style="2" customWidth="1"/>
    <col min="3077" max="3077" width="6" style="2" customWidth="1"/>
    <col min="3078" max="3078" width="2.85546875" style="2" customWidth="1"/>
    <col min="3079" max="3081" width="15.7109375" style="2" customWidth="1"/>
    <col min="3082" max="3082" width="2.85546875" style="2" customWidth="1"/>
    <col min="3083" max="3085" width="15.7109375" style="2" customWidth="1"/>
    <col min="3086" max="3086" width="2.85546875" style="2" customWidth="1"/>
    <col min="3087" max="3089" width="15.7109375" style="2" customWidth="1"/>
    <col min="3090" max="3091" width="2.85546875" style="2" customWidth="1"/>
    <col min="3092" max="3094" width="15.7109375" style="2" customWidth="1"/>
    <col min="3095" max="3096" width="2.85546875" style="2" customWidth="1"/>
    <col min="3097" max="3098" width="15.7109375" style="2" customWidth="1"/>
    <col min="3099" max="3099" width="2.85546875" style="2" customWidth="1"/>
    <col min="3100" max="3101" width="37.5703125" style="2" customWidth="1"/>
    <col min="3102" max="3102" width="2.85546875" style="2" customWidth="1"/>
    <col min="3103" max="3105" width="15.7109375" style="2" customWidth="1"/>
    <col min="3106" max="3106" width="2.85546875" style="2" customWidth="1"/>
    <col min="3107" max="3109" width="15.7109375" style="2" customWidth="1"/>
    <col min="3110" max="3110" width="2.85546875" style="2" customWidth="1"/>
    <col min="3111" max="3113" width="15.7109375" style="2" customWidth="1"/>
    <col min="3114" max="3115" width="2.85546875" style="2" customWidth="1"/>
    <col min="3116" max="3118" width="15.7109375" style="2" customWidth="1"/>
    <col min="3119" max="3119" width="2.85546875" style="2" customWidth="1"/>
    <col min="3120" max="3121" width="11.42578125" style="2" customWidth="1"/>
    <col min="3122" max="3329" width="11.42578125" style="2"/>
    <col min="3330" max="3330" width="2.85546875" style="2" customWidth="1"/>
    <col min="3331" max="3332" width="37.5703125" style="2" customWidth="1"/>
    <col min="3333" max="3333" width="6" style="2" customWidth="1"/>
    <col min="3334" max="3334" width="2.85546875" style="2" customWidth="1"/>
    <col min="3335" max="3337" width="15.7109375" style="2" customWidth="1"/>
    <col min="3338" max="3338" width="2.85546875" style="2" customWidth="1"/>
    <col min="3339" max="3341" width="15.7109375" style="2" customWidth="1"/>
    <col min="3342" max="3342" width="2.85546875" style="2" customWidth="1"/>
    <col min="3343" max="3345" width="15.7109375" style="2" customWidth="1"/>
    <col min="3346" max="3347" width="2.85546875" style="2" customWidth="1"/>
    <col min="3348" max="3350" width="15.7109375" style="2" customWidth="1"/>
    <col min="3351" max="3352" width="2.85546875" style="2" customWidth="1"/>
    <col min="3353" max="3354" width="15.7109375" style="2" customWidth="1"/>
    <col min="3355" max="3355" width="2.85546875" style="2" customWidth="1"/>
    <col min="3356" max="3357" width="37.5703125" style="2" customWidth="1"/>
    <col min="3358" max="3358" width="2.85546875" style="2" customWidth="1"/>
    <col min="3359" max="3361" width="15.7109375" style="2" customWidth="1"/>
    <col min="3362" max="3362" width="2.85546875" style="2" customWidth="1"/>
    <col min="3363" max="3365" width="15.7109375" style="2" customWidth="1"/>
    <col min="3366" max="3366" width="2.85546875" style="2" customWidth="1"/>
    <col min="3367" max="3369" width="15.7109375" style="2" customWidth="1"/>
    <col min="3370" max="3371" width="2.85546875" style="2" customWidth="1"/>
    <col min="3372" max="3374" width="15.7109375" style="2" customWidth="1"/>
    <col min="3375" max="3375" width="2.85546875" style="2" customWidth="1"/>
    <col min="3376" max="3377" width="11.42578125" style="2" customWidth="1"/>
    <col min="3378" max="3585" width="11.42578125" style="2"/>
    <col min="3586" max="3586" width="2.85546875" style="2" customWidth="1"/>
    <col min="3587" max="3588" width="37.5703125" style="2" customWidth="1"/>
    <col min="3589" max="3589" width="6" style="2" customWidth="1"/>
    <col min="3590" max="3590" width="2.85546875" style="2" customWidth="1"/>
    <col min="3591" max="3593" width="15.7109375" style="2" customWidth="1"/>
    <col min="3594" max="3594" width="2.85546875" style="2" customWidth="1"/>
    <col min="3595" max="3597" width="15.7109375" style="2" customWidth="1"/>
    <col min="3598" max="3598" width="2.85546875" style="2" customWidth="1"/>
    <col min="3599" max="3601" width="15.7109375" style="2" customWidth="1"/>
    <col min="3602" max="3603" width="2.85546875" style="2" customWidth="1"/>
    <col min="3604" max="3606" width="15.7109375" style="2" customWidth="1"/>
    <col min="3607" max="3608" width="2.85546875" style="2" customWidth="1"/>
    <col min="3609" max="3610" width="15.7109375" style="2" customWidth="1"/>
    <col min="3611" max="3611" width="2.85546875" style="2" customWidth="1"/>
    <col min="3612" max="3613" width="37.5703125" style="2" customWidth="1"/>
    <col min="3614" max="3614" width="2.85546875" style="2" customWidth="1"/>
    <col min="3615" max="3617" width="15.7109375" style="2" customWidth="1"/>
    <col min="3618" max="3618" width="2.85546875" style="2" customWidth="1"/>
    <col min="3619" max="3621" width="15.7109375" style="2" customWidth="1"/>
    <col min="3622" max="3622" width="2.85546875" style="2" customWidth="1"/>
    <col min="3623" max="3625" width="15.7109375" style="2" customWidth="1"/>
    <col min="3626" max="3627" width="2.85546875" style="2" customWidth="1"/>
    <col min="3628" max="3630" width="15.7109375" style="2" customWidth="1"/>
    <col min="3631" max="3631" width="2.85546875" style="2" customWidth="1"/>
    <col min="3632" max="3633" width="11.42578125" style="2" customWidth="1"/>
    <col min="3634" max="3841" width="11.42578125" style="2"/>
    <col min="3842" max="3842" width="2.85546875" style="2" customWidth="1"/>
    <col min="3843" max="3844" width="37.5703125" style="2" customWidth="1"/>
    <col min="3845" max="3845" width="6" style="2" customWidth="1"/>
    <col min="3846" max="3846" width="2.85546875" style="2" customWidth="1"/>
    <col min="3847" max="3849" width="15.7109375" style="2" customWidth="1"/>
    <col min="3850" max="3850" width="2.85546875" style="2" customWidth="1"/>
    <col min="3851" max="3853" width="15.7109375" style="2" customWidth="1"/>
    <col min="3854" max="3854" width="2.85546875" style="2" customWidth="1"/>
    <col min="3855" max="3857" width="15.7109375" style="2" customWidth="1"/>
    <col min="3858" max="3859" width="2.85546875" style="2" customWidth="1"/>
    <col min="3860" max="3862" width="15.7109375" style="2" customWidth="1"/>
    <col min="3863" max="3864" width="2.85546875" style="2" customWidth="1"/>
    <col min="3865" max="3866" width="15.7109375" style="2" customWidth="1"/>
    <col min="3867" max="3867" width="2.85546875" style="2" customWidth="1"/>
    <col min="3868" max="3869" width="37.5703125" style="2" customWidth="1"/>
    <col min="3870" max="3870" width="2.85546875" style="2" customWidth="1"/>
    <col min="3871" max="3873" width="15.7109375" style="2" customWidth="1"/>
    <col min="3874" max="3874" width="2.85546875" style="2" customWidth="1"/>
    <col min="3875" max="3877" width="15.7109375" style="2" customWidth="1"/>
    <col min="3878" max="3878" width="2.85546875" style="2" customWidth="1"/>
    <col min="3879" max="3881" width="15.7109375" style="2" customWidth="1"/>
    <col min="3882" max="3883" width="2.85546875" style="2" customWidth="1"/>
    <col min="3884" max="3886" width="15.7109375" style="2" customWidth="1"/>
    <col min="3887" max="3887" width="2.85546875" style="2" customWidth="1"/>
    <col min="3888" max="3889" width="11.42578125" style="2" customWidth="1"/>
    <col min="3890" max="4097" width="11.42578125" style="2"/>
    <col min="4098" max="4098" width="2.85546875" style="2" customWidth="1"/>
    <col min="4099" max="4100" width="37.5703125" style="2" customWidth="1"/>
    <col min="4101" max="4101" width="6" style="2" customWidth="1"/>
    <col min="4102" max="4102" width="2.85546875" style="2" customWidth="1"/>
    <col min="4103" max="4105" width="15.7109375" style="2" customWidth="1"/>
    <col min="4106" max="4106" width="2.85546875" style="2" customWidth="1"/>
    <col min="4107" max="4109" width="15.7109375" style="2" customWidth="1"/>
    <col min="4110" max="4110" width="2.85546875" style="2" customWidth="1"/>
    <col min="4111" max="4113" width="15.7109375" style="2" customWidth="1"/>
    <col min="4114" max="4115" width="2.85546875" style="2" customWidth="1"/>
    <col min="4116" max="4118" width="15.7109375" style="2" customWidth="1"/>
    <col min="4119" max="4120" width="2.85546875" style="2" customWidth="1"/>
    <col min="4121" max="4122" width="15.7109375" style="2" customWidth="1"/>
    <col min="4123" max="4123" width="2.85546875" style="2" customWidth="1"/>
    <col min="4124" max="4125" width="37.5703125" style="2" customWidth="1"/>
    <col min="4126" max="4126" width="2.85546875" style="2" customWidth="1"/>
    <col min="4127" max="4129" width="15.7109375" style="2" customWidth="1"/>
    <col min="4130" max="4130" width="2.85546875" style="2" customWidth="1"/>
    <col min="4131" max="4133" width="15.7109375" style="2" customWidth="1"/>
    <col min="4134" max="4134" width="2.85546875" style="2" customWidth="1"/>
    <col min="4135" max="4137" width="15.7109375" style="2" customWidth="1"/>
    <col min="4138" max="4139" width="2.85546875" style="2" customWidth="1"/>
    <col min="4140" max="4142" width="15.7109375" style="2" customWidth="1"/>
    <col min="4143" max="4143" width="2.85546875" style="2" customWidth="1"/>
    <col min="4144" max="4145" width="11.42578125" style="2" customWidth="1"/>
    <col min="4146" max="4353" width="11.42578125" style="2"/>
    <col min="4354" max="4354" width="2.85546875" style="2" customWidth="1"/>
    <col min="4355" max="4356" width="37.5703125" style="2" customWidth="1"/>
    <col min="4357" max="4357" width="6" style="2" customWidth="1"/>
    <col min="4358" max="4358" width="2.85546875" style="2" customWidth="1"/>
    <col min="4359" max="4361" width="15.7109375" style="2" customWidth="1"/>
    <col min="4362" max="4362" width="2.85546875" style="2" customWidth="1"/>
    <col min="4363" max="4365" width="15.7109375" style="2" customWidth="1"/>
    <col min="4366" max="4366" width="2.85546875" style="2" customWidth="1"/>
    <col min="4367" max="4369" width="15.7109375" style="2" customWidth="1"/>
    <col min="4370" max="4371" width="2.85546875" style="2" customWidth="1"/>
    <col min="4372" max="4374" width="15.7109375" style="2" customWidth="1"/>
    <col min="4375" max="4376" width="2.85546875" style="2" customWidth="1"/>
    <col min="4377" max="4378" width="15.7109375" style="2" customWidth="1"/>
    <col min="4379" max="4379" width="2.85546875" style="2" customWidth="1"/>
    <col min="4380" max="4381" width="37.5703125" style="2" customWidth="1"/>
    <col min="4382" max="4382" width="2.85546875" style="2" customWidth="1"/>
    <col min="4383" max="4385" width="15.7109375" style="2" customWidth="1"/>
    <col min="4386" max="4386" width="2.85546875" style="2" customWidth="1"/>
    <col min="4387" max="4389" width="15.7109375" style="2" customWidth="1"/>
    <col min="4390" max="4390" width="2.85546875" style="2" customWidth="1"/>
    <col min="4391" max="4393" width="15.7109375" style="2" customWidth="1"/>
    <col min="4394" max="4395" width="2.85546875" style="2" customWidth="1"/>
    <col min="4396" max="4398" width="15.7109375" style="2" customWidth="1"/>
    <col min="4399" max="4399" width="2.85546875" style="2" customWidth="1"/>
    <col min="4400" max="4401" width="11.42578125" style="2" customWidth="1"/>
    <col min="4402" max="4609" width="11.42578125" style="2"/>
    <col min="4610" max="4610" width="2.85546875" style="2" customWidth="1"/>
    <col min="4611" max="4612" width="37.5703125" style="2" customWidth="1"/>
    <col min="4613" max="4613" width="6" style="2" customWidth="1"/>
    <col min="4614" max="4614" width="2.85546875" style="2" customWidth="1"/>
    <col min="4615" max="4617" width="15.7109375" style="2" customWidth="1"/>
    <col min="4618" max="4618" width="2.85546875" style="2" customWidth="1"/>
    <col min="4619" max="4621" width="15.7109375" style="2" customWidth="1"/>
    <col min="4622" max="4622" width="2.85546875" style="2" customWidth="1"/>
    <col min="4623" max="4625" width="15.7109375" style="2" customWidth="1"/>
    <col min="4626" max="4627" width="2.85546875" style="2" customWidth="1"/>
    <col min="4628" max="4630" width="15.7109375" style="2" customWidth="1"/>
    <col min="4631" max="4632" width="2.85546875" style="2" customWidth="1"/>
    <col min="4633" max="4634" width="15.7109375" style="2" customWidth="1"/>
    <col min="4635" max="4635" width="2.85546875" style="2" customWidth="1"/>
    <col min="4636" max="4637" width="37.5703125" style="2" customWidth="1"/>
    <col min="4638" max="4638" width="2.85546875" style="2" customWidth="1"/>
    <col min="4639" max="4641" width="15.7109375" style="2" customWidth="1"/>
    <col min="4642" max="4642" width="2.85546875" style="2" customWidth="1"/>
    <col min="4643" max="4645" width="15.7109375" style="2" customWidth="1"/>
    <col min="4646" max="4646" width="2.85546875" style="2" customWidth="1"/>
    <col min="4647" max="4649" width="15.7109375" style="2" customWidth="1"/>
    <col min="4650" max="4651" width="2.85546875" style="2" customWidth="1"/>
    <col min="4652" max="4654" width="15.7109375" style="2" customWidth="1"/>
    <col min="4655" max="4655" width="2.85546875" style="2" customWidth="1"/>
    <col min="4656" max="4657" width="11.42578125" style="2" customWidth="1"/>
    <col min="4658" max="4865" width="11.42578125" style="2"/>
    <col min="4866" max="4866" width="2.85546875" style="2" customWidth="1"/>
    <col min="4867" max="4868" width="37.5703125" style="2" customWidth="1"/>
    <col min="4869" max="4869" width="6" style="2" customWidth="1"/>
    <col min="4870" max="4870" width="2.85546875" style="2" customWidth="1"/>
    <col min="4871" max="4873" width="15.7109375" style="2" customWidth="1"/>
    <col min="4874" max="4874" width="2.85546875" style="2" customWidth="1"/>
    <col min="4875" max="4877" width="15.7109375" style="2" customWidth="1"/>
    <col min="4878" max="4878" width="2.85546875" style="2" customWidth="1"/>
    <col min="4879" max="4881" width="15.7109375" style="2" customWidth="1"/>
    <col min="4882" max="4883" width="2.85546875" style="2" customWidth="1"/>
    <col min="4884" max="4886" width="15.7109375" style="2" customWidth="1"/>
    <col min="4887" max="4888" width="2.85546875" style="2" customWidth="1"/>
    <col min="4889" max="4890" width="15.7109375" style="2" customWidth="1"/>
    <col min="4891" max="4891" width="2.85546875" style="2" customWidth="1"/>
    <col min="4892" max="4893" width="37.5703125" style="2" customWidth="1"/>
    <col min="4894" max="4894" width="2.85546875" style="2" customWidth="1"/>
    <col min="4895" max="4897" width="15.7109375" style="2" customWidth="1"/>
    <col min="4898" max="4898" width="2.85546875" style="2" customWidth="1"/>
    <col min="4899" max="4901" width="15.7109375" style="2" customWidth="1"/>
    <col min="4902" max="4902" width="2.85546875" style="2" customWidth="1"/>
    <col min="4903" max="4905" width="15.7109375" style="2" customWidth="1"/>
    <col min="4906" max="4907" width="2.85546875" style="2" customWidth="1"/>
    <col min="4908" max="4910" width="15.7109375" style="2" customWidth="1"/>
    <col min="4911" max="4911" width="2.85546875" style="2" customWidth="1"/>
    <col min="4912" max="4913" width="11.42578125" style="2" customWidth="1"/>
    <col min="4914" max="5121" width="11.42578125" style="2"/>
    <col min="5122" max="5122" width="2.85546875" style="2" customWidth="1"/>
    <col min="5123" max="5124" width="37.5703125" style="2" customWidth="1"/>
    <col min="5125" max="5125" width="6" style="2" customWidth="1"/>
    <col min="5126" max="5126" width="2.85546875" style="2" customWidth="1"/>
    <col min="5127" max="5129" width="15.7109375" style="2" customWidth="1"/>
    <col min="5130" max="5130" width="2.85546875" style="2" customWidth="1"/>
    <col min="5131" max="5133" width="15.7109375" style="2" customWidth="1"/>
    <col min="5134" max="5134" width="2.85546875" style="2" customWidth="1"/>
    <col min="5135" max="5137" width="15.7109375" style="2" customWidth="1"/>
    <col min="5138" max="5139" width="2.85546875" style="2" customWidth="1"/>
    <col min="5140" max="5142" width="15.7109375" style="2" customWidth="1"/>
    <col min="5143" max="5144" width="2.85546875" style="2" customWidth="1"/>
    <col min="5145" max="5146" width="15.7109375" style="2" customWidth="1"/>
    <col min="5147" max="5147" width="2.85546875" style="2" customWidth="1"/>
    <col min="5148" max="5149" width="37.5703125" style="2" customWidth="1"/>
    <col min="5150" max="5150" width="2.85546875" style="2" customWidth="1"/>
    <col min="5151" max="5153" width="15.7109375" style="2" customWidth="1"/>
    <col min="5154" max="5154" width="2.85546875" style="2" customWidth="1"/>
    <col min="5155" max="5157" width="15.7109375" style="2" customWidth="1"/>
    <col min="5158" max="5158" width="2.85546875" style="2" customWidth="1"/>
    <col min="5159" max="5161" width="15.7109375" style="2" customWidth="1"/>
    <col min="5162" max="5163" width="2.85546875" style="2" customWidth="1"/>
    <col min="5164" max="5166" width="15.7109375" style="2" customWidth="1"/>
    <col min="5167" max="5167" width="2.85546875" style="2" customWidth="1"/>
    <col min="5168" max="5169" width="11.42578125" style="2" customWidth="1"/>
    <col min="5170" max="5377" width="11.42578125" style="2"/>
    <col min="5378" max="5378" width="2.85546875" style="2" customWidth="1"/>
    <col min="5379" max="5380" width="37.5703125" style="2" customWidth="1"/>
    <col min="5381" max="5381" width="6" style="2" customWidth="1"/>
    <col min="5382" max="5382" width="2.85546875" style="2" customWidth="1"/>
    <col min="5383" max="5385" width="15.7109375" style="2" customWidth="1"/>
    <col min="5386" max="5386" width="2.85546875" style="2" customWidth="1"/>
    <col min="5387" max="5389" width="15.7109375" style="2" customWidth="1"/>
    <col min="5390" max="5390" width="2.85546875" style="2" customWidth="1"/>
    <col min="5391" max="5393" width="15.7109375" style="2" customWidth="1"/>
    <col min="5394" max="5395" width="2.85546875" style="2" customWidth="1"/>
    <col min="5396" max="5398" width="15.7109375" style="2" customWidth="1"/>
    <col min="5399" max="5400" width="2.85546875" style="2" customWidth="1"/>
    <col min="5401" max="5402" width="15.7109375" style="2" customWidth="1"/>
    <col min="5403" max="5403" width="2.85546875" style="2" customWidth="1"/>
    <col min="5404" max="5405" width="37.5703125" style="2" customWidth="1"/>
    <col min="5406" max="5406" width="2.85546875" style="2" customWidth="1"/>
    <col min="5407" max="5409" width="15.7109375" style="2" customWidth="1"/>
    <col min="5410" max="5410" width="2.85546875" style="2" customWidth="1"/>
    <col min="5411" max="5413" width="15.7109375" style="2" customWidth="1"/>
    <col min="5414" max="5414" width="2.85546875" style="2" customWidth="1"/>
    <col min="5415" max="5417" width="15.7109375" style="2" customWidth="1"/>
    <col min="5418" max="5419" width="2.85546875" style="2" customWidth="1"/>
    <col min="5420" max="5422" width="15.7109375" style="2" customWidth="1"/>
    <col min="5423" max="5423" width="2.85546875" style="2" customWidth="1"/>
    <col min="5424" max="5425" width="11.42578125" style="2" customWidth="1"/>
    <col min="5426" max="5633" width="11.42578125" style="2"/>
    <col min="5634" max="5634" width="2.85546875" style="2" customWidth="1"/>
    <col min="5635" max="5636" width="37.5703125" style="2" customWidth="1"/>
    <col min="5637" max="5637" width="6" style="2" customWidth="1"/>
    <col min="5638" max="5638" width="2.85546875" style="2" customWidth="1"/>
    <col min="5639" max="5641" width="15.7109375" style="2" customWidth="1"/>
    <col min="5642" max="5642" width="2.85546875" style="2" customWidth="1"/>
    <col min="5643" max="5645" width="15.7109375" style="2" customWidth="1"/>
    <col min="5646" max="5646" width="2.85546875" style="2" customWidth="1"/>
    <col min="5647" max="5649" width="15.7109375" style="2" customWidth="1"/>
    <col min="5650" max="5651" width="2.85546875" style="2" customWidth="1"/>
    <col min="5652" max="5654" width="15.7109375" style="2" customWidth="1"/>
    <col min="5655" max="5656" width="2.85546875" style="2" customWidth="1"/>
    <col min="5657" max="5658" width="15.7109375" style="2" customWidth="1"/>
    <col min="5659" max="5659" width="2.85546875" style="2" customWidth="1"/>
    <col min="5660" max="5661" width="37.5703125" style="2" customWidth="1"/>
    <col min="5662" max="5662" width="2.85546875" style="2" customWidth="1"/>
    <col min="5663" max="5665" width="15.7109375" style="2" customWidth="1"/>
    <col min="5666" max="5666" width="2.85546875" style="2" customWidth="1"/>
    <col min="5667" max="5669" width="15.7109375" style="2" customWidth="1"/>
    <col min="5670" max="5670" width="2.85546875" style="2" customWidth="1"/>
    <col min="5671" max="5673" width="15.7109375" style="2" customWidth="1"/>
    <col min="5674" max="5675" width="2.85546875" style="2" customWidth="1"/>
    <col min="5676" max="5678" width="15.7109375" style="2" customWidth="1"/>
    <col min="5679" max="5679" width="2.85546875" style="2" customWidth="1"/>
    <col min="5680" max="5681" width="11.42578125" style="2" customWidth="1"/>
    <col min="5682" max="5889" width="11.42578125" style="2"/>
    <col min="5890" max="5890" width="2.85546875" style="2" customWidth="1"/>
    <col min="5891" max="5892" width="37.5703125" style="2" customWidth="1"/>
    <col min="5893" max="5893" width="6" style="2" customWidth="1"/>
    <col min="5894" max="5894" width="2.85546875" style="2" customWidth="1"/>
    <col min="5895" max="5897" width="15.7109375" style="2" customWidth="1"/>
    <col min="5898" max="5898" width="2.85546875" style="2" customWidth="1"/>
    <col min="5899" max="5901" width="15.7109375" style="2" customWidth="1"/>
    <col min="5902" max="5902" width="2.85546875" style="2" customWidth="1"/>
    <col min="5903" max="5905" width="15.7109375" style="2" customWidth="1"/>
    <col min="5906" max="5907" width="2.85546875" style="2" customWidth="1"/>
    <col min="5908" max="5910" width="15.7109375" style="2" customWidth="1"/>
    <col min="5911" max="5912" width="2.85546875" style="2" customWidth="1"/>
    <col min="5913" max="5914" width="15.7109375" style="2" customWidth="1"/>
    <col min="5915" max="5915" width="2.85546875" style="2" customWidth="1"/>
    <col min="5916" max="5917" width="37.5703125" style="2" customWidth="1"/>
    <col min="5918" max="5918" width="2.85546875" style="2" customWidth="1"/>
    <col min="5919" max="5921" width="15.7109375" style="2" customWidth="1"/>
    <col min="5922" max="5922" width="2.85546875" style="2" customWidth="1"/>
    <col min="5923" max="5925" width="15.7109375" style="2" customWidth="1"/>
    <col min="5926" max="5926" width="2.85546875" style="2" customWidth="1"/>
    <col min="5927" max="5929" width="15.7109375" style="2" customWidth="1"/>
    <col min="5930" max="5931" width="2.85546875" style="2" customWidth="1"/>
    <col min="5932" max="5934" width="15.7109375" style="2" customWidth="1"/>
    <col min="5935" max="5935" width="2.85546875" style="2" customWidth="1"/>
    <col min="5936" max="5937" width="11.42578125" style="2" customWidth="1"/>
    <col min="5938" max="6145" width="11.42578125" style="2"/>
    <col min="6146" max="6146" width="2.85546875" style="2" customWidth="1"/>
    <col min="6147" max="6148" width="37.5703125" style="2" customWidth="1"/>
    <col min="6149" max="6149" width="6" style="2" customWidth="1"/>
    <col min="6150" max="6150" width="2.85546875" style="2" customWidth="1"/>
    <col min="6151" max="6153" width="15.7109375" style="2" customWidth="1"/>
    <col min="6154" max="6154" width="2.85546875" style="2" customWidth="1"/>
    <col min="6155" max="6157" width="15.7109375" style="2" customWidth="1"/>
    <col min="6158" max="6158" width="2.85546875" style="2" customWidth="1"/>
    <col min="6159" max="6161" width="15.7109375" style="2" customWidth="1"/>
    <col min="6162" max="6163" width="2.85546875" style="2" customWidth="1"/>
    <col min="6164" max="6166" width="15.7109375" style="2" customWidth="1"/>
    <col min="6167" max="6168" width="2.85546875" style="2" customWidth="1"/>
    <col min="6169" max="6170" width="15.7109375" style="2" customWidth="1"/>
    <col min="6171" max="6171" width="2.85546875" style="2" customWidth="1"/>
    <col min="6172" max="6173" width="37.5703125" style="2" customWidth="1"/>
    <col min="6174" max="6174" width="2.85546875" style="2" customWidth="1"/>
    <col min="6175" max="6177" width="15.7109375" style="2" customWidth="1"/>
    <col min="6178" max="6178" width="2.85546875" style="2" customWidth="1"/>
    <col min="6179" max="6181" width="15.7109375" style="2" customWidth="1"/>
    <col min="6182" max="6182" width="2.85546875" style="2" customWidth="1"/>
    <col min="6183" max="6185" width="15.7109375" style="2" customWidth="1"/>
    <col min="6186" max="6187" width="2.85546875" style="2" customWidth="1"/>
    <col min="6188" max="6190" width="15.7109375" style="2" customWidth="1"/>
    <col min="6191" max="6191" width="2.85546875" style="2" customWidth="1"/>
    <col min="6192" max="6193" width="11.42578125" style="2" customWidth="1"/>
    <col min="6194" max="6401" width="11.42578125" style="2"/>
    <col min="6402" max="6402" width="2.85546875" style="2" customWidth="1"/>
    <col min="6403" max="6404" width="37.5703125" style="2" customWidth="1"/>
    <col min="6405" max="6405" width="6" style="2" customWidth="1"/>
    <col min="6406" max="6406" width="2.85546875" style="2" customWidth="1"/>
    <col min="6407" max="6409" width="15.7109375" style="2" customWidth="1"/>
    <col min="6410" max="6410" width="2.85546875" style="2" customWidth="1"/>
    <col min="6411" max="6413" width="15.7109375" style="2" customWidth="1"/>
    <col min="6414" max="6414" width="2.85546875" style="2" customWidth="1"/>
    <col min="6415" max="6417" width="15.7109375" style="2" customWidth="1"/>
    <col min="6418" max="6419" width="2.85546875" style="2" customWidth="1"/>
    <col min="6420" max="6422" width="15.7109375" style="2" customWidth="1"/>
    <col min="6423" max="6424" width="2.85546875" style="2" customWidth="1"/>
    <col min="6425" max="6426" width="15.7109375" style="2" customWidth="1"/>
    <col min="6427" max="6427" width="2.85546875" style="2" customWidth="1"/>
    <col min="6428" max="6429" width="37.5703125" style="2" customWidth="1"/>
    <col min="6430" max="6430" width="2.85546875" style="2" customWidth="1"/>
    <col min="6431" max="6433" width="15.7109375" style="2" customWidth="1"/>
    <col min="6434" max="6434" width="2.85546875" style="2" customWidth="1"/>
    <col min="6435" max="6437" width="15.7109375" style="2" customWidth="1"/>
    <col min="6438" max="6438" width="2.85546875" style="2" customWidth="1"/>
    <col min="6439" max="6441" width="15.7109375" style="2" customWidth="1"/>
    <col min="6442" max="6443" width="2.85546875" style="2" customWidth="1"/>
    <col min="6444" max="6446" width="15.7109375" style="2" customWidth="1"/>
    <col min="6447" max="6447" width="2.85546875" style="2" customWidth="1"/>
    <col min="6448" max="6449" width="11.42578125" style="2" customWidth="1"/>
    <col min="6450" max="6657" width="11.42578125" style="2"/>
    <col min="6658" max="6658" width="2.85546875" style="2" customWidth="1"/>
    <col min="6659" max="6660" width="37.5703125" style="2" customWidth="1"/>
    <col min="6661" max="6661" width="6" style="2" customWidth="1"/>
    <col min="6662" max="6662" width="2.85546875" style="2" customWidth="1"/>
    <col min="6663" max="6665" width="15.7109375" style="2" customWidth="1"/>
    <col min="6666" max="6666" width="2.85546875" style="2" customWidth="1"/>
    <col min="6667" max="6669" width="15.7109375" style="2" customWidth="1"/>
    <col min="6670" max="6670" width="2.85546875" style="2" customWidth="1"/>
    <col min="6671" max="6673" width="15.7109375" style="2" customWidth="1"/>
    <col min="6674" max="6675" width="2.85546875" style="2" customWidth="1"/>
    <col min="6676" max="6678" width="15.7109375" style="2" customWidth="1"/>
    <col min="6679" max="6680" width="2.85546875" style="2" customWidth="1"/>
    <col min="6681" max="6682" width="15.7109375" style="2" customWidth="1"/>
    <col min="6683" max="6683" width="2.85546875" style="2" customWidth="1"/>
    <col min="6684" max="6685" width="37.5703125" style="2" customWidth="1"/>
    <col min="6686" max="6686" width="2.85546875" style="2" customWidth="1"/>
    <col min="6687" max="6689" width="15.7109375" style="2" customWidth="1"/>
    <col min="6690" max="6690" width="2.85546875" style="2" customWidth="1"/>
    <col min="6691" max="6693" width="15.7109375" style="2" customWidth="1"/>
    <col min="6694" max="6694" width="2.85546875" style="2" customWidth="1"/>
    <col min="6695" max="6697" width="15.7109375" style="2" customWidth="1"/>
    <col min="6698" max="6699" width="2.85546875" style="2" customWidth="1"/>
    <col min="6700" max="6702" width="15.7109375" style="2" customWidth="1"/>
    <col min="6703" max="6703" width="2.85546875" style="2" customWidth="1"/>
    <col min="6704" max="6705" width="11.42578125" style="2" customWidth="1"/>
    <col min="6706" max="6913" width="11.42578125" style="2"/>
    <col min="6914" max="6914" width="2.85546875" style="2" customWidth="1"/>
    <col min="6915" max="6916" width="37.5703125" style="2" customWidth="1"/>
    <col min="6917" max="6917" width="6" style="2" customWidth="1"/>
    <col min="6918" max="6918" width="2.85546875" style="2" customWidth="1"/>
    <col min="6919" max="6921" width="15.7109375" style="2" customWidth="1"/>
    <col min="6922" max="6922" width="2.85546875" style="2" customWidth="1"/>
    <col min="6923" max="6925" width="15.7109375" style="2" customWidth="1"/>
    <col min="6926" max="6926" width="2.85546875" style="2" customWidth="1"/>
    <col min="6927" max="6929" width="15.7109375" style="2" customWidth="1"/>
    <col min="6930" max="6931" width="2.85546875" style="2" customWidth="1"/>
    <col min="6932" max="6934" width="15.7109375" style="2" customWidth="1"/>
    <col min="6935" max="6936" width="2.85546875" style="2" customWidth="1"/>
    <col min="6937" max="6938" width="15.7109375" style="2" customWidth="1"/>
    <col min="6939" max="6939" width="2.85546875" style="2" customWidth="1"/>
    <col min="6940" max="6941" width="37.5703125" style="2" customWidth="1"/>
    <col min="6942" max="6942" width="2.85546875" style="2" customWidth="1"/>
    <col min="6943" max="6945" width="15.7109375" style="2" customWidth="1"/>
    <col min="6946" max="6946" width="2.85546875" style="2" customWidth="1"/>
    <col min="6947" max="6949" width="15.7109375" style="2" customWidth="1"/>
    <col min="6950" max="6950" width="2.85546875" style="2" customWidth="1"/>
    <col min="6951" max="6953" width="15.7109375" style="2" customWidth="1"/>
    <col min="6954" max="6955" width="2.85546875" style="2" customWidth="1"/>
    <col min="6956" max="6958" width="15.7109375" style="2" customWidth="1"/>
    <col min="6959" max="6959" width="2.85546875" style="2" customWidth="1"/>
    <col min="6960" max="6961" width="11.42578125" style="2" customWidth="1"/>
    <col min="6962" max="7169" width="11.42578125" style="2"/>
    <col min="7170" max="7170" width="2.85546875" style="2" customWidth="1"/>
    <col min="7171" max="7172" width="37.5703125" style="2" customWidth="1"/>
    <col min="7173" max="7173" width="6" style="2" customWidth="1"/>
    <col min="7174" max="7174" width="2.85546875" style="2" customWidth="1"/>
    <col min="7175" max="7177" width="15.7109375" style="2" customWidth="1"/>
    <col min="7178" max="7178" width="2.85546875" style="2" customWidth="1"/>
    <col min="7179" max="7181" width="15.7109375" style="2" customWidth="1"/>
    <col min="7182" max="7182" width="2.85546875" style="2" customWidth="1"/>
    <col min="7183" max="7185" width="15.7109375" style="2" customWidth="1"/>
    <col min="7186" max="7187" width="2.85546875" style="2" customWidth="1"/>
    <col min="7188" max="7190" width="15.7109375" style="2" customWidth="1"/>
    <col min="7191" max="7192" width="2.85546875" style="2" customWidth="1"/>
    <col min="7193" max="7194" width="15.7109375" style="2" customWidth="1"/>
    <col min="7195" max="7195" width="2.85546875" style="2" customWidth="1"/>
    <col min="7196" max="7197" width="37.5703125" style="2" customWidth="1"/>
    <col min="7198" max="7198" width="2.85546875" style="2" customWidth="1"/>
    <col min="7199" max="7201" width="15.7109375" style="2" customWidth="1"/>
    <col min="7202" max="7202" width="2.85546875" style="2" customWidth="1"/>
    <col min="7203" max="7205" width="15.7109375" style="2" customWidth="1"/>
    <col min="7206" max="7206" width="2.85546875" style="2" customWidth="1"/>
    <col min="7207" max="7209" width="15.7109375" style="2" customWidth="1"/>
    <col min="7210" max="7211" width="2.85546875" style="2" customWidth="1"/>
    <col min="7212" max="7214" width="15.7109375" style="2" customWidth="1"/>
    <col min="7215" max="7215" width="2.85546875" style="2" customWidth="1"/>
    <col min="7216" max="7217" width="11.42578125" style="2" customWidth="1"/>
    <col min="7218" max="7425" width="11.42578125" style="2"/>
    <col min="7426" max="7426" width="2.85546875" style="2" customWidth="1"/>
    <col min="7427" max="7428" width="37.5703125" style="2" customWidth="1"/>
    <col min="7429" max="7429" width="6" style="2" customWidth="1"/>
    <col min="7430" max="7430" width="2.85546875" style="2" customWidth="1"/>
    <col min="7431" max="7433" width="15.7109375" style="2" customWidth="1"/>
    <col min="7434" max="7434" width="2.85546875" style="2" customWidth="1"/>
    <col min="7435" max="7437" width="15.7109375" style="2" customWidth="1"/>
    <col min="7438" max="7438" width="2.85546875" style="2" customWidth="1"/>
    <col min="7439" max="7441" width="15.7109375" style="2" customWidth="1"/>
    <col min="7442" max="7443" width="2.85546875" style="2" customWidth="1"/>
    <col min="7444" max="7446" width="15.7109375" style="2" customWidth="1"/>
    <col min="7447" max="7448" width="2.85546875" style="2" customWidth="1"/>
    <col min="7449" max="7450" width="15.7109375" style="2" customWidth="1"/>
    <col min="7451" max="7451" width="2.85546875" style="2" customWidth="1"/>
    <col min="7452" max="7453" width="37.5703125" style="2" customWidth="1"/>
    <col min="7454" max="7454" width="2.85546875" style="2" customWidth="1"/>
    <col min="7455" max="7457" width="15.7109375" style="2" customWidth="1"/>
    <col min="7458" max="7458" width="2.85546875" style="2" customWidth="1"/>
    <col min="7459" max="7461" width="15.7109375" style="2" customWidth="1"/>
    <col min="7462" max="7462" width="2.85546875" style="2" customWidth="1"/>
    <col min="7463" max="7465" width="15.7109375" style="2" customWidth="1"/>
    <col min="7466" max="7467" width="2.85546875" style="2" customWidth="1"/>
    <col min="7468" max="7470" width="15.7109375" style="2" customWidth="1"/>
    <col min="7471" max="7471" width="2.85546875" style="2" customWidth="1"/>
    <col min="7472" max="7473" width="11.42578125" style="2" customWidth="1"/>
    <col min="7474" max="7681" width="11.42578125" style="2"/>
    <col min="7682" max="7682" width="2.85546875" style="2" customWidth="1"/>
    <col min="7683" max="7684" width="37.5703125" style="2" customWidth="1"/>
    <col min="7685" max="7685" width="6" style="2" customWidth="1"/>
    <col min="7686" max="7686" width="2.85546875" style="2" customWidth="1"/>
    <col min="7687" max="7689" width="15.7109375" style="2" customWidth="1"/>
    <col min="7690" max="7690" width="2.85546875" style="2" customWidth="1"/>
    <col min="7691" max="7693" width="15.7109375" style="2" customWidth="1"/>
    <col min="7694" max="7694" width="2.85546875" style="2" customWidth="1"/>
    <col min="7695" max="7697" width="15.7109375" style="2" customWidth="1"/>
    <col min="7698" max="7699" width="2.85546875" style="2" customWidth="1"/>
    <col min="7700" max="7702" width="15.7109375" style="2" customWidth="1"/>
    <col min="7703" max="7704" width="2.85546875" style="2" customWidth="1"/>
    <col min="7705" max="7706" width="15.7109375" style="2" customWidth="1"/>
    <col min="7707" max="7707" width="2.85546875" style="2" customWidth="1"/>
    <col min="7708" max="7709" width="37.5703125" style="2" customWidth="1"/>
    <col min="7710" max="7710" width="2.85546875" style="2" customWidth="1"/>
    <col min="7711" max="7713" width="15.7109375" style="2" customWidth="1"/>
    <col min="7714" max="7714" width="2.85546875" style="2" customWidth="1"/>
    <col min="7715" max="7717" width="15.7109375" style="2" customWidth="1"/>
    <col min="7718" max="7718" width="2.85546875" style="2" customWidth="1"/>
    <col min="7719" max="7721" width="15.7109375" style="2" customWidth="1"/>
    <col min="7722" max="7723" width="2.85546875" style="2" customWidth="1"/>
    <col min="7724" max="7726" width="15.7109375" style="2" customWidth="1"/>
    <col min="7727" max="7727" width="2.85546875" style="2" customWidth="1"/>
    <col min="7728" max="7729" width="11.42578125" style="2" customWidth="1"/>
    <col min="7730" max="7937" width="11.42578125" style="2"/>
    <col min="7938" max="7938" width="2.85546875" style="2" customWidth="1"/>
    <col min="7939" max="7940" width="37.5703125" style="2" customWidth="1"/>
    <col min="7941" max="7941" width="6" style="2" customWidth="1"/>
    <col min="7942" max="7942" width="2.85546875" style="2" customWidth="1"/>
    <col min="7943" max="7945" width="15.7109375" style="2" customWidth="1"/>
    <col min="7946" max="7946" width="2.85546875" style="2" customWidth="1"/>
    <col min="7947" max="7949" width="15.7109375" style="2" customWidth="1"/>
    <col min="7950" max="7950" width="2.85546875" style="2" customWidth="1"/>
    <col min="7951" max="7953" width="15.7109375" style="2" customWidth="1"/>
    <col min="7954" max="7955" width="2.85546875" style="2" customWidth="1"/>
    <col min="7956" max="7958" width="15.7109375" style="2" customWidth="1"/>
    <col min="7959" max="7960" width="2.85546875" style="2" customWidth="1"/>
    <col min="7961" max="7962" width="15.7109375" style="2" customWidth="1"/>
    <col min="7963" max="7963" width="2.85546875" style="2" customWidth="1"/>
    <col min="7964" max="7965" width="37.5703125" style="2" customWidth="1"/>
    <col min="7966" max="7966" width="2.85546875" style="2" customWidth="1"/>
    <col min="7967" max="7969" width="15.7109375" style="2" customWidth="1"/>
    <col min="7970" max="7970" width="2.85546875" style="2" customWidth="1"/>
    <col min="7971" max="7973" width="15.7109375" style="2" customWidth="1"/>
    <col min="7974" max="7974" width="2.85546875" style="2" customWidth="1"/>
    <col min="7975" max="7977" width="15.7109375" style="2" customWidth="1"/>
    <col min="7978" max="7979" width="2.85546875" style="2" customWidth="1"/>
    <col min="7980" max="7982" width="15.7109375" style="2" customWidth="1"/>
    <col min="7983" max="7983" width="2.85546875" style="2" customWidth="1"/>
    <col min="7984" max="7985" width="11.42578125" style="2" customWidth="1"/>
    <col min="7986" max="8193" width="11.42578125" style="2"/>
    <col min="8194" max="8194" width="2.85546875" style="2" customWidth="1"/>
    <col min="8195" max="8196" width="37.5703125" style="2" customWidth="1"/>
    <col min="8197" max="8197" width="6" style="2" customWidth="1"/>
    <col min="8198" max="8198" width="2.85546875" style="2" customWidth="1"/>
    <col min="8199" max="8201" width="15.7109375" style="2" customWidth="1"/>
    <col min="8202" max="8202" width="2.85546875" style="2" customWidth="1"/>
    <col min="8203" max="8205" width="15.7109375" style="2" customWidth="1"/>
    <col min="8206" max="8206" width="2.85546875" style="2" customWidth="1"/>
    <col min="8207" max="8209" width="15.7109375" style="2" customWidth="1"/>
    <col min="8210" max="8211" width="2.85546875" style="2" customWidth="1"/>
    <col min="8212" max="8214" width="15.7109375" style="2" customWidth="1"/>
    <col min="8215" max="8216" width="2.85546875" style="2" customWidth="1"/>
    <col min="8217" max="8218" width="15.7109375" style="2" customWidth="1"/>
    <col min="8219" max="8219" width="2.85546875" style="2" customWidth="1"/>
    <col min="8220" max="8221" width="37.5703125" style="2" customWidth="1"/>
    <col min="8222" max="8222" width="2.85546875" style="2" customWidth="1"/>
    <col min="8223" max="8225" width="15.7109375" style="2" customWidth="1"/>
    <col min="8226" max="8226" width="2.85546875" style="2" customWidth="1"/>
    <col min="8227" max="8229" width="15.7109375" style="2" customWidth="1"/>
    <col min="8230" max="8230" width="2.85546875" style="2" customWidth="1"/>
    <col min="8231" max="8233" width="15.7109375" style="2" customWidth="1"/>
    <col min="8234" max="8235" width="2.85546875" style="2" customWidth="1"/>
    <col min="8236" max="8238" width="15.7109375" style="2" customWidth="1"/>
    <col min="8239" max="8239" width="2.85546875" style="2" customWidth="1"/>
    <col min="8240" max="8241" width="11.42578125" style="2" customWidth="1"/>
    <col min="8242" max="8449" width="11.42578125" style="2"/>
    <col min="8450" max="8450" width="2.85546875" style="2" customWidth="1"/>
    <col min="8451" max="8452" width="37.5703125" style="2" customWidth="1"/>
    <col min="8453" max="8453" width="6" style="2" customWidth="1"/>
    <col min="8454" max="8454" width="2.85546875" style="2" customWidth="1"/>
    <col min="8455" max="8457" width="15.7109375" style="2" customWidth="1"/>
    <col min="8458" max="8458" width="2.85546875" style="2" customWidth="1"/>
    <col min="8459" max="8461" width="15.7109375" style="2" customWidth="1"/>
    <col min="8462" max="8462" width="2.85546875" style="2" customWidth="1"/>
    <col min="8463" max="8465" width="15.7109375" style="2" customWidth="1"/>
    <col min="8466" max="8467" width="2.85546875" style="2" customWidth="1"/>
    <col min="8468" max="8470" width="15.7109375" style="2" customWidth="1"/>
    <col min="8471" max="8472" width="2.85546875" style="2" customWidth="1"/>
    <col min="8473" max="8474" width="15.7109375" style="2" customWidth="1"/>
    <col min="8475" max="8475" width="2.85546875" style="2" customWidth="1"/>
    <col min="8476" max="8477" width="37.5703125" style="2" customWidth="1"/>
    <col min="8478" max="8478" width="2.85546875" style="2" customWidth="1"/>
    <col min="8479" max="8481" width="15.7109375" style="2" customWidth="1"/>
    <col min="8482" max="8482" width="2.85546875" style="2" customWidth="1"/>
    <col min="8483" max="8485" width="15.7109375" style="2" customWidth="1"/>
    <col min="8486" max="8486" width="2.85546875" style="2" customWidth="1"/>
    <col min="8487" max="8489" width="15.7109375" style="2" customWidth="1"/>
    <col min="8490" max="8491" width="2.85546875" style="2" customWidth="1"/>
    <col min="8492" max="8494" width="15.7109375" style="2" customWidth="1"/>
    <col min="8495" max="8495" width="2.85546875" style="2" customWidth="1"/>
    <col min="8496" max="8497" width="11.42578125" style="2" customWidth="1"/>
    <col min="8498" max="8705" width="11.42578125" style="2"/>
    <col min="8706" max="8706" width="2.85546875" style="2" customWidth="1"/>
    <col min="8707" max="8708" width="37.5703125" style="2" customWidth="1"/>
    <col min="8709" max="8709" width="6" style="2" customWidth="1"/>
    <col min="8710" max="8710" width="2.85546875" style="2" customWidth="1"/>
    <col min="8711" max="8713" width="15.7109375" style="2" customWidth="1"/>
    <col min="8714" max="8714" width="2.85546875" style="2" customWidth="1"/>
    <col min="8715" max="8717" width="15.7109375" style="2" customWidth="1"/>
    <col min="8718" max="8718" width="2.85546875" style="2" customWidth="1"/>
    <col min="8719" max="8721" width="15.7109375" style="2" customWidth="1"/>
    <col min="8722" max="8723" width="2.85546875" style="2" customWidth="1"/>
    <col min="8724" max="8726" width="15.7109375" style="2" customWidth="1"/>
    <col min="8727" max="8728" width="2.85546875" style="2" customWidth="1"/>
    <col min="8729" max="8730" width="15.7109375" style="2" customWidth="1"/>
    <col min="8731" max="8731" width="2.85546875" style="2" customWidth="1"/>
    <col min="8732" max="8733" width="37.5703125" style="2" customWidth="1"/>
    <col min="8734" max="8734" width="2.85546875" style="2" customWidth="1"/>
    <col min="8735" max="8737" width="15.7109375" style="2" customWidth="1"/>
    <col min="8738" max="8738" width="2.85546875" style="2" customWidth="1"/>
    <col min="8739" max="8741" width="15.7109375" style="2" customWidth="1"/>
    <col min="8742" max="8742" width="2.85546875" style="2" customWidth="1"/>
    <col min="8743" max="8745" width="15.7109375" style="2" customWidth="1"/>
    <col min="8746" max="8747" width="2.85546875" style="2" customWidth="1"/>
    <col min="8748" max="8750" width="15.7109375" style="2" customWidth="1"/>
    <col min="8751" max="8751" width="2.85546875" style="2" customWidth="1"/>
    <col min="8752" max="8753" width="11.42578125" style="2" customWidth="1"/>
    <col min="8754" max="8961" width="11.42578125" style="2"/>
    <col min="8962" max="8962" width="2.85546875" style="2" customWidth="1"/>
    <col min="8963" max="8964" width="37.5703125" style="2" customWidth="1"/>
    <col min="8965" max="8965" width="6" style="2" customWidth="1"/>
    <col min="8966" max="8966" width="2.85546875" style="2" customWidth="1"/>
    <col min="8967" max="8969" width="15.7109375" style="2" customWidth="1"/>
    <col min="8970" max="8970" width="2.85546875" style="2" customWidth="1"/>
    <col min="8971" max="8973" width="15.7109375" style="2" customWidth="1"/>
    <col min="8974" max="8974" width="2.85546875" style="2" customWidth="1"/>
    <col min="8975" max="8977" width="15.7109375" style="2" customWidth="1"/>
    <col min="8978" max="8979" width="2.85546875" style="2" customWidth="1"/>
    <col min="8980" max="8982" width="15.7109375" style="2" customWidth="1"/>
    <col min="8983" max="8984" width="2.85546875" style="2" customWidth="1"/>
    <col min="8985" max="8986" width="15.7109375" style="2" customWidth="1"/>
    <col min="8987" max="8987" width="2.85546875" style="2" customWidth="1"/>
    <col min="8988" max="8989" width="37.5703125" style="2" customWidth="1"/>
    <col min="8990" max="8990" width="2.85546875" style="2" customWidth="1"/>
    <col min="8991" max="8993" width="15.7109375" style="2" customWidth="1"/>
    <col min="8994" max="8994" width="2.85546875" style="2" customWidth="1"/>
    <col min="8995" max="8997" width="15.7109375" style="2" customWidth="1"/>
    <col min="8998" max="8998" width="2.85546875" style="2" customWidth="1"/>
    <col min="8999" max="9001" width="15.7109375" style="2" customWidth="1"/>
    <col min="9002" max="9003" width="2.85546875" style="2" customWidth="1"/>
    <col min="9004" max="9006" width="15.7109375" style="2" customWidth="1"/>
    <col min="9007" max="9007" width="2.85546875" style="2" customWidth="1"/>
    <col min="9008" max="9009" width="11.42578125" style="2" customWidth="1"/>
    <col min="9010" max="9217" width="11.42578125" style="2"/>
    <col min="9218" max="9218" width="2.85546875" style="2" customWidth="1"/>
    <col min="9219" max="9220" width="37.5703125" style="2" customWidth="1"/>
    <col min="9221" max="9221" width="6" style="2" customWidth="1"/>
    <col min="9222" max="9222" width="2.85546875" style="2" customWidth="1"/>
    <col min="9223" max="9225" width="15.7109375" style="2" customWidth="1"/>
    <col min="9226" max="9226" width="2.85546875" style="2" customWidth="1"/>
    <col min="9227" max="9229" width="15.7109375" style="2" customWidth="1"/>
    <col min="9230" max="9230" width="2.85546875" style="2" customWidth="1"/>
    <col min="9231" max="9233" width="15.7109375" style="2" customWidth="1"/>
    <col min="9234" max="9235" width="2.85546875" style="2" customWidth="1"/>
    <col min="9236" max="9238" width="15.7109375" style="2" customWidth="1"/>
    <col min="9239" max="9240" width="2.85546875" style="2" customWidth="1"/>
    <col min="9241" max="9242" width="15.7109375" style="2" customWidth="1"/>
    <col min="9243" max="9243" width="2.85546875" style="2" customWidth="1"/>
    <col min="9244" max="9245" width="37.5703125" style="2" customWidth="1"/>
    <col min="9246" max="9246" width="2.85546875" style="2" customWidth="1"/>
    <col min="9247" max="9249" width="15.7109375" style="2" customWidth="1"/>
    <col min="9250" max="9250" width="2.85546875" style="2" customWidth="1"/>
    <col min="9251" max="9253" width="15.7109375" style="2" customWidth="1"/>
    <col min="9254" max="9254" width="2.85546875" style="2" customWidth="1"/>
    <col min="9255" max="9257" width="15.7109375" style="2" customWidth="1"/>
    <col min="9258" max="9259" width="2.85546875" style="2" customWidth="1"/>
    <col min="9260" max="9262" width="15.7109375" style="2" customWidth="1"/>
    <col min="9263" max="9263" width="2.85546875" style="2" customWidth="1"/>
    <col min="9264" max="9265" width="11.42578125" style="2" customWidth="1"/>
    <col min="9266" max="9473" width="11.42578125" style="2"/>
    <col min="9474" max="9474" width="2.85546875" style="2" customWidth="1"/>
    <col min="9475" max="9476" width="37.5703125" style="2" customWidth="1"/>
    <col min="9477" max="9477" width="6" style="2" customWidth="1"/>
    <col min="9478" max="9478" width="2.85546875" style="2" customWidth="1"/>
    <col min="9479" max="9481" width="15.7109375" style="2" customWidth="1"/>
    <col min="9482" max="9482" width="2.85546875" style="2" customWidth="1"/>
    <col min="9483" max="9485" width="15.7109375" style="2" customWidth="1"/>
    <col min="9486" max="9486" width="2.85546875" style="2" customWidth="1"/>
    <col min="9487" max="9489" width="15.7109375" style="2" customWidth="1"/>
    <col min="9490" max="9491" width="2.85546875" style="2" customWidth="1"/>
    <col min="9492" max="9494" width="15.7109375" style="2" customWidth="1"/>
    <col min="9495" max="9496" width="2.85546875" style="2" customWidth="1"/>
    <col min="9497" max="9498" width="15.7109375" style="2" customWidth="1"/>
    <col min="9499" max="9499" width="2.85546875" style="2" customWidth="1"/>
    <col min="9500" max="9501" width="37.5703125" style="2" customWidth="1"/>
    <col min="9502" max="9502" width="2.85546875" style="2" customWidth="1"/>
    <col min="9503" max="9505" width="15.7109375" style="2" customWidth="1"/>
    <col min="9506" max="9506" width="2.85546875" style="2" customWidth="1"/>
    <col min="9507" max="9509" width="15.7109375" style="2" customWidth="1"/>
    <col min="9510" max="9510" width="2.85546875" style="2" customWidth="1"/>
    <col min="9511" max="9513" width="15.7109375" style="2" customWidth="1"/>
    <col min="9514" max="9515" width="2.85546875" style="2" customWidth="1"/>
    <col min="9516" max="9518" width="15.7109375" style="2" customWidth="1"/>
    <col min="9519" max="9519" width="2.85546875" style="2" customWidth="1"/>
    <col min="9520" max="9521" width="11.42578125" style="2" customWidth="1"/>
    <col min="9522" max="9729" width="11.42578125" style="2"/>
    <col min="9730" max="9730" width="2.85546875" style="2" customWidth="1"/>
    <col min="9731" max="9732" width="37.5703125" style="2" customWidth="1"/>
    <col min="9733" max="9733" width="6" style="2" customWidth="1"/>
    <col min="9734" max="9734" width="2.85546875" style="2" customWidth="1"/>
    <col min="9735" max="9737" width="15.7109375" style="2" customWidth="1"/>
    <col min="9738" max="9738" width="2.85546875" style="2" customWidth="1"/>
    <col min="9739" max="9741" width="15.7109375" style="2" customWidth="1"/>
    <col min="9742" max="9742" width="2.85546875" style="2" customWidth="1"/>
    <col min="9743" max="9745" width="15.7109375" style="2" customWidth="1"/>
    <col min="9746" max="9747" width="2.85546875" style="2" customWidth="1"/>
    <col min="9748" max="9750" width="15.7109375" style="2" customWidth="1"/>
    <col min="9751" max="9752" width="2.85546875" style="2" customWidth="1"/>
    <col min="9753" max="9754" width="15.7109375" style="2" customWidth="1"/>
    <col min="9755" max="9755" width="2.85546875" style="2" customWidth="1"/>
    <col min="9756" max="9757" width="37.5703125" style="2" customWidth="1"/>
    <col min="9758" max="9758" width="2.85546875" style="2" customWidth="1"/>
    <col min="9759" max="9761" width="15.7109375" style="2" customWidth="1"/>
    <col min="9762" max="9762" width="2.85546875" style="2" customWidth="1"/>
    <col min="9763" max="9765" width="15.7109375" style="2" customWidth="1"/>
    <col min="9766" max="9766" width="2.85546875" style="2" customWidth="1"/>
    <col min="9767" max="9769" width="15.7109375" style="2" customWidth="1"/>
    <col min="9770" max="9771" width="2.85546875" style="2" customWidth="1"/>
    <col min="9772" max="9774" width="15.7109375" style="2" customWidth="1"/>
    <col min="9775" max="9775" width="2.85546875" style="2" customWidth="1"/>
    <col min="9776" max="9777" width="11.42578125" style="2" customWidth="1"/>
    <col min="9778" max="9985" width="11.42578125" style="2"/>
    <col min="9986" max="9986" width="2.85546875" style="2" customWidth="1"/>
    <col min="9987" max="9988" width="37.5703125" style="2" customWidth="1"/>
    <col min="9989" max="9989" width="6" style="2" customWidth="1"/>
    <col min="9990" max="9990" width="2.85546875" style="2" customWidth="1"/>
    <col min="9991" max="9993" width="15.7109375" style="2" customWidth="1"/>
    <col min="9994" max="9994" width="2.85546875" style="2" customWidth="1"/>
    <col min="9995" max="9997" width="15.7109375" style="2" customWidth="1"/>
    <col min="9998" max="9998" width="2.85546875" style="2" customWidth="1"/>
    <col min="9999" max="10001" width="15.7109375" style="2" customWidth="1"/>
    <col min="10002" max="10003" width="2.85546875" style="2" customWidth="1"/>
    <col min="10004" max="10006" width="15.7109375" style="2" customWidth="1"/>
    <col min="10007" max="10008" width="2.85546875" style="2" customWidth="1"/>
    <col min="10009" max="10010" width="15.7109375" style="2" customWidth="1"/>
    <col min="10011" max="10011" width="2.85546875" style="2" customWidth="1"/>
    <col min="10012" max="10013" width="37.5703125" style="2" customWidth="1"/>
    <col min="10014" max="10014" width="2.85546875" style="2" customWidth="1"/>
    <col min="10015" max="10017" width="15.7109375" style="2" customWidth="1"/>
    <col min="10018" max="10018" width="2.85546875" style="2" customWidth="1"/>
    <col min="10019" max="10021" width="15.7109375" style="2" customWidth="1"/>
    <col min="10022" max="10022" width="2.85546875" style="2" customWidth="1"/>
    <col min="10023" max="10025" width="15.7109375" style="2" customWidth="1"/>
    <col min="10026" max="10027" width="2.85546875" style="2" customWidth="1"/>
    <col min="10028" max="10030" width="15.7109375" style="2" customWidth="1"/>
    <col min="10031" max="10031" width="2.85546875" style="2" customWidth="1"/>
    <col min="10032" max="10033" width="11.42578125" style="2" customWidth="1"/>
    <col min="10034" max="10241" width="11.42578125" style="2"/>
    <col min="10242" max="10242" width="2.85546875" style="2" customWidth="1"/>
    <col min="10243" max="10244" width="37.5703125" style="2" customWidth="1"/>
    <col min="10245" max="10245" width="6" style="2" customWidth="1"/>
    <col min="10246" max="10246" width="2.85546875" style="2" customWidth="1"/>
    <col min="10247" max="10249" width="15.7109375" style="2" customWidth="1"/>
    <col min="10250" max="10250" width="2.85546875" style="2" customWidth="1"/>
    <col min="10251" max="10253" width="15.7109375" style="2" customWidth="1"/>
    <col min="10254" max="10254" width="2.85546875" style="2" customWidth="1"/>
    <col min="10255" max="10257" width="15.7109375" style="2" customWidth="1"/>
    <col min="10258" max="10259" width="2.85546875" style="2" customWidth="1"/>
    <col min="10260" max="10262" width="15.7109375" style="2" customWidth="1"/>
    <col min="10263" max="10264" width="2.85546875" style="2" customWidth="1"/>
    <col min="10265" max="10266" width="15.7109375" style="2" customWidth="1"/>
    <col min="10267" max="10267" width="2.85546875" style="2" customWidth="1"/>
    <col min="10268" max="10269" width="37.5703125" style="2" customWidth="1"/>
    <col min="10270" max="10270" width="2.85546875" style="2" customWidth="1"/>
    <col min="10271" max="10273" width="15.7109375" style="2" customWidth="1"/>
    <col min="10274" max="10274" width="2.85546875" style="2" customWidth="1"/>
    <col min="10275" max="10277" width="15.7109375" style="2" customWidth="1"/>
    <col min="10278" max="10278" width="2.85546875" style="2" customWidth="1"/>
    <col min="10279" max="10281" width="15.7109375" style="2" customWidth="1"/>
    <col min="10282" max="10283" width="2.85546875" style="2" customWidth="1"/>
    <col min="10284" max="10286" width="15.7109375" style="2" customWidth="1"/>
    <col min="10287" max="10287" width="2.85546875" style="2" customWidth="1"/>
    <col min="10288" max="10289" width="11.42578125" style="2" customWidth="1"/>
    <col min="10290" max="10497" width="11.42578125" style="2"/>
    <col min="10498" max="10498" width="2.85546875" style="2" customWidth="1"/>
    <col min="10499" max="10500" width="37.5703125" style="2" customWidth="1"/>
    <col min="10501" max="10501" width="6" style="2" customWidth="1"/>
    <col min="10502" max="10502" width="2.85546875" style="2" customWidth="1"/>
    <col min="10503" max="10505" width="15.7109375" style="2" customWidth="1"/>
    <col min="10506" max="10506" width="2.85546875" style="2" customWidth="1"/>
    <col min="10507" max="10509" width="15.7109375" style="2" customWidth="1"/>
    <col min="10510" max="10510" width="2.85546875" style="2" customWidth="1"/>
    <col min="10511" max="10513" width="15.7109375" style="2" customWidth="1"/>
    <col min="10514" max="10515" width="2.85546875" style="2" customWidth="1"/>
    <col min="10516" max="10518" width="15.7109375" style="2" customWidth="1"/>
    <col min="10519" max="10520" width="2.85546875" style="2" customWidth="1"/>
    <col min="10521" max="10522" width="15.7109375" style="2" customWidth="1"/>
    <col min="10523" max="10523" width="2.85546875" style="2" customWidth="1"/>
    <col min="10524" max="10525" width="37.5703125" style="2" customWidth="1"/>
    <col min="10526" max="10526" width="2.85546875" style="2" customWidth="1"/>
    <col min="10527" max="10529" width="15.7109375" style="2" customWidth="1"/>
    <col min="10530" max="10530" width="2.85546875" style="2" customWidth="1"/>
    <col min="10531" max="10533" width="15.7109375" style="2" customWidth="1"/>
    <col min="10534" max="10534" width="2.85546875" style="2" customWidth="1"/>
    <col min="10535" max="10537" width="15.7109375" style="2" customWidth="1"/>
    <col min="10538" max="10539" width="2.85546875" style="2" customWidth="1"/>
    <col min="10540" max="10542" width="15.7109375" style="2" customWidth="1"/>
    <col min="10543" max="10543" width="2.85546875" style="2" customWidth="1"/>
    <col min="10544" max="10545" width="11.42578125" style="2" customWidth="1"/>
    <col min="10546" max="10753" width="11.42578125" style="2"/>
    <col min="10754" max="10754" width="2.85546875" style="2" customWidth="1"/>
    <col min="10755" max="10756" width="37.5703125" style="2" customWidth="1"/>
    <col min="10757" max="10757" width="6" style="2" customWidth="1"/>
    <col min="10758" max="10758" width="2.85546875" style="2" customWidth="1"/>
    <col min="10759" max="10761" width="15.7109375" style="2" customWidth="1"/>
    <col min="10762" max="10762" width="2.85546875" style="2" customWidth="1"/>
    <col min="10763" max="10765" width="15.7109375" style="2" customWidth="1"/>
    <col min="10766" max="10766" width="2.85546875" style="2" customWidth="1"/>
    <col min="10767" max="10769" width="15.7109375" style="2" customWidth="1"/>
    <col min="10770" max="10771" width="2.85546875" style="2" customWidth="1"/>
    <col min="10772" max="10774" width="15.7109375" style="2" customWidth="1"/>
    <col min="10775" max="10776" width="2.85546875" style="2" customWidth="1"/>
    <col min="10777" max="10778" width="15.7109375" style="2" customWidth="1"/>
    <col min="10779" max="10779" width="2.85546875" style="2" customWidth="1"/>
    <col min="10780" max="10781" width="37.5703125" style="2" customWidth="1"/>
    <col min="10782" max="10782" width="2.85546875" style="2" customWidth="1"/>
    <col min="10783" max="10785" width="15.7109375" style="2" customWidth="1"/>
    <col min="10786" max="10786" width="2.85546875" style="2" customWidth="1"/>
    <col min="10787" max="10789" width="15.7109375" style="2" customWidth="1"/>
    <col min="10790" max="10790" width="2.85546875" style="2" customWidth="1"/>
    <col min="10791" max="10793" width="15.7109375" style="2" customWidth="1"/>
    <col min="10794" max="10795" width="2.85546875" style="2" customWidth="1"/>
    <col min="10796" max="10798" width="15.7109375" style="2" customWidth="1"/>
    <col min="10799" max="10799" width="2.85546875" style="2" customWidth="1"/>
    <col min="10800" max="10801" width="11.42578125" style="2" customWidth="1"/>
    <col min="10802" max="11009" width="11.42578125" style="2"/>
    <col min="11010" max="11010" width="2.85546875" style="2" customWidth="1"/>
    <col min="11011" max="11012" width="37.5703125" style="2" customWidth="1"/>
    <col min="11013" max="11013" width="6" style="2" customWidth="1"/>
    <col min="11014" max="11014" width="2.85546875" style="2" customWidth="1"/>
    <col min="11015" max="11017" width="15.7109375" style="2" customWidth="1"/>
    <col min="11018" max="11018" width="2.85546875" style="2" customWidth="1"/>
    <col min="11019" max="11021" width="15.7109375" style="2" customWidth="1"/>
    <col min="11022" max="11022" width="2.85546875" style="2" customWidth="1"/>
    <col min="11023" max="11025" width="15.7109375" style="2" customWidth="1"/>
    <col min="11026" max="11027" width="2.85546875" style="2" customWidth="1"/>
    <col min="11028" max="11030" width="15.7109375" style="2" customWidth="1"/>
    <col min="11031" max="11032" width="2.85546875" style="2" customWidth="1"/>
    <col min="11033" max="11034" width="15.7109375" style="2" customWidth="1"/>
    <col min="11035" max="11035" width="2.85546875" style="2" customWidth="1"/>
    <col min="11036" max="11037" width="37.5703125" style="2" customWidth="1"/>
    <col min="11038" max="11038" width="2.85546875" style="2" customWidth="1"/>
    <col min="11039" max="11041" width="15.7109375" style="2" customWidth="1"/>
    <col min="11042" max="11042" width="2.85546875" style="2" customWidth="1"/>
    <col min="11043" max="11045" width="15.7109375" style="2" customWidth="1"/>
    <col min="11046" max="11046" width="2.85546875" style="2" customWidth="1"/>
    <col min="11047" max="11049" width="15.7109375" style="2" customWidth="1"/>
    <col min="11050" max="11051" width="2.85546875" style="2" customWidth="1"/>
    <col min="11052" max="11054" width="15.7109375" style="2" customWidth="1"/>
    <col min="11055" max="11055" width="2.85546875" style="2" customWidth="1"/>
    <col min="11056" max="11057" width="11.42578125" style="2" customWidth="1"/>
    <col min="11058" max="11265" width="11.42578125" style="2"/>
    <col min="11266" max="11266" width="2.85546875" style="2" customWidth="1"/>
    <col min="11267" max="11268" width="37.5703125" style="2" customWidth="1"/>
    <col min="11269" max="11269" width="6" style="2" customWidth="1"/>
    <col min="11270" max="11270" width="2.85546875" style="2" customWidth="1"/>
    <col min="11271" max="11273" width="15.7109375" style="2" customWidth="1"/>
    <col min="11274" max="11274" width="2.85546875" style="2" customWidth="1"/>
    <col min="11275" max="11277" width="15.7109375" style="2" customWidth="1"/>
    <col min="11278" max="11278" width="2.85546875" style="2" customWidth="1"/>
    <col min="11279" max="11281" width="15.7109375" style="2" customWidth="1"/>
    <col min="11282" max="11283" width="2.85546875" style="2" customWidth="1"/>
    <col min="11284" max="11286" width="15.7109375" style="2" customWidth="1"/>
    <col min="11287" max="11288" width="2.85546875" style="2" customWidth="1"/>
    <col min="11289" max="11290" width="15.7109375" style="2" customWidth="1"/>
    <col min="11291" max="11291" width="2.85546875" style="2" customWidth="1"/>
    <col min="11292" max="11293" width="37.5703125" style="2" customWidth="1"/>
    <col min="11294" max="11294" width="2.85546875" style="2" customWidth="1"/>
    <col min="11295" max="11297" width="15.7109375" style="2" customWidth="1"/>
    <col min="11298" max="11298" width="2.85546875" style="2" customWidth="1"/>
    <col min="11299" max="11301" width="15.7109375" style="2" customWidth="1"/>
    <col min="11302" max="11302" width="2.85546875" style="2" customWidth="1"/>
    <col min="11303" max="11305" width="15.7109375" style="2" customWidth="1"/>
    <col min="11306" max="11307" width="2.85546875" style="2" customWidth="1"/>
    <col min="11308" max="11310" width="15.7109375" style="2" customWidth="1"/>
    <col min="11311" max="11311" width="2.85546875" style="2" customWidth="1"/>
    <col min="11312" max="11313" width="11.42578125" style="2" customWidth="1"/>
    <col min="11314" max="11521" width="11.42578125" style="2"/>
    <col min="11522" max="11522" width="2.85546875" style="2" customWidth="1"/>
    <col min="11523" max="11524" width="37.5703125" style="2" customWidth="1"/>
    <col min="11525" max="11525" width="6" style="2" customWidth="1"/>
    <col min="11526" max="11526" width="2.85546875" style="2" customWidth="1"/>
    <col min="11527" max="11529" width="15.7109375" style="2" customWidth="1"/>
    <col min="11530" max="11530" width="2.85546875" style="2" customWidth="1"/>
    <col min="11531" max="11533" width="15.7109375" style="2" customWidth="1"/>
    <col min="11534" max="11534" width="2.85546875" style="2" customWidth="1"/>
    <col min="11535" max="11537" width="15.7109375" style="2" customWidth="1"/>
    <col min="11538" max="11539" width="2.85546875" style="2" customWidth="1"/>
    <col min="11540" max="11542" width="15.7109375" style="2" customWidth="1"/>
    <col min="11543" max="11544" width="2.85546875" style="2" customWidth="1"/>
    <col min="11545" max="11546" width="15.7109375" style="2" customWidth="1"/>
    <col min="11547" max="11547" width="2.85546875" style="2" customWidth="1"/>
    <col min="11548" max="11549" width="37.5703125" style="2" customWidth="1"/>
    <col min="11550" max="11550" width="2.85546875" style="2" customWidth="1"/>
    <col min="11551" max="11553" width="15.7109375" style="2" customWidth="1"/>
    <col min="11554" max="11554" width="2.85546875" style="2" customWidth="1"/>
    <col min="11555" max="11557" width="15.7109375" style="2" customWidth="1"/>
    <col min="11558" max="11558" width="2.85546875" style="2" customWidth="1"/>
    <col min="11559" max="11561" width="15.7109375" style="2" customWidth="1"/>
    <col min="11562" max="11563" width="2.85546875" style="2" customWidth="1"/>
    <col min="11564" max="11566" width="15.7109375" style="2" customWidth="1"/>
    <col min="11567" max="11567" width="2.85546875" style="2" customWidth="1"/>
    <col min="11568" max="11569" width="11.42578125" style="2" customWidth="1"/>
    <col min="11570" max="11777" width="11.42578125" style="2"/>
    <col min="11778" max="11778" width="2.85546875" style="2" customWidth="1"/>
    <col min="11779" max="11780" width="37.5703125" style="2" customWidth="1"/>
    <col min="11781" max="11781" width="6" style="2" customWidth="1"/>
    <col min="11782" max="11782" width="2.85546875" style="2" customWidth="1"/>
    <col min="11783" max="11785" width="15.7109375" style="2" customWidth="1"/>
    <col min="11786" max="11786" width="2.85546875" style="2" customWidth="1"/>
    <col min="11787" max="11789" width="15.7109375" style="2" customWidth="1"/>
    <col min="11790" max="11790" width="2.85546875" style="2" customWidth="1"/>
    <col min="11791" max="11793" width="15.7109375" style="2" customWidth="1"/>
    <col min="11794" max="11795" width="2.85546875" style="2" customWidth="1"/>
    <col min="11796" max="11798" width="15.7109375" style="2" customWidth="1"/>
    <col min="11799" max="11800" width="2.85546875" style="2" customWidth="1"/>
    <col min="11801" max="11802" width="15.7109375" style="2" customWidth="1"/>
    <col min="11803" max="11803" width="2.85546875" style="2" customWidth="1"/>
    <col min="11804" max="11805" width="37.5703125" style="2" customWidth="1"/>
    <col min="11806" max="11806" width="2.85546875" style="2" customWidth="1"/>
    <col min="11807" max="11809" width="15.7109375" style="2" customWidth="1"/>
    <col min="11810" max="11810" width="2.85546875" style="2" customWidth="1"/>
    <col min="11811" max="11813" width="15.7109375" style="2" customWidth="1"/>
    <col min="11814" max="11814" width="2.85546875" style="2" customWidth="1"/>
    <col min="11815" max="11817" width="15.7109375" style="2" customWidth="1"/>
    <col min="11818" max="11819" width="2.85546875" style="2" customWidth="1"/>
    <col min="11820" max="11822" width="15.7109375" style="2" customWidth="1"/>
    <col min="11823" max="11823" width="2.85546875" style="2" customWidth="1"/>
    <col min="11824" max="11825" width="11.42578125" style="2" customWidth="1"/>
    <col min="11826" max="12033" width="11.42578125" style="2"/>
    <col min="12034" max="12034" width="2.85546875" style="2" customWidth="1"/>
    <col min="12035" max="12036" width="37.5703125" style="2" customWidth="1"/>
    <col min="12037" max="12037" width="6" style="2" customWidth="1"/>
    <col min="12038" max="12038" width="2.85546875" style="2" customWidth="1"/>
    <col min="12039" max="12041" width="15.7109375" style="2" customWidth="1"/>
    <col min="12042" max="12042" width="2.85546875" style="2" customWidth="1"/>
    <col min="12043" max="12045" width="15.7109375" style="2" customWidth="1"/>
    <col min="12046" max="12046" width="2.85546875" style="2" customWidth="1"/>
    <col min="12047" max="12049" width="15.7109375" style="2" customWidth="1"/>
    <col min="12050" max="12051" width="2.85546875" style="2" customWidth="1"/>
    <col min="12052" max="12054" width="15.7109375" style="2" customWidth="1"/>
    <col min="12055" max="12056" width="2.85546875" style="2" customWidth="1"/>
    <col min="12057" max="12058" width="15.7109375" style="2" customWidth="1"/>
    <col min="12059" max="12059" width="2.85546875" style="2" customWidth="1"/>
    <col min="12060" max="12061" width="37.5703125" style="2" customWidth="1"/>
    <col min="12062" max="12062" width="2.85546875" style="2" customWidth="1"/>
    <col min="12063" max="12065" width="15.7109375" style="2" customWidth="1"/>
    <col min="12066" max="12066" width="2.85546875" style="2" customWidth="1"/>
    <col min="12067" max="12069" width="15.7109375" style="2" customWidth="1"/>
    <col min="12070" max="12070" width="2.85546875" style="2" customWidth="1"/>
    <col min="12071" max="12073" width="15.7109375" style="2" customWidth="1"/>
    <col min="12074" max="12075" width="2.85546875" style="2" customWidth="1"/>
    <col min="12076" max="12078" width="15.7109375" style="2" customWidth="1"/>
    <col min="12079" max="12079" width="2.85546875" style="2" customWidth="1"/>
    <col min="12080" max="12081" width="11.42578125" style="2" customWidth="1"/>
    <col min="12082" max="12289" width="11.42578125" style="2"/>
    <col min="12290" max="12290" width="2.85546875" style="2" customWidth="1"/>
    <col min="12291" max="12292" width="37.5703125" style="2" customWidth="1"/>
    <col min="12293" max="12293" width="6" style="2" customWidth="1"/>
    <col min="12294" max="12294" width="2.85546875" style="2" customWidth="1"/>
    <col min="12295" max="12297" width="15.7109375" style="2" customWidth="1"/>
    <col min="12298" max="12298" width="2.85546875" style="2" customWidth="1"/>
    <col min="12299" max="12301" width="15.7109375" style="2" customWidth="1"/>
    <col min="12302" max="12302" width="2.85546875" style="2" customWidth="1"/>
    <col min="12303" max="12305" width="15.7109375" style="2" customWidth="1"/>
    <col min="12306" max="12307" width="2.85546875" style="2" customWidth="1"/>
    <col min="12308" max="12310" width="15.7109375" style="2" customWidth="1"/>
    <col min="12311" max="12312" width="2.85546875" style="2" customWidth="1"/>
    <col min="12313" max="12314" width="15.7109375" style="2" customWidth="1"/>
    <col min="12315" max="12315" width="2.85546875" style="2" customWidth="1"/>
    <col min="12316" max="12317" width="37.5703125" style="2" customWidth="1"/>
    <col min="12318" max="12318" width="2.85546875" style="2" customWidth="1"/>
    <col min="12319" max="12321" width="15.7109375" style="2" customWidth="1"/>
    <col min="12322" max="12322" width="2.85546875" style="2" customWidth="1"/>
    <col min="12323" max="12325" width="15.7109375" style="2" customWidth="1"/>
    <col min="12326" max="12326" width="2.85546875" style="2" customWidth="1"/>
    <col min="12327" max="12329" width="15.7109375" style="2" customWidth="1"/>
    <col min="12330" max="12331" width="2.85546875" style="2" customWidth="1"/>
    <col min="12332" max="12334" width="15.7109375" style="2" customWidth="1"/>
    <col min="12335" max="12335" width="2.85546875" style="2" customWidth="1"/>
    <col min="12336" max="12337" width="11.42578125" style="2" customWidth="1"/>
    <col min="12338" max="12545" width="11.42578125" style="2"/>
    <col min="12546" max="12546" width="2.85546875" style="2" customWidth="1"/>
    <col min="12547" max="12548" width="37.5703125" style="2" customWidth="1"/>
    <col min="12549" max="12549" width="6" style="2" customWidth="1"/>
    <col min="12550" max="12550" width="2.85546875" style="2" customWidth="1"/>
    <col min="12551" max="12553" width="15.7109375" style="2" customWidth="1"/>
    <col min="12554" max="12554" width="2.85546875" style="2" customWidth="1"/>
    <col min="12555" max="12557" width="15.7109375" style="2" customWidth="1"/>
    <col min="12558" max="12558" width="2.85546875" style="2" customWidth="1"/>
    <col min="12559" max="12561" width="15.7109375" style="2" customWidth="1"/>
    <col min="12562" max="12563" width="2.85546875" style="2" customWidth="1"/>
    <col min="12564" max="12566" width="15.7109375" style="2" customWidth="1"/>
    <col min="12567" max="12568" width="2.85546875" style="2" customWidth="1"/>
    <col min="12569" max="12570" width="15.7109375" style="2" customWidth="1"/>
    <col min="12571" max="12571" width="2.85546875" style="2" customWidth="1"/>
    <col min="12572" max="12573" width="37.5703125" style="2" customWidth="1"/>
    <col min="12574" max="12574" width="2.85546875" style="2" customWidth="1"/>
    <col min="12575" max="12577" width="15.7109375" style="2" customWidth="1"/>
    <col min="12578" max="12578" width="2.85546875" style="2" customWidth="1"/>
    <col min="12579" max="12581" width="15.7109375" style="2" customWidth="1"/>
    <col min="12582" max="12582" width="2.85546875" style="2" customWidth="1"/>
    <col min="12583" max="12585" width="15.7109375" style="2" customWidth="1"/>
    <col min="12586" max="12587" width="2.85546875" style="2" customWidth="1"/>
    <col min="12588" max="12590" width="15.7109375" style="2" customWidth="1"/>
    <col min="12591" max="12591" width="2.85546875" style="2" customWidth="1"/>
    <col min="12592" max="12593" width="11.42578125" style="2" customWidth="1"/>
    <col min="12594" max="12801" width="11.42578125" style="2"/>
    <col min="12802" max="12802" width="2.85546875" style="2" customWidth="1"/>
    <col min="12803" max="12804" width="37.5703125" style="2" customWidth="1"/>
    <col min="12805" max="12805" width="6" style="2" customWidth="1"/>
    <col min="12806" max="12806" width="2.85546875" style="2" customWidth="1"/>
    <col min="12807" max="12809" width="15.7109375" style="2" customWidth="1"/>
    <col min="12810" max="12810" width="2.85546875" style="2" customWidth="1"/>
    <col min="12811" max="12813" width="15.7109375" style="2" customWidth="1"/>
    <col min="12814" max="12814" width="2.85546875" style="2" customWidth="1"/>
    <col min="12815" max="12817" width="15.7109375" style="2" customWidth="1"/>
    <col min="12818" max="12819" width="2.85546875" style="2" customWidth="1"/>
    <col min="12820" max="12822" width="15.7109375" style="2" customWidth="1"/>
    <col min="12823" max="12824" width="2.85546875" style="2" customWidth="1"/>
    <col min="12825" max="12826" width="15.7109375" style="2" customWidth="1"/>
    <col min="12827" max="12827" width="2.85546875" style="2" customWidth="1"/>
    <col min="12828" max="12829" width="37.5703125" style="2" customWidth="1"/>
    <col min="12830" max="12830" width="2.85546875" style="2" customWidth="1"/>
    <col min="12831" max="12833" width="15.7109375" style="2" customWidth="1"/>
    <col min="12834" max="12834" width="2.85546875" style="2" customWidth="1"/>
    <col min="12835" max="12837" width="15.7109375" style="2" customWidth="1"/>
    <col min="12838" max="12838" width="2.85546875" style="2" customWidth="1"/>
    <col min="12839" max="12841" width="15.7109375" style="2" customWidth="1"/>
    <col min="12842" max="12843" width="2.85546875" style="2" customWidth="1"/>
    <col min="12844" max="12846" width="15.7109375" style="2" customWidth="1"/>
    <col min="12847" max="12847" width="2.85546875" style="2" customWidth="1"/>
    <col min="12848" max="12849" width="11.42578125" style="2" customWidth="1"/>
    <col min="12850" max="13057" width="11.42578125" style="2"/>
    <col min="13058" max="13058" width="2.85546875" style="2" customWidth="1"/>
    <col min="13059" max="13060" width="37.5703125" style="2" customWidth="1"/>
    <col min="13061" max="13061" width="6" style="2" customWidth="1"/>
    <col min="13062" max="13062" width="2.85546875" style="2" customWidth="1"/>
    <col min="13063" max="13065" width="15.7109375" style="2" customWidth="1"/>
    <col min="13066" max="13066" width="2.85546875" style="2" customWidth="1"/>
    <col min="13067" max="13069" width="15.7109375" style="2" customWidth="1"/>
    <col min="13070" max="13070" width="2.85546875" style="2" customWidth="1"/>
    <col min="13071" max="13073" width="15.7109375" style="2" customWidth="1"/>
    <col min="13074" max="13075" width="2.85546875" style="2" customWidth="1"/>
    <col min="13076" max="13078" width="15.7109375" style="2" customWidth="1"/>
    <col min="13079" max="13080" width="2.85546875" style="2" customWidth="1"/>
    <col min="13081" max="13082" width="15.7109375" style="2" customWidth="1"/>
    <col min="13083" max="13083" width="2.85546875" style="2" customWidth="1"/>
    <col min="13084" max="13085" width="37.5703125" style="2" customWidth="1"/>
    <col min="13086" max="13086" width="2.85546875" style="2" customWidth="1"/>
    <col min="13087" max="13089" width="15.7109375" style="2" customWidth="1"/>
    <col min="13090" max="13090" width="2.85546875" style="2" customWidth="1"/>
    <col min="13091" max="13093" width="15.7109375" style="2" customWidth="1"/>
    <col min="13094" max="13094" width="2.85546875" style="2" customWidth="1"/>
    <col min="13095" max="13097" width="15.7109375" style="2" customWidth="1"/>
    <col min="13098" max="13099" width="2.85546875" style="2" customWidth="1"/>
    <col min="13100" max="13102" width="15.7109375" style="2" customWidth="1"/>
    <col min="13103" max="13103" width="2.85546875" style="2" customWidth="1"/>
    <col min="13104" max="13105" width="11.42578125" style="2" customWidth="1"/>
    <col min="13106" max="13313" width="11.42578125" style="2"/>
    <col min="13314" max="13314" width="2.85546875" style="2" customWidth="1"/>
    <col min="13315" max="13316" width="37.5703125" style="2" customWidth="1"/>
    <col min="13317" max="13317" width="6" style="2" customWidth="1"/>
    <col min="13318" max="13318" width="2.85546875" style="2" customWidth="1"/>
    <col min="13319" max="13321" width="15.7109375" style="2" customWidth="1"/>
    <col min="13322" max="13322" width="2.85546875" style="2" customWidth="1"/>
    <col min="13323" max="13325" width="15.7109375" style="2" customWidth="1"/>
    <col min="13326" max="13326" width="2.85546875" style="2" customWidth="1"/>
    <col min="13327" max="13329" width="15.7109375" style="2" customWidth="1"/>
    <col min="13330" max="13331" width="2.85546875" style="2" customWidth="1"/>
    <col min="13332" max="13334" width="15.7109375" style="2" customWidth="1"/>
    <col min="13335" max="13336" width="2.85546875" style="2" customWidth="1"/>
    <col min="13337" max="13338" width="15.7109375" style="2" customWidth="1"/>
    <col min="13339" max="13339" width="2.85546875" style="2" customWidth="1"/>
    <col min="13340" max="13341" width="37.5703125" style="2" customWidth="1"/>
    <col min="13342" max="13342" width="2.85546875" style="2" customWidth="1"/>
    <col min="13343" max="13345" width="15.7109375" style="2" customWidth="1"/>
    <col min="13346" max="13346" width="2.85546875" style="2" customWidth="1"/>
    <col min="13347" max="13349" width="15.7109375" style="2" customWidth="1"/>
    <col min="13350" max="13350" width="2.85546875" style="2" customWidth="1"/>
    <col min="13351" max="13353" width="15.7109375" style="2" customWidth="1"/>
    <col min="13354" max="13355" width="2.85546875" style="2" customWidth="1"/>
    <col min="13356" max="13358" width="15.7109375" style="2" customWidth="1"/>
    <col min="13359" max="13359" width="2.85546875" style="2" customWidth="1"/>
    <col min="13360" max="13361" width="11.42578125" style="2" customWidth="1"/>
    <col min="13362" max="13569" width="11.42578125" style="2"/>
    <col min="13570" max="13570" width="2.85546875" style="2" customWidth="1"/>
    <col min="13571" max="13572" width="37.5703125" style="2" customWidth="1"/>
    <col min="13573" max="13573" width="6" style="2" customWidth="1"/>
    <col min="13574" max="13574" width="2.85546875" style="2" customWidth="1"/>
    <col min="13575" max="13577" width="15.7109375" style="2" customWidth="1"/>
    <col min="13578" max="13578" width="2.85546875" style="2" customWidth="1"/>
    <col min="13579" max="13581" width="15.7109375" style="2" customWidth="1"/>
    <col min="13582" max="13582" width="2.85546875" style="2" customWidth="1"/>
    <col min="13583" max="13585" width="15.7109375" style="2" customWidth="1"/>
    <col min="13586" max="13587" width="2.85546875" style="2" customWidth="1"/>
    <col min="13588" max="13590" width="15.7109375" style="2" customWidth="1"/>
    <col min="13591" max="13592" width="2.85546875" style="2" customWidth="1"/>
    <col min="13593" max="13594" width="15.7109375" style="2" customWidth="1"/>
    <col min="13595" max="13595" width="2.85546875" style="2" customWidth="1"/>
    <col min="13596" max="13597" width="37.5703125" style="2" customWidth="1"/>
    <col min="13598" max="13598" width="2.85546875" style="2" customWidth="1"/>
    <col min="13599" max="13601" width="15.7109375" style="2" customWidth="1"/>
    <col min="13602" max="13602" width="2.85546875" style="2" customWidth="1"/>
    <col min="13603" max="13605" width="15.7109375" style="2" customWidth="1"/>
    <col min="13606" max="13606" width="2.85546875" style="2" customWidth="1"/>
    <col min="13607" max="13609" width="15.7109375" style="2" customWidth="1"/>
    <col min="13610" max="13611" width="2.85546875" style="2" customWidth="1"/>
    <col min="13612" max="13614" width="15.7109375" style="2" customWidth="1"/>
    <col min="13615" max="13615" width="2.85546875" style="2" customWidth="1"/>
    <col min="13616" max="13617" width="11.42578125" style="2" customWidth="1"/>
    <col min="13618" max="13825" width="11.42578125" style="2"/>
    <col min="13826" max="13826" width="2.85546875" style="2" customWidth="1"/>
    <col min="13827" max="13828" width="37.5703125" style="2" customWidth="1"/>
    <col min="13829" max="13829" width="6" style="2" customWidth="1"/>
    <col min="13830" max="13830" width="2.85546875" style="2" customWidth="1"/>
    <col min="13831" max="13833" width="15.7109375" style="2" customWidth="1"/>
    <col min="13834" max="13834" width="2.85546875" style="2" customWidth="1"/>
    <col min="13835" max="13837" width="15.7109375" style="2" customWidth="1"/>
    <col min="13838" max="13838" width="2.85546875" style="2" customWidth="1"/>
    <col min="13839" max="13841" width="15.7109375" style="2" customWidth="1"/>
    <col min="13842" max="13843" width="2.85546875" style="2" customWidth="1"/>
    <col min="13844" max="13846" width="15.7109375" style="2" customWidth="1"/>
    <col min="13847" max="13848" width="2.85546875" style="2" customWidth="1"/>
    <col min="13849" max="13850" width="15.7109375" style="2" customWidth="1"/>
    <col min="13851" max="13851" width="2.85546875" style="2" customWidth="1"/>
    <col min="13852" max="13853" width="37.5703125" style="2" customWidth="1"/>
    <col min="13854" max="13854" width="2.85546875" style="2" customWidth="1"/>
    <col min="13855" max="13857" width="15.7109375" style="2" customWidth="1"/>
    <col min="13858" max="13858" width="2.85546875" style="2" customWidth="1"/>
    <col min="13859" max="13861" width="15.7109375" style="2" customWidth="1"/>
    <col min="13862" max="13862" width="2.85546875" style="2" customWidth="1"/>
    <col min="13863" max="13865" width="15.7109375" style="2" customWidth="1"/>
    <col min="13866" max="13867" width="2.85546875" style="2" customWidth="1"/>
    <col min="13868" max="13870" width="15.7109375" style="2" customWidth="1"/>
    <col min="13871" max="13871" width="2.85546875" style="2" customWidth="1"/>
    <col min="13872" max="13873" width="11.42578125" style="2" customWidth="1"/>
    <col min="13874" max="14081" width="11.42578125" style="2"/>
    <col min="14082" max="14082" width="2.85546875" style="2" customWidth="1"/>
    <col min="14083" max="14084" width="37.5703125" style="2" customWidth="1"/>
    <col min="14085" max="14085" width="6" style="2" customWidth="1"/>
    <col min="14086" max="14086" width="2.85546875" style="2" customWidth="1"/>
    <col min="14087" max="14089" width="15.7109375" style="2" customWidth="1"/>
    <col min="14090" max="14090" width="2.85546875" style="2" customWidth="1"/>
    <col min="14091" max="14093" width="15.7109375" style="2" customWidth="1"/>
    <col min="14094" max="14094" width="2.85546875" style="2" customWidth="1"/>
    <col min="14095" max="14097" width="15.7109375" style="2" customWidth="1"/>
    <col min="14098" max="14099" width="2.85546875" style="2" customWidth="1"/>
    <col min="14100" max="14102" width="15.7109375" style="2" customWidth="1"/>
    <col min="14103" max="14104" width="2.85546875" style="2" customWidth="1"/>
    <col min="14105" max="14106" width="15.7109375" style="2" customWidth="1"/>
    <col min="14107" max="14107" width="2.85546875" style="2" customWidth="1"/>
    <col min="14108" max="14109" width="37.5703125" style="2" customWidth="1"/>
    <col min="14110" max="14110" width="2.85546875" style="2" customWidth="1"/>
    <col min="14111" max="14113" width="15.7109375" style="2" customWidth="1"/>
    <col min="14114" max="14114" width="2.85546875" style="2" customWidth="1"/>
    <col min="14115" max="14117" width="15.7109375" style="2" customWidth="1"/>
    <col min="14118" max="14118" width="2.85546875" style="2" customWidth="1"/>
    <col min="14119" max="14121" width="15.7109375" style="2" customWidth="1"/>
    <col min="14122" max="14123" width="2.85546875" style="2" customWidth="1"/>
    <col min="14124" max="14126" width="15.7109375" style="2" customWidth="1"/>
    <col min="14127" max="14127" width="2.85546875" style="2" customWidth="1"/>
    <col min="14128" max="14129" width="11.42578125" style="2" customWidth="1"/>
    <col min="14130" max="14337" width="11.42578125" style="2"/>
    <col min="14338" max="14338" width="2.85546875" style="2" customWidth="1"/>
    <col min="14339" max="14340" width="37.5703125" style="2" customWidth="1"/>
    <col min="14341" max="14341" width="6" style="2" customWidth="1"/>
    <col min="14342" max="14342" width="2.85546875" style="2" customWidth="1"/>
    <col min="14343" max="14345" width="15.7109375" style="2" customWidth="1"/>
    <col min="14346" max="14346" width="2.85546875" style="2" customWidth="1"/>
    <col min="14347" max="14349" width="15.7109375" style="2" customWidth="1"/>
    <col min="14350" max="14350" width="2.85546875" style="2" customWidth="1"/>
    <col min="14351" max="14353" width="15.7109375" style="2" customWidth="1"/>
    <col min="14354" max="14355" width="2.85546875" style="2" customWidth="1"/>
    <col min="14356" max="14358" width="15.7109375" style="2" customWidth="1"/>
    <col min="14359" max="14360" width="2.85546875" style="2" customWidth="1"/>
    <col min="14361" max="14362" width="15.7109375" style="2" customWidth="1"/>
    <col min="14363" max="14363" width="2.85546875" style="2" customWidth="1"/>
    <col min="14364" max="14365" width="37.5703125" style="2" customWidth="1"/>
    <col min="14366" max="14366" width="2.85546875" style="2" customWidth="1"/>
    <col min="14367" max="14369" width="15.7109375" style="2" customWidth="1"/>
    <col min="14370" max="14370" width="2.85546875" style="2" customWidth="1"/>
    <col min="14371" max="14373" width="15.7109375" style="2" customWidth="1"/>
    <col min="14374" max="14374" width="2.85546875" style="2" customWidth="1"/>
    <col min="14375" max="14377" width="15.7109375" style="2" customWidth="1"/>
    <col min="14378" max="14379" width="2.85546875" style="2" customWidth="1"/>
    <col min="14380" max="14382" width="15.7109375" style="2" customWidth="1"/>
    <col min="14383" max="14383" width="2.85546875" style="2" customWidth="1"/>
    <col min="14384" max="14385" width="11.42578125" style="2" customWidth="1"/>
    <col min="14386" max="14593" width="11.42578125" style="2"/>
    <col min="14594" max="14594" width="2.85546875" style="2" customWidth="1"/>
    <col min="14595" max="14596" width="37.5703125" style="2" customWidth="1"/>
    <col min="14597" max="14597" width="6" style="2" customWidth="1"/>
    <col min="14598" max="14598" width="2.85546875" style="2" customWidth="1"/>
    <col min="14599" max="14601" width="15.7109375" style="2" customWidth="1"/>
    <col min="14602" max="14602" width="2.85546875" style="2" customWidth="1"/>
    <col min="14603" max="14605" width="15.7109375" style="2" customWidth="1"/>
    <col min="14606" max="14606" width="2.85546875" style="2" customWidth="1"/>
    <col min="14607" max="14609" width="15.7109375" style="2" customWidth="1"/>
    <col min="14610" max="14611" width="2.85546875" style="2" customWidth="1"/>
    <col min="14612" max="14614" width="15.7109375" style="2" customWidth="1"/>
    <col min="14615" max="14616" width="2.85546875" style="2" customWidth="1"/>
    <col min="14617" max="14618" width="15.7109375" style="2" customWidth="1"/>
    <col min="14619" max="14619" width="2.85546875" style="2" customWidth="1"/>
    <col min="14620" max="14621" width="37.5703125" style="2" customWidth="1"/>
    <col min="14622" max="14622" width="2.85546875" style="2" customWidth="1"/>
    <col min="14623" max="14625" width="15.7109375" style="2" customWidth="1"/>
    <col min="14626" max="14626" width="2.85546875" style="2" customWidth="1"/>
    <col min="14627" max="14629" width="15.7109375" style="2" customWidth="1"/>
    <col min="14630" max="14630" width="2.85546875" style="2" customWidth="1"/>
    <col min="14631" max="14633" width="15.7109375" style="2" customWidth="1"/>
    <col min="14634" max="14635" width="2.85546875" style="2" customWidth="1"/>
    <col min="14636" max="14638" width="15.7109375" style="2" customWidth="1"/>
    <col min="14639" max="14639" width="2.85546875" style="2" customWidth="1"/>
    <col min="14640" max="14641" width="11.42578125" style="2" customWidth="1"/>
    <col min="14642" max="14849" width="11.42578125" style="2"/>
    <col min="14850" max="14850" width="2.85546875" style="2" customWidth="1"/>
    <col min="14851" max="14852" width="37.5703125" style="2" customWidth="1"/>
    <col min="14853" max="14853" width="6" style="2" customWidth="1"/>
    <col min="14854" max="14854" width="2.85546875" style="2" customWidth="1"/>
    <col min="14855" max="14857" width="15.7109375" style="2" customWidth="1"/>
    <col min="14858" max="14858" width="2.85546875" style="2" customWidth="1"/>
    <col min="14859" max="14861" width="15.7109375" style="2" customWidth="1"/>
    <col min="14862" max="14862" width="2.85546875" style="2" customWidth="1"/>
    <col min="14863" max="14865" width="15.7109375" style="2" customWidth="1"/>
    <col min="14866" max="14867" width="2.85546875" style="2" customWidth="1"/>
    <col min="14868" max="14870" width="15.7109375" style="2" customWidth="1"/>
    <col min="14871" max="14872" width="2.85546875" style="2" customWidth="1"/>
    <col min="14873" max="14874" width="15.7109375" style="2" customWidth="1"/>
    <col min="14875" max="14875" width="2.85546875" style="2" customWidth="1"/>
    <col min="14876" max="14877" width="37.5703125" style="2" customWidth="1"/>
    <col min="14878" max="14878" width="2.85546875" style="2" customWidth="1"/>
    <col min="14879" max="14881" width="15.7109375" style="2" customWidth="1"/>
    <col min="14882" max="14882" width="2.85546875" style="2" customWidth="1"/>
    <col min="14883" max="14885" width="15.7109375" style="2" customWidth="1"/>
    <col min="14886" max="14886" width="2.85546875" style="2" customWidth="1"/>
    <col min="14887" max="14889" width="15.7109375" style="2" customWidth="1"/>
    <col min="14890" max="14891" width="2.85546875" style="2" customWidth="1"/>
    <col min="14892" max="14894" width="15.7109375" style="2" customWidth="1"/>
    <col min="14895" max="14895" width="2.85546875" style="2" customWidth="1"/>
    <col min="14896" max="14897" width="11.42578125" style="2" customWidth="1"/>
    <col min="14898" max="15105" width="11.42578125" style="2"/>
    <col min="15106" max="15106" width="2.85546875" style="2" customWidth="1"/>
    <col min="15107" max="15108" width="37.5703125" style="2" customWidth="1"/>
    <col min="15109" max="15109" width="6" style="2" customWidth="1"/>
    <col min="15110" max="15110" width="2.85546875" style="2" customWidth="1"/>
    <col min="15111" max="15113" width="15.7109375" style="2" customWidth="1"/>
    <col min="15114" max="15114" width="2.85546875" style="2" customWidth="1"/>
    <col min="15115" max="15117" width="15.7109375" style="2" customWidth="1"/>
    <col min="15118" max="15118" width="2.85546875" style="2" customWidth="1"/>
    <col min="15119" max="15121" width="15.7109375" style="2" customWidth="1"/>
    <col min="15122" max="15123" width="2.85546875" style="2" customWidth="1"/>
    <col min="15124" max="15126" width="15.7109375" style="2" customWidth="1"/>
    <col min="15127" max="15128" width="2.85546875" style="2" customWidth="1"/>
    <col min="15129" max="15130" width="15.7109375" style="2" customWidth="1"/>
    <col min="15131" max="15131" width="2.85546875" style="2" customWidth="1"/>
    <col min="15132" max="15133" width="37.5703125" style="2" customWidth="1"/>
    <col min="15134" max="15134" width="2.85546875" style="2" customWidth="1"/>
    <col min="15135" max="15137" width="15.7109375" style="2" customWidth="1"/>
    <col min="15138" max="15138" width="2.85546875" style="2" customWidth="1"/>
    <col min="15139" max="15141" width="15.7109375" style="2" customWidth="1"/>
    <col min="15142" max="15142" width="2.85546875" style="2" customWidth="1"/>
    <col min="15143" max="15145" width="15.7109375" style="2" customWidth="1"/>
    <col min="15146" max="15147" width="2.85546875" style="2" customWidth="1"/>
    <col min="15148" max="15150" width="15.7109375" style="2" customWidth="1"/>
    <col min="15151" max="15151" width="2.85546875" style="2" customWidth="1"/>
    <col min="15152" max="15153" width="11.42578125" style="2" customWidth="1"/>
    <col min="15154" max="15361" width="11.42578125" style="2"/>
    <col min="15362" max="15362" width="2.85546875" style="2" customWidth="1"/>
    <col min="15363" max="15364" width="37.5703125" style="2" customWidth="1"/>
    <col min="15365" max="15365" width="6" style="2" customWidth="1"/>
    <col min="15366" max="15366" width="2.85546875" style="2" customWidth="1"/>
    <col min="15367" max="15369" width="15.7109375" style="2" customWidth="1"/>
    <col min="15370" max="15370" width="2.85546875" style="2" customWidth="1"/>
    <col min="15371" max="15373" width="15.7109375" style="2" customWidth="1"/>
    <col min="15374" max="15374" width="2.85546875" style="2" customWidth="1"/>
    <col min="15375" max="15377" width="15.7109375" style="2" customWidth="1"/>
    <col min="15378" max="15379" width="2.85546875" style="2" customWidth="1"/>
    <col min="15380" max="15382" width="15.7109375" style="2" customWidth="1"/>
    <col min="15383" max="15384" width="2.85546875" style="2" customWidth="1"/>
    <col min="15385" max="15386" width="15.7109375" style="2" customWidth="1"/>
    <col min="15387" max="15387" width="2.85546875" style="2" customWidth="1"/>
    <col min="15388" max="15389" width="37.5703125" style="2" customWidth="1"/>
    <col min="15390" max="15390" width="2.85546875" style="2" customWidth="1"/>
    <col min="15391" max="15393" width="15.7109375" style="2" customWidth="1"/>
    <col min="15394" max="15394" width="2.85546875" style="2" customWidth="1"/>
    <col min="15395" max="15397" width="15.7109375" style="2" customWidth="1"/>
    <col min="15398" max="15398" width="2.85546875" style="2" customWidth="1"/>
    <col min="15399" max="15401" width="15.7109375" style="2" customWidth="1"/>
    <col min="15402" max="15403" width="2.85546875" style="2" customWidth="1"/>
    <col min="15404" max="15406" width="15.7109375" style="2" customWidth="1"/>
    <col min="15407" max="15407" width="2.85546875" style="2" customWidth="1"/>
    <col min="15408" max="15409" width="11.42578125" style="2" customWidth="1"/>
    <col min="15410" max="15617" width="11.42578125" style="2"/>
    <col min="15618" max="15618" width="2.85546875" style="2" customWidth="1"/>
    <col min="15619" max="15620" width="37.5703125" style="2" customWidth="1"/>
    <col min="15621" max="15621" width="6" style="2" customWidth="1"/>
    <col min="15622" max="15622" width="2.85546875" style="2" customWidth="1"/>
    <col min="15623" max="15625" width="15.7109375" style="2" customWidth="1"/>
    <col min="15626" max="15626" width="2.85546875" style="2" customWidth="1"/>
    <col min="15627" max="15629" width="15.7109375" style="2" customWidth="1"/>
    <col min="15630" max="15630" width="2.85546875" style="2" customWidth="1"/>
    <col min="15631" max="15633" width="15.7109375" style="2" customWidth="1"/>
    <col min="15634" max="15635" width="2.85546875" style="2" customWidth="1"/>
    <col min="15636" max="15638" width="15.7109375" style="2" customWidth="1"/>
    <col min="15639" max="15640" width="2.85546875" style="2" customWidth="1"/>
    <col min="15641" max="15642" width="15.7109375" style="2" customWidth="1"/>
    <col min="15643" max="15643" width="2.85546875" style="2" customWidth="1"/>
    <col min="15644" max="15645" width="37.5703125" style="2" customWidth="1"/>
    <col min="15646" max="15646" width="2.85546875" style="2" customWidth="1"/>
    <col min="15647" max="15649" width="15.7109375" style="2" customWidth="1"/>
    <col min="15650" max="15650" width="2.85546875" style="2" customWidth="1"/>
    <col min="15651" max="15653" width="15.7109375" style="2" customWidth="1"/>
    <col min="15654" max="15654" width="2.85546875" style="2" customWidth="1"/>
    <col min="15655" max="15657" width="15.7109375" style="2" customWidth="1"/>
    <col min="15658" max="15659" width="2.85546875" style="2" customWidth="1"/>
    <col min="15660" max="15662" width="15.7109375" style="2" customWidth="1"/>
    <col min="15663" max="15663" width="2.85546875" style="2" customWidth="1"/>
    <col min="15664" max="15665" width="11.42578125" style="2" customWidth="1"/>
    <col min="15666" max="15873" width="11.42578125" style="2"/>
    <col min="15874" max="15874" width="2.85546875" style="2" customWidth="1"/>
    <col min="15875" max="15876" width="37.5703125" style="2" customWidth="1"/>
    <col min="15877" max="15877" width="6" style="2" customWidth="1"/>
    <col min="15878" max="15878" width="2.85546875" style="2" customWidth="1"/>
    <col min="15879" max="15881" width="15.7109375" style="2" customWidth="1"/>
    <col min="15882" max="15882" width="2.85546875" style="2" customWidth="1"/>
    <col min="15883" max="15885" width="15.7109375" style="2" customWidth="1"/>
    <col min="15886" max="15886" width="2.85546875" style="2" customWidth="1"/>
    <col min="15887" max="15889" width="15.7109375" style="2" customWidth="1"/>
    <col min="15890" max="15891" width="2.85546875" style="2" customWidth="1"/>
    <col min="15892" max="15894" width="15.7109375" style="2" customWidth="1"/>
    <col min="15895" max="15896" width="2.85546875" style="2" customWidth="1"/>
    <col min="15897" max="15898" width="15.7109375" style="2" customWidth="1"/>
    <col min="15899" max="15899" width="2.85546875" style="2" customWidth="1"/>
    <col min="15900" max="15901" width="37.5703125" style="2" customWidth="1"/>
    <col min="15902" max="15902" width="2.85546875" style="2" customWidth="1"/>
    <col min="15903" max="15905" width="15.7109375" style="2" customWidth="1"/>
    <col min="15906" max="15906" width="2.85546875" style="2" customWidth="1"/>
    <col min="15907" max="15909" width="15.7109375" style="2" customWidth="1"/>
    <col min="15910" max="15910" width="2.85546875" style="2" customWidth="1"/>
    <col min="15911" max="15913" width="15.7109375" style="2" customWidth="1"/>
    <col min="15914" max="15915" width="2.85546875" style="2" customWidth="1"/>
    <col min="15916" max="15918" width="15.7109375" style="2" customWidth="1"/>
    <col min="15919" max="15919" width="2.85546875" style="2" customWidth="1"/>
    <col min="15920" max="15921" width="11.42578125" style="2" customWidth="1"/>
    <col min="15922" max="16129" width="11.42578125" style="2"/>
    <col min="16130" max="16130" width="2.85546875" style="2" customWidth="1"/>
    <col min="16131" max="16132" width="37.5703125" style="2" customWidth="1"/>
    <col min="16133" max="16133" width="6" style="2" customWidth="1"/>
    <col min="16134" max="16134" width="2.85546875" style="2" customWidth="1"/>
    <col min="16135" max="16137" width="15.7109375" style="2" customWidth="1"/>
    <col min="16138" max="16138" width="2.85546875" style="2" customWidth="1"/>
    <col min="16139" max="16141" width="15.7109375" style="2" customWidth="1"/>
    <col min="16142" max="16142" width="2.85546875" style="2" customWidth="1"/>
    <col min="16143" max="16145" width="15.7109375" style="2" customWidth="1"/>
    <col min="16146" max="16147" width="2.85546875" style="2" customWidth="1"/>
    <col min="16148" max="16150" width="15.7109375" style="2" customWidth="1"/>
    <col min="16151" max="16152" width="2.85546875" style="2" customWidth="1"/>
    <col min="16153" max="16154" width="15.7109375" style="2" customWidth="1"/>
    <col min="16155" max="16155" width="2.85546875" style="2" customWidth="1"/>
    <col min="16156" max="16157" width="37.5703125" style="2" customWidth="1"/>
    <col min="16158" max="16158" width="2.85546875" style="2" customWidth="1"/>
    <col min="16159" max="16161" width="15.7109375" style="2" customWidth="1"/>
    <col min="16162" max="16162" width="2.85546875" style="2" customWidth="1"/>
    <col min="16163" max="16165" width="15.7109375" style="2" customWidth="1"/>
    <col min="16166" max="16166" width="2.85546875" style="2" customWidth="1"/>
    <col min="16167" max="16169" width="15.7109375" style="2" customWidth="1"/>
    <col min="16170" max="16171" width="2.85546875" style="2" customWidth="1"/>
    <col min="16172" max="16174" width="15.7109375" style="2" customWidth="1"/>
    <col min="16175" max="16175" width="2.85546875" style="2" customWidth="1"/>
    <col min="16176" max="16177" width="11.42578125" style="2" customWidth="1"/>
    <col min="16178" max="16384" width="11.42578125" style="2"/>
  </cols>
  <sheetData>
    <row r="1" spans="1:49" ht="12" customHeight="1" x14ac:dyDescent="0.25">
      <c r="A1" s="1"/>
      <c r="B1" s="1"/>
      <c r="C1" s="1"/>
      <c r="E1" s="21"/>
      <c r="F1" s="1"/>
      <c r="G1" s="1"/>
      <c r="H1" s="1"/>
      <c r="J1" s="1"/>
      <c r="K1" s="1"/>
      <c r="L1" s="1"/>
      <c r="O1" s="1"/>
      <c r="P1" s="1"/>
      <c r="Q1" s="1"/>
      <c r="T1" s="1"/>
      <c r="U1" s="1"/>
      <c r="V1" s="1"/>
      <c r="Y1" s="102"/>
      <c r="Z1" s="102"/>
      <c r="AB1" s="1"/>
      <c r="AC1" s="1"/>
      <c r="AD1" s="21"/>
      <c r="AE1" s="237"/>
      <c r="AF1" s="1"/>
      <c r="AG1" s="1"/>
      <c r="AI1" s="237"/>
      <c r="AJ1" s="1"/>
      <c r="AK1" s="1"/>
      <c r="AM1" s="237"/>
      <c r="AN1" s="1"/>
      <c r="AO1" s="1"/>
      <c r="AR1" s="1"/>
      <c r="AS1" s="1"/>
      <c r="AT1" s="1"/>
      <c r="AV1" s="185"/>
      <c r="AW1" s="185"/>
    </row>
    <row r="2" spans="1:49" ht="12" customHeight="1" x14ac:dyDescent="0.25">
      <c r="A2" s="1"/>
      <c r="B2" s="209" t="s">
        <v>404</v>
      </c>
      <c r="C2" s="209"/>
      <c r="E2" s="224"/>
      <c r="F2" s="5"/>
      <c r="G2" s="5"/>
      <c r="H2" s="5"/>
      <c r="J2" s="5"/>
      <c r="K2" s="5"/>
      <c r="L2" s="5"/>
      <c r="O2" s="5"/>
      <c r="P2" s="5"/>
      <c r="Q2" s="5"/>
      <c r="T2" s="5"/>
      <c r="U2" s="5"/>
      <c r="V2" s="5"/>
      <c r="Y2" s="102"/>
      <c r="Z2" s="102"/>
      <c r="AB2" s="209"/>
      <c r="AC2" s="209"/>
      <c r="AD2" s="224"/>
      <c r="AE2" s="302"/>
      <c r="AF2" s="5"/>
      <c r="AG2" s="5"/>
      <c r="AI2" s="302"/>
      <c r="AJ2" s="5"/>
      <c r="AK2" s="5"/>
      <c r="AM2" s="302"/>
      <c r="AN2" s="5"/>
      <c r="AO2" s="5"/>
      <c r="AR2" s="5"/>
      <c r="AS2" s="5"/>
      <c r="AT2" s="5"/>
      <c r="AV2" s="185"/>
      <c r="AW2" s="185"/>
    </row>
    <row r="3" spans="1:49" ht="12" customHeight="1" x14ac:dyDescent="0.25">
      <c r="A3" s="1"/>
      <c r="B3" s="209" t="s">
        <v>405</v>
      </c>
      <c r="C3" s="209"/>
      <c r="E3" s="224"/>
      <c r="F3" s="5"/>
      <c r="G3" s="5"/>
      <c r="H3" s="5"/>
      <c r="J3" s="5"/>
      <c r="K3" s="5"/>
      <c r="L3" s="5"/>
      <c r="O3" s="5"/>
      <c r="P3" s="5"/>
      <c r="Q3" s="5"/>
      <c r="T3" s="5"/>
      <c r="U3" s="5"/>
      <c r="V3" s="5"/>
      <c r="Y3" s="102"/>
      <c r="Z3" s="102"/>
      <c r="AB3" s="209" t="s">
        <v>405</v>
      </c>
      <c r="AC3" s="209"/>
      <c r="AD3" s="224"/>
      <c r="AE3" s="302"/>
      <c r="AF3" s="5"/>
      <c r="AG3" s="5"/>
      <c r="AI3" s="302"/>
      <c r="AJ3" s="5"/>
      <c r="AK3" s="5"/>
      <c r="AM3" s="302"/>
      <c r="AN3" s="5"/>
      <c r="AO3" s="5"/>
      <c r="AR3" s="5"/>
      <c r="AS3" s="5"/>
      <c r="AT3" s="5"/>
      <c r="AV3" s="185"/>
      <c r="AW3" s="185"/>
    </row>
    <row r="4" spans="1:49" ht="12" customHeight="1" x14ac:dyDescent="0.25">
      <c r="A4" s="10"/>
      <c r="B4" s="82" t="s">
        <v>226</v>
      </c>
      <c r="C4" s="82"/>
      <c r="E4" s="166"/>
      <c r="F4" s="82"/>
      <c r="G4" s="82"/>
      <c r="H4" s="8"/>
      <c r="J4" s="82"/>
      <c r="K4" s="82"/>
      <c r="L4" s="8"/>
      <c r="O4" s="82"/>
      <c r="P4" s="82"/>
      <c r="Q4" s="8"/>
      <c r="T4" s="82"/>
      <c r="U4" s="82"/>
      <c r="V4" s="8"/>
      <c r="Y4" s="102"/>
      <c r="Z4" s="102"/>
      <c r="AB4" s="82" t="s">
        <v>227</v>
      </c>
      <c r="AC4" s="82"/>
      <c r="AD4" s="166"/>
      <c r="AE4" s="434"/>
      <c r="AF4" s="82"/>
      <c r="AG4" s="8"/>
      <c r="AI4" s="434"/>
      <c r="AJ4" s="82"/>
      <c r="AK4" s="8"/>
      <c r="AM4" s="434"/>
      <c r="AN4" s="82"/>
      <c r="AO4" s="8"/>
      <c r="AR4" s="82"/>
      <c r="AS4" s="82"/>
      <c r="AT4" s="8"/>
      <c r="AV4" s="185"/>
      <c r="AW4" s="185"/>
    </row>
    <row r="5" spans="1:49" ht="12" customHeight="1" x14ac:dyDescent="0.25">
      <c r="A5" s="12"/>
      <c r="B5" s="2295" t="s">
        <v>4</v>
      </c>
      <c r="C5" s="2295" t="s">
        <v>357</v>
      </c>
      <c r="D5" s="2295" t="s">
        <v>5</v>
      </c>
      <c r="E5" s="225"/>
      <c r="F5" s="2340">
        <v>2017</v>
      </c>
      <c r="G5" s="2340"/>
      <c r="H5" s="2341"/>
      <c r="J5" s="2340">
        <v>2017</v>
      </c>
      <c r="K5" s="2340"/>
      <c r="L5" s="2341"/>
      <c r="O5" s="2340">
        <v>2016</v>
      </c>
      <c r="P5" s="2340"/>
      <c r="Q5" s="2341"/>
      <c r="T5" s="2340">
        <v>2016</v>
      </c>
      <c r="U5" s="2340"/>
      <c r="V5" s="2341"/>
      <c r="Y5" s="102"/>
      <c r="Z5" s="102"/>
      <c r="AB5" s="2295" t="s">
        <v>4</v>
      </c>
      <c r="AC5" s="2295" t="s">
        <v>357</v>
      </c>
      <c r="AD5" s="225"/>
      <c r="AE5" s="2340">
        <v>2017</v>
      </c>
      <c r="AF5" s="2340"/>
      <c r="AG5" s="2341"/>
      <c r="AI5" s="2340">
        <v>2017</v>
      </c>
      <c r="AJ5" s="2340"/>
      <c r="AK5" s="2341"/>
      <c r="AM5" s="2340">
        <v>2016</v>
      </c>
      <c r="AN5" s="2340"/>
      <c r="AO5" s="2341"/>
      <c r="AR5" s="2340">
        <v>2016</v>
      </c>
      <c r="AS5" s="2340"/>
      <c r="AT5" s="2341"/>
      <c r="AV5" s="185"/>
      <c r="AW5" s="185"/>
    </row>
    <row r="6" spans="1:49" ht="12" customHeight="1" x14ac:dyDescent="0.25">
      <c r="A6" s="12"/>
      <c r="B6" s="2295"/>
      <c r="C6" s="2295"/>
      <c r="D6" s="2295"/>
      <c r="E6" s="225"/>
      <c r="F6" s="2342" t="s">
        <v>228</v>
      </c>
      <c r="G6" s="2342"/>
      <c r="H6" s="2343"/>
      <c r="I6" s="101"/>
      <c r="J6" s="2342" t="s">
        <v>229</v>
      </c>
      <c r="K6" s="2342"/>
      <c r="L6" s="2343"/>
      <c r="O6" s="2342" t="s">
        <v>228</v>
      </c>
      <c r="P6" s="2342"/>
      <c r="Q6" s="2343"/>
      <c r="S6" s="101"/>
      <c r="T6" s="2342" t="s">
        <v>229</v>
      </c>
      <c r="U6" s="2342"/>
      <c r="V6" s="2343"/>
      <c r="Y6" s="2285" t="s">
        <v>656</v>
      </c>
      <c r="Z6" s="2285" t="s">
        <v>191</v>
      </c>
      <c r="AB6" s="2295"/>
      <c r="AC6" s="2295"/>
      <c r="AD6" s="225"/>
      <c r="AE6" s="2342" t="s">
        <v>228</v>
      </c>
      <c r="AF6" s="2342"/>
      <c r="AG6" s="2343"/>
      <c r="AH6" s="101"/>
      <c r="AI6" s="2342" t="s">
        <v>229</v>
      </c>
      <c r="AJ6" s="2342"/>
      <c r="AK6" s="2343"/>
      <c r="AM6" s="2342" t="s">
        <v>228</v>
      </c>
      <c r="AN6" s="2342"/>
      <c r="AO6" s="2343"/>
      <c r="AQ6" s="101"/>
      <c r="AR6" s="2342" t="s">
        <v>229</v>
      </c>
      <c r="AS6" s="2342"/>
      <c r="AT6" s="2343"/>
      <c r="AV6" s="185"/>
      <c r="AW6" s="185"/>
    </row>
    <row r="7" spans="1:49" ht="12" customHeight="1" x14ac:dyDescent="0.25">
      <c r="A7" s="12"/>
      <c r="B7" s="2295"/>
      <c r="C7" s="2295"/>
      <c r="D7" s="2295"/>
      <c r="E7" s="225"/>
      <c r="F7" s="2331" t="s">
        <v>184</v>
      </c>
      <c r="G7" s="2331" t="s">
        <v>230</v>
      </c>
      <c r="H7" s="2331" t="s">
        <v>231</v>
      </c>
      <c r="I7" s="101"/>
      <c r="J7" s="2331" t="s">
        <v>184</v>
      </c>
      <c r="K7" s="2331" t="s">
        <v>230</v>
      </c>
      <c r="L7" s="2331" t="s">
        <v>231</v>
      </c>
      <c r="O7" s="2331" t="s">
        <v>184</v>
      </c>
      <c r="P7" s="2331" t="s">
        <v>230</v>
      </c>
      <c r="Q7" s="2331" t="s">
        <v>231</v>
      </c>
      <c r="S7" s="101"/>
      <c r="T7" s="2331" t="s">
        <v>184</v>
      </c>
      <c r="U7" s="2331" t="s">
        <v>230</v>
      </c>
      <c r="V7" s="2331" t="s">
        <v>231</v>
      </c>
      <c r="Y7" s="2286"/>
      <c r="Z7" s="2286"/>
      <c r="AB7" s="2295"/>
      <c r="AC7" s="2295"/>
      <c r="AD7" s="225"/>
      <c r="AE7" s="2331" t="s">
        <v>184</v>
      </c>
      <c r="AF7" s="2331" t="s">
        <v>230</v>
      </c>
      <c r="AG7" s="2331" t="s">
        <v>231</v>
      </c>
      <c r="AH7" s="101"/>
      <c r="AI7" s="2331" t="s">
        <v>184</v>
      </c>
      <c r="AJ7" s="2331" t="s">
        <v>230</v>
      </c>
      <c r="AK7" s="2331" t="s">
        <v>231</v>
      </c>
      <c r="AM7" s="2331" t="s">
        <v>184</v>
      </c>
      <c r="AN7" s="2331" t="s">
        <v>230</v>
      </c>
      <c r="AO7" s="2331" t="s">
        <v>231</v>
      </c>
      <c r="AQ7" s="101"/>
      <c r="AR7" s="2331" t="s">
        <v>184</v>
      </c>
      <c r="AS7" s="2331" t="s">
        <v>230</v>
      </c>
      <c r="AT7" s="2331" t="s">
        <v>231</v>
      </c>
      <c r="AV7" s="185"/>
      <c r="AW7" s="185"/>
    </row>
    <row r="8" spans="1:49" ht="12" customHeight="1" x14ac:dyDescent="0.25">
      <c r="A8" s="12"/>
      <c r="B8" s="2295"/>
      <c r="C8" s="2295"/>
      <c r="D8" s="2295"/>
      <c r="E8" s="225"/>
      <c r="F8" s="2331"/>
      <c r="G8" s="2331"/>
      <c r="H8" s="2331"/>
      <c r="I8" s="101"/>
      <c r="J8" s="2331"/>
      <c r="K8" s="2331"/>
      <c r="L8" s="2331"/>
      <c r="O8" s="2331"/>
      <c r="P8" s="2331"/>
      <c r="Q8" s="2331"/>
      <c r="S8" s="101"/>
      <c r="T8" s="2331"/>
      <c r="U8" s="2331"/>
      <c r="V8" s="2331"/>
      <c r="Y8" s="2287"/>
      <c r="Z8" s="2287"/>
      <c r="AB8" s="2295"/>
      <c r="AC8" s="2295"/>
      <c r="AD8" s="225"/>
      <c r="AE8" s="2331"/>
      <c r="AF8" s="2331"/>
      <c r="AG8" s="2331"/>
      <c r="AH8" s="101"/>
      <c r="AI8" s="2331"/>
      <c r="AJ8" s="2331"/>
      <c r="AK8" s="2331"/>
      <c r="AM8" s="2331"/>
      <c r="AN8" s="2331"/>
      <c r="AO8" s="2331"/>
      <c r="AQ8" s="101"/>
      <c r="AR8" s="2331"/>
      <c r="AS8" s="2331"/>
      <c r="AT8" s="2331"/>
      <c r="AV8" s="16"/>
      <c r="AW8" s="16"/>
    </row>
    <row r="9" spans="1:49" ht="12" customHeight="1" x14ac:dyDescent="0.25">
      <c r="A9" s="16"/>
      <c r="B9" s="16"/>
      <c r="C9" s="16"/>
      <c r="E9" s="16"/>
      <c r="F9" s="16"/>
      <c r="G9" s="16"/>
      <c r="H9" s="16"/>
      <c r="J9" s="16"/>
      <c r="K9" s="16"/>
      <c r="L9" s="16"/>
      <c r="O9" s="16"/>
      <c r="P9" s="16"/>
      <c r="Q9" s="16"/>
      <c r="T9" s="16"/>
      <c r="U9" s="16"/>
      <c r="V9" s="16"/>
      <c r="Y9" s="19"/>
      <c r="Z9" s="16"/>
      <c r="AB9" s="16"/>
      <c r="AC9" s="16"/>
      <c r="AD9" s="16"/>
      <c r="AE9" s="18"/>
      <c r="AF9" s="16"/>
      <c r="AG9" s="16"/>
      <c r="AI9" s="18"/>
      <c r="AJ9" s="16"/>
      <c r="AK9" s="16"/>
      <c r="AM9" s="18"/>
      <c r="AN9" s="16"/>
      <c r="AO9" s="16"/>
      <c r="AR9" s="16"/>
      <c r="AS9" s="16"/>
      <c r="AT9" s="16"/>
      <c r="AV9" s="16"/>
      <c r="AW9" s="16"/>
    </row>
    <row r="10" spans="1:49" ht="12" customHeight="1" x14ac:dyDescent="0.25">
      <c r="A10" s="1"/>
      <c r="B10" s="431" t="s">
        <v>8</v>
      </c>
      <c r="C10" s="106"/>
      <c r="E10" s="228"/>
      <c r="F10" s="921"/>
      <c r="G10" s="698"/>
      <c r="H10" s="698"/>
      <c r="I10" s="871"/>
      <c r="J10" s="921"/>
      <c r="K10" s="698"/>
      <c r="L10" s="698"/>
      <c r="O10" s="2" t="s">
        <v>598</v>
      </c>
      <c r="P10" s="698" t="s">
        <v>598</v>
      </c>
      <c r="Q10" s="698" t="s">
        <v>598</v>
      </c>
      <c r="R10" s="922"/>
      <c r="S10" s="871"/>
      <c r="T10" s="698" t="s">
        <v>598</v>
      </c>
      <c r="U10" s="698" t="s">
        <v>598</v>
      </c>
      <c r="V10" s="698" t="s">
        <v>598</v>
      </c>
      <c r="Y10" s="23"/>
      <c r="AB10" s="431" t="s">
        <v>8</v>
      </c>
      <c r="AC10" s="106"/>
      <c r="AD10" s="228"/>
      <c r="AE10" s="169"/>
      <c r="AF10" s="21"/>
      <c r="AG10" s="21"/>
      <c r="AI10" s="169"/>
      <c r="AJ10" s="21"/>
      <c r="AK10" s="21"/>
      <c r="AM10" s="169"/>
      <c r="AN10" s="21"/>
      <c r="AO10" s="21"/>
      <c r="AP10" s="1839"/>
      <c r="AR10" s="21"/>
      <c r="AS10" s="21"/>
      <c r="AT10" s="21"/>
      <c r="AV10" s="16"/>
      <c r="AW10" s="16"/>
    </row>
    <row r="11" spans="1:49" ht="12" customHeight="1" x14ac:dyDescent="0.25">
      <c r="A11" s="25"/>
      <c r="B11" s="26" t="s">
        <v>12</v>
      </c>
      <c r="C11" s="457" t="s">
        <v>359</v>
      </c>
      <c r="D11" s="379" t="s">
        <v>13</v>
      </c>
      <c r="E11" s="251"/>
      <c r="F11" s="1014">
        <v>0</v>
      </c>
      <c r="G11" s="910">
        <v>0</v>
      </c>
      <c r="H11" s="910">
        <v>0</v>
      </c>
      <c r="I11" s="859"/>
      <c r="J11" s="1014">
        <v>0</v>
      </c>
      <c r="K11" s="910">
        <v>0</v>
      </c>
      <c r="L11" s="910">
        <v>0</v>
      </c>
      <c r="M11" s="1839"/>
      <c r="N11" s="28"/>
      <c r="O11" s="1014">
        <v>0</v>
      </c>
      <c r="P11" s="910">
        <v>0</v>
      </c>
      <c r="Q11" s="910">
        <v>0</v>
      </c>
      <c r="R11" s="859"/>
      <c r="S11" s="859"/>
      <c r="T11" s="1014">
        <v>0</v>
      </c>
      <c r="U11" s="910">
        <v>0</v>
      </c>
      <c r="V11" s="910">
        <v>0</v>
      </c>
      <c r="W11" s="118"/>
      <c r="X11" s="177"/>
      <c r="Y11" s="1235">
        <f>VLOOKUP(B11,'FX rates'!$B$9:$K$114,9,FALSE)</f>
        <v>16.53961</v>
      </c>
      <c r="Z11" s="1419">
        <f>VLOOKUP(B11,'FX rates'!$B$9:$K$114,10,FALSE)</f>
        <v>14.741</v>
      </c>
      <c r="AA11" s="102"/>
      <c r="AB11" s="26" t="s">
        <v>12</v>
      </c>
      <c r="AC11" s="457" t="s">
        <v>359</v>
      </c>
      <c r="AD11" s="251"/>
      <c r="AE11" s="1740">
        <f t="shared" ref="AE11" si="0">O11/$Y11</f>
        <v>0</v>
      </c>
      <c r="AF11" s="1726">
        <f>G11/Y11</f>
        <v>0</v>
      </c>
      <c r="AG11" s="1696">
        <f>H11/Y11</f>
        <v>0</v>
      </c>
      <c r="AH11" s="244"/>
      <c r="AI11" s="1740">
        <f t="shared" ref="AI11:AI12" si="1">J11/Y11</f>
        <v>0</v>
      </c>
      <c r="AJ11" s="1726">
        <f t="shared" ref="AJ11:AJ12" si="2">K11/Y11</f>
        <v>0</v>
      </c>
      <c r="AK11" s="1696">
        <f t="shared" ref="AK11:AK12" si="3">L11/Y11</f>
        <v>0</v>
      </c>
      <c r="AL11" s="196"/>
      <c r="AM11" s="1740">
        <f t="shared" ref="AM11" si="4">O11/Z11</f>
        <v>0</v>
      </c>
      <c r="AN11" s="1726">
        <f t="shared" ref="AN11" si="5">P11/Z11</f>
        <v>0</v>
      </c>
      <c r="AO11" s="1696">
        <f t="shared" ref="AO11" si="6">Q11/Z11</f>
        <v>0</v>
      </c>
      <c r="AP11" s="1839"/>
      <c r="AQ11" s="244"/>
      <c r="AR11" s="1740">
        <f>T11/Z11</f>
        <v>0</v>
      </c>
      <c r="AS11" s="1726">
        <f>U11/Z11</f>
        <v>0</v>
      </c>
      <c r="AT11" s="1696">
        <f>V11/Z11</f>
        <v>0</v>
      </c>
      <c r="AU11" s="458"/>
      <c r="AV11" s="185"/>
      <c r="AW11" s="185"/>
    </row>
    <row r="12" spans="1:49" ht="12" customHeight="1" x14ac:dyDescent="0.25">
      <c r="A12" s="25"/>
      <c r="B12" s="31" t="s">
        <v>18</v>
      </c>
      <c r="C12" s="409" t="s">
        <v>395</v>
      </c>
      <c r="D12" s="381" t="s">
        <v>19</v>
      </c>
      <c r="E12" s="251"/>
      <c r="F12" s="1015">
        <v>0</v>
      </c>
      <c r="G12" s="852">
        <v>0</v>
      </c>
      <c r="H12" s="852">
        <v>0</v>
      </c>
      <c r="I12" s="859"/>
      <c r="J12" s="1015">
        <v>0</v>
      </c>
      <c r="K12" s="852">
        <v>0</v>
      </c>
      <c r="L12" s="852">
        <v>0</v>
      </c>
      <c r="M12" s="1839"/>
      <c r="N12" s="34"/>
      <c r="O12" s="1015">
        <v>0</v>
      </c>
      <c r="P12" s="852">
        <v>0</v>
      </c>
      <c r="Q12" s="852">
        <v>0</v>
      </c>
      <c r="R12" s="859"/>
      <c r="S12" s="859"/>
      <c r="T12" s="1015">
        <v>0</v>
      </c>
      <c r="U12" s="852">
        <v>0</v>
      </c>
      <c r="V12" s="852">
        <v>0</v>
      </c>
      <c r="W12" s="118"/>
      <c r="X12" s="177"/>
      <c r="Y12" s="1236">
        <f>VLOOKUP(B12,'FX rates'!$B$9:$K$114,9,FALSE)</f>
        <v>3.2228330000000001</v>
      </c>
      <c r="Z12" s="1062">
        <f>VLOOKUP(B12,'FX rates'!$B$9:$K$114,10,FALSE)</f>
        <v>3.3264800000000001</v>
      </c>
      <c r="AB12" s="31" t="s">
        <v>18</v>
      </c>
      <c r="AC12" s="409" t="s">
        <v>395</v>
      </c>
      <c r="AD12" s="251"/>
      <c r="AE12" s="1741">
        <f t="shared" ref="AE12" si="7">O12/$Y12</f>
        <v>0</v>
      </c>
      <c r="AF12" s="1703">
        <f>G12/Y12</f>
        <v>0</v>
      </c>
      <c r="AG12" s="1697">
        <f>H12/Y12</f>
        <v>0</v>
      </c>
      <c r="AH12" s="244"/>
      <c r="AI12" s="1741">
        <f t="shared" si="1"/>
        <v>0</v>
      </c>
      <c r="AJ12" s="1703">
        <f t="shared" si="2"/>
        <v>0</v>
      </c>
      <c r="AK12" s="1697">
        <f t="shared" si="3"/>
        <v>0</v>
      </c>
      <c r="AL12" s="196"/>
      <c r="AM12" s="1741">
        <f t="shared" ref="AM12" si="8">O12/Z12</f>
        <v>0</v>
      </c>
      <c r="AN12" s="1703">
        <f t="shared" ref="AN12" si="9">P12/Z12</f>
        <v>0</v>
      </c>
      <c r="AO12" s="1697">
        <f t="shared" ref="AO12" si="10">Q12/Z12</f>
        <v>0</v>
      </c>
      <c r="AP12" s="1839"/>
      <c r="AQ12" s="244"/>
      <c r="AR12" s="1741">
        <f t="shared" ref="AR12:AR44" si="11">T12/Z12</f>
        <v>0</v>
      </c>
      <c r="AS12" s="1703">
        <f t="shared" ref="AS12:AS44" si="12">U12/Z12</f>
        <v>0</v>
      </c>
      <c r="AT12" s="1697">
        <f t="shared" ref="AT12:AT44" si="13">V12/Z12</f>
        <v>0</v>
      </c>
      <c r="AU12" s="112"/>
      <c r="AV12" s="185"/>
      <c r="AW12" s="185"/>
    </row>
    <row r="13" spans="1:49" ht="12" customHeight="1" x14ac:dyDescent="0.25">
      <c r="A13" s="25"/>
      <c r="B13" s="37" t="s">
        <v>24</v>
      </c>
      <c r="C13" s="410" t="s">
        <v>360</v>
      </c>
      <c r="D13" s="393" t="s">
        <v>25</v>
      </c>
      <c r="E13" s="251"/>
      <c r="F13" s="1016">
        <f>SUM(G13:H13)</f>
        <v>97</v>
      </c>
      <c r="G13" s="1067">
        <v>97</v>
      </c>
      <c r="H13" s="1067">
        <v>0</v>
      </c>
      <c r="I13" s="859"/>
      <c r="J13" s="1016">
        <f>SUM(K13:L13)</f>
        <v>6280.7999999999993</v>
      </c>
      <c r="K13" s="1067">
        <v>4453.8999999999996</v>
      </c>
      <c r="L13" s="1067">
        <v>1826.9</v>
      </c>
      <c r="M13" s="1839"/>
      <c r="N13" s="34"/>
      <c r="O13" s="1016">
        <f t="shared" ref="O13" si="14">SUM(P13:Q13)</f>
        <v>33.5</v>
      </c>
      <c r="P13" s="1067">
        <v>33.5</v>
      </c>
      <c r="Q13" s="1067">
        <v>0</v>
      </c>
      <c r="R13" s="859"/>
      <c r="S13" s="859"/>
      <c r="T13" s="1016">
        <f t="shared" ref="T13" si="15">SUM(U13:V13)</f>
        <v>4525.7</v>
      </c>
      <c r="U13" s="1067">
        <v>3546.7</v>
      </c>
      <c r="V13" s="1067">
        <v>979</v>
      </c>
      <c r="W13" s="118"/>
      <c r="X13" s="177"/>
      <c r="Y13" s="1238">
        <f>VLOOKUP(B13,'FX rates'!$B$9:$K$114,9,FALSE)</f>
        <v>1.29776</v>
      </c>
      <c r="Z13" s="1420">
        <f>VLOOKUP(B13,'FX rates'!$B$9:$K$114,10,FALSE)</f>
        <v>1.3251200000000001</v>
      </c>
      <c r="AB13" s="37" t="s">
        <v>24</v>
      </c>
      <c r="AC13" s="410" t="s">
        <v>360</v>
      </c>
      <c r="AD13" s="251"/>
      <c r="AE13" s="1742">
        <f t="shared" ref="AE13" si="16">O13/$Y13</f>
        <v>25.813709776846256</v>
      </c>
      <c r="AF13" s="1727">
        <f>G13/Y13</f>
        <v>74.744174577733943</v>
      </c>
      <c r="AG13" s="1710">
        <f>H13/Y13</f>
        <v>0</v>
      </c>
      <c r="AH13" s="244"/>
      <c r="AI13" s="1742">
        <f>J13/Y13</f>
        <v>4839.723831833312</v>
      </c>
      <c r="AJ13" s="1727">
        <f>K13/Y13</f>
        <v>3431.9905067192699</v>
      </c>
      <c r="AK13" s="1710">
        <f>L13/Y13</f>
        <v>1407.7333251140426</v>
      </c>
      <c r="AL13" s="196"/>
      <c r="AM13" s="1742">
        <f t="shared" ref="AM13:AM44" si="17">O13/Z13</f>
        <v>25.280729292441439</v>
      </c>
      <c r="AN13" s="1727">
        <f t="shared" ref="AN13:AN44" si="18">P13/Z13</f>
        <v>25.280729292441439</v>
      </c>
      <c r="AO13" s="1710">
        <f t="shared" ref="AO13:AO44" si="19">Q13/Z13</f>
        <v>0</v>
      </c>
      <c r="AP13" s="1839"/>
      <c r="AQ13" s="244"/>
      <c r="AR13" s="1742">
        <f t="shared" si="11"/>
        <v>3415.313330113499</v>
      </c>
      <c r="AS13" s="1727">
        <f t="shared" si="12"/>
        <v>2676.5123158657325</v>
      </c>
      <c r="AT13" s="1710">
        <f t="shared" si="13"/>
        <v>738.80101424776615</v>
      </c>
      <c r="AU13" s="114"/>
      <c r="AV13" s="185"/>
      <c r="AW13" s="185"/>
    </row>
    <row r="14" spans="1:49" s="102" customFormat="1" ht="12" customHeight="1" x14ac:dyDescent="0.25">
      <c r="A14" s="25"/>
      <c r="B14" s="40"/>
      <c r="C14" s="50"/>
      <c r="D14" s="416"/>
      <c r="E14" s="40"/>
      <c r="F14" s="874"/>
      <c r="G14" s="874"/>
      <c r="H14" s="874"/>
      <c r="I14" s="859"/>
      <c r="J14" s="874"/>
      <c r="K14" s="874"/>
      <c r="L14" s="874"/>
      <c r="M14" s="1839"/>
      <c r="N14" s="859"/>
      <c r="O14" s="874" t="s">
        <v>598</v>
      </c>
      <c r="P14" s="874" t="s">
        <v>598</v>
      </c>
      <c r="Q14" s="874" t="s">
        <v>598</v>
      </c>
      <c r="R14" s="859"/>
      <c r="S14" s="859"/>
      <c r="T14" s="874" t="s">
        <v>598</v>
      </c>
      <c r="U14" s="874" t="s">
        <v>598</v>
      </c>
      <c r="V14" s="874" t="s">
        <v>598</v>
      </c>
      <c r="W14" s="118"/>
      <c r="X14" s="177"/>
      <c r="Y14" s="44"/>
      <c r="Z14" s="44"/>
      <c r="AA14" s="2"/>
      <c r="AB14" s="140" t="s">
        <v>26</v>
      </c>
      <c r="AC14" s="50"/>
      <c r="AD14" s="40"/>
      <c r="AE14" s="187">
        <f>SUM(AE11:AE13)</f>
        <v>25.813709776846256</v>
      </c>
      <c r="AF14" s="28"/>
      <c r="AG14" s="28"/>
      <c r="AH14" s="244"/>
      <c r="AI14" s="187">
        <f>SUM(AI11:AI13)</f>
        <v>4839.723831833312</v>
      </c>
      <c r="AJ14" s="28"/>
      <c r="AK14" s="28"/>
      <c r="AL14" s="196"/>
      <c r="AM14" s="1704"/>
      <c r="AN14" s="1693"/>
      <c r="AO14" s="1693"/>
      <c r="AP14" s="1839"/>
      <c r="AQ14" s="244"/>
      <c r="AR14" s="1704"/>
      <c r="AS14" s="1693"/>
      <c r="AT14" s="1693"/>
      <c r="AU14" s="459"/>
      <c r="AV14" s="185"/>
      <c r="AW14" s="185"/>
    </row>
    <row r="15" spans="1:49" ht="12" customHeight="1" x14ac:dyDescent="0.25">
      <c r="A15" s="1"/>
      <c r="B15" s="49"/>
      <c r="C15" s="50"/>
      <c r="D15" s="385"/>
      <c r="E15" s="40"/>
      <c r="F15" s="874"/>
      <c r="G15" s="859"/>
      <c r="H15" s="859"/>
      <c r="I15" s="859"/>
      <c r="J15" s="874"/>
      <c r="K15" s="859"/>
      <c r="L15" s="859"/>
      <c r="M15" s="1839"/>
      <c r="N15" s="859"/>
      <c r="O15" s="874" t="s">
        <v>598</v>
      </c>
      <c r="P15" s="859" t="s">
        <v>598</v>
      </c>
      <c r="Q15" s="859" t="s">
        <v>598</v>
      </c>
      <c r="R15" s="859"/>
      <c r="S15" s="859"/>
      <c r="T15" s="874" t="s">
        <v>598</v>
      </c>
      <c r="U15" s="859" t="s">
        <v>598</v>
      </c>
      <c r="V15" s="859" t="s">
        <v>598</v>
      </c>
      <c r="W15" s="118"/>
      <c r="X15" s="177"/>
      <c r="Y15" s="44"/>
      <c r="Z15" s="44"/>
      <c r="AB15" s="49"/>
      <c r="AC15" s="50"/>
      <c r="AD15" s="40"/>
      <c r="AE15" s="187"/>
      <c r="AF15" s="28"/>
      <c r="AG15" s="28"/>
      <c r="AH15" s="244"/>
      <c r="AI15" s="187"/>
      <c r="AJ15" s="28"/>
      <c r="AK15" s="28"/>
      <c r="AL15" s="196"/>
      <c r="AM15" s="1704"/>
      <c r="AN15" s="1693"/>
      <c r="AO15" s="1693"/>
      <c r="AP15" s="1839"/>
      <c r="AQ15" s="244"/>
      <c r="AR15" s="1704"/>
      <c r="AS15" s="1693"/>
      <c r="AT15" s="1693"/>
      <c r="AU15" s="459"/>
      <c r="AV15" s="185"/>
      <c r="AW15" s="185"/>
    </row>
    <row r="16" spans="1:49" ht="12" customHeight="1" x14ac:dyDescent="0.25">
      <c r="A16" s="1"/>
      <c r="B16" s="431" t="s">
        <v>27</v>
      </c>
      <c r="C16" s="106"/>
      <c r="D16" s="385"/>
      <c r="E16" s="228"/>
      <c r="F16" s="874"/>
      <c r="G16" s="859"/>
      <c r="H16" s="859"/>
      <c r="I16" s="859"/>
      <c r="J16" s="874"/>
      <c r="K16" s="859"/>
      <c r="L16" s="859"/>
      <c r="M16" s="1839"/>
      <c r="N16" s="859"/>
      <c r="O16" s="874" t="s">
        <v>598</v>
      </c>
      <c r="P16" s="859" t="s">
        <v>598</v>
      </c>
      <c r="Q16" s="859" t="s">
        <v>598</v>
      </c>
      <c r="R16" s="859"/>
      <c r="S16" s="859"/>
      <c r="T16" s="874" t="s">
        <v>598</v>
      </c>
      <c r="U16" s="859" t="s">
        <v>598</v>
      </c>
      <c r="V16" s="859" t="s">
        <v>598</v>
      </c>
      <c r="W16" s="118"/>
      <c r="X16" s="177"/>
      <c r="Y16" s="44"/>
      <c r="Z16" s="44"/>
      <c r="AB16" s="431" t="s">
        <v>27</v>
      </c>
      <c r="AC16" s="106"/>
      <c r="AD16" s="228"/>
      <c r="AE16" s="187"/>
      <c r="AF16" s="28"/>
      <c r="AG16" s="28"/>
      <c r="AH16" s="244"/>
      <c r="AI16" s="187"/>
      <c r="AJ16" s="28"/>
      <c r="AK16" s="28"/>
      <c r="AL16" s="196"/>
      <c r="AM16" s="1704"/>
      <c r="AN16" s="1693"/>
      <c r="AO16" s="1693"/>
      <c r="AP16" s="1839"/>
      <c r="AQ16" s="244"/>
      <c r="AR16" s="1704"/>
      <c r="AS16" s="1693"/>
      <c r="AT16" s="1693"/>
      <c r="AU16" s="459"/>
      <c r="AV16" s="185"/>
      <c r="AW16" s="185"/>
    </row>
    <row r="17" spans="1:49" ht="12" customHeight="1" x14ac:dyDescent="0.25">
      <c r="A17" s="25"/>
      <c r="B17" s="26" t="s">
        <v>537</v>
      </c>
      <c r="C17" s="457" t="s">
        <v>361</v>
      </c>
      <c r="D17" s="379" t="s">
        <v>30</v>
      </c>
      <c r="E17" s="251"/>
      <c r="F17" s="1014">
        <v>17610.8</v>
      </c>
      <c r="G17" s="910">
        <v>4985.32</v>
      </c>
      <c r="H17" s="910">
        <v>12625.5</v>
      </c>
      <c r="I17" s="859"/>
      <c r="J17" s="1014" t="s">
        <v>123</v>
      </c>
      <c r="K17" s="910" t="s">
        <v>123</v>
      </c>
      <c r="L17" s="910" t="s">
        <v>123</v>
      </c>
      <c r="M17" s="1839"/>
      <c r="N17" s="28"/>
      <c r="O17" s="1014">
        <v>262145.73601700005</v>
      </c>
      <c r="P17" s="1881">
        <v>92860.572652000003</v>
      </c>
      <c r="Q17" s="1881">
        <v>169285.16336500001</v>
      </c>
      <c r="R17" s="859"/>
      <c r="S17" s="874"/>
      <c r="T17" s="1014">
        <v>46376.602088960004</v>
      </c>
      <c r="U17" s="910">
        <v>46376.602088960004</v>
      </c>
      <c r="V17" s="910">
        <v>0</v>
      </c>
      <c r="W17" s="118"/>
      <c r="X17" s="177"/>
      <c r="Y17" s="1235">
        <f>VLOOKUP(B17,'FX rates'!$B$9:$K$114,9,FALSE)</f>
        <v>65.037159000000003</v>
      </c>
      <c r="Z17" s="1419">
        <f>VLOOKUP(B17,'FX rates'!$B$9:$K$114,10,FALSE)</f>
        <v>67.088700000000003</v>
      </c>
      <c r="AA17" s="102"/>
      <c r="AB17" s="26" t="s">
        <v>537</v>
      </c>
      <c r="AC17" s="457" t="s">
        <v>361</v>
      </c>
      <c r="AD17" s="251"/>
      <c r="AE17" s="1740">
        <f t="shared" ref="AE17:AE28" si="20">F17/Y17</f>
        <v>270.78058560337792</v>
      </c>
      <c r="AF17" s="1726">
        <f>G17/Y17</f>
        <v>76.653409783782209</v>
      </c>
      <c r="AG17" s="1696">
        <f>H17/Y17</f>
        <v>194.12748333610327</v>
      </c>
      <c r="AH17" s="244"/>
      <c r="AI17" s="1740" t="s">
        <v>123</v>
      </c>
      <c r="AJ17" s="1726" t="s">
        <v>123</v>
      </c>
      <c r="AK17" s="1696" t="s">
        <v>123</v>
      </c>
      <c r="AL17" s="196"/>
      <c r="AM17" s="1740">
        <f t="shared" si="17"/>
        <v>3907.4499284827407</v>
      </c>
      <c r="AN17" s="1726">
        <f t="shared" si="18"/>
        <v>1384.1462519321435</v>
      </c>
      <c r="AO17" s="1696">
        <f t="shared" si="19"/>
        <v>2523.3036765505967</v>
      </c>
      <c r="AP17" s="1839"/>
      <c r="AQ17" s="244"/>
      <c r="AR17" s="1740">
        <f t="shared" si="11"/>
        <v>691.27292806329535</v>
      </c>
      <c r="AS17" s="1726">
        <f t="shared" si="12"/>
        <v>691.27292806329535</v>
      </c>
      <c r="AT17" s="1696">
        <f t="shared" si="13"/>
        <v>0</v>
      </c>
      <c r="AU17" s="458"/>
      <c r="AV17" s="185"/>
      <c r="AW17" s="185"/>
    </row>
    <row r="18" spans="1:49" ht="12" customHeight="1" x14ac:dyDescent="0.25">
      <c r="A18" s="25"/>
      <c r="B18" s="31" t="s">
        <v>31</v>
      </c>
      <c r="C18" s="408" t="s">
        <v>362</v>
      </c>
      <c r="D18" s="381" t="s">
        <v>32</v>
      </c>
      <c r="E18" s="251"/>
      <c r="F18" s="1015">
        <v>151.4</v>
      </c>
      <c r="G18" s="852">
        <v>121.3</v>
      </c>
      <c r="H18" s="852">
        <v>30.1</v>
      </c>
      <c r="I18" s="859"/>
      <c r="J18" s="1015">
        <v>949.9</v>
      </c>
      <c r="K18" s="852">
        <v>949.9</v>
      </c>
      <c r="L18" s="852">
        <v>0</v>
      </c>
      <c r="M18" s="1839"/>
      <c r="N18" s="34"/>
      <c r="O18" s="1015">
        <v>212.01999999999998</v>
      </c>
      <c r="P18" s="1880">
        <v>188.07</v>
      </c>
      <c r="Q18" s="1880">
        <v>23.95</v>
      </c>
      <c r="R18" s="859"/>
      <c r="S18" s="874"/>
      <c r="T18" s="1015">
        <v>498.67</v>
      </c>
      <c r="U18" s="852">
        <v>498.67</v>
      </c>
      <c r="V18" s="852">
        <v>0</v>
      </c>
      <c r="W18" s="118"/>
      <c r="X18" s="177"/>
      <c r="Y18" s="1236">
        <f>VLOOKUP(B18,'FX rates'!$B$9:$K$114,9,FALSE)</f>
        <v>4.2970370000000004</v>
      </c>
      <c r="Z18" s="1062">
        <f>VLOOKUP(B18,'FX rates'!$B$9:$K$114,10,FALSE)</f>
        <v>4.1405099999999999</v>
      </c>
      <c r="AB18" s="31" t="s">
        <v>31</v>
      </c>
      <c r="AC18" s="408" t="s">
        <v>362</v>
      </c>
      <c r="AD18" s="251"/>
      <c r="AE18" s="1741">
        <f t="shared" si="20"/>
        <v>35.233580720854853</v>
      </c>
      <c r="AF18" s="1703">
        <f>G18/Y18</f>
        <v>28.228753906470896</v>
      </c>
      <c r="AG18" s="1697">
        <f>H18/Y18</f>
        <v>7.004826814383958</v>
      </c>
      <c r="AH18" s="244"/>
      <c r="AI18" s="1741">
        <f t="shared" ref="AI18:AI19" si="21">J18/Y18</f>
        <v>221.05930202602394</v>
      </c>
      <c r="AJ18" s="1703">
        <f t="shared" ref="AJ18:AJ19" si="22">K18/Y18</f>
        <v>221.05930202602394</v>
      </c>
      <c r="AK18" s="1697">
        <f t="shared" ref="AK18:AK19" si="23">L18/Y18</f>
        <v>0</v>
      </c>
      <c r="AL18" s="196"/>
      <c r="AM18" s="1741">
        <f t="shared" si="17"/>
        <v>51.206252369877134</v>
      </c>
      <c r="AN18" s="1703">
        <f t="shared" si="18"/>
        <v>45.421940775411727</v>
      </c>
      <c r="AO18" s="1697">
        <f t="shared" si="19"/>
        <v>5.7843115944654162</v>
      </c>
      <c r="AP18" s="1839"/>
      <c r="AQ18" s="244"/>
      <c r="AR18" s="1741">
        <f t="shared" si="11"/>
        <v>120.43685439716364</v>
      </c>
      <c r="AS18" s="1703">
        <f t="shared" si="12"/>
        <v>120.43685439716364</v>
      </c>
      <c r="AT18" s="1697">
        <f t="shared" si="13"/>
        <v>0</v>
      </c>
      <c r="AU18" s="112"/>
      <c r="AV18" s="185"/>
      <c r="AW18" s="185"/>
    </row>
    <row r="19" spans="1:49" ht="12" customHeight="1" x14ac:dyDescent="0.25">
      <c r="A19" s="25"/>
      <c r="B19" s="31" t="s">
        <v>37</v>
      </c>
      <c r="C19" s="409" t="s">
        <v>363</v>
      </c>
      <c r="D19" s="381" t="s">
        <v>38</v>
      </c>
      <c r="E19" s="251"/>
      <c r="F19" s="1015">
        <v>5938.2834000000003</v>
      </c>
      <c r="G19" s="852">
        <v>5755.8834000000006</v>
      </c>
      <c r="H19" s="852">
        <v>182.4</v>
      </c>
      <c r="I19" s="859"/>
      <c r="J19" s="1015">
        <v>8045.8124330000001</v>
      </c>
      <c r="K19" s="852">
        <v>8045.8124330000001</v>
      </c>
      <c r="L19" s="852">
        <v>0</v>
      </c>
      <c r="M19" s="1839"/>
      <c r="N19" s="34"/>
      <c r="O19" s="1015">
        <v>4590.7444349999996</v>
      </c>
      <c r="P19" s="1880">
        <v>4349.1499999999996</v>
      </c>
      <c r="Q19" s="1880">
        <v>241.594435</v>
      </c>
      <c r="R19" s="859"/>
      <c r="S19" s="874"/>
      <c r="T19" s="1015">
        <v>14291.313158999999</v>
      </c>
      <c r="U19" s="852">
        <v>14291.313158999999</v>
      </c>
      <c r="V19" s="852">
        <v>0</v>
      </c>
      <c r="W19" s="118"/>
      <c r="X19" s="177"/>
      <c r="Y19" s="1236">
        <f>VLOOKUP(B19,'FX rates'!$B$9:$K$114,9,FALSE)</f>
        <v>7.7922289999999998</v>
      </c>
      <c r="Z19" s="1062">
        <f>VLOOKUP(B19,'FX rates'!$B$9:$K$114,10,FALSE)</f>
        <v>7.76173</v>
      </c>
      <c r="AB19" s="31" t="s">
        <v>37</v>
      </c>
      <c r="AC19" s="409" t="s">
        <v>363</v>
      </c>
      <c r="AD19" s="251"/>
      <c r="AE19" s="1741">
        <f t="shared" si="20"/>
        <v>762.07762887872013</v>
      </c>
      <c r="AF19" s="1703">
        <f>G19/Y19</f>
        <v>738.66969258732013</v>
      </c>
      <c r="AG19" s="1697">
        <f>H19/Y19</f>
        <v>23.407936291400063</v>
      </c>
      <c r="AH19" s="244"/>
      <c r="AI19" s="1741">
        <f t="shared" si="21"/>
        <v>1032.5431186634787</v>
      </c>
      <c r="AJ19" s="1703">
        <f t="shared" si="22"/>
        <v>1032.5431186634787</v>
      </c>
      <c r="AK19" s="1697">
        <f t="shared" si="23"/>
        <v>0</v>
      </c>
      <c r="AL19" s="196"/>
      <c r="AM19" s="1741">
        <f t="shared" si="17"/>
        <v>591.45891895234695</v>
      </c>
      <c r="AN19" s="1703">
        <f t="shared" si="18"/>
        <v>560.33255472684561</v>
      </c>
      <c r="AO19" s="1697">
        <f t="shared" si="19"/>
        <v>31.126364225501273</v>
      </c>
      <c r="AP19" s="1839"/>
      <c r="AQ19" s="244"/>
      <c r="AR19" s="1741">
        <f t="shared" si="11"/>
        <v>1841.2535812248041</v>
      </c>
      <c r="AS19" s="1703">
        <f t="shared" si="12"/>
        <v>1841.2535812248041</v>
      </c>
      <c r="AT19" s="1697">
        <f t="shared" si="13"/>
        <v>0</v>
      </c>
      <c r="AU19" s="112"/>
      <c r="AV19" s="185"/>
      <c r="AW19" s="185"/>
    </row>
    <row r="20" spans="1:49" ht="12" customHeight="1" x14ac:dyDescent="0.25">
      <c r="A20" s="25"/>
      <c r="B20" s="31" t="s">
        <v>41</v>
      </c>
      <c r="C20" s="409" t="s">
        <v>364</v>
      </c>
      <c r="D20" s="381" t="s">
        <v>42</v>
      </c>
      <c r="E20" s="251"/>
      <c r="F20" s="1015">
        <v>19998.240000000002</v>
      </c>
      <c r="G20" s="852">
        <v>7901.46</v>
      </c>
      <c r="H20" s="852">
        <v>12096.78</v>
      </c>
      <c r="I20" s="859"/>
      <c r="J20" s="1015">
        <v>96909.510000000009</v>
      </c>
      <c r="K20" s="852">
        <v>68550.05</v>
      </c>
      <c r="L20" s="852">
        <v>28359.46</v>
      </c>
      <c r="M20" s="1839"/>
      <c r="N20" s="34"/>
      <c r="O20" s="1015">
        <v>9825</v>
      </c>
      <c r="P20" s="1880">
        <v>5202.8500000000004</v>
      </c>
      <c r="Q20" s="1880">
        <v>4622.1499999999996</v>
      </c>
      <c r="R20" s="859"/>
      <c r="S20" s="874"/>
      <c r="T20" s="1015">
        <v>56139.57</v>
      </c>
      <c r="U20" s="852">
        <v>47076.76</v>
      </c>
      <c r="V20" s="852">
        <v>9062.81</v>
      </c>
      <c r="W20" s="118"/>
      <c r="X20" s="177"/>
      <c r="Y20" s="1236">
        <f>VLOOKUP(B20,'FX rates'!$B$9:$K$114,9,FALSE)</f>
        <v>112.136837</v>
      </c>
      <c r="Z20" s="1062">
        <f>VLOOKUP(B20,'FX rates'!$B$9:$K$114,10,FALSE)</f>
        <v>108.739</v>
      </c>
      <c r="AB20" s="31" t="s">
        <v>41</v>
      </c>
      <c r="AC20" s="409" t="s">
        <v>364</v>
      </c>
      <c r="AD20" s="251"/>
      <c r="AE20" s="1741">
        <f t="shared" si="20"/>
        <v>178.33782845150165</v>
      </c>
      <c r="AF20" s="1703">
        <f>G20/Y20</f>
        <v>70.462661614042133</v>
      </c>
      <c r="AG20" s="1697">
        <f>H20/Y20</f>
        <v>107.87516683745949</v>
      </c>
      <c r="AH20" s="244"/>
      <c r="AI20" s="1741">
        <f t="shared" ref="AI20:AI28" si="24">J20/Y20</f>
        <v>864.20762875628475</v>
      </c>
      <c r="AJ20" s="1703">
        <f t="shared" ref="AJ20:AJ28" si="25">K20/Y20</f>
        <v>611.30714789110743</v>
      </c>
      <c r="AK20" s="1697">
        <f t="shared" ref="AK20:AK28" si="26">L20/Y20</f>
        <v>252.90048086517723</v>
      </c>
      <c r="AL20" s="196"/>
      <c r="AM20" s="1741">
        <f t="shared" si="17"/>
        <v>90.353966838024988</v>
      </c>
      <c r="AN20" s="1703">
        <f t="shared" si="18"/>
        <v>47.847138561141819</v>
      </c>
      <c r="AO20" s="1697">
        <f t="shared" si="19"/>
        <v>42.506828276883176</v>
      </c>
      <c r="AP20" s="1839"/>
      <c r="AQ20" s="244"/>
      <c r="AR20" s="1741">
        <f t="shared" si="11"/>
        <v>516.27815227287351</v>
      </c>
      <c r="AS20" s="1703">
        <f t="shared" si="12"/>
        <v>432.93353810500372</v>
      </c>
      <c r="AT20" s="1697">
        <f t="shared" si="13"/>
        <v>83.34461416786985</v>
      </c>
      <c r="AU20" s="112"/>
      <c r="AV20" s="185"/>
      <c r="AW20" s="185"/>
    </row>
    <row r="21" spans="1:49" ht="12" customHeight="1" x14ac:dyDescent="0.25">
      <c r="A21" s="25"/>
      <c r="B21" s="31" t="s">
        <v>41</v>
      </c>
      <c r="C21" s="409" t="s">
        <v>365</v>
      </c>
      <c r="D21" s="381" t="s">
        <v>42</v>
      </c>
      <c r="E21" s="251"/>
      <c r="F21" s="1015">
        <v>94969.459999999992</v>
      </c>
      <c r="G21" s="852">
        <v>37415.72</v>
      </c>
      <c r="H21" s="852">
        <v>57553.74</v>
      </c>
      <c r="I21" s="859"/>
      <c r="J21" s="1015">
        <v>130241.93000000001</v>
      </c>
      <c r="K21" s="852">
        <v>129042.21</v>
      </c>
      <c r="L21" s="852">
        <v>1199.72</v>
      </c>
      <c r="M21" s="1839"/>
      <c r="N21" s="28"/>
      <c r="O21" s="1015">
        <f>SUM(P21:Q21)</f>
        <v>103065.06</v>
      </c>
      <c r="P21" s="1880">
        <v>33610.550000000003</v>
      </c>
      <c r="Q21" s="1880">
        <v>69454.509999999995</v>
      </c>
      <c r="R21" s="859"/>
      <c r="S21" s="874"/>
      <c r="T21" s="1015">
        <f t="shared" ref="T21" si="27">SUM(U21:V21)</f>
        <v>50542.49</v>
      </c>
      <c r="U21" s="852">
        <v>41024.93</v>
      </c>
      <c r="V21" s="852">
        <v>9517.56</v>
      </c>
      <c r="W21" s="118"/>
      <c r="X21" s="177"/>
      <c r="Y21" s="1236">
        <f>VLOOKUP(B21,'FX rates'!$B$9:$K$114,9,FALSE)</f>
        <v>112.136837</v>
      </c>
      <c r="Z21" s="1062">
        <f>VLOOKUP(B21,'FX rates'!$B$9:$K$114,10,FALSE)</f>
        <v>108.739</v>
      </c>
      <c r="AB21" s="31" t="s">
        <v>41</v>
      </c>
      <c r="AC21" s="409" t="s">
        <v>365</v>
      </c>
      <c r="AD21" s="251"/>
      <c r="AE21" s="1741">
        <f t="shared" si="20"/>
        <v>846.9068910870028</v>
      </c>
      <c r="AF21" s="1703">
        <f>G21/Y21</f>
        <v>333.66127492966473</v>
      </c>
      <c r="AG21" s="1697">
        <f>H21/Y21</f>
        <v>513.24561615733819</v>
      </c>
      <c r="AH21" s="244"/>
      <c r="AI21" s="1741">
        <f t="shared" si="24"/>
        <v>1161.4553565480005</v>
      </c>
      <c r="AJ21" s="1703">
        <f t="shared" si="25"/>
        <v>1150.7566420836358</v>
      </c>
      <c r="AK21" s="1697">
        <f t="shared" si="26"/>
        <v>10.69871446436464</v>
      </c>
      <c r="AL21" s="196"/>
      <c r="AM21" s="1741">
        <f t="shared" si="17"/>
        <v>947.82056116020919</v>
      </c>
      <c r="AN21" s="1703">
        <f t="shared" si="18"/>
        <v>309.09379339519398</v>
      </c>
      <c r="AO21" s="1697">
        <f t="shared" si="19"/>
        <v>638.72676776501521</v>
      </c>
      <c r="AP21" s="1839"/>
      <c r="AQ21" s="244"/>
      <c r="AR21" s="1741">
        <f t="shared" si="11"/>
        <v>464.80554354923254</v>
      </c>
      <c r="AS21" s="1703">
        <f t="shared" si="12"/>
        <v>377.27889717580626</v>
      </c>
      <c r="AT21" s="1697">
        <f t="shared" si="13"/>
        <v>87.526646373426274</v>
      </c>
      <c r="AU21" s="112"/>
      <c r="AV21" s="185"/>
      <c r="AW21" s="185"/>
    </row>
    <row r="22" spans="1:49" ht="12" customHeight="1" x14ac:dyDescent="0.25">
      <c r="A22" s="25"/>
      <c r="B22" s="31" t="s">
        <v>43</v>
      </c>
      <c r="C22" s="409" t="s">
        <v>366</v>
      </c>
      <c r="D22" s="381" t="s">
        <v>44</v>
      </c>
      <c r="E22" s="251"/>
      <c r="F22" s="1015">
        <v>3496268</v>
      </c>
      <c r="G22" s="852">
        <v>3251755</v>
      </c>
      <c r="H22" s="852">
        <v>244513</v>
      </c>
      <c r="I22" s="859"/>
      <c r="J22" s="1015" t="s">
        <v>123</v>
      </c>
      <c r="K22" s="852" t="s">
        <v>123</v>
      </c>
      <c r="L22" s="852" t="s">
        <v>123</v>
      </c>
      <c r="M22" s="1839"/>
      <c r="N22" s="34"/>
      <c r="O22" s="1015">
        <v>2198849</v>
      </c>
      <c r="P22" s="1880" t="s">
        <v>123</v>
      </c>
      <c r="Q22" s="1880" t="s">
        <v>123</v>
      </c>
      <c r="R22" s="859"/>
      <c r="S22" s="874"/>
      <c r="T22" s="1015">
        <v>0</v>
      </c>
      <c r="U22" s="852">
        <v>0</v>
      </c>
      <c r="V22" s="852">
        <v>0</v>
      </c>
      <c r="W22" s="118"/>
      <c r="X22" s="177"/>
      <c r="Y22" s="1236">
        <f>VLOOKUP(B22,'FX rates'!$B$9:$K$114,9,FALSE)</f>
        <v>1128.26604</v>
      </c>
      <c r="Z22" s="1062">
        <f>VLOOKUP(B22,'FX rates'!$B$9:$K$114,10,FALSE)</f>
        <v>1157.23</v>
      </c>
      <c r="AB22" s="31" t="s">
        <v>43</v>
      </c>
      <c r="AC22" s="409" t="s">
        <v>366</v>
      </c>
      <c r="AD22" s="251"/>
      <c r="AE22" s="1741">
        <f t="shared" si="20"/>
        <v>3098.797514104032</v>
      </c>
      <c r="AF22" s="1703" t="s">
        <v>123</v>
      </c>
      <c r="AG22" s="1697" t="s">
        <v>123</v>
      </c>
      <c r="AH22" s="244"/>
      <c r="AI22" s="1741" t="s">
        <v>123</v>
      </c>
      <c r="AJ22" s="1703" t="s">
        <v>123</v>
      </c>
      <c r="AK22" s="1697" t="s">
        <v>123</v>
      </c>
      <c r="AL22" s="196"/>
      <c r="AM22" s="1741">
        <f t="shared" si="17"/>
        <v>1900.096782834873</v>
      </c>
      <c r="AN22" s="1703">
        <v>0</v>
      </c>
      <c r="AO22" s="1697">
        <v>0</v>
      </c>
      <c r="AP22" s="1839"/>
      <c r="AQ22" s="244"/>
      <c r="AR22" s="1741">
        <f t="shared" si="11"/>
        <v>0</v>
      </c>
      <c r="AS22" s="1703">
        <f t="shared" si="12"/>
        <v>0</v>
      </c>
      <c r="AT22" s="1697">
        <f t="shared" si="13"/>
        <v>0</v>
      </c>
      <c r="AU22" s="112"/>
      <c r="AV22" s="185"/>
      <c r="AW22" s="185"/>
    </row>
    <row r="23" spans="1:49" x14ac:dyDescent="0.25">
      <c r="A23" s="25"/>
      <c r="B23" s="31" t="s">
        <v>612</v>
      </c>
      <c r="C23" s="409" t="s">
        <v>367</v>
      </c>
      <c r="D23" s="381" t="s">
        <v>30</v>
      </c>
      <c r="E23" s="251"/>
      <c r="F23" s="1015">
        <v>12738.4</v>
      </c>
      <c r="G23" s="852">
        <v>12738.4</v>
      </c>
      <c r="H23" s="852">
        <v>0</v>
      </c>
      <c r="I23" s="859"/>
      <c r="J23" s="1015" t="s">
        <v>123</v>
      </c>
      <c r="K23" s="1880" t="s">
        <v>123</v>
      </c>
      <c r="L23" s="1880" t="s">
        <v>123</v>
      </c>
      <c r="M23" s="1839"/>
      <c r="N23" s="34"/>
      <c r="O23" s="1015">
        <v>1596.5</v>
      </c>
      <c r="P23" s="1880">
        <v>1596.5</v>
      </c>
      <c r="Q23" s="1880">
        <v>0</v>
      </c>
      <c r="R23" s="859"/>
      <c r="S23" s="874"/>
      <c r="T23" s="1015" t="s">
        <v>123</v>
      </c>
      <c r="U23" s="852" t="s">
        <v>123</v>
      </c>
      <c r="V23" s="852" t="s">
        <v>123</v>
      </c>
      <c r="W23" s="118"/>
      <c r="X23" s="177"/>
      <c r="Y23" s="1236">
        <f>VLOOKUP(B23,'FX rates'!$B$9:$K$114,9,FALSE)</f>
        <v>65.037159000000003</v>
      </c>
      <c r="Z23" s="1062">
        <f>VLOOKUP(B23,'FX rates'!$B$9:$K$114,10,FALSE)</f>
        <v>67.088700000000003</v>
      </c>
      <c r="AB23" s="1694" t="s">
        <v>612</v>
      </c>
      <c r="AC23" s="1842" t="s">
        <v>367</v>
      </c>
      <c r="AD23" s="251"/>
      <c r="AE23" s="1741">
        <f t="shared" ref="AE23" si="28">F23/Y23</f>
        <v>195.86341402151345</v>
      </c>
      <c r="AF23" s="1703" t="s">
        <v>123</v>
      </c>
      <c r="AG23" s="1697" t="s">
        <v>123</v>
      </c>
      <c r="AH23" s="244"/>
      <c r="AI23" s="1741" t="s">
        <v>123</v>
      </c>
      <c r="AJ23" s="1703" t="s">
        <v>123</v>
      </c>
      <c r="AK23" s="1697" t="s">
        <v>123</v>
      </c>
      <c r="AL23" s="196"/>
      <c r="AM23" s="1741">
        <f t="shared" si="17"/>
        <v>23.796854015653903</v>
      </c>
      <c r="AN23" s="1703">
        <f t="shared" si="18"/>
        <v>23.796854015653903</v>
      </c>
      <c r="AO23" s="1697">
        <f t="shared" si="19"/>
        <v>0</v>
      </c>
      <c r="AP23" s="1839"/>
      <c r="AQ23" s="244"/>
      <c r="AR23" s="1741" t="s">
        <v>123</v>
      </c>
      <c r="AS23" s="1703" t="s">
        <v>123</v>
      </c>
      <c r="AT23" s="1697" t="s">
        <v>123</v>
      </c>
      <c r="AU23" s="112"/>
      <c r="AV23" s="185"/>
      <c r="AW23" s="185"/>
    </row>
    <row r="24" spans="1:49" s="102" customFormat="1" ht="12" customHeight="1" x14ac:dyDescent="0.25">
      <c r="A24" s="25"/>
      <c r="B24" s="31" t="s">
        <v>45</v>
      </c>
      <c r="C24" s="408" t="s">
        <v>368</v>
      </c>
      <c r="D24" s="381" t="s">
        <v>46</v>
      </c>
      <c r="E24" s="251"/>
      <c r="F24" s="1015">
        <v>0</v>
      </c>
      <c r="G24" s="852">
        <v>0</v>
      </c>
      <c r="H24" s="852">
        <v>0</v>
      </c>
      <c r="I24" s="859"/>
      <c r="J24" s="1015">
        <v>19.4475647495</v>
      </c>
      <c r="K24" s="852">
        <v>19.4475647495</v>
      </c>
      <c r="L24" s="852">
        <v>0</v>
      </c>
      <c r="M24" s="1839"/>
      <c r="N24" s="118"/>
      <c r="O24" s="1015">
        <v>0</v>
      </c>
      <c r="P24" s="1880">
        <v>0</v>
      </c>
      <c r="Q24" s="1880">
        <v>0</v>
      </c>
      <c r="R24" s="859"/>
      <c r="S24" s="874"/>
      <c r="T24" s="1015">
        <v>41.283896084899993</v>
      </c>
      <c r="U24" s="852">
        <v>34.714553084899997</v>
      </c>
      <c r="V24" s="852">
        <v>6.5693429999999999</v>
      </c>
      <c r="X24" s="177"/>
      <c r="Y24" s="1236">
        <f>VLOOKUP(B24,'FX rates'!$B$9:$K$114,9,FALSE)</f>
        <v>1.4070800000000001</v>
      </c>
      <c r="Z24" s="1062">
        <f>VLOOKUP(B24,'FX rates'!$B$9:$K$114,10,FALSE)</f>
        <v>1.43571</v>
      </c>
      <c r="AA24" s="2"/>
      <c r="AB24" s="31" t="s">
        <v>45</v>
      </c>
      <c r="AC24" s="408" t="s">
        <v>368</v>
      </c>
      <c r="AD24" s="251"/>
      <c r="AE24" s="1741">
        <f t="shared" si="20"/>
        <v>0</v>
      </c>
      <c r="AF24" s="1703">
        <f t="shared" ref="AF24:AF28" si="29">G24/Y24</f>
        <v>0</v>
      </c>
      <c r="AG24" s="1697">
        <f>H24/Y24</f>
        <v>0</v>
      </c>
      <c r="AH24" s="244"/>
      <c r="AI24" s="1741">
        <f t="shared" si="24"/>
        <v>13.821221785186342</v>
      </c>
      <c r="AJ24" s="1703">
        <f t="shared" si="25"/>
        <v>13.821221785186342</v>
      </c>
      <c r="AK24" s="1697">
        <f t="shared" si="26"/>
        <v>0</v>
      </c>
      <c r="AL24" s="196"/>
      <c r="AM24" s="1741">
        <f t="shared" si="17"/>
        <v>0</v>
      </c>
      <c r="AN24" s="1703">
        <f t="shared" si="18"/>
        <v>0</v>
      </c>
      <c r="AO24" s="1697">
        <f t="shared" si="19"/>
        <v>0</v>
      </c>
      <c r="AP24" s="1839"/>
      <c r="AQ24" s="244"/>
      <c r="AR24" s="1741">
        <f t="shared" si="11"/>
        <v>28.755038332880591</v>
      </c>
      <c r="AS24" s="1703">
        <f t="shared" si="12"/>
        <v>24.179362883103131</v>
      </c>
      <c r="AT24" s="1697">
        <f t="shared" si="13"/>
        <v>4.5756754497774619</v>
      </c>
      <c r="AU24" s="112"/>
      <c r="AV24" s="185"/>
      <c r="AW24" s="185"/>
    </row>
    <row r="25" spans="1:49" ht="12" customHeight="1" x14ac:dyDescent="0.25">
      <c r="A25" s="25"/>
      <c r="B25" s="31" t="s">
        <v>553</v>
      </c>
      <c r="C25" s="408" t="s">
        <v>370</v>
      </c>
      <c r="D25" s="381" t="s">
        <v>47</v>
      </c>
      <c r="E25" s="251"/>
      <c r="F25" s="1015">
        <v>0</v>
      </c>
      <c r="G25" s="852">
        <v>0</v>
      </c>
      <c r="H25" s="852">
        <v>0</v>
      </c>
      <c r="I25" s="859"/>
      <c r="J25" s="1015">
        <v>0</v>
      </c>
      <c r="K25" s="852">
        <v>0</v>
      </c>
      <c r="L25" s="852">
        <v>0</v>
      </c>
      <c r="M25" s="1839"/>
      <c r="N25" s="34"/>
      <c r="O25" s="1015">
        <v>0</v>
      </c>
      <c r="P25" s="1880">
        <v>0</v>
      </c>
      <c r="Q25" s="1880">
        <v>0</v>
      </c>
      <c r="R25" s="859"/>
      <c r="S25" s="874"/>
      <c r="T25" s="1015">
        <v>0</v>
      </c>
      <c r="U25" s="852">
        <v>0</v>
      </c>
      <c r="V25" s="852">
        <v>0</v>
      </c>
      <c r="W25" s="118"/>
      <c r="X25" s="177"/>
      <c r="Y25" s="1236">
        <f>VLOOKUP(B25,'FX rates'!$B$9:$K$114,9,FALSE)</f>
        <v>50.325685999999997</v>
      </c>
      <c r="Z25" s="1062">
        <f>VLOOKUP(B25,'FX rates'!$B$9:$K$114,10,FALSE)</f>
        <v>47.413499999999999</v>
      </c>
      <c r="AB25" s="31" t="s">
        <v>553</v>
      </c>
      <c r="AC25" s="408" t="s">
        <v>370</v>
      </c>
      <c r="AD25" s="251"/>
      <c r="AE25" s="1741">
        <f t="shared" si="20"/>
        <v>0</v>
      </c>
      <c r="AF25" s="1703">
        <f t="shared" si="29"/>
        <v>0</v>
      </c>
      <c r="AG25" s="1697">
        <f>H25/Y25</f>
        <v>0</v>
      </c>
      <c r="AH25" s="244"/>
      <c r="AI25" s="1741">
        <f t="shared" si="24"/>
        <v>0</v>
      </c>
      <c r="AJ25" s="1703">
        <f t="shared" si="25"/>
        <v>0</v>
      </c>
      <c r="AK25" s="1697">
        <f t="shared" si="26"/>
        <v>0</v>
      </c>
      <c r="AL25" s="196"/>
      <c r="AM25" s="1741">
        <f t="shared" si="17"/>
        <v>0</v>
      </c>
      <c r="AN25" s="1703">
        <f t="shared" si="18"/>
        <v>0</v>
      </c>
      <c r="AO25" s="1697">
        <f t="shared" si="19"/>
        <v>0</v>
      </c>
      <c r="AP25" s="1839"/>
      <c r="AQ25" s="244"/>
      <c r="AR25" s="1741">
        <f t="shared" si="11"/>
        <v>0</v>
      </c>
      <c r="AS25" s="1703">
        <f t="shared" si="12"/>
        <v>0</v>
      </c>
      <c r="AT25" s="1697">
        <f t="shared" si="13"/>
        <v>0</v>
      </c>
      <c r="AU25" s="112"/>
      <c r="AV25" s="185"/>
      <c r="AW25" s="185"/>
    </row>
    <row r="26" spans="1:49" ht="12" customHeight="1" x14ac:dyDescent="0.25">
      <c r="A26" s="25"/>
      <c r="B26" s="31" t="s">
        <v>50</v>
      </c>
      <c r="C26" s="408" t="s">
        <v>371</v>
      </c>
      <c r="D26" s="381" t="s">
        <v>49</v>
      </c>
      <c r="E26" s="251"/>
      <c r="F26" s="1015">
        <v>52184.66</v>
      </c>
      <c r="G26" s="852">
        <v>52184.66</v>
      </c>
      <c r="H26" s="852">
        <v>0</v>
      </c>
      <c r="I26" s="859"/>
      <c r="J26" s="1015">
        <v>97083.06</v>
      </c>
      <c r="K26" s="852">
        <v>97083.06</v>
      </c>
      <c r="L26" s="852">
        <v>0</v>
      </c>
      <c r="M26" s="1839"/>
      <c r="N26" s="28"/>
      <c r="O26" s="1015">
        <v>25764</v>
      </c>
      <c r="P26" s="1880">
        <v>25764</v>
      </c>
      <c r="Q26" s="1880">
        <v>0</v>
      </c>
      <c r="R26" s="859"/>
      <c r="S26" s="874"/>
      <c r="T26" s="1015">
        <v>197958.6</v>
      </c>
      <c r="U26" s="852">
        <v>197958.6</v>
      </c>
      <c r="V26" s="852">
        <v>0</v>
      </c>
      <c r="W26" s="118"/>
      <c r="X26" s="177"/>
      <c r="Y26" s="1236">
        <f>VLOOKUP(B26,'FX rates'!$B$9:$K$114,9,FALSE)</f>
        <v>6.6905970000000003</v>
      </c>
      <c r="Z26" s="1062">
        <f>VLOOKUP(B26,'FX rates'!$B$9:$K$114,10,FALSE)</f>
        <v>6.6430100000000003</v>
      </c>
      <c r="AB26" s="31" t="s">
        <v>50</v>
      </c>
      <c r="AC26" s="408" t="s">
        <v>371</v>
      </c>
      <c r="AD26" s="251"/>
      <c r="AE26" s="1741">
        <f t="shared" si="20"/>
        <v>7799.7015811892425</v>
      </c>
      <c r="AF26" s="1703">
        <f t="shared" si="29"/>
        <v>7799.7015811892425</v>
      </c>
      <c r="AG26" s="1697">
        <f>H26/Y26</f>
        <v>0</v>
      </c>
      <c r="AH26" s="244"/>
      <c r="AI26" s="1741">
        <f t="shared" si="24"/>
        <v>14510.373289558464</v>
      </c>
      <c r="AJ26" s="1703">
        <f t="shared" si="25"/>
        <v>14510.373289558464</v>
      </c>
      <c r="AK26" s="1697">
        <f t="shared" si="26"/>
        <v>0</v>
      </c>
      <c r="AL26" s="196"/>
      <c r="AM26" s="1741">
        <f t="shared" si="17"/>
        <v>3878.3623688659204</v>
      </c>
      <c r="AN26" s="1703">
        <f t="shared" si="18"/>
        <v>3878.3623688659204</v>
      </c>
      <c r="AO26" s="1697">
        <f t="shared" si="19"/>
        <v>0</v>
      </c>
      <c r="AP26" s="1839"/>
      <c r="AQ26" s="244"/>
      <c r="AR26" s="1741">
        <f t="shared" si="11"/>
        <v>29799.533645139778</v>
      </c>
      <c r="AS26" s="1703">
        <f t="shared" si="12"/>
        <v>29799.533645139778</v>
      </c>
      <c r="AT26" s="1697">
        <f t="shared" si="13"/>
        <v>0</v>
      </c>
      <c r="AU26" s="112"/>
      <c r="AV26" s="185"/>
      <c r="AW26" s="185"/>
    </row>
    <row r="27" spans="1:49" ht="12" customHeight="1" x14ac:dyDescent="0.25">
      <c r="A27" s="25"/>
      <c r="B27" s="31" t="s">
        <v>51</v>
      </c>
      <c r="C27" s="409" t="s">
        <v>372</v>
      </c>
      <c r="D27" s="381" t="s">
        <v>52</v>
      </c>
      <c r="E27" s="251"/>
      <c r="F27" s="1015">
        <v>335.39</v>
      </c>
      <c r="G27" s="852">
        <v>335.39</v>
      </c>
      <c r="H27" s="852">
        <v>0</v>
      </c>
      <c r="I27" s="859"/>
      <c r="J27" s="1015" t="s">
        <v>123</v>
      </c>
      <c r="K27" s="852" t="s">
        <v>123</v>
      </c>
      <c r="L27" s="852" t="s">
        <v>123</v>
      </c>
      <c r="M27" s="1839"/>
      <c r="N27" s="34"/>
      <c r="O27" s="1015">
        <v>106.25</v>
      </c>
      <c r="P27" s="1880">
        <v>106.25</v>
      </c>
      <c r="Q27" s="1880" t="s">
        <v>123</v>
      </c>
      <c r="R27" s="859"/>
      <c r="S27" s="874"/>
      <c r="T27" s="1015" t="s">
        <v>455</v>
      </c>
      <c r="U27" s="852" t="s">
        <v>123</v>
      </c>
      <c r="V27" s="852" t="s">
        <v>123</v>
      </c>
      <c r="W27" s="118"/>
      <c r="X27" s="177"/>
      <c r="Y27" s="1236">
        <f>VLOOKUP(B27,'FX rates'!$B$9:$K$114,9,FALSE)</f>
        <v>1.3803920000000001</v>
      </c>
      <c r="Z27" s="1062">
        <f>VLOOKUP(B27,'FX rates'!$B$9:$K$114,10,FALSE)</f>
        <v>1.3807</v>
      </c>
      <c r="AB27" s="31" t="s">
        <v>51</v>
      </c>
      <c r="AC27" s="409" t="s">
        <v>372</v>
      </c>
      <c r="AD27" s="251"/>
      <c r="AE27" s="1741">
        <f t="shared" si="20"/>
        <v>242.9672151099108</v>
      </c>
      <c r="AF27" s="1703">
        <f t="shared" si="29"/>
        <v>242.9672151099108</v>
      </c>
      <c r="AG27" s="1697" t="s">
        <v>123</v>
      </c>
      <c r="AH27" s="244"/>
      <c r="AI27" s="1741" t="s">
        <v>123</v>
      </c>
      <c r="AJ27" s="1703" t="s">
        <v>123</v>
      </c>
      <c r="AK27" s="1697" t="s">
        <v>123</v>
      </c>
      <c r="AL27" s="196"/>
      <c r="AM27" s="1741">
        <f t="shared" si="17"/>
        <v>76.953719127978559</v>
      </c>
      <c r="AN27" s="1703">
        <f t="shared" si="18"/>
        <v>76.953719127978559</v>
      </c>
      <c r="AO27" s="1697">
        <v>0</v>
      </c>
      <c r="AP27" s="1839"/>
      <c r="AQ27" s="244"/>
      <c r="AR27" s="1741" t="s">
        <v>123</v>
      </c>
      <c r="AS27" s="1703" t="s">
        <v>123</v>
      </c>
      <c r="AT27" s="1697" t="s">
        <v>123</v>
      </c>
      <c r="AU27" s="112"/>
      <c r="AV27" s="185"/>
      <c r="AW27" s="185"/>
    </row>
    <row r="28" spans="1:49" ht="12" customHeight="1" x14ac:dyDescent="0.25">
      <c r="A28" s="25"/>
      <c r="B28" s="37" t="s">
        <v>474</v>
      </c>
      <c r="C28" s="410" t="s">
        <v>373</v>
      </c>
      <c r="D28" s="393" t="s">
        <v>54</v>
      </c>
      <c r="E28" s="251"/>
      <c r="F28" s="1016">
        <v>8713.8811874999992</v>
      </c>
      <c r="G28" s="1067">
        <v>8713.8811874999992</v>
      </c>
      <c r="H28" s="1067">
        <v>0</v>
      </c>
      <c r="I28" s="859"/>
      <c r="J28" s="1016">
        <v>10043.077804263439</v>
      </c>
      <c r="K28" s="1067">
        <v>7392.6502957084394</v>
      </c>
      <c r="L28" s="1067">
        <v>2650.4275085549998</v>
      </c>
      <c r="M28" s="1839"/>
      <c r="N28" s="118"/>
      <c r="O28" s="1016">
        <v>5712.49</v>
      </c>
      <c r="P28" s="1067">
        <v>5712.49</v>
      </c>
      <c r="Q28" s="1067" t="s">
        <v>123</v>
      </c>
      <c r="R28" s="859"/>
      <c r="S28" s="874"/>
      <c r="T28" s="1016">
        <v>5324.8746177984194</v>
      </c>
      <c r="U28" s="1067">
        <v>3102.07300057466</v>
      </c>
      <c r="V28" s="1067">
        <v>2222.8000000000002</v>
      </c>
      <c r="X28" s="177"/>
      <c r="Y28" s="1238">
        <f>VLOOKUP(B28,'FX rates'!$B$9:$K$114,9,FALSE)</f>
        <v>33.858508999999998</v>
      </c>
      <c r="Z28" s="1420">
        <f>VLOOKUP(B28,'FX rates'!$B$9:$K$114,10,FALSE)</f>
        <v>35.209800000000001</v>
      </c>
      <c r="AB28" s="37" t="s">
        <v>53</v>
      </c>
      <c r="AC28" s="410" t="s">
        <v>373</v>
      </c>
      <c r="AD28" s="251"/>
      <c r="AE28" s="1742">
        <f t="shared" si="20"/>
        <v>257.36163359999108</v>
      </c>
      <c r="AF28" s="1727">
        <f t="shared" si="29"/>
        <v>257.36163359999108</v>
      </c>
      <c r="AG28" s="1710" t="s">
        <v>123</v>
      </c>
      <c r="AH28" s="244"/>
      <c r="AI28" s="1742">
        <f t="shared" si="24"/>
        <v>296.61902135925243</v>
      </c>
      <c r="AJ28" s="1727">
        <f t="shared" si="25"/>
        <v>218.33951092496247</v>
      </c>
      <c r="AK28" s="1710">
        <f t="shared" si="26"/>
        <v>78.279510434289946</v>
      </c>
      <c r="AL28" s="196"/>
      <c r="AM28" s="1742">
        <f t="shared" si="17"/>
        <v>162.2414782248124</v>
      </c>
      <c r="AN28" s="1727">
        <f t="shared" si="18"/>
        <v>162.2414782248124</v>
      </c>
      <c r="AO28" s="1710">
        <v>0</v>
      </c>
      <c r="AP28" s="1839"/>
      <c r="AQ28" s="244"/>
      <c r="AR28" s="1742">
        <f t="shared" si="11"/>
        <v>151.23274252618359</v>
      </c>
      <c r="AS28" s="1727">
        <f t="shared" si="12"/>
        <v>88.102545330409711</v>
      </c>
      <c r="AT28" s="1710">
        <f t="shared" si="13"/>
        <v>63.130151264704715</v>
      </c>
      <c r="AU28" s="114"/>
      <c r="AV28" s="185"/>
      <c r="AW28" s="185"/>
    </row>
    <row r="29" spans="1:49" s="102" customFormat="1" ht="12" customHeight="1" x14ac:dyDescent="0.25">
      <c r="A29" s="1"/>
      <c r="B29" s="63"/>
      <c r="C29" s="50"/>
      <c r="D29" s="416"/>
      <c r="E29" s="63"/>
      <c r="F29" s="874"/>
      <c r="G29" s="881"/>
      <c r="H29" s="881"/>
      <c r="I29" s="859"/>
      <c r="J29" s="874"/>
      <c r="K29" s="881"/>
      <c r="L29" s="881"/>
      <c r="M29" s="1839"/>
      <c r="N29" s="859"/>
      <c r="O29" s="874" t="s">
        <v>598</v>
      </c>
      <c r="P29" s="874" t="s">
        <v>598</v>
      </c>
      <c r="Q29" s="874" t="s">
        <v>598</v>
      </c>
      <c r="R29" s="859"/>
      <c r="S29" s="859"/>
      <c r="T29" s="859" t="s">
        <v>598</v>
      </c>
      <c r="U29" s="859" t="s">
        <v>598</v>
      </c>
      <c r="V29" s="874" t="s">
        <v>598</v>
      </c>
      <c r="W29" s="118"/>
      <c r="X29" s="177"/>
      <c r="Y29" s="44"/>
      <c r="Z29" s="44"/>
      <c r="AA29" s="2"/>
      <c r="AB29" s="140" t="s">
        <v>26</v>
      </c>
      <c r="AC29" s="50"/>
      <c r="AD29" s="63"/>
      <c r="AE29" s="187">
        <f>SUM(AE17:AE28)</f>
        <v>13688.027872766146</v>
      </c>
      <c r="AF29" s="28"/>
      <c r="AG29" s="28"/>
      <c r="AH29" s="244"/>
      <c r="AI29" s="187">
        <f>SUM(AI17:AI28)</f>
        <v>18100.07893869669</v>
      </c>
      <c r="AJ29" s="28"/>
      <c r="AK29" s="28"/>
      <c r="AL29" s="196"/>
      <c r="AM29" s="1704"/>
      <c r="AN29" s="1693"/>
      <c r="AO29" s="1693"/>
      <c r="AP29" s="1839"/>
      <c r="AQ29" s="244"/>
      <c r="AR29" s="1704"/>
      <c r="AS29" s="1693"/>
      <c r="AT29" s="1693"/>
      <c r="AU29" s="459"/>
      <c r="AV29" s="185"/>
      <c r="AW29" s="185"/>
    </row>
    <row r="30" spans="1:49" ht="12" customHeight="1" x14ac:dyDescent="0.25">
      <c r="A30" s="1"/>
      <c r="B30" s="40"/>
      <c r="C30" s="50"/>
      <c r="D30" s="385"/>
      <c r="E30" s="40"/>
      <c r="F30" s="874"/>
      <c r="G30" s="859"/>
      <c r="H30" s="859"/>
      <c r="I30" s="859"/>
      <c r="J30" s="874"/>
      <c r="K30" s="881"/>
      <c r="L30" s="881"/>
      <c r="M30" s="1839"/>
      <c r="N30" s="859"/>
      <c r="O30" s="874" t="s">
        <v>598</v>
      </c>
      <c r="P30" s="859" t="s">
        <v>598</v>
      </c>
      <c r="Q30" s="859" t="s">
        <v>598</v>
      </c>
      <c r="R30" s="859"/>
      <c r="S30" s="859"/>
      <c r="T30" s="859" t="s">
        <v>598</v>
      </c>
      <c r="U30" s="859" t="s">
        <v>598</v>
      </c>
      <c r="V30" s="859" t="s">
        <v>598</v>
      </c>
      <c r="W30" s="118"/>
      <c r="X30" s="177"/>
      <c r="Y30" s="44"/>
      <c r="Z30" s="44"/>
      <c r="AB30" s="40"/>
      <c r="AC30" s="50"/>
      <c r="AD30" s="40"/>
      <c r="AE30" s="187"/>
      <c r="AF30" s="28"/>
      <c r="AG30" s="28"/>
      <c r="AH30" s="244"/>
      <c r="AI30" s="187"/>
      <c r="AJ30" s="28"/>
      <c r="AK30" s="28"/>
      <c r="AL30" s="196"/>
      <c r="AM30" s="1704"/>
      <c r="AN30" s="1693"/>
      <c r="AO30" s="1693"/>
      <c r="AP30" s="1839"/>
      <c r="AQ30" s="244"/>
      <c r="AR30" s="1704"/>
      <c r="AS30" s="1693"/>
      <c r="AT30" s="1693"/>
      <c r="AU30" s="459"/>
      <c r="AV30" s="185"/>
      <c r="AW30" s="185"/>
    </row>
    <row r="31" spans="1:49" ht="12" customHeight="1" x14ac:dyDescent="0.25">
      <c r="A31" s="25"/>
      <c r="B31" s="1955" t="s">
        <v>59</v>
      </c>
      <c r="C31" s="106"/>
      <c r="D31" s="385"/>
      <c r="E31" s="228"/>
      <c r="F31" s="874"/>
      <c r="G31" s="859"/>
      <c r="H31" s="859"/>
      <c r="I31" s="859"/>
      <c r="J31" s="874"/>
      <c r="K31" s="881"/>
      <c r="L31" s="881"/>
      <c r="M31" s="1839"/>
      <c r="N31" s="859"/>
      <c r="O31" s="874" t="s">
        <v>598</v>
      </c>
      <c r="P31" s="859" t="s">
        <v>598</v>
      </c>
      <c r="Q31" s="859" t="s">
        <v>598</v>
      </c>
      <c r="R31" s="859"/>
      <c r="S31" s="859"/>
      <c r="T31" s="859" t="s">
        <v>598</v>
      </c>
      <c r="U31" s="859" t="s">
        <v>598</v>
      </c>
      <c r="V31" s="859" t="s">
        <v>598</v>
      </c>
      <c r="W31" s="118"/>
      <c r="X31" s="177"/>
      <c r="Y31" s="44"/>
      <c r="Z31" s="44"/>
      <c r="AB31" s="431" t="s">
        <v>59</v>
      </c>
      <c r="AC31" s="106"/>
      <c r="AD31" s="228"/>
      <c r="AE31" s="187"/>
      <c r="AF31" s="28"/>
      <c r="AG31" s="28"/>
      <c r="AH31" s="244"/>
      <c r="AI31" s="187"/>
      <c r="AJ31" s="28"/>
      <c r="AK31" s="28"/>
      <c r="AL31" s="196"/>
      <c r="AM31" s="1704"/>
      <c r="AN31" s="1693"/>
      <c r="AO31" s="1693"/>
      <c r="AP31" s="1839"/>
      <c r="AQ31" s="244"/>
      <c r="AR31" s="1704"/>
      <c r="AS31" s="1693"/>
      <c r="AT31" s="1693"/>
      <c r="AU31" s="459"/>
      <c r="AV31" s="185"/>
      <c r="AW31" s="185"/>
    </row>
    <row r="32" spans="1:49" ht="12" customHeight="1" x14ac:dyDescent="0.25">
      <c r="A32" s="25"/>
      <c r="B32" s="1023" t="s">
        <v>154</v>
      </c>
      <c r="C32" s="1956" t="s">
        <v>375</v>
      </c>
      <c r="D32" s="1923" t="s">
        <v>64</v>
      </c>
      <c r="E32" s="140"/>
      <c r="F32" s="1014">
        <v>21.5</v>
      </c>
      <c r="G32" s="1881">
        <v>21.5</v>
      </c>
      <c r="H32" s="1881">
        <v>0</v>
      </c>
      <c r="I32" s="859"/>
      <c r="J32" s="1014">
        <v>344.1</v>
      </c>
      <c r="K32" s="1881">
        <v>344.1</v>
      </c>
      <c r="L32" s="1881">
        <v>0</v>
      </c>
      <c r="M32" s="1839"/>
      <c r="N32" s="859"/>
      <c r="O32" s="1014">
        <v>21.32</v>
      </c>
      <c r="P32" s="1881">
        <v>21.32</v>
      </c>
      <c r="Q32" s="1881">
        <v>0</v>
      </c>
      <c r="R32" s="859"/>
      <c r="S32" s="859"/>
      <c r="T32" s="1014">
        <v>99.99</v>
      </c>
      <c r="U32" s="1881">
        <v>99.99</v>
      </c>
      <c r="V32" s="1881" t="s">
        <v>123</v>
      </c>
      <c r="W32" s="118"/>
      <c r="X32" s="177"/>
      <c r="Y32" s="1235">
        <f>VLOOKUP(B32,'FX rates'!$B$9:$K$114,9,FALSE)</f>
        <v>0.88666800000000001</v>
      </c>
      <c r="Z32" s="1419">
        <f>VLOOKUP(B32,'FX rates'!$B$9:$K$114,10,FALSE)</f>
        <v>0.90380700000000003</v>
      </c>
      <c r="AB32" s="1023" t="s">
        <v>154</v>
      </c>
      <c r="AC32" s="1956" t="s">
        <v>375</v>
      </c>
      <c r="AD32" s="251"/>
      <c r="AE32" s="1740">
        <f t="shared" ref="AE32" si="30">F32/Y32</f>
        <v>24.248083837467913</v>
      </c>
      <c r="AF32" s="1726">
        <f t="shared" ref="AF32" si="31">G32/Y32</f>
        <v>24.248083837467913</v>
      </c>
      <c r="AG32" s="1696">
        <f>H32/Y32</f>
        <v>0</v>
      </c>
      <c r="AH32" s="244"/>
      <c r="AI32" s="1740">
        <f>J32/Y32</f>
        <v>388.08212318477717</v>
      </c>
      <c r="AJ32" s="1726">
        <f t="shared" ref="AJ32" si="32">K32/Y32</f>
        <v>388.08212318477717</v>
      </c>
      <c r="AK32" s="1696" t="s">
        <v>123</v>
      </c>
      <c r="AL32" s="196"/>
      <c r="AM32" s="1740">
        <f t="shared" si="17"/>
        <v>23.589106966420928</v>
      </c>
      <c r="AN32" s="1726">
        <f t="shared" si="18"/>
        <v>23.589106966420928</v>
      </c>
      <c r="AO32" s="1696">
        <f t="shared" si="19"/>
        <v>0</v>
      </c>
      <c r="AP32" s="1839"/>
      <c r="AQ32" s="244"/>
      <c r="AR32" s="1740">
        <f t="shared" si="11"/>
        <v>110.63202652778745</v>
      </c>
      <c r="AS32" s="1726">
        <f t="shared" si="12"/>
        <v>110.63202652778745</v>
      </c>
      <c r="AT32" s="1696">
        <v>0</v>
      </c>
      <c r="AU32" s="1961"/>
    </row>
    <row r="33" spans="1:49" ht="12" customHeight="1" x14ac:dyDescent="0.25">
      <c r="A33" s="25"/>
      <c r="B33" s="1024" t="s">
        <v>68</v>
      </c>
      <c r="C33" s="1842" t="s">
        <v>639</v>
      </c>
      <c r="D33" s="1924" t="s">
        <v>69</v>
      </c>
      <c r="E33" s="140"/>
      <c r="F33" s="1015">
        <v>0</v>
      </c>
      <c r="G33" s="1880">
        <v>0</v>
      </c>
      <c r="H33" s="1880">
        <v>0</v>
      </c>
      <c r="I33" s="859"/>
      <c r="J33" s="1015">
        <v>3.3939028849999997</v>
      </c>
      <c r="K33" s="1880">
        <v>3.3939028849999997</v>
      </c>
      <c r="L33" s="1880">
        <v>0</v>
      </c>
      <c r="M33" s="1839"/>
      <c r="N33" s="859"/>
      <c r="O33" s="1015">
        <v>0</v>
      </c>
      <c r="P33" s="1880">
        <v>0</v>
      </c>
      <c r="Q33" s="1880">
        <v>0</v>
      </c>
      <c r="R33" s="859"/>
      <c r="S33" s="859"/>
      <c r="T33" s="1015">
        <v>0</v>
      </c>
      <c r="U33" s="1880">
        <v>0</v>
      </c>
      <c r="V33" s="1880">
        <v>0</v>
      </c>
      <c r="W33" s="118"/>
      <c r="X33" s="177"/>
      <c r="Y33" s="1236">
        <f>VLOOKUP(B33,'FX rates'!$B$9:$K$114,9,FALSE)</f>
        <v>3.644018</v>
      </c>
      <c r="Z33" s="1062">
        <f>VLOOKUP(B33,'FX rates'!$B$9:$K$114,10,FALSE)</f>
        <v>3.0224500000000001</v>
      </c>
      <c r="AB33" s="1024" t="s">
        <v>68</v>
      </c>
      <c r="AC33" s="1842" t="s">
        <v>639</v>
      </c>
      <c r="AD33" s="251"/>
      <c r="AE33" s="1741">
        <f t="shared" ref="AE33:AE44" si="33">F33/Y33</f>
        <v>0</v>
      </c>
      <c r="AF33" s="1703">
        <f t="shared" ref="AF33:AF44" si="34">G33/Y33</f>
        <v>0</v>
      </c>
      <c r="AG33" s="1697">
        <f t="shared" ref="AG33:AG44" si="35">H33/Y33</f>
        <v>0</v>
      </c>
      <c r="AH33" s="244"/>
      <c r="AI33" s="1741">
        <f t="shared" ref="AI33:AI44" si="36">J33/Y33</f>
        <v>0.93136282120450553</v>
      </c>
      <c r="AJ33" s="1703">
        <f t="shared" ref="AJ33:AJ44" si="37">K33/Y33</f>
        <v>0.93136282120450553</v>
      </c>
      <c r="AK33" s="1697" t="s">
        <v>123</v>
      </c>
      <c r="AL33" s="196"/>
      <c r="AM33" s="1741">
        <f t="shared" si="17"/>
        <v>0</v>
      </c>
      <c r="AN33" s="1703">
        <f t="shared" si="18"/>
        <v>0</v>
      </c>
      <c r="AO33" s="1697">
        <f t="shared" si="19"/>
        <v>0</v>
      </c>
      <c r="AP33" s="1839"/>
      <c r="AQ33" s="244"/>
      <c r="AR33" s="1741">
        <f t="shared" si="11"/>
        <v>0</v>
      </c>
      <c r="AS33" s="1703">
        <f t="shared" si="12"/>
        <v>0</v>
      </c>
      <c r="AT33" s="1697">
        <f t="shared" si="13"/>
        <v>0</v>
      </c>
      <c r="AU33" s="1421"/>
    </row>
    <row r="34" spans="1:49" ht="12" customHeight="1" x14ac:dyDescent="0.25">
      <c r="A34" s="25"/>
      <c r="B34" s="1024" t="s">
        <v>70</v>
      </c>
      <c r="C34" s="1842" t="s">
        <v>378</v>
      </c>
      <c r="D34" s="1924" t="s">
        <v>71</v>
      </c>
      <c r="E34" s="140"/>
      <c r="F34" s="1015">
        <v>0</v>
      </c>
      <c r="G34" s="1880">
        <v>0</v>
      </c>
      <c r="H34" s="1880">
        <v>0</v>
      </c>
      <c r="I34" s="859"/>
      <c r="J34" s="1015">
        <v>0</v>
      </c>
      <c r="K34" s="1880">
        <v>0</v>
      </c>
      <c r="L34" s="1880">
        <v>0</v>
      </c>
      <c r="M34" s="1839"/>
      <c r="N34" s="859"/>
      <c r="O34" s="1015">
        <v>0</v>
      </c>
      <c r="P34" s="1880">
        <v>0</v>
      </c>
      <c r="Q34" s="1880">
        <v>0</v>
      </c>
      <c r="R34" s="859"/>
      <c r="S34" s="859"/>
      <c r="T34" s="1015">
        <v>0</v>
      </c>
      <c r="U34" s="1880">
        <v>0</v>
      </c>
      <c r="V34" s="1880">
        <v>0</v>
      </c>
      <c r="W34" s="118"/>
      <c r="X34" s="177"/>
      <c r="Y34" s="1236">
        <f>VLOOKUP(B34,'FX rates'!$B$9:$K$114,9,FALSE)</f>
        <v>9.5778090000000002</v>
      </c>
      <c r="Z34" s="1062">
        <f>VLOOKUP(B34,'FX rates'!$B$9:$K$114,10,FALSE)</f>
        <v>9.7287599999999994</v>
      </c>
      <c r="AB34" s="1024" t="s">
        <v>70</v>
      </c>
      <c r="AC34" s="1842" t="s">
        <v>378</v>
      </c>
      <c r="AD34" s="251"/>
      <c r="AE34" s="1741">
        <f t="shared" si="33"/>
        <v>0</v>
      </c>
      <c r="AF34" s="1703">
        <f t="shared" si="34"/>
        <v>0</v>
      </c>
      <c r="AG34" s="1697">
        <f t="shared" si="35"/>
        <v>0</v>
      </c>
      <c r="AH34" s="244"/>
      <c r="AI34" s="1741">
        <f t="shared" si="36"/>
        <v>0</v>
      </c>
      <c r="AJ34" s="1703">
        <f t="shared" si="37"/>
        <v>0</v>
      </c>
      <c r="AK34" s="1697" t="s">
        <v>123</v>
      </c>
      <c r="AL34" s="196"/>
      <c r="AM34" s="1741">
        <f t="shared" si="17"/>
        <v>0</v>
      </c>
      <c r="AN34" s="1703">
        <f t="shared" si="18"/>
        <v>0</v>
      </c>
      <c r="AO34" s="1697">
        <f t="shared" si="19"/>
        <v>0</v>
      </c>
      <c r="AP34" s="1839"/>
      <c r="AQ34" s="244"/>
      <c r="AR34" s="1741">
        <f t="shared" si="11"/>
        <v>0</v>
      </c>
      <c r="AS34" s="1703">
        <f t="shared" si="12"/>
        <v>0</v>
      </c>
      <c r="AT34" s="1697">
        <f t="shared" si="13"/>
        <v>0</v>
      </c>
      <c r="AU34" s="1421"/>
    </row>
    <row r="35" spans="1:49" ht="12" customHeight="1" x14ac:dyDescent="0.25">
      <c r="A35" s="25"/>
      <c r="B35" s="1957" t="s">
        <v>456</v>
      </c>
      <c r="C35" s="1842" t="s">
        <v>380</v>
      </c>
      <c r="D35" s="1924" t="s">
        <v>75</v>
      </c>
      <c r="E35" s="169"/>
      <c r="F35" s="1015">
        <v>0</v>
      </c>
      <c r="G35" s="1880">
        <v>0</v>
      </c>
      <c r="H35" s="1880">
        <v>0</v>
      </c>
      <c r="I35" s="859"/>
      <c r="J35" s="1015">
        <v>7.1150000000000002</v>
      </c>
      <c r="K35" s="1880">
        <v>0</v>
      </c>
      <c r="L35" s="1880">
        <v>7.1150000000000002</v>
      </c>
      <c r="M35" s="1839"/>
      <c r="N35" s="859"/>
      <c r="O35" s="1015">
        <v>0</v>
      </c>
      <c r="P35" s="1880">
        <v>0</v>
      </c>
      <c r="Q35" s="1880">
        <v>0</v>
      </c>
      <c r="R35" s="859"/>
      <c r="S35" s="859"/>
      <c r="T35" s="1015">
        <v>72.247242</v>
      </c>
      <c r="U35" s="1880">
        <v>0</v>
      </c>
      <c r="V35" s="1880">
        <v>72.247242</v>
      </c>
      <c r="W35" s="118"/>
      <c r="X35" s="177"/>
      <c r="Y35" s="1236">
        <f>VLOOKUP(B35,'FX rates'!$B$9:$K$114,9,FALSE)</f>
        <v>17.812836000000001</v>
      </c>
      <c r="Z35" s="1062">
        <f>VLOOKUP(B35,'FX rates'!$B$9:$K$114,10,FALSE)</f>
        <v>10.021100000000001</v>
      </c>
      <c r="AB35" s="1957" t="s">
        <v>456</v>
      </c>
      <c r="AC35" s="1842" t="s">
        <v>380</v>
      </c>
      <c r="AD35" s="251"/>
      <c r="AE35" s="1741">
        <f t="shared" si="33"/>
        <v>0</v>
      </c>
      <c r="AF35" s="1703">
        <f t="shared" si="34"/>
        <v>0</v>
      </c>
      <c r="AG35" s="1697">
        <f t="shared" si="35"/>
        <v>0</v>
      </c>
      <c r="AH35" s="244"/>
      <c r="AI35" s="1741">
        <f t="shared" si="36"/>
        <v>0.39943106196003825</v>
      </c>
      <c r="AJ35" s="1703">
        <f t="shared" si="37"/>
        <v>0</v>
      </c>
      <c r="AK35" s="1697" t="s">
        <v>123</v>
      </c>
      <c r="AL35" s="196"/>
      <c r="AM35" s="1741">
        <f t="shared" si="17"/>
        <v>0</v>
      </c>
      <c r="AN35" s="1703">
        <f t="shared" si="18"/>
        <v>0</v>
      </c>
      <c r="AO35" s="1697">
        <f t="shared" si="19"/>
        <v>0</v>
      </c>
      <c r="AP35" s="1839"/>
      <c r="AQ35" s="244"/>
      <c r="AR35" s="1741">
        <f t="shared" si="11"/>
        <v>7.2095121294069511</v>
      </c>
      <c r="AS35" s="1703">
        <f t="shared" si="12"/>
        <v>0</v>
      </c>
      <c r="AT35" s="1697">
        <f t="shared" si="13"/>
        <v>7.2095121294069511</v>
      </c>
      <c r="AU35" s="1421"/>
    </row>
    <row r="36" spans="1:49" ht="12" customHeight="1" x14ac:dyDescent="0.25">
      <c r="A36" s="25"/>
      <c r="B36" s="1024" t="s">
        <v>76</v>
      </c>
      <c r="C36" s="1842" t="s">
        <v>675</v>
      </c>
      <c r="D36" s="1924" t="s">
        <v>64</v>
      </c>
      <c r="E36" s="140"/>
      <c r="F36" s="1015">
        <v>55.813684889999998</v>
      </c>
      <c r="G36" s="1880">
        <v>55.813684889999998</v>
      </c>
      <c r="H36" s="1880">
        <v>0</v>
      </c>
      <c r="I36" s="859"/>
      <c r="J36" s="1015">
        <v>1943.2692165094015</v>
      </c>
      <c r="K36" s="1880">
        <v>1873.1779932794016</v>
      </c>
      <c r="L36" s="1880">
        <v>70.091223229999997</v>
      </c>
      <c r="M36" s="1839"/>
      <c r="N36" s="859"/>
      <c r="O36" s="1015">
        <v>91.165573140000006</v>
      </c>
      <c r="P36" s="1880">
        <v>91.165573140000006</v>
      </c>
      <c r="Q36" s="1880" t="s">
        <v>455</v>
      </c>
      <c r="R36" s="859"/>
      <c r="S36" s="859"/>
      <c r="T36" s="1015">
        <v>904.32176497099999</v>
      </c>
      <c r="U36" s="1880">
        <v>795.39981399099997</v>
      </c>
      <c r="V36" s="1880">
        <v>108.92195098000002</v>
      </c>
      <c r="W36" s="118"/>
      <c r="X36" s="177"/>
      <c r="Y36" s="1236">
        <f>VLOOKUP(B36,'FX rates'!$B$9:$K$114,9,FALSE)</f>
        <v>0.88666800000000001</v>
      </c>
      <c r="Z36" s="1062">
        <f>VLOOKUP(B36,'FX rates'!$B$9:$K$114,10,FALSE)</f>
        <v>0.90380700000000003</v>
      </c>
      <c r="AB36" s="1024" t="s">
        <v>76</v>
      </c>
      <c r="AC36" s="1842" t="s">
        <v>675</v>
      </c>
      <c r="AD36" s="251"/>
      <c r="AE36" s="1741">
        <f t="shared" si="33"/>
        <v>62.947670255383073</v>
      </c>
      <c r="AF36" s="1703">
        <f t="shared" si="34"/>
        <v>62.947670255383073</v>
      </c>
      <c r="AG36" s="1697">
        <f t="shared" si="35"/>
        <v>0</v>
      </c>
      <c r="AH36" s="244"/>
      <c r="AI36" s="1741">
        <f t="shared" si="36"/>
        <v>2191.6537153809559</v>
      </c>
      <c r="AJ36" s="1703">
        <f t="shared" si="37"/>
        <v>2112.6035824901783</v>
      </c>
      <c r="AK36" s="1697" t="s">
        <v>123</v>
      </c>
      <c r="AL36" s="196"/>
      <c r="AM36" s="1741">
        <f t="shared" si="17"/>
        <v>100.86840790124441</v>
      </c>
      <c r="AN36" s="1703">
        <f t="shared" si="18"/>
        <v>100.86840790124441</v>
      </c>
      <c r="AO36" s="1697">
        <v>0</v>
      </c>
      <c r="AP36" s="1839"/>
      <c r="AQ36" s="244"/>
      <c r="AR36" s="1741">
        <f t="shared" si="11"/>
        <v>1000.5695518744599</v>
      </c>
      <c r="AS36" s="1703">
        <f t="shared" si="12"/>
        <v>880.05493871036617</v>
      </c>
      <c r="AT36" s="1697">
        <f t="shared" si="13"/>
        <v>120.51461316409367</v>
      </c>
      <c r="AU36" s="1421"/>
    </row>
    <row r="37" spans="1:49" s="1839" customFormat="1" ht="12" customHeight="1" x14ac:dyDescent="0.25">
      <c r="A37" s="1692"/>
      <c r="B37" s="1024" t="s">
        <v>78</v>
      </c>
      <c r="C37" s="1843" t="s">
        <v>383</v>
      </c>
      <c r="D37" s="1924" t="s">
        <v>79</v>
      </c>
      <c r="E37" s="140"/>
      <c r="F37" s="1015">
        <v>0</v>
      </c>
      <c r="G37" s="1880">
        <v>0</v>
      </c>
      <c r="H37" s="1880">
        <v>0</v>
      </c>
      <c r="I37" s="859"/>
      <c r="J37" s="1015">
        <v>2626.5679741827998</v>
      </c>
      <c r="K37" s="1880">
        <v>2617.1507051773997</v>
      </c>
      <c r="L37" s="1880">
        <v>9.4172690053999997</v>
      </c>
      <c r="N37" s="859"/>
      <c r="O37" s="1015">
        <v>0</v>
      </c>
      <c r="P37" s="1880">
        <v>0</v>
      </c>
      <c r="Q37" s="1880">
        <v>0</v>
      </c>
      <c r="R37" s="859"/>
      <c r="S37" s="859"/>
      <c r="T37" s="1015">
        <v>9582.1754558481989</v>
      </c>
      <c r="U37" s="1880">
        <v>9573.3554558481992</v>
      </c>
      <c r="V37" s="1880">
        <v>8.82</v>
      </c>
      <c r="W37" s="118"/>
      <c r="X37" s="1702"/>
      <c r="Y37" s="1236">
        <f>VLOOKUP(B37,'FX rates'!$B$9:$K$114,9,FALSE)</f>
        <v>13.295512</v>
      </c>
      <c r="Z37" s="1062">
        <f>VLOOKUP(B37,'FX rates'!$B$9:$K$114,10,FALSE)</f>
        <v>14.6919</v>
      </c>
      <c r="AB37" s="1024" t="s">
        <v>78</v>
      </c>
      <c r="AC37" s="1843" t="s">
        <v>383</v>
      </c>
      <c r="AD37" s="1709"/>
      <c r="AE37" s="1741">
        <f t="shared" si="33"/>
        <v>0</v>
      </c>
      <c r="AF37" s="1703">
        <f t="shared" si="34"/>
        <v>0</v>
      </c>
      <c r="AG37" s="1697">
        <f t="shared" si="35"/>
        <v>0</v>
      </c>
      <c r="AH37" s="1718"/>
      <c r="AI37" s="1741">
        <f t="shared" si="36"/>
        <v>197.5529768378081</v>
      </c>
      <c r="AJ37" s="1703">
        <f t="shared" si="37"/>
        <v>196.84467248627956</v>
      </c>
      <c r="AK37" s="1697" t="s">
        <v>123</v>
      </c>
      <c r="AL37" s="1702"/>
      <c r="AM37" s="1741">
        <f t="shared" si="17"/>
        <v>0</v>
      </c>
      <c r="AN37" s="1703">
        <f t="shared" si="18"/>
        <v>0</v>
      </c>
      <c r="AO37" s="1697">
        <f t="shared" si="19"/>
        <v>0</v>
      </c>
      <c r="AQ37" s="1718"/>
      <c r="AR37" s="1741">
        <f t="shared" si="11"/>
        <v>652.20805041200924</v>
      </c>
      <c r="AS37" s="1703">
        <f t="shared" si="12"/>
        <v>651.60771961748981</v>
      </c>
      <c r="AT37" s="1697">
        <f t="shared" si="13"/>
        <v>0.60033079451942906</v>
      </c>
      <c r="AU37" s="932"/>
    </row>
    <row r="38" spans="1:49" s="1839" customFormat="1" ht="12" customHeight="1" x14ac:dyDescent="0.25">
      <c r="A38" s="1692"/>
      <c r="B38" s="1024" t="s">
        <v>78</v>
      </c>
      <c r="C38" s="1843" t="s">
        <v>384</v>
      </c>
      <c r="D38" s="1924" t="s">
        <v>79</v>
      </c>
      <c r="E38" s="140"/>
      <c r="F38" s="1015">
        <f t="shared" ref="F38:F39" si="38">SUM(G38:H38)</f>
        <v>0</v>
      </c>
      <c r="G38" s="1880">
        <v>0</v>
      </c>
      <c r="H38" s="1880">
        <v>0</v>
      </c>
      <c r="I38" s="859"/>
      <c r="J38" s="1015">
        <f t="shared" ref="J38:J43" si="39">SUM(K38:L38)</f>
        <v>0</v>
      </c>
      <c r="K38" s="1880">
        <v>0</v>
      </c>
      <c r="L38" s="1880">
        <v>0</v>
      </c>
      <c r="N38" s="859"/>
      <c r="O38" s="1015">
        <v>0</v>
      </c>
      <c r="P38" s="1880">
        <v>0</v>
      </c>
      <c r="Q38" s="1880">
        <v>0</v>
      </c>
      <c r="R38" s="859"/>
      <c r="S38" s="859"/>
      <c r="T38" s="1015">
        <f t="shared" ref="T38:T39" si="40">SUM(U38:V38)</f>
        <v>17</v>
      </c>
      <c r="U38" s="1880">
        <v>17</v>
      </c>
      <c r="V38" s="1880">
        <v>0</v>
      </c>
      <c r="W38" s="118"/>
      <c r="X38" s="1702"/>
      <c r="Y38" s="1236">
        <f>VLOOKUP(B38,'FX rates'!$B$9:$K$114,9,FALSE)</f>
        <v>13.295512</v>
      </c>
      <c r="Z38" s="1062">
        <f>VLOOKUP(B38,'FX rates'!$B$9:$K$114,10,FALSE)</f>
        <v>14.6919</v>
      </c>
      <c r="AB38" s="1024" t="s">
        <v>78</v>
      </c>
      <c r="AC38" s="1843" t="s">
        <v>384</v>
      </c>
      <c r="AD38" s="1709"/>
      <c r="AE38" s="1741">
        <f t="shared" si="33"/>
        <v>0</v>
      </c>
      <c r="AF38" s="1703">
        <f t="shared" si="34"/>
        <v>0</v>
      </c>
      <c r="AG38" s="1697">
        <f t="shared" si="35"/>
        <v>0</v>
      </c>
      <c r="AH38" s="1718"/>
      <c r="AI38" s="1741">
        <f t="shared" si="36"/>
        <v>0</v>
      </c>
      <c r="AJ38" s="1703">
        <f t="shared" si="37"/>
        <v>0</v>
      </c>
      <c r="AK38" s="1697" t="s">
        <v>123</v>
      </c>
      <c r="AL38" s="1702"/>
      <c r="AM38" s="1741">
        <f t="shared" si="17"/>
        <v>0</v>
      </c>
      <c r="AN38" s="1703">
        <f t="shared" si="18"/>
        <v>0</v>
      </c>
      <c r="AO38" s="1697">
        <f t="shared" si="19"/>
        <v>0</v>
      </c>
      <c r="AQ38" s="1718"/>
      <c r="AR38" s="1741">
        <f t="shared" si="11"/>
        <v>1.1571001708424369</v>
      </c>
      <c r="AS38" s="1703">
        <f t="shared" si="12"/>
        <v>1.1571001708424369</v>
      </c>
      <c r="AT38" s="1697">
        <f t="shared" si="13"/>
        <v>0</v>
      </c>
      <c r="AU38" s="932"/>
    </row>
    <row r="39" spans="1:49" s="1839" customFormat="1" ht="12" customHeight="1" x14ac:dyDescent="0.25">
      <c r="A39" s="1692"/>
      <c r="B39" s="1024" t="s">
        <v>78</v>
      </c>
      <c r="C39" s="1843" t="s">
        <v>385</v>
      </c>
      <c r="D39" s="1924" t="s">
        <v>79</v>
      </c>
      <c r="E39" s="140"/>
      <c r="F39" s="1015">
        <f t="shared" si="38"/>
        <v>0</v>
      </c>
      <c r="G39" s="1880">
        <v>0</v>
      </c>
      <c r="H39" s="1880">
        <v>0</v>
      </c>
      <c r="I39" s="859"/>
      <c r="J39" s="1015">
        <f t="shared" si="39"/>
        <v>5.5</v>
      </c>
      <c r="K39" s="1880">
        <v>5.5</v>
      </c>
      <c r="L39" s="1880">
        <v>0</v>
      </c>
      <c r="N39" s="859"/>
      <c r="O39" s="1015">
        <v>0</v>
      </c>
      <c r="P39" s="1880">
        <v>0</v>
      </c>
      <c r="Q39" s="1880">
        <v>0</v>
      </c>
      <c r="R39" s="859"/>
      <c r="S39" s="859"/>
      <c r="T39" s="1015">
        <f t="shared" si="40"/>
        <v>182</v>
      </c>
      <c r="U39" s="1880">
        <v>182</v>
      </c>
      <c r="V39" s="1880">
        <v>0</v>
      </c>
      <c r="W39" s="118"/>
      <c r="X39" s="1702"/>
      <c r="Y39" s="1236">
        <f>VLOOKUP(B39,'FX rates'!$B$9:$K$114,9,FALSE)</f>
        <v>13.295512</v>
      </c>
      <c r="Z39" s="1062">
        <f>VLOOKUP(B39,'FX rates'!$B$9:$K$114,10,FALSE)</f>
        <v>14.6919</v>
      </c>
      <c r="AB39" s="1024" t="s">
        <v>78</v>
      </c>
      <c r="AC39" s="1843" t="s">
        <v>385</v>
      </c>
      <c r="AD39" s="1709"/>
      <c r="AE39" s="1741">
        <f t="shared" si="33"/>
        <v>0</v>
      </c>
      <c r="AF39" s="1703">
        <f t="shared" si="34"/>
        <v>0</v>
      </c>
      <c r="AG39" s="1697">
        <f t="shared" si="35"/>
        <v>0</v>
      </c>
      <c r="AH39" s="1718"/>
      <c r="AI39" s="1741">
        <f t="shared" si="36"/>
        <v>0.41367342604030594</v>
      </c>
      <c r="AJ39" s="1703">
        <f t="shared" si="37"/>
        <v>0.41367342604030594</v>
      </c>
      <c r="AK39" s="1697" t="s">
        <v>123</v>
      </c>
      <c r="AL39" s="1702"/>
      <c r="AM39" s="1741">
        <f t="shared" si="17"/>
        <v>0</v>
      </c>
      <c r="AN39" s="1703">
        <f t="shared" si="18"/>
        <v>0</v>
      </c>
      <c r="AO39" s="1697">
        <f t="shared" si="19"/>
        <v>0</v>
      </c>
      <c r="AQ39" s="1718"/>
      <c r="AR39" s="1741">
        <f t="shared" si="11"/>
        <v>12.387778299607266</v>
      </c>
      <c r="AS39" s="1703">
        <f t="shared" si="12"/>
        <v>12.387778299607266</v>
      </c>
      <c r="AT39" s="1697">
        <f t="shared" si="13"/>
        <v>0</v>
      </c>
      <c r="AU39" s="932"/>
    </row>
    <row r="40" spans="1:49" ht="12" customHeight="1" x14ac:dyDescent="0.25">
      <c r="A40" s="25"/>
      <c r="B40" s="1024" t="s">
        <v>82</v>
      </c>
      <c r="C40" s="1842" t="s">
        <v>386</v>
      </c>
      <c r="D40" s="1924" t="s">
        <v>64</v>
      </c>
      <c r="E40" s="140"/>
      <c r="F40" s="1015">
        <v>1219.4000000000001</v>
      </c>
      <c r="G40" s="1880">
        <v>766</v>
      </c>
      <c r="H40" s="1880">
        <v>453.4</v>
      </c>
      <c r="I40" s="859"/>
      <c r="J40" s="1015">
        <v>0</v>
      </c>
      <c r="K40" s="1880">
        <v>0</v>
      </c>
      <c r="L40" s="1880">
        <v>0</v>
      </c>
      <c r="M40" s="1839"/>
      <c r="N40" s="859"/>
      <c r="O40" s="1015" t="s">
        <v>123</v>
      </c>
      <c r="P40" s="1880" t="s">
        <v>123</v>
      </c>
      <c r="Q40" s="1880" t="s">
        <v>123</v>
      </c>
      <c r="R40" s="859"/>
      <c r="S40" s="859"/>
      <c r="T40" s="1015" t="s">
        <v>123</v>
      </c>
      <c r="U40" s="1880" t="s">
        <v>123</v>
      </c>
      <c r="V40" s="1880" t="s">
        <v>123</v>
      </c>
      <c r="W40" s="118"/>
      <c r="X40" s="177"/>
      <c r="Y40" s="1236">
        <f>VLOOKUP(B40,'FX rates'!$B$9:$K$114,9,FALSE)</f>
        <v>0.88666800000000001</v>
      </c>
      <c r="Z40" s="1062">
        <f>VLOOKUP(B40,'FX rates'!$B$9:$K$114,10,FALSE)</f>
        <v>0.90380700000000003</v>
      </c>
      <c r="AB40" s="1024" t="s">
        <v>82</v>
      </c>
      <c r="AC40" s="1842" t="s">
        <v>386</v>
      </c>
      <c r="AD40" s="251"/>
      <c r="AE40" s="1741">
        <f t="shared" si="33"/>
        <v>1375.2610898329476</v>
      </c>
      <c r="AF40" s="1703">
        <f t="shared" si="34"/>
        <v>863.90847532560099</v>
      </c>
      <c r="AG40" s="1697">
        <f t="shared" si="35"/>
        <v>511.35261450734657</v>
      </c>
      <c r="AH40" s="244"/>
      <c r="AI40" s="1741">
        <f t="shared" si="36"/>
        <v>0</v>
      </c>
      <c r="AJ40" s="1703">
        <f t="shared" si="37"/>
        <v>0</v>
      </c>
      <c r="AK40" s="1697" t="s">
        <v>123</v>
      </c>
      <c r="AL40" s="196"/>
      <c r="AM40" s="1741" t="s">
        <v>123</v>
      </c>
      <c r="AN40" s="1703" t="s">
        <v>123</v>
      </c>
      <c r="AO40" s="1697" t="s">
        <v>123</v>
      </c>
      <c r="AP40" s="1839"/>
      <c r="AQ40" s="244"/>
      <c r="AR40" s="1741" t="s">
        <v>123</v>
      </c>
      <c r="AS40" s="1703" t="s">
        <v>123</v>
      </c>
      <c r="AT40" s="1697" t="s">
        <v>123</v>
      </c>
      <c r="AU40" s="1421"/>
    </row>
    <row r="41" spans="1:49" ht="12" customHeight="1" x14ac:dyDescent="0.25">
      <c r="A41" s="25"/>
      <c r="B41" s="1024" t="s">
        <v>83</v>
      </c>
      <c r="C41" s="1842" t="s">
        <v>387</v>
      </c>
      <c r="D41" s="1924" t="s">
        <v>64</v>
      </c>
      <c r="E41" s="140"/>
      <c r="F41" s="1015">
        <v>0</v>
      </c>
      <c r="G41" s="1880">
        <v>0</v>
      </c>
      <c r="H41" s="1880">
        <v>0</v>
      </c>
      <c r="I41" s="859"/>
      <c r="J41" s="1015">
        <v>0</v>
      </c>
      <c r="K41" s="1880">
        <v>0</v>
      </c>
      <c r="L41" s="1880">
        <v>0</v>
      </c>
      <c r="M41" s="1839"/>
      <c r="N41" s="859"/>
      <c r="O41" s="1015">
        <v>0</v>
      </c>
      <c r="P41" s="1880">
        <v>0</v>
      </c>
      <c r="Q41" s="1880">
        <v>0</v>
      </c>
      <c r="R41" s="859"/>
      <c r="S41" s="859"/>
      <c r="T41" s="1015">
        <v>0</v>
      </c>
      <c r="U41" s="1880">
        <v>0</v>
      </c>
      <c r="V41" s="1880">
        <v>0</v>
      </c>
      <c r="W41" s="118"/>
      <c r="X41" s="177"/>
      <c r="Y41" s="1236">
        <f>VLOOKUP(B41,'FX rates'!$B$9:$K$114,9,FALSE)</f>
        <v>0.88666800000000001</v>
      </c>
      <c r="Z41" s="1062">
        <f>VLOOKUP(B41,'FX rates'!$B$9:$K$114,10,FALSE)</f>
        <v>0.90380700000000003</v>
      </c>
      <c r="AB41" s="1024" t="s">
        <v>83</v>
      </c>
      <c r="AC41" s="1842" t="s">
        <v>387</v>
      </c>
      <c r="AD41" s="251"/>
      <c r="AE41" s="1741">
        <f t="shared" si="33"/>
        <v>0</v>
      </c>
      <c r="AF41" s="1703">
        <f t="shared" si="34"/>
        <v>0</v>
      </c>
      <c r="AG41" s="1697">
        <f t="shared" si="35"/>
        <v>0</v>
      </c>
      <c r="AH41" s="244"/>
      <c r="AI41" s="1741">
        <f t="shared" si="36"/>
        <v>0</v>
      </c>
      <c r="AJ41" s="1703">
        <f t="shared" si="37"/>
        <v>0</v>
      </c>
      <c r="AK41" s="1697" t="s">
        <v>123</v>
      </c>
      <c r="AL41" s="196"/>
      <c r="AM41" s="1741">
        <f t="shared" si="17"/>
        <v>0</v>
      </c>
      <c r="AN41" s="1703">
        <f t="shared" si="18"/>
        <v>0</v>
      </c>
      <c r="AO41" s="1697">
        <f t="shared" si="19"/>
        <v>0</v>
      </c>
      <c r="AP41" s="1839"/>
      <c r="AQ41" s="244"/>
      <c r="AR41" s="1741">
        <f t="shared" si="11"/>
        <v>0</v>
      </c>
      <c r="AS41" s="1703">
        <f t="shared" si="12"/>
        <v>0</v>
      </c>
      <c r="AT41" s="1697">
        <f t="shared" si="13"/>
        <v>0</v>
      </c>
      <c r="AU41" s="1421"/>
    </row>
    <row r="42" spans="1:49" s="1860" customFormat="1" ht="12" customHeight="1" x14ac:dyDescent="0.25">
      <c r="A42" s="1692"/>
      <c r="B42" s="1024" t="s">
        <v>84</v>
      </c>
      <c r="C42" s="1842" t="s">
        <v>728</v>
      </c>
      <c r="D42" s="1924" t="s">
        <v>85</v>
      </c>
      <c r="E42" s="140"/>
      <c r="F42" s="1015">
        <v>3500</v>
      </c>
      <c r="G42" s="1880">
        <v>3500</v>
      </c>
      <c r="H42" s="1880">
        <v>0</v>
      </c>
      <c r="I42" s="859"/>
      <c r="J42" s="1015">
        <v>0</v>
      </c>
      <c r="K42" s="1880">
        <v>0</v>
      </c>
      <c r="L42" s="1880">
        <v>0</v>
      </c>
      <c r="M42" s="1839"/>
      <c r="N42" s="859"/>
      <c r="O42" s="1015">
        <v>0</v>
      </c>
      <c r="P42" s="1880">
        <v>0</v>
      </c>
      <c r="Q42" s="1880">
        <v>0</v>
      </c>
      <c r="R42" s="859"/>
      <c r="S42" s="859"/>
      <c r="T42" s="1015">
        <v>0</v>
      </c>
      <c r="U42" s="1880">
        <v>0</v>
      </c>
      <c r="V42" s="1880">
        <v>0</v>
      </c>
      <c r="W42" s="118"/>
      <c r="X42" s="1702"/>
      <c r="Y42" s="1236">
        <f>VLOOKUP(B42,'FX rates'!$B$9:$K$114,9,FALSE)</f>
        <v>58.282719999999998</v>
      </c>
      <c r="Z42" s="1062">
        <f>VLOOKUP(B42,'FX rates'!$B$9:$K$114,10,FALSE)</f>
        <v>66.912499999999994</v>
      </c>
      <c r="AB42" s="1024" t="s">
        <v>84</v>
      </c>
      <c r="AC42" s="1842" t="s">
        <v>728</v>
      </c>
      <c r="AD42" s="1709"/>
      <c r="AE42" s="1741">
        <f t="shared" ref="AE42" si="41">F42/Y42</f>
        <v>60.052104637532359</v>
      </c>
      <c r="AF42" s="1703">
        <f t="shared" ref="AF42" si="42">G42/Y42</f>
        <v>60.052104637532359</v>
      </c>
      <c r="AG42" s="1697">
        <f t="shared" ref="AG42" si="43">H42/Y42</f>
        <v>0</v>
      </c>
      <c r="AH42" s="244"/>
      <c r="AI42" s="1741">
        <f t="shared" ref="AI42" si="44">J42/Y42</f>
        <v>0</v>
      </c>
      <c r="AJ42" s="1703">
        <f t="shared" ref="AJ42" si="45">K42/Y42</f>
        <v>0</v>
      </c>
      <c r="AK42" s="1697" t="s">
        <v>123</v>
      </c>
      <c r="AL42" s="196"/>
      <c r="AM42" s="1741">
        <f t="shared" ref="AM42" si="46">O42/Z42</f>
        <v>0</v>
      </c>
      <c r="AN42" s="1703">
        <f t="shared" ref="AN42" si="47">P42/Z42</f>
        <v>0</v>
      </c>
      <c r="AO42" s="1697">
        <f t="shared" ref="AO42" si="48">Q42/Z42</f>
        <v>0</v>
      </c>
      <c r="AP42" s="1839"/>
      <c r="AQ42" s="244"/>
      <c r="AR42" s="1741">
        <f t="shared" ref="AR42" si="49">T42/Z42</f>
        <v>0</v>
      </c>
      <c r="AS42" s="1703">
        <f t="shared" ref="AS42" si="50">U42/Z42</f>
        <v>0</v>
      </c>
      <c r="AT42" s="1697">
        <f t="shared" ref="AT42" si="51">V42/Z42</f>
        <v>0</v>
      </c>
      <c r="AU42" s="1421"/>
    </row>
    <row r="43" spans="1:49" ht="12" customHeight="1" x14ac:dyDescent="0.25">
      <c r="A43" s="25"/>
      <c r="B43" s="1024" t="s">
        <v>88</v>
      </c>
      <c r="C43" s="1842" t="s">
        <v>389</v>
      </c>
      <c r="D43" s="1924" t="s">
        <v>64</v>
      </c>
      <c r="E43" s="140"/>
      <c r="F43" s="1015">
        <v>626</v>
      </c>
      <c r="G43" s="1880" t="s">
        <v>123</v>
      </c>
      <c r="H43" s="1880" t="s">
        <v>123</v>
      </c>
      <c r="I43" s="859"/>
      <c r="J43" s="1015">
        <f t="shared" si="39"/>
        <v>0</v>
      </c>
      <c r="K43" s="1880">
        <v>0</v>
      </c>
      <c r="L43" s="1880">
        <v>0</v>
      </c>
      <c r="M43" s="1839"/>
      <c r="N43" s="859"/>
      <c r="O43" s="1015">
        <v>626</v>
      </c>
      <c r="P43" s="1880" t="s">
        <v>123</v>
      </c>
      <c r="Q43" s="1880" t="s">
        <v>123</v>
      </c>
      <c r="R43" s="859"/>
      <c r="S43" s="859"/>
      <c r="T43" s="1015" t="s">
        <v>123</v>
      </c>
      <c r="U43" s="1880" t="s">
        <v>123</v>
      </c>
      <c r="V43" s="1880" t="s">
        <v>123</v>
      </c>
      <c r="W43" s="118"/>
      <c r="X43" s="177"/>
      <c r="Y43" s="1236">
        <f>VLOOKUP(B43,'FX rates'!$B$9:$K$114,9,FALSE)</f>
        <v>0.88666800000000001</v>
      </c>
      <c r="Z43" s="1062">
        <f>VLOOKUP(B43,'FX rates'!$B$9:$K$114,10,FALSE)</f>
        <v>0.90380700000000003</v>
      </c>
      <c r="AB43" s="1024" t="s">
        <v>88</v>
      </c>
      <c r="AC43" s="1842" t="s">
        <v>389</v>
      </c>
      <c r="AD43" s="251"/>
      <c r="AE43" s="1741">
        <f t="shared" si="33"/>
        <v>706.01397591883324</v>
      </c>
      <c r="AF43" s="1703" t="s">
        <v>123</v>
      </c>
      <c r="AG43" s="1697" t="s">
        <v>123</v>
      </c>
      <c r="AH43" s="244"/>
      <c r="AI43" s="1741">
        <f t="shared" si="36"/>
        <v>0</v>
      </c>
      <c r="AJ43" s="1703">
        <f t="shared" si="37"/>
        <v>0</v>
      </c>
      <c r="AK43" s="1697" t="s">
        <v>123</v>
      </c>
      <c r="AL43" s="196"/>
      <c r="AM43" s="1741">
        <f t="shared" si="17"/>
        <v>692.62574863881332</v>
      </c>
      <c r="AN43" s="1703" t="s">
        <v>123</v>
      </c>
      <c r="AO43" s="1697" t="s">
        <v>123</v>
      </c>
      <c r="AP43" s="1839"/>
      <c r="AQ43" s="244"/>
      <c r="AR43" s="1741" t="s">
        <v>123</v>
      </c>
      <c r="AS43" s="1703" t="s">
        <v>123</v>
      </c>
      <c r="AT43" s="1697" t="s">
        <v>123</v>
      </c>
      <c r="AU43" s="1421"/>
    </row>
    <row r="44" spans="1:49" ht="12" customHeight="1" x14ac:dyDescent="0.25">
      <c r="A44" s="25"/>
      <c r="B44" s="1025" t="s">
        <v>99</v>
      </c>
      <c r="C44" s="1958" t="s">
        <v>392</v>
      </c>
      <c r="D44" s="1959" t="s">
        <v>100</v>
      </c>
      <c r="E44" s="140"/>
      <c r="F44" s="1016">
        <v>0</v>
      </c>
      <c r="G44" s="1067">
        <v>0</v>
      </c>
      <c r="H44" s="1067">
        <v>0</v>
      </c>
      <c r="I44" s="859"/>
      <c r="J44" s="1016">
        <v>565.39</v>
      </c>
      <c r="K44" s="1067">
        <v>565.39</v>
      </c>
      <c r="L44" s="1067">
        <v>0</v>
      </c>
      <c r="M44" s="1839"/>
      <c r="N44" s="859"/>
      <c r="O44" s="1016">
        <v>0</v>
      </c>
      <c r="P44" s="1067">
        <v>0</v>
      </c>
      <c r="Q44" s="1067">
        <v>0</v>
      </c>
      <c r="R44" s="859"/>
      <c r="S44" s="859"/>
      <c r="T44" s="1016">
        <v>875.1</v>
      </c>
      <c r="U44" s="1067">
        <v>875.1</v>
      </c>
      <c r="V44" s="1067">
        <v>0</v>
      </c>
      <c r="W44" s="118"/>
      <c r="X44" s="177"/>
      <c r="Y44" s="1238">
        <f>VLOOKUP(B44,'FX rates'!$B$9:$K$114,9,FALSE)</f>
        <v>33.251994000000003</v>
      </c>
      <c r="Z44" s="1420">
        <f>VLOOKUP(B44,'FX rates'!$B$9:$K$114,10,FALSE)</f>
        <v>34.274999999999999</v>
      </c>
      <c r="AB44" s="1025" t="s">
        <v>99</v>
      </c>
      <c r="AC44" s="1958" t="s">
        <v>392</v>
      </c>
      <c r="AD44" s="251"/>
      <c r="AE44" s="1742">
        <f t="shared" si="33"/>
        <v>0</v>
      </c>
      <c r="AF44" s="1727">
        <f t="shared" si="34"/>
        <v>0</v>
      </c>
      <c r="AG44" s="1710">
        <f t="shared" si="35"/>
        <v>0</v>
      </c>
      <c r="AH44" s="244"/>
      <c r="AI44" s="1742">
        <f t="shared" si="36"/>
        <v>17.003190846239175</v>
      </c>
      <c r="AJ44" s="1727">
        <f t="shared" si="37"/>
        <v>17.003190846239175</v>
      </c>
      <c r="AK44" s="1710" t="s">
        <v>123</v>
      </c>
      <c r="AL44" s="196"/>
      <c r="AM44" s="1742">
        <f t="shared" si="17"/>
        <v>0</v>
      </c>
      <c r="AN44" s="1727">
        <f t="shared" si="18"/>
        <v>0</v>
      </c>
      <c r="AO44" s="1710">
        <f t="shared" si="19"/>
        <v>0</v>
      </c>
      <c r="AP44" s="1839"/>
      <c r="AQ44" s="244"/>
      <c r="AR44" s="1742">
        <f t="shared" si="11"/>
        <v>25.531728665207879</v>
      </c>
      <c r="AS44" s="1727">
        <f t="shared" si="12"/>
        <v>25.531728665207879</v>
      </c>
      <c r="AT44" s="1710">
        <f t="shared" si="13"/>
        <v>0</v>
      </c>
      <c r="AU44" s="1422"/>
      <c r="AV44" s="185"/>
      <c r="AW44" s="185"/>
    </row>
    <row r="45" spans="1:49" ht="12" customHeight="1" x14ac:dyDescent="0.25">
      <c r="A45" s="25"/>
      <c r="B45" s="6"/>
      <c r="C45" s="6"/>
      <c r="D45" s="1205"/>
      <c r="E45" s="1551"/>
      <c r="F45" s="1552"/>
      <c r="G45" s="1552"/>
      <c r="H45" s="1205"/>
      <c r="I45" s="1551"/>
      <c r="J45" s="1552"/>
      <c r="K45" s="1552"/>
      <c r="L45" s="1205"/>
      <c r="M45" s="1839"/>
      <c r="N45" s="1552"/>
      <c r="O45" s="1552" t="s">
        <v>598</v>
      </c>
      <c r="P45" s="1205" t="s">
        <v>598</v>
      </c>
      <c r="Q45" s="1551" t="s">
        <v>598</v>
      </c>
      <c r="R45" s="1552"/>
      <c r="S45" s="1552"/>
      <c r="T45" s="1205" t="s">
        <v>598</v>
      </c>
      <c r="U45" s="1551" t="s">
        <v>598</v>
      </c>
      <c r="V45" s="1552" t="s">
        <v>598</v>
      </c>
      <c r="W45" s="118"/>
      <c r="X45" s="177"/>
      <c r="Y45" s="102"/>
      <c r="Z45" s="102"/>
      <c r="AB45" s="140"/>
      <c r="AC45" s="6"/>
      <c r="AD45" s="6"/>
      <c r="AE45" s="1839"/>
      <c r="AF45" s="1839"/>
      <c r="AG45" s="1839"/>
      <c r="AH45" s="1839"/>
      <c r="AI45" s="1839"/>
      <c r="AJ45" s="1839"/>
      <c r="AK45" s="1839"/>
      <c r="AL45" s="1839"/>
      <c r="AM45" s="1839"/>
      <c r="AN45" s="1839"/>
      <c r="AO45" s="1839"/>
      <c r="AP45" s="1839"/>
      <c r="AQ45" s="1839"/>
      <c r="AR45" s="1839"/>
      <c r="AS45" s="1839"/>
      <c r="AT45" s="1839"/>
      <c r="AU45" s="1839"/>
      <c r="AV45" s="1839"/>
    </row>
    <row r="46" spans="1:49" ht="12" customHeight="1" x14ac:dyDescent="0.25">
      <c r="A46" s="25"/>
      <c r="B46" s="6"/>
      <c r="C46" s="6"/>
      <c r="E46" s="6"/>
      <c r="F46" s="923"/>
      <c r="G46" s="923"/>
      <c r="H46" s="923"/>
      <c r="I46" s="324"/>
      <c r="J46" s="923"/>
      <c r="K46" s="920"/>
      <c r="L46" s="920"/>
      <c r="M46" s="1839"/>
      <c r="N46" s="859"/>
      <c r="O46" s="923" t="s">
        <v>598</v>
      </c>
      <c r="P46" s="923" t="s">
        <v>598</v>
      </c>
      <c r="Q46" s="923" t="s">
        <v>598</v>
      </c>
      <c r="R46" s="324"/>
      <c r="S46" s="324"/>
      <c r="T46" s="923" t="s">
        <v>598</v>
      </c>
      <c r="U46" s="923" t="s">
        <v>598</v>
      </c>
      <c r="V46" s="923" t="s">
        <v>598</v>
      </c>
      <c r="W46" s="108"/>
      <c r="X46" s="102"/>
      <c r="Y46" s="102"/>
      <c r="Z46" s="102"/>
      <c r="AB46" s="140"/>
      <c r="AC46" s="6"/>
      <c r="AD46" s="6"/>
      <c r="AE46" s="1839"/>
      <c r="AF46" s="1839"/>
      <c r="AG46" s="1839"/>
      <c r="AH46" s="1839"/>
      <c r="AI46" s="1839"/>
      <c r="AJ46" s="1839"/>
      <c r="AK46" s="1839"/>
      <c r="AL46" s="1839"/>
      <c r="AM46" s="1839"/>
      <c r="AN46" s="1839"/>
      <c r="AO46" s="1839"/>
      <c r="AP46" s="1839"/>
      <c r="AQ46" s="1839"/>
      <c r="AR46" s="1839"/>
      <c r="AS46" s="1839"/>
      <c r="AT46" s="1839"/>
      <c r="AU46" s="1839"/>
      <c r="AV46" s="1839"/>
    </row>
    <row r="47" spans="1:49" ht="12" customHeight="1" x14ac:dyDescent="0.25">
      <c r="A47" s="25"/>
      <c r="B47" s="6"/>
      <c r="C47" s="6"/>
      <c r="E47" s="6"/>
      <c r="F47" s="923"/>
      <c r="G47" s="923"/>
      <c r="H47" s="923"/>
      <c r="I47" s="324"/>
      <c r="J47" s="923"/>
      <c r="K47" s="920"/>
      <c r="L47" s="920"/>
      <c r="M47" s="1839"/>
      <c r="N47" s="324"/>
      <c r="O47" s="923" t="s">
        <v>598</v>
      </c>
      <c r="P47" s="923" t="s">
        <v>598</v>
      </c>
      <c r="Q47" s="923" t="s">
        <v>598</v>
      </c>
      <c r="R47" s="324"/>
      <c r="S47" s="324"/>
      <c r="T47" s="923" t="s">
        <v>598</v>
      </c>
      <c r="U47" s="923" t="s">
        <v>598</v>
      </c>
      <c r="V47" s="923" t="s">
        <v>598</v>
      </c>
      <c r="W47" s="108"/>
      <c r="X47" s="102"/>
      <c r="Y47" s="102"/>
      <c r="Z47" s="102"/>
      <c r="AB47" s="2112" t="s">
        <v>124</v>
      </c>
      <c r="AC47" s="2113"/>
      <c r="AD47" s="2113"/>
      <c r="AE47" s="1449">
        <f>AE45+AE29+AE14</f>
        <v>13713.841582542993</v>
      </c>
      <c r="AF47" s="2114"/>
      <c r="AG47" s="2114"/>
      <c r="AH47" s="2114"/>
      <c r="AI47" s="1449">
        <f>AI45+AI29+AI14</f>
        <v>22939.802770530001</v>
      </c>
      <c r="AJ47" s="1839"/>
      <c r="AK47" s="1839"/>
      <c r="AL47" s="1839"/>
      <c r="AM47" s="1839"/>
      <c r="AN47" s="1839"/>
      <c r="AO47" s="1839"/>
      <c r="AP47" s="1839"/>
      <c r="AQ47" s="1839"/>
      <c r="AR47" s="1839"/>
      <c r="AS47" s="1839"/>
      <c r="AT47" s="1839"/>
      <c r="AU47" s="1839"/>
      <c r="AV47" s="1839"/>
    </row>
    <row r="48" spans="1:49" ht="12" customHeight="1" x14ac:dyDescent="0.25">
      <c r="A48" s="25"/>
      <c r="B48" s="6"/>
      <c r="C48" s="6"/>
      <c r="E48" s="6"/>
      <c r="F48" s="585"/>
      <c r="G48" s="585"/>
      <c r="H48" s="585"/>
      <c r="I48" s="147"/>
      <c r="J48" s="585"/>
      <c r="K48" s="919"/>
      <c r="L48" s="919"/>
      <c r="M48" s="1839"/>
      <c r="N48" s="147"/>
      <c r="O48" s="585" t="s">
        <v>598</v>
      </c>
      <c r="P48" s="585" t="s">
        <v>598</v>
      </c>
      <c r="Q48" s="585" t="s">
        <v>598</v>
      </c>
      <c r="R48" s="147"/>
      <c r="S48" s="147"/>
      <c r="T48" s="585" t="s">
        <v>598</v>
      </c>
      <c r="U48" s="585" t="s">
        <v>598</v>
      </c>
      <c r="V48" s="585" t="s">
        <v>598</v>
      </c>
      <c r="W48" s="5"/>
      <c r="X48" s="102"/>
      <c r="Y48" s="102"/>
      <c r="Z48" s="102"/>
      <c r="AB48" s="140"/>
      <c r="AC48" s="6"/>
      <c r="AD48" s="6"/>
      <c r="AE48" s="1839"/>
      <c r="AF48" s="1839"/>
      <c r="AG48" s="1839"/>
      <c r="AH48" s="1839"/>
      <c r="AI48" s="1839"/>
      <c r="AJ48" s="1839"/>
      <c r="AK48" s="1839"/>
      <c r="AL48" s="1839"/>
      <c r="AM48" s="1839"/>
      <c r="AN48" s="1839"/>
      <c r="AO48" s="1839"/>
      <c r="AP48" s="1839"/>
      <c r="AQ48" s="1839"/>
      <c r="AR48" s="1839"/>
      <c r="AS48" s="1839"/>
      <c r="AT48" s="1839"/>
      <c r="AU48" s="1839"/>
      <c r="AV48" s="1839"/>
    </row>
    <row r="49" spans="1:48" ht="12" customHeight="1" x14ac:dyDescent="0.25">
      <c r="A49" s="1"/>
      <c r="B49" s="77" t="s">
        <v>104</v>
      </c>
      <c r="C49" s="1"/>
      <c r="E49" s="21"/>
      <c r="F49" s="1"/>
      <c r="G49" s="1"/>
      <c r="H49" s="1"/>
      <c r="I49" s="102"/>
      <c r="J49" s="1"/>
      <c r="K49" s="808"/>
      <c r="L49" s="808"/>
      <c r="M49" s="1839"/>
      <c r="N49" s="102"/>
      <c r="O49" s="1" t="s">
        <v>598</v>
      </c>
      <c r="P49" s="1" t="s">
        <v>598</v>
      </c>
      <c r="Q49" s="1" t="s">
        <v>598</v>
      </c>
      <c r="R49" s="5"/>
      <c r="S49" s="102"/>
      <c r="T49" s="1" t="s">
        <v>598</v>
      </c>
      <c r="U49" s="1" t="s">
        <v>598</v>
      </c>
      <c r="V49" s="1" t="s">
        <v>598</v>
      </c>
      <c r="W49" s="5"/>
      <c r="X49" s="102"/>
      <c r="Y49" s="102"/>
      <c r="Z49" s="102"/>
      <c r="AB49" s="77"/>
      <c r="AC49" s="77"/>
      <c r="AD49" s="21"/>
      <c r="AE49" s="1839"/>
      <c r="AF49" s="1839"/>
      <c r="AG49" s="1839"/>
      <c r="AH49" s="1839"/>
      <c r="AI49" s="1839"/>
      <c r="AJ49" s="1839"/>
      <c r="AK49" s="1839"/>
      <c r="AL49" s="1839"/>
      <c r="AM49" s="1839"/>
      <c r="AN49" s="1839"/>
      <c r="AO49" s="1839"/>
      <c r="AP49" s="1839"/>
      <c r="AQ49" s="1839"/>
      <c r="AR49" s="1839"/>
      <c r="AS49" s="1839"/>
      <c r="AT49" s="1839"/>
      <c r="AU49" s="1839"/>
      <c r="AV49" s="1839"/>
    </row>
    <row r="50" spans="1:48" ht="12" customHeight="1" x14ac:dyDescent="0.25">
      <c r="A50" s="1"/>
      <c r="B50" s="77" t="s">
        <v>105</v>
      </c>
      <c r="C50" s="1"/>
      <c r="E50" s="21"/>
      <c r="F50" s="1"/>
      <c r="G50" s="1"/>
      <c r="H50" s="1"/>
      <c r="I50" s="102"/>
      <c r="J50" s="1"/>
      <c r="K50" s="808"/>
      <c r="L50" s="808"/>
      <c r="M50" s="102"/>
      <c r="N50" s="102"/>
      <c r="O50" s="1" t="s">
        <v>598</v>
      </c>
      <c r="P50" s="1" t="s">
        <v>598</v>
      </c>
      <c r="Q50" s="1" t="s">
        <v>598</v>
      </c>
      <c r="R50" s="5"/>
      <c r="S50" s="102"/>
      <c r="T50" s="1" t="s">
        <v>598</v>
      </c>
      <c r="U50" s="1" t="s">
        <v>598</v>
      </c>
      <c r="V50" s="1" t="s">
        <v>598</v>
      </c>
      <c r="W50" s="5"/>
      <c r="X50" s="102"/>
      <c r="Y50" s="166"/>
      <c r="Z50" s="166"/>
      <c r="AB50" s="77"/>
      <c r="AC50" s="77"/>
      <c r="AD50" s="21"/>
      <c r="AE50" s="1839"/>
      <c r="AF50" s="1839"/>
      <c r="AG50" s="1839"/>
      <c r="AH50" s="1839"/>
      <c r="AI50" s="1839"/>
      <c r="AJ50" s="1839"/>
      <c r="AK50" s="1839"/>
      <c r="AL50" s="1839"/>
      <c r="AM50" s="1839"/>
      <c r="AN50" s="1839"/>
      <c r="AO50" s="1839"/>
      <c r="AP50" s="1839"/>
      <c r="AQ50" s="1839"/>
      <c r="AR50" s="1839"/>
      <c r="AS50" s="1839"/>
      <c r="AT50" s="1839"/>
      <c r="AU50" s="1839"/>
      <c r="AV50" s="1839"/>
    </row>
    <row r="51" spans="1:48" ht="12" customHeight="1" x14ac:dyDescent="0.25">
      <c r="A51" s="1"/>
      <c r="B51" s="84"/>
      <c r="I51" s="102"/>
      <c r="K51" s="808"/>
      <c r="L51" s="808"/>
      <c r="M51" s="102"/>
      <c r="N51" s="102"/>
      <c r="O51" s="102" t="s">
        <v>598</v>
      </c>
      <c r="P51" s="102" t="s">
        <v>598</v>
      </c>
      <c r="Q51" s="102" t="s">
        <v>598</v>
      </c>
      <c r="R51" s="5"/>
      <c r="S51" s="102"/>
      <c r="T51" s="102" t="s">
        <v>598</v>
      </c>
      <c r="U51" s="102" t="s">
        <v>598</v>
      </c>
      <c r="V51" s="102" t="s">
        <v>598</v>
      </c>
      <c r="W51" s="5"/>
      <c r="X51" s="102"/>
      <c r="Y51" s="102"/>
      <c r="Z51" s="102"/>
      <c r="AB51" s="84"/>
      <c r="AC51" s="84"/>
      <c r="AE51" s="1839"/>
      <c r="AG51" s="1839"/>
      <c r="AH51" s="1839"/>
      <c r="AI51" s="1839"/>
      <c r="AJ51" s="1839"/>
      <c r="AK51" s="1839"/>
      <c r="AL51" s="1839"/>
      <c r="AM51" s="1839"/>
      <c r="AN51" s="1839"/>
      <c r="AO51" s="1839"/>
      <c r="AP51" s="1839"/>
      <c r="AQ51" s="1839"/>
      <c r="AR51" s="1839"/>
      <c r="AS51" s="1839"/>
      <c r="AT51" s="1839"/>
      <c r="AU51" s="1839"/>
      <c r="AV51" s="1839"/>
    </row>
    <row r="52" spans="1:48" ht="12" customHeight="1" x14ac:dyDescent="0.25">
      <c r="I52" s="102"/>
      <c r="K52" s="808"/>
      <c r="L52" s="808"/>
      <c r="M52" s="102"/>
      <c r="N52" s="102"/>
      <c r="O52" s="102" t="s">
        <v>598</v>
      </c>
      <c r="P52" s="102" t="s">
        <v>598</v>
      </c>
      <c r="Q52" s="102" t="s">
        <v>598</v>
      </c>
      <c r="R52" s="5"/>
      <c r="S52" s="102"/>
      <c r="T52" s="102" t="s">
        <v>598</v>
      </c>
      <c r="U52" s="102" t="s">
        <v>598</v>
      </c>
      <c r="V52" s="102" t="s">
        <v>598</v>
      </c>
      <c r="W52" s="5"/>
      <c r="X52" s="102"/>
      <c r="Y52" s="102"/>
      <c r="Z52" s="102"/>
      <c r="AE52" s="1839"/>
      <c r="AF52" s="1839"/>
      <c r="AG52" s="1839"/>
      <c r="AH52" s="1839"/>
      <c r="AI52" s="1839"/>
      <c r="AJ52" s="1839"/>
      <c r="AK52" s="1839"/>
      <c r="AL52" s="1839"/>
      <c r="AM52" s="1839"/>
      <c r="AN52" s="1839"/>
      <c r="AO52" s="1839"/>
      <c r="AP52" s="1839"/>
      <c r="AQ52" s="1839"/>
      <c r="AR52" s="1839"/>
      <c r="AS52" s="1839"/>
      <c r="AT52" s="1839"/>
      <c r="AU52" s="1839"/>
      <c r="AV52" s="1839"/>
    </row>
    <row r="53" spans="1:48" ht="12" customHeight="1" x14ac:dyDescent="0.25">
      <c r="K53"/>
      <c r="L53"/>
      <c r="O53" s="102" t="s">
        <v>598</v>
      </c>
      <c r="P53" s="102" t="s">
        <v>598</v>
      </c>
      <c r="Q53" s="102" t="s">
        <v>598</v>
      </c>
      <c r="T53" s="102" t="s">
        <v>598</v>
      </c>
      <c r="U53" s="102" t="s">
        <v>598</v>
      </c>
      <c r="V53" s="102" t="s">
        <v>598</v>
      </c>
      <c r="Y53" s="102"/>
      <c r="Z53" s="102"/>
      <c r="AE53" s="1839"/>
      <c r="AF53" s="1839"/>
      <c r="AG53" s="1839"/>
      <c r="AH53" s="1839"/>
      <c r="AI53" s="1839"/>
      <c r="AJ53" s="1839"/>
      <c r="AK53" s="1839"/>
      <c r="AL53" s="1839"/>
      <c r="AM53" s="1839"/>
      <c r="AN53" s="1839"/>
      <c r="AO53" s="1839"/>
      <c r="AP53" s="1839"/>
      <c r="AQ53" s="1839"/>
      <c r="AR53" s="1839"/>
      <c r="AS53" s="1839"/>
      <c r="AT53" s="1839"/>
      <c r="AU53" s="1839"/>
      <c r="AV53" s="1839"/>
    </row>
    <row r="54" spans="1:48" ht="12" customHeight="1" x14ac:dyDescent="0.25">
      <c r="K54"/>
      <c r="L54"/>
      <c r="O54" s="102" t="s">
        <v>598</v>
      </c>
      <c r="P54" s="102" t="s">
        <v>598</v>
      </c>
      <c r="Q54" s="102" t="s">
        <v>598</v>
      </c>
      <c r="T54" s="102" t="s">
        <v>598</v>
      </c>
      <c r="U54" s="102" t="s">
        <v>598</v>
      </c>
      <c r="V54" s="102" t="s">
        <v>598</v>
      </c>
      <c r="AE54" s="1839"/>
      <c r="AF54" s="1839"/>
      <c r="AG54" s="1839"/>
      <c r="AH54" s="1839"/>
      <c r="AI54" s="1839"/>
      <c r="AJ54" s="1839"/>
      <c r="AK54" s="1839"/>
      <c r="AL54" s="1839"/>
      <c r="AM54" s="1839"/>
      <c r="AN54" s="1839"/>
      <c r="AO54" s="1839"/>
      <c r="AP54" s="1839"/>
      <c r="AQ54" s="1839"/>
      <c r="AR54" s="1839"/>
      <c r="AS54" s="1839"/>
      <c r="AT54" s="1839"/>
      <c r="AU54" s="1839"/>
      <c r="AV54" s="1839"/>
    </row>
    <row r="55" spans="1:48" ht="12" customHeight="1" x14ac:dyDescent="0.25">
      <c r="K55"/>
      <c r="L55"/>
      <c r="O55" s="102" t="s">
        <v>598</v>
      </c>
      <c r="P55" s="102" t="s">
        <v>598</v>
      </c>
      <c r="Q55" s="102" t="s">
        <v>598</v>
      </c>
      <c r="T55" s="102" t="s">
        <v>598</v>
      </c>
      <c r="U55" s="102" t="s">
        <v>598</v>
      </c>
      <c r="V55" s="102" t="s">
        <v>598</v>
      </c>
    </row>
    <row r="56" spans="1:48" ht="12" customHeight="1" x14ac:dyDescent="0.25">
      <c r="K56"/>
      <c r="L56"/>
      <c r="O56" s="102" t="s">
        <v>598</v>
      </c>
      <c r="P56" s="102" t="s">
        <v>598</v>
      </c>
      <c r="Q56" s="102" t="s">
        <v>598</v>
      </c>
      <c r="T56" s="102" t="s">
        <v>598</v>
      </c>
      <c r="U56" s="102" t="s">
        <v>598</v>
      </c>
      <c r="V56" s="102" t="s">
        <v>598</v>
      </c>
    </row>
    <row r="57" spans="1:48" ht="12" customHeight="1" x14ac:dyDescent="0.25">
      <c r="K57"/>
      <c r="L57"/>
      <c r="O57" s="102" t="s">
        <v>598</v>
      </c>
      <c r="P57" s="102" t="s">
        <v>598</v>
      </c>
      <c r="Q57" s="102" t="s">
        <v>598</v>
      </c>
      <c r="T57" s="102" t="s">
        <v>598</v>
      </c>
      <c r="U57" s="102" t="s">
        <v>598</v>
      </c>
      <c r="V57" s="102" t="s">
        <v>598</v>
      </c>
    </row>
    <row r="58" spans="1:48" ht="12" customHeight="1" x14ac:dyDescent="0.25">
      <c r="K58"/>
      <c r="L58"/>
      <c r="O58" s="102" t="s">
        <v>598</v>
      </c>
      <c r="P58" s="102" t="s">
        <v>598</v>
      </c>
      <c r="Q58" s="102" t="s">
        <v>598</v>
      </c>
      <c r="T58" s="102" t="s">
        <v>598</v>
      </c>
      <c r="U58" s="102" t="s">
        <v>598</v>
      </c>
      <c r="V58" s="102" t="s">
        <v>598</v>
      </c>
    </row>
    <row r="59" spans="1:48" ht="12" customHeight="1" x14ac:dyDescent="0.25">
      <c r="K59"/>
      <c r="L59"/>
      <c r="O59" s="102" t="s">
        <v>598</v>
      </c>
      <c r="P59" s="102" t="s">
        <v>598</v>
      </c>
      <c r="Q59" s="102" t="s">
        <v>598</v>
      </c>
      <c r="T59" s="102" t="s">
        <v>598</v>
      </c>
      <c r="U59" s="102" t="s">
        <v>598</v>
      </c>
      <c r="V59" s="102" t="s">
        <v>598</v>
      </c>
    </row>
    <row r="60" spans="1:48" ht="12" customHeight="1" x14ac:dyDescent="0.25">
      <c r="O60" s="102" t="s">
        <v>598</v>
      </c>
      <c r="P60" s="102" t="s">
        <v>598</v>
      </c>
      <c r="Q60" s="102" t="s">
        <v>598</v>
      </c>
      <c r="T60" s="102" t="s">
        <v>598</v>
      </c>
      <c r="U60" s="102" t="s">
        <v>598</v>
      </c>
      <c r="V60" s="102" t="s">
        <v>598</v>
      </c>
    </row>
    <row r="61" spans="1:48" ht="12" customHeight="1" x14ac:dyDescent="0.25">
      <c r="O61" s="102" t="s">
        <v>598</v>
      </c>
      <c r="P61" s="102" t="s">
        <v>598</v>
      </c>
      <c r="Q61" s="102" t="s">
        <v>598</v>
      </c>
      <c r="T61" s="102" t="s">
        <v>598</v>
      </c>
      <c r="U61" s="102" t="s">
        <v>598</v>
      </c>
      <c r="V61" s="102" t="s">
        <v>598</v>
      </c>
    </row>
    <row r="62" spans="1:48" ht="12" customHeight="1" x14ac:dyDescent="0.25">
      <c r="O62" s="102" t="s">
        <v>598</v>
      </c>
      <c r="P62" s="102" t="s">
        <v>598</v>
      </c>
      <c r="Q62" s="102" t="s">
        <v>598</v>
      </c>
      <c r="T62" s="102" t="s">
        <v>598</v>
      </c>
      <c r="U62" s="102" t="s">
        <v>598</v>
      </c>
      <c r="V62" s="102" t="s">
        <v>598</v>
      </c>
    </row>
    <row r="63" spans="1:48" ht="12" customHeight="1" x14ac:dyDescent="0.25">
      <c r="O63" s="102" t="s">
        <v>598</v>
      </c>
      <c r="P63" s="102" t="s">
        <v>598</v>
      </c>
      <c r="Q63" s="102" t="s">
        <v>598</v>
      </c>
      <c r="T63" s="102" t="s">
        <v>598</v>
      </c>
      <c r="U63" s="102" t="s">
        <v>598</v>
      </c>
      <c r="V63" s="102" t="s">
        <v>598</v>
      </c>
    </row>
    <row r="64" spans="1:48" ht="12" customHeight="1" x14ac:dyDescent="0.25">
      <c r="O64" s="102" t="s">
        <v>598</v>
      </c>
      <c r="P64" s="102" t="s">
        <v>598</v>
      </c>
      <c r="Q64" s="102" t="s">
        <v>598</v>
      </c>
      <c r="T64" s="102" t="s">
        <v>598</v>
      </c>
      <c r="U64" s="102" t="s">
        <v>598</v>
      </c>
      <c r="V64" s="102" t="s">
        <v>598</v>
      </c>
    </row>
    <row r="65" spans="1:46" ht="12" customHeight="1" x14ac:dyDescent="0.25">
      <c r="O65" s="102" t="s">
        <v>598</v>
      </c>
      <c r="P65" s="102" t="s">
        <v>598</v>
      </c>
      <c r="Q65" s="102" t="s">
        <v>598</v>
      </c>
      <c r="T65" s="102" t="s">
        <v>598</v>
      </c>
      <c r="U65" s="102" t="s">
        <v>598</v>
      </c>
      <c r="V65" s="102" t="s">
        <v>598</v>
      </c>
    </row>
    <row r="66" spans="1:46" ht="12" customHeight="1" x14ac:dyDescent="0.25">
      <c r="O66" s="102" t="s">
        <v>598</v>
      </c>
      <c r="P66" s="102" t="s">
        <v>598</v>
      </c>
      <c r="Q66" s="102" t="s">
        <v>598</v>
      </c>
      <c r="T66" s="102" t="s">
        <v>598</v>
      </c>
      <c r="U66" s="102" t="s">
        <v>598</v>
      </c>
      <c r="V66" s="102" t="s">
        <v>598</v>
      </c>
    </row>
    <row r="67" spans="1:46" ht="12" customHeight="1" x14ac:dyDescent="0.25"/>
    <row r="68" spans="1:46" ht="12" customHeight="1" x14ac:dyDescent="0.25"/>
    <row r="69" spans="1:46" ht="12" customHeight="1" x14ac:dyDescent="0.25"/>
    <row r="70" spans="1:46" ht="12" customHeight="1" x14ac:dyDescent="0.25"/>
    <row r="71" spans="1:46" ht="12" customHeight="1" x14ac:dyDescent="0.25"/>
    <row r="72" spans="1:46" ht="12" customHeight="1" x14ac:dyDescent="0.25"/>
    <row r="73" spans="1:46" ht="12" customHeight="1" x14ac:dyDescent="0.25"/>
    <row r="74" spans="1:46" ht="12" customHeight="1" x14ac:dyDescent="0.25"/>
    <row r="75" spans="1:46" ht="12" customHeight="1" x14ac:dyDescent="0.25"/>
    <row r="76" spans="1:46" ht="12" customHeight="1" x14ac:dyDescent="0.25"/>
    <row r="77" spans="1:46" ht="12" customHeight="1" x14ac:dyDescent="0.25"/>
    <row r="78" spans="1:46" ht="12" customHeight="1" x14ac:dyDescent="0.25"/>
    <row r="79" spans="1:46" ht="12" customHeight="1" x14ac:dyDescent="0.25">
      <c r="B79" s="82"/>
      <c r="C79" s="82"/>
      <c r="E79" s="166"/>
      <c r="F79" s="82"/>
      <c r="G79" s="82"/>
      <c r="H79" s="82"/>
      <c r="J79" s="82"/>
      <c r="K79" s="82"/>
      <c r="L79" s="82"/>
      <c r="O79" s="82"/>
      <c r="P79" s="82"/>
      <c r="Q79" s="82"/>
      <c r="T79" s="82"/>
      <c r="U79" s="82"/>
      <c r="V79" s="82"/>
      <c r="AB79" s="82"/>
      <c r="AC79" s="82"/>
      <c r="AD79" s="166"/>
      <c r="AE79" s="434"/>
      <c r="AF79" s="82"/>
      <c r="AG79" s="82"/>
      <c r="AI79" s="434"/>
      <c r="AJ79" s="82"/>
      <c r="AK79" s="82"/>
      <c r="AM79" s="434"/>
      <c r="AN79" s="82"/>
      <c r="AO79" s="82"/>
      <c r="AR79" s="82"/>
      <c r="AS79" s="82"/>
      <c r="AT79" s="82"/>
    </row>
    <row r="80" spans="1:46" ht="12" customHeight="1" x14ac:dyDescent="0.25">
      <c r="A80" s="82"/>
    </row>
  </sheetData>
  <mergeCells count="47">
    <mergeCell ref="O5:Q5"/>
    <mergeCell ref="Q7:Q8"/>
    <mergeCell ref="L7:L8"/>
    <mergeCell ref="O7:O8"/>
    <mergeCell ref="P7:P8"/>
    <mergeCell ref="B5:B8"/>
    <mergeCell ref="C5:C8"/>
    <mergeCell ref="D5:D8"/>
    <mergeCell ref="F5:H5"/>
    <mergeCell ref="J5:L5"/>
    <mergeCell ref="AM6:AO6"/>
    <mergeCell ref="T5:V5"/>
    <mergeCell ref="AB5:AB8"/>
    <mergeCell ref="AC5:AC8"/>
    <mergeCell ref="AE5:AG5"/>
    <mergeCell ref="AI5:AK5"/>
    <mergeCell ref="AM5:AO5"/>
    <mergeCell ref="T7:T8"/>
    <mergeCell ref="U7:U8"/>
    <mergeCell ref="V7:V8"/>
    <mergeCell ref="AN7:AN8"/>
    <mergeCell ref="AO7:AO8"/>
    <mergeCell ref="AE7:AE8"/>
    <mergeCell ref="AR5:AT5"/>
    <mergeCell ref="F6:H6"/>
    <mergeCell ref="J6:L6"/>
    <mergeCell ref="O6:Q6"/>
    <mergeCell ref="T6:V6"/>
    <mergeCell ref="Y6:Y8"/>
    <mergeCell ref="Z6:Z8"/>
    <mergeCell ref="AE6:AG6"/>
    <mergeCell ref="AI6:AK6"/>
    <mergeCell ref="AM7:AM8"/>
    <mergeCell ref="AR6:AT6"/>
    <mergeCell ref="F7:F8"/>
    <mergeCell ref="G7:G8"/>
    <mergeCell ref="H7:H8"/>
    <mergeCell ref="J7:J8"/>
    <mergeCell ref="K7:K8"/>
    <mergeCell ref="AR7:AR8"/>
    <mergeCell ref="AS7:AS8"/>
    <mergeCell ref="AT7:AT8"/>
    <mergeCell ref="AF7:AF8"/>
    <mergeCell ref="AG7:AG8"/>
    <mergeCell ref="AI7:AI8"/>
    <mergeCell ref="AJ7:AJ8"/>
    <mergeCell ref="AK7:AK8"/>
  </mergeCells>
  <dataValidations xWindow="1439" yWindow="709" count="1">
    <dataValidation type="decimal" operator="greaterThanOrEqual" allowBlank="1" showInputMessage="1" showErrorMessage="1" prompt="Please enter number in millions of local currency" sqref="T37" xr:uid="{6CDC9ADF-4F25-48DC-9640-D6A50B14D1DE}">
      <formula1>0</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Q57"/>
  <sheetViews>
    <sheetView showGridLines="0" zoomScale="85" zoomScaleNormal="85" workbookViewId="0">
      <selection activeCell="M56" sqref="M56"/>
    </sheetView>
  </sheetViews>
  <sheetFormatPr defaultColWidth="11.42578125" defaultRowHeight="15" x14ac:dyDescent="0.25"/>
  <cols>
    <col min="1" max="1" width="2.85546875" style="3" customWidth="1"/>
    <col min="2" max="3" width="45.85546875" style="3" customWidth="1"/>
    <col min="4" max="4" width="2.85546875" style="3" customWidth="1"/>
    <col min="5" max="5" width="2.85546875" style="2" customWidth="1"/>
    <col min="6" max="7" width="15.7109375" style="3" customWidth="1"/>
    <col min="8" max="8" width="2.85546875" style="2" customWidth="1"/>
    <col min="9" max="10" width="15.7109375" style="3" customWidth="1"/>
    <col min="11" max="11" width="2.85546875" style="2" customWidth="1"/>
    <col min="12" max="13" width="15.7109375" style="3" customWidth="1"/>
    <col min="14" max="14" width="2.85546875" style="2" customWidth="1"/>
    <col min="15" max="15" width="10.85546875" style="3" customWidth="1"/>
    <col min="16" max="16" width="2.85546875" style="102" customWidth="1"/>
    <col min="17" max="256" width="11.42578125" style="2"/>
    <col min="257" max="257" width="2.85546875" style="2" customWidth="1"/>
    <col min="258" max="259" width="45.85546875" style="2" customWidth="1"/>
    <col min="260" max="261" width="2.85546875" style="2" customWidth="1"/>
    <col min="262" max="263" width="15.7109375" style="2" customWidth="1"/>
    <col min="264" max="264" width="2.85546875" style="2" customWidth="1"/>
    <col min="265" max="266" width="15.7109375" style="2" customWidth="1"/>
    <col min="267" max="267" width="2.85546875" style="2" customWidth="1"/>
    <col min="268" max="269" width="15.7109375" style="2" customWidth="1"/>
    <col min="270" max="270" width="2.85546875" style="2" customWidth="1"/>
    <col min="271" max="271" width="10.85546875" style="2" customWidth="1"/>
    <col min="272" max="272" width="2.85546875" style="2" customWidth="1"/>
    <col min="273" max="512" width="11.42578125" style="2"/>
    <col min="513" max="513" width="2.85546875" style="2" customWidth="1"/>
    <col min="514" max="515" width="45.85546875" style="2" customWidth="1"/>
    <col min="516" max="517" width="2.85546875" style="2" customWidth="1"/>
    <col min="518" max="519" width="15.7109375" style="2" customWidth="1"/>
    <col min="520" max="520" width="2.85546875" style="2" customWidth="1"/>
    <col min="521" max="522" width="15.7109375" style="2" customWidth="1"/>
    <col min="523" max="523" width="2.85546875" style="2" customWidth="1"/>
    <col min="524" max="525" width="15.7109375" style="2" customWidth="1"/>
    <col min="526" max="526" width="2.85546875" style="2" customWidth="1"/>
    <col min="527" max="527" width="10.85546875" style="2" customWidth="1"/>
    <col min="528" max="528" width="2.85546875" style="2" customWidth="1"/>
    <col min="529" max="768" width="11.42578125" style="2"/>
    <col min="769" max="769" width="2.85546875" style="2" customWidth="1"/>
    <col min="770" max="771" width="45.85546875" style="2" customWidth="1"/>
    <col min="772" max="773" width="2.85546875" style="2" customWidth="1"/>
    <col min="774" max="775" width="15.7109375" style="2" customWidth="1"/>
    <col min="776" max="776" width="2.85546875" style="2" customWidth="1"/>
    <col min="777" max="778" width="15.7109375" style="2" customWidth="1"/>
    <col min="779" max="779" width="2.85546875" style="2" customWidth="1"/>
    <col min="780" max="781" width="15.7109375" style="2" customWidth="1"/>
    <col min="782" max="782" width="2.85546875" style="2" customWidth="1"/>
    <col min="783" max="783" width="10.85546875" style="2" customWidth="1"/>
    <col min="784" max="784" width="2.85546875" style="2" customWidth="1"/>
    <col min="785" max="1024" width="11.42578125" style="2"/>
    <col min="1025" max="1025" width="2.85546875" style="2" customWidth="1"/>
    <col min="1026" max="1027" width="45.85546875" style="2" customWidth="1"/>
    <col min="1028" max="1029" width="2.85546875" style="2" customWidth="1"/>
    <col min="1030" max="1031" width="15.7109375" style="2" customWidth="1"/>
    <col min="1032" max="1032" width="2.85546875" style="2" customWidth="1"/>
    <col min="1033" max="1034" width="15.7109375" style="2" customWidth="1"/>
    <col min="1035" max="1035" width="2.85546875" style="2" customWidth="1"/>
    <col min="1036" max="1037" width="15.7109375" style="2" customWidth="1"/>
    <col min="1038" max="1038" width="2.85546875" style="2" customWidth="1"/>
    <col min="1039" max="1039" width="10.85546875" style="2" customWidth="1"/>
    <col min="1040" max="1040" width="2.85546875" style="2" customWidth="1"/>
    <col min="1041" max="1280" width="11.42578125" style="2"/>
    <col min="1281" max="1281" width="2.85546875" style="2" customWidth="1"/>
    <col min="1282" max="1283" width="45.85546875" style="2" customWidth="1"/>
    <col min="1284" max="1285" width="2.85546875" style="2" customWidth="1"/>
    <col min="1286" max="1287" width="15.7109375" style="2" customWidth="1"/>
    <col min="1288" max="1288" width="2.85546875" style="2" customWidth="1"/>
    <col min="1289" max="1290" width="15.7109375" style="2" customWidth="1"/>
    <col min="1291" max="1291" width="2.85546875" style="2" customWidth="1"/>
    <col min="1292" max="1293" width="15.7109375" style="2" customWidth="1"/>
    <col min="1294" max="1294" width="2.85546875" style="2" customWidth="1"/>
    <col min="1295" max="1295" width="10.85546875" style="2" customWidth="1"/>
    <col min="1296" max="1296" width="2.85546875" style="2" customWidth="1"/>
    <col min="1297" max="1536" width="11.42578125" style="2"/>
    <col min="1537" max="1537" width="2.85546875" style="2" customWidth="1"/>
    <col min="1538" max="1539" width="45.85546875" style="2" customWidth="1"/>
    <col min="1540" max="1541" width="2.85546875" style="2" customWidth="1"/>
    <col min="1542" max="1543" width="15.7109375" style="2" customWidth="1"/>
    <col min="1544" max="1544" width="2.85546875" style="2" customWidth="1"/>
    <col min="1545" max="1546" width="15.7109375" style="2" customWidth="1"/>
    <col min="1547" max="1547" width="2.85546875" style="2" customWidth="1"/>
    <col min="1548" max="1549" width="15.7109375" style="2" customWidth="1"/>
    <col min="1550" max="1550" width="2.85546875" style="2" customWidth="1"/>
    <col min="1551" max="1551" width="10.85546875" style="2" customWidth="1"/>
    <col min="1552" max="1552" width="2.85546875" style="2" customWidth="1"/>
    <col min="1553" max="1792" width="11.42578125" style="2"/>
    <col min="1793" max="1793" width="2.85546875" style="2" customWidth="1"/>
    <col min="1794" max="1795" width="45.85546875" style="2" customWidth="1"/>
    <col min="1796" max="1797" width="2.85546875" style="2" customWidth="1"/>
    <col min="1798" max="1799" width="15.7109375" style="2" customWidth="1"/>
    <col min="1800" max="1800" width="2.85546875" style="2" customWidth="1"/>
    <col min="1801" max="1802" width="15.7109375" style="2" customWidth="1"/>
    <col min="1803" max="1803" width="2.85546875" style="2" customWidth="1"/>
    <col min="1804" max="1805" width="15.7109375" style="2" customWidth="1"/>
    <col min="1806" max="1806" width="2.85546875" style="2" customWidth="1"/>
    <col min="1807" max="1807" width="10.85546875" style="2" customWidth="1"/>
    <col min="1808" max="1808" width="2.85546875" style="2" customWidth="1"/>
    <col min="1809" max="2048" width="11.42578125" style="2"/>
    <col min="2049" max="2049" width="2.85546875" style="2" customWidth="1"/>
    <col min="2050" max="2051" width="45.85546875" style="2" customWidth="1"/>
    <col min="2052" max="2053" width="2.85546875" style="2" customWidth="1"/>
    <col min="2054" max="2055" width="15.7109375" style="2" customWidth="1"/>
    <col min="2056" max="2056" width="2.85546875" style="2" customWidth="1"/>
    <col min="2057" max="2058" width="15.7109375" style="2" customWidth="1"/>
    <col min="2059" max="2059" width="2.85546875" style="2" customWidth="1"/>
    <col min="2060" max="2061" width="15.7109375" style="2" customWidth="1"/>
    <col min="2062" max="2062" width="2.85546875" style="2" customWidth="1"/>
    <col min="2063" max="2063" width="10.85546875" style="2" customWidth="1"/>
    <col min="2064" max="2064" width="2.85546875" style="2" customWidth="1"/>
    <col min="2065" max="2304" width="11.42578125" style="2"/>
    <col min="2305" max="2305" width="2.85546875" style="2" customWidth="1"/>
    <col min="2306" max="2307" width="45.85546875" style="2" customWidth="1"/>
    <col min="2308" max="2309" width="2.85546875" style="2" customWidth="1"/>
    <col min="2310" max="2311" width="15.7109375" style="2" customWidth="1"/>
    <col min="2312" max="2312" width="2.85546875" style="2" customWidth="1"/>
    <col min="2313" max="2314" width="15.7109375" style="2" customWidth="1"/>
    <col min="2315" max="2315" width="2.85546875" style="2" customWidth="1"/>
    <col min="2316" max="2317" width="15.7109375" style="2" customWidth="1"/>
    <col min="2318" max="2318" width="2.85546875" style="2" customWidth="1"/>
    <col min="2319" max="2319" width="10.85546875" style="2" customWidth="1"/>
    <col min="2320" max="2320" width="2.85546875" style="2" customWidth="1"/>
    <col min="2321" max="2560" width="11.42578125" style="2"/>
    <col min="2561" max="2561" width="2.85546875" style="2" customWidth="1"/>
    <col min="2562" max="2563" width="45.85546875" style="2" customWidth="1"/>
    <col min="2564" max="2565" width="2.85546875" style="2" customWidth="1"/>
    <col min="2566" max="2567" width="15.7109375" style="2" customWidth="1"/>
    <col min="2568" max="2568" width="2.85546875" style="2" customWidth="1"/>
    <col min="2569" max="2570" width="15.7109375" style="2" customWidth="1"/>
    <col min="2571" max="2571" width="2.85546875" style="2" customWidth="1"/>
    <col min="2572" max="2573" width="15.7109375" style="2" customWidth="1"/>
    <col min="2574" max="2574" width="2.85546875" style="2" customWidth="1"/>
    <col min="2575" max="2575" width="10.85546875" style="2" customWidth="1"/>
    <col min="2576" max="2576" width="2.85546875" style="2" customWidth="1"/>
    <col min="2577" max="2816" width="11.42578125" style="2"/>
    <col min="2817" max="2817" width="2.85546875" style="2" customWidth="1"/>
    <col min="2818" max="2819" width="45.85546875" style="2" customWidth="1"/>
    <col min="2820" max="2821" width="2.85546875" style="2" customWidth="1"/>
    <col min="2822" max="2823" width="15.7109375" style="2" customWidth="1"/>
    <col min="2824" max="2824" width="2.85546875" style="2" customWidth="1"/>
    <col min="2825" max="2826" width="15.7109375" style="2" customWidth="1"/>
    <col min="2827" max="2827" width="2.85546875" style="2" customWidth="1"/>
    <col min="2828" max="2829" width="15.7109375" style="2" customWidth="1"/>
    <col min="2830" max="2830" width="2.85546875" style="2" customWidth="1"/>
    <col min="2831" max="2831" width="10.85546875" style="2" customWidth="1"/>
    <col min="2832" max="2832" width="2.85546875" style="2" customWidth="1"/>
    <col min="2833" max="3072" width="11.42578125" style="2"/>
    <col min="3073" max="3073" width="2.85546875" style="2" customWidth="1"/>
    <col min="3074" max="3075" width="45.85546875" style="2" customWidth="1"/>
    <col min="3076" max="3077" width="2.85546875" style="2" customWidth="1"/>
    <col min="3078" max="3079" width="15.7109375" style="2" customWidth="1"/>
    <col min="3080" max="3080" width="2.85546875" style="2" customWidth="1"/>
    <col min="3081" max="3082" width="15.7109375" style="2" customWidth="1"/>
    <col min="3083" max="3083" width="2.85546875" style="2" customWidth="1"/>
    <col min="3084" max="3085" width="15.7109375" style="2" customWidth="1"/>
    <col min="3086" max="3086" width="2.85546875" style="2" customWidth="1"/>
    <col min="3087" max="3087" width="10.85546875" style="2" customWidth="1"/>
    <col min="3088" max="3088" width="2.85546875" style="2" customWidth="1"/>
    <col min="3089" max="3328" width="11.42578125" style="2"/>
    <col min="3329" max="3329" width="2.85546875" style="2" customWidth="1"/>
    <col min="3330" max="3331" width="45.85546875" style="2" customWidth="1"/>
    <col min="3332" max="3333" width="2.85546875" style="2" customWidth="1"/>
    <col min="3334" max="3335" width="15.7109375" style="2" customWidth="1"/>
    <col min="3336" max="3336" width="2.85546875" style="2" customWidth="1"/>
    <col min="3337" max="3338" width="15.7109375" style="2" customWidth="1"/>
    <col min="3339" max="3339" width="2.85546875" style="2" customWidth="1"/>
    <col min="3340" max="3341" width="15.7109375" style="2" customWidth="1"/>
    <col min="3342" max="3342" width="2.85546875" style="2" customWidth="1"/>
    <col min="3343" max="3343" width="10.85546875" style="2" customWidth="1"/>
    <col min="3344" max="3344" width="2.85546875" style="2" customWidth="1"/>
    <col min="3345" max="3584" width="11.42578125" style="2"/>
    <col min="3585" max="3585" width="2.85546875" style="2" customWidth="1"/>
    <col min="3586" max="3587" width="45.85546875" style="2" customWidth="1"/>
    <col min="3588" max="3589" width="2.85546875" style="2" customWidth="1"/>
    <col min="3590" max="3591" width="15.7109375" style="2" customWidth="1"/>
    <col min="3592" max="3592" width="2.85546875" style="2" customWidth="1"/>
    <col min="3593" max="3594" width="15.7109375" style="2" customWidth="1"/>
    <col min="3595" max="3595" width="2.85546875" style="2" customWidth="1"/>
    <col min="3596" max="3597" width="15.7109375" style="2" customWidth="1"/>
    <col min="3598" max="3598" width="2.85546875" style="2" customWidth="1"/>
    <col min="3599" max="3599" width="10.85546875" style="2" customWidth="1"/>
    <col min="3600" max="3600" width="2.85546875" style="2" customWidth="1"/>
    <col min="3601" max="3840" width="11.42578125" style="2"/>
    <col min="3841" max="3841" width="2.85546875" style="2" customWidth="1"/>
    <col min="3842" max="3843" width="45.85546875" style="2" customWidth="1"/>
    <col min="3844" max="3845" width="2.85546875" style="2" customWidth="1"/>
    <col min="3846" max="3847" width="15.7109375" style="2" customWidth="1"/>
    <col min="3848" max="3848" width="2.85546875" style="2" customWidth="1"/>
    <col min="3849" max="3850" width="15.7109375" style="2" customWidth="1"/>
    <col min="3851" max="3851" width="2.85546875" style="2" customWidth="1"/>
    <col min="3852" max="3853" width="15.7109375" style="2" customWidth="1"/>
    <col min="3854" max="3854" width="2.85546875" style="2" customWidth="1"/>
    <col min="3855" max="3855" width="10.85546875" style="2" customWidth="1"/>
    <col min="3856" max="3856" width="2.85546875" style="2" customWidth="1"/>
    <col min="3857" max="4096" width="11.42578125" style="2"/>
    <col min="4097" max="4097" width="2.85546875" style="2" customWidth="1"/>
    <col min="4098" max="4099" width="45.85546875" style="2" customWidth="1"/>
    <col min="4100" max="4101" width="2.85546875" style="2" customWidth="1"/>
    <col min="4102" max="4103" width="15.7109375" style="2" customWidth="1"/>
    <col min="4104" max="4104" width="2.85546875" style="2" customWidth="1"/>
    <col min="4105" max="4106" width="15.7109375" style="2" customWidth="1"/>
    <col min="4107" max="4107" width="2.85546875" style="2" customWidth="1"/>
    <col min="4108" max="4109" width="15.7109375" style="2" customWidth="1"/>
    <col min="4110" max="4110" width="2.85546875" style="2" customWidth="1"/>
    <col min="4111" max="4111" width="10.85546875" style="2" customWidth="1"/>
    <col min="4112" max="4112" width="2.85546875" style="2" customWidth="1"/>
    <col min="4113" max="4352" width="11.42578125" style="2"/>
    <col min="4353" max="4353" width="2.85546875" style="2" customWidth="1"/>
    <col min="4354" max="4355" width="45.85546875" style="2" customWidth="1"/>
    <col min="4356" max="4357" width="2.85546875" style="2" customWidth="1"/>
    <col min="4358" max="4359" width="15.7109375" style="2" customWidth="1"/>
    <col min="4360" max="4360" width="2.85546875" style="2" customWidth="1"/>
    <col min="4361" max="4362" width="15.7109375" style="2" customWidth="1"/>
    <col min="4363" max="4363" width="2.85546875" style="2" customWidth="1"/>
    <col min="4364" max="4365" width="15.7109375" style="2" customWidth="1"/>
    <col min="4366" max="4366" width="2.85546875" style="2" customWidth="1"/>
    <col min="4367" max="4367" width="10.85546875" style="2" customWidth="1"/>
    <col min="4368" max="4368" width="2.85546875" style="2" customWidth="1"/>
    <col min="4369" max="4608" width="11.42578125" style="2"/>
    <col min="4609" max="4609" width="2.85546875" style="2" customWidth="1"/>
    <col min="4610" max="4611" width="45.85546875" style="2" customWidth="1"/>
    <col min="4612" max="4613" width="2.85546875" style="2" customWidth="1"/>
    <col min="4614" max="4615" width="15.7109375" style="2" customWidth="1"/>
    <col min="4616" max="4616" width="2.85546875" style="2" customWidth="1"/>
    <col min="4617" max="4618" width="15.7109375" style="2" customWidth="1"/>
    <col min="4619" max="4619" width="2.85546875" style="2" customWidth="1"/>
    <col min="4620" max="4621" width="15.7109375" style="2" customWidth="1"/>
    <col min="4622" max="4622" width="2.85546875" style="2" customWidth="1"/>
    <col min="4623" max="4623" width="10.85546875" style="2" customWidth="1"/>
    <col min="4624" max="4624" width="2.85546875" style="2" customWidth="1"/>
    <col min="4625" max="4864" width="11.42578125" style="2"/>
    <col min="4865" max="4865" width="2.85546875" style="2" customWidth="1"/>
    <col min="4866" max="4867" width="45.85546875" style="2" customWidth="1"/>
    <col min="4868" max="4869" width="2.85546875" style="2" customWidth="1"/>
    <col min="4870" max="4871" width="15.7109375" style="2" customWidth="1"/>
    <col min="4872" max="4872" width="2.85546875" style="2" customWidth="1"/>
    <col min="4873" max="4874" width="15.7109375" style="2" customWidth="1"/>
    <col min="4875" max="4875" width="2.85546875" style="2" customWidth="1"/>
    <col min="4876" max="4877" width="15.7109375" style="2" customWidth="1"/>
    <col min="4878" max="4878" width="2.85546875" style="2" customWidth="1"/>
    <col min="4879" max="4879" width="10.85546875" style="2" customWidth="1"/>
    <col min="4880" max="4880" width="2.85546875" style="2" customWidth="1"/>
    <col min="4881" max="5120" width="11.42578125" style="2"/>
    <col min="5121" max="5121" width="2.85546875" style="2" customWidth="1"/>
    <col min="5122" max="5123" width="45.85546875" style="2" customWidth="1"/>
    <col min="5124" max="5125" width="2.85546875" style="2" customWidth="1"/>
    <col min="5126" max="5127" width="15.7109375" style="2" customWidth="1"/>
    <col min="5128" max="5128" width="2.85546875" style="2" customWidth="1"/>
    <col min="5129" max="5130" width="15.7109375" style="2" customWidth="1"/>
    <col min="5131" max="5131" width="2.85546875" style="2" customWidth="1"/>
    <col min="5132" max="5133" width="15.7109375" style="2" customWidth="1"/>
    <col min="5134" max="5134" width="2.85546875" style="2" customWidth="1"/>
    <col min="5135" max="5135" width="10.85546875" style="2" customWidth="1"/>
    <col min="5136" max="5136" width="2.85546875" style="2" customWidth="1"/>
    <col min="5137" max="5376" width="11.42578125" style="2"/>
    <col min="5377" max="5377" width="2.85546875" style="2" customWidth="1"/>
    <col min="5378" max="5379" width="45.85546875" style="2" customWidth="1"/>
    <col min="5380" max="5381" width="2.85546875" style="2" customWidth="1"/>
    <col min="5382" max="5383" width="15.7109375" style="2" customWidth="1"/>
    <col min="5384" max="5384" width="2.85546875" style="2" customWidth="1"/>
    <col min="5385" max="5386" width="15.7109375" style="2" customWidth="1"/>
    <col min="5387" max="5387" width="2.85546875" style="2" customWidth="1"/>
    <col min="5388" max="5389" width="15.7109375" style="2" customWidth="1"/>
    <col min="5390" max="5390" width="2.85546875" style="2" customWidth="1"/>
    <col min="5391" max="5391" width="10.85546875" style="2" customWidth="1"/>
    <col min="5392" max="5392" width="2.85546875" style="2" customWidth="1"/>
    <col min="5393" max="5632" width="11.42578125" style="2"/>
    <col min="5633" max="5633" width="2.85546875" style="2" customWidth="1"/>
    <col min="5634" max="5635" width="45.85546875" style="2" customWidth="1"/>
    <col min="5636" max="5637" width="2.85546875" style="2" customWidth="1"/>
    <col min="5638" max="5639" width="15.7109375" style="2" customWidth="1"/>
    <col min="5640" max="5640" width="2.85546875" style="2" customWidth="1"/>
    <col min="5641" max="5642" width="15.7109375" style="2" customWidth="1"/>
    <col min="5643" max="5643" width="2.85546875" style="2" customWidth="1"/>
    <col min="5644" max="5645" width="15.7109375" style="2" customWidth="1"/>
    <col min="5646" max="5646" width="2.85546875" style="2" customWidth="1"/>
    <col min="5647" max="5647" width="10.85546875" style="2" customWidth="1"/>
    <col min="5648" max="5648" width="2.85546875" style="2" customWidth="1"/>
    <col min="5649" max="5888" width="11.42578125" style="2"/>
    <col min="5889" max="5889" width="2.85546875" style="2" customWidth="1"/>
    <col min="5890" max="5891" width="45.85546875" style="2" customWidth="1"/>
    <col min="5892" max="5893" width="2.85546875" style="2" customWidth="1"/>
    <col min="5894" max="5895" width="15.7109375" style="2" customWidth="1"/>
    <col min="5896" max="5896" width="2.85546875" style="2" customWidth="1"/>
    <col min="5897" max="5898" width="15.7109375" style="2" customWidth="1"/>
    <col min="5899" max="5899" width="2.85546875" style="2" customWidth="1"/>
    <col min="5900" max="5901" width="15.7109375" style="2" customWidth="1"/>
    <col min="5902" max="5902" width="2.85546875" style="2" customWidth="1"/>
    <col min="5903" max="5903" width="10.85546875" style="2" customWidth="1"/>
    <col min="5904" max="5904" width="2.85546875" style="2" customWidth="1"/>
    <col min="5905" max="6144" width="11.42578125" style="2"/>
    <col min="6145" max="6145" width="2.85546875" style="2" customWidth="1"/>
    <col min="6146" max="6147" width="45.85546875" style="2" customWidth="1"/>
    <col min="6148" max="6149" width="2.85546875" style="2" customWidth="1"/>
    <col min="6150" max="6151" width="15.7109375" style="2" customWidth="1"/>
    <col min="6152" max="6152" width="2.85546875" style="2" customWidth="1"/>
    <col min="6153" max="6154" width="15.7109375" style="2" customWidth="1"/>
    <col min="6155" max="6155" width="2.85546875" style="2" customWidth="1"/>
    <col min="6156" max="6157" width="15.7109375" style="2" customWidth="1"/>
    <col min="6158" max="6158" width="2.85546875" style="2" customWidth="1"/>
    <col min="6159" max="6159" width="10.85546875" style="2" customWidth="1"/>
    <col min="6160" max="6160" width="2.85546875" style="2" customWidth="1"/>
    <col min="6161" max="6400" width="11.42578125" style="2"/>
    <col min="6401" max="6401" width="2.85546875" style="2" customWidth="1"/>
    <col min="6402" max="6403" width="45.85546875" style="2" customWidth="1"/>
    <col min="6404" max="6405" width="2.85546875" style="2" customWidth="1"/>
    <col min="6406" max="6407" width="15.7109375" style="2" customWidth="1"/>
    <col min="6408" max="6408" width="2.85546875" style="2" customWidth="1"/>
    <col min="6409" max="6410" width="15.7109375" style="2" customWidth="1"/>
    <col min="6411" max="6411" width="2.85546875" style="2" customWidth="1"/>
    <col min="6412" max="6413" width="15.7109375" style="2" customWidth="1"/>
    <col min="6414" max="6414" width="2.85546875" style="2" customWidth="1"/>
    <col min="6415" max="6415" width="10.85546875" style="2" customWidth="1"/>
    <col min="6416" max="6416" width="2.85546875" style="2" customWidth="1"/>
    <col min="6417" max="6656" width="11.42578125" style="2"/>
    <col min="6657" max="6657" width="2.85546875" style="2" customWidth="1"/>
    <col min="6658" max="6659" width="45.85546875" style="2" customWidth="1"/>
    <col min="6660" max="6661" width="2.85546875" style="2" customWidth="1"/>
    <col min="6662" max="6663" width="15.7109375" style="2" customWidth="1"/>
    <col min="6664" max="6664" width="2.85546875" style="2" customWidth="1"/>
    <col min="6665" max="6666" width="15.7109375" style="2" customWidth="1"/>
    <col min="6667" max="6667" width="2.85546875" style="2" customWidth="1"/>
    <col min="6668" max="6669" width="15.7109375" style="2" customWidth="1"/>
    <col min="6670" max="6670" width="2.85546875" style="2" customWidth="1"/>
    <col min="6671" max="6671" width="10.85546875" style="2" customWidth="1"/>
    <col min="6672" max="6672" width="2.85546875" style="2" customWidth="1"/>
    <col min="6673" max="6912" width="11.42578125" style="2"/>
    <col min="6913" max="6913" width="2.85546875" style="2" customWidth="1"/>
    <col min="6914" max="6915" width="45.85546875" style="2" customWidth="1"/>
    <col min="6916" max="6917" width="2.85546875" style="2" customWidth="1"/>
    <col min="6918" max="6919" width="15.7109375" style="2" customWidth="1"/>
    <col min="6920" max="6920" width="2.85546875" style="2" customWidth="1"/>
    <col min="6921" max="6922" width="15.7109375" style="2" customWidth="1"/>
    <col min="6923" max="6923" width="2.85546875" style="2" customWidth="1"/>
    <col min="6924" max="6925" width="15.7109375" style="2" customWidth="1"/>
    <col min="6926" max="6926" width="2.85546875" style="2" customWidth="1"/>
    <col min="6927" max="6927" width="10.85546875" style="2" customWidth="1"/>
    <col min="6928" max="6928" width="2.85546875" style="2" customWidth="1"/>
    <col min="6929" max="7168" width="11.42578125" style="2"/>
    <col min="7169" max="7169" width="2.85546875" style="2" customWidth="1"/>
    <col min="7170" max="7171" width="45.85546875" style="2" customWidth="1"/>
    <col min="7172" max="7173" width="2.85546875" style="2" customWidth="1"/>
    <col min="7174" max="7175" width="15.7109375" style="2" customWidth="1"/>
    <col min="7176" max="7176" width="2.85546875" style="2" customWidth="1"/>
    <col min="7177" max="7178" width="15.7109375" style="2" customWidth="1"/>
    <col min="7179" max="7179" width="2.85546875" style="2" customWidth="1"/>
    <col min="7180" max="7181" width="15.7109375" style="2" customWidth="1"/>
    <col min="7182" max="7182" width="2.85546875" style="2" customWidth="1"/>
    <col min="7183" max="7183" width="10.85546875" style="2" customWidth="1"/>
    <col min="7184" max="7184" width="2.85546875" style="2" customWidth="1"/>
    <col min="7185" max="7424" width="11.42578125" style="2"/>
    <col min="7425" max="7425" width="2.85546875" style="2" customWidth="1"/>
    <col min="7426" max="7427" width="45.85546875" style="2" customWidth="1"/>
    <col min="7428" max="7429" width="2.85546875" style="2" customWidth="1"/>
    <col min="7430" max="7431" width="15.7109375" style="2" customWidth="1"/>
    <col min="7432" max="7432" width="2.85546875" style="2" customWidth="1"/>
    <col min="7433" max="7434" width="15.7109375" style="2" customWidth="1"/>
    <col min="7435" max="7435" width="2.85546875" style="2" customWidth="1"/>
    <col min="7436" max="7437" width="15.7109375" style="2" customWidth="1"/>
    <col min="7438" max="7438" width="2.85546875" style="2" customWidth="1"/>
    <col min="7439" max="7439" width="10.85546875" style="2" customWidth="1"/>
    <col min="7440" max="7440" width="2.85546875" style="2" customWidth="1"/>
    <col min="7441" max="7680" width="11.42578125" style="2"/>
    <col min="7681" max="7681" width="2.85546875" style="2" customWidth="1"/>
    <col min="7682" max="7683" width="45.85546875" style="2" customWidth="1"/>
    <col min="7684" max="7685" width="2.85546875" style="2" customWidth="1"/>
    <col min="7686" max="7687" width="15.7109375" style="2" customWidth="1"/>
    <col min="7688" max="7688" width="2.85546875" style="2" customWidth="1"/>
    <col min="7689" max="7690" width="15.7109375" style="2" customWidth="1"/>
    <col min="7691" max="7691" width="2.85546875" style="2" customWidth="1"/>
    <col min="7692" max="7693" width="15.7109375" style="2" customWidth="1"/>
    <col min="7694" max="7694" width="2.85546875" style="2" customWidth="1"/>
    <col min="7695" max="7695" width="10.85546875" style="2" customWidth="1"/>
    <col min="7696" max="7696" width="2.85546875" style="2" customWidth="1"/>
    <col min="7697" max="7936" width="11.42578125" style="2"/>
    <col min="7937" max="7937" width="2.85546875" style="2" customWidth="1"/>
    <col min="7938" max="7939" width="45.85546875" style="2" customWidth="1"/>
    <col min="7940" max="7941" width="2.85546875" style="2" customWidth="1"/>
    <col min="7942" max="7943" width="15.7109375" style="2" customWidth="1"/>
    <col min="7944" max="7944" width="2.85546875" style="2" customWidth="1"/>
    <col min="7945" max="7946" width="15.7109375" style="2" customWidth="1"/>
    <col min="7947" max="7947" width="2.85546875" style="2" customWidth="1"/>
    <col min="7948" max="7949" width="15.7109375" style="2" customWidth="1"/>
    <col min="7950" max="7950" width="2.85546875" style="2" customWidth="1"/>
    <col min="7951" max="7951" width="10.85546875" style="2" customWidth="1"/>
    <col min="7952" max="7952" width="2.85546875" style="2" customWidth="1"/>
    <col min="7953" max="8192" width="11.42578125" style="2"/>
    <col min="8193" max="8193" width="2.85546875" style="2" customWidth="1"/>
    <col min="8194" max="8195" width="45.85546875" style="2" customWidth="1"/>
    <col min="8196" max="8197" width="2.85546875" style="2" customWidth="1"/>
    <col min="8198" max="8199" width="15.7109375" style="2" customWidth="1"/>
    <col min="8200" max="8200" width="2.85546875" style="2" customWidth="1"/>
    <col min="8201" max="8202" width="15.7109375" style="2" customWidth="1"/>
    <col min="8203" max="8203" width="2.85546875" style="2" customWidth="1"/>
    <col min="8204" max="8205" width="15.7109375" style="2" customWidth="1"/>
    <col min="8206" max="8206" width="2.85546875" style="2" customWidth="1"/>
    <col min="8207" max="8207" width="10.85546875" style="2" customWidth="1"/>
    <col min="8208" max="8208" width="2.85546875" style="2" customWidth="1"/>
    <col min="8209" max="8448" width="11.42578125" style="2"/>
    <col min="8449" max="8449" width="2.85546875" style="2" customWidth="1"/>
    <col min="8450" max="8451" width="45.85546875" style="2" customWidth="1"/>
    <col min="8452" max="8453" width="2.85546875" style="2" customWidth="1"/>
    <col min="8454" max="8455" width="15.7109375" style="2" customWidth="1"/>
    <col min="8456" max="8456" width="2.85546875" style="2" customWidth="1"/>
    <col min="8457" max="8458" width="15.7109375" style="2" customWidth="1"/>
    <col min="8459" max="8459" width="2.85546875" style="2" customWidth="1"/>
    <col min="8460" max="8461" width="15.7109375" style="2" customWidth="1"/>
    <col min="8462" max="8462" width="2.85546875" style="2" customWidth="1"/>
    <col min="8463" max="8463" width="10.85546875" style="2" customWidth="1"/>
    <col min="8464" max="8464" width="2.85546875" style="2" customWidth="1"/>
    <col min="8465" max="8704" width="11.42578125" style="2"/>
    <col min="8705" max="8705" width="2.85546875" style="2" customWidth="1"/>
    <col min="8706" max="8707" width="45.85546875" style="2" customWidth="1"/>
    <col min="8708" max="8709" width="2.85546875" style="2" customWidth="1"/>
    <col min="8710" max="8711" width="15.7109375" style="2" customWidth="1"/>
    <col min="8712" max="8712" width="2.85546875" style="2" customWidth="1"/>
    <col min="8713" max="8714" width="15.7109375" style="2" customWidth="1"/>
    <col min="8715" max="8715" width="2.85546875" style="2" customWidth="1"/>
    <col min="8716" max="8717" width="15.7109375" style="2" customWidth="1"/>
    <col min="8718" max="8718" width="2.85546875" style="2" customWidth="1"/>
    <col min="8719" max="8719" width="10.85546875" style="2" customWidth="1"/>
    <col min="8720" max="8720" width="2.85546875" style="2" customWidth="1"/>
    <col min="8721" max="8960" width="11.42578125" style="2"/>
    <col min="8961" max="8961" width="2.85546875" style="2" customWidth="1"/>
    <col min="8962" max="8963" width="45.85546875" style="2" customWidth="1"/>
    <col min="8964" max="8965" width="2.85546875" style="2" customWidth="1"/>
    <col min="8966" max="8967" width="15.7109375" style="2" customWidth="1"/>
    <col min="8968" max="8968" width="2.85546875" style="2" customWidth="1"/>
    <col min="8969" max="8970" width="15.7109375" style="2" customWidth="1"/>
    <col min="8971" max="8971" width="2.85546875" style="2" customWidth="1"/>
    <col min="8972" max="8973" width="15.7109375" style="2" customWidth="1"/>
    <col min="8974" max="8974" width="2.85546875" style="2" customWidth="1"/>
    <col min="8975" max="8975" width="10.85546875" style="2" customWidth="1"/>
    <col min="8976" max="8976" width="2.85546875" style="2" customWidth="1"/>
    <col min="8977" max="9216" width="11.42578125" style="2"/>
    <col min="9217" max="9217" width="2.85546875" style="2" customWidth="1"/>
    <col min="9218" max="9219" width="45.85546875" style="2" customWidth="1"/>
    <col min="9220" max="9221" width="2.85546875" style="2" customWidth="1"/>
    <col min="9222" max="9223" width="15.7109375" style="2" customWidth="1"/>
    <col min="9224" max="9224" width="2.85546875" style="2" customWidth="1"/>
    <col min="9225" max="9226" width="15.7109375" style="2" customWidth="1"/>
    <col min="9227" max="9227" width="2.85546875" style="2" customWidth="1"/>
    <col min="9228" max="9229" width="15.7109375" style="2" customWidth="1"/>
    <col min="9230" max="9230" width="2.85546875" style="2" customWidth="1"/>
    <col min="9231" max="9231" width="10.85546875" style="2" customWidth="1"/>
    <col min="9232" max="9232" width="2.85546875" style="2" customWidth="1"/>
    <col min="9233" max="9472" width="11.42578125" style="2"/>
    <col min="9473" max="9473" width="2.85546875" style="2" customWidth="1"/>
    <col min="9474" max="9475" width="45.85546875" style="2" customWidth="1"/>
    <col min="9476" max="9477" width="2.85546875" style="2" customWidth="1"/>
    <col min="9478" max="9479" width="15.7109375" style="2" customWidth="1"/>
    <col min="9480" max="9480" width="2.85546875" style="2" customWidth="1"/>
    <col min="9481" max="9482" width="15.7109375" style="2" customWidth="1"/>
    <col min="9483" max="9483" width="2.85546875" style="2" customWidth="1"/>
    <col min="9484" max="9485" width="15.7109375" style="2" customWidth="1"/>
    <col min="9486" max="9486" width="2.85546875" style="2" customWidth="1"/>
    <col min="9487" max="9487" width="10.85546875" style="2" customWidth="1"/>
    <col min="9488" max="9488" width="2.85546875" style="2" customWidth="1"/>
    <col min="9489" max="9728" width="11.42578125" style="2"/>
    <col min="9729" max="9729" width="2.85546875" style="2" customWidth="1"/>
    <col min="9730" max="9731" width="45.85546875" style="2" customWidth="1"/>
    <col min="9732" max="9733" width="2.85546875" style="2" customWidth="1"/>
    <col min="9734" max="9735" width="15.7109375" style="2" customWidth="1"/>
    <col min="9736" max="9736" width="2.85546875" style="2" customWidth="1"/>
    <col min="9737" max="9738" width="15.7109375" style="2" customWidth="1"/>
    <col min="9739" max="9739" width="2.85546875" style="2" customWidth="1"/>
    <col min="9740" max="9741" width="15.7109375" style="2" customWidth="1"/>
    <col min="9742" max="9742" width="2.85546875" style="2" customWidth="1"/>
    <col min="9743" max="9743" width="10.85546875" style="2" customWidth="1"/>
    <col min="9744" max="9744" width="2.85546875" style="2" customWidth="1"/>
    <col min="9745" max="9984" width="11.42578125" style="2"/>
    <col min="9985" max="9985" width="2.85546875" style="2" customWidth="1"/>
    <col min="9986" max="9987" width="45.85546875" style="2" customWidth="1"/>
    <col min="9988" max="9989" width="2.85546875" style="2" customWidth="1"/>
    <col min="9990" max="9991" width="15.7109375" style="2" customWidth="1"/>
    <col min="9992" max="9992" width="2.85546875" style="2" customWidth="1"/>
    <col min="9993" max="9994" width="15.7109375" style="2" customWidth="1"/>
    <col min="9995" max="9995" width="2.85546875" style="2" customWidth="1"/>
    <col min="9996" max="9997" width="15.7109375" style="2" customWidth="1"/>
    <col min="9998" max="9998" width="2.85546875" style="2" customWidth="1"/>
    <col min="9999" max="9999" width="10.85546875" style="2" customWidth="1"/>
    <col min="10000" max="10000" width="2.85546875" style="2" customWidth="1"/>
    <col min="10001" max="10240" width="11.42578125" style="2"/>
    <col min="10241" max="10241" width="2.85546875" style="2" customWidth="1"/>
    <col min="10242" max="10243" width="45.85546875" style="2" customWidth="1"/>
    <col min="10244" max="10245" width="2.85546875" style="2" customWidth="1"/>
    <col min="10246" max="10247" width="15.7109375" style="2" customWidth="1"/>
    <col min="10248" max="10248" width="2.85546875" style="2" customWidth="1"/>
    <col min="10249" max="10250" width="15.7109375" style="2" customWidth="1"/>
    <col min="10251" max="10251" width="2.85546875" style="2" customWidth="1"/>
    <col min="10252" max="10253" width="15.7109375" style="2" customWidth="1"/>
    <col min="10254" max="10254" width="2.85546875" style="2" customWidth="1"/>
    <col min="10255" max="10255" width="10.85546875" style="2" customWidth="1"/>
    <col min="10256" max="10256" width="2.85546875" style="2" customWidth="1"/>
    <col min="10257" max="10496" width="11.42578125" style="2"/>
    <col min="10497" max="10497" width="2.85546875" style="2" customWidth="1"/>
    <col min="10498" max="10499" width="45.85546875" style="2" customWidth="1"/>
    <col min="10500" max="10501" width="2.85546875" style="2" customWidth="1"/>
    <col min="10502" max="10503" width="15.7109375" style="2" customWidth="1"/>
    <col min="10504" max="10504" width="2.85546875" style="2" customWidth="1"/>
    <col min="10505" max="10506" width="15.7109375" style="2" customWidth="1"/>
    <col min="10507" max="10507" width="2.85546875" style="2" customWidth="1"/>
    <col min="10508" max="10509" width="15.7109375" style="2" customWidth="1"/>
    <col min="10510" max="10510" width="2.85546875" style="2" customWidth="1"/>
    <col min="10511" max="10511" width="10.85546875" style="2" customWidth="1"/>
    <col min="10512" max="10512" width="2.85546875" style="2" customWidth="1"/>
    <col min="10513" max="10752" width="11.42578125" style="2"/>
    <col min="10753" max="10753" width="2.85546875" style="2" customWidth="1"/>
    <col min="10754" max="10755" width="45.85546875" style="2" customWidth="1"/>
    <col min="10756" max="10757" width="2.85546875" style="2" customWidth="1"/>
    <col min="10758" max="10759" width="15.7109375" style="2" customWidth="1"/>
    <col min="10760" max="10760" width="2.85546875" style="2" customWidth="1"/>
    <col min="10761" max="10762" width="15.7109375" style="2" customWidth="1"/>
    <col min="10763" max="10763" width="2.85546875" style="2" customWidth="1"/>
    <col min="10764" max="10765" width="15.7109375" style="2" customWidth="1"/>
    <col min="10766" max="10766" width="2.85546875" style="2" customWidth="1"/>
    <col min="10767" max="10767" width="10.85546875" style="2" customWidth="1"/>
    <col min="10768" max="10768" width="2.85546875" style="2" customWidth="1"/>
    <col min="10769" max="11008" width="11.42578125" style="2"/>
    <col min="11009" max="11009" width="2.85546875" style="2" customWidth="1"/>
    <col min="11010" max="11011" width="45.85546875" style="2" customWidth="1"/>
    <col min="11012" max="11013" width="2.85546875" style="2" customWidth="1"/>
    <col min="11014" max="11015" width="15.7109375" style="2" customWidth="1"/>
    <col min="11016" max="11016" width="2.85546875" style="2" customWidth="1"/>
    <col min="11017" max="11018" width="15.7109375" style="2" customWidth="1"/>
    <col min="11019" max="11019" width="2.85546875" style="2" customWidth="1"/>
    <col min="11020" max="11021" width="15.7109375" style="2" customWidth="1"/>
    <col min="11022" max="11022" width="2.85546875" style="2" customWidth="1"/>
    <col min="11023" max="11023" width="10.85546875" style="2" customWidth="1"/>
    <col min="11024" max="11024" width="2.85546875" style="2" customWidth="1"/>
    <col min="11025" max="11264" width="11.42578125" style="2"/>
    <col min="11265" max="11265" width="2.85546875" style="2" customWidth="1"/>
    <col min="11266" max="11267" width="45.85546875" style="2" customWidth="1"/>
    <col min="11268" max="11269" width="2.85546875" style="2" customWidth="1"/>
    <col min="11270" max="11271" width="15.7109375" style="2" customWidth="1"/>
    <col min="11272" max="11272" width="2.85546875" style="2" customWidth="1"/>
    <col min="11273" max="11274" width="15.7109375" style="2" customWidth="1"/>
    <col min="11275" max="11275" width="2.85546875" style="2" customWidth="1"/>
    <col min="11276" max="11277" width="15.7109375" style="2" customWidth="1"/>
    <col min="11278" max="11278" width="2.85546875" style="2" customWidth="1"/>
    <col min="11279" max="11279" width="10.85546875" style="2" customWidth="1"/>
    <col min="11280" max="11280" width="2.85546875" style="2" customWidth="1"/>
    <col min="11281" max="11520" width="11.42578125" style="2"/>
    <col min="11521" max="11521" width="2.85546875" style="2" customWidth="1"/>
    <col min="11522" max="11523" width="45.85546875" style="2" customWidth="1"/>
    <col min="11524" max="11525" width="2.85546875" style="2" customWidth="1"/>
    <col min="11526" max="11527" width="15.7109375" style="2" customWidth="1"/>
    <col min="11528" max="11528" width="2.85546875" style="2" customWidth="1"/>
    <col min="11529" max="11530" width="15.7109375" style="2" customWidth="1"/>
    <col min="11531" max="11531" width="2.85546875" style="2" customWidth="1"/>
    <col min="11532" max="11533" width="15.7109375" style="2" customWidth="1"/>
    <col min="11534" max="11534" width="2.85546875" style="2" customWidth="1"/>
    <col min="11535" max="11535" width="10.85546875" style="2" customWidth="1"/>
    <col min="11536" max="11536" width="2.85546875" style="2" customWidth="1"/>
    <col min="11537" max="11776" width="11.42578125" style="2"/>
    <col min="11777" max="11777" width="2.85546875" style="2" customWidth="1"/>
    <col min="11778" max="11779" width="45.85546875" style="2" customWidth="1"/>
    <col min="11780" max="11781" width="2.85546875" style="2" customWidth="1"/>
    <col min="11782" max="11783" width="15.7109375" style="2" customWidth="1"/>
    <col min="11784" max="11784" width="2.85546875" style="2" customWidth="1"/>
    <col min="11785" max="11786" width="15.7109375" style="2" customWidth="1"/>
    <col min="11787" max="11787" width="2.85546875" style="2" customWidth="1"/>
    <col min="11788" max="11789" width="15.7109375" style="2" customWidth="1"/>
    <col min="11790" max="11790" width="2.85546875" style="2" customWidth="1"/>
    <col min="11791" max="11791" width="10.85546875" style="2" customWidth="1"/>
    <col min="11792" max="11792" width="2.85546875" style="2" customWidth="1"/>
    <col min="11793" max="12032" width="11.42578125" style="2"/>
    <col min="12033" max="12033" width="2.85546875" style="2" customWidth="1"/>
    <col min="12034" max="12035" width="45.85546875" style="2" customWidth="1"/>
    <col min="12036" max="12037" width="2.85546875" style="2" customWidth="1"/>
    <col min="12038" max="12039" width="15.7109375" style="2" customWidth="1"/>
    <col min="12040" max="12040" width="2.85546875" style="2" customWidth="1"/>
    <col min="12041" max="12042" width="15.7109375" style="2" customWidth="1"/>
    <col min="12043" max="12043" width="2.85546875" style="2" customWidth="1"/>
    <col min="12044" max="12045" width="15.7109375" style="2" customWidth="1"/>
    <col min="12046" max="12046" width="2.85546875" style="2" customWidth="1"/>
    <col min="12047" max="12047" width="10.85546875" style="2" customWidth="1"/>
    <col min="12048" max="12048" width="2.85546875" style="2" customWidth="1"/>
    <col min="12049" max="12288" width="11.42578125" style="2"/>
    <col min="12289" max="12289" width="2.85546875" style="2" customWidth="1"/>
    <col min="12290" max="12291" width="45.85546875" style="2" customWidth="1"/>
    <col min="12292" max="12293" width="2.85546875" style="2" customWidth="1"/>
    <col min="12294" max="12295" width="15.7109375" style="2" customWidth="1"/>
    <col min="12296" max="12296" width="2.85546875" style="2" customWidth="1"/>
    <col min="12297" max="12298" width="15.7109375" style="2" customWidth="1"/>
    <col min="12299" max="12299" width="2.85546875" style="2" customWidth="1"/>
    <col min="12300" max="12301" width="15.7109375" style="2" customWidth="1"/>
    <col min="12302" max="12302" width="2.85546875" style="2" customWidth="1"/>
    <col min="12303" max="12303" width="10.85546875" style="2" customWidth="1"/>
    <col min="12304" max="12304" width="2.85546875" style="2" customWidth="1"/>
    <col min="12305" max="12544" width="11.42578125" style="2"/>
    <col min="12545" max="12545" width="2.85546875" style="2" customWidth="1"/>
    <col min="12546" max="12547" width="45.85546875" style="2" customWidth="1"/>
    <col min="12548" max="12549" width="2.85546875" style="2" customWidth="1"/>
    <col min="12550" max="12551" width="15.7109375" style="2" customWidth="1"/>
    <col min="12552" max="12552" width="2.85546875" style="2" customWidth="1"/>
    <col min="12553" max="12554" width="15.7109375" style="2" customWidth="1"/>
    <col min="12555" max="12555" width="2.85546875" style="2" customWidth="1"/>
    <col min="12556" max="12557" width="15.7109375" style="2" customWidth="1"/>
    <col min="12558" max="12558" width="2.85546875" style="2" customWidth="1"/>
    <col min="12559" max="12559" width="10.85546875" style="2" customWidth="1"/>
    <col min="12560" max="12560" width="2.85546875" style="2" customWidth="1"/>
    <col min="12561" max="12800" width="11.42578125" style="2"/>
    <col min="12801" max="12801" width="2.85546875" style="2" customWidth="1"/>
    <col min="12802" max="12803" width="45.85546875" style="2" customWidth="1"/>
    <col min="12804" max="12805" width="2.85546875" style="2" customWidth="1"/>
    <col min="12806" max="12807" width="15.7109375" style="2" customWidth="1"/>
    <col min="12808" max="12808" width="2.85546875" style="2" customWidth="1"/>
    <col min="12809" max="12810" width="15.7109375" style="2" customWidth="1"/>
    <col min="12811" max="12811" width="2.85546875" style="2" customWidth="1"/>
    <col min="12812" max="12813" width="15.7109375" style="2" customWidth="1"/>
    <col min="12814" max="12814" width="2.85546875" style="2" customWidth="1"/>
    <col min="12815" max="12815" width="10.85546875" style="2" customWidth="1"/>
    <col min="12816" max="12816" width="2.85546875" style="2" customWidth="1"/>
    <col min="12817" max="13056" width="11.42578125" style="2"/>
    <col min="13057" max="13057" width="2.85546875" style="2" customWidth="1"/>
    <col min="13058" max="13059" width="45.85546875" style="2" customWidth="1"/>
    <col min="13060" max="13061" width="2.85546875" style="2" customWidth="1"/>
    <col min="13062" max="13063" width="15.7109375" style="2" customWidth="1"/>
    <col min="13064" max="13064" width="2.85546875" style="2" customWidth="1"/>
    <col min="13065" max="13066" width="15.7109375" style="2" customWidth="1"/>
    <col min="13067" max="13067" width="2.85546875" style="2" customWidth="1"/>
    <col min="13068" max="13069" width="15.7109375" style="2" customWidth="1"/>
    <col min="13070" max="13070" width="2.85546875" style="2" customWidth="1"/>
    <col min="13071" max="13071" width="10.85546875" style="2" customWidth="1"/>
    <col min="13072" max="13072" width="2.85546875" style="2" customWidth="1"/>
    <col min="13073" max="13312" width="11.42578125" style="2"/>
    <col min="13313" max="13313" width="2.85546875" style="2" customWidth="1"/>
    <col min="13314" max="13315" width="45.85546875" style="2" customWidth="1"/>
    <col min="13316" max="13317" width="2.85546875" style="2" customWidth="1"/>
    <col min="13318" max="13319" width="15.7109375" style="2" customWidth="1"/>
    <col min="13320" max="13320" width="2.85546875" style="2" customWidth="1"/>
    <col min="13321" max="13322" width="15.7109375" style="2" customWidth="1"/>
    <col min="13323" max="13323" width="2.85546875" style="2" customWidth="1"/>
    <col min="13324" max="13325" width="15.7109375" style="2" customWidth="1"/>
    <col min="13326" max="13326" width="2.85546875" style="2" customWidth="1"/>
    <col min="13327" max="13327" width="10.85546875" style="2" customWidth="1"/>
    <col min="13328" max="13328" width="2.85546875" style="2" customWidth="1"/>
    <col min="13329" max="13568" width="11.42578125" style="2"/>
    <col min="13569" max="13569" width="2.85546875" style="2" customWidth="1"/>
    <col min="13570" max="13571" width="45.85546875" style="2" customWidth="1"/>
    <col min="13572" max="13573" width="2.85546875" style="2" customWidth="1"/>
    <col min="13574" max="13575" width="15.7109375" style="2" customWidth="1"/>
    <col min="13576" max="13576" width="2.85546875" style="2" customWidth="1"/>
    <col min="13577" max="13578" width="15.7109375" style="2" customWidth="1"/>
    <col min="13579" max="13579" width="2.85546875" style="2" customWidth="1"/>
    <col min="13580" max="13581" width="15.7109375" style="2" customWidth="1"/>
    <col min="13582" max="13582" width="2.85546875" style="2" customWidth="1"/>
    <col min="13583" max="13583" width="10.85546875" style="2" customWidth="1"/>
    <col min="13584" max="13584" width="2.85546875" style="2" customWidth="1"/>
    <col min="13585" max="13824" width="11.42578125" style="2"/>
    <col min="13825" max="13825" width="2.85546875" style="2" customWidth="1"/>
    <col min="13826" max="13827" width="45.85546875" style="2" customWidth="1"/>
    <col min="13828" max="13829" width="2.85546875" style="2" customWidth="1"/>
    <col min="13830" max="13831" width="15.7109375" style="2" customWidth="1"/>
    <col min="13832" max="13832" width="2.85546875" style="2" customWidth="1"/>
    <col min="13833" max="13834" width="15.7109375" style="2" customWidth="1"/>
    <col min="13835" max="13835" width="2.85546875" style="2" customWidth="1"/>
    <col min="13836" max="13837" width="15.7109375" style="2" customWidth="1"/>
    <col min="13838" max="13838" width="2.85546875" style="2" customWidth="1"/>
    <col min="13839" max="13839" width="10.85546875" style="2" customWidth="1"/>
    <col min="13840" max="13840" width="2.85546875" style="2" customWidth="1"/>
    <col min="13841" max="14080" width="11.42578125" style="2"/>
    <col min="14081" max="14081" width="2.85546875" style="2" customWidth="1"/>
    <col min="14082" max="14083" width="45.85546875" style="2" customWidth="1"/>
    <col min="14084" max="14085" width="2.85546875" style="2" customWidth="1"/>
    <col min="14086" max="14087" width="15.7109375" style="2" customWidth="1"/>
    <col min="14088" max="14088" width="2.85546875" style="2" customWidth="1"/>
    <col min="14089" max="14090" width="15.7109375" style="2" customWidth="1"/>
    <col min="14091" max="14091" width="2.85546875" style="2" customWidth="1"/>
    <col min="14092" max="14093" width="15.7109375" style="2" customWidth="1"/>
    <col min="14094" max="14094" width="2.85546875" style="2" customWidth="1"/>
    <col min="14095" max="14095" width="10.85546875" style="2" customWidth="1"/>
    <col min="14096" max="14096" width="2.85546875" style="2" customWidth="1"/>
    <col min="14097" max="14336" width="11.42578125" style="2"/>
    <col min="14337" max="14337" width="2.85546875" style="2" customWidth="1"/>
    <col min="14338" max="14339" width="45.85546875" style="2" customWidth="1"/>
    <col min="14340" max="14341" width="2.85546875" style="2" customWidth="1"/>
    <col min="14342" max="14343" width="15.7109375" style="2" customWidth="1"/>
    <col min="14344" max="14344" width="2.85546875" style="2" customWidth="1"/>
    <col min="14345" max="14346" width="15.7109375" style="2" customWidth="1"/>
    <col min="14347" max="14347" width="2.85546875" style="2" customWidth="1"/>
    <col min="14348" max="14349" width="15.7109375" style="2" customWidth="1"/>
    <col min="14350" max="14350" width="2.85546875" style="2" customWidth="1"/>
    <col min="14351" max="14351" width="10.85546875" style="2" customWidth="1"/>
    <col min="14352" max="14352" width="2.85546875" style="2" customWidth="1"/>
    <col min="14353" max="14592" width="11.42578125" style="2"/>
    <col min="14593" max="14593" width="2.85546875" style="2" customWidth="1"/>
    <col min="14594" max="14595" width="45.85546875" style="2" customWidth="1"/>
    <col min="14596" max="14597" width="2.85546875" style="2" customWidth="1"/>
    <col min="14598" max="14599" width="15.7109375" style="2" customWidth="1"/>
    <col min="14600" max="14600" width="2.85546875" style="2" customWidth="1"/>
    <col min="14601" max="14602" width="15.7109375" style="2" customWidth="1"/>
    <col min="14603" max="14603" width="2.85546875" style="2" customWidth="1"/>
    <col min="14604" max="14605" width="15.7109375" style="2" customWidth="1"/>
    <col min="14606" max="14606" width="2.85546875" style="2" customWidth="1"/>
    <col min="14607" max="14607" width="10.85546875" style="2" customWidth="1"/>
    <col min="14608" max="14608" width="2.85546875" style="2" customWidth="1"/>
    <col min="14609" max="14848" width="11.42578125" style="2"/>
    <col min="14849" max="14849" width="2.85546875" style="2" customWidth="1"/>
    <col min="14850" max="14851" width="45.85546875" style="2" customWidth="1"/>
    <col min="14852" max="14853" width="2.85546875" style="2" customWidth="1"/>
    <col min="14854" max="14855" width="15.7109375" style="2" customWidth="1"/>
    <col min="14856" max="14856" width="2.85546875" style="2" customWidth="1"/>
    <col min="14857" max="14858" width="15.7109375" style="2" customWidth="1"/>
    <col min="14859" max="14859" width="2.85546875" style="2" customWidth="1"/>
    <col min="14860" max="14861" width="15.7109375" style="2" customWidth="1"/>
    <col min="14862" max="14862" width="2.85546875" style="2" customWidth="1"/>
    <col min="14863" max="14863" width="10.85546875" style="2" customWidth="1"/>
    <col min="14864" max="14864" width="2.85546875" style="2" customWidth="1"/>
    <col min="14865" max="15104" width="11.42578125" style="2"/>
    <col min="15105" max="15105" width="2.85546875" style="2" customWidth="1"/>
    <col min="15106" max="15107" width="45.85546875" style="2" customWidth="1"/>
    <col min="15108" max="15109" width="2.85546875" style="2" customWidth="1"/>
    <col min="15110" max="15111" width="15.7109375" style="2" customWidth="1"/>
    <col min="15112" max="15112" width="2.85546875" style="2" customWidth="1"/>
    <col min="15113" max="15114" width="15.7109375" style="2" customWidth="1"/>
    <col min="15115" max="15115" width="2.85546875" style="2" customWidth="1"/>
    <col min="15116" max="15117" width="15.7109375" style="2" customWidth="1"/>
    <col min="15118" max="15118" width="2.85546875" style="2" customWidth="1"/>
    <col min="15119" max="15119" width="10.85546875" style="2" customWidth="1"/>
    <col min="15120" max="15120" width="2.85546875" style="2" customWidth="1"/>
    <col min="15121" max="15360" width="11.42578125" style="2"/>
    <col min="15361" max="15361" width="2.85546875" style="2" customWidth="1"/>
    <col min="15362" max="15363" width="45.85546875" style="2" customWidth="1"/>
    <col min="15364" max="15365" width="2.85546875" style="2" customWidth="1"/>
    <col min="15366" max="15367" width="15.7109375" style="2" customWidth="1"/>
    <col min="15368" max="15368" width="2.85546875" style="2" customWidth="1"/>
    <col min="15369" max="15370" width="15.7109375" style="2" customWidth="1"/>
    <col min="15371" max="15371" width="2.85546875" style="2" customWidth="1"/>
    <col min="15372" max="15373" width="15.7109375" style="2" customWidth="1"/>
    <col min="15374" max="15374" width="2.85546875" style="2" customWidth="1"/>
    <col min="15375" max="15375" width="10.85546875" style="2" customWidth="1"/>
    <col min="15376" max="15376" width="2.85546875" style="2" customWidth="1"/>
    <col min="15377" max="15616" width="11.42578125" style="2"/>
    <col min="15617" max="15617" width="2.85546875" style="2" customWidth="1"/>
    <col min="15618" max="15619" width="45.85546875" style="2" customWidth="1"/>
    <col min="15620" max="15621" width="2.85546875" style="2" customWidth="1"/>
    <col min="15622" max="15623" width="15.7109375" style="2" customWidth="1"/>
    <col min="15624" max="15624" width="2.85546875" style="2" customWidth="1"/>
    <col min="15625" max="15626" width="15.7109375" style="2" customWidth="1"/>
    <col min="15627" max="15627" width="2.85546875" style="2" customWidth="1"/>
    <col min="15628" max="15629" width="15.7109375" style="2" customWidth="1"/>
    <col min="15630" max="15630" width="2.85546875" style="2" customWidth="1"/>
    <col min="15631" max="15631" width="10.85546875" style="2" customWidth="1"/>
    <col min="15632" max="15632" width="2.85546875" style="2" customWidth="1"/>
    <col min="15633" max="15872" width="11.42578125" style="2"/>
    <col min="15873" max="15873" width="2.85546875" style="2" customWidth="1"/>
    <col min="15874" max="15875" width="45.85546875" style="2" customWidth="1"/>
    <col min="15876" max="15877" width="2.85546875" style="2" customWidth="1"/>
    <col min="15878" max="15879" width="15.7109375" style="2" customWidth="1"/>
    <col min="15880" max="15880" width="2.85546875" style="2" customWidth="1"/>
    <col min="15881" max="15882" width="15.7109375" style="2" customWidth="1"/>
    <col min="15883" max="15883" width="2.85546875" style="2" customWidth="1"/>
    <col min="15884" max="15885" width="15.7109375" style="2" customWidth="1"/>
    <col min="15886" max="15886" width="2.85546875" style="2" customWidth="1"/>
    <col min="15887" max="15887" width="10.85546875" style="2" customWidth="1"/>
    <col min="15888" max="15888" width="2.85546875" style="2" customWidth="1"/>
    <col min="15889" max="16128" width="11.42578125" style="2"/>
    <col min="16129" max="16129" width="2.85546875" style="2" customWidth="1"/>
    <col min="16130" max="16131" width="45.85546875" style="2" customWidth="1"/>
    <col min="16132" max="16133" width="2.85546875" style="2" customWidth="1"/>
    <col min="16134" max="16135" width="15.7109375" style="2" customWidth="1"/>
    <col min="16136" max="16136" width="2.85546875" style="2" customWidth="1"/>
    <col min="16137" max="16138" width="15.7109375" style="2" customWidth="1"/>
    <col min="16139" max="16139" width="2.85546875" style="2" customWidth="1"/>
    <col min="16140" max="16141" width="15.7109375" style="2" customWidth="1"/>
    <col min="16142" max="16142" width="2.85546875" style="2" customWidth="1"/>
    <col min="16143" max="16143" width="10.85546875" style="2" customWidth="1"/>
    <col min="16144" max="16144" width="2.85546875" style="2" customWidth="1"/>
    <col min="16145" max="16384" width="11.42578125" style="2"/>
  </cols>
  <sheetData>
    <row r="1" spans="1:17" ht="12" customHeight="1" x14ac:dyDescent="0.25">
      <c r="A1" s="102"/>
      <c r="B1" s="102"/>
      <c r="D1" s="102"/>
      <c r="E1" s="102"/>
      <c r="F1" s="102"/>
      <c r="G1" s="102"/>
      <c r="H1" s="102"/>
      <c r="I1" s="102"/>
      <c r="J1" s="102"/>
      <c r="K1" s="102"/>
      <c r="L1" s="102"/>
      <c r="M1" s="102"/>
      <c r="N1" s="102"/>
      <c r="O1" s="102"/>
      <c r="P1" s="185"/>
    </row>
    <row r="2" spans="1:17" ht="12" customHeight="1" x14ac:dyDescent="0.25">
      <c r="A2" s="102"/>
      <c r="B2" s="4" t="s">
        <v>406</v>
      </c>
      <c r="D2" s="322"/>
      <c r="E2" s="102"/>
      <c r="G2" s="102"/>
      <c r="H2" s="102"/>
      <c r="I2" s="102"/>
      <c r="J2" s="102"/>
      <c r="K2" s="102"/>
      <c r="L2" s="102"/>
      <c r="M2" s="102"/>
      <c r="N2" s="102"/>
      <c r="O2" s="102"/>
      <c r="P2" s="185"/>
    </row>
    <row r="3" spans="1:17" ht="12" customHeight="1" x14ac:dyDescent="0.25">
      <c r="A3" s="102"/>
      <c r="B3" s="6" t="s">
        <v>407</v>
      </c>
      <c r="C3" s="106"/>
      <c r="D3" s="106"/>
      <c r="E3" s="102"/>
      <c r="F3" s="82"/>
      <c r="G3" s="102"/>
      <c r="H3" s="102"/>
      <c r="I3" s="82"/>
      <c r="J3" s="102"/>
      <c r="K3" s="102"/>
      <c r="L3" s="82"/>
      <c r="M3" s="102"/>
      <c r="N3" s="102"/>
      <c r="O3" s="102"/>
      <c r="P3" s="185"/>
    </row>
    <row r="4" spans="1:17" ht="12" customHeight="1" x14ac:dyDescent="0.25">
      <c r="A4" s="12"/>
      <c r="B4" s="2337" t="s">
        <v>4</v>
      </c>
      <c r="C4" s="2337" t="s">
        <v>408</v>
      </c>
      <c r="D4" s="402"/>
      <c r="E4" s="402"/>
      <c r="F4" s="2337" t="s">
        <v>594</v>
      </c>
      <c r="G4" s="2337" t="s">
        <v>288</v>
      </c>
      <c r="H4" s="402"/>
      <c r="I4" s="2337" t="s">
        <v>595</v>
      </c>
      <c r="J4" s="2337" t="s">
        <v>288</v>
      </c>
      <c r="K4" s="402"/>
      <c r="L4" s="2337" t="s">
        <v>596</v>
      </c>
      <c r="M4" s="2337" t="s">
        <v>289</v>
      </c>
      <c r="N4" s="402"/>
      <c r="O4" s="2346" t="s">
        <v>597</v>
      </c>
      <c r="P4" s="185"/>
    </row>
    <row r="5" spans="1:17" ht="12" customHeight="1" x14ac:dyDescent="0.25">
      <c r="A5" s="12"/>
      <c r="B5" s="2344"/>
      <c r="C5" s="2344"/>
      <c r="D5" s="402"/>
      <c r="E5" s="402"/>
      <c r="F5" s="2344"/>
      <c r="G5" s="2344"/>
      <c r="H5" s="402"/>
      <c r="I5" s="2344"/>
      <c r="J5" s="2344"/>
      <c r="K5" s="402"/>
      <c r="L5" s="2344"/>
      <c r="M5" s="2344"/>
      <c r="N5" s="402"/>
      <c r="O5" s="2347"/>
      <c r="P5" s="185"/>
    </row>
    <row r="6" spans="1:17" ht="12" customHeight="1" x14ac:dyDescent="0.25">
      <c r="A6" s="12"/>
      <c r="B6" s="2345"/>
      <c r="C6" s="2345"/>
      <c r="D6" s="460"/>
      <c r="E6" s="460"/>
      <c r="F6" s="2345"/>
      <c r="G6" s="2345"/>
      <c r="H6" s="460"/>
      <c r="I6" s="2345"/>
      <c r="J6" s="2345"/>
      <c r="K6" s="460"/>
      <c r="L6" s="2345"/>
      <c r="M6" s="2345"/>
      <c r="N6" s="460"/>
      <c r="O6" s="2348"/>
      <c r="P6" s="185"/>
    </row>
    <row r="7" spans="1:17" ht="12" customHeight="1" x14ac:dyDescent="0.25">
      <c r="A7" s="16"/>
      <c r="B7" s="16"/>
      <c r="C7" s="16"/>
      <c r="D7" s="16"/>
      <c r="E7" s="12"/>
      <c r="F7" s="16"/>
      <c r="G7" s="16"/>
      <c r="H7" s="12"/>
      <c r="I7" s="16"/>
      <c r="J7" s="16"/>
      <c r="K7" s="12"/>
      <c r="L7" s="16"/>
      <c r="M7" s="16"/>
      <c r="N7" s="12"/>
      <c r="O7" s="16"/>
      <c r="P7" s="185"/>
    </row>
    <row r="8" spans="1:17" ht="12" customHeight="1" x14ac:dyDescent="0.25">
      <c r="A8" s="102"/>
      <c r="B8" s="431" t="s">
        <v>8</v>
      </c>
      <c r="C8" s="16"/>
      <c r="D8" s="16"/>
      <c r="E8" s="12"/>
      <c r="F8" s="21"/>
      <c r="G8" s="21"/>
      <c r="H8" s="16"/>
      <c r="I8" s="21"/>
      <c r="J8" s="21"/>
      <c r="K8" s="16"/>
      <c r="L8" s="21"/>
      <c r="M8" s="21"/>
      <c r="N8" s="16"/>
      <c r="O8" s="21"/>
      <c r="P8" s="185"/>
      <c r="Q8" s="102"/>
    </row>
    <row r="9" spans="1:17" ht="12" customHeight="1" x14ac:dyDescent="0.25">
      <c r="A9" s="103"/>
      <c r="B9" s="26" t="s">
        <v>589</v>
      </c>
      <c r="C9" s="362" t="s">
        <v>696</v>
      </c>
      <c r="D9" s="363" t="s">
        <v>122</v>
      </c>
      <c r="E9" s="102"/>
      <c r="F9" s="659">
        <v>1666.52</v>
      </c>
      <c r="G9" s="660">
        <v>43018</v>
      </c>
      <c r="H9" s="869"/>
      <c r="I9" s="659">
        <v>1107.31</v>
      </c>
      <c r="J9" s="660">
        <v>42737</v>
      </c>
      <c r="K9" s="869"/>
      <c r="L9" s="659">
        <v>1660.83</v>
      </c>
      <c r="M9" s="1046">
        <v>1112.05</v>
      </c>
      <c r="N9" s="836"/>
      <c r="O9" s="819">
        <f>(L9-M9)/M9</f>
        <v>0.49348500517063082</v>
      </c>
      <c r="P9" s="835"/>
      <c r="Q9" s="924"/>
    </row>
    <row r="10" spans="1:17" ht="12" customHeight="1" x14ac:dyDescent="0.25">
      <c r="A10" s="102"/>
      <c r="B10" s="37" t="s">
        <v>24</v>
      </c>
      <c r="C10" s="356" t="s">
        <v>409</v>
      </c>
      <c r="D10" s="357" t="s">
        <v>122</v>
      </c>
      <c r="E10" s="132"/>
      <c r="F10" s="669">
        <v>850.72</v>
      </c>
      <c r="G10" s="662">
        <v>43098</v>
      </c>
      <c r="H10" s="869"/>
      <c r="I10" s="669">
        <v>749.89</v>
      </c>
      <c r="J10" s="662">
        <v>42927</v>
      </c>
      <c r="K10" s="869"/>
      <c r="L10" s="669">
        <v>850.72</v>
      </c>
      <c r="M10" s="981">
        <v>762.37</v>
      </c>
      <c r="N10" s="836"/>
      <c r="O10" s="821">
        <f t="shared" ref="O10" si="0">(L10-M10)/M10</f>
        <v>0.11588861051720296</v>
      </c>
      <c r="P10" s="924"/>
      <c r="Q10" s="924"/>
    </row>
    <row r="11" spans="1:17" ht="12" customHeight="1" x14ac:dyDescent="0.25">
      <c r="A11" s="102"/>
      <c r="B11" s="40"/>
      <c r="C11" s="358"/>
      <c r="D11" s="40"/>
      <c r="E11" s="102"/>
      <c r="F11" s="351"/>
      <c r="G11" s="925"/>
      <c r="H11" s="869"/>
      <c r="I11" s="351"/>
      <c r="J11" s="351"/>
      <c r="K11" s="351"/>
      <c r="L11" s="351"/>
      <c r="M11" s="351"/>
      <c r="N11" s="836"/>
      <c r="O11" s="926"/>
      <c r="P11" s="835"/>
      <c r="Q11" s="924"/>
    </row>
    <row r="12" spans="1:17" s="102" customFormat="1" ht="12" customHeight="1" x14ac:dyDescent="0.25">
      <c r="A12" s="166"/>
      <c r="B12" s="49"/>
      <c r="D12" s="40"/>
      <c r="F12" s="351"/>
      <c r="G12" s="925"/>
      <c r="H12" s="869"/>
      <c r="I12" s="351"/>
      <c r="J12" s="324"/>
      <c r="K12" s="324"/>
      <c r="L12" s="324"/>
      <c r="M12" s="351"/>
      <c r="N12" s="836"/>
      <c r="O12" s="926"/>
      <c r="P12" s="835"/>
      <c r="Q12" s="924"/>
    </row>
    <row r="13" spans="1:17" ht="12" customHeight="1" x14ac:dyDescent="0.25">
      <c r="A13" s="166"/>
      <c r="B13" s="1955" t="s">
        <v>27</v>
      </c>
      <c r="C13" s="360"/>
      <c r="D13" s="21"/>
      <c r="E13" s="102"/>
      <c r="F13" s="324"/>
      <c r="G13" s="927"/>
      <c r="H13" s="869"/>
      <c r="I13" s="324"/>
      <c r="J13" s="351"/>
      <c r="K13" s="351"/>
      <c r="L13" s="351"/>
      <c r="M13" s="324"/>
      <c r="N13" s="836"/>
      <c r="O13" s="928"/>
      <c r="P13" s="835"/>
      <c r="Q13" s="924"/>
    </row>
    <row r="14" spans="1:17" ht="12" customHeight="1" x14ac:dyDescent="0.25">
      <c r="A14" s="102"/>
      <c r="B14" s="1023" t="s">
        <v>31</v>
      </c>
      <c r="C14" s="1240" t="s">
        <v>411</v>
      </c>
      <c r="D14" s="1886" t="s">
        <v>290</v>
      </c>
      <c r="E14" s="102"/>
      <c r="F14" s="1866">
        <v>6985.94</v>
      </c>
      <c r="G14" s="1867">
        <v>43025</v>
      </c>
      <c r="H14" s="869"/>
      <c r="I14" s="1866">
        <v>4768.7</v>
      </c>
      <c r="J14" s="1867">
        <v>42738</v>
      </c>
      <c r="K14" s="869"/>
      <c r="L14" s="1866">
        <v>6603.55</v>
      </c>
      <c r="M14" s="1883">
        <v>4780.71</v>
      </c>
      <c r="N14" s="836"/>
      <c r="O14" s="819">
        <f t="shared" ref="O14:O23" si="1">L14/M14-1</f>
        <v>0.38129064511338284</v>
      </c>
      <c r="P14" s="835"/>
      <c r="Q14" s="924"/>
    </row>
    <row r="15" spans="1:17" ht="12" customHeight="1" x14ac:dyDescent="0.25">
      <c r="A15" s="2"/>
      <c r="B15" s="1024" t="s">
        <v>37</v>
      </c>
      <c r="C15" s="364" t="s">
        <v>412</v>
      </c>
      <c r="D15" s="1855" t="s">
        <v>290</v>
      </c>
      <c r="E15" s="102"/>
      <c r="F15" s="1875">
        <v>366.25</v>
      </c>
      <c r="G15" s="1868">
        <v>42762</v>
      </c>
      <c r="H15" s="869"/>
      <c r="I15" s="1875">
        <v>254.65</v>
      </c>
      <c r="J15" s="1868">
        <v>43080</v>
      </c>
      <c r="K15" s="869"/>
      <c r="L15" s="1875">
        <v>263.81</v>
      </c>
      <c r="M15" s="1879">
        <v>358.53</v>
      </c>
      <c r="N15" s="836"/>
      <c r="O15" s="820">
        <f t="shared" si="1"/>
        <v>-0.26418988648090813</v>
      </c>
      <c r="P15" s="835"/>
      <c r="Q15" s="924"/>
    </row>
    <row r="16" spans="1:17" ht="12" customHeight="1" x14ac:dyDescent="0.25">
      <c r="A16" s="102"/>
      <c r="B16" s="1024" t="s">
        <v>41</v>
      </c>
      <c r="C16" s="364" t="s">
        <v>413</v>
      </c>
      <c r="D16" s="1855" t="s">
        <v>290</v>
      </c>
      <c r="E16" s="102"/>
      <c r="F16" s="1875">
        <v>175.5</v>
      </c>
      <c r="G16" s="1868">
        <v>43096</v>
      </c>
      <c r="H16" s="869"/>
      <c r="I16" s="1875">
        <v>123.69</v>
      </c>
      <c r="J16" s="1868">
        <v>42739</v>
      </c>
      <c r="K16" s="869"/>
      <c r="L16" s="1875">
        <v>175.21</v>
      </c>
      <c r="M16" s="1879">
        <v>122.71</v>
      </c>
      <c r="N16" s="836"/>
      <c r="O16" s="820">
        <f t="shared" si="1"/>
        <v>0.42783799201369099</v>
      </c>
      <c r="P16" s="835"/>
      <c r="Q16" s="924"/>
    </row>
    <row r="17" spans="1:17" ht="12" customHeight="1" x14ac:dyDescent="0.25">
      <c r="A17" s="102"/>
      <c r="B17" s="1024" t="s">
        <v>41</v>
      </c>
      <c r="C17" s="364" t="s">
        <v>414</v>
      </c>
      <c r="D17" s="1855" t="s">
        <v>290</v>
      </c>
      <c r="E17" s="102"/>
      <c r="F17" s="1875">
        <v>1234.02</v>
      </c>
      <c r="G17" s="1868">
        <v>43096</v>
      </c>
      <c r="H17" s="869"/>
      <c r="I17" s="1875">
        <v>955.09</v>
      </c>
      <c r="J17" s="1868">
        <v>42739</v>
      </c>
      <c r="K17" s="869"/>
      <c r="L17" s="1875">
        <v>1231.99</v>
      </c>
      <c r="M17" s="1879">
        <v>942.68</v>
      </c>
      <c r="N17" s="836"/>
      <c r="O17" s="820">
        <f t="shared" si="1"/>
        <v>0.30690159969448816</v>
      </c>
      <c r="P17" s="835"/>
      <c r="Q17" s="924"/>
    </row>
    <row r="18" spans="1:17" s="102" customFormat="1" ht="12" customHeight="1" x14ac:dyDescent="0.25">
      <c r="B18" s="1024" t="s">
        <v>43</v>
      </c>
      <c r="C18" s="364" t="s">
        <v>415</v>
      </c>
      <c r="D18" s="1855" t="s">
        <v>290</v>
      </c>
      <c r="F18" s="1875">
        <v>798.42</v>
      </c>
      <c r="G18" s="1868">
        <v>43097</v>
      </c>
      <c r="H18" s="869"/>
      <c r="I18" s="1875">
        <v>600.73</v>
      </c>
      <c r="J18" s="1868">
        <v>42797</v>
      </c>
      <c r="K18" s="869"/>
      <c r="L18" s="1875">
        <v>798.42</v>
      </c>
      <c r="M18" s="1879">
        <v>631.44000000000005</v>
      </c>
      <c r="N18" s="836"/>
      <c r="O18" s="820">
        <f t="shared" si="1"/>
        <v>0.26444317749904966</v>
      </c>
      <c r="P18" s="835"/>
      <c r="Q18" s="924"/>
    </row>
    <row r="19" spans="1:17" s="102" customFormat="1" ht="12" customHeight="1" x14ac:dyDescent="0.25">
      <c r="B19" s="1024" t="s">
        <v>612</v>
      </c>
      <c r="C19" s="364" t="s">
        <v>367</v>
      </c>
      <c r="D19" s="1855"/>
      <c r="F19" s="1875">
        <v>1819.47</v>
      </c>
      <c r="G19" s="1868">
        <v>43098</v>
      </c>
      <c r="H19" s="869"/>
      <c r="I19" s="1875">
        <v>1056.08</v>
      </c>
      <c r="J19" s="1868">
        <v>42824</v>
      </c>
      <c r="K19" s="869"/>
      <c r="L19" s="1875">
        <v>1819.47</v>
      </c>
      <c r="M19" s="1879" t="s">
        <v>123</v>
      </c>
      <c r="N19" s="836"/>
      <c r="O19" s="820" t="s">
        <v>123</v>
      </c>
      <c r="P19" s="835"/>
      <c r="Q19" s="924"/>
    </row>
    <row r="20" spans="1:17" ht="12" customHeight="1" x14ac:dyDescent="0.25">
      <c r="A20" s="102"/>
      <c r="B20" s="1024" t="s">
        <v>45</v>
      </c>
      <c r="C20" s="364" t="s">
        <v>416</v>
      </c>
      <c r="D20" s="1855" t="s">
        <v>122</v>
      </c>
      <c r="E20" s="132"/>
      <c r="F20" s="1875">
        <v>595.28920000000005</v>
      </c>
      <c r="G20" s="1868">
        <v>42913</v>
      </c>
      <c r="H20" s="869"/>
      <c r="I20" s="1875">
        <v>527.06849999999997</v>
      </c>
      <c r="J20" s="1868">
        <v>43088</v>
      </c>
      <c r="K20" s="869"/>
      <c r="L20" s="1875">
        <v>532.38649999999996</v>
      </c>
      <c r="M20" s="1879">
        <v>568.16999999999996</v>
      </c>
      <c r="N20" s="836"/>
      <c r="O20" s="820">
        <f t="shared" si="1"/>
        <v>-6.2980269989615811E-2</v>
      </c>
      <c r="P20" s="835"/>
      <c r="Q20" s="924"/>
    </row>
    <row r="21" spans="1:17" ht="12" customHeight="1" x14ac:dyDescent="0.25">
      <c r="A21" s="102"/>
      <c r="B21" s="1024" t="s">
        <v>50</v>
      </c>
      <c r="C21" s="364" t="s">
        <v>371</v>
      </c>
      <c r="D21" s="1855"/>
      <c r="E21" s="102"/>
      <c r="F21" s="1875">
        <v>1963.3</v>
      </c>
      <c r="G21" s="1868">
        <v>42738</v>
      </c>
      <c r="H21" s="869"/>
      <c r="I21" s="1875">
        <v>1752.6</v>
      </c>
      <c r="J21" s="1868">
        <v>43098</v>
      </c>
      <c r="K21" s="869"/>
      <c r="L21" s="1875">
        <v>1752.6</v>
      </c>
      <c r="M21" s="1879">
        <v>2600.7959999999998</v>
      </c>
      <c r="N21" s="836"/>
      <c r="O21" s="820">
        <f t="shared" si="1"/>
        <v>-0.32612938500366806</v>
      </c>
      <c r="P21" s="835"/>
      <c r="Q21" s="924"/>
    </row>
    <row r="22" spans="1:17" ht="12" customHeight="1" x14ac:dyDescent="0.25">
      <c r="A22" s="102"/>
      <c r="B22" s="1024" t="s">
        <v>51</v>
      </c>
      <c r="C22" s="364" t="s">
        <v>417</v>
      </c>
      <c r="D22" s="1855" t="s">
        <v>290</v>
      </c>
      <c r="E22" s="102"/>
      <c r="F22" s="1875">
        <v>475.91</v>
      </c>
      <c r="G22" s="1868">
        <v>42779</v>
      </c>
      <c r="H22" s="869"/>
      <c r="I22" s="1875">
        <v>376.64</v>
      </c>
      <c r="J22" s="1868">
        <v>42970</v>
      </c>
      <c r="K22" s="869"/>
      <c r="L22" s="1875">
        <v>425.86</v>
      </c>
      <c r="M22" s="1879">
        <v>441</v>
      </c>
      <c r="N22" s="836"/>
      <c r="O22" s="820">
        <f t="shared" si="1"/>
        <v>-3.433106575963718E-2</v>
      </c>
      <c r="P22" s="835"/>
      <c r="Q22" s="924"/>
    </row>
    <row r="23" spans="1:17" ht="12" customHeight="1" x14ac:dyDescent="0.25">
      <c r="A23" s="102"/>
      <c r="B23" s="1025" t="s">
        <v>474</v>
      </c>
      <c r="C23" s="1962" t="s">
        <v>373</v>
      </c>
      <c r="D23" s="1854" t="s">
        <v>290</v>
      </c>
      <c r="E23" s="132"/>
      <c r="F23" s="1876">
        <v>646.02</v>
      </c>
      <c r="G23" s="1869">
        <v>42766</v>
      </c>
      <c r="H23" s="869"/>
      <c r="I23" s="1876">
        <v>531.51</v>
      </c>
      <c r="J23" s="1869">
        <v>43082</v>
      </c>
      <c r="K23" s="869"/>
      <c r="L23" s="1876">
        <v>540.37</v>
      </c>
      <c r="M23" s="1882">
        <v>616.27</v>
      </c>
      <c r="N23" s="836"/>
      <c r="O23" s="821">
        <f t="shared" si="1"/>
        <v>-0.12316030311389481</v>
      </c>
      <c r="P23" s="924"/>
      <c r="Q23" s="924"/>
    </row>
    <row r="24" spans="1:17" ht="12" customHeight="1" x14ac:dyDescent="0.25">
      <c r="A24" s="102"/>
      <c r="B24" s="63"/>
      <c r="C24" s="50"/>
      <c r="D24" s="366"/>
      <c r="E24" s="102"/>
      <c r="F24" s="351"/>
      <c r="G24" s="925"/>
      <c r="H24" s="869"/>
      <c r="I24" s="351"/>
      <c r="J24" s="351"/>
      <c r="K24" s="351"/>
      <c r="L24" s="351"/>
      <c r="M24" s="351"/>
      <c r="N24" s="836"/>
      <c r="O24" s="929"/>
      <c r="P24" s="835"/>
      <c r="Q24" s="924"/>
    </row>
    <row r="25" spans="1:17" ht="12" customHeight="1" x14ac:dyDescent="0.25">
      <c r="A25" s="166"/>
      <c r="B25" s="40"/>
      <c r="C25" s="358"/>
      <c r="D25" s="366"/>
      <c r="E25" s="102"/>
      <c r="F25" s="351"/>
      <c r="G25" s="925"/>
      <c r="H25" s="869"/>
      <c r="I25" s="351"/>
      <c r="J25" s="351"/>
      <c r="K25" s="351"/>
      <c r="L25" s="351"/>
      <c r="M25" s="351"/>
      <c r="N25" s="836"/>
      <c r="O25" s="926"/>
      <c r="P25" s="835"/>
      <c r="Q25" s="924"/>
    </row>
    <row r="26" spans="1:17" ht="12" customHeight="1" x14ac:dyDescent="0.25">
      <c r="A26" s="166"/>
      <c r="B26" s="431" t="s">
        <v>59</v>
      </c>
      <c r="C26" s="360"/>
      <c r="D26" s="8"/>
      <c r="F26" s="324"/>
      <c r="G26" s="927"/>
      <c r="H26" s="869"/>
      <c r="I26" s="324"/>
      <c r="J26" s="351"/>
      <c r="K26" s="351"/>
      <c r="L26" s="351"/>
      <c r="M26" s="324"/>
      <c r="N26" s="836"/>
      <c r="O26" s="928"/>
      <c r="P26" s="835"/>
      <c r="Q26" s="924"/>
    </row>
    <row r="27" spans="1:17" ht="12" customHeight="1" x14ac:dyDescent="0.25">
      <c r="A27" s="103"/>
      <c r="B27" s="26" t="s">
        <v>151</v>
      </c>
      <c r="C27" s="362" t="s">
        <v>374</v>
      </c>
      <c r="D27" s="363" t="s">
        <v>290</v>
      </c>
      <c r="E27" s="102"/>
      <c r="F27" s="659">
        <v>2468.9699999999998</v>
      </c>
      <c r="G27" s="660">
        <v>43027</v>
      </c>
      <c r="H27" s="869"/>
      <c r="I27" s="659">
        <v>2162.8200000000002</v>
      </c>
      <c r="J27" s="660">
        <v>43010</v>
      </c>
      <c r="K27" s="869"/>
      <c r="L27" s="659">
        <v>2408.25</v>
      </c>
      <c r="M27" s="1046">
        <v>2311</v>
      </c>
      <c r="N27" s="836"/>
      <c r="O27" s="819">
        <f t="shared" ref="O27:O37" si="2">L27/M27-1</f>
        <v>4.2081350064906875E-2</v>
      </c>
      <c r="P27" s="835"/>
      <c r="Q27" s="924"/>
    </row>
    <row r="28" spans="1:17" ht="12" customHeight="1" x14ac:dyDescent="0.25">
      <c r="A28" s="103"/>
      <c r="B28" s="31" t="s">
        <v>154</v>
      </c>
      <c r="C28" s="1571" t="s">
        <v>375</v>
      </c>
      <c r="D28" s="1572"/>
      <c r="E28" s="102"/>
      <c r="F28" s="1573">
        <v>1163.9000000000001</v>
      </c>
      <c r="G28" s="1574">
        <v>42874</v>
      </c>
      <c r="H28" s="869"/>
      <c r="I28" s="1573">
        <v>950.4</v>
      </c>
      <c r="J28" s="1574">
        <v>42751</v>
      </c>
      <c r="K28" s="869"/>
      <c r="L28" s="1573">
        <v>1091.5</v>
      </c>
      <c r="M28" s="1575" t="s">
        <v>123</v>
      </c>
      <c r="N28" s="836"/>
      <c r="O28" s="1570" t="s">
        <v>123</v>
      </c>
      <c r="P28" s="835"/>
      <c r="Q28" s="924"/>
    </row>
    <row r="29" spans="1:17" ht="12" customHeight="1" x14ac:dyDescent="0.25">
      <c r="A29" s="102"/>
      <c r="B29" s="31" t="s">
        <v>72</v>
      </c>
      <c r="C29" s="368" t="s">
        <v>418</v>
      </c>
      <c r="D29" s="369"/>
      <c r="E29" s="102"/>
      <c r="F29" s="667">
        <v>994.92</v>
      </c>
      <c r="G29" s="661">
        <v>42761</v>
      </c>
      <c r="H29" s="869"/>
      <c r="I29" s="667">
        <v>894.05</v>
      </c>
      <c r="J29" s="661">
        <v>43076</v>
      </c>
      <c r="K29" s="869"/>
      <c r="L29" s="667">
        <v>898.38</v>
      </c>
      <c r="M29" s="803">
        <v>976.45</v>
      </c>
      <c r="N29" s="836"/>
      <c r="O29" s="820">
        <f t="shared" si="2"/>
        <v>-7.995289057299404E-2</v>
      </c>
      <c r="P29" s="835"/>
      <c r="Q29" s="924"/>
    </row>
    <row r="30" spans="1:17" s="102" customFormat="1" ht="12" customHeight="1" x14ac:dyDescent="0.25">
      <c r="B30" s="31" t="s">
        <v>73</v>
      </c>
      <c r="C30" s="368" t="s">
        <v>419</v>
      </c>
      <c r="D30" s="369" t="s">
        <v>290</v>
      </c>
      <c r="F30" s="667">
        <v>1303.55</v>
      </c>
      <c r="G30" s="661">
        <v>43087</v>
      </c>
      <c r="H30" s="869"/>
      <c r="I30" s="667">
        <v>1011.62</v>
      </c>
      <c r="J30" s="661">
        <v>42816</v>
      </c>
      <c r="K30" s="869"/>
      <c r="L30" s="667">
        <v>1295.19</v>
      </c>
      <c r="M30" s="803">
        <v>1927.86</v>
      </c>
      <c r="N30" s="836"/>
      <c r="O30" s="820">
        <f t="shared" si="2"/>
        <v>-0.32817217017833233</v>
      </c>
      <c r="P30" s="835"/>
      <c r="Q30" s="924"/>
    </row>
    <row r="31" spans="1:17" ht="12" customHeight="1" x14ac:dyDescent="0.25">
      <c r="A31" s="102"/>
      <c r="B31" s="31" t="s">
        <v>456</v>
      </c>
      <c r="C31" s="368" t="s">
        <v>380</v>
      </c>
      <c r="D31" s="369" t="s">
        <v>290</v>
      </c>
      <c r="E31" s="102"/>
      <c r="F31" s="667">
        <v>678</v>
      </c>
      <c r="G31" s="661">
        <v>42738</v>
      </c>
      <c r="H31" s="869"/>
      <c r="I31" s="667">
        <v>480</v>
      </c>
      <c r="J31" s="661">
        <v>42976</v>
      </c>
      <c r="K31" s="869"/>
      <c r="L31" s="667">
        <v>532.05999999999995</v>
      </c>
      <c r="M31" s="803">
        <v>663.39</v>
      </c>
      <c r="N31" s="836"/>
      <c r="O31" s="820">
        <f t="shared" si="2"/>
        <v>-0.19796801278282772</v>
      </c>
      <c r="P31" s="924"/>
      <c r="Q31" s="924"/>
    </row>
    <row r="32" spans="1:17" ht="12" customHeight="1" x14ac:dyDescent="0.25">
      <c r="A32" s="102"/>
      <c r="B32" s="31" t="s">
        <v>76</v>
      </c>
      <c r="C32" s="368" t="s">
        <v>420</v>
      </c>
      <c r="D32" s="369" t="s">
        <v>290</v>
      </c>
      <c r="E32" s="102"/>
      <c r="F32" s="667">
        <v>1393.59</v>
      </c>
      <c r="G32" s="661">
        <v>43019</v>
      </c>
      <c r="H32" s="869"/>
      <c r="I32" s="667">
        <v>1068.82</v>
      </c>
      <c r="J32" s="661">
        <v>42738</v>
      </c>
      <c r="K32" s="869"/>
      <c r="L32" s="667">
        <v>1380.66</v>
      </c>
      <c r="M32" s="803">
        <v>1063.55</v>
      </c>
      <c r="N32" s="836"/>
      <c r="O32" s="820">
        <f t="shared" si="2"/>
        <v>0.29816181655775487</v>
      </c>
      <c r="P32" s="835"/>
      <c r="Q32" s="924"/>
    </row>
    <row r="33" spans="1:17" ht="12" customHeight="1" x14ac:dyDescent="0.25">
      <c r="A33" s="102"/>
      <c r="B33" s="31" t="s">
        <v>78</v>
      </c>
      <c r="C33" s="368" t="s">
        <v>421</v>
      </c>
      <c r="D33" s="369" t="s">
        <v>290</v>
      </c>
      <c r="E33" s="102"/>
      <c r="F33" s="667">
        <v>798.42</v>
      </c>
      <c r="G33" s="661">
        <v>43097</v>
      </c>
      <c r="H33" s="869"/>
      <c r="I33" s="667">
        <v>600.73</v>
      </c>
      <c r="J33" s="661">
        <v>42797</v>
      </c>
      <c r="K33" s="869"/>
      <c r="L33" s="667">
        <v>798.42</v>
      </c>
      <c r="M33" s="803">
        <v>1393.9025042200001</v>
      </c>
      <c r="N33" s="836"/>
      <c r="O33" s="820">
        <f t="shared" si="2"/>
        <v>-0.42720527613458892</v>
      </c>
      <c r="P33" s="835"/>
      <c r="Q33" s="924"/>
    </row>
    <row r="34" spans="1:17" ht="12" customHeight="1" x14ac:dyDescent="0.25">
      <c r="A34" s="102"/>
      <c r="B34" s="31" t="s">
        <v>84</v>
      </c>
      <c r="C34" s="368" t="s">
        <v>422</v>
      </c>
      <c r="D34" s="369" t="s">
        <v>290</v>
      </c>
      <c r="E34" s="180"/>
      <c r="F34" s="667">
        <v>475.91</v>
      </c>
      <c r="G34" s="661">
        <v>42779</v>
      </c>
      <c r="H34" s="869"/>
      <c r="I34" s="667">
        <v>376.64</v>
      </c>
      <c r="J34" s="661">
        <v>42970</v>
      </c>
      <c r="K34" s="869"/>
      <c r="L34" s="667">
        <v>425.86</v>
      </c>
      <c r="M34" s="803">
        <v>386.92</v>
      </c>
      <c r="N34" s="836"/>
      <c r="O34" s="820">
        <f t="shared" si="2"/>
        <v>0.10064095937144635</v>
      </c>
      <c r="P34" s="835"/>
      <c r="Q34" s="924"/>
    </row>
    <row r="35" spans="1:17" ht="12" customHeight="1" x14ac:dyDescent="0.25">
      <c r="A35" s="102"/>
      <c r="B35" s="31" t="s">
        <v>89</v>
      </c>
      <c r="C35" s="368" t="s">
        <v>423</v>
      </c>
      <c r="D35" s="369" t="s">
        <v>290</v>
      </c>
      <c r="F35" s="1875">
        <v>1202.97</v>
      </c>
      <c r="G35" s="1868">
        <v>42783</v>
      </c>
      <c r="H35" s="869"/>
      <c r="I35" s="1875">
        <v>1087.32</v>
      </c>
      <c r="J35" s="1868">
        <v>43097</v>
      </c>
      <c r="K35" s="869"/>
      <c r="L35" s="667">
        <v>1087.32</v>
      </c>
      <c r="M35" s="803">
        <v>1189.69</v>
      </c>
      <c r="N35" s="836"/>
      <c r="O35" s="820">
        <f t="shared" si="2"/>
        <v>-8.6047625852112786E-2</v>
      </c>
      <c r="P35" s="835"/>
      <c r="Q35" s="924"/>
    </row>
    <row r="36" spans="1:17" ht="12" customHeight="1" x14ac:dyDescent="0.25">
      <c r="A36" s="102"/>
      <c r="B36" s="31" t="s">
        <v>91</v>
      </c>
      <c r="C36" s="368" t="s">
        <v>391</v>
      </c>
      <c r="D36" s="369" t="s">
        <v>122</v>
      </c>
      <c r="F36" s="667" t="s">
        <v>653</v>
      </c>
      <c r="G36" s="661" t="s">
        <v>123</v>
      </c>
      <c r="H36" s="324"/>
      <c r="I36" s="667" t="s">
        <v>654</v>
      </c>
      <c r="J36" s="661" t="s">
        <v>123</v>
      </c>
      <c r="K36" s="869"/>
      <c r="L36" s="667" t="s">
        <v>655</v>
      </c>
      <c r="M36" s="803">
        <v>90.648600000000002</v>
      </c>
      <c r="N36" s="836"/>
      <c r="O36" s="820">
        <f t="shared" si="2"/>
        <v>7.6795449681517303E-2</v>
      </c>
      <c r="P36" s="835"/>
      <c r="Q36" s="924"/>
    </row>
    <row r="37" spans="1:17" ht="12" customHeight="1" x14ac:dyDescent="0.25">
      <c r="A37" s="102"/>
      <c r="B37" s="37" t="s">
        <v>99</v>
      </c>
      <c r="C37" s="356" t="s">
        <v>392</v>
      </c>
      <c r="D37" s="357"/>
      <c r="E37" s="132"/>
      <c r="F37" s="669">
        <v>229.71</v>
      </c>
      <c r="G37" s="662">
        <v>43098</v>
      </c>
      <c r="H37" s="869"/>
      <c r="I37" s="669">
        <v>201.59</v>
      </c>
      <c r="J37" s="662">
        <v>42747</v>
      </c>
      <c r="K37" s="869"/>
      <c r="L37" s="669">
        <v>229.71</v>
      </c>
      <c r="M37" s="981">
        <v>203.36</v>
      </c>
      <c r="N37" s="836"/>
      <c r="O37" s="821">
        <f t="shared" si="2"/>
        <v>0.12957317073170738</v>
      </c>
      <c r="P37" s="924"/>
      <c r="Q37" s="924"/>
    </row>
    <row r="38" spans="1:17" ht="8.4499999999999993" customHeight="1" x14ac:dyDescent="0.25">
      <c r="A38" s="102"/>
      <c r="B38" s="102"/>
      <c r="C38" s="82"/>
      <c r="D38" s="102"/>
      <c r="F38" s="324"/>
      <c r="G38" s="324"/>
      <c r="H38" s="102"/>
      <c r="I38" s="2"/>
      <c r="J38" s="324"/>
      <c r="K38" s="324"/>
      <c r="L38" s="102"/>
      <c r="M38" s="2"/>
      <c r="N38" s="836"/>
      <c r="O38" s="836"/>
      <c r="P38" s="924"/>
      <c r="Q38" s="924"/>
    </row>
    <row r="39" spans="1:17" ht="12" customHeight="1" x14ac:dyDescent="0.25">
      <c r="A39" s="102"/>
      <c r="B39" s="77" t="s">
        <v>104</v>
      </c>
      <c r="C39" s="180"/>
      <c r="D39" s="180"/>
      <c r="F39" s="836"/>
      <c r="G39" s="836"/>
      <c r="H39" s="836"/>
      <c r="I39" s="836"/>
      <c r="J39" s="836"/>
      <c r="K39" s="836"/>
      <c r="L39" s="836"/>
      <c r="M39" s="836"/>
      <c r="N39" s="836"/>
      <c r="O39" s="836"/>
      <c r="P39" s="835"/>
      <c r="Q39" s="924"/>
    </row>
    <row r="40" spans="1:17" ht="12" customHeight="1" x14ac:dyDescent="0.25">
      <c r="A40" s="102"/>
      <c r="B40" s="77" t="s">
        <v>424</v>
      </c>
      <c r="C40" s="180"/>
      <c r="D40" s="180"/>
      <c r="F40" s="924"/>
      <c r="G40" s="924"/>
      <c r="H40" s="924"/>
      <c r="I40" s="924"/>
      <c r="J40" s="924"/>
      <c r="K40" s="924"/>
      <c r="L40" s="924"/>
      <c r="M40" s="924"/>
      <c r="N40" s="924"/>
      <c r="O40" s="924"/>
      <c r="P40" s="835"/>
      <c r="Q40" s="924"/>
    </row>
    <row r="41" spans="1:17" ht="12" customHeight="1" x14ac:dyDescent="0.25">
      <c r="A41" s="102"/>
      <c r="B41" s="77" t="s">
        <v>425</v>
      </c>
      <c r="D41" s="71"/>
      <c r="F41" s="102"/>
      <c r="G41" s="102"/>
      <c r="H41" s="102"/>
      <c r="I41" s="102"/>
      <c r="J41" s="102"/>
      <c r="K41" s="102"/>
      <c r="L41" s="102"/>
      <c r="N41" s="102"/>
      <c r="O41" s="102"/>
      <c r="P41" s="185"/>
      <c r="Q41" s="102"/>
    </row>
    <row r="42" spans="1:17" ht="12" customHeight="1" x14ac:dyDescent="0.25">
      <c r="B42" s="77" t="s">
        <v>105</v>
      </c>
      <c r="P42" s="185"/>
    </row>
    <row r="43" spans="1:17" ht="12" customHeight="1" x14ac:dyDescent="0.25">
      <c r="B43" s="84"/>
    </row>
    <row r="44" spans="1:17" ht="12" customHeight="1" x14ac:dyDescent="0.25">
      <c r="B44" s="77"/>
    </row>
    <row r="45" spans="1:17" ht="12" customHeight="1" x14ac:dyDescent="0.25">
      <c r="B45" s="77"/>
    </row>
    <row r="46" spans="1:17" ht="12" customHeight="1" x14ac:dyDescent="0.25">
      <c r="B46" s="77"/>
    </row>
    <row r="47" spans="1:17" ht="12" customHeight="1" x14ac:dyDescent="0.25">
      <c r="B47" s="70"/>
    </row>
    <row r="48" spans="1:17" ht="12" customHeight="1" x14ac:dyDescent="0.25">
      <c r="B48" s="70"/>
    </row>
    <row r="49" spans="2:2" ht="12" customHeight="1" x14ac:dyDescent="0.25">
      <c r="B49" s="70"/>
    </row>
    <row r="50" spans="2:2" ht="12" customHeight="1" x14ac:dyDescent="0.25">
      <c r="B50" s="70"/>
    </row>
    <row r="51" spans="2:2" ht="12" customHeight="1" x14ac:dyDescent="0.25">
      <c r="B51" s="70"/>
    </row>
    <row r="52" spans="2:2" ht="12" customHeight="1" x14ac:dyDescent="0.25">
      <c r="B52" s="70"/>
    </row>
    <row r="53" spans="2:2" ht="12" customHeight="1" x14ac:dyDescent="0.25">
      <c r="B53" s="70"/>
    </row>
    <row r="54" spans="2:2" ht="12" customHeight="1" x14ac:dyDescent="0.25">
      <c r="B54" s="70"/>
    </row>
    <row r="55" spans="2:2" ht="12" customHeight="1" x14ac:dyDescent="0.25">
      <c r="B55" s="70"/>
    </row>
    <row r="56" spans="2:2" ht="12" customHeight="1" x14ac:dyDescent="0.25">
      <c r="B56" s="70"/>
    </row>
    <row r="57" spans="2:2" ht="12" customHeight="1" x14ac:dyDescent="0.25">
      <c r="B57" s="70"/>
    </row>
  </sheetData>
  <mergeCells count="9">
    <mergeCell ref="J4:J6"/>
    <mergeCell ref="L4:L6"/>
    <mergeCell ref="M4:M6"/>
    <mergeCell ref="O4:O6"/>
    <mergeCell ref="B4:B6"/>
    <mergeCell ref="C4:C6"/>
    <mergeCell ref="F4:F6"/>
    <mergeCell ref="G4:G6"/>
    <mergeCell ref="I4:I6"/>
  </mergeCells>
  <dataValidations count="1">
    <dataValidation type="date" allowBlank="1" showInputMessage="1" showErrorMessage="1" prompt="Please enter date in the format: DD/MM/YY" sqref="G17 J17" xr:uid="{8CEBDDCC-B703-45C2-B183-F63436AABBF2}">
      <formula1>42736</formula1>
      <formula2>43100</formula2>
    </dataValidation>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D2A2A-BED3-474B-8C10-3DF8424CBD93}">
  <sheetPr codeName="Sheet75"/>
  <dimension ref="A1:AT99"/>
  <sheetViews>
    <sheetView showGridLines="0" topLeftCell="A61" zoomScale="85" zoomScaleNormal="85" workbookViewId="0">
      <selection activeCell="K79" sqref="K79:K80"/>
    </sheetView>
  </sheetViews>
  <sheetFormatPr defaultRowHeight="15" x14ac:dyDescent="0.25"/>
  <cols>
    <col min="1" max="1" width="4.42578125" customWidth="1"/>
    <col min="2" max="2" width="29.28515625" bestFit="1" customWidth="1"/>
    <col min="3" max="3" width="21.85546875" bestFit="1" customWidth="1"/>
    <col min="4" max="4" width="5.28515625" bestFit="1" customWidth="1"/>
    <col min="6" max="6" width="11.7109375" customWidth="1"/>
    <col min="7" max="7" width="11.28515625" customWidth="1"/>
    <col min="8" max="8" width="20.5703125" bestFit="1" customWidth="1"/>
    <col min="9" max="9" width="13.85546875" customWidth="1"/>
    <col min="10" max="10" width="12" customWidth="1"/>
    <col min="11" max="11" width="8.28515625" customWidth="1"/>
    <col min="12" max="12" width="16.5703125" customWidth="1"/>
    <col min="13" max="13" width="21.140625" bestFit="1" customWidth="1"/>
    <col min="14" max="14" width="12.140625" customWidth="1"/>
    <col min="15" max="15" width="9.42578125" customWidth="1"/>
    <col min="16" max="16" width="10.28515625" customWidth="1"/>
    <col min="17" max="17" width="21.42578125" customWidth="1"/>
    <col min="18" max="18" width="12" customWidth="1"/>
    <col min="19" max="19" width="12.140625" customWidth="1"/>
    <col min="20" max="20" width="20.5703125" customWidth="1"/>
    <col min="21" max="21" width="12.42578125" customWidth="1"/>
    <col min="22" max="22" width="14.85546875" customWidth="1"/>
    <col min="23" max="23" width="16.5703125" customWidth="1"/>
    <col min="24" max="24" width="14" customWidth="1"/>
    <col min="25" max="25" width="11.7109375" customWidth="1"/>
    <col min="26" max="26" width="13" customWidth="1"/>
    <col min="27" max="27" width="11.85546875" customWidth="1"/>
    <col min="28" max="28" width="11.5703125" customWidth="1"/>
    <col min="29" max="29" width="10.5703125" customWidth="1"/>
    <col min="30" max="30" width="10.7109375" customWidth="1"/>
    <col min="31" max="31" width="9.5703125" customWidth="1"/>
  </cols>
  <sheetData>
    <row r="1" spans="1:38" x14ac:dyDescent="0.25">
      <c r="B1" s="808"/>
      <c r="C1" s="808"/>
      <c r="D1" s="808"/>
      <c r="E1" s="808"/>
      <c r="F1" s="808"/>
      <c r="G1" s="808"/>
      <c r="H1" s="808"/>
      <c r="I1" s="808"/>
      <c r="J1" s="808"/>
      <c r="K1" s="808"/>
      <c r="L1" s="808"/>
      <c r="M1" s="808"/>
      <c r="N1" s="808"/>
      <c r="O1" s="808"/>
      <c r="P1" s="808"/>
      <c r="Q1" s="808"/>
      <c r="R1" s="808"/>
      <c r="S1" s="808"/>
      <c r="T1" s="808"/>
      <c r="U1" s="808"/>
    </row>
    <row r="2" spans="1:38" s="1809" customFormat="1" x14ac:dyDescent="0.25">
      <c r="B2" s="2117" t="s">
        <v>727</v>
      </c>
      <c r="C2" s="808"/>
      <c r="F2" s="808"/>
      <c r="G2" s="808"/>
      <c r="H2" s="808"/>
      <c r="I2" s="808"/>
      <c r="J2" s="808"/>
      <c r="K2" s="808"/>
      <c r="L2" s="808"/>
      <c r="M2" s="808"/>
      <c r="N2" s="808"/>
      <c r="O2" s="2151"/>
      <c r="P2" s="2151"/>
      <c r="Q2" s="808"/>
      <c r="R2" s="808"/>
      <c r="S2" s="808"/>
      <c r="T2" s="808"/>
      <c r="U2" s="808"/>
    </row>
    <row r="3" spans="1:38" s="1809" customFormat="1" x14ac:dyDescent="0.25">
      <c r="B3" s="2117"/>
      <c r="C3" s="808"/>
      <c r="F3" s="808"/>
      <c r="G3" s="808"/>
      <c r="H3" s="808"/>
      <c r="I3" s="808"/>
      <c r="J3" s="808"/>
      <c r="K3" s="808"/>
      <c r="L3" s="808"/>
      <c r="M3" s="808"/>
      <c r="N3" s="808"/>
      <c r="O3" s="2151"/>
      <c r="P3" s="2151"/>
      <c r="Q3" s="808"/>
      <c r="R3" s="808"/>
      <c r="S3" s="808"/>
      <c r="T3" s="808"/>
      <c r="U3" s="808"/>
    </row>
    <row r="4" spans="1:38" s="1809" customFormat="1" x14ac:dyDescent="0.25">
      <c r="A4" s="2152"/>
      <c r="B4" s="2167"/>
      <c r="C4" s="2167"/>
      <c r="D4" s="2167"/>
      <c r="E4" s="2153"/>
      <c r="F4" s="2153"/>
      <c r="G4" s="2167"/>
      <c r="H4" s="2167"/>
      <c r="I4" s="2167"/>
      <c r="J4" s="2167"/>
      <c r="K4" s="2167"/>
      <c r="L4" s="2167"/>
      <c r="M4" s="2167"/>
      <c r="N4" s="2167"/>
      <c r="O4" s="2168"/>
      <c r="P4" s="2168"/>
      <c r="Q4" s="2167"/>
      <c r="R4" s="2167"/>
      <c r="S4" s="2167"/>
      <c r="T4" s="2167"/>
      <c r="U4" s="2167"/>
      <c r="V4" s="2153"/>
      <c r="W4" s="2153"/>
      <c r="X4" s="2153"/>
      <c r="Y4" s="2153"/>
      <c r="Z4" s="2153"/>
      <c r="AA4" s="2153"/>
      <c r="AB4" s="2153"/>
      <c r="AC4" s="2153"/>
      <c r="AD4" s="2153"/>
      <c r="AE4" s="2153"/>
      <c r="AF4" s="2153"/>
      <c r="AG4" s="2153"/>
      <c r="AH4" s="2153"/>
      <c r="AI4" s="2153"/>
      <c r="AJ4" s="2153"/>
      <c r="AK4" s="2153"/>
      <c r="AL4" s="2154"/>
    </row>
    <row r="5" spans="1:38" x14ac:dyDescent="0.25">
      <c r="A5" s="2155"/>
      <c r="B5" s="169" t="s">
        <v>726</v>
      </c>
      <c r="C5" s="1691"/>
      <c r="D5" s="404"/>
      <c r="E5" s="1691"/>
      <c r="F5" s="1691"/>
      <c r="G5" s="1691"/>
      <c r="H5" s="1691"/>
      <c r="I5" s="1691"/>
      <c r="J5" s="132"/>
      <c r="K5" s="132"/>
      <c r="L5" s="2156"/>
      <c r="M5" s="1691"/>
      <c r="N5" s="169"/>
      <c r="O5" s="2169"/>
      <c r="P5" s="2169"/>
      <c r="Q5" s="1691"/>
      <c r="R5" s="1691"/>
      <c r="S5" s="1691"/>
      <c r="T5" s="1691"/>
      <c r="U5" s="1691"/>
      <c r="V5" s="2156"/>
      <c r="W5" s="2156"/>
      <c r="X5" s="2156"/>
      <c r="Y5" s="2156"/>
      <c r="Z5" s="2156"/>
      <c r="AA5" s="2156"/>
      <c r="AB5" s="2156"/>
      <c r="AC5" s="2156"/>
      <c r="AD5" s="2156"/>
      <c r="AE5" s="2156"/>
      <c r="AF5" s="2156"/>
      <c r="AG5" s="2156"/>
      <c r="AH5" s="2156"/>
      <c r="AI5" s="2156"/>
      <c r="AJ5" s="2156"/>
      <c r="AK5" s="2156"/>
      <c r="AL5" s="2157"/>
    </row>
    <row r="6" spans="1:38" x14ac:dyDescent="0.25">
      <c r="A6" s="2155"/>
      <c r="B6" s="6" t="s">
        <v>356</v>
      </c>
      <c r="C6" s="6"/>
      <c r="D6" s="6"/>
      <c r="E6" s="1691"/>
      <c r="F6" s="108"/>
      <c r="G6" s="108"/>
      <c r="H6" s="1691"/>
      <c r="I6" s="1691"/>
      <c r="J6" s="132"/>
      <c r="K6" s="132"/>
      <c r="L6" s="6" t="s">
        <v>356</v>
      </c>
      <c r="M6" s="1691"/>
      <c r="N6" s="2156"/>
      <c r="O6" s="2170"/>
      <c r="P6" s="2171"/>
      <c r="Q6" s="108"/>
      <c r="R6" s="108"/>
      <c r="S6" s="108"/>
      <c r="T6" s="108"/>
      <c r="U6" s="108"/>
      <c r="V6" s="2156"/>
      <c r="W6" s="2156"/>
      <c r="X6" s="2156"/>
      <c r="Y6" s="2156"/>
      <c r="Z6" s="2156"/>
      <c r="AA6" s="2156"/>
      <c r="AB6" s="2156"/>
      <c r="AC6" s="2156"/>
      <c r="AD6" s="2156"/>
      <c r="AE6" s="2156"/>
      <c r="AF6" s="2156"/>
      <c r="AG6" s="2156"/>
      <c r="AH6" s="2156"/>
      <c r="AI6" s="2156"/>
      <c r="AJ6" s="2156"/>
      <c r="AK6" s="2156"/>
      <c r="AL6" s="2157"/>
    </row>
    <row r="7" spans="1:38" x14ac:dyDescent="0.25">
      <c r="A7" s="2155"/>
      <c r="B7" s="106" t="s">
        <v>2</v>
      </c>
      <c r="C7" s="106"/>
      <c r="D7" s="106"/>
      <c r="E7" s="2129"/>
      <c r="F7" s="223"/>
      <c r="G7" s="2129"/>
      <c r="H7" s="2129"/>
      <c r="I7" s="2129"/>
      <c r="J7" s="131"/>
      <c r="K7" s="131"/>
      <c r="L7" s="107" t="s">
        <v>3</v>
      </c>
      <c r="M7" s="1691"/>
      <c r="N7" s="2156"/>
      <c r="O7" s="106"/>
      <c r="P7" s="2129"/>
      <c r="Q7" s="223"/>
      <c r="R7" s="223"/>
      <c r="S7" s="223"/>
      <c r="T7" s="223"/>
      <c r="U7" s="9"/>
      <c r="V7" s="2156"/>
      <c r="W7" s="2156"/>
      <c r="X7" s="2156"/>
      <c r="Y7" s="2156"/>
      <c r="Z7" s="2156"/>
      <c r="AA7" s="2156"/>
      <c r="AB7" s="2156"/>
      <c r="AC7" s="2156"/>
      <c r="AD7" s="2156"/>
      <c r="AE7" s="2156"/>
      <c r="AF7" s="2156"/>
      <c r="AG7" s="2156"/>
      <c r="AH7" s="2156"/>
      <c r="AI7" s="2156"/>
      <c r="AJ7" s="2156"/>
      <c r="AK7" s="2156"/>
      <c r="AL7" s="2157"/>
    </row>
    <row r="8" spans="1:38" x14ac:dyDescent="0.25">
      <c r="A8" s="2155"/>
      <c r="B8" s="2301" t="s">
        <v>4</v>
      </c>
      <c r="C8" s="2301" t="s">
        <v>357</v>
      </c>
      <c r="D8" s="2369" t="s">
        <v>5</v>
      </c>
      <c r="E8" s="2301" t="s">
        <v>586</v>
      </c>
      <c r="F8" s="2301" t="s">
        <v>6</v>
      </c>
      <c r="G8" s="2305" t="s">
        <v>587</v>
      </c>
      <c r="H8" s="13"/>
      <c r="I8" s="2305" t="s">
        <v>588</v>
      </c>
      <c r="J8" s="2305" t="s">
        <v>7</v>
      </c>
      <c r="K8" s="15"/>
      <c r="L8" s="2301" t="s">
        <v>4</v>
      </c>
      <c r="M8" s="2301" t="s">
        <v>357</v>
      </c>
      <c r="N8" s="2301" t="s">
        <v>586</v>
      </c>
      <c r="O8" s="2301" t="s">
        <v>6</v>
      </c>
      <c r="P8" s="2305" t="s">
        <v>587</v>
      </c>
      <c r="Q8" s="223"/>
      <c r="R8" s="2156"/>
      <c r="S8" s="2156"/>
      <c r="T8" s="2156"/>
      <c r="U8" s="2156"/>
      <c r="V8" s="2156"/>
      <c r="W8" s="2156"/>
      <c r="X8" s="2156"/>
      <c r="Y8" s="2156"/>
      <c r="Z8" s="2156"/>
      <c r="AA8" s="2156"/>
      <c r="AB8" s="2156"/>
      <c r="AC8" s="2156"/>
      <c r="AD8" s="2156"/>
      <c r="AE8" s="2156"/>
      <c r="AF8" s="2156"/>
      <c r="AG8" s="2156"/>
      <c r="AH8" s="2156"/>
      <c r="AI8" s="2156"/>
      <c r="AJ8" s="2156"/>
      <c r="AK8" s="2156"/>
      <c r="AL8" s="2157"/>
    </row>
    <row r="9" spans="1:38" x14ac:dyDescent="0.25">
      <c r="A9" s="2155"/>
      <c r="B9" s="2289"/>
      <c r="C9" s="2289"/>
      <c r="D9" s="2335"/>
      <c r="E9" s="2289"/>
      <c r="F9" s="2289"/>
      <c r="G9" s="2286"/>
      <c r="H9" s="13"/>
      <c r="I9" s="2286"/>
      <c r="J9" s="2286"/>
      <c r="K9" s="15"/>
      <c r="L9" s="2289"/>
      <c r="M9" s="2289"/>
      <c r="N9" s="2289"/>
      <c r="O9" s="2289"/>
      <c r="P9" s="2286"/>
      <c r="Q9" s="108"/>
      <c r="R9" s="2156"/>
      <c r="S9" s="2156"/>
      <c r="T9" s="2156"/>
      <c r="U9" s="2156"/>
      <c r="V9" s="2156"/>
      <c r="W9" s="2156"/>
      <c r="X9" s="2156"/>
      <c r="Y9" s="2156"/>
      <c r="Z9" s="2156"/>
      <c r="AA9" s="2156"/>
      <c r="AB9" s="2156"/>
      <c r="AC9" s="2156"/>
      <c r="AD9" s="2156"/>
      <c r="AE9" s="2156"/>
      <c r="AF9" s="2156"/>
      <c r="AG9" s="2156"/>
      <c r="AH9" s="2156"/>
      <c r="AI9" s="2156"/>
      <c r="AJ9" s="2156"/>
      <c r="AK9" s="2156"/>
      <c r="AL9" s="2157"/>
    </row>
    <row r="10" spans="1:38" x14ac:dyDescent="0.25">
      <c r="A10" s="2155"/>
      <c r="B10" s="2290"/>
      <c r="C10" s="2290"/>
      <c r="D10" s="2336"/>
      <c r="E10" s="2290"/>
      <c r="F10" s="2290"/>
      <c r="G10" s="2287"/>
      <c r="H10" s="13"/>
      <c r="I10" s="2287"/>
      <c r="J10" s="2287"/>
      <c r="K10" s="15"/>
      <c r="L10" s="2290"/>
      <c r="M10" s="2290"/>
      <c r="N10" s="2290"/>
      <c r="O10" s="2290"/>
      <c r="P10" s="2287"/>
      <c r="Q10" s="223"/>
      <c r="R10" s="2156"/>
      <c r="S10" s="2156"/>
      <c r="T10" s="2156"/>
      <c r="U10" s="2156"/>
      <c r="V10" s="2156"/>
      <c r="W10" s="2156"/>
      <c r="X10" s="2156"/>
      <c r="Y10" s="2156"/>
      <c r="Z10" s="2156"/>
      <c r="AA10" s="2156"/>
      <c r="AB10" s="2156"/>
      <c r="AC10" s="2156"/>
      <c r="AD10" s="2156"/>
      <c r="AE10" s="2156"/>
      <c r="AF10" s="2156"/>
      <c r="AG10" s="2156"/>
      <c r="AH10" s="2156"/>
      <c r="AI10" s="2156"/>
      <c r="AJ10" s="2156"/>
      <c r="AK10" s="2156"/>
      <c r="AL10" s="2157"/>
    </row>
    <row r="11" spans="1:38" x14ac:dyDescent="0.25">
      <c r="A11" s="2155"/>
      <c r="B11" s="2156"/>
      <c r="C11" s="2156"/>
      <c r="D11" s="2156"/>
      <c r="E11" s="2156"/>
      <c r="F11" s="2156"/>
      <c r="G11" s="2156"/>
      <c r="H11" s="2156"/>
      <c r="I11" s="2156"/>
      <c r="J11" s="2156"/>
      <c r="K11" s="2156"/>
      <c r="L11" s="2156"/>
      <c r="M11" s="2156"/>
      <c r="N11" s="2156"/>
      <c r="O11" s="2156"/>
      <c r="P11" s="2156"/>
      <c r="Q11" s="2156"/>
      <c r="R11" s="2156"/>
      <c r="S11" s="2156"/>
      <c r="T11" s="2156"/>
      <c r="U11" s="2156"/>
      <c r="V11" s="2156"/>
      <c r="W11" s="2156"/>
      <c r="X11" s="2156"/>
      <c r="Y11" s="2156"/>
      <c r="Z11" s="2156"/>
      <c r="AA11" s="2156"/>
      <c r="AB11" s="2156"/>
      <c r="AC11" s="2156"/>
      <c r="AD11" s="2156"/>
      <c r="AE11" s="2156"/>
      <c r="AF11" s="2156"/>
      <c r="AG11" s="2156"/>
      <c r="AH11" s="2156"/>
      <c r="AI11" s="2156"/>
      <c r="AJ11" s="2156"/>
      <c r="AK11" s="2156"/>
      <c r="AL11" s="2157"/>
    </row>
    <row r="12" spans="1:38" s="1809" customFormat="1" x14ac:dyDescent="0.25">
      <c r="A12" s="2155"/>
      <c r="B12" s="1023" t="s">
        <v>158</v>
      </c>
      <c r="C12" s="1973" t="s">
        <v>738</v>
      </c>
      <c r="D12" s="1982" t="s">
        <v>159</v>
      </c>
      <c r="E12" s="1977">
        <v>5803.3573940101951</v>
      </c>
      <c r="F12" s="1988">
        <v>4104.5043271824024</v>
      </c>
      <c r="G12" s="1985">
        <f>(E12-F12)/F12</f>
        <v>0.41389968956227058</v>
      </c>
      <c r="H12" s="2156"/>
      <c r="I12" s="890">
        <v>3.883775</v>
      </c>
      <c r="J12" s="891">
        <v>4.3106999999999998</v>
      </c>
      <c r="K12" s="2156"/>
      <c r="L12" s="1023" t="s">
        <v>158</v>
      </c>
      <c r="M12" s="1973" t="s">
        <v>738</v>
      </c>
      <c r="N12" s="1977">
        <f>E12/I12</f>
        <v>1494.2568490734388</v>
      </c>
      <c r="O12" s="1988">
        <f>F12/J12</f>
        <v>952.16654538297792</v>
      </c>
      <c r="P12" s="1985">
        <f>(N12-O12)/O12</f>
        <v>0.569322989049592</v>
      </c>
      <c r="Q12" s="2156"/>
      <c r="R12" s="2156"/>
      <c r="S12" s="2156"/>
      <c r="T12" s="2156"/>
      <c r="U12" s="2156"/>
      <c r="V12" s="2156"/>
      <c r="W12" s="2156"/>
      <c r="X12" s="2156"/>
      <c r="Y12" s="2156"/>
      <c r="Z12" s="2156"/>
      <c r="AA12" s="2156"/>
      <c r="AB12" s="2156"/>
      <c r="AC12" s="2156"/>
      <c r="AD12" s="2156"/>
      <c r="AE12" s="2156"/>
      <c r="AF12" s="2156"/>
      <c r="AG12" s="2156"/>
      <c r="AH12" s="2156"/>
      <c r="AI12" s="2156"/>
      <c r="AJ12" s="2156"/>
      <c r="AK12" s="2156"/>
      <c r="AL12" s="2157"/>
    </row>
    <row r="13" spans="1:38" s="1809" customFormat="1" ht="15" customHeight="1" x14ac:dyDescent="0.25">
      <c r="A13" s="2155"/>
      <c r="B13" s="1024" t="s">
        <v>554</v>
      </c>
      <c r="C13" s="1966" t="s">
        <v>683</v>
      </c>
      <c r="D13" s="1983" t="s">
        <v>555</v>
      </c>
      <c r="E13" s="1978">
        <v>8118.5527093300007</v>
      </c>
      <c r="F13" s="2263">
        <v>11011.06</v>
      </c>
      <c r="G13" s="1986">
        <f>(E13-F13)/F13</f>
        <v>-0.26269108429796939</v>
      </c>
      <c r="H13" s="2156"/>
      <c r="I13" s="892">
        <v>9.6886240000000008</v>
      </c>
      <c r="J13" s="893">
        <v>10.634600000000001</v>
      </c>
      <c r="K13" s="2156"/>
      <c r="L13" s="1024" t="s">
        <v>554</v>
      </c>
      <c r="M13" s="1966" t="s">
        <v>683</v>
      </c>
      <c r="N13" s="1978">
        <f>E13/I13</f>
        <v>837.94692717252724</v>
      </c>
      <c r="O13" s="1989">
        <f>F13/J13</f>
        <v>1035.3995448818007</v>
      </c>
      <c r="P13" s="1986">
        <f>(N13-O13)/O13</f>
        <v>-0.19070185870307127</v>
      </c>
      <c r="Q13" s="2156"/>
      <c r="R13" s="2156"/>
      <c r="S13" s="2156"/>
      <c r="T13" s="2156"/>
      <c r="U13" s="2156"/>
      <c r="V13" s="2156"/>
      <c r="W13" s="2156"/>
      <c r="X13" s="2156"/>
      <c r="Y13" s="2156"/>
      <c r="Z13" s="2156"/>
      <c r="AA13" s="2156"/>
      <c r="AB13" s="2156"/>
      <c r="AC13" s="2156"/>
      <c r="AD13" s="2156"/>
      <c r="AE13" s="2156"/>
      <c r="AF13" s="2156"/>
      <c r="AG13" s="2156"/>
      <c r="AH13" s="2156"/>
      <c r="AI13" s="2156"/>
      <c r="AJ13" s="2156"/>
      <c r="AK13" s="2156"/>
      <c r="AL13" s="2157"/>
    </row>
    <row r="14" spans="1:38" x14ac:dyDescent="0.25">
      <c r="A14" s="2155"/>
      <c r="B14" s="1024" t="s">
        <v>166</v>
      </c>
      <c r="C14" s="1966" t="s">
        <v>681</v>
      </c>
      <c r="D14" s="1983" t="s">
        <v>75</v>
      </c>
      <c r="E14" s="1978">
        <v>126046.3483344866</v>
      </c>
      <c r="F14" s="1979" t="s">
        <v>123</v>
      </c>
      <c r="G14" s="1986" t="s">
        <v>123</v>
      </c>
      <c r="H14" s="2156"/>
      <c r="I14" s="892">
        <v>0.88666800000000001</v>
      </c>
      <c r="J14" s="893">
        <v>0.90380700000000003</v>
      </c>
      <c r="K14" s="2156"/>
      <c r="L14" s="1024" t="s">
        <v>166</v>
      </c>
      <c r="M14" s="1966" t="s">
        <v>681</v>
      </c>
      <c r="N14" s="1978">
        <f>E14/I14</f>
        <v>142157.32194517745</v>
      </c>
      <c r="O14" s="1989" t="s">
        <v>123</v>
      </c>
      <c r="P14" s="1986" t="s">
        <v>123</v>
      </c>
      <c r="Q14" s="2156"/>
      <c r="R14" s="2156"/>
      <c r="S14" s="2156"/>
      <c r="T14" s="2156"/>
      <c r="U14" s="2156"/>
      <c r="V14" s="2156"/>
      <c r="W14" s="2156"/>
      <c r="X14" s="2156"/>
      <c r="Y14" s="2156"/>
      <c r="Z14" s="2156"/>
      <c r="AA14" s="2156"/>
      <c r="AB14" s="2156"/>
      <c r="AC14" s="2156"/>
      <c r="AD14" s="2156"/>
      <c r="AE14" s="2156"/>
      <c r="AF14" s="2156"/>
      <c r="AG14" s="2156"/>
      <c r="AH14" s="2156"/>
      <c r="AI14" s="2156"/>
      <c r="AJ14" s="2156"/>
      <c r="AK14" s="2156"/>
      <c r="AL14" s="2157"/>
    </row>
    <row r="15" spans="1:38" x14ac:dyDescent="0.25">
      <c r="A15" s="2155"/>
      <c r="B15" s="1024" t="s">
        <v>177</v>
      </c>
      <c r="C15" s="1966" t="s">
        <v>682</v>
      </c>
      <c r="D15" s="1983" t="s">
        <v>178</v>
      </c>
      <c r="E15" s="1978">
        <v>9615.7900000000009</v>
      </c>
      <c r="F15" s="1979">
        <v>9797.36</v>
      </c>
      <c r="G15" s="1986">
        <f>(E15-F15)/F15</f>
        <v>-1.8532543460687338E-2</v>
      </c>
      <c r="H15" s="2156"/>
      <c r="I15" s="892">
        <v>3.4840659999999999</v>
      </c>
      <c r="J15" s="893">
        <v>4.1783000000000001</v>
      </c>
      <c r="K15" s="2156"/>
      <c r="L15" s="1024" t="s">
        <v>177</v>
      </c>
      <c r="M15" s="1966" t="s">
        <v>682</v>
      </c>
      <c r="N15" s="1978">
        <f>E15/I15</f>
        <v>2759.9333652117962</v>
      </c>
      <c r="O15" s="1989">
        <f>F15/J15</f>
        <v>2344.8196634995093</v>
      </c>
      <c r="P15" s="1991">
        <f>(N15-O15)/O15</f>
        <v>0.17703438271783914</v>
      </c>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c r="AL15" s="2157"/>
    </row>
    <row r="16" spans="1:38" s="1809" customFormat="1" x14ac:dyDescent="0.25">
      <c r="A16" s="2155"/>
      <c r="B16" s="1646" t="s">
        <v>569</v>
      </c>
      <c r="C16" s="2268" t="s">
        <v>739</v>
      </c>
      <c r="D16" s="1983" t="s">
        <v>155</v>
      </c>
      <c r="E16" s="2270">
        <v>698.27</v>
      </c>
      <c r="F16" s="2271">
        <v>651.38</v>
      </c>
      <c r="G16" s="1986">
        <f>(E16-F16)/F16</f>
        <v>7.1985630507537826E-2</v>
      </c>
      <c r="H16" s="2156"/>
      <c r="I16" s="2273">
        <v>2.4490940000000001</v>
      </c>
      <c r="J16" s="2274">
        <v>2.2965</v>
      </c>
      <c r="K16" s="2156"/>
      <c r="L16" s="1646" t="s">
        <v>569</v>
      </c>
      <c r="M16" s="2268" t="s">
        <v>739</v>
      </c>
      <c r="N16" s="1978">
        <f>E16/I16</f>
        <v>285.11359710978832</v>
      </c>
      <c r="O16" s="1989">
        <f>F16/J16</f>
        <v>283.64032222947964</v>
      </c>
      <c r="P16" s="1991">
        <f>(N16-O16)/O16</f>
        <v>5.1941658672800548E-3</v>
      </c>
      <c r="Q16" s="2156"/>
      <c r="R16" s="2156"/>
      <c r="S16" s="2156"/>
      <c r="T16" s="2156"/>
      <c r="U16" s="2156"/>
      <c r="V16" s="2156"/>
      <c r="W16" s="2156"/>
      <c r="X16" s="2156"/>
      <c r="Y16" s="2156"/>
      <c r="Z16" s="2156"/>
      <c r="AA16" s="2156"/>
      <c r="AB16" s="2156"/>
      <c r="AC16" s="2156"/>
      <c r="AD16" s="2156"/>
      <c r="AE16" s="2156"/>
      <c r="AF16" s="2156"/>
      <c r="AG16" s="2156"/>
      <c r="AH16" s="2156"/>
      <c r="AI16" s="2156"/>
      <c r="AJ16" s="2156"/>
      <c r="AK16" s="2156"/>
      <c r="AL16" s="2157"/>
    </row>
    <row r="17" spans="1:38" x14ac:dyDescent="0.25">
      <c r="A17" s="2155"/>
      <c r="B17" s="1025" t="s">
        <v>180</v>
      </c>
      <c r="C17" s="1969" t="s">
        <v>684</v>
      </c>
      <c r="D17" s="1984" t="s">
        <v>181</v>
      </c>
      <c r="E17" s="1980">
        <v>3715.2</v>
      </c>
      <c r="F17" s="1981">
        <v>4185.43922398</v>
      </c>
      <c r="G17" s="1987">
        <f>(E17-F17)/F17</f>
        <v>-0.11235122500066845</v>
      </c>
      <c r="H17" s="2156"/>
      <c r="I17" s="894">
        <v>6.2248999999999999</v>
      </c>
      <c r="J17" s="895">
        <v>7.1727999999999996</v>
      </c>
      <c r="K17" s="2156"/>
      <c r="L17" s="1025" t="s">
        <v>180</v>
      </c>
      <c r="M17" s="1969" t="s">
        <v>684</v>
      </c>
      <c r="N17" s="1980">
        <f>E17/I17</f>
        <v>596.82886472071834</v>
      </c>
      <c r="O17" s="1990">
        <f>F17/J17</f>
        <v>583.5153948221058</v>
      </c>
      <c r="P17" s="1992">
        <f>(N17-O17)/O17</f>
        <v>2.2815970267025032E-2</v>
      </c>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c r="AL17" s="2157"/>
    </row>
    <row r="18" spans="1:38" s="1809" customFormat="1" x14ac:dyDescent="0.25">
      <c r="A18" s="2158"/>
      <c r="B18" s="2172"/>
      <c r="C18" s="2173"/>
      <c r="D18" s="2172"/>
      <c r="E18" s="2174"/>
      <c r="F18" s="2175"/>
      <c r="G18" s="2176"/>
      <c r="H18" s="2159"/>
      <c r="I18" s="2177"/>
      <c r="J18" s="2177"/>
      <c r="K18" s="2159"/>
      <c r="L18" s="2172"/>
      <c r="M18" s="2173"/>
      <c r="N18" s="2174"/>
      <c r="O18" s="2178"/>
      <c r="P18" s="2179"/>
      <c r="Q18" s="2159"/>
      <c r="R18" s="2159"/>
      <c r="S18" s="2159"/>
      <c r="T18" s="2159"/>
      <c r="U18" s="2159"/>
      <c r="V18" s="2159"/>
      <c r="W18" s="2159"/>
      <c r="X18" s="2159"/>
      <c r="Y18" s="2159"/>
      <c r="Z18" s="2159"/>
      <c r="AA18" s="2159"/>
      <c r="AB18" s="2159"/>
      <c r="AC18" s="2159"/>
      <c r="AD18" s="2159"/>
      <c r="AE18" s="2159"/>
      <c r="AF18" s="2159"/>
      <c r="AG18" s="2159"/>
      <c r="AH18" s="2159"/>
      <c r="AI18" s="2159"/>
      <c r="AJ18" s="2159"/>
      <c r="AK18" s="2159"/>
      <c r="AL18" s="2161"/>
    </row>
    <row r="19" spans="1:38" x14ac:dyDescent="0.25">
      <c r="A19" s="2152"/>
      <c r="B19" s="2153"/>
      <c r="C19" s="2153"/>
      <c r="D19" s="2153"/>
      <c r="E19" s="2153"/>
      <c r="F19" s="2153"/>
      <c r="G19" s="2153"/>
      <c r="H19" s="2153"/>
      <c r="I19" s="2153"/>
      <c r="J19" s="2153"/>
      <c r="K19" s="2153"/>
      <c r="L19" s="2153"/>
      <c r="M19" s="2153"/>
      <c r="N19" s="2153"/>
      <c r="O19" s="2153"/>
      <c r="P19" s="2153"/>
      <c r="Q19" s="2153"/>
      <c r="R19" s="2153"/>
      <c r="S19" s="2153"/>
      <c r="T19" s="2153"/>
      <c r="U19" s="2153"/>
      <c r="V19" s="2153"/>
      <c r="W19" s="2153"/>
      <c r="X19" s="2153"/>
      <c r="Y19" s="2153"/>
      <c r="Z19" s="2153"/>
      <c r="AA19" s="2153"/>
      <c r="AB19" s="2153"/>
      <c r="AC19" s="2153"/>
      <c r="AD19" s="2153"/>
      <c r="AE19" s="2153"/>
      <c r="AF19" s="2153"/>
      <c r="AG19" s="2153"/>
      <c r="AH19" s="2153"/>
      <c r="AI19" s="2153"/>
      <c r="AJ19" s="2153"/>
      <c r="AK19" s="2153"/>
      <c r="AL19" s="2154"/>
    </row>
    <row r="20" spans="1:38" x14ac:dyDescent="0.25">
      <c r="A20" s="2165"/>
      <c r="B20" s="6" t="s">
        <v>689</v>
      </c>
      <c r="C20" s="6"/>
      <c r="D20" s="1691"/>
      <c r="E20" s="2128"/>
      <c r="F20" s="108"/>
      <c r="G20" s="1691"/>
      <c r="H20" s="1691"/>
      <c r="I20" s="169"/>
      <c r="J20" s="1691"/>
      <c r="K20" s="1691"/>
      <c r="L20" s="2166"/>
      <c r="M20" s="2166"/>
      <c r="N20" s="2166"/>
      <c r="O20" s="2166"/>
      <c r="P20" s="2166"/>
      <c r="Q20" s="2166"/>
      <c r="R20" s="2166"/>
      <c r="S20" s="2166"/>
      <c r="T20" s="2166"/>
      <c r="U20" s="2156"/>
      <c r="V20" s="2156"/>
      <c r="W20" s="2156"/>
      <c r="X20" s="2156"/>
      <c r="Y20" s="2156"/>
      <c r="Z20" s="2156"/>
      <c r="AA20" s="2156"/>
      <c r="AB20" s="2156"/>
      <c r="AC20" s="2156"/>
      <c r="AD20" s="2156"/>
      <c r="AE20" s="2156"/>
      <c r="AF20" s="2156"/>
      <c r="AG20" s="2156"/>
      <c r="AH20" s="2156"/>
      <c r="AI20" s="2156"/>
      <c r="AJ20" s="2156"/>
      <c r="AK20" s="2156"/>
      <c r="AL20" s="2157"/>
    </row>
    <row r="21" spans="1:38" x14ac:dyDescent="0.25">
      <c r="A21" s="2165"/>
      <c r="B21" s="6" t="s">
        <v>394</v>
      </c>
      <c r="C21" s="6"/>
      <c r="D21" s="1691"/>
      <c r="E21" s="2128"/>
      <c r="F21" s="108"/>
      <c r="G21" s="1691"/>
      <c r="H21" s="1691"/>
      <c r="I21" s="169"/>
      <c r="J21" s="1691"/>
      <c r="K21" s="1691"/>
      <c r="L21" s="2166"/>
      <c r="M21" s="2166"/>
      <c r="N21" s="2166"/>
      <c r="O21" s="2166"/>
      <c r="P21" s="2166"/>
      <c r="Q21" s="2166"/>
      <c r="R21" s="2166"/>
      <c r="S21" s="2166"/>
      <c r="T21" s="2166"/>
      <c r="U21" s="2156"/>
      <c r="V21" s="2156"/>
      <c r="W21" s="2156"/>
      <c r="X21" s="2156"/>
      <c r="Y21" s="2156"/>
      <c r="Z21" s="2156"/>
      <c r="AA21" s="2156"/>
      <c r="AB21" s="2156"/>
      <c r="AC21" s="2156"/>
      <c r="AD21" s="2156"/>
      <c r="AE21" s="2156"/>
      <c r="AF21" s="2156"/>
      <c r="AG21" s="2156"/>
      <c r="AH21" s="2156"/>
      <c r="AI21" s="2156"/>
      <c r="AJ21" s="2156"/>
      <c r="AK21" s="2156"/>
      <c r="AL21" s="2157"/>
    </row>
    <row r="22" spans="1:38" x14ac:dyDescent="0.25">
      <c r="A22" s="2155"/>
      <c r="B22" s="106"/>
      <c r="C22" s="106"/>
      <c r="D22" s="223"/>
      <c r="E22" s="224"/>
      <c r="F22" s="2129"/>
      <c r="G22" s="223"/>
      <c r="H22" s="223"/>
      <c r="I22" s="98"/>
      <c r="J22" s="223"/>
      <c r="K22" s="223"/>
      <c r="L22" s="2156"/>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6"/>
      <c r="AJ22" s="2156"/>
      <c r="AK22" s="2156"/>
      <c r="AL22" s="2157"/>
    </row>
    <row r="23" spans="1:38" x14ac:dyDescent="0.25">
      <c r="A23" s="2155"/>
      <c r="B23" s="2363" t="s">
        <v>4</v>
      </c>
      <c r="C23" s="2365" t="s">
        <v>357</v>
      </c>
      <c r="D23" s="223"/>
      <c r="E23" s="2363">
        <v>2017</v>
      </c>
      <c r="F23" s="2367"/>
      <c r="G23" s="2365"/>
      <c r="H23" s="223"/>
      <c r="I23" s="2363">
        <v>2016</v>
      </c>
      <c r="J23" s="2367"/>
      <c r="K23" s="2365"/>
      <c r="L23" s="2156"/>
      <c r="M23" s="2156"/>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c r="AL23" s="2157"/>
    </row>
    <row r="24" spans="1:38" x14ac:dyDescent="0.25">
      <c r="A24" s="2155"/>
      <c r="B24" s="2364"/>
      <c r="C24" s="2366"/>
      <c r="D24" s="223"/>
      <c r="E24" s="2364" t="s">
        <v>184</v>
      </c>
      <c r="F24" s="2133" t="s">
        <v>185</v>
      </c>
      <c r="G24" s="1993" t="s">
        <v>186</v>
      </c>
      <c r="H24" s="223"/>
      <c r="I24" s="2364" t="s">
        <v>184</v>
      </c>
      <c r="J24" s="2133" t="s">
        <v>185</v>
      </c>
      <c r="K24" s="1993" t="s">
        <v>186</v>
      </c>
      <c r="L24" s="2156"/>
      <c r="M24" s="2156"/>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c r="AL24" s="2157"/>
    </row>
    <row r="25" spans="1:38" x14ac:dyDescent="0.25">
      <c r="A25" s="2155"/>
      <c r="B25" s="2364"/>
      <c r="C25" s="2366"/>
      <c r="D25" s="223"/>
      <c r="E25" s="2368"/>
      <c r="F25" s="2135" t="s">
        <v>187</v>
      </c>
      <c r="G25" s="1994" t="s">
        <v>187</v>
      </c>
      <c r="H25" s="223"/>
      <c r="I25" s="2368"/>
      <c r="J25" s="2135" t="s">
        <v>187</v>
      </c>
      <c r="K25" s="1994" t="s">
        <v>187</v>
      </c>
      <c r="L25" s="2156"/>
      <c r="M25" s="2156"/>
      <c r="N25" s="2156"/>
      <c r="O25" s="2156"/>
      <c r="P25" s="2156"/>
      <c r="Q25" s="2156"/>
      <c r="R25" s="2156"/>
      <c r="S25" s="2156"/>
      <c r="T25" s="2156"/>
      <c r="U25" s="2156"/>
      <c r="V25" s="2156"/>
      <c r="W25" s="2156"/>
      <c r="X25" s="2156"/>
      <c r="Y25" s="2156"/>
      <c r="Z25" s="2156"/>
      <c r="AA25" s="2156"/>
      <c r="AB25" s="2156"/>
      <c r="AC25" s="2156"/>
      <c r="AD25" s="2156"/>
      <c r="AE25" s="2156"/>
      <c r="AF25" s="2156"/>
      <c r="AG25" s="2156"/>
      <c r="AH25" s="2156"/>
      <c r="AI25" s="2156"/>
      <c r="AJ25" s="2156"/>
      <c r="AK25" s="2156"/>
      <c r="AL25" s="2157"/>
    </row>
    <row r="26" spans="1:38" s="1809" customFormat="1" x14ac:dyDescent="0.25">
      <c r="A26" s="2155"/>
      <c r="B26" s="1024" t="s">
        <v>158</v>
      </c>
      <c r="C26" s="1975" t="s">
        <v>738</v>
      </c>
      <c r="D26" s="2156"/>
      <c r="E26" s="1072">
        <v>299</v>
      </c>
      <c r="F26" s="833">
        <v>297</v>
      </c>
      <c r="G26" s="833">
        <v>2</v>
      </c>
      <c r="H26" s="2156"/>
      <c r="I26" s="1072">
        <v>275</v>
      </c>
      <c r="J26" s="833">
        <v>273</v>
      </c>
      <c r="K26" s="833">
        <v>2</v>
      </c>
      <c r="L26" s="2156"/>
      <c r="M26" s="2156"/>
      <c r="N26" s="2156"/>
      <c r="O26" s="2156"/>
      <c r="P26" s="2156"/>
      <c r="Q26" s="2156"/>
      <c r="R26" s="2156"/>
      <c r="S26" s="2156"/>
      <c r="T26" s="2156"/>
      <c r="U26" s="2156"/>
      <c r="V26" s="2156"/>
      <c r="W26" s="2156"/>
      <c r="X26" s="2156"/>
      <c r="Y26" s="2156"/>
      <c r="Z26" s="2156"/>
      <c r="AA26" s="2156"/>
      <c r="AB26" s="2156"/>
      <c r="AC26" s="2156"/>
      <c r="AD26" s="2156"/>
      <c r="AE26" s="2156"/>
      <c r="AF26" s="2156"/>
      <c r="AG26" s="2156"/>
      <c r="AH26" s="2156"/>
      <c r="AI26" s="2156"/>
      <c r="AJ26" s="2156"/>
      <c r="AK26" s="2156"/>
      <c r="AL26" s="2157"/>
    </row>
    <row r="27" spans="1:38" x14ac:dyDescent="0.25">
      <c r="A27" s="2155"/>
      <c r="B27" s="1024" t="s">
        <v>554</v>
      </c>
      <c r="C27" s="1975" t="s">
        <v>683</v>
      </c>
      <c r="D27" s="2156"/>
      <c r="E27" s="1072">
        <v>6</v>
      </c>
      <c r="F27" s="833">
        <v>1</v>
      </c>
      <c r="G27" s="833">
        <v>5</v>
      </c>
      <c r="H27" s="2156"/>
      <c r="I27" s="1072">
        <v>8</v>
      </c>
      <c r="J27" s="833">
        <v>2</v>
      </c>
      <c r="K27" s="833">
        <v>6</v>
      </c>
      <c r="L27" s="2156"/>
      <c r="M27" s="2156"/>
      <c r="N27" s="2156"/>
      <c r="O27" s="2156"/>
      <c r="P27" s="2156"/>
      <c r="Q27" s="2156"/>
      <c r="R27" s="2156"/>
      <c r="S27" s="2156"/>
      <c r="T27" s="2156"/>
      <c r="U27" s="2156"/>
      <c r="V27" s="2156"/>
      <c r="W27" s="2156"/>
      <c r="X27" s="2156"/>
      <c r="Y27" s="2156"/>
      <c r="Z27" s="2156"/>
      <c r="AA27" s="2156"/>
      <c r="AB27" s="2156"/>
      <c r="AC27" s="2156"/>
      <c r="AD27" s="2156"/>
      <c r="AE27" s="2156"/>
      <c r="AF27" s="2156"/>
      <c r="AG27" s="2156"/>
      <c r="AH27" s="2156"/>
      <c r="AI27" s="2156"/>
      <c r="AJ27" s="2156"/>
      <c r="AK27" s="2156"/>
      <c r="AL27" s="2157"/>
    </row>
    <row r="28" spans="1:38" x14ac:dyDescent="0.25">
      <c r="A28" s="2155"/>
      <c r="B28" s="1024" t="s">
        <v>166</v>
      </c>
      <c r="C28" s="1975" t="s">
        <v>681</v>
      </c>
      <c r="D28" s="2156"/>
      <c r="E28" s="1072">
        <v>1055</v>
      </c>
      <c r="F28" s="833">
        <v>903</v>
      </c>
      <c r="G28" s="833">
        <v>152</v>
      </c>
      <c r="H28" s="2156"/>
      <c r="I28" s="1072" t="s">
        <v>123</v>
      </c>
      <c r="J28" s="833" t="s">
        <v>123</v>
      </c>
      <c r="K28" s="833" t="s">
        <v>123</v>
      </c>
      <c r="L28" s="2156"/>
      <c r="M28" s="2156"/>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c r="AL28" s="2157"/>
    </row>
    <row r="29" spans="1:38" x14ac:dyDescent="0.25">
      <c r="A29" s="2155"/>
      <c r="B29" s="1024" t="s">
        <v>177</v>
      </c>
      <c r="C29" s="1975" t="s">
        <v>682</v>
      </c>
      <c r="D29" s="2156"/>
      <c r="E29" s="1072">
        <v>408</v>
      </c>
      <c r="F29" s="833">
        <v>407</v>
      </c>
      <c r="G29" s="833">
        <v>1</v>
      </c>
      <c r="H29" s="2156"/>
      <c r="I29" s="1072">
        <v>406</v>
      </c>
      <c r="J29" s="833">
        <v>405</v>
      </c>
      <c r="K29" s="833">
        <v>1</v>
      </c>
      <c r="L29" s="2156"/>
      <c r="M29" s="2156"/>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c r="AL29" s="2157"/>
    </row>
    <row r="30" spans="1:38" s="1809" customFormat="1" x14ac:dyDescent="0.25">
      <c r="A30" s="2155"/>
      <c r="B30" s="1646" t="s">
        <v>569</v>
      </c>
      <c r="C30" s="2268" t="s">
        <v>739</v>
      </c>
      <c r="D30" s="2156"/>
      <c r="E30" s="2276">
        <v>13</v>
      </c>
      <c r="F30" s="1648">
        <v>13</v>
      </c>
      <c r="G30" s="1648">
        <v>0</v>
      </c>
      <c r="H30" s="2156"/>
      <c r="I30" s="2276">
        <v>12</v>
      </c>
      <c r="J30" s="1648">
        <v>12</v>
      </c>
      <c r="K30" s="1648">
        <v>0</v>
      </c>
      <c r="L30" s="2156"/>
      <c r="M30" s="2156"/>
      <c r="N30" s="2156"/>
      <c r="O30" s="2156"/>
      <c r="P30" s="2156"/>
      <c r="Q30" s="2156"/>
      <c r="R30" s="2156"/>
      <c r="S30" s="2156"/>
      <c r="T30" s="2156"/>
      <c r="U30" s="2156"/>
      <c r="V30" s="2156"/>
      <c r="W30" s="2156"/>
      <c r="X30" s="2156"/>
      <c r="Y30" s="2156"/>
      <c r="Z30" s="2156"/>
      <c r="AA30" s="2156"/>
      <c r="AB30" s="2156"/>
      <c r="AC30" s="2156"/>
      <c r="AD30" s="2156"/>
      <c r="AE30" s="2156"/>
      <c r="AF30" s="2156"/>
      <c r="AG30" s="2156"/>
      <c r="AH30" s="2156"/>
      <c r="AI30" s="2156"/>
      <c r="AJ30" s="2156"/>
      <c r="AK30" s="2156"/>
      <c r="AL30" s="2157"/>
    </row>
    <row r="31" spans="1:38" x14ac:dyDescent="0.25">
      <c r="A31" s="2155"/>
      <c r="B31" s="1025" t="s">
        <v>180</v>
      </c>
      <c r="C31" s="1976" t="s">
        <v>684</v>
      </c>
      <c r="D31" s="2156"/>
      <c r="E31" s="1073">
        <v>21</v>
      </c>
      <c r="F31" s="1074">
        <v>21</v>
      </c>
      <c r="G31" s="1074">
        <v>0</v>
      </c>
      <c r="H31" s="2156"/>
      <c r="I31" s="1073">
        <v>22</v>
      </c>
      <c r="J31" s="1074">
        <v>22</v>
      </c>
      <c r="K31" s="1074">
        <v>0</v>
      </c>
      <c r="L31" s="2156"/>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7"/>
    </row>
    <row r="32" spans="1:38" x14ac:dyDescent="0.25">
      <c r="A32" s="2158"/>
      <c r="B32" s="2159"/>
      <c r="C32" s="2159"/>
      <c r="D32" s="2159"/>
      <c r="E32" s="2159"/>
      <c r="F32" s="2159"/>
      <c r="G32" s="2159"/>
      <c r="H32" s="2159"/>
      <c r="I32" s="2159"/>
      <c r="J32" s="2159"/>
      <c r="K32" s="2159"/>
      <c r="L32" s="2159"/>
      <c r="M32" s="2159"/>
      <c r="N32" s="2159"/>
      <c r="O32" s="2159"/>
      <c r="P32" s="2159"/>
      <c r="Q32" s="2159"/>
      <c r="R32" s="2159"/>
      <c r="S32" s="2159"/>
      <c r="T32" s="2159"/>
      <c r="U32" s="2159"/>
      <c r="V32" s="2159"/>
      <c r="W32" s="2159"/>
      <c r="X32" s="2159"/>
      <c r="Y32" s="2159"/>
      <c r="Z32" s="2159"/>
      <c r="AA32" s="2159"/>
      <c r="AB32" s="2159"/>
      <c r="AC32" s="2159"/>
      <c r="AD32" s="2159"/>
      <c r="AE32" s="2159"/>
      <c r="AF32" s="2159"/>
      <c r="AG32" s="2159"/>
      <c r="AH32" s="2159"/>
      <c r="AI32" s="2159"/>
      <c r="AJ32" s="2159"/>
      <c r="AK32" s="2159"/>
      <c r="AL32" s="2161"/>
    </row>
    <row r="33" spans="1:38" x14ac:dyDescent="0.25">
      <c r="A33" s="2152"/>
      <c r="B33" s="2153"/>
      <c r="C33" s="2153"/>
      <c r="D33" s="2153"/>
      <c r="E33" s="2153"/>
      <c r="F33" s="2153"/>
      <c r="G33" s="2153"/>
      <c r="H33" s="2153"/>
      <c r="I33" s="2153"/>
      <c r="J33" s="2153"/>
      <c r="K33" s="2153"/>
      <c r="L33" s="2153"/>
      <c r="M33" s="2153"/>
      <c r="N33" s="2153"/>
      <c r="O33" s="2153"/>
      <c r="P33" s="2153"/>
      <c r="Q33" s="2153"/>
      <c r="R33" s="2153"/>
      <c r="S33" s="2153"/>
      <c r="T33" s="2153"/>
      <c r="U33" s="2153"/>
      <c r="V33" s="2153"/>
      <c r="W33" s="2153"/>
      <c r="X33" s="2153"/>
      <c r="Y33" s="2153"/>
      <c r="Z33" s="2153"/>
      <c r="AA33" s="2153"/>
      <c r="AB33" s="2153"/>
      <c r="AC33" s="2153"/>
      <c r="AD33" s="2153"/>
      <c r="AE33" s="2153"/>
      <c r="AF33" s="2153"/>
      <c r="AG33" s="2153"/>
      <c r="AH33" s="2153"/>
      <c r="AI33" s="2153"/>
      <c r="AJ33" s="2153"/>
      <c r="AK33" s="2153"/>
      <c r="AL33" s="2154"/>
    </row>
    <row r="34" spans="1:38" x14ac:dyDescent="0.25">
      <c r="A34" s="2155"/>
      <c r="B34" s="6" t="s">
        <v>688</v>
      </c>
      <c r="C34" s="6"/>
      <c r="D34" s="131"/>
      <c r="E34" s="2128"/>
      <c r="F34" s="108"/>
      <c r="G34" s="223"/>
      <c r="H34" s="131"/>
      <c r="I34" s="2128"/>
      <c r="J34" s="108"/>
      <c r="K34" s="223"/>
      <c r="L34" s="223"/>
      <c r="M34" s="98"/>
      <c r="N34" s="223"/>
      <c r="O34" s="223"/>
      <c r="P34" s="108"/>
      <c r="Q34" s="223"/>
      <c r="R34" s="98"/>
      <c r="S34" s="223"/>
      <c r="T34" s="223"/>
      <c r="U34" s="1691"/>
      <c r="V34" s="185"/>
      <c r="W34" s="131"/>
      <c r="X34" s="131"/>
      <c r="Y34" s="131"/>
      <c r="Z34" s="131"/>
      <c r="AA34" s="131"/>
      <c r="AB34" s="131"/>
      <c r="AC34" s="131"/>
      <c r="AD34" s="2156"/>
      <c r="AE34" s="2156"/>
      <c r="AF34" s="2156"/>
      <c r="AG34" s="2156"/>
      <c r="AH34" s="2156"/>
      <c r="AI34" s="2156"/>
      <c r="AJ34" s="2156"/>
      <c r="AK34" s="2156"/>
      <c r="AL34" s="2157"/>
    </row>
    <row r="35" spans="1:38" x14ac:dyDescent="0.25">
      <c r="A35" s="2155"/>
      <c r="B35" s="6" t="s">
        <v>397</v>
      </c>
      <c r="C35" s="6"/>
      <c r="D35" s="131"/>
      <c r="E35" s="2128"/>
      <c r="F35" s="108"/>
      <c r="G35" s="223"/>
      <c r="H35" s="131"/>
      <c r="I35" s="2128"/>
      <c r="J35" s="108"/>
      <c r="K35" s="223"/>
      <c r="L35" s="223"/>
      <c r="M35" s="98"/>
      <c r="N35" s="223"/>
      <c r="O35" s="223"/>
      <c r="P35" s="108"/>
      <c r="Q35" s="223"/>
      <c r="R35" s="98"/>
      <c r="S35" s="223"/>
      <c r="T35" s="223"/>
      <c r="U35" s="1691"/>
      <c r="V35" s="185"/>
      <c r="W35" s="131"/>
      <c r="X35" s="131"/>
      <c r="Y35" s="131"/>
      <c r="Z35" s="131"/>
      <c r="AA35" s="131"/>
      <c r="AB35" s="131"/>
      <c r="AC35" s="131"/>
      <c r="AD35" s="2156"/>
      <c r="AE35" s="2156"/>
      <c r="AF35" s="2156"/>
      <c r="AG35" s="2156"/>
      <c r="AH35" s="2156"/>
      <c r="AI35" s="2156"/>
      <c r="AJ35" s="2156"/>
      <c r="AK35" s="2156"/>
      <c r="AL35" s="2157"/>
    </row>
    <row r="36" spans="1:38" ht="15" customHeight="1" x14ac:dyDescent="0.25">
      <c r="A36" s="2155"/>
      <c r="B36" s="106"/>
      <c r="C36" s="106"/>
      <c r="D36" s="221"/>
      <c r="E36" s="2351" t="s">
        <v>398</v>
      </c>
      <c r="F36" s="2352"/>
      <c r="G36" s="2353"/>
      <c r="H36" s="2351" t="s">
        <v>399</v>
      </c>
      <c r="I36" s="2352"/>
      <c r="J36" s="2353"/>
      <c r="K36" s="2354" t="s">
        <v>400</v>
      </c>
      <c r="L36" s="2355"/>
      <c r="M36" s="2356"/>
      <c r="N36" s="2156"/>
      <c r="O36" s="2351" t="s">
        <v>398</v>
      </c>
      <c r="P36" s="2352"/>
      <c r="Q36" s="2353"/>
      <c r="R36" s="2351" t="s">
        <v>399</v>
      </c>
      <c r="S36" s="2352"/>
      <c r="T36" s="2353"/>
      <c r="U36" s="2354" t="s">
        <v>400</v>
      </c>
      <c r="V36" s="2355"/>
      <c r="W36" s="2356"/>
      <c r="X36" s="2156"/>
      <c r="Y36" s="2156"/>
      <c r="Z36" s="2156"/>
      <c r="AA36" s="2156"/>
      <c r="AB36" s="2156"/>
      <c r="AC36" s="2156"/>
      <c r="AD36" s="2156"/>
      <c r="AE36" s="2156"/>
      <c r="AF36" s="2156"/>
      <c r="AG36" s="2156"/>
      <c r="AH36" s="2156"/>
      <c r="AI36" s="2156"/>
      <c r="AJ36" s="2156"/>
      <c r="AK36" s="2156"/>
      <c r="AL36" s="2157"/>
    </row>
    <row r="37" spans="1:38" x14ac:dyDescent="0.25">
      <c r="A37" s="2155"/>
      <c r="B37" s="2371" t="s">
        <v>4</v>
      </c>
      <c r="C37" s="2374" t="s">
        <v>357</v>
      </c>
      <c r="D37" s="131"/>
      <c r="E37" s="2327">
        <v>2017</v>
      </c>
      <c r="F37" s="2327"/>
      <c r="G37" s="2327"/>
      <c r="H37" s="2357">
        <v>2017</v>
      </c>
      <c r="I37" s="2358"/>
      <c r="J37" s="2359"/>
      <c r="K37" s="2360">
        <v>2017</v>
      </c>
      <c r="L37" s="2361"/>
      <c r="M37" s="2362"/>
      <c r="N37" s="2156"/>
      <c r="O37" s="2357">
        <v>2016</v>
      </c>
      <c r="P37" s="2358"/>
      <c r="Q37" s="2359"/>
      <c r="R37" s="2357">
        <v>2016</v>
      </c>
      <c r="S37" s="2358"/>
      <c r="T37" s="2359"/>
      <c r="U37" s="2357">
        <v>2016</v>
      </c>
      <c r="V37" s="2358"/>
      <c r="W37" s="2359"/>
      <c r="X37" s="2156"/>
      <c r="Y37" s="2156"/>
      <c r="Z37" s="2156"/>
      <c r="AA37" s="2156"/>
      <c r="AB37" s="2156"/>
      <c r="AC37" s="2156"/>
      <c r="AD37" s="2156"/>
      <c r="AE37" s="2156"/>
      <c r="AF37" s="2156"/>
      <c r="AG37" s="2156"/>
      <c r="AH37" s="2156"/>
      <c r="AI37" s="2156"/>
      <c r="AJ37" s="2156"/>
      <c r="AK37" s="2156"/>
      <c r="AL37" s="2157"/>
    </row>
    <row r="38" spans="1:38" x14ac:dyDescent="0.25">
      <c r="A38" s="2155"/>
      <c r="B38" s="2372"/>
      <c r="C38" s="2375"/>
      <c r="D38" s="1705"/>
      <c r="E38" s="2326" t="s">
        <v>184</v>
      </c>
      <c r="F38" s="2130" t="s">
        <v>185</v>
      </c>
      <c r="G38" s="2130" t="s">
        <v>186</v>
      </c>
      <c r="H38" s="2130" t="s">
        <v>184</v>
      </c>
      <c r="I38" s="2130" t="s">
        <v>185</v>
      </c>
      <c r="J38" s="2130" t="s">
        <v>186</v>
      </c>
      <c r="K38" s="2130" t="s">
        <v>184</v>
      </c>
      <c r="L38" s="2130" t="s">
        <v>185</v>
      </c>
      <c r="M38" s="2130" t="s">
        <v>186</v>
      </c>
      <c r="N38" s="2156"/>
      <c r="O38" s="2130" t="s">
        <v>184</v>
      </c>
      <c r="P38" s="2130" t="s">
        <v>185</v>
      </c>
      <c r="Q38" s="2130" t="s">
        <v>186</v>
      </c>
      <c r="R38" s="2130" t="s">
        <v>184</v>
      </c>
      <c r="S38" s="2130" t="s">
        <v>185</v>
      </c>
      <c r="T38" s="2130" t="s">
        <v>186</v>
      </c>
      <c r="U38" s="2130" t="s">
        <v>184</v>
      </c>
      <c r="V38" s="2130" t="s">
        <v>185</v>
      </c>
      <c r="W38" s="2130" t="s">
        <v>186</v>
      </c>
      <c r="X38" s="2156"/>
      <c r="Y38" s="2156"/>
      <c r="Z38" s="2156"/>
      <c r="AA38" s="2156"/>
      <c r="AB38" s="2156"/>
      <c r="AC38" s="2156"/>
      <c r="AD38" s="2156"/>
      <c r="AE38" s="2156"/>
      <c r="AF38" s="2156"/>
      <c r="AG38" s="2156"/>
      <c r="AH38" s="2156"/>
      <c r="AI38" s="2156"/>
      <c r="AJ38" s="2156"/>
      <c r="AK38" s="2156"/>
      <c r="AL38" s="2157"/>
    </row>
    <row r="39" spans="1:38" x14ac:dyDescent="0.25">
      <c r="A39" s="2155"/>
      <c r="B39" s="2373"/>
      <c r="C39" s="2376"/>
      <c r="D39" s="1705"/>
      <c r="E39" s="2327"/>
      <c r="F39" s="2131" t="s">
        <v>187</v>
      </c>
      <c r="G39" s="2131" t="s">
        <v>187</v>
      </c>
      <c r="H39" s="2131"/>
      <c r="I39" s="2131" t="s">
        <v>187</v>
      </c>
      <c r="J39" s="2131" t="s">
        <v>187</v>
      </c>
      <c r="K39" s="2131"/>
      <c r="L39" s="2131" t="s">
        <v>187</v>
      </c>
      <c r="M39" s="2131" t="s">
        <v>187</v>
      </c>
      <c r="N39" s="2156"/>
      <c r="O39" s="2131"/>
      <c r="P39" s="2131" t="s">
        <v>187</v>
      </c>
      <c r="Q39" s="2131" t="s">
        <v>187</v>
      </c>
      <c r="R39" s="2131"/>
      <c r="S39" s="2131" t="s">
        <v>187</v>
      </c>
      <c r="T39" s="2131" t="s">
        <v>187</v>
      </c>
      <c r="U39" s="2131"/>
      <c r="V39" s="2131" t="s">
        <v>187</v>
      </c>
      <c r="W39" s="2131" t="s">
        <v>187</v>
      </c>
      <c r="X39" s="2156"/>
      <c r="Y39" s="2156"/>
      <c r="Z39" s="2156"/>
      <c r="AA39" s="2156"/>
      <c r="AB39" s="2156"/>
      <c r="AC39" s="2156"/>
      <c r="AD39" s="2156"/>
      <c r="AE39" s="2156"/>
      <c r="AF39" s="2156"/>
      <c r="AG39" s="2156"/>
      <c r="AH39" s="2156"/>
      <c r="AI39" s="2156"/>
      <c r="AJ39" s="2156"/>
      <c r="AK39" s="2156"/>
      <c r="AL39" s="2157"/>
    </row>
    <row r="40" spans="1:38" s="1809" customFormat="1" x14ac:dyDescent="0.25">
      <c r="A40" s="2155"/>
      <c r="B40" s="1024" t="s">
        <v>158</v>
      </c>
      <c r="C40" s="1975" t="s">
        <v>738</v>
      </c>
      <c r="D40" s="2156"/>
      <c r="E40" s="1072">
        <v>30</v>
      </c>
      <c r="F40" s="833">
        <v>30</v>
      </c>
      <c r="G40" s="833">
        <v>0</v>
      </c>
      <c r="H40" s="1072">
        <v>7</v>
      </c>
      <c r="I40" s="833">
        <v>7</v>
      </c>
      <c r="J40" s="833">
        <v>0</v>
      </c>
      <c r="K40" s="1072">
        <v>0</v>
      </c>
      <c r="L40" s="833">
        <v>0</v>
      </c>
      <c r="M40" s="833">
        <v>0</v>
      </c>
      <c r="N40" s="2156"/>
      <c r="O40" s="1072">
        <v>3</v>
      </c>
      <c r="P40" s="833">
        <v>3</v>
      </c>
      <c r="Q40" s="833">
        <v>0</v>
      </c>
      <c r="R40" s="1072">
        <v>7</v>
      </c>
      <c r="S40" s="833">
        <v>7</v>
      </c>
      <c r="T40" s="833">
        <v>0</v>
      </c>
      <c r="U40" s="1964">
        <v>0</v>
      </c>
      <c r="V40" s="1965">
        <v>0</v>
      </c>
      <c r="W40" s="1965">
        <v>0</v>
      </c>
      <c r="X40" s="2156"/>
      <c r="Y40" s="2156"/>
      <c r="Z40" s="2156"/>
      <c r="AA40" s="2156"/>
      <c r="AB40" s="2156"/>
      <c r="AC40" s="2156"/>
      <c r="AD40" s="2156"/>
      <c r="AE40" s="2156"/>
      <c r="AF40" s="2156"/>
      <c r="AG40" s="2156"/>
      <c r="AH40" s="2156"/>
      <c r="AI40" s="2156"/>
      <c r="AJ40" s="2156"/>
      <c r="AK40" s="2156"/>
      <c r="AL40" s="2157"/>
    </row>
    <row r="41" spans="1:38" x14ac:dyDescent="0.25">
      <c r="A41" s="2155"/>
      <c r="B41" s="1024" t="s">
        <v>554</v>
      </c>
      <c r="C41" s="1975" t="s">
        <v>683</v>
      </c>
      <c r="D41" s="2156"/>
      <c r="E41" s="1072">
        <v>0</v>
      </c>
      <c r="F41" s="833">
        <v>0</v>
      </c>
      <c r="G41" s="833">
        <v>0</v>
      </c>
      <c r="H41" s="1072">
        <v>1</v>
      </c>
      <c r="I41" s="833">
        <v>1</v>
      </c>
      <c r="J41" s="833">
        <v>0</v>
      </c>
      <c r="K41" s="1072">
        <v>1</v>
      </c>
      <c r="L41" s="833">
        <v>0</v>
      </c>
      <c r="M41" s="833">
        <v>1</v>
      </c>
      <c r="N41" s="2156"/>
      <c r="O41" s="1072" t="s">
        <v>123</v>
      </c>
      <c r="P41" s="833" t="s">
        <v>123</v>
      </c>
      <c r="Q41" s="833" t="s">
        <v>123</v>
      </c>
      <c r="R41" s="1072" t="s">
        <v>123</v>
      </c>
      <c r="S41" s="833" t="s">
        <v>123</v>
      </c>
      <c r="T41" s="833" t="s">
        <v>123</v>
      </c>
      <c r="U41" s="1072" t="s">
        <v>123</v>
      </c>
      <c r="V41" s="833" t="s">
        <v>123</v>
      </c>
      <c r="W41" s="833" t="s">
        <v>123</v>
      </c>
      <c r="X41" s="2156"/>
      <c r="Y41" s="2156"/>
      <c r="Z41" s="2156"/>
      <c r="AA41" s="2156"/>
      <c r="AB41" s="2156"/>
      <c r="AC41" s="2156"/>
      <c r="AD41" s="2156"/>
      <c r="AE41" s="2156"/>
      <c r="AF41" s="2156"/>
      <c r="AG41" s="2156"/>
      <c r="AH41" s="2156"/>
      <c r="AI41" s="2156"/>
      <c r="AJ41" s="2156"/>
      <c r="AK41" s="2156"/>
      <c r="AL41" s="2157"/>
    </row>
    <row r="42" spans="1:38" x14ac:dyDescent="0.25">
      <c r="A42" s="2155"/>
      <c r="B42" s="1024" t="s">
        <v>166</v>
      </c>
      <c r="C42" s="1975" t="s">
        <v>681</v>
      </c>
      <c r="D42" s="2156"/>
      <c r="E42" s="1072">
        <v>105</v>
      </c>
      <c r="F42" s="833">
        <v>94</v>
      </c>
      <c r="G42" s="833">
        <v>11</v>
      </c>
      <c r="H42" s="1072">
        <v>89</v>
      </c>
      <c r="I42" s="833">
        <v>62</v>
      </c>
      <c r="J42" s="833">
        <v>27</v>
      </c>
      <c r="K42" s="1072">
        <v>5</v>
      </c>
      <c r="L42" s="833">
        <v>5</v>
      </c>
      <c r="M42" s="833">
        <v>0</v>
      </c>
      <c r="N42" s="2156"/>
      <c r="O42" s="1072" t="s">
        <v>123</v>
      </c>
      <c r="P42" s="833" t="s">
        <v>123</v>
      </c>
      <c r="Q42" s="833" t="s">
        <v>123</v>
      </c>
      <c r="R42" s="1072" t="s">
        <v>123</v>
      </c>
      <c r="S42" s="833" t="s">
        <v>123</v>
      </c>
      <c r="T42" s="833" t="s">
        <v>123</v>
      </c>
      <c r="U42" s="1072" t="s">
        <v>123</v>
      </c>
      <c r="V42" s="833" t="s">
        <v>123</v>
      </c>
      <c r="W42" s="833" t="s">
        <v>123</v>
      </c>
      <c r="X42" s="2156"/>
      <c r="Y42" s="2156"/>
      <c r="Z42" s="2156"/>
      <c r="AA42" s="2156"/>
      <c r="AB42" s="2156"/>
      <c r="AC42" s="2156"/>
      <c r="AD42" s="2156"/>
      <c r="AE42" s="2156"/>
      <c r="AF42" s="2156"/>
      <c r="AG42" s="2156"/>
      <c r="AH42" s="2156"/>
      <c r="AI42" s="2156"/>
      <c r="AJ42" s="2156"/>
      <c r="AK42" s="2156"/>
      <c r="AL42" s="2157"/>
    </row>
    <row r="43" spans="1:38" x14ac:dyDescent="0.25">
      <c r="A43" s="2155"/>
      <c r="B43" s="1024" t="s">
        <v>177</v>
      </c>
      <c r="C43" s="1975" t="s">
        <v>682</v>
      </c>
      <c r="D43" s="2156"/>
      <c r="E43" s="1072">
        <v>19</v>
      </c>
      <c r="F43" s="833">
        <v>19</v>
      </c>
      <c r="G43" s="833">
        <v>0</v>
      </c>
      <c r="H43" s="1072">
        <v>7</v>
      </c>
      <c r="I43" s="833">
        <v>7</v>
      </c>
      <c r="J43" s="833">
        <v>0</v>
      </c>
      <c r="K43" s="1072">
        <v>7</v>
      </c>
      <c r="L43" s="833">
        <v>7</v>
      </c>
      <c r="M43" s="833">
        <v>0</v>
      </c>
      <c r="N43" s="2156"/>
      <c r="O43" s="1072">
        <v>16</v>
      </c>
      <c r="P43" s="833">
        <v>16</v>
      </c>
      <c r="Q43" s="833">
        <v>0</v>
      </c>
      <c r="R43" s="1072">
        <v>22</v>
      </c>
      <c r="S43" s="833">
        <v>22</v>
      </c>
      <c r="T43" s="833">
        <v>0</v>
      </c>
      <c r="U43" s="1072">
        <v>7</v>
      </c>
      <c r="V43" s="833">
        <v>7</v>
      </c>
      <c r="W43" s="833">
        <v>0</v>
      </c>
      <c r="X43" s="2156"/>
      <c r="Y43" s="2156"/>
      <c r="Z43" s="2156"/>
      <c r="AA43" s="2156"/>
      <c r="AB43" s="2156"/>
      <c r="AC43" s="2156"/>
      <c r="AD43" s="2156"/>
      <c r="AE43" s="2156"/>
      <c r="AF43" s="2156"/>
      <c r="AG43" s="2156"/>
      <c r="AH43" s="2156"/>
      <c r="AI43" s="2156"/>
      <c r="AJ43" s="2156"/>
      <c r="AK43" s="2156"/>
      <c r="AL43" s="2157"/>
    </row>
    <row r="44" spans="1:38" s="1809" customFormat="1" x14ac:dyDescent="0.25">
      <c r="A44" s="2155"/>
      <c r="B44" s="1646" t="s">
        <v>569</v>
      </c>
      <c r="C44" s="2275" t="s">
        <v>739</v>
      </c>
      <c r="D44" s="2156"/>
      <c r="E44" s="2276">
        <v>1</v>
      </c>
      <c r="F44" s="1648">
        <v>1</v>
      </c>
      <c r="G44" s="1648">
        <v>0</v>
      </c>
      <c r="H44" s="2276">
        <v>0</v>
      </c>
      <c r="I44" s="1648">
        <v>0</v>
      </c>
      <c r="J44" s="1648">
        <v>0</v>
      </c>
      <c r="K44" s="2276">
        <v>0</v>
      </c>
      <c r="L44" s="1648">
        <v>0</v>
      </c>
      <c r="M44" s="1648">
        <v>0</v>
      </c>
      <c r="N44" s="2156"/>
      <c r="O44" s="1072" t="s">
        <v>123</v>
      </c>
      <c r="P44" s="833" t="s">
        <v>123</v>
      </c>
      <c r="Q44" s="833" t="s">
        <v>123</v>
      </c>
      <c r="R44" s="1072" t="s">
        <v>123</v>
      </c>
      <c r="S44" s="833" t="s">
        <v>123</v>
      </c>
      <c r="T44" s="833" t="s">
        <v>123</v>
      </c>
      <c r="U44" s="1072" t="s">
        <v>123</v>
      </c>
      <c r="V44" s="833" t="s">
        <v>123</v>
      </c>
      <c r="W44" s="833" t="s">
        <v>123</v>
      </c>
      <c r="X44" s="2156"/>
      <c r="Y44" s="2156"/>
      <c r="Z44" s="2156"/>
      <c r="AA44" s="2156"/>
      <c r="AB44" s="2156"/>
      <c r="AC44" s="2156"/>
      <c r="AD44" s="2156"/>
      <c r="AE44" s="2156"/>
      <c r="AF44" s="2156"/>
      <c r="AG44" s="2156"/>
      <c r="AH44" s="2156"/>
      <c r="AI44" s="2156"/>
      <c r="AJ44" s="2156"/>
      <c r="AK44" s="2156"/>
      <c r="AL44" s="2157"/>
    </row>
    <row r="45" spans="1:38" x14ac:dyDescent="0.25">
      <c r="A45" s="2155"/>
      <c r="B45" s="1025" t="s">
        <v>180</v>
      </c>
      <c r="C45" s="1976" t="s">
        <v>684</v>
      </c>
      <c r="D45" s="2156"/>
      <c r="E45" s="1073">
        <v>3</v>
      </c>
      <c r="F45" s="1074">
        <v>3</v>
      </c>
      <c r="G45" s="1074">
        <v>0</v>
      </c>
      <c r="H45" s="1073">
        <v>4</v>
      </c>
      <c r="I45" s="1074">
        <v>4</v>
      </c>
      <c r="J45" s="1074">
        <v>0</v>
      </c>
      <c r="K45" s="1073">
        <v>0</v>
      </c>
      <c r="L45" s="1074">
        <v>0</v>
      </c>
      <c r="M45" s="1074">
        <v>0</v>
      </c>
      <c r="N45" s="2156"/>
      <c r="O45" s="1073">
        <v>1</v>
      </c>
      <c r="P45" s="1074">
        <v>1</v>
      </c>
      <c r="Q45" s="1074">
        <v>0</v>
      </c>
      <c r="R45" s="1073" t="s">
        <v>123</v>
      </c>
      <c r="S45" s="1074" t="s">
        <v>123</v>
      </c>
      <c r="T45" s="1074" t="s">
        <v>123</v>
      </c>
      <c r="U45" s="1073">
        <v>0</v>
      </c>
      <c r="V45" s="1074">
        <v>0</v>
      </c>
      <c r="W45" s="1074">
        <v>0</v>
      </c>
      <c r="X45" s="2156"/>
      <c r="Y45" s="2156"/>
      <c r="Z45" s="2156"/>
      <c r="AA45" s="2156"/>
      <c r="AB45" s="2156"/>
      <c r="AC45" s="2156"/>
      <c r="AD45" s="2156"/>
      <c r="AE45" s="2156"/>
      <c r="AF45" s="2156"/>
      <c r="AG45" s="2156"/>
      <c r="AH45" s="2156"/>
      <c r="AI45" s="2156"/>
      <c r="AJ45" s="2156"/>
      <c r="AK45" s="2156"/>
      <c r="AL45" s="2157"/>
    </row>
    <row r="46" spans="1:38" x14ac:dyDescent="0.25">
      <c r="A46" s="2158"/>
      <c r="B46" s="2159"/>
      <c r="C46" s="2159"/>
      <c r="D46" s="2159"/>
      <c r="E46" s="2159"/>
      <c r="F46" s="2159"/>
      <c r="G46" s="2159"/>
      <c r="H46" s="2159"/>
      <c r="I46" s="2159"/>
      <c r="J46" s="2159"/>
      <c r="K46" s="2159"/>
      <c r="L46" s="2159"/>
      <c r="M46" s="2159"/>
      <c r="N46" s="2159"/>
      <c r="O46" s="2159"/>
      <c r="P46" s="2159"/>
      <c r="Q46" s="2159"/>
      <c r="R46" s="2159"/>
      <c r="S46" s="2159"/>
      <c r="T46" s="2159"/>
      <c r="U46" s="2159"/>
      <c r="V46" s="2159"/>
      <c r="W46" s="2159"/>
      <c r="X46" s="2159"/>
      <c r="Y46" s="2159"/>
      <c r="Z46" s="2159"/>
      <c r="AA46" s="2159"/>
      <c r="AB46" s="2159"/>
      <c r="AC46" s="2159"/>
      <c r="AD46" s="2159"/>
      <c r="AE46" s="2159"/>
      <c r="AF46" s="2159"/>
      <c r="AG46" s="2159"/>
      <c r="AH46" s="2159"/>
      <c r="AI46" s="2159"/>
      <c r="AJ46" s="2159"/>
      <c r="AK46" s="2159"/>
      <c r="AL46" s="2161"/>
    </row>
    <row r="47" spans="1:38" x14ac:dyDescent="0.25">
      <c r="A47" s="2152"/>
      <c r="B47" s="2153"/>
      <c r="C47" s="2153"/>
      <c r="D47" s="2153"/>
      <c r="E47" s="2153"/>
      <c r="F47" s="2153"/>
      <c r="G47" s="2153"/>
      <c r="H47" s="2153"/>
      <c r="I47" s="2153"/>
      <c r="J47" s="2153"/>
      <c r="K47" s="2153"/>
      <c r="L47" s="2153"/>
      <c r="M47" s="2153"/>
      <c r="N47" s="2153"/>
      <c r="O47" s="2153"/>
      <c r="P47" s="2153"/>
      <c r="Q47" s="2153"/>
      <c r="R47" s="2153"/>
      <c r="S47" s="2153"/>
      <c r="T47" s="2153"/>
      <c r="U47" s="2153"/>
      <c r="V47" s="2153"/>
      <c r="W47" s="2153"/>
      <c r="X47" s="2153"/>
      <c r="Y47" s="2153"/>
      <c r="Z47" s="2153"/>
      <c r="AA47" s="2153"/>
      <c r="AB47" s="2153"/>
      <c r="AC47" s="2153"/>
      <c r="AD47" s="2153"/>
      <c r="AE47" s="2153"/>
      <c r="AF47" s="2153"/>
      <c r="AG47" s="2153"/>
      <c r="AH47" s="2153"/>
      <c r="AI47" s="2153"/>
      <c r="AJ47" s="2153"/>
      <c r="AK47" s="2153"/>
      <c r="AL47" s="2154"/>
    </row>
    <row r="48" spans="1:38" x14ac:dyDescent="0.25">
      <c r="A48" s="2155"/>
      <c r="B48" s="224" t="s">
        <v>689</v>
      </c>
      <c r="C48" s="224"/>
      <c r="D48" s="132"/>
      <c r="E48" s="132"/>
      <c r="F48" s="224"/>
      <c r="G48" s="132"/>
      <c r="H48" s="132"/>
      <c r="I48" s="132"/>
      <c r="J48" s="224"/>
      <c r="K48" s="132"/>
      <c r="L48" s="132"/>
      <c r="M48" s="132"/>
      <c r="N48" s="132"/>
      <c r="O48" s="132"/>
      <c r="P48" s="132"/>
      <c r="Q48" s="132"/>
      <c r="R48" s="132"/>
      <c r="S48" s="132"/>
      <c r="T48" s="224"/>
      <c r="U48" s="224"/>
      <c r="V48" s="132"/>
      <c r="W48" s="224"/>
      <c r="X48" s="132"/>
      <c r="Y48" s="132"/>
      <c r="Z48" s="132"/>
      <c r="AA48" s="224"/>
      <c r="AB48" s="132"/>
      <c r="AC48" s="132"/>
      <c r="AD48" s="132"/>
      <c r="AE48" s="132"/>
      <c r="AF48" s="132"/>
      <c r="AG48" s="2156"/>
      <c r="AH48" s="2156"/>
      <c r="AI48" s="2156"/>
      <c r="AJ48" s="2156"/>
      <c r="AK48" s="2156"/>
      <c r="AL48" s="2157"/>
    </row>
    <row r="49" spans="1:38" x14ac:dyDescent="0.25">
      <c r="A49" s="2155"/>
      <c r="B49" s="224" t="s">
        <v>402</v>
      </c>
      <c r="C49" s="224"/>
      <c r="D49" s="132"/>
      <c r="E49" s="132"/>
      <c r="F49" s="224"/>
      <c r="G49" s="132"/>
      <c r="H49" s="132"/>
      <c r="I49" s="132"/>
      <c r="J49" s="224"/>
      <c r="K49" s="132"/>
      <c r="L49" s="132"/>
      <c r="M49" s="132"/>
      <c r="N49" s="132"/>
      <c r="O49" s="132"/>
      <c r="P49" s="224" t="s">
        <v>402</v>
      </c>
      <c r="Q49" s="224"/>
      <c r="R49" s="132"/>
      <c r="S49" s="224"/>
      <c r="T49" s="132"/>
      <c r="U49" s="132"/>
      <c r="V49" s="132"/>
      <c r="W49" s="224"/>
      <c r="X49" s="132"/>
      <c r="Y49" s="132"/>
      <c r="Z49" s="132"/>
      <c r="AA49" s="132"/>
      <c r="AB49" s="2156"/>
      <c r="AC49" s="2156"/>
      <c r="AD49" s="2156"/>
      <c r="AE49" s="132"/>
      <c r="AF49" s="2156"/>
      <c r="AG49" s="2156"/>
      <c r="AH49" s="2156"/>
      <c r="AI49" s="2156"/>
      <c r="AJ49" s="2156"/>
      <c r="AK49" s="2156"/>
      <c r="AL49" s="2157"/>
    </row>
    <row r="50" spans="1:38" x14ac:dyDescent="0.25">
      <c r="A50" s="2155"/>
      <c r="B50" s="106" t="s">
        <v>2</v>
      </c>
      <c r="C50" s="106"/>
      <c r="D50" s="132"/>
      <c r="E50" s="132"/>
      <c r="F50" s="224"/>
      <c r="G50" s="132"/>
      <c r="H50" s="132"/>
      <c r="I50" s="132"/>
      <c r="J50" s="224"/>
      <c r="K50" s="132"/>
      <c r="L50" s="132"/>
      <c r="M50" s="132"/>
      <c r="N50" s="132"/>
      <c r="O50" s="132"/>
      <c r="P50" s="106" t="s">
        <v>3</v>
      </c>
      <c r="Q50" s="106"/>
      <c r="R50" s="132"/>
      <c r="S50" s="224"/>
      <c r="T50" s="132"/>
      <c r="U50" s="132"/>
      <c r="V50" s="132"/>
      <c r="W50" s="224"/>
      <c r="X50" s="132"/>
      <c r="Y50" s="132"/>
      <c r="Z50" s="132"/>
      <c r="AA50" s="132"/>
      <c r="AB50" s="2156"/>
      <c r="AC50" s="2156"/>
      <c r="AD50" s="2156"/>
      <c r="AE50" s="132"/>
      <c r="AF50" s="2156"/>
      <c r="AG50" s="2156"/>
      <c r="AH50" s="2156"/>
      <c r="AI50" s="2156"/>
      <c r="AJ50" s="2156"/>
      <c r="AK50" s="2156"/>
      <c r="AL50" s="2157"/>
    </row>
    <row r="51" spans="1:38" ht="15" customHeight="1" x14ac:dyDescent="0.25">
      <c r="A51" s="2155"/>
      <c r="B51" s="2301" t="s">
        <v>4</v>
      </c>
      <c r="C51" s="2301" t="s">
        <v>357</v>
      </c>
      <c r="D51" s="2370" t="s">
        <v>5</v>
      </c>
      <c r="E51" s="2327">
        <v>2017</v>
      </c>
      <c r="F51" s="2327"/>
      <c r="G51" s="2327"/>
      <c r="H51" s="2327">
        <v>2016</v>
      </c>
      <c r="I51" s="2327"/>
      <c r="J51" s="2327"/>
      <c r="K51" s="2305" t="s">
        <v>591</v>
      </c>
      <c r="L51" s="2156"/>
      <c r="M51" s="2305" t="s">
        <v>656</v>
      </c>
      <c r="N51" s="2305" t="s">
        <v>191</v>
      </c>
      <c r="O51" s="1689"/>
      <c r="P51" s="2122" t="s">
        <v>4</v>
      </c>
      <c r="Q51" s="2122" t="s">
        <v>357</v>
      </c>
      <c r="R51" s="2302">
        <v>2017</v>
      </c>
      <c r="S51" s="2303"/>
      <c r="T51" s="2304"/>
      <c r="U51" s="2123">
        <v>2016</v>
      </c>
      <c r="V51" s="2124"/>
      <c r="W51" s="2125"/>
      <c r="X51" s="2305" t="s">
        <v>591</v>
      </c>
      <c r="Y51" s="2156"/>
      <c r="Z51" s="1689"/>
      <c r="AA51" s="2156"/>
      <c r="AB51" s="2156"/>
      <c r="AC51" s="2156"/>
      <c r="AD51" s="2156"/>
      <c r="AE51" s="2156"/>
      <c r="AF51" s="2156"/>
      <c r="AG51" s="2156"/>
      <c r="AH51" s="2156"/>
      <c r="AI51" s="2156"/>
      <c r="AJ51" s="2156"/>
      <c r="AK51" s="2156"/>
      <c r="AL51" s="2157"/>
    </row>
    <row r="52" spans="1:38" x14ac:dyDescent="0.25">
      <c r="A52" s="2155"/>
      <c r="B52" s="2289"/>
      <c r="C52" s="2289"/>
      <c r="D52" s="2289"/>
      <c r="E52" s="2326" t="s">
        <v>184</v>
      </c>
      <c r="F52" s="2130" t="s">
        <v>185</v>
      </c>
      <c r="G52" s="2130" t="s">
        <v>186</v>
      </c>
      <c r="H52" s="2120" t="s">
        <v>184</v>
      </c>
      <c r="I52" s="2120" t="s">
        <v>185</v>
      </c>
      <c r="J52" s="2120" t="s">
        <v>186</v>
      </c>
      <c r="K52" s="2286"/>
      <c r="L52" s="2156"/>
      <c r="M52" s="2286"/>
      <c r="N52" s="2286"/>
      <c r="O52" s="1689"/>
      <c r="P52" s="2120"/>
      <c r="Q52" s="2120"/>
      <c r="R52" s="2120" t="s">
        <v>184</v>
      </c>
      <c r="S52" s="2120" t="s">
        <v>185</v>
      </c>
      <c r="T52" s="2120" t="s">
        <v>186</v>
      </c>
      <c r="U52" s="2120" t="s">
        <v>184</v>
      </c>
      <c r="V52" s="2120" t="s">
        <v>185</v>
      </c>
      <c r="W52" s="2120" t="s">
        <v>186</v>
      </c>
      <c r="X52" s="2286"/>
      <c r="Y52" s="2156"/>
      <c r="Z52" s="1689"/>
      <c r="AA52" s="2156"/>
      <c r="AB52" s="2156"/>
      <c r="AC52" s="2156"/>
      <c r="AD52" s="2156"/>
      <c r="AE52" s="2156"/>
      <c r="AF52" s="2156"/>
      <c r="AG52" s="2156"/>
      <c r="AH52" s="2156"/>
      <c r="AI52" s="2156"/>
      <c r="AJ52" s="2156"/>
      <c r="AK52" s="2156"/>
      <c r="AL52" s="2157"/>
    </row>
    <row r="53" spans="1:38" x14ac:dyDescent="0.25">
      <c r="A53" s="2155"/>
      <c r="B53" s="2289"/>
      <c r="C53" s="2289"/>
      <c r="D53" s="2289"/>
      <c r="E53" s="2327"/>
      <c r="F53" s="2131" t="s">
        <v>187</v>
      </c>
      <c r="G53" s="2131" t="s">
        <v>187</v>
      </c>
      <c r="H53" s="2120"/>
      <c r="I53" s="2120" t="s">
        <v>187</v>
      </c>
      <c r="J53" s="2120" t="s">
        <v>187</v>
      </c>
      <c r="K53" s="2349"/>
      <c r="L53" s="2156"/>
      <c r="M53" s="2349"/>
      <c r="N53" s="2349"/>
      <c r="O53" s="1689"/>
      <c r="P53" s="2120"/>
      <c r="Q53" s="2120"/>
      <c r="R53" s="2121"/>
      <c r="S53" s="2121" t="s">
        <v>187</v>
      </c>
      <c r="T53" s="2121" t="s">
        <v>187</v>
      </c>
      <c r="U53" s="2121"/>
      <c r="V53" s="2121" t="s">
        <v>187</v>
      </c>
      <c r="W53" s="2121" t="s">
        <v>187</v>
      </c>
      <c r="X53" s="2286"/>
      <c r="Y53" s="2156"/>
      <c r="Z53" s="1689"/>
      <c r="AA53" s="2156"/>
      <c r="AB53" s="2156"/>
      <c r="AC53" s="2156"/>
      <c r="AD53" s="2156"/>
      <c r="AE53" s="2156"/>
      <c r="AF53" s="2156"/>
      <c r="AG53" s="2156"/>
      <c r="AH53" s="2156"/>
      <c r="AI53" s="2156"/>
      <c r="AJ53" s="2156"/>
      <c r="AK53" s="2156"/>
      <c r="AL53" s="2157"/>
    </row>
    <row r="54" spans="1:38" s="1809" customFormat="1" x14ac:dyDescent="0.25">
      <c r="A54" s="2155"/>
      <c r="B54" s="1024" t="s">
        <v>158</v>
      </c>
      <c r="C54" s="1966" t="s">
        <v>738</v>
      </c>
      <c r="D54" s="1983" t="s">
        <v>159</v>
      </c>
      <c r="E54" s="1072">
        <v>118.64083728</v>
      </c>
      <c r="F54" s="833">
        <v>118.64083728</v>
      </c>
      <c r="G54" s="833">
        <v>0</v>
      </c>
      <c r="H54" s="1072">
        <v>155.32</v>
      </c>
      <c r="I54" s="833">
        <v>155.32</v>
      </c>
      <c r="J54" s="833">
        <v>0</v>
      </c>
      <c r="K54" s="1986">
        <f>(E54-H54)/H54</f>
        <v>-0.23615221941797576</v>
      </c>
      <c r="L54" s="2156"/>
      <c r="M54" s="892">
        <v>4.0460349999999998</v>
      </c>
      <c r="N54" s="893">
        <v>4.0550699999999997</v>
      </c>
      <c r="O54" s="1689"/>
      <c r="P54" s="1024" t="s">
        <v>158</v>
      </c>
      <c r="Q54" s="1966" t="s">
        <v>738</v>
      </c>
      <c r="R54" s="1072">
        <f t="shared" ref="R54" si="0">E54/$M54</f>
        <v>29.322741221961749</v>
      </c>
      <c r="S54" s="833">
        <f t="shared" ref="S54" si="1">F54/$M54</f>
        <v>29.322741221961749</v>
      </c>
      <c r="T54" s="833">
        <f t="shared" ref="T54" si="2">G54/$M54</f>
        <v>0</v>
      </c>
      <c r="U54" s="1072">
        <f t="shared" ref="U54:W55" si="3">H54/$N54</f>
        <v>38.30266801806134</v>
      </c>
      <c r="V54" s="833">
        <f t="shared" si="3"/>
        <v>38.30266801806134</v>
      </c>
      <c r="W54" s="833">
        <f t="shared" si="3"/>
        <v>0</v>
      </c>
      <c r="X54" s="1986">
        <f>(R54-U54)/U54</f>
        <v>-0.2344465088401981</v>
      </c>
      <c r="Y54" s="2156"/>
      <c r="Z54" s="1689"/>
      <c r="AA54" s="2156"/>
      <c r="AB54" s="2156"/>
      <c r="AC54" s="2156"/>
      <c r="AD54" s="2156"/>
      <c r="AE54" s="2156"/>
      <c r="AF54" s="2156"/>
      <c r="AG54" s="2156"/>
      <c r="AH54" s="2156"/>
      <c r="AI54" s="2156"/>
      <c r="AJ54" s="2156"/>
      <c r="AK54" s="2156"/>
      <c r="AL54" s="2157"/>
    </row>
    <row r="55" spans="1:38" x14ac:dyDescent="0.25">
      <c r="A55" s="2155"/>
      <c r="B55" s="1024" t="s">
        <v>554</v>
      </c>
      <c r="C55" s="1966" t="s">
        <v>683</v>
      </c>
      <c r="D55" s="1983" t="s">
        <v>555</v>
      </c>
      <c r="E55" s="1072">
        <v>87.099195350000002</v>
      </c>
      <c r="F55" s="833">
        <v>76.260493650000001</v>
      </c>
      <c r="G55" s="833">
        <v>10</v>
      </c>
      <c r="H55" s="1072">
        <v>14.1020605</v>
      </c>
      <c r="I55" s="833">
        <v>1.8993220200000001</v>
      </c>
      <c r="J55" s="833">
        <v>12.202738480000001</v>
      </c>
      <c r="K55" s="1986">
        <f>(E55-H55)/H55</f>
        <v>5.1763453184731416</v>
      </c>
      <c r="L55" s="2156"/>
      <c r="M55" s="892">
        <v>10.223447999999999</v>
      </c>
      <c r="N55" s="893">
        <v>10.748690384615383</v>
      </c>
      <c r="O55" s="2156"/>
      <c r="P55" s="1024" t="s">
        <v>554</v>
      </c>
      <c r="Q55" s="1975" t="s">
        <v>683</v>
      </c>
      <c r="R55" s="1072">
        <f t="shared" ref="R55:T59" si="4">E55/$M55</f>
        <v>8.5195518527604399</v>
      </c>
      <c r="S55" s="833">
        <f t="shared" si="4"/>
        <v>7.459371207248279</v>
      </c>
      <c r="T55" s="833">
        <f t="shared" si="4"/>
        <v>0.97814357739189373</v>
      </c>
      <c r="U55" s="1072">
        <f t="shared" si="3"/>
        <v>1.3119794128765958</v>
      </c>
      <c r="V55" s="833">
        <f t="shared" si="3"/>
        <v>0.17670264488392953</v>
      </c>
      <c r="W55" s="833">
        <f t="shared" si="3"/>
        <v>1.1352767679926663</v>
      </c>
      <c r="X55" s="1986">
        <f>(R55-U55)/U55</f>
        <v>5.4936627580769706</v>
      </c>
      <c r="Y55" s="2156"/>
      <c r="Z55" s="2156"/>
      <c r="AA55" s="2156"/>
      <c r="AB55" s="2156"/>
      <c r="AC55" s="2156"/>
      <c r="AD55" s="2156"/>
      <c r="AE55" s="2156"/>
      <c r="AF55" s="2156"/>
      <c r="AG55" s="2156"/>
      <c r="AH55" s="2156"/>
      <c r="AI55" s="2156"/>
      <c r="AJ55" s="2156"/>
      <c r="AK55" s="2156"/>
      <c r="AL55" s="2157"/>
    </row>
    <row r="56" spans="1:38" x14ac:dyDescent="0.25">
      <c r="A56" s="2155"/>
      <c r="B56" s="1024" t="s">
        <v>166</v>
      </c>
      <c r="C56" s="1966" t="s">
        <v>681</v>
      </c>
      <c r="D56" s="1983" t="s">
        <v>75</v>
      </c>
      <c r="E56" s="1072">
        <v>19656.87549620241</v>
      </c>
      <c r="F56" s="833">
        <v>18719.203641197233</v>
      </c>
      <c r="G56" s="833">
        <v>937.67185500517814</v>
      </c>
      <c r="H56" s="1072" t="s">
        <v>123</v>
      </c>
      <c r="I56" s="833" t="s">
        <v>123</v>
      </c>
      <c r="J56" s="833" t="s">
        <v>123</v>
      </c>
      <c r="K56" s="1986" t="s">
        <v>123</v>
      </c>
      <c r="L56" s="2156"/>
      <c r="M56" s="892">
        <v>0.88666800000000001</v>
      </c>
      <c r="N56" s="893">
        <v>0.90380700000000003</v>
      </c>
      <c r="O56" s="2156"/>
      <c r="P56" s="1024" t="s">
        <v>166</v>
      </c>
      <c r="Q56" s="1975" t="s">
        <v>681</v>
      </c>
      <c r="R56" s="1072">
        <f t="shared" si="4"/>
        <v>22169.375116957428</v>
      </c>
      <c r="S56" s="833">
        <f t="shared" si="4"/>
        <v>21111.852058715587</v>
      </c>
      <c r="T56" s="833">
        <f t="shared" si="4"/>
        <v>1057.5230582418426</v>
      </c>
      <c r="U56" s="1072" t="s">
        <v>123</v>
      </c>
      <c r="V56" s="833" t="s">
        <v>123</v>
      </c>
      <c r="W56" s="833" t="s">
        <v>123</v>
      </c>
      <c r="X56" s="1986" t="s">
        <v>123</v>
      </c>
      <c r="Y56" s="2156"/>
      <c r="Z56" s="2156"/>
      <c r="AA56" s="2156"/>
      <c r="AB56" s="2156"/>
      <c r="AC56" s="2156"/>
      <c r="AD56" s="2156"/>
      <c r="AE56" s="2156"/>
      <c r="AF56" s="2156"/>
      <c r="AG56" s="2156"/>
      <c r="AH56" s="2156"/>
      <c r="AI56" s="2156"/>
      <c r="AJ56" s="2156"/>
      <c r="AK56" s="2156"/>
      <c r="AL56" s="2157"/>
    </row>
    <row r="57" spans="1:38" x14ac:dyDescent="0.25">
      <c r="A57" s="2155"/>
      <c r="B57" s="1024" t="s">
        <v>177</v>
      </c>
      <c r="C57" s="1966" t="s">
        <v>682</v>
      </c>
      <c r="D57" s="1983" t="s">
        <v>178</v>
      </c>
      <c r="E57" s="1072">
        <v>1322.04</v>
      </c>
      <c r="F57" s="833">
        <v>1322.01</v>
      </c>
      <c r="G57" s="833">
        <v>0.02</v>
      </c>
      <c r="H57" s="1072">
        <v>1197.45</v>
      </c>
      <c r="I57" s="833">
        <v>1196.69</v>
      </c>
      <c r="J57" s="833">
        <v>0.76</v>
      </c>
      <c r="K57" s="1986">
        <f>(E57-H57)/H57</f>
        <v>0.10404609795816103</v>
      </c>
      <c r="L57" s="2156"/>
      <c r="M57" s="892">
        <v>3.7721770000000001</v>
      </c>
      <c r="N57" s="893">
        <v>3.94089</v>
      </c>
      <c r="O57" s="2156"/>
      <c r="P57" s="1024" t="s">
        <v>177</v>
      </c>
      <c r="Q57" s="1975" t="s">
        <v>682</v>
      </c>
      <c r="R57" s="1072">
        <f t="shared" si="4"/>
        <v>350.47135911172779</v>
      </c>
      <c r="S57" s="833">
        <f t="shared" si="4"/>
        <v>350.46340614451549</v>
      </c>
      <c r="T57" s="833">
        <f t="shared" si="4"/>
        <v>5.301978141534716E-3</v>
      </c>
      <c r="U57" s="1072">
        <f t="shared" ref="U57:W59" si="5">H57/$N57</f>
        <v>303.85268302337801</v>
      </c>
      <c r="V57" s="833">
        <f t="shared" si="5"/>
        <v>303.65983318488975</v>
      </c>
      <c r="W57" s="833">
        <f t="shared" si="5"/>
        <v>0.19284983848826026</v>
      </c>
      <c r="X57" s="1986">
        <f>(R57-U57)/U57</f>
        <v>0.15342525734670906</v>
      </c>
      <c r="Y57" s="2156"/>
      <c r="Z57" s="2156"/>
      <c r="AA57" s="2156"/>
      <c r="AB57" s="2156"/>
      <c r="AC57" s="2156"/>
      <c r="AD57" s="2156"/>
      <c r="AE57" s="2156"/>
      <c r="AF57" s="2156"/>
      <c r="AG57" s="2156"/>
      <c r="AH57" s="2156"/>
      <c r="AI57" s="2156"/>
      <c r="AJ57" s="2156"/>
      <c r="AK57" s="2156"/>
      <c r="AL57" s="2157"/>
    </row>
    <row r="58" spans="1:38" s="1809" customFormat="1" x14ac:dyDescent="0.25">
      <c r="A58" s="2155"/>
      <c r="B58" s="1646" t="s">
        <v>569</v>
      </c>
      <c r="C58" s="2268" t="s">
        <v>739</v>
      </c>
      <c r="D58" s="2269" t="s">
        <v>155</v>
      </c>
      <c r="E58" s="2276">
        <v>161.46</v>
      </c>
      <c r="F58" s="1648">
        <v>161.46</v>
      </c>
      <c r="G58" s="1648">
        <v>0</v>
      </c>
      <c r="H58" s="2276">
        <v>89.58</v>
      </c>
      <c r="I58" s="1648">
        <v>89.58</v>
      </c>
      <c r="J58" s="1648">
        <v>0</v>
      </c>
      <c r="K58" s="2272">
        <v>0</v>
      </c>
      <c r="L58" s="2156"/>
      <c r="M58" s="2273">
        <v>2.4490940000000001</v>
      </c>
      <c r="N58" s="2274">
        <v>2.2965</v>
      </c>
      <c r="O58" s="2156"/>
      <c r="P58" s="1646" t="s">
        <v>569</v>
      </c>
      <c r="Q58" s="2275" t="s">
        <v>739</v>
      </c>
      <c r="R58" s="1072">
        <f t="shared" ref="R58" si="6">E58/$M58</f>
        <v>65.926420137405913</v>
      </c>
      <c r="S58" s="833">
        <f t="shared" ref="S58" si="7">F58/$M58</f>
        <v>65.926420137405913</v>
      </c>
      <c r="T58" s="833">
        <f t="shared" ref="T58" si="8">G58/$M58</f>
        <v>0</v>
      </c>
      <c r="U58" s="1072">
        <f t="shared" ref="U58" si="9">H58/$N58</f>
        <v>39.007184846505552</v>
      </c>
      <c r="V58" s="833">
        <f t="shared" ref="V58" si="10">I58/$N58</f>
        <v>39.007184846505552</v>
      </c>
      <c r="W58" s="833">
        <f t="shared" ref="W58" si="11">J58/$N58</f>
        <v>0</v>
      </c>
      <c r="X58" s="1986">
        <f>(R58-U58)/U58</f>
        <v>0.69010966561233178</v>
      </c>
      <c r="Y58" s="2156"/>
      <c r="Z58" s="2156"/>
      <c r="AA58" s="2156"/>
      <c r="AB58" s="2156"/>
      <c r="AC58" s="2156"/>
      <c r="AD58" s="2156"/>
      <c r="AE58" s="2156"/>
      <c r="AF58" s="2156"/>
      <c r="AG58" s="2156"/>
      <c r="AH58" s="2156"/>
      <c r="AI58" s="2156"/>
      <c r="AJ58" s="2156"/>
      <c r="AK58" s="2156"/>
      <c r="AL58" s="2157"/>
    </row>
    <row r="59" spans="1:38" x14ac:dyDescent="0.25">
      <c r="A59" s="2155"/>
      <c r="B59" s="1025" t="s">
        <v>180</v>
      </c>
      <c r="C59" s="1969" t="s">
        <v>684</v>
      </c>
      <c r="D59" s="1984" t="s">
        <v>181</v>
      </c>
      <c r="E59" s="1073">
        <v>69.599999999999994</v>
      </c>
      <c r="F59" s="1074">
        <v>69.599999999999994</v>
      </c>
      <c r="G59" s="1074">
        <v>0</v>
      </c>
      <c r="H59" s="1073">
        <v>85.503</v>
      </c>
      <c r="I59" s="1074">
        <v>85.503</v>
      </c>
      <c r="J59" s="1074">
        <v>0</v>
      </c>
      <c r="K59" s="1987">
        <f>(E59-H59)/H59</f>
        <v>-0.18599347391319609</v>
      </c>
      <c r="L59" s="2156"/>
      <c r="M59" s="894">
        <v>6.6113429999999997</v>
      </c>
      <c r="N59" s="895">
        <v>6.7894600000000001</v>
      </c>
      <c r="O59" s="2156"/>
      <c r="P59" s="1025" t="s">
        <v>180</v>
      </c>
      <c r="Q59" s="1976" t="s">
        <v>684</v>
      </c>
      <c r="R59" s="1073">
        <f t="shared" si="4"/>
        <v>10.527361838585595</v>
      </c>
      <c r="S59" s="1074">
        <f t="shared" si="4"/>
        <v>10.527361838585595</v>
      </c>
      <c r="T59" s="1074">
        <f t="shared" si="4"/>
        <v>0</v>
      </c>
      <c r="U59" s="1073">
        <f t="shared" si="5"/>
        <v>12.593490498507981</v>
      </c>
      <c r="V59" s="1074">
        <f t="shared" si="5"/>
        <v>12.593490498507981</v>
      </c>
      <c r="W59" s="1074">
        <f t="shared" si="5"/>
        <v>0</v>
      </c>
      <c r="X59" s="1987">
        <f>(R59-U59)/U59</f>
        <v>-0.16406322458155437</v>
      </c>
      <c r="Y59" s="2156"/>
      <c r="Z59" s="2156"/>
      <c r="AA59" s="2156"/>
      <c r="AB59" s="2156"/>
      <c r="AC59" s="2156"/>
      <c r="AD59" s="2156"/>
      <c r="AE59" s="2156"/>
      <c r="AF59" s="2156"/>
      <c r="AG59" s="2156"/>
      <c r="AH59" s="2156"/>
      <c r="AI59" s="2156"/>
      <c r="AJ59" s="2156"/>
      <c r="AK59" s="2156"/>
      <c r="AL59" s="2157"/>
    </row>
    <row r="60" spans="1:38" x14ac:dyDescent="0.25">
      <c r="A60" s="2158"/>
      <c r="B60" s="2159"/>
      <c r="C60" s="2159"/>
      <c r="D60" s="2159"/>
      <c r="E60" s="2159"/>
      <c r="F60" s="2159"/>
      <c r="G60" s="2159"/>
      <c r="H60" s="2159"/>
      <c r="I60" s="2159"/>
      <c r="J60" s="2159"/>
      <c r="K60" s="2159"/>
      <c r="L60" s="2159"/>
      <c r="M60" s="2159"/>
      <c r="N60" s="2159"/>
      <c r="O60" s="2159"/>
      <c r="P60" s="2159"/>
      <c r="Q60" s="2159"/>
      <c r="R60" s="2159"/>
      <c r="S60" s="2159"/>
      <c r="T60" s="2159"/>
      <c r="U60" s="2159"/>
      <c r="V60" s="2159"/>
      <c r="W60" s="2159"/>
      <c r="X60" s="2159"/>
      <c r="Y60" s="2159"/>
      <c r="Z60" s="2159"/>
      <c r="AA60" s="2159"/>
      <c r="AB60" s="2159"/>
      <c r="AC60" s="2159"/>
      <c r="AD60" s="2159"/>
      <c r="AE60" s="2159"/>
      <c r="AF60" s="2159"/>
      <c r="AG60" s="2159"/>
      <c r="AH60" s="2159"/>
      <c r="AI60" s="2159"/>
      <c r="AJ60" s="2159"/>
      <c r="AK60" s="2159"/>
      <c r="AL60" s="2161"/>
    </row>
    <row r="61" spans="1:38" x14ac:dyDescent="0.25">
      <c r="A61" s="2152"/>
      <c r="B61" s="2153"/>
      <c r="C61" s="2153"/>
      <c r="D61" s="2153"/>
      <c r="E61" s="2153"/>
      <c r="F61" s="2153"/>
      <c r="G61" s="2153"/>
      <c r="H61" s="2153"/>
      <c r="I61" s="2153"/>
      <c r="J61" s="2153"/>
      <c r="K61" s="2153"/>
      <c r="L61" s="2153"/>
      <c r="M61" s="2153"/>
      <c r="N61" s="2153"/>
      <c r="O61" s="2153"/>
      <c r="P61" s="2153"/>
      <c r="Q61" s="2153"/>
      <c r="R61" s="2153"/>
      <c r="S61" s="2153"/>
      <c r="T61" s="2153"/>
      <c r="U61" s="2153"/>
      <c r="V61" s="2153"/>
      <c r="W61" s="2153"/>
      <c r="X61" s="2153"/>
      <c r="Y61" s="2153"/>
      <c r="Z61" s="2153"/>
      <c r="AA61" s="2153"/>
      <c r="AB61" s="2153"/>
      <c r="AC61" s="2153"/>
      <c r="AD61" s="2153"/>
      <c r="AE61" s="2153"/>
      <c r="AF61" s="2153"/>
      <c r="AG61" s="2153"/>
      <c r="AH61" s="2153"/>
      <c r="AI61" s="2153"/>
      <c r="AJ61" s="2153"/>
      <c r="AK61" s="2153"/>
      <c r="AL61" s="2154"/>
    </row>
    <row r="62" spans="1:38" x14ac:dyDescent="0.25">
      <c r="A62" s="2155"/>
      <c r="B62" s="224" t="s">
        <v>688</v>
      </c>
      <c r="C62" s="224"/>
      <c r="D62" s="132"/>
      <c r="E62" s="132"/>
      <c r="F62" s="224"/>
      <c r="G62" s="132"/>
      <c r="H62" s="132"/>
      <c r="I62" s="132"/>
      <c r="J62" s="224"/>
      <c r="K62" s="132"/>
      <c r="L62" s="132"/>
      <c r="M62" s="132"/>
      <c r="N62" s="132"/>
      <c r="O62" s="132"/>
      <c r="P62" s="132"/>
      <c r="Q62" s="132"/>
      <c r="R62" s="132"/>
      <c r="S62" s="132"/>
      <c r="T62" s="224"/>
      <c r="U62" s="224"/>
      <c r="V62" s="132"/>
      <c r="W62" s="224"/>
      <c r="X62" s="132"/>
      <c r="Y62" s="132"/>
      <c r="Z62" s="132"/>
      <c r="AA62" s="224"/>
      <c r="AB62" s="132"/>
      <c r="AC62" s="132"/>
      <c r="AD62" s="132"/>
      <c r="AE62" s="2156"/>
      <c r="AF62" s="2156"/>
      <c r="AG62" s="2156"/>
      <c r="AH62" s="2156"/>
      <c r="AI62" s="2156"/>
      <c r="AJ62" s="2156"/>
      <c r="AK62" s="2156"/>
      <c r="AL62" s="2157"/>
    </row>
    <row r="63" spans="1:38" x14ac:dyDescent="0.25">
      <c r="A63" s="2155"/>
      <c r="B63" s="224" t="s">
        <v>193</v>
      </c>
      <c r="C63" s="224"/>
      <c r="D63" s="132"/>
      <c r="E63" s="132"/>
      <c r="F63" s="224"/>
      <c r="G63" s="132"/>
      <c r="H63" s="132"/>
      <c r="I63" s="132"/>
      <c r="J63" s="224"/>
      <c r="K63" s="132"/>
      <c r="L63" s="132"/>
      <c r="M63" s="132"/>
      <c r="N63" s="132"/>
      <c r="O63" s="132"/>
      <c r="P63" s="224" t="s">
        <v>402</v>
      </c>
      <c r="Q63" s="132"/>
      <c r="R63" s="132"/>
      <c r="S63" s="2156"/>
      <c r="T63" s="224"/>
      <c r="U63" s="132"/>
      <c r="V63" s="224"/>
      <c r="W63" s="132"/>
      <c r="X63" s="132"/>
      <c r="Y63" s="132"/>
      <c r="Z63" s="224"/>
      <c r="AA63" s="132"/>
      <c r="AB63" s="132"/>
      <c r="AC63" s="132"/>
      <c r="AD63" s="132"/>
      <c r="AE63" s="2156"/>
      <c r="AF63" s="2156"/>
      <c r="AG63" s="2156"/>
      <c r="AH63" s="2156"/>
      <c r="AI63" s="2156"/>
      <c r="AJ63" s="2156"/>
      <c r="AK63" s="2156"/>
      <c r="AL63" s="2157"/>
    </row>
    <row r="64" spans="1:38" x14ac:dyDescent="0.25">
      <c r="A64" s="2155"/>
      <c r="B64" s="106" t="s">
        <v>2</v>
      </c>
      <c r="C64" s="106"/>
      <c r="D64" s="132"/>
      <c r="E64" s="132"/>
      <c r="F64" s="224"/>
      <c r="G64" s="132"/>
      <c r="H64" s="132"/>
      <c r="I64" s="132"/>
      <c r="J64" s="224"/>
      <c r="K64" s="132"/>
      <c r="L64" s="132"/>
      <c r="M64" s="132"/>
      <c r="N64" s="132"/>
      <c r="O64" s="132"/>
      <c r="P64" s="106" t="s">
        <v>3</v>
      </c>
      <c r="Q64" s="132"/>
      <c r="R64" s="132"/>
      <c r="S64" s="2156"/>
      <c r="T64" s="106"/>
      <c r="U64" s="132"/>
      <c r="V64" s="224"/>
      <c r="W64" s="132"/>
      <c r="X64" s="132"/>
      <c r="Y64" s="132"/>
      <c r="Z64" s="224"/>
      <c r="AA64" s="132"/>
      <c r="AB64" s="132"/>
      <c r="AC64" s="132"/>
      <c r="AD64" s="132"/>
      <c r="AE64" s="2156"/>
      <c r="AF64" s="2156"/>
      <c r="AG64" s="2156"/>
      <c r="AH64" s="2156"/>
      <c r="AI64" s="2156"/>
      <c r="AJ64" s="2156"/>
      <c r="AK64" s="2156"/>
      <c r="AL64" s="2157"/>
    </row>
    <row r="65" spans="1:46" ht="30" x14ac:dyDescent="0.25">
      <c r="A65" s="2155"/>
      <c r="B65" s="2301" t="s">
        <v>4</v>
      </c>
      <c r="C65" s="2301" t="s">
        <v>357</v>
      </c>
      <c r="D65" s="2301" t="s">
        <v>5</v>
      </c>
      <c r="E65" s="2332">
        <v>2017</v>
      </c>
      <c r="F65" s="2332"/>
      <c r="G65" s="2332"/>
      <c r="H65" s="2309">
        <v>2016</v>
      </c>
      <c r="I65" s="2309"/>
      <c r="J65" s="2309"/>
      <c r="K65" s="2305" t="s">
        <v>591</v>
      </c>
      <c r="L65" s="1689"/>
      <c r="M65" s="2126" t="s">
        <v>656</v>
      </c>
      <c r="N65" s="2126" t="s">
        <v>191</v>
      </c>
      <c r="O65" s="1689"/>
      <c r="P65" s="2122" t="s">
        <v>4</v>
      </c>
      <c r="Q65" s="2122" t="s">
        <v>357</v>
      </c>
      <c r="R65" s="2302">
        <v>2017</v>
      </c>
      <c r="S65" s="2303"/>
      <c r="T65" s="2304"/>
      <c r="U65" s="2302">
        <v>2016</v>
      </c>
      <c r="V65" s="2303"/>
      <c r="W65" s="2304"/>
      <c r="X65" s="2305" t="s">
        <v>591</v>
      </c>
      <c r="Y65" s="2156"/>
      <c r="Z65" s="2156"/>
      <c r="AA65" s="2156"/>
      <c r="AB65" s="2156"/>
      <c r="AC65" s="2156"/>
      <c r="AD65" s="2156"/>
      <c r="AE65" s="2156"/>
      <c r="AF65" s="2156"/>
      <c r="AG65" s="2156"/>
      <c r="AH65" s="2156"/>
      <c r="AI65" s="2156"/>
      <c r="AJ65" s="2156"/>
      <c r="AK65" s="2156"/>
      <c r="AL65" s="2157"/>
    </row>
    <row r="66" spans="1:46" x14ac:dyDescent="0.25">
      <c r="A66" s="2155"/>
      <c r="B66" s="2289"/>
      <c r="C66" s="2289"/>
      <c r="D66" s="2289"/>
      <c r="E66" s="2289" t="s">
        <v>184</v>
      </c>
      <c r="F66" s="2120" t="s">
        <v>185</v>
      </c>
      <c r="G66" s="2120" t="s">
        <v>186</v>
      </c>
      <c r="H66" s="2289" t="s">
        <v>184</v>
      </c>
      <c r="I66" s="2120" t="s">
        <v>185</v>
      </c>
      <c r="J66" s="2120" t="s">
        <v>186</v>
      </c>
      <c r="K66" s="2286"/>
      <c r="L66" s="1689"/>
      <c r="M66" s="2119"/>
      <c r="N66" s="2119"/>
      <c r="O66" s="1689"/>
      <c r="P66" s="2120"/>
      <c r="Q66" s="2120"/>
      <c r="R66" s="2120" t="s">
        <v>184</v>
      </c>
      <c r="S66" s="2120" t="s">
        <v>185</v>
      </c>
      <c r="T66" s="2120" t="s">
        <v>186</v>
      </c>
      <c r="U66" s="2120" t="s">
        <v>184</v>
      </c>
      <c r="V66" s="2120" t="s">
        <v>185</v>
      </c>
      <c r="W66" s="2120" t="s">
        <v>186</v>
      </c>
      <c r="X66" s="2286"/>
      <c r="Y66" s="2156"/>
      <c r="Z66" s="2156"/>
      <c r="AA66" s="2156"/>
      <c r="AB66" s="2156"/>
      <c r="AC66" s="2156"/>
      <c r="AD66" s="2156"/>
      <c r="AE66" s="2156"/>
      <c r="AF66" s="2156"/>
      <c r="AG66" s="2156"/>
      <c r="AH66" s="2156"/>
      <c r="AI66" s="2156"/>
      <c r="AJ66" s="2156"/>
      <c r="AK66" s="2156"/>
      <c r="AL66" s="2157"/>
    </row>
    <row r="67" spans="1:46" x14ac:dyDescent="0.25">
      <c r="A67" s="2155"/>
      <c r="B67" s="2289"/>
      <c r="C67" s="2289"/>
      <c r="D67" s="2289"/>
      <c r="E67" s="2289"/>
      <c r="F67" s="2120" t="s">
        <v>187</v>
      </c>
      <c r="G67" s="2120" t="s">
        <v>187</v>
      </c>
      <c r="H67" s="2289"/>
      <c r="I67" s="2120" t="s">
        <v>187</v>
      </c>
      <c r="J67" s="2120" t="s">
        <v>187</v>
      </c>
      <c r="K67" s="2349"/>
      <c r="L67" s="1689"/>
      <c r="M67" s="2119"/>
      <c r="N67" s="2119"/>
      <c r="O67" s="1689"/>
      <c r="P67" s="2120"/>
      <c r="Q67" s="2120"/>
      <c r="R67" s="2120"/>
      <c r="S67" s="2120" t="s">
        <v>187</v>
      </c>
      <c r="T67" s="2120" t="s">
        <v>187</v>
      </c>
      <c r="U67" s="2120"/>
      <c r="V67" s="2120" t="s">
        <v>187</v>
      </c>
      <c r="W67" s="2120" t="s">
        <v>187</v>
      </c>
      <c r="X67" s="2286"/>
      <c r="Y67" s="2156"/>
      <c r="Z67" s="2156"/>
      <c r="AA67" s="2156"/>
      <c r="AB67" s="2156"/>
      <c r="AC67" s="2156"/>
      <c r="AD67" s="2156"/>
      <c r="AE67" s="2156"/>
      <c r="AF67" s="2156"/>
      <c r="AG67" s="2156"/>
      <c r="AH67" s="2156"/>
      <c r="AI67" s="2156"/>
      <c r="AJ67" s="2156"/>
      <c r="AK67" s="2156"/>
      <c r="AL67" s="2157"/>
    </row>
    <row r="68" spans="1:46" x14ac:dyDescent="0.25">
      <c r="A68" s="2155"/>
      <c r="B68" s="1023" t="s">
        <v>166</v>
      </c>
      <c r="C68" s="1973" t="s">
        <v>681</v>
      </c>
      <c r="D68" s="1982" t="s">
        <v>75</v>
      </c>
      <c r="E68" s="1008">
        <v>57244.221352313136</v>
      </c>
      <c r="F68" s="1001">
        <v>51581.689480255154</v>
      </c>
      <c r="G68" s="1001">
        <v>5662.5318720579817</v>
      </c>
      <c r="H68" s="1008" t="s">
        <v>123</v>
      </c>
      <c r="I68" s="1001" t="s">
        <v>123</v>
      </c>
      <c r="J68" s="1001" t="s">
        <v>123</v>
      </c>
      <c r="K68" s="1985" t="s">
        <v>123</v>
      </c>
      <c r="L68" s="2156"/>
      <c r="M68" s="890">
        <v>0.88666800000000001</v>
      </c>
      <c r="N68" s="891">
        <v>0.90380700000000003</v>
      </c>
      <c r="O68" s="2156"/>
      <c r="P68" s="1023" t="s">
        <v>166</v>
      </c>
      <c r="Q68" s="1974" t="s">
        <v>681</v>
      </c>
      <c r="R68" s="1008">
        <f t="shared" ref="R68:T71" si="12">E68/$M68</f>
        <v>64561.05481681208</v>
      </c>
      <c r="S68" s="1001">
        <f t="shared" si="12"/>
        <v>58174.750278858774</v>
      </c>
      <c r="T68" s="1001">
        <f t="shared" si="12"/>
        <v>6386.304537953306</v>
      </c>
      <c r="U68" s="1008" t="s">
        <v>123</v>
      </c>
      <c r="V68" s="1001" t="s">
        <v>123</v>
      </c>
      <c r="W68" s="1001" t="s">
        <v>123</v>
      </c>
      <c r="X68" s="1985" t="s">
        <v>123</v>
      </c>
      <c r="Y68" s="2156"/>
      <c r="Z68" s="2156"/>
      <c r="AA68" s="2156"/>
      <c r="AB68" s="2156"/>
      <c r="AC68" s="2156"/>
      <c r="AD68" s="2156"/>
      <c r="AE68" s="2156"/>
      <c r="AF68" s="2156"/>
      <c r="AG68" s="2156"/>
      <c r="AH68" s="2156"/>
      <c r="AI68" s="2156"/>
      <c r="AJ68" s="2156"/>
      <c r="AK68" s="2156"/>
      <c r="AL68" s="2157"/>
    </row>
    <row r="69" spans="1:46" x14ac:dyDescent="0.25">
      <c r="A69" s="2155"/>
      <c r="B69" s="1024" t="s">
        <v>177</v>
      </c>
      <c r="C69" s="1966" t="s">
        <v>682</v>
      </c>
      <c r="D69" s="1983" t="s">
        <v>178</v>
      </c>
      <c r="E69" s="1072">
        <v>146.47999999999999</v>
      </c>
      <c r="F69" s="833">
        <v>146.47999999999999</v>
      </c>
      <c r="G69" s="833">
        <v>0</v>
      </c>
      <c r="H69" s="1072">
        <v>142.21</v>
      </c>
      <c r="I69" s="833">
        <v>142.21</v>
      </c>
      <c r="J69" s="833">
        <v>0</v>
      </c>
      <c r="K69" s="1986">
        <f>(E69-H69)/H69</f>
        <v>3.0026017860909793E-2</v>
      </c>
      <c r="L69" s="2156"/>
      <c r="M69" s="892">
        <v>3.7721770000000001</v>
      </c>
      <c r="N69" s="893">
        <v>3.94089</v>
      </c>
      <c r="O69" s="2156"/>
      <c r="P69" s="1024" t="s">
        <v>177</v>
      </c>
      <c r="Q69" s="1975" t="s">
        <v>682</v>
      </c>
      <c r="R69" s="1072">
        <f t="shared" si="12"/>
        <v>38.831687908600259</v>
      </c>
      <c r="S69" s="833">
        <f t="shared" si="12"/>
        <v>38.831687908600259</v>
      </c>
      <c r="T69" s="833">
        <f t="shared" si="12"/>
        <v>0</v>
      </c>
      <c r="U69" s="1072">
        <f t="shared" ref="U69:W71" si="13">H69/$N69</f>
        <v>36.085757278178285</v>
      </c>
      <c r="V69" s="833">
        <f t="shared" si="13"/>
        <v>36.085757278178285</v>
      </c>
      <c r="W69" s="833">
        <f t="shared" si="13"/>
        <v>0</v>
      </c>
      <c r="X69" s="1986">
        <f>(R69-U69)/U69</f>
        <v>7.6094582393106319E-2</v>
      </c>
      <c r="Y69" s="2156"/>
      <c r="Z69" s="2156"/>
      <c r="AA69" s="2156"/>
      <c r="AB69" s="2156"/>
      <c r="AC69" s="2156"/>
      <c r="AD69" s="2156"/>
      <c r="AE69" s="2156"/>
      <c r="AF69" s="2156"/>
      <c r="AG69" s="2156"/>
      <c r="AH69" s="2156"/>
      <c r="AI69" s="2156"/>
      <c r="AJ69" s="2156"/>
      <c r="AK69" s="2156"/>
      <c r="AL69" s="2157"/>
    </row>
    <row r="70" spans="1:46" s="1809" customFormat="1" x14ac:dyDescent="0.25">
      <c r="A70" s="2155"/>
      <c r="B70" s="1646" t="s">
        <v>569</v>
      </c>
      <c r="C70" s="2268" t="s">
        <v>739</v>
      </c>
      <c r="D70" s="2269" t="s">
        <v>155</v>
      </c>
      <c r="E70" s="2276">
        <v>3</v>
      </c>
      <c r="F70" s="1648">
        <v>3</v>
      </c>
      <c r="G70" s="1648">
        <v>0</v>
      </c>
      <c r="H70" s="2276">
        <v>2.9</v>
      </c>
      <c r="I70" s="1648">
        <v>2.9</v>
      </c>
      <c r="J70" s="1648">
        <v>0</v>
      </c>
      <c r="K70" s="1986">
        <f>(E70-H70)/H70</f>
        <v>3.4482758620689689E-2</v>
      </c>
      <c r="L70" s="2156"/>
      <c r="M70" s="2273">
        <v>2.3941439999999998</v>
      </c>
      <c r="N70" s="2274">
        <v>2.1408200000000002</v>
      </c>
      <c r="O70" s="2156"/>
      <c r="P70" s="1646" t="s">
        <v>569</v>
      </c>
      <c r="Q70" s="2275" t="s">
        <v>739</v>
      </c>
      <c r="R70" s="1072">
        <f t="shared" ref="R70" si="14">E70/$M70</f>
        <v>1.2530574602028952</v>
      </c>
      <c r="S70" s="833">
        <f t="shared" ref="S70" si="15">F70/$M70</f>
        <v>1.2530574602028952</v>
      </c>
      <c r="T70" s="833">
        <f t="shared" ref="T70" si="16">G70/$M70</f>
        <v>0</v>
      </c>
      <c r="U70" s="1072">
        <f t="shared" ref="U70" si="17">H70/$N70</f>
        <v>1.3546211264842443</v>
      </c>
      <c r="V70" s="833">
        <f t="shared" ref="V70" si="18">I70/$N70</f>
        <v>1.3546211264842443</v>
      </c>
      <c r="W70" s="833">
        <f t="shared" ref="W70" si="19">J70/$N70</f>
        <v>0</v>
      </c>
      <c r="X70" s="1986">
        <f>(R70-U70)/U70</f>
        <v>-7.4975699327047479E-2</v>
      </c>
      <c r="Y70" s="2156"/>
      <c r="Z70" s="2156"/>
      <c r="AA70" s="2156"/>
      <c r="AB70" s="2156"/>
      <c r="AC70" s="2156"/>
      <c r="AD70" s="2156"/>
      <c r="AE70" s="2156"/>
      <c r="AF70" s="2156"/>
      <c r="AG70" s="2156"/>
      <c r="AH70" s="2156"/>
      <c r="AI70" s="2156"/>
      <c r="AJ70" s="2156"/>
      <c r="AK70" s="2156"/>
      <c r="AL70" s="2157"/>
    </row>
    <row r="71" spans="1:46" x14ac:dyDescent="0.25">
      <c r="A71" s="2155"/>
      <c r="B71" s="1025" t="s">
        <v>180</v>
      </c>
      <c r="C71" s="1969" t="s">
        <v>684</v>
      </c>
      <c r="D71" s="1984" t="s">
        <v>181</v>
      </c>
      <c r="E71" s="1073">
        <v>4.8</v>
      </c>
      <c r="F71" s="1074">
        <v>4.8</v>
      </c>
      <c r="G71" s="1074">
        <v>0</v>
      </c>
      <c r="H71" s="1073">
        <v>3.706</v>
      </c>
      <c r="I71" s="1074">
        <v>3.706</v>
      </c>
      <c r="J71" s="1074">
        <v>0</v>
      </c>
      <c r="K71" s="1987">
        <f>(E71-H71)/H71</f>
        <v>0.29519697787371824</v>
      </c>
      <c r="L71" s="2156"/>
      <c r="M71" s="894">
        <v>6.6113429999999997</v>
      </c>
      <c r="N71" s="895">
        <v>6.7894600000000001</v>
      </c>
      <c r="O71" s="2156"/>
      <c r="P71" s="1025" t="s">
        <v>180</v>
      </c>
      <c r="Q71" s="1976" t="s">
        <v>684</v>
      </c>
      <c r="R71" s="1073">
        <f t="shared" si="12"/>
        <v>0.72602495438521342</v>
      </c>
      <c r="S71" s="1074">
        <f t="shared" si="12"/>
        <v>0.72602495438521342</v>
      </c>
      <c r="T71" s="1074">
        <f t="shared" si="12"/>
        <v>0</v>
      </c>
      <c r="U71" s="1073">
        <f t="shared" si="13"/>
        <v>0.54584606139516245</v>
      </c>
      <c r="V71" s="1074">
        <f t="shared" si="13"/>
        <v>0.54584606139516245</v>
      </c>
      <c r="W71" s="1074">
        <f t="shared" si="13"/>
        <v>0</v>
      </c>
      <c r="X71" s="1987">
        <f>(R71-U71)/U71</f>
        <v>0.33009103799250716</v>
      </c>
      <c r="Y71" s="2156"/>
      <c r="Z71" s="2156"/>
      <c r="AA71" s="2156"/>
      <c r="AB71" s="2156"/>
      <c r="AC71" s="2156"/>
      <c r="AD71" s="2156"/>
      <c r="AE71" s="2156"/>
      <c r="AF71" s="2156"/>
      <c r="AG71" s="2156"/>
      <c r="AH71" s="2156"/>
      <c r="AI71" s="2156"/>
      <c r="AJ71" s="2156"/>
      <c r="AK71" s="2156"/>
      <c r="AL71" s="2157"/>
    </row>
    <row r="72" spans="1:46" x14ac:dyDescent="0.25">
      <c r="A72" s="2158"/>
      <c r="B72" s="2159"/>
      <c r="C72" s="2159"/>
      <c r="D72" s="2159"/>
      <c r="E72" s="2159"/>
      <c r="F72" s="2159"/>
      <c r="G72" s="2159"/>
      <c r="H72" s="2159"/>
      <c r="I72" s="2159"/>
      <c r="J72" s="2159"/>
      <c r="K72" s="2159"/>
      <c r="L72" s="2159"/>
      <c r="M72" s="2159"/>
      <c r="N72" s="2159"/>
      <c r="O72" s="2159"/>
      <c r="P72" s="2159"/>
      <c r="Q72" s="2159"/>
      <c r="R72" s="2159"/>
      <c r="S72" s="2159"/>
      <c r="T72" s="2159"/>
      <c r="U72" s="2159"/>
      <c r="V72" s="2159"/>
      <c r="W72" s="2159"/>
      <c r="X72" s="2159"/>
      <c r="Y72" s="2159"/>
      <c r="Z72" s="2159"/>
      <c r="AA72" s="2159"/>
      <c r="AB72" s="2159"/>
      <c r="AC72" s="2159"/>
      <c r="AD72" s="2159"/>
      <c r="AE72" s="2159"/>
      <c r="AF72" s="2159"/>
      <c r="AG72" s="2159"/>
      <c r="AH72" s="2159"/>
      <c r="AI72" s="2159"/>
      <c r="AJ72" s="2159"/>
      <c r="AK72" s="2159"/>
      <c r="AL72" s="2161"/>
    </row>
    <row r="73" spans="1:46" x14ac:dyDescent="0.25">
      <c r="A73" s="2152"/>
      <c r="B73" s="2153"/>
      <c r="C73" s="2153"/>
      <c r="D73" s="2153"/>
      <c r="E73" s="2153"/>
      <c r="F73" s="2153"/>
      <c r="G73" s="2153"/>
      <c r="H73" s="2153"/>
      <c r="I73" s="2153"/>
      <c r="J73" s="2153"/>
      <c r="K73" s="2153"/>
      <c r="L73" s="2153"/>
      <c r="M73" s="2153"/>
      <c r="N73" s="2153"/>
      <c r="O73" s="2153"/>
      <c r="P73" s="2153"/>
      <c r="Q73" s="2153"/>
      <c r="R73" s="2153"/>
      <c r="S73" s="2153"/>
      <c r="T73" s="2153"/>
      <c r="U73" s="2153"/>
      <c r="V73" s="2153"/>
      <c r="W73" s="2153"/>
      <c r="X73" s="2153"/>
      <c r="Y73" s="2153"/>
      <c r="Z73" s="2153"/>
      <c r="AA73" s="2153"/>
      <c r="AB73" s="2153"/>
      <c r="AC73" s="2153"/>
      <c r="AD73" s="2153"/>
      <c r="AE73" s="2153"/>
      <c r="AF73" s="2153"/>
      <c r="AG73" s="2153"/>
      <c r="AH73" s="2153"/>
      <c r="AI73" s="2153"/>
      <c r="AJ73" s="2153"/>
      <c r="AK73" s="2153"/>
      <c r="AL73" s="2154"/>
    </row>
    <row r="74" spans="1:46" x14ac:dyDescent="0.25">
      <c r="A74" s="2155"/>
      <c r="B74" s="2162" t="s">
        <v>688</v>
      </c>
      <c r="C74" s="2162"/>
      <c r="D74" s="131"/>
      <c r="E74" s="224"/>
      <c r="F74" s="108"/>
      <c r="G74" s="108"/>
      <c r="H74" s="108"/>
      <c r="I74" s="131"/>
      <c r="J74" s="108"/>
      <c r="K74" s="108"/>
      <c r="L74" s="108"/>
      <c r="M74" s="131"/>
      <c r="N74" s="131"/>
      <c r="O74" s="108"/>
      <c r="P74" s="108"/>
      <c r="Q74" s="108"/>
      <c r="R74" s="350"/>
      <c r="S74" s="131"/>
      <c r="T74" s="108"/>
      <c r="U74" s="108"/>
      <c r="V74" s="108"/>
      <c r="W74" s="350"/>
      <c r="X74" s="131"/>
      <c r="Y74" s="132"/>
      <c r="Z74" s="132"/>
      <c r="AA74" s="131"/>
      <c r="AB74" s="2162"/>
      <c r="AC74" s="2162"/>
      <c r="AD74" s="224"/>
      <c r="AE74" s="2128"/>
      <c r="AF74" s="108"/>
      <c r="AG74" s="108"/>
      <c r="AH74" s="131"/>
      <c r="AI74" s="2128"/>
      <c r="AJ74" s="108"/>
      <c r="AK74" s="108"/>
      <c r="AL74" s="2017"/>
      <c r="AM74" s="302"/>
      <c r="AN74" s="5"/>
      <c r="AO74" s="5"/>
      <c r="AP74" s="101"/>
      <c r="AQ74" s="1860"/>
      <c r="AR74" s="5"/>
      <c r="AS74" s="5"/>
      <c r="AT74" s="5"/>
    </row>
    <row r="75" spans="1:46" x14ac:dyDescent="0.25">
      <c r="A75" s="2155"/>
      <c r="B75" s="2162" t="s">
        <v>405</v>
      </c>
      <c r="C75" s="2162"/>
      <c r="D75" s="131"/>
      <c r="E75" s="224"/>
      <c r="F75" s="108"/>
      <c r="G75" s="108"/>
      <c r="H75" s="108"/>
      <c r="I75" s="131"/>
      <c r="J75" s="108"/>
      <c r="K75" s="108"/>
      <c r="L75" s="108"/>
      <c r="M75" s="131"/>
      <c r="N75" s="131"/>
      <c r="O75" s="108"/>
      <c r="P75" s="108"/>
      <c r="Q75" s="108"/>
      <c r="R75" s="350"/>
      <c r="S75" s="131"/>
      <c r="T75" s="108"/>
      <c r="U75" s="108"/>
      <c r="V75" s="2162" t="s">
        <v>405</v>
      </c>
      <c r="W75" s="132"/>
      <c r="X75" s="131"/>
      <c r="Y75" s="2156"/>
      <c r="Z75" s="2162"/>
      <c r="AA75" s="224"/>
      <c r="AB75" s="2128"/>
      <c r="AC75" s="108"/>
      <c r="AD75" s="108"/>
      <c r="AE75" s="131"/>
      <c r="AF75" s="2128"/>
      <c r="AG75" s="108"/>
      <c r="AH75" s="108"/>
      <c r="AI75" s="131"/>
      <c r="AJ75" s="2128"/>
      <c r="AK75" s="108"/>
      <c r="AL75" s="2163"/>
      <c r="AM75" s="101"/>
      <c r="AN75" s="1860"/>
      <c r="AO75" s="5"/>
      <c r="AP75" s="5"/>
      <c r="AQ75" s="5"/>
    </row>
    <row r="76" spans="1:46" x14ac:dyDescent="0.25">
      <c r="A76" s="2155"/>
      <c r="B76" s="166" t="s">
        <v>226</v>
      </c>
      <c r="C76" s="166"/>
      <c r="D76" s="131"/>
      <c r="E76" s="166"/>
      <c r="F76" s="166"/>
      <c r="G76" s="166"/>
      <c r="H76" s="2129"/>
      <c r="I76" s="131"/>
      <c r="J76" s="166"/>
      <c r="K76" s="166"/>
      <c r="L76" s="2129"/>
      <c r="M76" s="131"/>
      <c r="N76" s="131"/>
      <c r="O76" s="166"/>
      <c r="P76" s="166"/>
      <c r="Q76" s="2129"/>
      <c r="R76" s="350"/>
      <c r="S76" s="131"/>
      <c r="T76" s="166"/>
      <c r="U76" s="166"/>
      <c r="V76" s="166" t="s">
        <v>227</v>
      </c>
      <c r="W76" s="132"/>
      <c r="X76" s="131"/>
      <c r="Y76" s="2156"/>
      <c r="Z76" s="166"/>
      <c r="AA76" s="166"/>
      <c r="AB76" s="451"/>
      <c r="AC76" s="166"/>
      <c r="AD76" s="2129"/>
      <c r="AE76" s="131"/>
      <c r="AF76" s="451"/>
      <c r="AG76" s="166"/>
      <c r="AH76" s="2129"/>
      <c r="AI76" s="131"/>
      <c r="AJ76" s="451"/>
      <c r="AK76" s="166"/>
      <c r="AL76" s="2164"/>
      <c r="AM76" s="101"/>
      <c r="AN76" s="1860"/>
      <c r="AO76" s="82"/>
      <c r="AP76" s="82"/>
      <c r="AQ76" s="1960"/>
    </row>
    <row r="77" spans="1:46" x14ac:dyDescent="0.25">
      <c r="A77" s="2155"/>
      <c r="B77" s="2295" t="s">
        <v>4</v>
      </c>
      <c r="C77" s="2295" t="s">
        <v>357</v>
      </c>
      <c r="D77" s="2295" t="s">
        <v>5</v>
      </c>
      <c r="E77" s="225"/>
      <c r="F77" s="2379">
        <v>2017</v>
      </c>
      <c r="G77" s="2380"/>
      <c r="H77" s="2380"/>
      <c r="I77" s="2380"/>
      <c r="J77" s="2380"/>
      <c r="K77" s="2381"/>
      <c r="L77" s="2379">
        <v>2016</v>
      </c>
      <c r="M77" s="2380"/>
      <c r="N77" s="2380"/>
      <c r="O77" s="2380"/>
      <c r="P77" s="2380"/>
      <c r="Q77" s="2381"/>
      <c r="R77" s="2156"/>
      <c r="S77" s="132"/>
      <c r="T77" s="132"/>
      <c r="U77" s="131"/>
      <c r="V77" s="2337" t="s">
        <v>4</v>
      </c>
      <c r="W77" s="2350" t="s">
        <v>357</v>
      </c>
      <c r="X77" s="2379">
        <v>2017</v>
      </c>
      <c r="Y77" s="2380"/>
      <c r="Z77" s="2380"/>
      <c r="AA77" s="2380"/>
      <c r="AB77" s="2380"/>
      <c r="AC77" s="2381"/>
      <c r="AD77" s="2379">
        <v>2016</v>
      </c>
      <c r="AE77" s="2380"/>
      <c r="AF77" s="2380"/>
      <c r="AG77" s="2380"/>
      <c r="AH77" s="2380"/>
      <c r="AI77" s="2381"/>
      <c r="AJ77" s="2156"/>
      <c r="AK77" s="2156"/>
      <c r="AL77" s="2157"/>
    </row>
    <row r="78" spans="1:46" ht="15" customHeight="1" x14ac:dyDescent="0.25">
      <c r="A78" s="2155"/>
      <c r="B78" s="2295"/>
      <c r="C78" s="2295"/>
      <c r="D78" s="2295"/>
      <c r="E78" s="225"/>
      <c r="F78" s="2342" t="s">
        <v>228</v>
      </c>
      <c r="G78" s="2342"/>
      <c r="H78" s="2343"/>
      <c r="I78" s="2342" t="s">
        <v>229</v>
      </c>
      <c r="J78" s="2342"/>
      <c r="K78" s="2343"/>
      <c r="L78" s="2342" t="s">
        <v>228</v>
      </c>
      <c r="M78" s="2342"/>
      <c r="N78" s="2343"/>
      <c r="O78" s="2342" t="s">
        <v>229</v>
      </c>
      <c r="P78" s="2342"/>
      <c r="Q78" s="2343"/>
      <c r="R78" s="2156"/>
      <c r="S78" s="2305" t="s">
        <v>656</v>
      </c>
      <c r="T78" s="2305" t="s">
        <v>191</v>
      </c>
      <c r="U78" s="131"/>
      <c r="V78" s="2344"/>
      <c r="W78" s="2344"/>
      <c r="X78" s="2342" t="s">
        <v>228</v>
      </c>
      <c r="Y78" s="2342"/>
      <c r="Z78" s="2343"/>
      <c r="AA78" s="2342" t="s">
        <v>229</v>
      </c>
      <c r="AB78" s="2342"/>
      <c r="AC78" s="2343"/>
      <c r="AD78" s="2342" t="s">
        <v>228</v>
      </c>
      <c r="AE78" s="2342"/>
      <c r="AF78" s="2343"/>
      <c r="AG78" s="2342" t="s">
        <v>229</v>
      </c>
      <c r="AH78" s="2342"/>
      <c r="AI78" s="2343"/>
      <c r="AJ78" s="2156"/>
      <c r="AK78" s="2156"/>
      <c r="AL78" s="2157"/>
    </row>
    <row r="79" spans="1:46" ht="15" customHeight="1" x14ac:dyDescent="0.25">
      <c r="A79" s="2155"/>
      <c r="B79" s="2295"/>
      <c r="C79" s="2295"/>
      <c r="D79" s="2295"/>
      <c r="E79" s="225"/>
      <c r="F79" s="2331" t="s">
        <v>184</v>
      </c>
      <c r="G79" s="2331" t="s">
        <v>230</v>
      </c>
      <c r="H79" s="2331" t="s">
        <v>231</v>
      </c>
      <c r="I79" s="2331" t="s">
        <v>184</v>
      </c>
      <c r="J79" s="2331" t="s">
        <v>230</v>
      </c>
      <c r="K79" s="2331" t="s">
        <v>231</v>
      </c>
      <c r="L79" s="2377" t="s">
        <v>184</v>
      </c>
      <c r="M79" s="2377" t="s">
        <v>230</v>
      </c>
      <c r="N79" s="2377" t="s">
        <v>231</v>
      </c>
      <c r="O79" s="2132" t="s">
        <v>184</v>
      </c>
      <c r="P79" s="2377" t="s">
        <v>230</v>
      </c>
      <c r="Q79" s="2377" t="s">
        <v>231</v>
      </c>
      <c r="R79" s="2156"/>
      <c r="S79" s="2286"/>
      <c r="T79" s="2286"/>
      <c r="U79" s="131"/>
      <c r="V79" s="2344"/>
      <c r="W79" s="2344"/>
      <c r="X79" s="2377" t="s">
        <v>184</v>
      </c>
      <c r="Y79" s="2377" t="s">
        <v>230</v>
      </c>
      <c r="Z79" s="2377" t="s">
        <v>231</v>
      </c>
      <c r="AA79" s="2377" t="s">
        <v>184</v>
      </c>
      <c r="AB79" s="2377" t="s">
        <v>230</v>
      </c>
      <c r="AC79" s="2377" t="s">
        <v>231</v>
      </c>
      <c r="AD79" s="2377" t="s">
        <v>184</v>
      </c>
      <c r="AE79" s="2377" t="s">
        <v>230</v>
      </c>
      <c r="AF79" s="2377" t="s">
        <v>231</v>
      </c>
      <c r="AG79" s="2377" t="s">
        <v>184</v>
      </c>
      <c r="AH79" s="2377" t="s">
        <v>230</v>
      </c>
      <c r="AI79" s="2377" t="s">
        <v>231</v>
      </c>
      <c r="AJ79" s="2156"/>
      <c r="AK79" s="2156"/>
      <c r="AL79" s="2157"/>
    </row>
    <row r="80" spans="1:46" x14ac:dyDescent="0.25">
      <c r="A80" s="2155"/>
      <c r="B80" s="2337"/>
      <c r="C80" s="2337"/>
      <c r="D80" s="2337"/>
      <c r="E80" s="225"/>
      <c r="F80" s="2377"/>
      <c r="G80" s="2377"/>
      <c r="H80" s="2377"/>
      <c r="I80" s="2377"/>
      <c r="J80" s="2377"/>
      <c r="K80" s="2377"/>
      <c r="L80" s="2378"/>
      <c r="M80" s="2378"/>
      <c r="N80" s="2378"/>
      <c r="O80" s="2136"/>
      <c r="P80" s="2378"/>
      <c r="Q80" s="2378"/>
      <c r="R80" s="2156"/>
      <c r="S80" s="2286"/>
      <c r="T80" s="2286"/>
      <c r="U80" s="131"/>
      <c r="V80" s="2345"/>
      <c r="W80" s="2345"/>
      <c r="X80" s="2382"/>
      <c r="Y80" s="2382"/>
      <c r="Z80" s="2382"/>
      <c r="AA80" s="2382"/>
      <c r="AB80" s="2382"/>
      <c r="AC80" s="2382"/>
      <c r="AD80" s="2382"/>
      <c r="AE80" s="2382"/>
      <c r="AF80" s="2382"/>
      <c r="AG80" s="2382"/>
      <c r="AH80" s="2382"/>
      <c r="AI80" s="2382"/>
      <c r="AJ80" s="2156"/>
      <c r="AK80" s="2156"/>
      <c r="AL80" s="2157"/>
    </row>
    <row r="81" spans="1:38" x14ac:dyDescent="0.25">
      <c r="A81" s="2155"/>
      <c r="B81" s="1023" t="s">
        <v>166</v>
      </c>
      <c r="C81" s="1973" t="s">
        <v>681</v>
      </c>
      <c r="D81" s="1982" t="s">
        <v>75</v>
      </c>
      <c r="E81" s="2156"/>
      <c r="F81" s="1008">
        <v>3097.8184472335838</v>
      </c>
      <c r="G81" s="1001">
        <v>3097.8184472335838</v>
      </c>
      <c r="H81" s="1001">
        <v>0</v>
      </c>
      <c r="I81" s="1008">
        <v>5476.5017649003694</v>
      </c>
      <c r="J81" s="1001">
        <v>5476.5017649003694</v>
      </c>
      <c r="K81" s="1001">
        <v>0</v>
      </c>
      <c r="L81" s="1008" t="s">
        <v>123</v>
      </c>
      <c r="M81" s="1001" t="s">
        <v>123</v>
      </c>
      <c r="N81" s="1001" t="s">
        <v>123</v>
      </c>
      <c r="O81" s="1008" t="s">
        <v>123</v>
      </c>
      <c r="P81" s="1001" t="s">
        <v>123</v>
      </c>
      <c r="Q81" s="1001" t="s">
        <v>123</v>
      </c>
      <c r="R81" s="2156"/>
      <c r="S81" s="890">
        <v>0.88666800000000001</v>
      </c>
      <c r="T81" s="891">
        <v>0.90380700000000003</v>
      </c>
      <c r="U81" s="2156"/>
      <c r="V81" s="1023" t="s">
        <v>166</v>
      </c>
      <c r="W81" s="1973" t="s">
        <v>681</v>
      </c>
      <c r="X81" s="1008">
        <f t="shared" ref="X81:AC83" si="20">F81/$S81</f>
        <v>3493.774949849982</v>
      </c>
      <c r="Y81" s="1001">
        <f t="shared" si="20"/>
        <v>3493.774949849982</v>
      </c>
      <c r="Z81" s="1001">
        <f t="shared" si="20"/>
        <v>0</v>
      </c>
      <c r="AA81" s="1008">
        <f t="shared" si="20"/>
        <v>6176.4964619230304</v>
      </c>
      <c r="AB81" s="1001">
        <f t="shared" si="20"/>
        <v>6176.4964619230304</v>
      </c>
      <c r="AC81" s="1001">
        <f t="shared" si="20"/>
        <v>0</v>
      </c>
      <c r="AD81" s="1008" t="s">
        <v>123</v>
      </c>
      <c r="AE81" s="1001" t="s">
        <v>123</v>
      </c>
      <c r="AF81" s="1001" t="s">
        <v>123</v>
      </c>
      <c r="AG81" s="1008" t="s">
        <v>123</v>
      </c>
      <c r="AH81" s="1001" t="s">
        <v>123</v>
      </c>
      <c r="AI81" s="1001" t="s">
        <v>123</v>
      </c>
      <c r="AJ81" s="2156"/>
      <c r="AK81" s="2156"/>
      <c r="AL81" s="2157"/>
    </row>
    <row r="82" spans="1:38" s="1809" customFormat="1" x14ac:dyDescent="0.25">
      <c r="A82" s="2155"/>
      <c r="B82" s="1646" t="s">
        <v>569</v>
      </c>
      <c r="C82" s="2268" t="s">
        <v>739</v>
      </c>
      <c r="D82" s="2269" t="s">
        <v>155</v>
      </c>
      <c r="E82" s="2156"/>
      <c r="F82" s="2279">
        <v>17.100000000000001</v>
      </c>
      <c r="G82" s="2280">
        <v>17.100000000000001</v>
      </c>
      <c r="H82" s="2280">
        <v>0</v>
      </c>
      <c r="I82" s="2279">
        <v>7.8</v>
      </c>
      <c r="J82" s="2280">
        <v>7.8</v>
      </c>
      <c r="K82" s="2280">
        <v>0</v>
      </c>
      <c r="L82" s="2279">
        <v>0</v>
      </c>
      <c r="M82" s="2280">
        <v>0</v>
      </c>
      <c r="N82" s="2280">
        <v>0</v>
      </c>
      <c r="O82" s="2279">
        <v>19.600000000000001</v>
      </c>
      <c r="P82" s="2280">
        <v>19.600000000000001</v>
      </c>
      <c r="Q82" s="2280">
        <v>0</v>
      </c>
      <c r="R82" s="2156"/>
      <c r="S82" s="2281">
        <v>2.3941439999999998</v>
      </c>
      <c r="T82" s="2282">
        <v>2.1408200000000002</v>
      </c>
      <c r="U82" s="2156"/>
      <c r="V82" s="2277" t="s">
        <v>569</v>
      </c>
      <c r="W82" s="2278" t="s">
        <v>739</v>
      </c>
      <c r="X82" s="2279">
        <f t="shared" ref="X82" si="21">F82/$S82</f>
        <v>7.1424275231565026</v>
      </c>
      <c r="Y82" s="2280">
        <f t="shared" ref="Y82" si="22">G82/$S82</f>
        <v>7.1424275231565026</v>
      </c>
      <c r="Z82" s="2280">
        <f t="shared" ref="Z82" si="23">H82/$S82</f>
        <v>0</v>
      </c>
      <c r="AA82" s="2279">
        <f t="shared" ref="AA82" si="24">I82/$S82</f>
        <v>3.2579493965275272</v>
      </c>
      <c r="AB82" s="2280">
        <f t="shared" ref="AB82" si="25">J82/$S82</f>
        <v>3.2579493965275272</v>
      </c>
      <c r="AC82" s="2280">
        <f t="shared" ref="AC82" si="26">K82/$S82</f>
        <v>0</v>
      </c>
      <c r="AD82" s="2279">
        <f t="shared" ref="AD82:AG83" si="27">L82/$T82</f>
        <v>0</v>
      </c>
      <c r="AE82" s="2280">
        <f t="shared" si="27"/>
        <v>0</v>
      </c>
      <c r="AF82" s="2280">
        <f t="shared" si="27"/>
        <v>0</v>
      </c>
      <c r="AG82" s="2279">
        <f t="shared" si="27"/>
        <v>9.1553703721004105</v>
      </c>
      <c r="AH82" s="2280">
        <f t="shared" ref="AH82" si="28">P82/$T82</f>
        <v>9.1553703721004105</v>
      </c>
      <c r="AI82" s="2280">
        <f t="shared" ref="AI82" si="29">Q82/$T82</f>
        <v>0</v>
      </c>
      <c r="AJ82" s="2156"/>
      <c r="AK82" s="2156"/>
      <c r="AL82" s="2157"/>
    </row>
    <row r="83" spans="1:38" x14ac:dyDescent="0.25">
      <c r="A83" s="2155"/>
      <c r="B83" s="1025" t="s">
        <v>177</v>
      </c>
      <c r="C83" s="1969" t="s">
        <v>682</v>
      </c>
      <c r="D83" s="1995" t="s">
        <v>178</v>
      </c>
      <c r="E83" s="2156"/>
      <c r="F83" s="1073">
        <v>8.3000000000000007</v>
      </c>
      <c r="G83" s="1074">
        <v>8.26</v>
      </c>
      <c r="H83" s="1074">
        <v>0</v>
      </c>
      <c r="I83" s="1073">
        <v>148.56</v>
      </c>
      <c r="J83" s="1074">
        <v>148.56</v>
      </c>
      <c r="K83" s="1074">
        <v>0</v>
      </c>
      <c r="L83" s="1073">
        <v>49.11</v>
      </c>
      <c r="M83" s="1074">
        <v>34.65</v>
      </c>
      <c r="N83" s="1074">
        <v>14.46</v>
      </c>
      <c r="O83" s="1073">
        <v>142.21</v>
      </c>
      <c r="P83" s="1074">
        <v>142.21</v>
      </c>
      <c r="Q83" s="1074">
        <v>0</v>
      </c>
      <c r="R83" s="2156"/>
      <c r="S83" s="894">
        <v>3.4840659999999999</v>
      </c>
      <c r="T83" s="895">
        <v>4.1783000000000001</v>
      </c>
      <c r="U83" s="2156"/>
      <c r="V83" s="1025" t="s">
        <v>177</v>
      </c>
      <c r="W83" s="1969" t="s">
        <v>682</v>
      </c>
      <c r="X83" s="1073">
        <f t="shared" si="20"/>
        <v>2.38227404417712</v>
      </c>
      <c r="Y83" s="1074">
        <f t="shared" si="20"/>
        <v>2.3707932054100009</v>
      </c>
      <c r="Z83" s="1074">
        <f t="shared" si="20"/>
        <v>0</v>
      </c>
      <c r="AA83" s="1073">
        <f t="shared" si="20"/>
        <v>42.639835181078659</v>
      </c>
      <c r="AB83" s="1074">
        <f t="shared" si="20"/>
        <v>42.639835181078659</v>
      </c>
      <c r="AC83" s="1074">
        <f t="shared" si="20"/>
        <v>0</v>
      </c>
      <c r="AD83" s="1073">
        <f t="shared" si="27"/>
        <v>11.753583993490174</v>
      </c>
      <c r="AE83" s="1074">
        <f t="shared" si="27"/>
        <v>8.2928463729267872</v>
      </c>
      <c r="AF83" s="1074">
        <f t="shared" si="27"/>
        <v>3.4607376205633873</v>
      </c>
      <c r="AG83" s="1073">
        <f t="shared" si="27"/>
        <v>34.035373237919728</v>
      </c>
      <c r="AH83" s="1074">
        <f t="shared" ref="AH83" si="30">P83/$T83</f>
        <v>34.035373237919728</v>
      </c>
      <c r="AI83" s="1074">
        <f t="shared" ref="AI83" si="31">Q83/$T83</f>
        <v>0</v>
      </c>
      <c r="AJ83" s="2156"/>
      <c r="AK83" s="2156"/>
      <c r="AL83" s="2157"/>
    </row>
    <row r="84" spans="1:38" x14ac:dyDescent="0.25">
      <c r="A84" s="2158"/>
      <c r="B84" s="2159"/>
      <c r="C84" s="2159"/>
      <c r="D84" s="2159"/>
      <c r="E84" s="2159"/>
      <c r="F84" s="2159"/>
      <c r="G84" s="2159"/>
      <c r="H84" s="2159"/>
      <c r="I84" s="2159"/>
      <c r="J84" s="2159"/>
      <c r="K84" s="2159"/>
      <c r="L84" s="2159"/>
      <c r="M84" s="2159"/>
      <c r="N84" s="2159"/>
      <c r="O84" s="2159"/>
      <c r="P84" s="2159"/>
      <c r="Q84" s="2159"/>
      <c r="R84" s="2159"/>
      <c r="S84" s="2159"/>
      <c r="T84" s="2159"/>
      <c r="U84" s="2159"/>
      <c r="V84" s="2159"/>
      <c r="W84" s="2159"/>
      <c r="X84" s="2159"/>
      <c r="Y84" s="2159"/>
      <c r="Z84" s="2159"/>
      <c r="AA84" s="2159"/>
      <c r="AB84" s="2159"/>
      <c r="AC84" s="2159"/>
      <c r="AD84" s="2159"/>
      <c r="AE84" s="2159"/>
      <c r="AF84" s="2159"/>
      <c r="AG84" s="2159"/>
      <c r="AH84" s="2159"/>
      <c r="AI84" s="2159"/>
      <c r="AJ84" s="2159"/>
      <c r="AK84" s="2159"/>
      <c r="AL84" s="2161"/>
    </row>
    <row r="85" spans="1:38" x14ac:dyDescent="0.25">
      <c r="A85" s="2152"/>
      <c r="B85" s="2153"/>
      <c r="C85" s="2153"/>
      <c r="D85" s="2153"/>
      <c r="E85" s="2153"/>
      <c r="F85" s="2153"/>
      <c r="G85" s="2153"/>
      <c r="H85" s="2153"/>
      <c r="I85" s="2153"/>
      <c r="J85" s="2153"/>
      <c r="K85" s="2153"/>
      <c r="L85" s="2153"/>
      <c r="M85" s="2153"/>
      <c r="N85" s="2153"/>
      <c r="O85" s="2153"/>
      <c r="P85" s="2153"/>
      <c r="Q85" s="2153"/>
      <c r="R85" s="2153"/>
      <c r="S85" s="2153"/>
      <c r="T85" s="2153"/>
      <c r="U85" s="2153"/>
      <c r="V85" s="2153"/>
      <c r="W85" s="2153"/>
      <c r="X85" s="2153"/>
      <c r="Y85" s="2153"/>
      <c r="Z85" s="2153"/>
      <c r="AA85" s="2153"/>
      <c r="AB85" s="2153"/>
      <c r="AC85" s="2153"/>
      <c r="AD85" s="2153"/>
      <c r="AE85" s="2153"/>
      <c r="AF85" s="2153"/>
      <c r="AG85" s="2153"/>
      <c r="AH85" s="2153"/>
      <c r="AI85" s="2153"/>
      <c r="AJ85" s="2153"/>
      <c r="AK85" s="2153"/>
      <c r="AL85" s="2154"/>
    </row>
    <row r="86" spans="1:38" x14ac:dyDescent="0.25">
      <c r="A86" s="2155"/>
      <c r="B86" s="6" t="s">
        <v>688</v>
      </c>
      <c r="C86" s="223"/>
      <c r="D86" s="322"/>
      <c r="E86" s="132"/>
      <c r="F86" s="223"/>
      <c r="G86" s="132"/>
      <c r="H86" s="132"/>
      <c r="I86" s="132"/>
      <c r="J86" s="132"/>
      <c r="K86" s="132"/>
      <c r="L86" s="132"/>
      <c r="M86" s="132"/>
      <c r="N86" s="132"/>
      <c r="O86" s="132"/>
      <c r="P86" s="2156"/>
      <c r="Q86" s="2156"/>
      <c r="R86" s="2156"/>
      <c r="S86" s="2156"/>
      <c r="T86" s="2156"/>
      <c r="U86" s="2156"/>
      <c r="V86" s="2156"/>
      <c r="W86" s="2156"/>
      <c r="X86" s="2156"/>
      <c r="Y86" s="2156"/>
      <c r="Z86" s="2156"/>
      <c r="AA86" s="2156"/>
      <c r="AB86" s="2156"/>
      <c r="AC86" s="2156"/>
      <c r="AD86" s="2156"/>
      <c r="AE86" s="2156"/>
      <c r="AF86" s="2156"/>
      <c r="AG86" s="2156"/>
      <c r="AH86" s="2156"/>
      <c r="AI86" s="2156"/>
      <c r="AJ86" s="2156"/>
      <c r="AK86" s="2156"/>
      <c r="AL86" s="2157"/>
    </row>
    <row r="87" spans="1:38" x14ac:dyDescent="0.25">
      <c r="A87" s="2155"/>
      <c r="B87" s="6" t="s">
        <v>407</v>
      </c>
      <c r="C87" s="106"/>
      <c r="D87" s="106"/>
      <c r="E87" s="132"/>
      <c r="F87" s="166"/>
      <c r="G87" s="132"/>
      <c r="H87" s="132"/>
      <c r="I87" s="166"/>
      <c r="J87" s="132"/>
      <c r="K87" s="132"/>
      <c r="L87" s="166"/>
      <c r="M87" s="132"/>
      <c r="N87" s="132"/>
      <c r="O87" s="2156"/>
      <c r="P87" s="2156"/>
      <c r="Q87" s="2156"/>
      <c r="R87" s="2156"/>
      <c r="S87" s="2156"/>
      <c r="T87" s="2156"/>
      <c r="U87" s="2156"/>
      <c r="V87" s="2156"/>
      <c r="W87" s="2156"/>
      <c r="X87" s="2156"/>
      <c r="Y87" s="2156"/>
      <c r="Z87" s="2156"/>
      <c r="AA87" s="2156"/>
      <c r="AB87" s="2156"/>
      <c r="AC87" s="2156"/>
      <c r="AD87" s="2156"/>
      <c r="AE87" s="2156"/>
      <c r="AF87" s="2156"/>
      <c r="AG87" s="2156"/>
      <c r="AH87" s="2156"/>
      <c r="AI87" s="2156"/>
      <c r="AJ87" s="2156"/>
      <c r="AK87" s="2156"/>
      <c r="AL87" s="2157"/>
    </row>
    <row r="88" spans="1:38" x14ac:dyDescent="0.25">
      <c r="A88" s="2155"/>
      <c r="B88" s="2337" t="s">
        <v>4</v>
      </c>
      <c r="C88" s="2337" t="s">
        <v>408</v>
      </c>
      <c r="D88" s="185"/>
      <c r="E88" s="2337" t="s">
        <v>594</v>
      </c>
      <c r="F88" s="2337" t="s">
        <v>288</v>
      </c>
      <c r="G88" s="2337" t="s">
        <v>595</v>
      </c>
      <c r="H88" s="2337" t="s">
        <v>288</v>
      </c>
      <c r="I88" s="2337" t="s">
        <v>596</v>
      </c>
      <c r="J88" s="2337" t="s">
        <v>289</v>
      </c>
      <c r="K88" s="185"/>
      <c r="L88" s="2156"/>
      <c r="M88" s="2156"/>
      <c r="N88" s="2156"/>
      <c r="O88" s="2156"/>
      <c r="P88" s="2156"/>
      <c r="Q88" s="2156"/>
      <c r="R88" s="2156"/>
      <c r="S88" s="2156"/>
      <c r="T88" s="2156"/>
      <c r="U88" s="2156"/>
      <c r="V88" s="2156"/>
      <c r="W88" s="2156"/>
      <c r="X88" s="2156"/>
      <c r="Y88" s="2156"/>
      <c r="Z88" s="2156"/>
      <c r="AA88" s="2156"/>
      <c r="AB88" s="2156"/>
      <c r="AC88" s="2156"/>
      <c r="AD88" s="2156"/>
      <c r="AE88" s="2156"/>
      <c r="AF88" s="2156"/>
      <c r="AG88" s="2156"/>
      <c r="AH88" s="2156"/>
      <c r="AI88" s="2156"/>
      <c r="AJ88" s="2156"/>
      <c r="AK88" s="2156"/>
      <c r="AL88" s="2157"/>
    </row>
    <row r="89" spans="1:38" x14ac:dyDescent="0.25">
      <c r="A89" s="2155"/>
      <c r="B89" s="2344"/>
      <c r="C89" s="2344"/>
      <c r="D89" s="185"/>
      <c r="E89" s="2344"/>
      <c r="F89" s="2344"/>
      <c r="G89" s="2344"/>
      <c r="H89" s="2344"/>
      <c r="I89" s="2344"/>
      <c r="J89" s="2344"/>
      <c r="K89" s="185"/>
      <c r="L89" s="2156"/>
      <c r="M89" s="2156"/>
      <c r="N89" s="2156"/>
      <c r="O89" s="2156"/>
      <c r="P89" s="2156"/>
      <c r="Q89" s="2156"/>
      <c r="R89" s="2156"/>
      <c r="S89" s="2156"/>
      <c r="T89" s="2156"/>
      <c r="U89" s="2156"/>
      <c r="V89" s="2156"/>
      <c r="W89" s="2156"/>
      <c r="X89" s="2156"/>
      <c r="Y89" s="2156"/>
      <c r="Z89" s="2156"/>
      <c r="AA89" s="2156"/>
      <c r="AB89" s="2156"/>
      <c r="AC89" s="2156"/>
      <c r="AD89" s="2156"/>
      <c r="AE89" s="2156"/>
      <c r="AF89" s="2156"/>
      <c r="AG89" s="2156"/>
      <c r="AH89" s="2156"/>
      <c r="AI89" s="2156"/>
      <c r="AJ89" s="2156"/>
      <c r="AK89" s="2156"/>
      <c r="AL89" s="2157"/>
    </row>
    <row r="90" spans="1:38" x14ac:dyDescent="0.25">
      <c r="A90" s="2155"/>
      <c r="B90" s="2345"/>
      <c r="C90" s="2345"/>
      <c r="D90" s="71"/>
      <c r="E90" s="2345"/>
      <c r="F90" s="2345"/>
      <c r="G90" s="2345"/>
      <c r="H90" s="2345"/>
      <c r="I90" s="2345"/>
      <c r="J90" s="2345"/>
      <c r="K90" s="71"/>
      <c r="L90" s="2156"/>
      <c r="M90" s="2156"/>
      <c r="N90" s="2156"/>
      <c r="O90" s="2156"/>
      <c r="P90" s="2156"/>
      <c r="Q90" s="2156"/>
      <c r="R90" s="2156"/>
      <c r="S90" s="2156"/>
      <c r="T90" s="2156"/>
      <c r="U90" s="2156"/>
      <c r="V90" s="2156"/>
      <c r="W90" s="2156"/>
      <c r="X90" s="2156"/>
      <c r="Y90" s="2156"/>
      <c r="Z90" s="2156"/>
      <c r="AA90" s="2156"/>
      <c r="AB90" s="2156"/>
      <c r="AC90" s="2156"/>
      <c r="AD90" s="2156"/>
      <c r="AE90" s="2156"/>
      <c r="AF90" s="2156"/>
      <c r="AG90" s="2156"/>
      <c r="AH90" s="2156"/>
      <c r="AI90" s="2156"/>
      <c r="AJ90" s="2156"/>
      <c r="AK90" s="2156"/>
      <c r="AL90" s="2157"/>
    </row>
    <row r="91" spans="1:38" x14ac:dyDescent="0.25">
      <c r="A91" s="2155"/>
      <c r="B91" s="1689"/>
      <c r="C91" s="1689"/>
      <c r="D91" s="1689"/>
      <c r="E91" s="1689"/>
      <c r="F91" s="1689"/>
      <c r="G91" s="1689"/>
      <c r="H91" s="1689"/>
      <c r="I91" s="1689"/>
      <c r="J91" s="1689"/>
      <c r="K91" s="1689"/>
      <c r="L91" s="2156"/>
      <c r="M91" s="2156"/>
      <c r="N91" s="2156"/>
      <c r="O91" s="2156"/>
      <c r="P91" s="2156"/>
      <c r="Q91" s="2156"/>
      <c r="R91" s="2156"/>
      <c r="S91" s="2156"/>
      <c r="T91" s="2156"/>
      <c r="U91" s="2156"/>
      <c r="V91" s="2156"/>
      <c r="W91" s="2156"/>
      <c r="X91" s="2156"/>
      <c r="Y91" s="2156"/>
      <c r="Z91" s="2156"/>
      <c r="AA91" s="2156"/>
      <c r="AB91" s="2156"/>
      <c r="AC91" s="2156"/>
      <c r="AD91" s="2156"/>
      <c r="AE91" s="2156"/>
      <c r="AF91" s="2156"/>
      <c r="AG91" s="2156"/>
      <c r="AH91" s="2156"/>
      <c r="AI91" s="2156"/>
      <c r="AJ91" s="2156"/>
      <c r="AK91" s="2156"/>
      <c r="AL91" s="2157"/>
    </row>
    <row r="92" spans="1:38" x14ac:dyDescent="0.25">
      <c r="A92" s="2155"/>
      <c r="B92" s="1955"/>
      <c r="C92" s="1689"/>
      <c r="D92" s="1689"/>
      <c r="E92" s="1691"/>
      <c r="F92" s="1691"/>
      <c r="G92" s="1691"/>
      <c r="H92" s="1691"/>
      <c r="I92" s="1691"/>
      <c r="J92" s="1691"/>
      <c r="K92" s="1689"/>
      <c r="L92" s="2156"/>
      <c r="M92" s="2156"/>
      <c r="N92" s="2156"/>
      <c r="O92" s="2156"/>
      <c r="P92" s="2156"/>
      <c r="Q92" s="2156"/>
      <c r="R92" s="2156"/>
      <c r="S92" s="2156"/>
      <c r="T92" s="2156"/>
      <c r="U92" s="2156"/>
      <c r="V92" s="2156"/>
      <c r="W92" s="2156"/>
      <c r="X92" s="2156"/>
      <c r="Y92" s="2156"/>
      <c r="Z92" s="2156"/>
      <c r="AA92" s="2156"/>
      <c r="AB92" s="2156"/>
      <c r="AC92" s="2156"/>
      <c r="AD92" s="2156"/>
      <c r="AE92" s="2156"/>
      <c r="AF92" s="2156"/>
      <c r="AG92" s="2156"/>
      <c r="AH92" s="2156"/>
      <c r="AI92" s="2156"/>
      <c r="AJ92" s="2156"/>
      <c r="AK92" s="2156"/>
      <c r="AL92" s="2157"/>
    </row>
    <row r="93" spans="1:38" x14ac:dyDescent="0.25">
      <c r="A93" s="2155"/>
      <c r="B93" s="1023" t="s">
        <v>166</v>
      </c>
      <c r="C93" s="1973" t="s">
        <v>685</v>
      </c>
      <c r="D93" s="1974" t="s">
        <v>290</v>
      </c>
      <c r="E93" s="1866">
        <v>9868.3807684399999</v>
      </c>
      <c r="F93" s="1867">
        <v>42999</v>
      </c>
      <c r="G93" s="1866">
        <v>7797.5220030399996</v>
      </c>
      <c r="H93" s="1867">
        <v>42739</v>
      </c>
      <c r="I93" s="1866">
        <v>9465.7879833299994</v>
      </c>
      <c r="J93" s="1883" t="s">
        <v>123</v>
      </c>
      <c r="K93" s="836"/>
      <c r="L93" s="2156"/>
      <c r="M93" s="2156"/>
      <c r="N93" s="2156"/>
      <c r="O93" s="2156"/>
      <c r="P93" s="2156"/>
      <c r="Q93" s="2156"/>
      <c r="R93" s="2156"/>
      <c r="S93" s="2156"/>
      <c r="T93" s="2156"/>
      <c r="U93" s="2156"/>
      <c r="V93" s="2156"/>
      <c r="W93" s="2156"/>
      <c r="X93" s="2156"/>
      <c r="Y93" s="2156"/>
      <c r="Z93" s="2156"/>
      <c r="AA93" s="2156"/>
      <c r="AB93" s="2156"/>
      <c r="AC93" s="2156"/>
      <c r="AD93" s="2156"/>
      <c r="AE93" s="2156"/>
      <c r="AF93" s="2156"/>
      <c r="AG93" s="2156"/>
      <c r="AH93" s="2156"/>
      <c r="AI93" s="2156"/>
      <c r="AJ93" s="2156"/>
      <c r="AK93" s="2156"/>
      <c r="AL93" s="2157"/>
    </row>
    <row r="94" spans="1:38" x14ac:dyDescent="0.25">
      <c r="A94" s="2155"/>
      <c r="B94" s="1024" t="s">
        <v>166</v>
      </c>
      <c r="C94" s="1966" t="s">
        <v>686</v>
      </c>
      <c r="D94" s="1975" t="s">
        <v>290</v>
      </c>
      <c r="E94" s="1967">
        <v>1049.6300000000001</v>
      </c>
      <c r="F94" s="1777">
        <v>43098</v>
      </c>
      <c r="G94" s="1967">
        <v>849.91</v>
      </c>
      <c r="H94" s="1777">
        <v>42738</v>
      </c>
      <c r="I94" s="1967">
        <v>1049.6300000000001</v>
      </c>
      <c r="J94" s="1968" t="s">
        <v>123</v>
      </c>
      <c r="K94" s="836"/>
      <c r="L94" s="2156"/>
      <c r="M94" s="2156"/>
      <c r="N94" s="2156"/>
      <c r="O94" s="2156"/>
      <c r="P94" s="2156"/>
      <c r="Q94" s="2156"/>
      <c r="R94" s="2156"/>
      <c r="S94" s="2156"/>
      <c r="T94" s="2156"/>
      <c r="U94" s="2156"/>
      <c r="V94" s="2156"/>
      <c r="W94" s="2156"/>
      <c r="X94" s="2156"/>
      <c r="Y94" s="2156"/>
      <c r="Z94" s="2156"/>
      <c r="AA94" s="2156"/>
      <c r="AB94" s="2156"/>
      <c r="AC94" s="2156"/>
      <c r="AD94" s="2156"/>
      <c r="AE94" s="2156"/>
      <c r="AF94" s="2156"/>
      <c r="AG94" s="2156"/>
      <c r="AH94" s="2156"/>
      <c r="AI94" s="2156"/>
      <c r="AJ94" s="2156"/>
      <c r="AK94" s="2156"/>
      <c r="AL94" s="2157"/>
    </row>
    <row r="95" spans="1:38" x14ac:dyDescent="0.25">
      <c r="A95" s="2155"/>
      <c r="B95" s="1025" t="s">
        <v>177</v>
      </c>
      <c r="C95" s="1969" t="s">
        <v>687</v>
      </c>
      <c r="D95" s="1976" t="s">
        <v>122</v>
      </c>
      <c r="E95" s="1970">
        <v>340.64</v>
      </c>
      <c r="F95" s="1971">
        <v>42825</v>
      </c>
      <c r="G95" s="1970">
        <v>271.29000000000002</v>
      </c>
      <c r="H95" s="1971">
        <v>43096</v>
      </c>
      <c r="I95" s="1970">
        <v>278.22000000000003</v>
      </c>
      <c r="J95" s="1972" t="s">
        <v>123</v>
      </c>
      <c r="K95" s="2156"/>
      <c r="L95" s="2156"/>
      <c r="M95" s="2156"/>
      <c r="N95" s="2156"/>
      <c r="O95" s="2156"/>
      <c r="P95" s="2156"/>
      <c r="Q95" s="2156"/>
      <c r="R95" s="2156"/>
      <c r="S95" s="2156"/>
      <c r="T95" s="2156"/>
      <c r="U95" s="2156"/>
      <c r="V95" s="2156"/>
      <c r="W95" s="2156"/>
      <c r="X95" s="2156"/>
      <c r="Y95" s="2156"/>
      <c r="Z95" s="2156"/>
      <c r="AA95" s="2156"/>
      <c r="AB95" s="2156"/>
      <c r="AC95" s="2156"/>
      <c r="AD95" s="2156"/>
      <c r="AE95" s="2156"/>
      <c r="AF95" s="2156"/>
      <c r="AG95" s="2156"/>
      <c r="AH95" s="2156"/>
      <c r="AI95" s="2156"/>
      <c r="AJ95" s="2156"/>
      <c r="AK95" s="2156"/>
      <c r="AL95" s="2157"/>
    </row>
    <row r="96" spans="1:38" x14ac:dyDescent="0.25">
      <c r="A96" s="2158"/>
      <c r="B96" s="2159"/>
      <c r="C96" s="2159"/>
      <c r="D96" s="2160"/>
      <c r="E96" s="2159"/>
      <c r="F96" s="2159"/>
      <c r="G96" s="2159"/>
      <c r="H96" s="2159"/>
      <c r="I96" s="2159"/>
      <c r="J96" s="2159"/>
      <c r="K96" s="2159"/>
      <c r="L96" s="2159"/>
      <c r="M96" s="2159"/>
      <c r="N96" s="2159"/>
      <c r="O96" s="2159"/>
      <c r="P96" s="2159"/>
      <c r="Q96" s="2159"/>
      <c r="R96" s="2159"/>
      <c r="S96" s="2159"/>
      <c r="T96" s="2159"/>
      <c r="U96" s="2159"/>
      <c r="V96" s="2159"/>
      <c r="W96" s="2159"/>
      <c r="X96" s="2159"/>
      <c r="Y96" s="2159"/>
      <c r="Z96" s="2159"/>
      <c r="AA96" s="2159"/>
      <c r="AB96" s="2159"/>
      <c r="AC96" s="2159"/>
      <c r="AD96" s="2159"/>
      <c r="AE96" s="2159"/>
      <c r="AF96" s="2159"/>
      <c r="AG96" s="2159"/>
      <c r="AH96" s="2159"/>
      <c r="AI96" s="2159"/>
      <c r="AJ96" s="2159"/>
      <c r="AK96" s="2159"/>
      <c r="AL96" s="2161"/>
    </row>
    <row r="97" spans="1:6" x14ac:dyDescent="0.25">
      <c r="A97" s="1809"/>
      <c r="B97" s="1809"/>
      <c r="C97" s="1809"/>
      <c r="D97" s="1809"/>
      <c r="E97" s="1809"/>
      <c r="F97" s="1809"/>
    </row>
    <row r="98" spans="1:6" x14ac:dyDescent="0.25">
      <c r="A98" s="1809"/>
      <c r="B98" s="1809"/>
      <c r="C98" s="1809"/>
      <c r="D98" s="1809"/>
      <c r="E98" s="1809"/>
      <c r="F98" s="1809"/>
    </row>
    <row r="99" spans="1:6" x14ac:dyDescent="0.25">
      <c r="A99" s="1809"/>
      <c r="B99" s="1809"/>
      <c r="C99" s="1809"/>
      <c r="D99" s="1809"/>
      <c r="E99" s="1809"/>
      <c r="F99" s="1809"/>
    </row>
  </sheetData>
  <mergeCells count="106">
    <mergeCell ref="AD77:AI77"/>
    <mergeCell ref="F79:F80"/>
    <mergeCell ref="G79:G80"/>
    <mergeCell ref="AA78:AC78"/>
    <mergeCell ref="AC79:AC80"/>
    <mergeCell ref="AF79:AF80"/>
    <mergeCell ref="AH79:AH80"/>
    <mergeCell ref="AI79:AI80"/>
    <mergeCell ref="AE79:AE80"/>
    <mergeCell ref="AG79:AG80"/>
    <mergeCell ref="AG78:AI78"/>
    <mergeCell ref="AD78:AF78"/>
    <mergeCell ref="B88:B90"/>
    <mergeCell ref="C88:C90"/>
    <mergeCell ref="E88:E90"/>
    <mergeCell ref="F88:F90"/>
    <mergeCell ref="G88:G90"/>
    <mergeCell ref="H88:H90"/>
    <mergeCell ref="I88:I90"/>
    <mergeCell ref="J88:J90"/>
    <mergeCell ref="AD79:AD80"/>
    <mergeCell ref="AA79:AA80"/>
    <mergeCell ref="AB79:AB80"/>
    <mergeCell ref="M79:M80"/>
    <mergeCell ref="N79:N80"/>
    <mergeCell ref="Y79:Y80"/>
    <mergeCell ref="Z79:Z80"/>
    <mergeCell ref="T78:T80"/>
    <mergeCell ref="S78:S80"/>
    <mergeCell ref="X78:Z78"/>
    <mergeCell ref="X79:X80"/>
    <mergeCell ref="O78:Q78"/>
    <mergeCell ref="L79:L80"/>
    <mergeCell ref="P79:P80"/>
    <mergeCell ref="X65:X67"/>
    <mergeCell ref="E66:E67"/>
    <mergeCell ref="H66:H67"/>
    <mergeCell ref="B77:B80"/>
    <mergeCell ref="C77:C80"/>
    <mergeCell ref="D77:D80"/>
    <mergeCell ref="H79:H80"/>
    <mergeCell ref="I79:I80"/>
    <mergeCell ref="J79:J80"/>
    <mergeCell ref="K79:K80"/>
    <mergeCell ref="B65:B67"/>
    <mergeCell ref="C65:C67"/>
    <mergeCell ref="D65:D67"/>
    <mergeCell ref="E65:G65"/>
    <mergeCell ref="H65:J65"/>
    <mergeCell ref="Q79:Q80"/>
    <mergeCell ref="F78:H78"/>
    <mergeCell ref="I78:K78"/>
    <mergeCell ref="L77:Q77"/>
    <mergeCell ref="F77:K77"/>
    <mergeCell ref="X77:AC77"/>
    <mergeCell ref="R65:T65"/>
    <mergeCell ref="U65:W65"/>
    <mergeCell ref="L78:N78"/>
    <mergeCell ref="E37:G37"/>
    <mergeCell ref="E38:E39"/>
    <mergeCell ref="K37:M37"/>
    <mergeCell ref="E51:G51"/>
    <mergeCell ref="H51:J51"/>
    <mergeCell ref="E52:E53"/>
    <mergeCell ref="G8:G10"/>
    <mergeCell ref="B23:B25"/>
    <mergeCell ref="C23:C25"/>
    <mergeCell ref="E23:G23"/>
    <mergeCell ref="I23:K23"/>
    <mergeCell ref="E24:E25"/>
    <mergeCell ref="I24:I25"/>
    <mergeCell ref="B8:B10"/>
    <mergeCell ref="C8:C10"/>
    <mergeCell ref="D8:D10"/>
    <mergeCell ref="E8:E10"/>
    <mergeCell ref="F8:F10"/>
    <mergeCell ref="E36:G36"/>
    <mergeCell ref="B51:B53"/>
    <mergeCell ref="C51:C53"/>
    <mergeCell ref="D51:D53"/>
    <mergeCell ref="B37:B39"/>
    <mergeCell ref="C37:C39"/>
    <mergeCell ref="X51:X53"/>
    <mergeCell ref="N8:N10"/>
    <mergeCell ref="H36:J36"/>
    <mergeCell ref="K36:M36"/>
    <mergeCell ref="R51:T51"/>
    <mergeCell ref="O36:Q36"/>
    <mergeCell ref="U36:W36"/>
    <mergeCell ref="R36:T36"/>
    <mergeCell ref="M51:M53"/>
    <mergeCell ref="N51:N53"/>
    <mergeCell ref="H37:J37"/>
    <mergeCell ref="O37:Q37"/>
    <mergeCell ref="R37:T37"/>
    <mergeCell ref="U37:W37"/>
    <mergeCell ref="K65:K67"/>
    <mergeCell ref="K51:K53"/>
    <mergeCell ref="V77:V80"/>
    <mergeCell ref="W77:W80"/>
    <mergeCell ref="P8:P10"/>
    <mergeCell ref="I8:I10"/>
    <mergeCell ref="J8:J10"/>
    <mergeCell ref="L8:L10"/>
    <mergeCell ref="M8:M10"/>
    <mergeCell ref="O8:O10"/>
  </mergeCells>
  <dataValidations count="2">
    <dataValidation operator="greaterThanOrEqual" showInputMessage="1" showErrorMessage="1" prompt="Please enter number in millions of local currency" sqref="F17:F18" xr:uid="{BBD481EB-4D3F-4E12-94AD-A6AEAD0D03AB}"/>
    <dataValidation type="decimal" operator="greaterThanOrEqual" allowBlank="1" showInputMessage="1" showErrorMessage="1" prompt="Please enter number in millions of local currency" sqref="E55 F81:F82" xr:uid="{FC80ECEC-3EC4-4E48-BD66-B29A419A32C7}">
      <formula1>0</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98"/>
  <sheetViews>
    <sheetView showGridLines="0" topLeftCell="A31" zoomScale="85" zoomScaleNormal="85" workbookViewId="0">
      <selection activeCell="Z42" sqref="Z42"/>
    </sheetView>
  </sheetViews>
  <sheetFormatPr defaultColWidth="11.42578125" defaultRowHeight="15" x14ac:dyDescent="0.25"/>
  <cols>
    <col min="1" max="1" width="2.85546875" style="2" customWidth="1"/>
    <col min="2" max="2" width="37.5703125" style="2" customWidth="1"/>
    <col min="3" max="3" width="5.28515625" style="2" bestFit="1" customWidth="1"/>
    <col min="4" max="4" width="15.7109375" style="2" customWidth="1"/>
    <col min="5" max="5" width="16.5703125" style="2" customWidth="1"/>
    <col min="6" max="6" width="15.7109375" style="2" customWidth="1"/>
    <col min="7" max="7" width="2.85546875" style="2" customWidth="1"/>
    <col min="8" max="10" width="15.7109375" style="2" customWidth="1"/>
    <col min="11" max="11" width="2.85546875" style="2" customWidth="1"/>
    <col min="12" max="12" width="10.85546875" style="184" customWidth="1"/>
    <col min="13" max="13" width="2.85546875" style="2" customWidth="1"/>
    <col min="14" max="15" width="15.7109375" style="2" customWidth="1"/>
    <col min="16" max="16" width="2.85546875" style="2" customWidth="1"/>
    <col min="17" max="17" width="37.5703125" style="2" customWidth="1"/>
    <col min="18" max="20" width="15.7109375" style="2" customWidth="1"/>
    <col min="21" max="21" width="2.85546875" style="2" customWidth="1"/>
    <col min="22" max="24" width="15.7109375" style="2" customWidth="1"/>
    <col min="25" max="25" width="2.85546875" style="2" customWidth="1"/>
    <col min="26" max="26" width="10.85546875" style="2" customWidth="1"/>
    <col min="27" max="27" width="2.85546875" style="2" customWidth="1"/>
    <col min="28" max="254" width="11.42578125" style="2"/>
    <col min="255" max="255" width="2.85546875" style="2" customWidth="1"/>
    <col min="256" max="256" width="37.5703125" style="2" customWidth="1"/>
    <col min="257" max="257" width="5.28515625" style="2" bestFit="1" customWidth="1"/>
    <col min="258" max="260" width="15.7109375" style="2" customWidth="1"/>
    <col min="261" max="261" width="2.85546875" style="2" customWidth="1"/>
    <col min="262" max="264" width="15.7109375" style="2" customWidth="1"/>
    <col min="265" max="266" width="2.85546875" style="2" customWidth="1"/>
    <col min="267" max="267" width="10.85546875" style="2" customWidth="1"/>
    <col min="268" max="268" width="2.85546875" style="2" customWidth="1"/>
    <col min="269" max="270" width="15.7109375" style="2" customWidth="1"/>
    <col min="271" max="271" width="2.85546875" style="2" customWidth="1"/>
    <col min="272" max="272" width="37.5703125" style="2" customWidth="1"/>
    <col min="273" max="275" width="15.7109375" style="2" customWidth="1"/>
    <col min="276" max="276" width="2.85546875" style="2" customWidth="1"/>
    <col min="277" max="279" width="15.7109375" style="2" customWidth="1"/>
    <col min="280" max="281" width="2.85546875" style="2" customWidth="1"/>
    <col min="282" max="282" width="10.85546875" style="2" customWidth="1"/>
    <col min="283" max="283" width="2.85546875" style="2" customWidth="1"/>
    <col min="284" max="510" width="11.42578125" style="2"/>
    <col min="511" max="511" width="2.85546875" style="2" customWidth="1"/>
    <col min="512" max="512" width="37.5703125" style="2" customWidth="1"/>
    <col min="513" max="513" width="5.28515625" style="2" bestFit="1" customWidth="1"/>
    <col min="514" max="516" width="15.7109375" style="2" customWidth="1"/>
    <col min="517" max="517" width="2.85546875" style="2" customWidth="1"/>
    <col min="518" max="520" width="15.7109375" style="2" customWidth="1"/>
    <col min="521" max="522" width="2.85546875" style="2" customWidth="1"/>
    <col min="523" max="523" width="10.85546875" style="2" customWidth="1"/>
    <col min="524" max="524" width="2.85546875" style="2" customWidth="1"/>
    <col min="525" max="526" width="15.7109375" style="2" customWidth="1"/>
    <col min="527" max="527" width="2.85546875" style="2" customWidth="1"/>
    <col min="528" max="528" width="37.5703125" style="2" customWidth="1"/>
    <col min="529" max="531" width="15.7109375" style="2" customWidth="1"/>
    <col min="532" max="532" width="2.85546875" style="2" customWidth="1"/>
    <col min="533" max="535" width="15.7109375" style="2" customWidth="1"/>
    <col min="536" max="537" width="2.85546875" style="2" customWidth="1"/>
    <col min="538" max="538" width="10.85546875" style="2" customWidth="1"/>
    <col min="539" max="539" width="2.85546875" style="2" customWidth="1"/>
    <col min="540" max="766" width="11.42578125" style="2"/>
    <col min="767" max="767" width="2.85546875" style="2" customWidth="1"/>
    <col min="768" max="768" width="37.5703125" style="2" customWidth="1"/>
    <col min="769" max="769" width="5.28515625" style="2" bestFit="1" customWidth="1"/>
    <col min="770" max="772" width="15.7109375" style="2" customWidth="1"/>
    <col min="773" max="773" width="2.85546875" style="2" customWidth="1"/>
    <col min="774" max="776" width="15.7109375" style="2" customWidth="1"/>
    <col min="777" max="778" width="2.85546875" style="2" customWidth="1"/>
    <col min="779" max="779" width="10.85546875" style="2" customWidth="1"/>
    <col min="780" max="780" width="2.85546875" style="2" customWidth="1"/>
    <col min="781" max="782" width="15.7109375" style="2" customWidth="1"/>
    <col min="783" max="783" width="2.85546875" style="2" customWidth="1"/>
    <col min="784" max="784" width="37.5703125" style="2" customWidth="1"/>
    <col min="785" max="787" width="15.7109375" style="2" customWidth="1"/>
    <col min="788" max="788" width="2.85546875" style="2" customWidth="1"/>
    <col min="789" max="791" width="15.7109375" style="2" customWidth="1"/>
    <col min="792" max="793" width="2.85546875" style="2" customWidth="1"/>
    <col min="794" max="794" width="10.85546875" style="2" customWidth="1"/>
    <col min="795" max="795" width="2.85546875" style="2" customWidth="1"/>
    <col min="796" max="1022" width="11.42578125" style="2"/>
    <col min="1023" max="1023" width="2.85546875" style="2" customWidth="1"/>
    <col min="1024" max="1024" width="37.5703125" style="2" customWidth="1"/>
    <col min="1025" max="1025" width="5.28515625" style="2" bestFit="1" customWidth="1"/>
    <col min="1026" max="1028" width="15.7109375" style="2" customWidth="1"/>
    <col min="1029" max="1029" width="2.85546875" style="2" customWidth="1"/>
    <col min="1030" max="1032" width="15.7109375" style="2" customWidth="1"/>
    <col min="1033" max="1034" width="2.85546875" style="2" customWidth="1"/>
    <col min="1035" max="1035" width="10.85546875" style="2" customWidth="1"/>
    <col min="1036" max="1036" width="2.85546875" style="2" customWidth="1"/>
    <col min="1037" max="1038" width="15.7109375" style="2" customWidth="1"/>
    <col min="1039" max="1039" width="2.85546875" style="2" customWidth="1"/>
    <col min="1040" max="1040" width="37.5703125" style="2" customWidth="1"/>
    <col min="1041" max="1043" width="15.7109375" style="2" customWidth="1"/>
    <col min="1044" max="1044" width="2.85546875" style="2" customWidth="1"/>
    <col min="1045" max="1047" width="15.7109375" style="2" customWidth="1"/>
    <col min="1048" max="1049" width="2.85546875" style="2" customWidth="1"/>
    <col min="1050" max="1050" width="10.85546875" style="2" customWidth="1"/>
    <col min="1051" max="1051" width="2.85546875" style="2" customWidth="1"/>
    <col min="1052" max="1278" width="11.42578125" style="2"/>
    <col min="1279" max="1279" width="2.85546875" style="2" customWidth="1"/>
    <col min="1280" max="1280" width="37.5703125" style="2" customWidth="1"/>
    <col min="1281" max="1281" width="5.28515625" style="2" bestFit="1" customWidth="1"/>
    <col min="1282" max="1284" width="15.7109375" style="2" customWidth="1"/>
    <col min="1285" max="1285" width="2.85546875" style="2" customWidth="1"/>
    <col min="1286" max="1288" width="15.7109375" style="2" customWidth="1"/>
    <col min="1289" max="1290" width="2.85546875" style="2" customWidth="1"/>
    <col min="1291" max="1291" width="10.85546875" style="2" customWidth="1"/>
    <col min="1292" max="1292" width="2.85546875" style="2" customWidth="1"/>
    <col min="1293" max="1294" width="15.7109375" style="2" customWidth="1"/>
    <col min="1295" max="1295" width="2.85546875" style="2" customWidth="1"/>
    <col min="1296" max="1296" width="37.5703125" style="2" customWidth="1"/>
    <col min="1297" max="1299" width="15.7109375" style="2" customWidth="1"/>
    <col min="1300" max="1300" width="2.85546875" style="2" customWidth="1"/>
    <col min="1301" max="1303" width="15.7109375" style="2" customWidth="1"/>
    <col min="1304" max="1305" width="2.85546875" style="2" customWidth="1"/>
    <col min="1306" max="1306" width="10.85546875" style="2" customWidth="1"/>
    <col min="1307" max="1307" width="2.85546875" style="2" customWidth="1"/>
    <col min="1308" max="1534" width="11.42578125" style="2"/>
    <col min="1535" max="1535" width="2.85546875" style="2" customWidth="1"/>
    <col min="1536" max="1536" width="37.5703125" style="2" customWidth="1"/>
    <col min="1537" max="1537" width="5.28515625" style="2" bestFit="1" customWidth="1"/>
    <col min="1538" max="1540" width="15.7109375" style="2" customWidth="1"/>
    <col min="1541" max="1541" width="2.85546875" style="2" customWidth="1"/>
    <col min="1542" max="1544" width="15.7109375" style="2" customWidth="1"/>
    <col min="1545" max="1546" width="2.85546875" style="2" customWidth="1"/>
    <col min="1547" max="1547" width="10.85546875" style="2" customWidth="1"/>
    <col min="1548" max="1548" width="2.85546875" style="2" customWidth="1"/>
    <col min="1549" max="1550" width="15.7109375" style="2" customWidth="1"/>
    <col min="1551" max="1551" width="2.85546875" style="2" customWidth="1"/>
    <col min="1552" max="1552" width="37.5703125" style="2" customWidth="1"/>
    <col min="1553" max="1555" width="15.7109375" style="2" customWidth="1"/>
    <col min="1556" max="1556" width="2.85546875" style="2" customWidth="1"/>
    <col min="1557" max="1559" width="15.7109375" style="2" customWidth="1"/>
    <col min="1560" max="1561" width="2.85546875" style="2" customWidth="1"/>
    <col min="1562" max="1562" width="10.85546875" style="2" customWidth="1"/>
    <col min="1563" max="1563" width="2.85546875" style="2" customWidth="1"/>
    <col min="1564" max="1790" width="11.42578125" style="2"/>
    <col min="1791" max="1791" width="2.85546875" style="2" customWidth="1"/>
    <col min="1792" max="1792" width="37.5703125" style="2" customWidth="1"/>
    <col min="1793" max="1793" width="5.28515625" style="2" bestFit="1" customWidth="1"/>
    <col min="1794" max="1796" width="15.7109375" style="2" customWidth="1"/>
    <col min="1797" max="1797" width="2.85546875" style="2" customWidth="1"/>
    <col min="1798" max="1800" width="15.7109375" style="2" customWidth="1"/>
    <col min="1801" max="1802" width="2.85546875" style="2" customWidth="1"/>
    <col min="1803" max="1803" width="10.85546875" style="2" customWidth="1"/>
    <col min="1804" max="1804" width="2.85546875" style="2" customWidth="1"/>
    <col min="1805" max="1806" width="15.7109375" style="2" customWidth="1"/>
    <col min="1807" max="1807" width="2.85546875" style="2" customWidth="1"/>
    <col min="1808" max="1808" width="37.5703125" style="2" customWidth="1"/>
    <col min="1809" max="1811" width="15.7109375" style="2" customWidth="1"/>
    <col min="1812" max="1812" width="2.85546875" style="2" customWidth="1"/>
    <col min="1813" max="1815" width="15.7109375" style="2" customWidth="1"/>
    <col min="1816" max="1817" width="2.85546875" style="2" customWidth="1"/>
    <col min="1818" max="1818" width="10.85546875" style="2" customWidth="1"/>
    <col min="1819" max="1819" width="2.85546875" style="2" customWidth="1"/>
    <col min="1820" max="2046" width="11.42578125" style="2"/>
    <col min="2047" max="2047" width="2.85546875" style="2" customWidth="1"/>
    <col min="2048" max="2048" width="37.5703125" style="2" customWidth="1"/>
    <col min="2049" max="2049" width="5.28515625" style="2" bestFit="1" customWidth="1"/>
    <col min="2050" max="2052" width="15.7109375" style="2" customWidth="1"/>
    <col min="2053" max="2053" width="2.85546875" style="2" customWidth="1"/>
    <col min="2054" max="2056" width="15.7109375" style="2" customWidth="1"/>
    <col min="2057" max="2058" width="2.85546875" style="2" customWidth="1"/>
    <col min="2059" max="2059" width="10.85546875" style="2" customWidth="1"/>
    <col min="2060" max="2060" width="2.85546875" style="2" customWidth="1"/>
    <col min="2061" max="2062" width="15.7109375" style="2" customWidth="1"/>
    <col min="2063" max="2063" width="2.85546875" style="2" customWidth="1"/>
    <col min="2064" max="2064" width="37.5703125" style="2" customWidth="1"/>
    <col min="2065" max="2067" width="15.7109375" style="2" customWidth="1"/>
    <col min="2068" max="2068" width="2.85546875" style="2" customWidth="1"/>
    <col min="2069" max="2071" width="15.7109375" style="2" customWidth="1"/>
    <col min="2072" max="2073" width="2.85546875" style="2" customWidth="1"/>
    <col min="2074" max="2074" width="10.85546875" style="2" customWidth="1"/>
    <col min="2075" max="2075" width="2.85546875" style="2" customWidth="1"/>
    <col min="2076" max="2302" width="11.42578125" style="2"/>
    <col min="2303" max="2303" width="2.85546875" style="2" customWidth="1"/>
    <col min="2304" max="2304" width="37.5703125" style="2" customWidth="1"/>
    <col min="2305" max="2305" width="5.28515625" style="2" bestFit="1" customWidth="1"/>
    <col min="2306" max="2308" width="15.7109375" style="2" customWidth="1"/>
    <col min="2309" max="2309" width="2.85546875" style="2" customWidth="1"/>
    <col min="2310" max="2312" width="15.7109375" style="2" customWidth="1"/>
    <col min="2313" max="2314" width="2.85546875" style="2" customWidth="1"/>
    <col min="2315" max="2315" width="10.85546875" style="2" customWidth="1"/>
    <col min="2316" max="2316" width="2.85546875" style="2" customWidth="1"/>
    <col min="2317" max="2318" width="15.7109375" style="2" customWidth="1"/>
    <col min="2319" max="2319" width="2.85546875" style="2" customWidth="1"/>
    <col min="2320" max="2320" width="37.5703125" style="2" customWidth="1"/>
    <col min="2321" max="2323" width="15.7109375" style="2" customWidth="1"/>
    <col min="2324" max="2324" width="2.85546875" style="2" customWidth="1"/>
    <col min="2325" max="2327" width="15.7109375" style="2" customWidth="1"/>
    <col min="2328" max="2329" width="2.85546875" style="2" customWidth="1"/>
    <col min="2330" max="2330" width="10.85546875" style="2" customWidth="1"/>
    <col min="2331" max="2331" width="2.85546875" style="2" customWidth="1"/>
    <col min="2332" max="2558" width="11.42578125" style="2"/>
    <col min="2559" max="2559" width="2.85546875" style="2" customWidth="1"/>
    <col min="2560" max="2560" width="37.5703125" style="2" customWidth="1"/>
    <col min="2561" max="2561" width="5.28515625" style="2" bestFit="1" customWidth="1"/>
    <col min="2562" max="2564" width="15.7109375" style="2" customWidth="1"/>
    <col min="2565" max="2565" width="2.85546875" style="2" customWidth="1"/>
    <col min="2566" max="2568" width="15.7109375" style="2" customWidth="1"/>
    <col min="2569" max="2570" width="2.85546875" style="2" customWidth="1"/>
    <col min="2571" max="2571" width="10.85546875" style="2" customWidth="1"/>
    <col min="2572" max="2572" width="2.85546875" style="2" customWidth="1"/>
    <col min="2573" max="2574" width="15.7109375" style="2" customWidth="1"/>
    <col min="2575" max="2575" width="2.85546875" style="2" customWidth="1"/>
    <col min="2576" max="2576" width="37.5703125" style="2" customWidth="1"/>
    <col min="2577" max="2579" width="15.7109375" style="2" customWidth="1"/>
    <col min="2580" max="2580" width="2.85546875" style="2" customWidth="1"/>
    <col min="2581" max="2583" width="15.7109375" style="2" customWidth="1"/>
    <col min="2584" max="2585" width="2.85546875" style="2" customWidth="1"/>
    <col min="2586" max="2586" width="10.85546875" style="2" customWidth="1"/>
    <col min="2587" max="2587" width="2.85546875" style="2" customWidth="1"/>
    <col min="2588" max="2814" width="11.42578125" style="2"/>
    <col min="2815" max="2815" width="2.85546875" style="2" customWidth="1"/>
    <col min="2816" max="2816" width="37.5703125" style="2" customWidth="1"/>
    <col min="2817" max="2817" width="5.28515625" style="2" bestFit="1" customWidth="1"/>
    <col min="2818" max="2820" width="15.7109375" style="2" customWidth="1"/>
    <col min="2821" max="2821" width="2.85546875" style="2" customWidth="1"/>
    <col min="2822" max="2824" width="15.7109375" style="2" customWidth="1"/>
    <col min="2825" max="2826" width="2.85546875" style="2" customWidth="1"/>
    <col min="2827" max="2827" width="10.85546875" style="2" customWidth="1"/>
    <col min="2828" max="2828" width="2.85546875" style="2" customWidth="1"/>
    <col min="2829" max="2830" width="15.7109375" style="2" customWidth="1"/>
    <col min="2831" max="2831" width="2.85546875" style="2" customWidth="1"/>
    <col min="2832" max="2832" width="37.5703125" style="2" customWidth="1"/>
    <col min="2833" max="2835" width="15.7109375" style="2" customWidth="1"/>
    <col min="2836" max="2836" width="2.85546875" style="2" customWidth="1"/>
    <col min="2837" max="2839" width="15.7109375" style="2" customWidth="1"/>
    <col min="2840" max="2841" width="2.85546875" style="2" customWidth="1"/>
    <col min="2842" max="2842" width="10.85546875" style="2" customWidth="1"/>
    <col min="2843" max="2843" width="2.85546875" style="2" customWidth="1"/>
    <col min="2844" max="3070" width="11.42578125" style="2"/>
    <col min="3071" max="3071" width="2.85546875" style="2" customWidth="1"/>
    <col min="3072" max="3072" width="37.5703125" style="2" customWidth="1"/>
    <col min="3073" max="3073" width="5.28515625" style="2" bestFit="1" customWidth="1"/>
    <col min="3074" max="3076" width="15.7109375" style="2" customWidth="1"/>
    <col min="3077" max="3077" width="2.85546875" style="2" customWidth="1"/>
    <col min="3078" max="3080" width="15.7109375" style="2" customWidth="1"/>
    <col min="3081" max="3082" width="2.85546875" style="2" customWidth="1"/>
    <col min="3083" max="3083" width="10.85546875" style="2" customWidth="1"/>
    <col min="3084" max="3084" width="2.85546875" style="2" customWidth="1"/>
    <col min="3085" max="3086" width="15.7109375" style="2" customWidth="1"/>
    <col min="3087" max="3087" width="2.85546875" style="2" customWidth="1"/>
    <col min="3088" max="3088" width="37.5703125" style="2" customWidth="1"/>
    <col min="3089" max="3091" width="15.7109375" style="2" customWidth="1"/>
    <col min="3092" max="3092" width="2.85546875" style="2" customWidth="1"/>
    <col min="3093" max="3095" width="15.7109375" style="2" customWidth="1"/>
    <col min="3096" max="3097" width="2.85546875" style="2" customWidth="1"/>
    <col min="3098" max="3098" width="10.85546875" style="2" customWidth="1"/>
    <col min="3099" max="3099" width="2.85546875" style="2" customWidth="1"/>
    <col min="3100" max="3326" width="11.42578125" style="2"/>
    <col min="3327" max="3327" width="2.85546875" style="2" customWidth="1"/>
    <col min="3328" max="3328" width="37.5703125" style="2" customWidth="1"/>
    <col min="3329" max="3329" width="5.28515625" style="2" bestFit="1" customWidth="1"/>
    <col min="3330" max="3332" width="15.7109375" style="2" customWidth="1"/>
    <col min="3333" max="3333" width="2.85546875" style="2" customWidth="1"/>
    <col min="3334" max="3336" width="15.7109375" style="2" customWidth="1"/>
    <col min="3337" max="3338" width="2.85546875" style="2" customWidth="1"/>
    <col min="3339" max="3339" width="10.85546875" style="2" customWidth="1"/>
    <col min="3340" max="3340" width="2.85546875" style="2" customWidth="1"/>
    <col min="3341" max="3342" width="15.7109375" style="2" customWidth="1"/>
    <col min="3343" max="3343" width="2.85546875" style="2" customWidth="1"/>
    <col min="3344" max="3344" width="37.5703125" style="2" customWidth="1"/>
    <col min="3345" max="3347" width="15.7109375" style="2" customWidth="1"/>
    <col min="3348" max="3348" width="2.85546875" style="2" customWidth="1"/>
    <col min="3349" max="3351" width="15.7109375" style="2" customWidth="1"/>
    <col min="3352" max="3353" width="2.85546875" style="2" customWidth="1"/>
    <col min="3354" max="3354" width="10.85546875" style="2" customWidth="1"/>
    <col min="3355" max="3355" width="2.85546875" style="2" customWidth="1"/>
    <col min="3356" max="3582" width="11.42578125" style="2"/>
    <col min="3583" max="3583" width="2.85546875" style="2" customWidth="1"/>
    <col min="3584" max="3584" width="37.5703125" style="2" customWidth="1"/>
    <col min="3585" max="3585" width="5.28515625" style="2" bestFit="1" customWidth="1"/>
    <col min="3586" max="3588" width="15.7109375" style="2" customWidth="1"/>
    <col min="3589" max="3589" width="2.85546875" style="2" customWidth="1"/>
    <col min="3590" max="3592" width="15.7109375" style="2" customWidth="1"/>
    <col min="3593" max="3594" width="2.85546875" style="2" customWidth="1"/>
    <col min="3595" max="3595" width="10.85546875" style="2" customWidth="1"/>
    <col min="3596" max="3596" width="2.85546875" style="2" customWidth="1"/>
    <col min="3597" max="3598" width="15.7109375" style="2" customWidth="1"/>
    <col min="3599" max="3599" width="2.85546875" style="2" customWidth="1"/>
    <col min="3600" max="3600" width="37.5703125" style="2" customWidth="1"/>
    <col min="3601" max="3603" width="15.7109375" style="2" customWidth="1"/>
    <col min="3604" max="3604" width="2.85546875" style="2" customWidth="1"/>
    <col min="3605" max="3607" width="15.7109375" style="2" customWidth="1"/>
    <col min="3608" max="3609" width="2.85546875" style="2" customWidth="1"/>
    <col min="3610" max="3610" width="10.85546875" style="2" customWidth="1"/>
    <col min="3611" max="3611" width="2.85546875" style="2" customWidth="1"/>
    <col min="3612" max="3838" width="11.42578125" style="2"/>
    <col min="3839" max="3839" width="2.85546875" style="2" customWidth="1"/>
    <col min="3840" max="3840" width="37.5703125" style="2" customWidth="1"/>
    <col min="3841" max="3841" width="5.28515625" style="2" bestFit="1" customWidth="1"/>
    <col min="3842" max="3844" width="15.7109375" style="2" customWidth="1"/>
    <col min="3845" max="3845" width="2.85546875" style="2" customWidth="1"/>
    <col min="3846" max="3848" width="15.7109375" style="2" customWidth="1"/>
    <col min="3849" max="3850" width="2.85546875" style="2" customWidth="1"/>
    <col min="3851" max="3851" width="10.85546875" style="2" customWidth="1"/>
    <col min="3852" max="3852" width="2.85546875" style="2" customWidth="1"/>
    <col min="3853" max="3854" width="15.7109375" style="2" customWidth="1"/>
    <col min="3855" max="3855" width="2.85546875" style="2" customWidth="1"/>
    <col min="3856" max="3856" width="37.5703125" style="2" customWidth="1"/>
    <col min="3857" max="3859" width="15.7109375" style="2" customWidth="1"/>
    <col min="3860" max="3860" width="2.85546875" style="2" customWidth="1"/>
    <col min="3861" max="3863" width="15.7109375" style="2" customWidth="1"/>
    <col min="3864" max="3865" width="2.85546875" style="2" customWidth="1"/>
    <col min="3866" max="3866" width="10.85546875" style="2" customWidth="1"/>
    <col min="3867" max="3867" width="2.85546875" style="2" customWidth="1"/>
    <col min="3868" max="4094" width="11.42578125" style="2"/>
    <col min="4095" max="4095" width="2.85546875" style="2" customWidth="1"/>
    <col min="4096" max="4096" width="37.5703125" style="2" customWidth="1"/>
    <col min="4097" max="4097" width="5.28515625" style="2" bestFit="1" customWidth="1"/>
    <col min="4098" max="4100" width="15.7109375" style="2" customWidth="1"/>
    <col min="4101" max="4101" width="2.85546875" style="2" customWidth="1"/>
    <col min="4102" max="4104" width="15.7109375" style="2" customWidth="1"/>
    <col min="4105" max="4106" width="2.85546875" style="2" customWidth="1"/>
    <col min="4107" max="4107" width="10.85546875" style="2" customWidth="1"/>
    <col min="4108" max="4108" width="2.85546875" style="2" customWidth="1"/>
    <col min="4109" max="4110" width="15.7109375" style="2" customWidth="1"/>
    <col min="4111" max="4111" width="2.85546875" style="2" customWidth="1"/>
    <col min="4112" max="4112" width="37.5703125" style="2" customWidth="1"/>
    <col min="4113" max="4115" width="15.7109375" style="2" customWidth="1"/>
    <col min="4116" max="4116" width="2.85546875" style="2" customWidth="1"/>
    <col min="4117" max="4119" width="15.7109375" style="2" customWidth="1"/>
    <col min="4120" max="4121" width="2.85546875" style="2" customWidth="1"/>
    <col min="4122" max="4122" width="10.85546875" style="2" customWidth="1"/>
    <col min="4123" max="4123" width="2.85546875" style="2" customWidth="1"/>
    <col min="4124" max="4350" width="11.42578125" style="2"/>
    <col min="4351" max="4351" width="2.85546875" style="2" customWidth="1"/>
    <col min="4352" max="4352" width="37.5703125" style="2" customWidth="1"/>
    <col min="4353" max="4353" width="5.28515625" style="2" bestFit="1" customWidth="1"/>
    <col min="4354" max="4356" width="15.7109375" style="2" customWidth="1"/>
    <col min="4357" max="4357" width="2.85546875" style="2" customWidth="1"/>
    <col min="4358" max="4360" width="15.7109375" style="2" customWidth="1"/>
    <col min="4361" max="4362" width="2.85546875" style="2" customWidth="1"/>
    <col min="4363" max="4363" width="10.85546875" style="2" customWidth="1"/>
    <col min="4364" max="4364" width="2.85546875" style="2" customWidth="1"/>
    <col min="4365" max="4366" width="15.7109375" style="2" customWidth="1"/>
    <col min="4367" max="4367" width="2.85546875" style="2" customWidth="1"/>
    <col min="4368" max="4368" width="37.5703125" style="2" customWidth="1"/>
    <col min="4369" max="4371" width="15.7109375" style="2" customWidth="1"/>
    <col min="4372" max="4372" width="2.85546875" style="2" customWidth="1"/>
    <col min="4373" max="4375" width="15.7109375" style="2" customWidth="1"/>
    <col min="4376" max="4377" width="2.85546875" style="2" customWidth="1"/>
    <col min="4378" max="4378" width="10.85546875" style="2" customWidth="1"/>
    <col min="4379" max="4379" width="2.85546875" style="2" customWidth="1"/>
    <col min="4380" max="4606" width="11.42578125" style="2"/>
    <col min="4607" max="4607" width="2.85546875" style="2" customWidth="1"/>
    <col min="4608" max="4608" width="37.5703125" style="2" customWidth="1"/>
    <col min="4609" max="4609" width="5.28515625" style="2" bestFit="1" customWidth="1"/>
    <col min="4610" max="4612" width="15.7109375" style="2" customWidth="1"/>
    <col min="4613" max="4613" width="2.85546875" style="2" customWidth="1"/>
    <col min="4614" max="4616" width="15.7109375" style="2" customWidth="1"/>
    <col min="4617" max="4618" width="2.85546875" style="2" customWidth="1"/>
    <col min="4619" max="4619" width="10.85546875" style="2" customWidth="1"/>
    <col min="4620" max="4620" width="2.85546875" style="2" customWidth="1"/>
    <col min="4621" max="4622" width="15.7109375" style="2" customWidth="1"/>
    <col min="4623" max="4623" width="2.85546875" style="2" customWidth="1"/>
    <col min="4624" max="4624" width="37.5703125" style="2" customWidth="1"/>
    <col min="4625" max="4627" width="15.7109375" style="2" customWidth="1"/>
    <col min="4628" max="4628" width="2.85546875" style="2" customWidth="1"/>
    <col min="4629" max="4631" width="15.7109375" style="2" customWidth="1"/>
    <col min="4632" max="4633" width="2.85546875" style="2" customWidth="1"/>
    <col min="4634" max="4634" width="10.85546875" style="2" customWidth="1"/>
    <col min="4635" max="4635" width="2.85546875" style="2" customWidth="1"/>
    <col min="4636" max="4862" width="11.42578125" style="2"/>
    <col min="4863" max="4863" width="2.85546875" style="2" customWidth="1"/>
    <col min="4864" max="4864" width="37.5703125" style="2" customWidth="1"/>
    <col min="4865" max="4865" width="5.28515625" style="2" bestFit="1" customWidth="1"/>
    <col min="4866" max="4868" width="15.7109375" style="2" customWidth="1"/>
    <col min="4869" max="4869" width="2.85546875" style="2" customWidth="1"/>
    <col min="4870" max="4872" width="15.7109375" style="2" customWidth="1"/>
    <col min="4873" max="4874" width="2.85546875" style="2" customWidth="1"/>
    <col min="4875" max="4875" width="10.85546875" style="2" customWidth="1"/>
    <col min="4876" max="4876" width="2.85546875" style="2" customWidth="1"/>
    <col min="4877" max="4878" width="15.7109375" style="2" customWidth="1"/>
    <col min="4879" max="4879" width="2.85546875" style="2" customWidth="1"/>
    <col min="4880" max="4880" width="37.5703125" style="2" customWidth="1"/>
    <col min="4881" max="4883" width="15.7109375" style="2" customWidth="1"/>
    <col min="4884" max="4884" width="2.85546875" style="2" customWidth="1"/>
    <col min="4885" max="4887" width="15.7109375" style="2" customWidth="1"/>
    <col min="4888" max="4889" width="2.85546875" style="2" customWidth="1"/>
    <col min="4890" max="4890" width="10.85546875" style="2" customWidth="1"/>
    <col min="4891" max="4891" width="2.85546875" style="2" customWidth="1"/>
    <col min="4892" max="5118" width="11.42578125" style="2"/>
    <col min="5119" max="5119" width="2.85546875" style="2" customWidth="1"/>
    <col min="5120" max="5120" width="37.5703125" style="2" customWidth="1"/>
    <col min="5121" max="5121" width="5.28515625" style="2" bestFit="1" customWidth="1"/>
    <col min="5122" max="5124" width="15.7109375" style="2" customWidth="1"/>
    <col min="5125" max="5125" width="2.85546875" style="2" customWidth="1"/>
    <col min="5126" max="5128" width="15.7109375" style="2" customWidth="1"/>
    <col min="5129" max="5130" width="2.85546875" style="2" customWidth="1"/>
    <col min="5131" max="5131" width="10.85546875" style="2" customWidth="1"/>
    <col min="5132" max="5132" width="2.85546875" style="2" customWidth="1"/>
    <col min="5133" max="5134" width="15.7109375" style="2" customWidth="1"/>
    <col min="5135" max="5135" width="2.85546875" style="2" customWidth="1"/>
    <col min="5136" max="5136" width="37.5703125" style="2" customWidth="1"/>
    <col min="5137" max="5139" width="15.7109375" style="2" customWidth="1"/>
    <col min="5140" max="5140" width="2.85546875" style="2" customWidth="1"/>
    <col min="5141" max="5143" width="15.7109375" style="2" customWidth="1"/>
    <col min="5144" max="5145" width="2.85546875" style="2" customWidth="1"/>
    <col min="5146" max="5146" width="10.85546875" style="2" customWidth="1"/>
    <col min="5147" max="5147" width="2.85546875" style="2" customWidth="1"/>
    <col min="5148" max="5374" width="11.42578125" style="2"/>
    <col min="5375" max="5375" width="2.85546875" style="2" customWidth="1"/>
    <col min="5376" max="5376" width="37.5703125" style="2" customWidth="1"/>
    <col min="5377" max="5377" width="5.28515625" style="2" bestFit="1" customWidth="1"/>
    <col min="5378" max="5380" width="15.7109375" style="2" customWidth="1"/>
    <col min="5381" max="5381" width="2.85546875" style="2" customWidth="1"/>
    <col min="5382" max="5384" width="15.7109375" style="2" customWidth="1"/>
    <col min="5385" max="5386" width="2.85546875" style="2" customWidth="1"/>
    <col min="5387" max="5387" width="10.85546875" style="2" customWidth="1"/>
    <col min="5388" max="5388" width="2.85546875" style="2" customWidth="1"/>
    <col min="5389" max="5390" width="15.7109375" style="2" customWidth="1"/>
    <col min="5391" max="5391" width="2.85546875" style="2" customWidth="1"/>
    <col min="5392" max="5392" width="37.5703125" style="2" customWidth="1"/>
    <col min="5393" max="5395" width="15.7109375" style="2" customWidth="1"/>
    <col min="5396" max="5396" width="2.85546875" style="2" customWidth="1"/>
    <col min="5397" max="5399" width="15.7109375" style="2" customWidth="1"/>
    <col min="5400" max="5401" width="2.85546875" style="2" customWidth="1"/>
    <col min="5402" max="5402" width="10.85546875" style="2" customWidth="1"/>
    <col min="5403" max="5403" width="2.85546875" style="2" customWidth="1"/>
    <col min="5404" max="5630" width="11.42578125" style="2"/>
    <col min="5631" max="5631" width="2.85546875" style="2" customWidth="1"/>
    <col min="5632" max="5632" width="37.5703125" style="2" customWidth="1"/>
    <col min="5633" max="5633" width="5.28515625" style="2" bestFit="1" customWidth="1"/>
    <col min="5634" max="5636" width="15.7109375" style="2" customWidth="1"/>
    <col min="5637" max="5637" width="2.85546875" style="2" customWidth="1"/>
    <col min="5638" max="5640" width="15.7109375" style="2" customWidth="1"/>
    <col min="5641" max="5642" width="2.85546875" style="2" customWidth="1"/>
    <col min="5643" max="5643" width="10.85546875" style="2" customWidth="1"/>
    <col min="5644" max="5644" width="2.85546875" style="2" customWidth="1"/>
    <col min="5645" max="5646" width="15.7109375" style="2" customWidth="1"/>
    <col min="5647" max="5647" width="2.85546875" style="2" customWidth="1"/>
    <col min="5648" max="5648" width="37.5703125" style="2" customWidth="1"/>
    <col min="5649" max="5651" width="15.7109375" style="2" customWidth="1"/>
    <col min="5652" max="5652" width="2.85546875" style="2" customWidth="1"/>
    <col min="5653" max="5655" width="15.7109375" style="2" customWidth="1"/>
    <col min="5656" max="5657" width="2.85546875" style="2" customWidth="1"/>
    <col min="5658" max="5658" width="10.85546875" style="2" customWidth="1"/>
    <col min="5659" max="5659" width="2.85546875" style="2" customWidth="1"/>
    <col min="5660" max="5886" width="11.42578125" style="2"/>
    <col min="5887" max="5887" width="2.85546875" style="2" customWidth="1"/>
    <col min="5888" max="5888" width="37.5703125" style="2" customWidth="1"/>
    <col min="5889" max="5889" width="5.28515625" style="2" bestFit="1" customWidth="1"/>
    <col min="5890" max="5892" width="15.7109375" style="2" customWidth="1"/>
    <col min="5893" max="5893" width="2.85546875" style="2" customWidth="1"/>
    <col min="5894" max="5896" width="15.7109375" style="2" customWidth="1"/>
    <col min="5897" max="5898" width="2.85546875" style="2" customWidth="1"/>
    <col min="5899" max="5899" width="10.85546875" style="2" customWidth="1"/>
    <col min="5900" max="5900" width="2.85546875" style="2" customWidth="1"/>
    <col min="5901" max="5902" width="15.7109375" style="2" customWidth="1"/>
    <col min="5903" max="5903" width="2.85546875" style="2" customWidth="1"/>
    <col min="5904" max="5904" width="37.5703125" style="2" customWidth="1"/>
    <col min="5905" max="5907" width="15.7109375" style="2" customWidth="1"/>
    <col min="5908" max="5908" width="2.85546875" style="2" customWidth="1"/>
    <col min="5909" max="5911" width="15.7109375" style="2" customWidth="1"/>
    <col min="5912" max="5913" width="2.85546875" style="2" customWidth="1"/>
    <col min="5914" max="5914" width="10.85546875" style="2" customWidth="1"/>
    <col min="5915" max="5915" width="2.85546875" style="2" customWidth="1"/>
    <col min="5916" max="6142" width="11.42578125" style="2"/>
    <col min="6143" max="6143" width="2.85546875" style="2" customWidth="1"/>
    <col min="6144" max="6144" width="37.5703125" style="2" customWidth="1"/>
    <col min="6145" max="6145" width="5.28515625" style="2" bestFit="1" customWidth="1"/>
    <col min="6146" max="6148" width="15.7109375" style="2" customWidth="1"/>
    <col min="6149" max="6149" width="2.85546875" style="2" customWidth="1"/>
    <col min="6150" max="6152" width="15.7109375" style="2" customWidth="1"/>
    <col min="6153" max="6154" width="2.85546875" style="2" customWidth="1"/>
    <col min="6155" max="6155" width="10.85546875" style="2" customWidth="1"/>
    <col min="6156" max="6156" width="2.85546875" style="2" customWidth="1"/>
    <col min="6157" max="6158" width="15.7109375" style="2" customWidth="1"/>
    <col min="6159" max="6159" width="2.85546875" style="2" customWidth="1"/>
    <col min="6160" max="6160" width="37.5703125" style="2" customWidth="1"/>
    <col min="6161" max="6163" width="15.7109375" style="2" customWidth="1"/>
    <col min="6164" max="6164" width="2.85546875" style="2" customWidth="1"/>
    <col min="6165" max="6167" width="15.7109375" style="2" customWidth="1"/>
    <col min="6168" max="6169" width="2.85546875" style="2" customWidth="1"/>
    <col min="6170" max="6170" width="10.85546875" style="2" customWidth="1"/>
    <col min="6171" max="6171" width="2.85546875" style="2" customWidth="1"/>
    <col min="6172" max="6398" width="11.42578125" style="2"/>
    <col min="6399" max="6399" width="2.85546875" style="2" customWidth="1"/>
    <col min="6400" max="6400" width="37.5703125" style="2" customWidth="1"/>
    <col min="6401" max="6401" width="5.28515625" style="2" bestFit="1" customWidth="1"/>
    <col min="6402" max="6404" width="15.7109375" style="2" customWidth="1"/>
    <col min="6405" max="6405" width="2.85546875" style="2" customWidth="1"/>
    <col min="6406" max="6408" width="15.7109375" style="2" customWidth="1"/>
    <col min="6409" max="6410" width="2.85546875" style="2" customWidth="1"/>
    <col min="6411" max="6411" width="10.85546875" style="2" customWidth="1"/>
    <col min="6412" max="6412" width="2.85546875" style="2" customWidth="1"/>
    <col min="6413" max="6414" width="15.7109375" style="2" customWidth="1"/>
    <col min="6415" max="6415" width="2.85546875" style="2" customWidth="1"/>
    <col min="6416" max="6416" width="37.5703125" style="2" customWidth="1"/>
    <col min="6417" max="6419" width="15.7109375" style="2" customWidth="1"/>
    <col min="6420" max="6420" width="2.85546875" style="2" customWidth="1"/>
    <col min="6421" max="6423" width="15.7109375" style="2" customWidth="1"/>
    <col min="6424" max="6425" width="2.85546875" style="2" customWidth="1"/>
    <col min="6426" max="6426" width="10.85546875" style="2" customWidth="1"/>
    <col min="6427" max="6427" width="2.85546875" style="2" customWidth="1"/>
    <col min="6428" max="6654" width="11.42578125" style="2"/>
    <col min="6655" max="6655" width="2.85546875" style="2" customWidth="1"/>
    <col min="6656" max="6656" width="37.5703125" style="2" customWidth="1"/>
    <col min="6657" max="6657" width="5.28515625" style="2" bestFit="1" customWidth="1"/>
    <col min="6658" max="6660" width="15.7109375" style="2" customWidth="1"/>
    <col min="6661" max="6661" width="2.85546875" style="2" customWidth="1"/>
    <col min="6662" max="6664" width="15.7109375" style="2" customWidth="1"/>
    <col min="6665" max="6666" width="2.85546875" style="2" customWidth="1"/>
    <col min="6667" max="6667" width="10.85546875" style="2" customWidth="1"/>
    <col min="6668" max="6668" width="2.85546875" style="2" customWidth="1"/>
    <col min="6669" max="6670" width="15.7109375" style="2" customWidth="1"/>
    <col min="6671" max="6671" width="2.85546875" style="2" customWidth="1"/>
    <col min="6672" max="6672" width="37.5703125" style="2" customWidth="1"/>
    <col min="6673" max="6675" width="15.7109375" style="2" customWidth="1"/>
    <col min="6676" max="6676" width="2.85546875" style="2" customWidth="1"/>
    <col min="6677" max="6679" width="15.7109375" style="2" customWidth="1"/>
    <col min="6680" max="6681" width="2.85546875" style="2" customWidth="1"/>
    <col min="6682" max="6682" width="10.85546875" style="2" customWidth="1"/>
    <col min="6683" max="6683" width="2.85546875" style="2" customWidth="1"/>
    <col min="6684" max="6910" width="11.42578125" style="2"/>
    <col min="6911" max="6911" width="2.85546875" style="2" customWidth="1"/>
    <col min="6912" max="6912" width="37.5703125" style="2" customWidth="1"/>
    <col min="6913" max="6913" width="5.28515625" style="2" bestFit="1" customWidth="1"/>
    <col min="6914" max="6916" width="15.7109375" style="2" customWidth="1"/>
    <col min="6917" max="6917" width="2.85546875" style="2" customWidth="1"/>
    <col min="6918" max="6920" width="15.7109375" style="2" customWidth="1"/>
    <col min="6921" max="6922" width="2.85546875" style="2" customWidth="1"/>
    <col min="6923" max="6923" width="10.85546875" style="2" customWidth="1"/>
    <col min="6924" max="6924" width="2.85546875" style="2" customWidth="1"/>
    <col min="6925" max="6926" width="15.7109375" style="2" customWidth="1"/>
    <col min="6927" max="6927" width="2.85546875" style="2" customWidth="1"/>
    <col min="6928" max="6928" width="37.5703125" style="2" customWidth="1"/>
    <col min="6929" max="6931" width="15.7109375" style="2" customWidth="1"/>
    <col min="6932" max="6932" width="2.85546875" style="2" customWidth="1"/>
    <col min="6933" max="6935" width="15.7109375" style="2" customWidth="1"/>
    <col min="6936" max="6937" width="2.85546875" style="2" customWidth="1"/>
    <col min="6938" max="6938" width="10.85546875" style="2" customWidth="1"/>
    <col min="6939" max="6939" width="2.85546875" style="2" customWidth="1"/>
    <col min="6940" max="7166" width="11.42578125" style="2"/>
    <col min="7167" max="7167" width="2.85546875" style="2" customWidth="1"/>
    <col min="7168" max="7168" width="37.5703125" style="2" customWidth="1"/>
    <col min="7169" max="7169" width="5.28515625" style="2" bestFit="1" customWidth="1"/>
    <col min="7170" max="7172" width="15.7109375" style="2" customWidth="1"/>
    <col min="7173" max="7173" width="2.85546875" style="2" customWidth="1"/>
    <col min="7174" max="7176" width="15.7109375" style="2" customWidth="1"/>
    <col min="7177" max="7178" width="2.85546875" style="2" customWidth="1"/>
    <col min="7179" max="7179" width="10.85546875" style="2" customWidth="1"/>
    <col min="7180" max="7180" width="2.85546875" style="2" customWidth="1"/>
    <col min="7181" max="7182" width="15.7109375" style="2" customWidth="1"/>
    <col min="7183" max="7183" width="2.85546875" style="2" customWidth="1"/>
    <col min="7184" max="7184" width="37.5703125" style="2" customWidth="1"/>
    <col min="7185" max="7187" width="15.7109375" style="2" customWidth="1"/>
    <col min="7188" max="7188" width="2.85546875" style="2" customWidth="1"/>
    <col min="7189" max="7191" width="15.7109375" style="2" customWidth="1"/>
    <col min="7192" max="7193" width="2.85546875" style="2" customWidth="1"/>
    <col min="7194" max="7194" width="10.85546875" style="2" customWidth="1"/>
    <col min="7195" max="7195" width="2.85546875" style="2" customWidth="1"/>
    <col min="7196" max="7422" width="11.42578125" style="2"/>
    <col min="7423" max="7423" width="2.85546875" style="2" customWidth="1"/>
    <col min="7424" max="7424" width="37.5703125" style="2" customWidth="1"/>
    <col min="7425" max="7425" width="5.28515625" style="2" bestFit="1" customWidth="1"/>
    <col min="7426" max="7428" width="15.7109375" style="2" customWidth="1"/>
    <col min="7429" max="7429" width="2.85546875" style="2" customWidth="1"/>
    <col min="7430" max="7432" width="15.7109375" style="2" customWidth="1"/>
    <col min="7433" max="7434" width="2.85546875" style="2" customWidth="1"/>
    <col min="7435" max="7435" width="10.85546875" style="2" customWidth="1"/>
    <col min="7436" max="7436" width="2.85546875" style="2" customWidth="1"/>
    <col min="7437" max="7438" width="15.7109375" style="2" customWidth="1"/>
    <col min="7439" max="7439" width="2.85546875" style="2" customWidth="1"/>
    <col min="7440" max="7440" width="37.5703125" style="2" customWidth="1"/>
    <col min="7441" max="7443" width="15.7109375" style="2" customWidth="1"/>
    <col min="7444" max="7444" width="2.85546875" style="2" customWidth="1"/>
    <col min="7445" max="7447" width="15.7109375" style="2" customWidth="1"/>
    <col min="7448" max="7449" width="2.85546875" style="2" customWidth="1"/>
    <col min="7450" max="7450" width="10.85546875" style="2" customWidth="1"/>
    <col min="7451" max="7451" width="2.85546875" style="2" customWidth="1"/>
    <col min="7452" max="7678" width="11.42578125" style="2"/>
    <col min="7679" max="7679" width="2.85546875" style="2" customWidth="1"/>
    <col min="7680" max="7680" width="37.5703125" style="2" customWidth="1"/>
    <col min="7681" max="7681" width="5.28515625" style="2" bestFit="1" customWidth="1"/>
    <col min="7682" max="7684" width="15.7109375" style="2" customWidth="1"/>
    <col min="7685" max="7685" width="2.85546875" style="2" customWidth="1"/>
    <col min="7686" max="7688" width="15.7109375" style="2" customWidth="1"/>
    <col min="7689" max="7690" width="2.85546875" style="2" customWidth="1"/>
    <col min="7691" max="7691" width="10.85546875" style="2" customWidth="1"/>
    <col min="7692" max="7692" width="2.85546875" style="2" customWidth="1"/>
    <col min="7693" max="7694" width="15.7109375" style="2" customWidth="1"/>
    <col min="7695" max="7695" width="2.85546875" style="2" customWidth="1"/>
    <col min="7696" max="7696" width="37.5703125" style="2" customWidth="1"/>
    <col min="7697" max="7699" width="15.7109375" style="2" customWidth="1"/>
    <col min="7700" max="7700" width="2.85546875" style="2" customWidth="1"/>
    <col min="7701" max="7703" width="15.7109375" style="2" customWidth="1"/>
    <col min="7704" max="7705" width="2.85546875" style="2" customWidth="1"/>
    <col min="7706" max="7706" width="10.85546875" style="2" customWidth="1"/>
    <col min="7707" max="7707" width="2.85546875" style="2" customWidth="1"/>
    <col min="7708" max="7934" width="11.42578125" style="2"/>
    <col min="7935" max="7935" width="2.85546875" style="2" customWidth="1"/>
    <col min="7936" max="7936" width="37.5703125" style="2" customWidth="1"/>
    <col min="7937" max="7937" width="5.28515625" style="2" bestFit="1" customWidth="1"/>
    <col min="7938" max="7940" width="15.7109375" style="2" customWidth="1"/>
    <col min="7941" max="7941" width="2.85546875" style="2" customWidth="1"/>
    <col min="7942" max="7944" width="15.7109375" style="2" customWidth="1"/>
    <col min="7945" max="7946" width="2.85546875" style="2" customWidth="1"/>
    <col min="7947" max="7947" width="10.85546875" style="2" customWidth="1"/>
    <col min="7948" max="7948" width="2.85546875" style="2" customWidth="1"/>
    <col min="7949" max="7950" width="15.7109375" style="2" customWidth="1"/>
    <col min="7951" max="7951" width="2.85546875" style="2" customWidth="1"/>
    <col min="7952" max="7952" width="37.5703125" style="2" customWidth="1"/>
    <col min="7953" max="7955" width="15.7109375" style="2" customWidth="1"/>
    <col min="7956" max="7956" width="2.85546875" style="2" customWidth="1"/>
    <col min="7957" max="7959" width="15.7109375" style="2" customWidth="1"/>
    <col min="7960" max="7961" width="2.85546875" style="2" customWidth="1"/>
    <col min="7962" max="7962" width="10.85546875" style="2" customWidth="1"/>
    <col min="7963" max="7963" width="2.85546875" style="2" customWidth="1"/>
    <col min="7964" max="8190" width="11.42578125" style="2"/>
    <col min="8191" max="8191" width="2.85546875" style="2" customWidth="1"/>
    <col min="8192" max="8192" width="37.5703125" style="2" customWidth="1"/>
    <col min="8193" max="8193" width="5.28515625" style="2" bestFit="1" customWidth="1"/>
    <col min="8194" max="8196" width="15.7109375" style="2" customWidth="1"/>
    <col min="8197" max="8197" width="2.85546875" style="2" customWidth="1"/>
    <col min="8198" max="8200" width="15.7109375" style="2" customWidth="1"/>
    <col min="8201" max="8202" width="2.85546875" style="2" customWidth="1"/>
    <col min="8203" max="8203" width="10.85546875" style="2" customWidth="1"/>
    <col min="8204" max="8204" width="2.85546875" style="2" customWidth="1"/>
    <col min="8205" max="8206" width="15.7109375" style="2" customWidth="1"/>
    <col min="8207" max="8207" width="2.85546875" style="2" customWidth="1"/>
    <col min="8208" max="8208" width="37.5703125" style="2" customWidth="1"/>
    <col min="8209" max="8211" width="15.7109375" style="2" customWidth="1"/>
    <col min="8212" max="8212" width="2.85546875" style="2" customWidth="1"/>
    <col min="8213" max="8215" width="15.7109375" style="2" customWidth="1"/>
    <col min="8216" max="8217" width="2.85546875" style="2" customWidth="1"/>
    <col min="8218" max="8218" width="10.85546875" style="2" customWidth="1"/>
    <col min="8219" max="8219" width="2.85546875" style="2" customWidth="1"/>
    <col min="8220" max="8446" width="11.42578125" style="2"/>
    <col min="8447" max="8447" width="2.85546875" style="2" customWidth="1"/>
    <col min="8448" max="8448" width="37.5703125" style="2" customWidth="1"/>
    <col min="8449" max="8449" width="5.28515625" style="2" bestFit="1" customWidth="1"/>
    <col min="8450" max="8452" width="15.7109375" style="2" customWidth="1"/>
    <col min="8453" max="8453" width="2.85546875" style="2" customWidth="1"/>
    <col min="8454" max="8456" width="15.7109375" style="2" customWidth="1"/>
    <col min="8457" max="8458" width="2.85546875" style="2" customWidth="1"/>
    <col min="8459" max="8459" width="10.85546875" style="2" customWidth="1"/>
    <col min="8460" max="8460" width="2.85546875" style="2" customWidth="1"/>
    <col min="8461" max="8462" width="15.7109375" style="2" customWidth="1"/>
    <col min="8463" max="8463" width="2.85546875" style="2" customWidth="1"/>
    <col min="8464" max="8464" width="37.5703125" style="2" customWidth="1"/>
    <col min="8465" max="8467" width="15.7109375" style="2" customWidth="1"/>
    <col min="8468" max="8468" width="2.85546875" style="2" customWidth="1"/>
    <col min="8469" max="8471" width="15.7109375" style="2" customWidth="1"/>
    <col min="8472" max="8473" width="2.85546875" style="2" customWidth="1"/>
    <col min="8474" max="8474" width="10.85546875" style="2" customWidth="1"/>
    <col min="8475" max="8475" width="2.85546875" style="2" customWidth="1"/>
    <col min="8476" max="8702" width="11.42578125" style="2"/>
    <col min="8703" max="8703" width="2.85546875" style="2" customWidth="1"/>
    <col min="8704" max="8704" width="37.5703125" style="2" customWidth="1"/>
    <col min="8705" max="8705" width="5.28515625" style="2" bestFit="1" customWidth="1"/>
    <col min="8706" max="8708" width="15.7109375" style="2" customWidth="1"/>
    <col min="8709" max="8709" width="2.85546875" style="2" customWidth="1"/>
    <col min="8710" max="8712" width="15.7109375" style="2" customWidth="1"/>
    <col min="8713" max="8714" width="2.85546875" style="2" customWidth="1"/>
    <col min="8715" max="8715" width="10.85546875" style="2" customWidth="1"/>
    <col min="8716" max="8716" width="2.85546875" style="2" customWidth="1"/>
    <col min="8717" max="8718" width="15.7109375" style="2" customWidth="1"/>
    <col min="8719" max="8719" width="2.85546875" style="2" customWidth="1"/>
    <col min="8720" max="8720" width="37.5703125" style="2" customWidth="1"/>
    <col min="8721" max="8723" width="15.7109375" style="2" customWidth="1"/>
    <col min="8724" max="8724" width="2.85546875" style="2" customWidth="1"/>
    <col min="8725" max="8727" width="15.7109375" style="2" customWidth="1"/>
    <col min="8728" max="8729" width="2.85546875" style="2" customWidth="1"/>
    <col min="8730" max="8730" width="10.85546875" style="2" customWidth="1"/>
    <col min="8731" max="8731" width="2.85546875" style="2" customWidth="1"/>
    <col min="8732" max="8958" width="11.42578125" style="2"/>
    <col min="8959" max="8959" width="2.85546875" style="2" customWidth="1"/>
    <col min="8960" max="8960" width="37.5703125" style="2" customWidth="1"/>
    <col min="8961" max="8961" width="5.28515625" style="2" bestFit="1" customWidth="1"/>
    <col min="8962" max="8964" width="15.7109375" style="2" customWidth="1"/>
    <col min="8965" max="8965" width="2.85546875" style="2" customWidth="1"/>
    <col min="8966" max="8968" width="15.7109375" style="2" customWidth="1"/>
    <col min="8969" max="8970" width="2.85546875" style="2" customWidth="1"/>
    <col min="8971" max="8971" width="10.85546875" style="2" customWidth="1"/>
    <col min="8972" max="8972" width="2.85546875" style="2" customWidth="1"/>
    <col min="8973" max="8974" width="15.7109375" style="2" customWidth="1"/>
    <col min="8975" max="8975" width="2.85546875" style="2" customWidth="1"/>
    <col min="8976" max="8976" width="37.5703125" style="2" customWidth="1"/>
    <col min="8977" max="8979" width="15.7109375" style="2" customWidth="1"/>
    <col min="8980" max="8980" width="2.85546875" style="2" customWidth="1"/>
    <col min="8981" max="8983" width="15.7109375" style="2" customWidth="1"/>
    <col min="8984" max="8985" width="2.85546875" style="2" customWidth="1"/>
    <col min="8986" max="8986" width="10.85546875" style="2" customWidth="1"/>
    <col min="8987" max="8987" width="2.85546875" style="2" customWidth="1"/>
    <col min="8988" max="9214" width="11.42578125" style="2"/>
    <col min="9215" max="9215" width="2.85546875" style="2" customWidth="1"/>
    <col min="9216" max="9216" width="37.5703125" style="2" customWidth="1"/>
    <col min="9217" max="9217" width="5.28515625" style="2" bestFit="1" customWidth="1"/>
    <col min="9218" max="9220" width="15.7109375" style="2" customWidth="1"/>
    <col min="9221" max="9221" width="2.85546875" style="2" customWidth="1"/>
    <col min="9222" max="9224" width="15.7109375" style="2" customWidth="1"/>
    <col min="9225" max="9226" width="2.85546875" style="2" customWidth="1"/>
    <col min="9227" max="9227" width="10.85546875" style="2" customWidth="1"/>
    <col min="9228" max="9228" width="2.85546875" style="2" customWidth="1"/>
    <col min="9229" max="9230" width="15.7109375" style="2" customWidth="1"/>
    <col min="9231" max="9231" width="2.85546875" style="2" customWidth="1"/>
    <col min="9232" max="9232" width="37.5703125" style="2" customWidth="1"/>
    <col min="9233" max="9235" width="15.7109375" style="2" customWidth="1"/>
    <col min="9236" max="9236" width="2.85546875" style="2" customWidth="1"/>
    <col min="9237" max="9239" width="15.7109375" style="2" customWidth="1"/>
    <col min="9240" max="9241" width="2.85546875" style="2" customWidth="1"/>
    <col min="9242" max="9242" width="10.85546875" style="2" customWidth="1"/>
    <col min="9243" max="9243" width="2.85546875" style="2" customWidth="1"/>
    <col min="9244" max="9470" width="11.42578125" style="2"/>
    <col min="9471" max="9471" width="2.85546875" style="2" customWidth="1"/>
    <col min="9472" max="9472" width="37.5703125" style="2" customWidth="1"/>
    <col min="9473" max="9473" width="5.28515625" style="2" bestFit="1" customWidth="1"/>
    <col min="9474" max="9476" width="15.7109375" style="2" customWidth="1"/>
    <col min="9477" max="9477" width="2.85546875" style="2" customWidth="1"/>
    <col min="9478" max="9480" width="15.7109375" style="2" customWidth="1"/>
    <col min="9481" max="9482" width="2.85546875" style="2" customWidth="1"/>
    <col min="9483" max="9483" width="10.85546875" style="2" customWidth="1"/>
    <col min="9484" max="9484" width="2.85546875" style="2" customWidth="1"/>
    <col min="9485" max="9486" width="15.7109375" style="2" customWidth="1"/>
    <col min="9487" max="9487" width="2.85546875" style="2" customWidth="1"/>
    <col min="9488" max="9488" width="37.5703125" style="2" customWidth="1"/>
    <col min="9489" max="9491" width="15.7109375" style="2" customWidth="1"/>
    <col min="9492" max="9492" width="2.85546875" style="2" customWidth="1"/>
    <col min="9493" max="9495" width="15.7109375" style="2" customWidth="1"/>
    <col min="9496" max="9497" width="2.85546875" style="2" customWidth="1"/>
    <col min="9498" max="9498" width="10.85546875" style="2" customWidth="1"/>
    <col min="9499" max="9499" width="2.85546875" style="2" customWidth="1"/>
    <col min="9500" max="9726" width="11.42578125" style="2"/>
    <col min="9727" max="9727" width="2.85546875" style="2" customWidth="1"/>
    <col min="9728" max="9728" width="37.5703125" style="2" customWidth="1"/>
    <col min="9729" max="9729" width="5.28515625" style="2" bestFit="1" customWidth="1"/>
    <col min="9730" max="9732" width="15.7109375" style="2" customWidth="1"/>
    <col min="9733" max="9733" width="2.85546875" style="2" customWidth="1"/>
    <col min="9734" max="9736" width="15.7109375" style="2" customWidth="1"/>
    <col min="9737" max="9738" width="2.85546875" style="2" customWidth="1"/>
    <col min="9739" max="9739" width="10.85546875" style="2" customWidth="1"/>
    <col min="9740" max="9740" width="2.85546875" style="2" customWidth="1"/>
    <col min="9741" max="9742" width="15.7109375" style="2" customWidth="1"/>
    <col min="9743" max="9743" width="2.85546875" style="2" customWidth="1"/>
    <col min="9744" max="9744" width="37.5703125" style="2" customWidth="1"/>
    <col min="9745" max="9747" width="15.7109375" style="2" customWidth="1"/>
    <col min="9748" max="9748" width="2.85546875" style="2" customWidth="1"/>
    <col min="9749" max="9751" width="15.7109375" style="2" customWidth="1"/>
    <col min="9752" max="9753" width="2.85546875" style="2" customWidth="1"/>
    <col min="9754" max="9754" width="10.85546875" style="2" customWidth="1"/>
    <col min="9755" max="9755" width="2.85546875" style="2" customWidth="1"/>
    <col min="9756" max="9982" width="11.42578125" style="2"/>
    <col min="9983" max="9983" width="2.85546875" style="2" customWidth="1"/>
    <col min="9984" max="9984" width="37.5703125" style="2" customWidth="1"/>
    <col min="9985" max="9985" width="5.28515625" style="2" bestFit="1" customWidth="1"/>
    <col min="9986" max="9988" width="15.7109375" style="2" customWidth="1"/>
    <col min="9989" max="9989" width="2.85546875" style="2" customWidth="1"/>
    <col min="9990" max="9992" width="15.7109375" style="2" customWidth="1"/>
    <col min="9993" max="9994" width="2.85546875" style="2" customWidth="1"/>
    <col min="9995" max="9995" width="10.85546875" style="2" customWidth="1"/>
    <col min="9996" max="9996" width="2.85546875" style="2" customWidth="1"/>
    <col min="9997" max="9998" width="15.7109375" style="2" customWidth="1"/>
    <col min="9999" max="9999" width="2.85546875" style="2" customWidth="1"/>
    <col min="10000" max="10000" width="37.5703125" style="2" customWidth="1"/>
    <col min="10001" max="10003" width="15.7109375" style="2" customWidth="1"/>
    <col min="10004" max="10004" width="2.85546875" style="2" customWidth="1"/>
    <col min="10005" max="10007" width="15.7109375" style="2" customWidth="1"/>
    <col min="10008" max="10009" width="2.85546875" style="2" customWidth="1"/>
    <col min="10010" max="10010" width="10.85546875" style="2" customWidth="1"/>
    <col min="10011" max="10011" width="2.85546875" style="2" customWidth="1"/>
    <col min="10012" max="10238" width="11.42578125" style="2"/>
    <col min="10239" max="10239" width="2.85546875" style="2" customWidth="1"/>
    <col min="10240" max="10240" width="37.5703125" style="2" customWidth="1"/>
    <col min="10241" max="10241" width="5.28515625" style="2" bestFit="1" customWidth="1"/>
    <col min="10242" max="10244" width="15.7109375" style="2" customWidth="1"/>
    <col min="10245" max="10245" width="2.85546875" style="2" customWidth="1"/>
    <col min="10246" max="10248" width="15.7109375" style="2" customWidth="1"/>
    <col min="10249" max="10250" width="2.85546875" style="2" customWidth="1"/>
    <col min="10251" max="10251" width="10.85546875" style="2" customWidth="1"/>
    <col min="10252" max="10252" width="2.85546875" style="2" customWidth="1"/>
    <col min="10253" max="10254" width="15.7109375" style="2" customWidth="1"/>
    <col min="10255" max="10255" width="2.85546875" style="2" customWidth="1"/>
    <col min="10256" max="10256" width="37.5703125" style="2" customWidth="1"/>
    <col min="10257" max="10259" width="15.7109375" style="2" customWidth="1"/>
    <col min="10260" max="10260" width="2.85546875" style="2" customWidth="1"/>
    <col min="10261" max="10263" width="15.7109375" style="2" customWidth="1"/>
    <col min="10264" max="10265" width="2.85546875" style="2" customWidth="1"/>
    <col min="10266" max="10266" width="10.85546875" style="2" customWidth="1"/>
    <col min="10267" max="10267" width="2.85546875" style="2" customWidth="1"/>
    <col min="10268" max="10494" width="11.42578125" style="2"/>
    <col min="10495" max="10495" width="2.85546875" style="2" customWidth="1"/>
    <col min="10496" max="10496" width="37.5703125" style="2" customWidth="1"/>
    <col min="10497" max="10497" width="5.28515625" style="2" bestFit="1" customWidth="1"/>
    <col min="10498" max="10500" width="15.7109375" style="2" customWidth="1"/>
    <col min="10501" max="10501" width="2.85546875" style="2" customWidth="1"/>
    <col min="10502" max="10504" width="15.7109375" style="2" customWidth="1"/>
    <col min="10505" max="10506" width="2.85546875" style="2" customWidth="1"/>
    <col min="10507" max="10507" width="10.85546875" style="2" customWidth="1"/>
    <col min="10508" max="10508" width="2.85546875" style="2" customWidth="1"/>
    <col min="10509" max="10510" width="15.7109375" style="2" customWidth="1"/>
    <col min="10511" max="10511" width="2.85546875" style="2" customWidth="1"/>
    <col min="10512" max="10512" width="37.5703125" style="2" customWidth="1"/>
    <col min="10513" max="10515" width="15.7109375" style="2" customWidth="1"/>
    <col min="10516" max="10516" width="2.85546875" style="2" customWidth="1"/>
    <col min="10517" max="10519" width="15.7109375" style="2" customWidth="1"/>
    <col min="10520" max="10521" width="2.85546875" style="2" customWidth="1"/>
    <col min="10522" max="10522" width="10.85546875" style="2" customWidth="1"/>
    <col min="10523" max="10523" width="2.85546875" style="2" customWidth="1"/>
    <col min="10524" max="10750" width="11.42578125" style="2"/>
    <col min="10751" max="10751" width="2.85546875" style="2" customWidth="1"/>
    <col min="10752" max="10752" width="37.5703125" style="2" customWidth="1"/>
    <col min="10753" max="10753" width="5.28515625" style="2" bestFit="1" customWidth="1"/>
    <col min="10754" max="10756" width="15.7109375" style="2" customWidth="1"/>
    <col min="10757" max="10757" width="2.85546875" style="2" customWidth="1"/>
    <col min="10758" max="10760" width="15.7109375" style="2" customWidth="1"/>
    <col min="10761" max="10762" width="2.85546875" style="2" customWidth="1"/>
    <col min="10763" max="10763" width="10.85546875" style="2" customWidth="1"/>
    <col min="10764" max="10764" width="2.85546875" style="2" customWidth="1"/>
    <col min="10765" max="10766" width="15.7109375" style="2" customWidth="1"/>
    <col min="10767" max="10767" width="2.85546875" style="2" customWidth="1"/>
    <col min="10768" max="10768" width="37.5703125" style="2" customWidth="1"/>
    <col min="10769" max="10771" width="15.7109375" style="2" customWidth="1"/>
    <col min="10772" max="10772" width="2.85546875" style="2" customWidth="1"/>
    <col min="10773" max="10775" width="15.7109375" style="2" customWidth="1"/>
    <col min="10776" max="10777" width="2.85546875" style="2" customWidth="1"/>
    <col min="10778" max="10778" width="10.85546875" style="2" customWidth="1"/>
    <col min="10779" max="10779" width="2.85546875" style="2" customWidth="1"/>
    <col min="10780" max="11006" width="11.42578125" style="2"/>
    <col min="11007" max="11007" width="2.85546875" style="2" customWidth="1"/>
    <col min="11008" max="11008" width="37.5703125" style="2" customWidth="1"/>
    <col min="11009" max="11009" width="5.28515625" style="2" bestFit="1" customWidth="1"/>
    <col min="11010" max="11012" width="15.7109375" style="2" customWidth="1"/>
    <col min="11013" max="11013" width="2.85546875" style="2" customWidth="1"/>
    <col min="11014" max="11016" width="15.7109375" style="2" customWidth="1"/>
    <col min="11017" max="11018" width="2.85546875" style="2" customWidth="1"/>
    <col min="11019" max="11019" width="10.85546875" style="2" customWidth="1"/>
    <col min="11020" max="11020" width="2.85546875" style="2" customWidth="1"/>
    <col min="11021" max="11022" width="15.7109375" style="2" customWidth="1"/>
    <col min="11023" max="11023" width="2.85546875" style="2" customWidth="1"/>
    <col min="11024" max="11024" width="37.5703125" style="2" customWidth="1"/>
    <col min="11025" max="11027" width="15.7109375" style="2" customWidth="1"/>
    <col min="11028" max="11028" width="2.85546875" style="2" customWidth="1"/>
    <col min="11029" max="11031" width="15.7109375" style="2" customWidth="1"/>
    <col min="11032" max="11033" width="2.85546875" style="2" customWidth="1"/>
    <col min="11034" max="11034" width="10.85546875" style="2" customWidth="1"/>
    <col min="11035" max="11035" width="2.85546875" style="2" customWidth="1"/>
    <col min="11036" max="11262" width="11.42578125" style="2"/>
    <col min="11263" max="11263" width="2.85546875" style="2" customWidth="1"/>
    <col min="11264" max="11264" width="37.5703125" style="2" customWidth="1"/>
    <col min="11265" max="11265" width="5.28515625" style="2" bestFit="1" customWidth="1"/>
    <col min="11266" max="11268" width="15.7109375" style="2" customWidth="1"/>
    <col min="11269" max="11269" width="2.85546875" style="2" customWidth="1"/>
    <col min="11270" max="11272" width="15.7109375" style="2" customWidth="1"/>
    <col min="11273" max="11274" width="2.85546875" style="2" customWidth="1"/>
    <col min="11275" max="11275" width="10.85546875" style="2" customWidth="1"/>
    <col min="11276" max="11276" width="2.85546875" style="2" customWidth="1"/>
    <col min="11277" max="11278" width="15.7109375" style="2" customWidth="1"/>
    <col min="11279" max="11279" width="2.85546875" style="2" customWidth="1"/>
    <col min="11280" max="11280" width="37.5703125" style="2" customWidth="1"/>
    <col min="11281" max="11283" width="15.7109375" style="2" customWidth="1"/>
    <col min="11284" max="11284" width="2.85546875" style="2" customWidth="1"/>
    <col min="11285" max="11287" width="15.7109375" style="2" customWidth="1"/>
    <col min="11288" max="11289" width="2.85546875" style="2" customWidth="1"/>
    <col min="11290" max="11290" width="10.85546875" style="2" customWidth="1"/>
    <col min="11291" max="11291" width="2.85546875" style="2" customWidth="1"/>
    <col min="11292" max="11518" width="11.42578125" style="2"/>
    <col min="11519" max="11519" width="2.85546875" style="2" customWidth="1"/>
    <col min="11520" max="11520" width="37.5703125" style="2" customWidth="1"/>
    <col min="11521" max="11521" width="5.28515625" style="2" bestFit="1" customWidth="1"/>
    <col min="11522" max="11524" width="15.7109375" style="2" customWidth="1"/>
    <col min="11525" max="11525" width="2.85546875" style="2" customWidth="1"/>
    <col min="11526" max="11528" width="15.7109375" style="2" customWidth="1"/>
    <col min="11529" max="11530" width="2.85546875" style="2" customWidth="1"/>
    <col min="11531" max="11531" width="10.85546875" style="2" customWidth="1"/>
    <col min="11532" max="11532" width="2.85546875" style="2" customWidth="1"/>
    <col min="11533" max="11534" width="15.7109375" style="2" customWidth="1"/>
    <col min="11535" max="11535" width="2.85546875" style="2" customWidth="1"/>
    <col min="11536" max="11536" width="37.5703125" style="2" customWidth="1"/>
    <col min="11537" max="11539" width="15.7109375" style="2" customWidth="1"/>
    <col min="11540" max="11540" width="2.85546875" style="2" customWidth="1"/>
    <col min="11541" max="11543" width="15.7109375" style="2" customWidth="1"/>
    <col min="11544" max="11545" width="2.85546875" style="2" customWidth="1"/>
    <col min="11546" max="11546" width="10.85546875" style="2" customWidth="1"/>
    <col min="11547" max="11547" width="2.85546875" style="2" customWidth="1"/>
    <col min="11548" max="11774" width="11.42578125" style="2"/>
    <col min="11775" max="11775" width="2.85546875" style="2" customWidth="1"/>
    <col min="11776" max="11776" width="37.5703125" style="2" customWidth="1"/>
    <col min="11777" max="11777" width="5.28515625" style="2" bestFit="1" customWidth="1"/>
    <col min="11778" max="11780" width="15.7109375" style="2" customWidth="1"/>
    <col min="11781" max="11781" width="2.85546875" style="2" customWidth="1"/>
    <col min="11782" max="11784" width="15.7109375" style="2" customWidth="1"/>
    <col min="11785" max="11786" width="2.85546875" style="2" customWidth="1"/>
    <col min="11787" max="11787" width="10.85546875" style="2" customWidth="1"/>
    <col min="11788" max="11788" width="2.85546875" style="2" customWidth="1"/>
    <col min="11789" max="11790" width="15.7109375" style="2" customWidth="1"/>
    <col min="11791" max="11791" width="2.85546875" style="2" customWidth="1"/>
    <col min="11792" max="11792" width="37.5703125" style="2" customWidth="1"/>
    <col min="11793" max="11795" width="15.7109375" style="2" customWidth="1"/>
    <col min="11796" max="11796" width="2.85546875" style="2" customWidth="1"/>
    <col min="11797" max="11799" width="15.7109375" style="2" customWidth="1"/>
    <col min="11800" max="11801" width="2.85546875" style="2" customWidth="1"/>
    <col min="11802" max="11802" width="10.85546875" style="2" customWidth="1"/>
    <col min="11803" max="11803" width="2.85546875" style="2" customWidth="1"/>
    <col min="11804" max="12030" width="11.42578125" style="2"/>
    <col min="12031" max="12031" width="2.85546875" style="2" customWidth="1"/>
    <col min="12032" max="12032" width="37.5703125" style="2" customWidth="1"/>
    <col min="12033" max="12033" width="5.28515625" style="2" bestFit="1" customWidth="1"/>
    <col min="12034" max="12036" width="15.7109375" style="2" customWidth="1"/>
    <col min="12037" max="12037" width="2.85546875" style="2" customWidth="1"/>
    <col min="12038" max="12040" width="15.7109375" style="2" customWidth="1"/>
    <col min="12041" max="12042" width="2.85546875" style="2" customWidth="1"/>
    <col min="12043" max="12043" width="10.85546875" style="2" customWidth="1"/>
    <col min="12044" max="12044" width="2.85546875" style="2" customWidth="1"/>
    <col min="12045" max="12046" width="15.7109375" style="2" customWidth="1"/>
    <col min="12047" max="12047" width="2.85546875" style="2" customWidth="1"/>
    <col min="12048" max="12048" width="37.5703125" style="2" customWidth="1"/>
    <col min="12049" max="12051" width="15.7109375" style="2" customWidth="1"/>
    <col min="12052" max="12052" width="2.85546875" style="2" customWidth="1"/>
    <col min="12053" max="12055" width="15.7109375" style="2" customWidth="1"/>
    <col min="12056" max="12057" width="2.85546875" style="2" customWidth="1"/>
    <col min="12058" max="12058" width="10.85546875" style="2" customWidth="1"/>
    <col min="12059" max="12059" width="2.85546875" style="2" customWidth="1"/>
    <col min="12060" max="12286" width="11.42578125" style="2"/>
    <col min="12287" max="12287" width="2.85546875" style="2" customWidth="1"/>
    <col min="12288" max="12288" width="37.5703125" style="2" customWidth="1"/>
    <col min="12289" max="12289" width="5.28515625" style="2" bestFit="1" customWidth="1"/>
    <col min="12290" max="12292" width="15.7109375" style="2" customWidth="1"/>
    <col min="12293" max="12293" width="2.85546875" style="2" customWidth="1"/>
    <col min="12294" max="12296" width="15.7109375" style="2" customWidth="1"/>
    <col min="12297" max="12298" width="2.85546875" style="2" customWidth="1"/>
    <col min="12299" max="12299" width="10.85546875" style="2" customWidth="1"/>
    <col min="12300" max="12300" width="2.85546875" style="2" customWidth="1"/>
    <col min="12301" max="12302" width="15.7109375" style="2" customWidth="1"/>
    <col min="12303" max="12303" width="2.85546875" style="2" customWidth="1"/>
    <col min="12304" max="12304" width="37.5703125" style="2" customWidth="1"/>
    <col min="12305" max="12307" width="15.7109375" style="2" customWidth="1"/>
    <col min="12308" max="12308" width="2.85546875" style="2" customWidth="1"/>
    <col min="12309" max="12311" width="15.7109375" style="2" customWidth="1"/>
    <col min="12312" max="12313" width="2.85546875" style="2" customWidth="1"/>
    <col min="12314" max="12314" width="10.85546875" style="2" customWidth="1"/>
    <col min="12315" max="12315" width="2.85546875" style="2" customWidth="1"/>
    <col min="12316" max="12542" width="11.42578125" style="2"/>
    <col min="12543" max="12543" width="2.85546875" style="2" customWidth="1"/>
    <col min="12544" max="12544" width="37.5703125" style="2" customWidth="1"/>
    <col min="12545" max="12545" width="5.28515625" style="2" bestFit="1" customWidth="1"/>
    <col min="12546" max="12548" width="15.7109375" style="2" customWidth="1"/>
    <col min="12549" max="12549" width="2.85546875" style="2" customWidth="1"/>
    <col min="12550" max="12552" width="15.7109375" style="2" customWidth="1"/>
    <col min="12553" max="12554" width="2.85546875" style="2" customWidth="1"/>
    <col min="12555" max="12555" width="10.85546875" style="2" customWidth="1"/>
    <col min="12556" max="12556" width="2.85546875" style="2" customWidth="1"/>
    <col min="12557" max="12558" width="15.7109375" style="2" customWidth="1"/>
    <col min="12559" max="12559" width="2.85546875" style="2" customWidth="1"/>
    <col min="12560" max="12560" width="37.5703125" style="2" customWidth="1"/>
    <col min="12561" max="12563" width="15.7109375" style="2" customWidth="1"/>
    <col min="12564" max="12564" width="2.85546875" style="2" customWidth="1"/>
    <col min="12565" max="12567" width="15.7109375" style="2" customWidth="1"/>
    <col min="12568" max="12569" width="2.85546875" style="2" customWidth="1"/>
    <col min="12570" max="12570" width="10.85546875" style="2" customWidth="1"/>
    <col min="12571" max="12571" width="2.85546875" style="2" customWidth="1"/>
    <col min="12572" max="12798" width="11.42578125" style="2"/>
    <col min="12799" max="12799" width="2.85546875" style="2" customWidth="1"/>
    <col min="12800" max="12800" width="37.5703125" style="2" customWidth="1"/>
    <col min="12801" max="12801" width="5.28515625" style="2" bestFit="1" customWidth="1"/>
    <col min="12802" max="12804" width="15.7109375" style="2" customWidth="1"/>
    <col min="12805" max="12805" width="2.85546875" style="2" customWidth="1"/>
    <col min="12806" max="12808" width="15.7109375" style="2" customWidth="1"/>
    <col min="12809" max="12810" width="2.85546875" style="2" customWidth="1"/>
    <col min="12811" max="12811" width="10.85546875" style="2" customWidth="1"/>
    <col min="12812" max="12812" width="2.85546875" style="2" customWidth="1"/>
    <col min="12813" max="12814" width="15.7109375" style="2" customWidth="1"/>
    <col min="12815" max="12815" width="2.85546875" style="2" customWidth="1"/>
    <col min="12816" max="12816" width="37.5703125" style="2" customWidth="1"/>
    <col min="12817" max="12819" width="15.7109375" style="2" customWidth="1"/>
    <col min="12820" max="12820" width="2.85546875" style="2" customWidth="1"/>
    <col min="12821" max="12823" width="15.7109375" style="2" customWidth="1"/>
    <col min="12824" max="12825" width="2.85546875" style="2" customWidth="1"/>
    <col min="12826" max="12826" width="10.85546875" style="2" customWidth="1"/>
    <col min="12827" max="12827" width="2.85546875" style="2" customWidth="1"/>
    <col min="12828" max="13054" width="11.42578125" style="2"/>
    <col min="13055" max="13055" width="2.85546875" style="2" customWidth="1"/>
    <col min="13056" max="13056" width="37.5703125" style="2" customWidth="1"/>
    <col min="13057" max="13057" width="5.28515625" style="2" bestFit="1" customWidth="1"/>
    <col min="13058" max="13060" width="15.7109375" style="2" customWidth="1"/>
    <col min="13061" max="13061" width="2.85546875" style="2" customWidth="1"/>
    <col min="13062" max="13064" width="15.7109375" style="2" customWidth="1"/>
    <col min="13065" max="13066" width="2.85546875" style="2" customWidth="1"/>
    <col min="13067" max="13067" width="10.85546875" style="2" customWidth="1"/>
    <col min="13068" max="13068" width="2.85546875" style="2" customWidth="1"/>
    <col min="13069" max="13070" width="15.7109375" style="2" customWidth="1"/>
    <col min="13071" max="13071" width="2.85546875" style="2" customWidth="1"/>
    <col min="13072" max="13072" width="37.5703125" style="2" customWidth="1"/>
    <col min="13073" max="13075" width="15.7109375" style="2" customWidth="1"/>
    <col min="13076" max="13076" width="2.85546875" style="2" customWidth="1"/>
    <col min="13077" max="13079" width="15.7109375" style="2" customWidth="1"/>
    <col min="13080" max="13081" width="2.85546875" style="2" customWidth="1"/>
    <col min="13082" max="13082" width="10.85546875" style="2" customWidth="1"/>
    <col min="13083" max="13083" width="2.85546875" style="2" customWidth="1"/>
    <col min="13084" max="13310" width="11.42578125" style="2"/>
    <col min="13311" max="13311" width="2.85546875" style="2" customWidth="1"/>
    <col min="13312" max="13312" width="37.5703125" style="2" customWidth="1"/>
    <col min="13313" max="13313" width="5.28515625" style="2" bestFit="1" customWidth="1"/>
    <col min="13314" max="13316" width="15.7109375" style="2" customWidth="1"/>
    <col min="13317" max="13317" width="2.85546875" style="2" customWidth="1"/>
    <col min="13318" max="13320" width="15.7109375" style="2" customWidth="1"/>
    <col min="13321" max="13322" width="2.85546875" style="2" customWidth="1"/>
    <col min="13323" max="13323" width="10.85546875" style="2" customWidth="1"/>
    <col min="13324" max="13324" width="2.85546875" style="2" customWidth="1"/>
    <col min="13325" max="13326" width="15.7109375" style="2" customWidth="1"/>
    <col min="13327" max="13327" width="2.85546875" style="2" customWidth="1"/>
    <col min="13328" max="13328" width="37.5703125" style="2" customWidth="1"/>
    <col min="13329" max="13331" width="15.7109375" style="2" customWidth="1"/>
    <col min="13332" max="13332" width="2.85546875" style="2" customWidth="1"/>
    <col min="13333" max="13335" width="15.7109375" style="2" customWidth="1"/>
    <col min="13336" max="13337" width="2.85546875" style="2" customWidth="1"/>
    <col min="13338" max="13338" width="10.85546875" style="2" customWidth="1"/>
    <col min="13339" max="13339" width="2.85546875" style="2" customWidth="1"/>
    <col min="13340" max="13566" width="11.42578125" style="2"/>
    <col min="13567" max="13567" width="2.85546875" style="2" customWidth="1"/>
    <col min="13568" max="13568" width="37.5703125" style="2" customWidth="1"/>
    <col min="13569" max="13569" width="5.28515625" style="2" bestFit="1" customWidth="1"/>
    <col min="13570" max="13572" width="15.7109375" style="2" customWidth="1"/>
    <col min="13573" max="13573" width="2.85546875" style="2" customWidth="1"/>
    <col min="13574" max="13576" width="15.7109375" style="2" customWidth="1"/>
    <col min="13577" max="13578" width="2.85546875" style="2" customWidth="1"/>
    <col min="13579" max="13579" width="10.85546875" style="2" customWidth="1"/>
    <col min="13580" max="13580" width="2.85546875" style="2" customWidth="1"/>
    <col min="13581" max="13582" width="15.7109375" style="2" customWidth="1"/>
    <col min="13583" max="13583" width="2.85546875" style="2" customWidth="1"/>
    <col min="13584" max="13584" width="37.5703125" style="2" customWidth="1"/>
    <col min="13585" max="13587" width="15.7109375" style="2" customWidth="1"/>
    <col min="13588" max="13588" width="2.85546875" style="2" customWidth="1"/>
    <col min="13589" max="13591" width="15.7109375" style="2" customWidth="1"/>
    <col min="13592" max="13593" width="2.85546875" style="2" customWidth="1"/>
    <col min="13594" max="13594" width="10.85546875" style="2" customWidth="1"/>
    <col min="13595" max="13595" width="2.85546875" style="2" customWidth="1"/>
    <col min="13596" max="13822" width="11.42578125" style="2"/>
    <col min="13823" max="13823" width="2.85546875" style="2" customWidth="1"/>
    <col min="13824" max="13824" width="37.5703125" style="2" customWidth="1"/>
    <col min="13825" max="13825" width="5.28515625" style="2" bestFit="1" customWidth="1"/>
    <col min="13826" max="13828" width="15.7109375" style="2" customWidth="1"/>
    <col min="13829" max="13829" width="2.85546875" style="2" customWidth="1"/>
    <col min="13830" max="13832" width="15.7109375" style="2" customWidth="1"/>
    <col min="13833" max="13834" width="2.85546875" style="2" customWidth="1"/>
    <col min="13835" max="13835" width="10.85546875" style="2" customWidth="1"/>
    <col min="13836" max="13836" width="2.85546875" style="2" customWidth="1"/>
    <col min="13837" max="13838" width="15.7109375" style="2" customWidth="1"/>
    <col min="13839" max="13839" width="2.85546875" style="2" customWidth="1"/>
    <col min="13840" max="13840" width="37.5703125" style="2" customWidth="1"/>
    <col min="13841" max="13843" width="15.7109375" style="2" customWidth="1"/>
    <col min="13844" max="13844" width="2.85546875" style="2" customWidth="1"/>
    <col min="13845" max="13847" width="15.7109375" style="2" customWidth="1"/>
    <col min="13848" max="13849" width="2.85546875" style="2" customWidth="1"/>
    <col min="13850" max="13850" width="10.85546875" style="2" customWidth="1"/>
    <col min="13851" max="13851" width="2.85546875" style="2" customWidth="1"/>
    <col min="13852" max="14078" width="11.42578125" style="2"/>
    <col min="14079" max="14079" width="2.85546875" style="2" customWidth="1"/>
    <col min="14080" max="14080" width="37.5703125" style="2" customWidth="1"/>
    <col min="14081" max="14081" width="5.28515625" style="2" bestFit="1" customWidth="1"/>
    <col min="14082" max="14084" width="15.7109375" style="2" customWidth="1"/>
    <col min="14085" max="14085" width="2.85546875" style="2" customWidth="1"/>
    <col min="14086" max="14088" width="15.7109375" style="2" customWidth="1"/>
    <col min="14089" max="14090" width="2.85546875" style="2" customWidth="1"/>
    <col min="14091" max="14091" width="10.85546875" style="2" customWidth="1"/>
    <col min="14092" max="14092" width="2.85546875" style="2" customWidth="1"/>
    <col min="14093" max="14094" width="15.7109375" style="2" customWidth="1"/>
    <col min="14095" max="14095" width="2.85546875" style="2" customWidth="1"/>
    <col min="14096" max="14096" width="37.5703125" style="2" customWidth="1"/>
    <col min="14097" max="14099" width="15.7109375" style="2" customWidth="1"/>
    <col min="14100" max="14100" width="2.85546875" style="2" customWidth="1"/>
    <col min="14101" max="14103" width="15.7109375" style="2" customWidth="1"/>
    <col min="14104" max="14105" width="2.85546875" style="2" customWidth="1"/>
    <col min="14106" max="14106" width="10.85546875" style="2" customWidth="1"/>
    <col min="14107" max="14107" width="2.85546875" style="2" customWidth="1"/>
    <col min="14108" max="14334" width="11.42578125" style="2"/>
    <col min="14335" max="14335" width="2.85546875" style="2" customWidth="1"/>
    <col min="14336" max="14336" width="37.5703125" style="2" customWidth="1"/>
    <col min="14337" max="14337" width="5.28515625" style="2" bestFit="1" customWidth="1"/>
    <col min="14338" max="14340" width="15.7109375" style="2" customWidth="1"/>
    <col min="14341" max="14341" width="2.85546875" style="2" customWidth="1"/>
    <col min="14342" max="14344" width="15.7109375" style="2" customWidth="1"/>
    <col min="14345" max="14346" width="2.85546875" style="2" customWidth="1"/>
    <col min="14347" max="14347" width="10.85546875" style="2" customWidth="1"/>
    <col min="14348" max="14348" width="2.85546875" style="2" customWidth="1"/>
    <col min="14349" max="14350" width="15.7109375" style="2" customWidth="1"/>
    <col min="14351" max="14351" width="2.85546875" style="2" customWidth="1"/>
    <col min="14352" max="14352" width="37.5703125" style="2" customWidth="1"/>
    <col min="14353" max="14355" width="15.7109375" style="2" customWidth="1"/>
    <col min="14356" max="14356" width="2.85546875" style="2" customWidth="1"/>
    <col min="14357" max="14359" width="15.7109375" style="2" customWidth="1"/>
    <col min="14360" max="14361" width="2.85546875" style="2" customWidth="1"/>
    <col min="14362" max="14362" width="10.85546875" style="2" customWidth="1"/>
    <col min="14363" max="14363" width="2.85546875" style="2" customWidth="1"/>
    <col min="14364" max="14590" width="11.42578125" style="2"/>
    <col min="14591" max="14591" width="2.85546875" style="2" customWidth="1"/>
    <col min="14592" max="14592" width="37.5703125" style="2" customWidth="1"/>
    <col min="14593" max="14593" width="5.28515625" style="2" bestFit="1" customWidth="1"/>
    <col min="14594" max="14596" width="15.7109375" style="2" customWidth="1"/>
    <col min="14597" max="14597" width="2.85546875" style="2" customWidth="1"/>
    <col min="14598" max="14600" width="15.7109375" style="2" customWidth="1"/>
    <col min="14601" max="14602" width="2.85546875" style="2" customWidth="1"/>
    <col min="14603" max="14603" width="10.85546875" style="2" customWidth="1"/>
    <col min="14604" max="14604" width="2.85546875" style="2" customWidth="1"/>
    <col min="14605" max="14606" width="15.7109375" style="2" customWidth="1"/>
    <col min="14607" max="14607" width="2.85546875" style="2" customWidth="1"/>
    <col min="14608" max="14608" width="37.5703125" style="2" customWidth="1"/>
    <col min="14609" max="14611" width="15.7109375" style="2" customWidth="1"/>
    <col min="14612" max="14612" width="2.85546875" style="2" customWidth="1"/>
    <col min="14613" max="14615" width="15.7109375" style="2" customWidth="1"/>
    <col min="14616" max="14617" width="2.85546875" style="2" customWidth="1"/>
    <col min="14618" max="14618" width="10.85546875" style="2" customWidth="1"/>
    <col min="14619" max="14619" width="2.85546875" style="2" customWidth="1"/>
    <col min="14620" max="14846" width="11.42578125" style="2"/>
    <col min="14847" max="14847" width="2.85546875" style="2" customWidth="1"/>
    <col min="14848" max="14848" width="37.5703125" style="2" customWidth="1"/>
    <col min="14849" max="14849" width="5.28515625" style="2" bestFit="1" customWidth="1"/>
    <col min="14850" max="14852" width="15.7109375" style="2" customWidth="1"/>
    <col min="14853" max="14853" width="2.85546875" style="2" customWidth="1"/>
    <col min="14854" max="14856" width="15.7109375" style="2" customWidth="1"/>
    <col min="14857" max="14858" width="2.85546875" style="2" customWidth="1"/>
    <col min="14859" max="14859" width="10.85546875" style="2" customWidth="1"/>
    <col min="14860" max="14860" width="2.85546875" style="2" customWidth="1"/>
    <col min="14861" max="14862" width="15.7109375" style="2" customWidth="1"/>
    <col min="14863" max="14863" width="2.85546875" style="2" customWidth="1"/>
    <col min="14864" max="14864" width="37.5703125" style="2" customWidth="1"/>
    <col min="14865" max="14867" width="15.7109375" style="2" customWidth="1"/>
    <col min="14868" max="14868" width="2.85546875" style="2" customWidth="1"/>
    <col min="14869" max="14871" width="15.7109375" style="2" customWidth="1"/>
    <col min="14872" max="14873" width="2.85546875" style="2" customWidth="1"/>
    <col min="14874" max="14874" width="10.85546875" style="2" customWidth="1"/>
    <col min="14875" max="14875" width="2.85546875" style="2" customWidth="1"/>
    <col min="14876" max="15102" width="11.42578125" style="2"/>
    <col min="15103" max="15103" width="2.85546875" style="2" customWidth="1"/>
    <col min="15104" max="15104" width="37.5703125" style="2" customWidth="1"/>
    <col min="15105" max="15105" width="5.28515625" style="2" bestFit="1" customWidth="1"/>
    <col min="15106" max="15108" width="15.7109375" style="2" customWidth="1"/>
    <col min="15109" max="15109" width="2.85546875" style="2" customWidth="1"/>
    <col min="15110" max="15112" width="15.7109375" style="2" customWidth="1"/>
    <col min="15113" max="15114" width="2.85546875" style="2" customWidth="1"/>
    <col min="15115" max="15115" width="10.85546875" style="2" customWidth="1"/>
    <col min="15116" max="15116" width="2.85546875" style="2" customWidth="1"/>
    <col min="15117" max="15118" width="15.7109375" style="2" customWidth="1"/>
    <col min="15119" max="15119" width="2.85546875" style="2" customWidth="1"/>
    <col min="15120" max="15120" width="37.5703125" style="2" customWidth="1"/>
    <col min="15121" max="15123" width="15.7109375" style="2" customWidth="1"/>
    <col min="15124" max="15124" width="2.85546875" style="2" customWidth="1"/>
    <col min="15125" max="15127" width="15.7109375" style="2" customWidth="1"/>
    <col min="15128" max="15129" width="2.85546875" style="2" customWidth="1"/>
    <col min="15130" max="15130" width="10.85546875" style="2" customWidth="1"/>
    <col min="15131" max="15131" width="2.85546875" style="2" customWidth="1"/>
    <col min="15132" max="15358" width="11.42578125" style="2"/>
    <col min="15359" max="15359" width="2.85546875" style="2" customWidth="1"/>
    <col min="15360" max="15360" width="37.5703125" style="2" customWidth="1"/>
    <col min="15361" max="15361" width="5.28515625" style="2" bestFit="1" customWidth="1"/>
    <col min="15362" max="15364" width="15.7109375" style="2" customWidth="1"/>
    <col min="15365" max="15365" width="2.85546875" style="2" customWidth="1"/>
    <col min="15366" max="15368" width="15.7109375" style="2" customWidth="1"/>
    <col min="15369" max="15370" width="2.85546875" style="2" customWidth="1"/>
    <col min="15371" max="15371" width="10.85546875" style="2" customWidth="1"/>
    <col min="15372" max="15372" width="2.85546875" style="2" customWidth="1"/>
    <col min="15373" max="15374" width="15.7109375" style="2" customWidth="1"/>
    <col min="15375" max="15375" width="2.85546875" style="2" customWidth="1"/>
    <col min="15376" max="15376" width="37.5703125" style="2" customWidth="1"/>
    <col min="15377" max="15379" width="15.7109375" style="2" customWidth="1"/>
    <col min="15380" max="15380" width="2.85546875" style="2" customWidth="1"/>
    <col min="15381" max="15383" width="15.7109375" style="2" customWidth="1"/>
    <col min="15384" max="15385" width="2.85546875" style="2" customWidth="1"/>
    <col min="15386" max="15386" width="10.85546875" style="2" customWidth="1"/>
    <col min="15387" max="15387" width="2.85546875" style="2" customWidth="1"/>
    <col min="15388" max="15614" width="11.42578125" style="2"/>
    <col min="15615" max="15615" width="2.85546875" style="2" customWidth="1"/>
    <col min="15616" max="15616" width="37.5703125" style="2" customWidth="1"/>
    <col min="15617" max="15617" width="5.28515625" style="2" bestFit="1" customWidth="1"/>
    <col min="15618" max="15620" width="15.7109375" style="2" customWidth="1"/>
    <col min="15621" max="15621" width="2.85546875" style="2" customWidth="1"/>
    <col min="15622" max="15624" width="15.7109375" style="2" customWidth="1"/>
    <col min="15625" max="15626" width="2.85546875" style="2" customWidth="1"/>
    <col min="15627" max="15627" width="10.85546875" style="2" customWidth="1"/>
    <col min="15628" max="15628" width="2.85546875" style="2" customWidth="1"/>
    <col min="15629" max="15630" width="15.7109375" style="2" customWidth="1"/>
    <col min="15631" max="15631" width="2.85546875" style="2" customWidth="1"/>
    <col min="15632" max="15632" width="37.5703125" style="2" customWidth="1"/>
    <col min="15633" max="15635" width="15.7109375" style="2" customWidth="1"/>
    <col min="15636" max="15636" width="2.85546875" style="2" customWidth="1"/>
    <col min="15637" max="15639" width="15.7109375" style="2" customWidth="1"/>
    <col min="15640" max="15641" width="2.85546875" style="2" customWidth="1"/>
    <col min="15642" max="15642" width="10.85546875" style="2" customWidth="1"/>
    <col min="15643" max="15643" width="2.85546875" style="2" customWidth="1"/>
    <col min="15644" max="15870" width="11.42578125" style="2"/>
    <col min="15871" max="15871" width="2.85546875" style="2" customWidth="1"/>
    <col min="15872" max="15872" width="37.5703125" style="2" customWidth="1"/>
    <col min="15873" max="15873" width="5.28515625" style="2" bestFit="1" customWidth="1"/>
    <col min="15874" max="15876" width="15.7109375" style="2" customWidth="1"/>
    <col min="15877" max="15877" width="2.85546875" style="2" customWidth="1"/>
    <col min="15878" max="15880" width="15.7109375" style="2" customWidth="1"/>
    <col min="15881" max="15882" width="2.85546875" style="2" customWidth="1"/>
    <col min="15883" max="15883" width="10.85546875" style="2" customWidth="1"/>
    <col min="15884" max="15884" width="2.85546875" style="2" customWidth="1"/>
    <col min="15885" max="15886" width="15.7109375" style="2" customWidth="1"/>
    <col min="15887" max="15887" width="2.85546875" style="2" customWidth="1"/>
    <col min="15888" max="15888" width="37.5703125" style="2" customWidth="1"/>
    <col min="15889" max="15891" width="15.7109375" style="2" customWidth="1"/>
    <col min="15892" max="15892" width="2.85546875" style="2" customWidth="1"/>
    <col min="15893" max="15895" width="15.7109375" style="2" customWidth="1"/>
    <col min="15896" max="15897" width="2.85546875" style="2" customWidth="1"/>
    <col min="15898" max="15898" width="10.85546875" style="2" customWidth="1"/>
    <col min="15899" max="15899" width="2.85546875" style="2" customWidth="1"/>
    <col min="15900" max="16126" width="11.42578125" style="2"/>
    <col min="16127" max="16127" width="2.85546875" style="2" customWidth="1"/>
    <col min="16128" max="16128" width="37.5703125" style="2" customWidth="1"/>
    <col min="16129" max="16129" width="5.28515625" style="2" bestFit="1" customWidth="1"/>
    <col min="16130" max="16132" width="15.7109375" style="2" customWidth="1"/>
    <col min="16133" max="16133" width="2.85546875" style="2" customWidth="1"/>
    <col min="16134" max="16136" width="15.7109375" style="2" customWidth="1"/>
    <col min="16137" max="16138" width="2.85546875" style="2" customWidth="1"/>
    <col min="16139" max="16139" width="10.85546875" style="2" customWidth="1"/>
    <col min="16140" max="16140" width="2.85546875" style="2" customWidth="1"/>
    <col min="16141" max="16142" width="15.7109375" style="2" customWidth="1"/>
    <col min="16143" max="16143" width="2.85546875" style="2" customWidth="1"/>
    <col min="16144" max="16144" width="37.5703125" style="2" customWidth="1"/>
    <col min="16145" max="16147" width="15.7109375" style="2" customWidth="1"/>
    <col min="16148" max="16148" width="2.85546875" style="2" customWidth="1"/>
    <col min="16149" max="16151" width="15.7109375" style="2" customWidth="1"/>
    <col min="16152" max="16153" width="2.85546875" style="2" customWidth="1"/>
    <col min="16154" max="16154" width="10.85546875" style="2" customWidth="1"/>
    <col min="16155" max="16155" width="2.85546875" style="2" customWidth="1"/>
    <col min="16156" max="16384" width="11.42578125" style="2"/>
  </cols>
  <sheetData>
    <row r="1" spans="1:27" ht="12" customHeight="1" x14ac:dyDescent="0.25">
      <c r="A1" s="102"/>
      <c r="B1" s="102"/>
      <c r="C1" s="102"/>
      <c r="D1" s="102"/>
      <c r="E1" s="102"/>
      <c r="F1" s="102"/>
      <c r="G1" s="102"/>
      <c r="H1" s="102"/>
      <c r="I1" s="102"/>
      <c r="J1" s="102"/>
      <c r="K1" s="102"/>
      <c r="L1" s="147"/>
      <c r="M1" s="102"/>
      <c r="N1" s="102"/>
      <c r="O1" s="102"/>
      <c r="P1" s="102"/>
      <c r="Q1" s="102"/>
      <c r="R1" s="102"/>
      <c r="S1" s="102"/>
      <c r="T1" s="102"/>
      <c r="U1" s="102"/>
      <c r="V1" s="102"/>
      <c r="W1" s="102"/>
      <c r="X1" s="102"/>
      <c r="Y1" s="102"/>
      <c r="Z1" s="102"/>
    </row>
    <row r="2" spans="1:27" ht="12" customHeight="1" x14ac:dyDescent="0.25">
      <c r="A2" s="102"/>
      <c r="B2" s="103" t="s">
        <v>188</v>
      </c>
      <c r="C2" s="102"/>
      <c r="D2" s="102"/>
      <c r="E2" s="102"/>
      <c r="F2" s="102"/>
      <c r="G2" s="102"/>
      <c r="H2" s="102"/>
      <c r="I2" s="102"/>
      <c r="J2" s="102"/>
      <c r="K2" s="102"/>
      <c r="L2" s="147"/>
      <c r="M2" s="102"/>
      <c r="N2" s="102"/>
      <c r="O2" s="102"/>
      <c r="P2" s="102"/>
      <c r="Q2" s="103" t="s">
        <v>188</v>
      </c>
      <c r="R2" s="102"/>
      <c r="S2" s="102"/>
      <c r="T2" s="102"/>
      <c r="U2" s="102"/>
      <c r="V2" s="102"/>
      <c r="W2" s="102"/>
      <c r="X2" s="102"/>
      <c r="Y2" s="102"/>
      <c r="Z2" s="102"/>
    </row>
    <row r="3" spans="1:27" ht="12" customHeight="1" x14ac:dyDescent="0.25">
      <c r="A3" s="102"/>
      <c r="B3" s="103" t="s">
        <v>189</v>
      </c>
      <c r="C3" s="102"/>
      <c r="D3" s="102"/>
      <c r="E3" s="102"/>
      <c r="F3" s="102"/>
      <c r="G3" s="102"/>
      <c r="H3" s="102"/>
      <c r="I3" s="102"/>
      <c r="J3" s="102"/>
      <c r="K3" s="102"/>
      <c r="L3" s="147"/>
      <c r="M3" s="102"/>
      <c r="N3" s="102"/>
      <c r="O3" s="102"/>
      <c r="P3" s="102"/>
      <c r="Q3" s="103" t="s">
        <v>189</v>
      </c>
      <c r="R3" s="102"/>
      <c r="S3" s="102"/>
      <c r="T3" s="102"/>
      <c r="U3" s="102"/>
      <c r="V3" s="102"/>
      <c r="W3" s="102"/>
      <c r="X3" s="102"/>
      <c r="Y3" s="102"/>
      <c r="Z3" s="102"/>
    </row>
    <row r="4" spans="1:27" ht="12" customHeight="1" x14ac:dyDescent="0.25">
      <c r="A4" s="102"/>
      <c r="B4" s="106" t="s">
        <v>2</v>
      </c>
      <c r="C4" s="102"/>
      <c r="D4" s="102"/>
      <c r="E4" s="102"/>
      <c r="F4" s="102"/>
      <c r="G4" s="102"/>
      <c r="H4" s="102"/>
      <c r="I4" s="102"/>
      <c r="J4" s="102"/>
      <c r="K4" s="102"/>
      <c r="L4" s="147"/>
      <c r="M4" s="102"/>
      <c r="N4" s="102"/>
      <c r="O4" s="102"/>
      <c r="P4" s="102"/>
      <c r="Q4" s="106" t="s">
        <v>3</v>
      </c>
      <c r="R4" s="102"/>
      <c r="S4" s="102"/>
      <c r="T4" s="102"/>
      <c r="U4" s="102"/>
      <c r="V4" s="102"/>
      <c r="W4" s="102"/>
      <c r="X4" s="102"/>
      <c r="Y4" s="102"/>
      <c r="Z4" s="102"/>
    </row>
    <row r="5" spans="1:27" ht="12" customHeight="1" x14ac:dyDescent="0.25">
      <c r="A5" s="12"/>
      <c r="B5" s="2288" t="s">
        <v>4</v>
      </c>
      <c r="C5" s="2288" t="s">
        <v>5</v>
      </c>
      <c r="D5" s="2295">
        <v>2017</v>
      </c>
      <c r="E5" s="2295"/>
      <c r="F5" s="2295"/>
      <c r="G5" s="12"/>
      <c r="H5" s="2295">
        <v>2016</v>
      </c>
      <c r="I5" s="2295"/>
      <c r="J5" s="2295"/>
      <c r="K5" s="12"/>
      <c r="L5" s="2285" t="s">
        <v>591</v>
      </c>
      <c r="M5" s="12"/>
      <c r="N5" s="2285" t="s">
        <v>656</v>
      </c>
      <c r="O5" s="2285" t="s">
        <v>191</v>
      </c>
      <c r="P5" s="12"/>
      <c r="Q5" s="2288" t="s">
        <v>4</v>
      </c>
      <c r="R5" s="2295">
        <v>2017</v>
      </c>
      <c r="S5" s="2295"/>
      <c r="T5" s="2295"/>
      <c r="U5" s="12"/>
      <c r="V5" s="2295">
        <v>2016</v>
      </c>
      <c r="W5" s="2295"/>
      <c r="X5" s="2295"/>
      <c r="Y5" s="12"/>
      <c r="Z5" s="2285" t="s">
        <v>591</v>
      </c>
      <c r="AA5" s="17"/>
    </row>
    <row r="6" spans="1:27" ht="12" customHeight="1" x14ac:dyDescent="0.25">
      <c r="A6" s="12"/>
      <c r="B6" s="2289"/>
      <c r="C6" s="2289"/>
      <c r="D6" s="2288" t="s">
        <v>184</v>
      </c>
      <c r="E6" s="133" t="s">
        <v>185</v>
      </c>
      <c r="F6" s="133" t="s">
        <v>186</v>
      </c>
      <c r="G6" s="12"/>
      <c r="H6" s="2288" t="s">
        <v>184</v>
      </c>
      <c r="I6" s="133" t="s">
        <v>185</v>
      </c>
      <c r="J6" s="133" t="s">
        <v>186</v>
      </c>
      <c r="K6" s="12"/>
      <c r="L6" s="2286"/>
      <c r="M6" s="12"/>
      <c r="N6" s="2286"/>
      <c r="O6" s="2286"/>
      <c r="P6" s="12"/>
      <c r="Q6" s="2289"/>
      <c r="R6" s="2288" t="s">
        <v>184</v>
      </c>
      <c r="S6" s="133" t="s">
        <v>185</v>
      </c>
      <c r="T6" s="133" t="s">
        <v>186</v>
      </c>
      <c r="U6" s="12"/>
      <c r="V6" s="2288" t="s">
        <v>184</v>
      </c>
      <c r="W6" s="133" t="s">
        <v>185</v>
      </c>
      <c r="X6" s="133" t="s">
        <v>186</v>
      </c>
      <c r="Y6" s="12"/>
      <c r="Z6" s="2286"/>
      <c r="AA6" s="17"/>
    </row>
    <row r="7" spans="1:27" ht="12" customHeight="1" x14ac:dyDescent="0.25">
      <c r="A7" s="12"/>
      <c r="B7" s="2290"/>
      <c r="C7" s="2290"/>
      <c r="D7" s="2290"/>
      <c r="E7" s="134" t="s">
        <v>187</v>
      </c>
      <c r="F7" s="134" t="s">
        <v>187</v>
      </c>
      <c r="G7" s="12"/>
      <c r="H7" s="2290"/>
      <c r="I7" s="134" t="s">
        <v>187</v>
      </c>
      <c r="J7" s="134" t="s">
        <v>187</v>
      </c>
      <c r="K7" s="12"/>
      <c r="L7" s="2287"/>
      <c r="M7" s="12"/>
      <c r="N7" s="2287"/>
      <c r="O7" s="2287"/>
      <c r="P7" s="12"/>
      <c r="Q7" s="2290"/>
      <c r="R7" s="2290"/>
      <c r="S7" s="134" t="s">
        <v>187</v>
      </c>
      <c r="T7" s="134" t="s">
        <v>187</v>
      </c>
      <c r="U7" s="12"/>
      <c r="V7" s="2290"/>
      <c r="W7" s="134" t="s">
        <v>187</v>
      </c>
      <c r="X7" s="134" t="s">
        <v>187</v>
      </c>
      <c r="Y7" s="12"/>
      <c r="Z7" s="2287"/>
      <c r="AA7" s="17"/>
    </row>
    <row r="8" spans="1:27" ht="12" customHeight="1" x14ac:dyDescent="0.25">
      <c r="A8" s="16"/>
      <c r="B8" s="16"/>
      <c r="C8" s="16"/>
      <c r="D8" s="16"/>
      <c r="E8" s="16"/>
      <c r="F8" s="16"/>
      <c r="G8" s="16"/>
      <c r="H8" s="16"/>
      <c r="I8" s="16"/>
      <c r="J8" s="16"/>
      <c r="K8" s="16"/>
      <c r="L8" s="19"/>
      <c r="M8" s="16"/>
      <c r="N8" s="19"/>
      <c r="O8" s="16"/>
      <c r="P8" s="16"/>
      <c r="Q8" s="16"/>
      <c r="R8" s="16"/>
      <c r="S8" s="16"/>
      <c r="T8" s="16"/>
      <c r="U8" s="16"/>
      <c r="V8" s="16"/>
      <c r="W8" s="16"/>
      <c r="X8" s="16"/>
      <c r="Y8" s="16"/>
      <c r="Z8" s="19"/>
      <c r="AA8" s="16"/>
    </row>
    <row r="9" spans="1:27" ht="12" customHeight="1" x14ac:dyDescent="0.25">
      <c r="A9" s="102"/>
      <c r="B9" s="20" t="s">
        <v>8</v>
      </c>
      <c r="C9" s="21"/>
      <c r="D9" s="21"/>
      <c r="E9" s="21"/>
      <c r="F9" s="21"/>
      <c r="G9" s="102"/>
      <c r="H9" s="21"/>
      <c r="I9" s="21"/>
      <c r="J9" s="21"/>
      <c r="K9" s="102"/>
      <c r="L9" s="23"/>
      <c r="M9" s="102"/>
      <c r="N9" s="23"/>
      <c r="O9" s="131"/>
      <c r="P9" s="102"/>
      <c r="Q9" s="352" t="s">
        <v>8</v>
      </c>
      <c r="R9" s="21"/>
      <c r="S9" s="21"/>
      <c r="T9" s="21"/>
      <c r="U9" s="102"/>
      <c r="V9" s="21"/>
      <c r="W9" s="21"/>
      <c r="X9" s="21"/>
      <c r="Y9" s="102"/>
      <c r="Z9" s="23"/>
    </row>
    <row r="10" spans="1:27" ht="12" customHeight="1" x14ac:dyDescent="0.25">
      <c r="A10" s="102"/>
      <c r="B10" s="26" t="s">
        <v>674</v>
      </c>
      <c r="C10" s="1059" t="s">
        <v>22</v>
      </c>
      <c r="D10" s="551">
        <f>SUM(E10:F10)</f>
        <v>12301500</v>
      </c>
      <c r="E10" s="1324">
        <v>12301500</v>
      </c>
      <c r="F10" s="553">
        <v>0</v>
      </c>
      <c r="G10" s="541"/>
      <c r="H10" s="551">
        <v>13682500</v>
      </c>
      <c r="I10" s="1324">
        <v>13682500</v>
      </c>
      <c r="J10" s="553">
        <v>0</v>
      </c>
      <c r="K10" s="34"/>
      <c r="L10" s="1020">
        <f t="shared" ref="L10:L20" si="0">(D10-H10)/H10</f>
        <v>-0.10093184725013704</v>
      </c>
      <c r="M10" s="102"/>
      <c r="N10" s="890">
        <f>VLOOKUP(B10,'FX rates'!$B$9:$K$114,9,FALSE)</f>
        <v>1</v>
      </c>
      <c r="O10" s="1040">
        <f>VLOOKUP(B10,'FX rates'!$B$9:$K$114,10,FALSE)</f>
        <v>1</v>
      </c>
      <c r="P10" s="102"/>
      <c r="Q10" s="30" t="s">
        <v>674</v>
      </c>
      <c r="R10" s="1017">
        <f>SUM(S10:T10)</f>
        <v>12301500</v>
      </c>
      <c r="S10" s="1353">
        <f>IF(E10="NA", "NA", E10/$N10)</f>
        <v>12301500</v>
      </c>
      <c r="T10" s="1365">
        <f>IF(F10="NA", "NA", F10/$N10)</f>
        <v>0</v>
      </c>
      <c r="U10" s="286"/>
      <c r="V10" s="1017">
        <f t="shared" ref="V10:V20" si="1">SUM(W10:X10)</f>
        <v>13682500</v>
      </c>
      <c r="W10" s="904">
        <f>IF(I10="NA", "NA", I10/O10)</f>
        <v>13682500</v>
      </c>
      <c r="X10" s="854">
        <f>IF(J10="NA", "NA", J10/O10)</f>
        <v>0</v>
      </c>
      <c r="Y10" s="28"/>
      <c r="Z10" s="151">
        <f>R10/V10-1</f>
        <v>-0.10093184725013704</v>
      </c>
      <c r="AA10" s="154"/>
    </row>
    <row r="11" spans="1:27" ht="12" customHeight="1" x14ac:dyDescent="0.25">
      <c r="A11" s="102"/>
      <c r="B11" s="31" t="s">
        <v>9</v>
      </c>
      <c r="C11" s="313" t="s">
        <v>10</v>
      </c>
      <c r="D11" s="1219">
        <v>39.14</v>
      </c>
      <c r="E11" s="157">
        <v>37.76</v>
      </c>
      <c r="F11" s="554">
        <v>1.38</v>
      </c>
      <c r="G11" s="541"/>
      <c r="H11" s="1219">
        <v>216.97</v>
      </c>
      <c r="I11" s="157">
        <v>204.75</v>
      </c>
      <c r="J11" s="554">
        <v>12.22</v>
      </c>
      <c r="K11" s="34"/>
      <c r="L11" s="1021">
        <f t="shared" si="0"/>
        <v>-0.81960639719776918</v>
      </c>
      <c r="M11" s="102"/>
      <c r="N11" s="892">
        <f>VLOOKUP(B11,'FX rates'!$B$9:$K$114,9,FALSE)</f>
        <v>1</v>
      </c>
      <c r="O11" s="1041">
        <f>VLOOKUP(B11,'FX rates'!$B$9:$K$114,10,FALSE)</f>
        <v>1</v>
      </c>
      <c r="P11" s="102"/>
      <c r="Q11" s="36" t="s">
        <v>9</v>
      </c>
      <c r="R11" s="1018">
        <f t="shared" ref="R11:R20" si="2">SUM(S11:T11)</f>
        <v>39.14</v>
      </c>
      <c r="S11" s="33">
        <f>IF(E11="NA", "NA", E11/$N11)</f>
        <v>37.76</v>
      </c>
      <c r="T11" s="902">
        <f>IF(F11="NA", "NA", F11/$N11)</f>
        <v>1.38</v>
      </c>
      <c r="U11" s="177"/>
      <c r="V11" s="1018">
        <f t="shared" si="1"/>
        <v>216.97</v>
      </c>
      <c r="W11" s="60">
        <f>IF(I11="NA", "NA", I11/O11)</f>
        <v>204.75</v>
      </c>
      <c r="X11" s="846">
        <f t="shared" ref="X11:X74" si="3">IF(J11="NA", "NA", J11/O11)</f>
        <v>12.22</v>
      </c>
      <c r="Y11" s="34"/>
      <c r="Z11" s="158">
        <f>R11/V11-1</f>
        <v>-0.81960639719776929</v>
      </c>
      <c r="AA11" s="159"/>
    </row>
    <row r="12" spans="1:27" ht="12" customHeight="1" x14ac:dyDescent="0.25">
      <c r="A12" s="102"/>
      <c r="B12" s="31" t="s">
        <v>589</v>
      </c>
      <c r="C12" s="313" t="s">
        <v>11</v>
      </c>
      <c r="D12" s="1219">
        <v>2127270.92</v>
      </c>
      <c r="E12" s="157">
        <v>2118460</v>
      </c>
      <c r="F12" s="554">
        <v>8807.3700000000008</v>
      </c>
      <c r="G12" s="541"/>
      <c r="H12" s="1219">
        <v>1824747.17</v>
      </c>
      <c r="I12" s="157">
        <v>1814750</v>
      </c>
      <c r="J12" s="554">
        <v>9997.17</v>
      </c>
      <c r="K12" s="34"/>
      <c r="L12" s="1021">
        <f t="shared" si="0"/>
        <v>0.16578940632087677</v>
      </c>
      <c r="M12" s="102"/>
      <c r="N12" s="892">
        <f>VLOOKUP(B12,'FX rates'!$B$9:$K$114,9,FALSE)</f>
        <v>3.1908840000000001</v>
      </c>
      <c r="O12" s="1041">
        <f>VLOOKUP(B12,'FX rates'!$B$9:$K$114,10,FALSE)</f>
        <v>3.4843799999999998</v>
      </c>
      <c r="P12" s="102"/>
      <c r="Q12" s="36" t="s">
        <v>589</v>
      </c>
      <c r="R12" s="1018">
        <f t="shared" si="2"/>
        <v>666670.2299425489</v>
      </c>
      <c r="S12" s="33">
        <f t="shared" ref="S12:S74" si="4">IF(E12="NA", "NA", E12/$N12)</f>
        <v>663910.06379423384</v>
      </c>
      <c r="T12" s="902">
        <f t="shared" ref="T12:T74" si="5">IF(F12="NA", "NA", F12/$N12)</f>
        <v>2760.1661483150124</v>
      </c>
      <c r="U12" s="177"/>
      <c r="V12" s="1018">
        <f t="shared" si="1"/>
        <v>523693.503578829</v>
      </c>
      <c r="W12" s="60">
        <f t="shared" ref="W12:W74" si="6">IF(I12="NA", "NA", I12/O12)</f>
        <v>520824.36473633762</v>
      </c>
      <c r="X12" s="846">
        <f t="shared" si="3"/>
        <v>2869.1388424913471</v>
      </c>
      <c r="Y12" s="34"/>
      <c r="Z12" s="158">
        <f>R12/V12-1</f>
        <v>0.27301603970001964</v>
      </c>
      <c r="AA12" s="159"/>
    </row>
    <row r="13" spans="1:27" ht="12" customHeight="1" x14ac:dyDescent="0.25">
      <c r="A13" s="102"/>
      <c r="B13" s="31" t="s">
        <v>12</v>
      </c>
      <c r="C13" s="313" t="s">
        <v>13</v>
      </c>
      <c r="D13" s="1219">
        <v>124953.12</v>
      </c>
      <c r="E13" s="157">
        <v>110450</v>
      </c>
      <c r="F13" s="554">
        <v>14503.4</v>
      </c>
      <c r="G13" s="541"/>
      <c r="H13" s="1219">
        <v>69295.3</v>
      </c>
      <c r="I13" s="157">
        <v>53862.1</v>
      </c>
      <c r="J13" s="554">
        <v>15433.2</v>
      </c>
      <c r="K13" s="34"/>
      <c r="L13" s="1021">
        <f t="shared" si="0"/>
        <v>0.80319761946336898</v>
      </c>
      <c r="M13" s="102"/>
      <c r="N13" s="892">
        <f>VLOOKUP(B13,'FX rates'!$B$9:$K$114,9,FALSE)</f>
        <v>16.53961</v>
      </c>
      <c r="O13" s="1041">
        <f>VLOOKUP(B13,'FX rates'!$B$9:$K$114,10,FALSE)</f>
        <v>14.741</v>
      </c>
      <c r="P13" s="102"/>
      <c r="Q13" s="36" t="s">
        <v>12</v>
      </c>
      <c r="R13" s="1018">
        <f t="shared" si="2"/>
        <v>7554.797241289245</v>
      </c>
      <c r="S13" s="33">
        <f t="shared" si="4"/>
        <v>6677.9083666422612</v>
      </c>
      <c r="T13" s="902">
        <f t="shared" si="5"/>
        <v>876.88887464698382</v>
      </c>
      <c r="U13" s="177"/>
      <c r="V13" s="1018">
        <f t="shared" si="1"/>
        <v>4700.8547588358997</v>
      </c>
      <c r="W13" s="60">
        <f t="shared" si="6"/>
        <v>3653.8972932636862</v>
      </c>
      <c r="X13" s="846">
        <f t="shared" si="3"/>
        <v>1046.9574655722136</v>
      </c>
      <c r="Y13" s="34"/>
      <c r="Z13" s="158">
        <f t="shared" ref="Z13:Z19" si="7">R13/V13-1</f>
        <v>0.60711139332457997</v>
      </c>
      <c r="AA13" s="159"/>
    </row>
    <row r="14" spans="1:27" ht="12" customHeight="1" x14ac:dyDescent="0.25">
      <c r="A14" s="102"/>
      <c r="B14" s="31" t="s">
        <v>14</v>
      </c>
      <c r="C14" s="313" t="s">
        <v>15</v>
      </c>
      <c r="D14" s="1219">
        <v>23407265</v>
      </c>
      <c r="E14" s="157">
        <v>23333100</v>
      </c>
      <c r="F14" s="554">
        <v>74188</v>
      </c>
      <c r="G14" s="541"/>
      <c r="H14" s="1219">
        <v>15799596</v>
      </c>
      <c r="I14" s="157">
        <v>15778500</v>
      </c>
      <c r="J14" s="554">
        <v>21096</v>
      </c>
      <c r="K14" s="34"/>
      <c r="L14" s="1021">
        <f t="shared" si="0"/>
        <v>0.48151035001148129</v>
      </c>
      <c r="M14" s="102"/>
      <c r="N14" s="892">
        <f>VLOOKUP(B14,'FX rates'!$B$9:$K$114,9,FALSE)</f>
        <v>645.70521699999995</v>
      </c>
      <c r="O14" s="1041">
        <f>VLOOKUP(B14,'FX rates'!$B$9:$K$114,10,FALSE)</f>
        <v>671.35199999999998</v>
      </c>
      <c r="P14" s="102"/>
      <c r="Q14" s="36" t="s">
        <v>14</v>
      </c>
      <c r="R14" s="1018">
        <f t="shared" si="2"/>
        <v>36250.733901070525</v>
      </c>
      <c r="S14" s="33">
        <f t="shared" si="4"/>
        <v>36135.83936708382</v>
      </c>
      <c r="T14" s="902">
        <f t="shared" si="5"/>
        <v>114.89453398670621</v>
      </c>
      <c r="U14" s="177"/>
      <c r="V14" s="1018">
        <f t="shared" si="1"/>
        <v>23533.997068601868</v>
      </c>
      <c r="W14" s="60">
        <f t="shared" si="6"/>
        <v>23502.57391055661</v>
      </c>
      <c r="X14" s="846">
        <f t="shared" si="3"/>
        <v>31.423158045257928</v>
      </c>
      <c r="Y14" s="34"/>
      <c r="Z14" s="158">
        <f t="shared" si="7"/>
        <v>0.54035601327726979</v>
      </c>
      <c r="AA14" s="159"/>
    </row>
    <row r="15" spans="1:27" ht="12" customHeight="1" x14ac:dyDescent="0.25">
      <c r="A15" s="102"/>
      <c r="B15" s="31" t="s">
        <v>16</v>
      </c>
      <c r="C15" s="313" t="s">
        <v>17</v>
      </c>
      <c r="D15" s="1219">
        <v>39186411</v>
      </c>
      <c r="E15" s="157">
        <v>38881873.859999999</v>
      </c>
      <c r="F15" s="554">
        <v>304537.14</v>
      </c>
      <c r="G15" s="541"/>
      <c r="H15" s="1219">
        <v>39957190.359999999</v>
      </c>
      <c r="I15" s="157">
        <v>39604757.950000003</v>
      </c>
      <c r="J15" s="554">
        <v>352432.41</v>
      </c>
      <c r="K15" s="34"/>
      <c r="L15" s="1021">
        <f t="shared" si="0"/>
        <v>-1.9290129087044233E-2</v>
      </c>
      <c r="M15" s="102"/>
      <c r="N15" s="892">
        <f>VLOOKUP(B15,'FX rates'!$B$9:$K$114,9,FALSE)</f>
        <v>2941.861367</v>
      </c>
      <c r="O15" s="1041">
        <f>VLOOKUP(B15,'FX rates'!$B$9:$K$114,10,FALSE)</f>
        <v>3029.62</v>
      </c>
      <c r="P15" s="102"/>
      <c r="Q15" s="36" t="s">
        <v>16</v>
      </c>
      <c r="R15" s="1018">
        <f t="shared" si="2"/>
        <v>13320.277916413455</v>
      </c>
      <c r="S15" s="33">
        <f t="shared" si="4"/>
        <v>13216.759394631255</v>
      </c>
      <c r="T15" s="902">
        <f t="shared" si="5"/>
        <v>103.51852178219927</v>
      </c>
      <c r="U15" s="177"/>
      <c r="V15" s="1018">
        <f t="shared" si="1"/>
        <v>13188.84558459477</v>
      </c>
      <c r="W15" s="60">
        <f t="shared" si="6"/>
        <v>13072.51666875714</v>
      </c>
      <c r="X15" s="846">
        <f t="shared" si="3"/>
        <v>116.32891583762979</v>
      </c>
      <c r="Y15" s="34"/>
      <c r="Z15" s="158">
        <f t="shared" si="7"/>
        <v>9.9654159248179219E-3</v>
      </c>
      <c r="AA15" s="159"/>
    </row>
    <row r="16" spans="1:27" ht="13.15" customHeight="1" x14ac:dyDescent="0.25">
      <c r="A16" s="102"/>
      <c r="B16" s="31" t="s">
        <v>18</v>
      </c>
      <c r="C16" s="313" t="s">
        <v>19</v>
      </c>
      <c r="D16" s="1219">
        <v>20463.669999999998</v>
      </c>
      <c r="E16" s="157">
        <v>18290.5</v>
      </c>
      <c r="F16" s="554">
        <v>2173.21</v>
      </c>
      <c r="G16" s="541"/>
      <c r="H16" s="1219">
        <v>8877.93</v>
      </c>
      <c r="I16" s="157">
        <v>7381.85</v>
      </c>
      <c r="J16" s="554">
        <v>1496.08</v>
      </c>
      <c r="K16" s="34"/>
      <c r="L16" s="1021">
        <f t="shared" si="0"/>
        <v>1.3050046576172596</v>
      </c>
      <c r="M16" s="102"/>
      <c r="N16" s="892">
        <f>VLOOKUP(B16,'FX rates'!$B$9:$K$114,9,FALSE)</f>
        <v>3.2228330000000001</v>
      </c>
      <c r="O16" s="1041">
        <f>VLOOKUP(B16,'FX rates'!$B$9:$K$114,10,FALSE)</f>
        <v>3.3264800000000001</v>
      </c>
      <c r="P16" s="102"/>
      <c r="Q16" s="36" t="s">
        <v>18</v>
      </c>
      <c r="R16" s="1018">
        <f t="shared" si="2"/>
        <v>6349.602973532913</v>
      </c>
      <c r="S16" s="33">
        <f t="shared" si="4"/>
        <v>5675.286308660734</v>
      </c>
      <c r="T16" s="902">
        <f t="shared" si="5"/>
        <v>674.31666487217922</v>
      </c>
      <c r="U16" s="177"/>
      <c r="V16" s="1018">
        <f t="shared" si="1"/>
        <v>2668.8661888843462</v>
      </c>
      <c r="W16" s="60">
        <f t="shared" si="6"/>
        <v>2219.117505591496</v>
      </c>
      <c r="X16" s="846">
        <f t="shared" si="3"/>
        <v>449.74868329285005</v>
      </c>
      <c r="Y16" s="34"/>
      <c r="Z16" s="158">
        <f t="shared" si="7"/>
        <v>1.3791387518709612</v>
      </c>
      <c r="AA16" s="159"/>
    </row>
    <row r="17" spans="1:27" ht="12" customHeight="1" x14ac:dyDescent="0.25">
      <c r="A17" s="102"/>
      <c r="B17" s="31" t="s">
        <v>20</v>
      </c>
      <c r="C17" s="313" t="s">
        <v>21</v>
      </c>
      <c r="D17" s="1219">
        <v>2146358.56</v>
      </c>
      <c r="E17" s="157">
        <v>1897980</v>
      </c>
      <c r="F17" s="554">
        <v>248379</v>
      </c>
      <c r="G17" s="541"/>
      <c r="H17" s="1219">
        <v>2317993</v>
      </c>
      <c r="I17" s="157">
        <v>2046560</v>
      </c>
      <c r="J17" s="554">
        <v>271433</v>
      </c>
      <c r="K17" s="34"/>
      <c r="L17" s="1021">
        <f t="shared" si="0"/>
        <v>-7.4044416872699761E-2</v>
      </c>
      <c r="M17" s="102"/>
      <c r="N17" s="892">
        <f>VLOOKUP(B17,'FX rates'!$B$9:$K$114,9,FALSE)</f>
        <v>18.900791999999999</v>
      </c>
      <c r="O17" s="1041">
        <f>VLOOKUP(B17,'FX rates'!$B$9:$K$114,10,FALSE)</f>
        <v>18.677600000000002</v>
      </c>
      <c r="P17" s="102"/>
      <c r="Q17" s="36" t="s">
        <v>20</v>
      </c>
      <c r="R17" s="1018">
        <f t="shared" si="2"/>
        <v>113559.20958232862</v>
      </c>
      <c r="S17" s="33">
        <f t="shared" si="4"/>
        <v>100418.014229245</v>
      </c>
      <c r="T17" s="902">
        <f t="shared" si="5"/>
        <v>13141.195353083618</v>
      </c>
      <c r="U17" s="177"/>
      <c r="V17" s="1018">
        <f t="shared" si="1"/>
        <v>124105.50606073585</v>
      </c>
      <c r="W17" s="60">
        <f t="shared" si="6"/>
        <v>109572.96440656186</v>
      </c>
      <c r="X17" s="846">
        <f t="shared" si="3"/>
        <v>14532.541654173983</v>
      </c>
      <c r="Y17" s="34"/>
      <c r="Z17" s="158">
        <f t="shared" si="7"/>
        <v>-8.4978473664544585E-2</v>
      </c>
      <c r="AA17" s="159"/>
    </row>
    <row r="18" spans="1:27" ht="12" customHeight="1" x14ac:dyDescent="0.25">
      <c r="A18" s="102"/>
      <c r="B18" s="126" t="s">
        <v>137</v>
      </c>
      <c r="C18" s="313" t="s">
        <v>22</v>
      </c>
      <c r="D18" s="1219">
        <v>14535339.34</v>
      </c>
      <c r="E18" s="157">
        <v>13496200</v>
      </c>
      <c r="F18" s="554">
        <v>1039150</v>
      </c>
      <c r="G18" s="541"/>
      <c r="H18" s="1219">
        <v>17317900</v>
      </c>
      <c r="I18" s="157">
        <v>16214900</v>
      </c>
      <c r="J18" s="554">
        <v>1103000</v>
      </c>
      <c r="K18" s="34"/>
      <c r="L18" s="1021">
        <f t="shared" si="0"/>
        <v>-0.16067540868119115</v>
      </c>
      <c r="M18" s="102"/>
      <c r="N18" s="892">
        <f>VLOOKUP(B18,'FX rates'!$B$9:$K$114,9,FALSE)</f>
        <v>1</v>
      </c>
      <c r="O18" s="1041">
        <f>VLOOKUP(B18,'FX rates'!$B$9:$K$114,10,FALSE)</f>
        <v>1</v>
      </c>
      <c r="P18" s="102"/>
      <c r="Q18" s="36" t="s">
        <v>137</v>
      </c>
      <c r="R18" s="1018">
        <f t="shared" si="2"/>
        <v>14535350</v>
      </c>
      <c r="S18" s="33">
        <f t="shared" si="4"/>
        <v>13496200</v>
      </c>
      <c r="T18" s="902">
        <f t="shared" si="5"/>
        <v>1039150</v>
      </c>
      <c r="U18" s="177"/>
      <c r="V18" s="1018">
        <f t="shared" si="1"/>
        <v>17317900</v>
      </c>
      <c r="W18" s="60">
        <f t="shared" si="6"/>
        <v>16214900</v>
      </c>
      <c r="X18" s="846">
        <f t="shared" si="3"/>
        <v>1103000</v>
      </c>
      <c r="Y18" s="34"/>
      <c r="Z18" s="158">
        <f t="shared" si="7"/>
        <v>-0.16067479313311661</v>
      </c>
      <c r="AA18" s="159"/>
    </row>
    <row r="19" spans="1:27" ht="12" customHeight="1" x14ac:dyDescent="0.25">
      <c r="A19" s="102"/>
      <c r="B19" s="31" t="s">
        <v>23</v>
      </c>
      <c r="C19" s="313" t="s">
        <v>22</v>
      </c>
      <c r="D19" s="1219">
        <v>11336294.300000001</v>
      </c>
      <c r="E19" s="157">
        <v>9874790</v>
      </c>
      <c r="F19" s="554">
        <v>1461510</v>
      </c>
      <c r="G19" s="541"/>
      <c r="H19" s="1219">
        <v>11070930</v>
      </c>
      <c r="I19" s="157">
        <v>9692790</v>
      </c>
      <c r="J19" s="554">
        <v>1378140</v>
      </c>
      <c r="K19" s="34"/>
      <c r="L19" s="1021">
        <f t="shared" si="0"/>
        <v>2.3969467786355867E-2</v>
      </c>
      <c r="M19" s="102"/>
      <c r="N19" s="892">
        <f>VLOOKUP(B19,'FX rates'!$B$9:$K$114,9,FALSE)</f>
        <v>1</v>
      </c>
      <c r="O19" s="1041">
        <f>VLOOKUP(B19,'FX rates'!$B$9:$K$114,10,FALSE)</f>
        <v>1</v>
      </c>
      <c r="P19" s="102"/>
      <c r="Q19" s="36" t="s">
        <v>23</v>
      </c>
      <c r="R19" s="1018">
        <f t="shared" si="2"/>
        <v>11336300</v>
      </c>
      <c r="S19" s="33">
        <f t="shared" si="4"/>
        <v>9874790</v>
      </c>
      <c r="T19" s="902">
        <f t="shared" si="5"/>
        <v>1461510</v>
      </c>
      <c r="U19" s="177"/>
      <c r="V19" s="1018">
        <f t="shared" si="1"/>
        <v>11070930</v>
      </c>
      <c r="W19" s="60">
        <f t="shared" si="6"/>
        <v>9692790</v>
      </c>
      <c r="X19" s="846">
        <f t="shared" si="3"/>
        <v>1378140</v>
      </c>
      <c r="Y19" s="34"/>
      <c r="Z19" s="158">
        <f t="shared" si="7"/>
        <v>2.3969982648250898E-2</v>
      </c>
      <c r="AA19" s="159"/>
    </row>
    <row r="20" spans="1:27" ht="12" customHeight="1" x14ac:dyDescent="0.25">
      <c r="A20" s="102"/>
      <c r="B20" s="37" t="s">
        <v>24</v>
      </c>
      <c r="C20" s="316" t="s">
        <v>25</v>
      </c>
      <c r="D20" s="552">
        <v>1614752.3</v>
      </c>
      <c r="E20" s="555">
        <v>1605962.8</v>
      </c>
      <c r="F20" s="556">
        <v>8789.5</v>
      </c>
      <c r="G20" s="541"/>
      <c r="H20" s="552">
        <v>1549252.3</v>
      </c>
      <c r="I20" s="555">
        <v>1541670</v>
      </c>
      <c r="J20" s="556">
        <v>8108.8</v>
      </c>
      <c r="K20" s="34"/>
      <c r="L20" s="1022">
        <f t="shared" si="0"/>
        <v>4.2278459099270013E-2</v>
      </c>
      <c r="M20" s="102"/>
      <c r="N20" s="894">
        <f>VLOOKUP(B20,'FX rates'!$B$9:$K$114,9,FALSE)</f>
        <v>1.29776</v>
      </c>
      <c r="O20" s="1042">
        <f>VLOOKUP(B20,'FX rates'!$B$9:$K$114,10,FALSE)</f>
        <v>1.3251200000000001</v>
      </c>
      <c r="P20" s="102"/>
      <c r="Q20" s="39" t="s">
        <v>24</v>
      </c>
      <c r="R20" s="1019">
        <f t="shared" si="2"/>
        <v>1244261.1114535816</v>
      </c>
      <c r="S20" s="1354">
        <f t="shared" si="4"/>
        <v>1237488.2875107878</v>
      </c>
      <c r="T20" s="903">
        <f t="shared" si="5"/>
        <v>6772.8239427937369</v>
      </c>
      <c r="U20" s="177"/>
      <c r="V20" s="1019">
        <f t="shared" si="1"/>
        <v>1169538.4568944699</v>
      </c>
      <c r="W20" s="1076">
        <f t="shared" si="6"/>
        <v>1163419.1620381549</v>
      </c>
      <c r="X20" s="1068">
        <f t="shared" si="3"/>
        <v>6119.2948563148993</v>
      </c>
      <c r="Y20" s="34"/>
      <c r="Z20" s="161">
        <f>R20/V20-1</f>
        <v>6.3890720410790358E-2</v>
      </c>
      <c r="AA20" s="159"/>
    </row>
    <row r="21" spans="1:27" ht="12" customHeight="1" x14ac:dyDescent="0.25">
      <c r="A21" s="102"/>
      <c r="B21" s="40"/>
      <c r="C21" s="162"/>
      <c r="D21" s="720"/>
      <c r="E21" s="720"/>
      <c r="F21" s="720"/>
      <c r="G21" s="541"/>
      <c r="H21" s="720"/>
      <c r="I21" s="720"/>
      <c r="J21" s="720"/>
      <c r="K21" s="1"/>
      <c r="L21" s="713"/>
      <c r="M21" s="713"/>
      <c r="N21" s="360"/>
      <c r="O21" s="360"/>
      <c r="P21" s="102"/>
      <c r="Q21" s="140" t="s">
        <v>26</v>
      </c>
      <c r="R21" s="164">
        <f>SUM(R10:R20)</f>
        <v>40261155.103010759</v>
      </c>
      <c r="S21" s="165"/>
      <c r="T21" s="165"/>
      <c r="U21" s="177"/>
      <c r="V21" s="165">
        <f>SUM(V10:V20)</f>
        <v>43932977.00013496</v>
      </c>
      <c r="W21" s="28"/>
      <c r="X21" s="28"/>
      <c r="Y21" s="102"/>
      <c r="Z21" s="163">
        <f>R21/V21-1</f>
        <v>-8.3577807557018491E-2</v>
      </c>
      <c r="AA21" s="159"/>
    </row>
    <row r="22" spans="1:27" ht="12" customHeight="1" x14ac:dyDescent="0.25">
      <c r="A22" s="166"/>
      <c r="B22" s="49"/>
      <c r="C22" s="162"/>
      <c r="D22" s="720"/>
      <c r="E22" s="720"/>
      <c r="F22" s="720"/>
      <c r="G22" s="609"/>
      <c r="H22" s="720"/>
      <c r="I22" s="720"/>
      <c r="J22" s="720"/>
      <c r="K22" s="360"/>
      <c r="L22" s="713"/>
      <c r="M22" s="713"/>
      <c r="N22" s="360"/>
      <c r="O22" s="360"/>
      <c r="P22" s="166"/>
      <c r="Q22" s="49"/>
      <c r="R22" s="164"/>
      <c r="S22" s="165"/>
      <c r="T22" s="165"/>
      <c r="U22" s="715"/>
      <c r="V22" s="165"/>
      <c r="W22" s="28"/>
      <c r="X22" s="28"/>
      <c r="Y22" s="166"/>
      <c r="Z22" s="163"/>
      <c r="AA22" s="168"/>
    </row>
    <row r="23" spans="1:27" ht="12" customHeight="1" x14ac:dyDescent="0.25">
      <c r="A23" s="166"/>
      <c r="B23" s="20" t="s">
        <v>27</v>
      </c>
      <c r="C23" s="108"/>
      <c r="D23" s="187"/>
      <c r="E23" s="28"/>
      <c r="F23" s="28"/>
      <c r="G23" s="609"/>
      <c r="H23" s="187"/>
      <c r="I23" s="28"/>
      <c r="J23" s="28"/>
      <c r="K23" s="360"/>
      <c r="L23" s="713"/>
      <c r="M23" s="713"/>
      <c r="N23" s="360"/>
      <c r="O23" s="360"/>
      <c r="P23" s="166"/>
      <c r="Q23" s="352" t="s">
        <v>27</v>
      </c>
      <c r="R23" s="164"/>
      <c r="S23" s="165"/>
      <c r="T23" s="165"/>
      <c r="U23" s="715"/>
      <c r="V23" s="165"/>
      <c r="W23" s="28"/>
      <c r="X23" s="28"/>
      <c r="Y23" s="166"/>
      <c r="Z23" s="170"/>
      <c r="AA23" s="168"/>
    </row>
    <row r="24" spans="1:27" ht="12" customHeight="1" x14ac:dyDescent="0.25">
      <c r="A24" s="103"/>
      <c r="B24" s="26" t="s">
        <v>28</v>
      </c>
      <c r="C24" s="1059" t="s">
        <v>29</v>
      </c>
      <c r="D24" s="551">
        <v>1079530.7291337249</v>
      </c>
      <c r="E24" s="1324">
        <v>1036533.0611752151</v>
      </c>
      <c r="F24" s="553">
        <v>42997.667958509977</v>
      </c>
      <c r="G24" s="728"/>
      <c r="H24" s="551">
        <v>1103110.3</v>
      </c>
      <c r="I24" s="1324">
        <v>1052300</v>
      </c>
      <c r="J24" s="553">
        <v>50810.3</v>
      </c>
      <c r="K24" s="34"/>
      <c r="L24" s="1020">
        <f t="shared" ref="L24:L42" si="8">(D24-H24)/H24</f>
        <v>-2.1375533222992397E-2</v>
      </c>
      <c r="M24" s="103"/>
      <c r="N24" s="890">
        <f>VLOOKUP(B24,'FX rates'!$B$9:$K$114,9,FALSE)</f>
        <v>1.3045850000000001</v>
      </c>
      <c r="O24" s="1040">
        <f>VLOOKUP(B24,'FX rates'!$B$9:$K$114,10,FALSE)</f>
        <v>1.3452500000000001</v>
      </c>
      <c r="P24" s="103"/>
      <c r="Q24" s="30" t="s">
        <v>28</v>
      </c>
      <c r="R24" s="1017">
        <f>SUM(S24:T24)</f>
        <v>827489.76044774766</v>
      </c>
      <c r="S24" s="904">
        <f t="shared" si="4"/>
        <v>794530.87470361451</v>
      </c>
      <c r="T24" s="854">
        <f t="shared" si="5"/>
        <v>32958.885744133171</v>
      </c>
      <c r="U24" s="286"/>
      <c r="V24" s="1017">
        <f t="shared" ref="V24:V42" si="9">SUM(W24:X24)</f>
        <v>820003.93978814338</v>
      </c>
      <c r="W24" s="904">
        <f t="shared" si="6"/>
        <v>782233.7855417208</v>
      </c>
      <c r="X24" s="854">
        <f t="shared" si="3"/>
        <v>37770.1542464226</v>
      </c>
      <c r="Y24" s="28"/>
      <c r="Z24" s="151">
        <f>R24/V24-1</f>
        <v>9.1290057234827415E-3</v>
      </c>
      <c r="AA24" s="154"/>
    </row>
    <row r="25" spans="1:27" ht="12" customHeight="1" x14ac:dyDescent="0.25">
      <c r="A25" s="102"/>
      <c r="B25" s="31" t="s">
        <v>537</v>
      </c>
      <c r="C25" s="313" t="s">
        <v>30</v>
      </c>
      <c r="D25" s="1219">
        <v>9661618.9900000002</v>
      </c>
      <c r="E25" s="157">
        <v>9661620</v>
      </c>
      <c r="F25" s="554" t="s">
        <v>123</v>
      </c>
      <c r="G25" s="541"/>
      <c r="H25" s="1219">
        <v>7585677.5800000001</v>
      </c>
      <c r="I25" s="157">
        <v>7585677.5800000001</v>
      </c>
      <c r="J25" s="554" t="s">
        <v>123</v>
      </c>
      <c r="K25" s="34"/>
      <c r="L25" s="1021">
        <f t="shared" si="8"/>
        <v>0.27366591686856273</v>
      </c>
      <c r="M25" s="102"/>
      <c r="N25" s="892">
        <f>VLOOKUP(B25,'FX rates'!$B$9:$K$114,9,FALSE)</f>
        <v>65.037159000000003</v>
      </c>
      <c r="O25" s="1041">
        <f>VLOOKUP(B25,'FX rates'!$B$9:$K$114,10,FALSE)</f>
        <v>67.088700000000003</v>
      </c>
      <c r="P25" s="102"/>
      <c r="Q25" s="36" t="s">
        <v>537</v>
      </c>
      <c r="R25" s="1018">
        <f>SUM(S25:T25)</f>
        <v>148555.38200861448</v>
      </c>
      <c r="S25" s="60">
        <f t="shared" si="4"/>
        <v>148555.38200861448</v>
      </c>
      <c r="T25" s="846" t="str">
        <f t="shared" si="5"/>
        <v>NA</v>
      </c>
      <c r="U25" s="177"/>
      <c r="V25" s="1018">
        <f t="shared" si="9"/>
        <v>113069.37800255482</v>
      </c>
      <c r="W25" s="60">
        <f t="shared" si="6"/>
        <v>113069.37800255482</v>
      </c>
      <c r="X25" s="846" t="str">
        <f t="shared" si="3"/>
        <v>NA</v>
      </c>
      <c r="Y25" s="34"/>
      <c r="Z25" s="158">
        <f>R25/V25-1</f>
        <v>0.31384274533868806</v>
      </c>
      <c r="AA25" s="159"/>
    </row>
    <row r="26" spans="1:27" ht="12" customHeight="1" x14ac:dyDescent="0.25">
      <c r="A26" s="102"/>
      <c r="B26" s="31" t="s">
        <v>31</v>
      </c>
      <c r="C26" s="313" t="s">
        <v>32</v>
      </c>
      <c r="D26" s="1219">
        <v>550294.1</v>
      </c>
      <c r="E26" s="157">
        <v>549863.4</v>
      </c>
      <c r="F26" s="554">
        <v>430.7</v>
      </c>
      <c r="G26" s="541"/>
      <c r="H26" s="1219">
        <v>428549.2</v>
      </c>
      <c r="I26" s="157">
        <v>428196.2</v>
      </c>
      <c r="J26" s="554">
        <v>353</v>
      </c>
      <c r="K26" s="34"/>
      <c r="L26" s="1021">
        <f t="shared" si="8"/>
        <v>0.28408616793591018</v>
      </c>
      <c r="M26" s="102"/>
      <c r="N26" s="892">
        <f>VLOOKUP(B26,'FX rates'!$B$9:$K$114,9,FALSE)</f>
        <v>4.2970370000000004</v>
      </c>
      <c r="O26" s="1041">
        <f>VLOOKUP(B26,'FX rates'!$B$9:$K$114,10,FALSE)</f>
        <v>4.1405099999999999</v>
      </c>
      <c r="P26" s="102"/>
      <c r="Q26" s="36" t="s">
        <v>31</v>
      </c>
      <c r="R26" s="1018">
        <f t="shared" ref="R26:R42" si="10">SUM(S26:T26)</f>
        <v>128063.61685971054</v>
      </c>
      <c r="S26" s="60">
        <f t="shared" si="4"/>
        <v>127963.38500227017</v>
      </c>
      <c r="T26" s="846">
        <f t="shared" si="5"/>
        <v>100.2318574403711</v>
      </c>
      <c r="U26" s="177"/>
      <c r="V26" s="1018">
        <f t="shared" si="9"/>
        <v>103501.54932604921</v>
      </c>
      <c r="W26" s="60">
        <f t="shared" si="6"/>
        <v>103416.29412801805</v>
      </c>
      <c r="X26" s="846">
        <f t="shared" si="3"/>
        <v>85.255198031160418</v>
      </c>
      <c r="Y26" s="34"/>
      <c r="Z26" s="158">
        <f t="shared" ref="Z26:Z41" si="11">R26/V26-1</f>
        <v>0.2373111097717604</v>
      </c>
      <c r="AA26" s="159"/>
    </row>
    <row r="27" spans="1:27" ht="12.75" customHeight="1" x14ac:dyDescent="0.25">
      <c r="A27" s="102"/>
      <c r="B27" s="31" t="s">
        <v>33</v>
      </c>
      <c r="C27" s="313" t="s">
        <v>34</v>
      </c>
      <c r="D27" s="1219">
        <v>116036.73523989999</v>
      </c>
      <c r="E27" s="157">
        <v>116036.73523989999</v>
      </c>
      <c r="F27" s="554" t="s">
        <v>123</v>
      </c>
      <c r="G27" s="541"/>
      <c r="H27" s="1219">
        <v>176935</v>
      </c>
      <c r="I27" s="157">
        <v>176935</v>
      </c>
      <c r="J27" s="554" t="s">
        <v>123</v>
      </c>
      <c r="K27" s="34"/>
      <c r="L27" s="1021">
        <f t="shared" si="8"/>
        <v>-0.34418438839178234</v>
      </c>
      <c r="M27" s="102"/>
      <c r="N27" s="892">
        <f>VLOOKUP(B27,'FX rates'!$B$9:$K$114,9,FALSE)</f>
        <v>150.576697</v>
      </c>
      <c r="O27" s="1041">
        <f>VLOOKUP(B27,'FX rates'!$B$9:$K$114,10,FALSE)</f>
        <v>143.32</v>
      </c>
      <c r="P27" s="102"/>
      <c r="Q27" s="36" t="s">
        <v>33</v>
      </c>
      <c r="R27" s="1018">
        <f t="shared" si="10"/>
        <v>770.61549065523729</v>
      </c>
      <c r="S27" s="60">
        <f t="shared" si="4"/>
        <v>770.61549065523729</v>
      </c>
      <c r="T27" s="846" t="str">
        <f t="shared" si="5"/>
        <v>NA</v>
      </c>
      <c r="U27" s="177"/>
      <c r="V27" s="1018">
        <f t="shared" si="9"/>
        <v>1234.5450739603684</v>
      </c>
      <c r="W27" s="60">
        <f t="shared" si="6"/>
        <v>1234.5450739603684</v>
      </c>
      <c r="X27" s="846" t="str">
        <f>IF(J27="NA", "NA", J27/O27)</f>
        <v>NA</v>
      </c>
      <c r="Y27" s="34"/>
      <c r="Z27" s="158">
        <f t="shared" si="11"/>
        <v>-0.37578991086721902</v>
      </c>
      <c r="AA27" s="159"/>
    </row>
    <row r="28" spans="1:27" ht="12.75" customHeight="1" x14ac:dyDescent="0.25">
      <c r="A28" s="102"/>
      <c r="B28" s="31" t="s">
        <v>143</v>
      </c>
      <c r="C28" s="313" t="s">
        <v>141</v>
      </c>
      <c r="D28" s="1219">
        <v>2133490.66</v>
      </c>
      <c r="E28" s="157">
        <v>2039280</v>
      </c>
      <c r="F28" s="554">
        <v>94213</v>
      </c>
      <c r="G28" s="541"/>
      <c r="H28" s="1219">
        <v>1179567.6499999999</v>
      </c>
      <c r="I28" s="157">
        <v>1112290</v>
      </c>
      <c r="J28" s="554">
        <v>67279.399999999994</v>
      </c>
      <c r="K28" s="34"/>
      <c r="L28" s="1021">
        <f t="shared" si="8"/>
        <v>0.80870563888387437</v>
      </c>
      <c r="M28" s="102"/>
      <c r="N28" s="892">
        <f>VLOOKUP(B28,'FX rates'!$B$9:$K$114,9,FALSE)</f>
        <v>79.953177999999994</v>
      </c>
      <c r="O28" s="1041">
        <f>VLOOKUP(B28,'FX rates'!$B$9:$K$114,10,FALSE)</f>
        <v>77.054699999999997</v>
      </c>
      <c r="P28" s="102"/>
      <c r="Q28" s="36" t="s">
        <v>143</v>
      </c>
      <c r="R28" s="1018">
        <f t="shared" ref="R28:R29" si="12">SUM(S28:T28)</f>
        <v>26684.280142060146</v>
      </c>
      <c r="S28" s="60">
        <f t="shared" ref="S28:S29" si="13">IF(E28="NA", "NA", E28/$N28)</f>
        <v>25505.927981999666</v>
      </c>
      <c r="T28" s="846">
        <f t="shared" ref="T28:T29" si="14">IF(F28="NA", "NA", F28/$N28)</f>
        <v>1178.3521600604795</v>
      </c>
      <c r="U28" s="177"/>
      <c r="V28" s="1018">
        <f t="shared" ref="V28:V29" si="15">SUM(W28:X28)</f>
        <v>15308.208324735546</v>
      </c>
      <c r="W28" s="60">
        <f t="shared" ref="W28:W29" si="16">IF(I28="NA", "NA", I28/O28)</f>
        <v>14435.070151463831</v>
      </c>
      <c r="X28" s="846">
        <f t="shared" ref="X28:X29" si="17">IF(J28="NA", "NA", J28/O28)</f>
        <v>873.13817327171478</v>
      </c>
      <c r="Y28" s="34"/>
      <c r="Z28" s="158">
        <f t="shared" si="11"/>
        <v>0.74313541963906649</v>
      </c>
      <c r="AA28" s="159"/>
    </row>
    <row r="29" spans="1:27" ht="12" customHeight="1" x14ac:dyDescent="0.25">
      <c r="A29" s="102"/>
      <c r="B29" s="31" t="s">
        <v>35</v>
      </c>
      <c r="C29" s="313" t="s">
        <v>36</v>
      </c>
      <c r="D29" s="1219">
        <v>861682544.30999994</v>
      </c>
      <c r="E29" s="157">
        <v>861683000</v>
      </c>
      <c r="F29" s="554">
        <v>0</v>
      </c>
      <c r="G29" s="541"/>
      <c r="H29" s="1219">
        <v>500399000</v>
      </c>
      <c r="I29" s="157">
        <v>500399000</v>
      </c>
      <c r="J29" s="554">
        <v>0</v>
      </c>
      <c r="K29" s="34"/>
      <c r="L29" s="1021">
        <f t="shared" si="8"/>
        <v>0.72199093984999962</v>
      </c>
      <c r="M29" s="102"/>
      <c r="N29" s="892">
        <f>VLOOKUP(B29,'FX rates'!$B$9:$K$114,9,FALSE)</f>
        <v>22456.864143999999</v>
      </c>
      <c r="O29" s="1041">
        <f>VLOOKUP(B29,'FX rates'!$B$9:$K$114,10,FALSE)</f>
        <v>22126.1</v>
      </c>
      <c r="P29" s="102"/>
      <c r="Q29" s="36" t="s">
        <v>35</v>
      </c>
      <c r="R29" s="1018">
        <f t="shared" si="12"/>
        <v>38370.584355617772</v>
      </c>
      <c r="S29" s="60">
        <f t="shared" si="13"/>
        <v>38370.584355617772</v>
      </c>
      <c r="T29" s="846">
        <f t="shared" si="14"/>
        <v>0</v>
      </c>
      <c r="U29" s="177"/>
      <c r="V29" s="1018">
        <f t="shared" si="15"/>
        <v>22615.779554462832</v>
      </c>
      <c r="W29" s="60">
        <f t="shared" si="16"/>
        <v>22615.779554462832</v>
      </c>
      <c r="X29" s="846">
        <f t="shared" si="17"/>
        <v>0</v>
      </c>
      <c r="Y29" s="34"/>
      <c r="Z29" s="158">
        <f t="shared" si="11"/>
        <v>0.69662886318884376</v>
      </c>
      <c r="AA29" s="159"/>
    </row>
    <row r="30" spans="1:27" ht="12" customHeight="1" x14ac:dyDescent="0.25">
      <c r="B30" s="31" t="s">
        <v>37</v>
      </c>
      <c r="C30" s="313" t="s">
        <v>38</v>
      </c>
      <c r="D30" s="1219">
        <v>15263577.104612768</v>
      </c>
      <c r="E30" s="157">
        <v>14749615.745701928</v>
      </c>
      <c r="F30" s="554">
        <v>513961.35891083995</v>
      </c>
      <c r="G30" s="244"/>
      <c r="H30" s="1219">
        <v>10476800.877442185</v>
      </c>
      <c r="I30" s="157">
        <v>10121387.957498677</v>
      </c>
      <c r="J30" s="554">
        <v>355412.91994350706</v>
      </c>
      <c r="K30" s="34"/>
      <c r="L30" s="1021">
        <f t="shared" si="8"/>
        <v>0.45689292782848334</v>
      </c>
      <c r="N30" s="892">
        <f>VLOOKUP(B30,'FX rates'!$B$9:$K$114,9,FALSE)</f>
        <v>7.7922289999999998</v>
      </c>
      <c r="O30" s="1041">
        <f>VLOOKUP(B30,'FX rates'!$B$9:$K$114,10,FALSE)</f>
        <v>7.76173</v>
      </c>
      <c r="Q30" s="36" t="s">
        <v>37</v>
      </c>
      <c r="R30" s="1018">
        <f t="shared" si="10"/>
        <v>1958820.3971691243</v>
      </c>
      <c r="S30" s="60">
        <f t="shared" si="4"/>
        <v>1892862.2022917869</v>
      </c>
      <c r="T30" s="846">
        <f t="shared" si="5"/>
        <v>65958.194877337402</v>
      </c>
      <c r="U30" s="196"/>
      <c r="V30" s="1018">
        <f t="shared" si="9"/>
        <v>1349802.2834396693</v>
      </c>
      <c r="W30" s="60">
        <f t="shared" si="6"/>
        <v>1304011.8578588378</v>
      </c>
      <c r="X30" s="846">
        <f t="shared" si="3"/>
        <v>45790.42558083147</v>
      </c>
      <c r="Y30" s="34"/>
      <c r="Z30" s="158">
        <f t="shared" si="11"/>
        <v>0.45119060858121274</v>
      </c>
      <c r="AA30" s="159"/>
    </row>
    <row r="31" spans="1:27" ht="12" customHeight="1" x14ac:dyDescent="0.25">
      <c r="A31" s="102"/>
      <c r="B31" s="31" t="s">
        <v>39</v>
      </c>
      <c r="C31" s="313" t="s">
        <v>40</v>
      </c>
      <c r="D31" s="1219">
        <v>1252916334.4040999</v>
      </c>
      <c r="E31" s="157">
        <v>1252916334.4040999</v>
      </c>
      <c r="F31" s="554">
        <v>0</v>
      </c>
      <c r="G31" s="541"/>
      <c r="H31" s="1219">
        <v>1221579714.2341001</v>
      </c>
      <c r="I31" s="157">
        <v>1221579714.2341001</v>
      </c>
      <c r="J31" s="554">
        <v>0</v>
      </c>
      <c r="K31" s="34"/>
      <c r="L31" s="1021">
        <f t="shared" si="8"/>
        <v>2.5652538106894739E-2</v>
      </c>
      <c r="M31" s="102"/>
      <c r="N31" s="892">
        <f>VLOOKUP(B31,'FX rates'!$B$9:$K$114,9,FALSE)</f>
        <v>13337.531594</v>
      </c>
      <c r="O31" s="1041">
        <f>VLOOKUP(B31,'FX rates'!$B$9:$K$114,10,FALSE)</f>
        <v>13271.8</v>
      </c>
      <c r="P31" s="102"/>
      <c r="Q31" s="36" t="s">
        <v>39</v>
      </c>
      <c r="R31" s="1018">
        <f t="shared" si="10"/>
        <v>93939.146503520547</v>
      </c>
      <c r="S31" s="60">
        <f t="shared" si="4"/>
        <v>93939.146503520547</v>
      </c>
      <c r="T31" s="846">
        <f t="shared" si="5"/>
        <v>0</v>
      </c>
      <c r="U31" s="177"/>
      <c r="V31" s="1018">
        <f t="shared" si="9"/>
        <v>92043.258204169761</v>
      </c>
      <c r="W31" s="60">
        <f t="shared" si="6"/>
        <v>92043.258204169761</v>
      </c>
      <c r="X31" s="846">
        <f t="shared" si="3"/>
        <v>0</v>
      </c>
      <c r="Y31" s="34"/>
      <c r="Z31" s="158">
        <f t="shared" si="11"/>
        <v>2.0597796474624452E-2</v>
      </c>
      <c r="AA31" s="159"/>
    </row>
    <row r="32" spans="1:27" ht="12" customHeight="1" x14ac:dyDescent="0.25">
      <c r="A32" s="102"/>
      <c r="B32" s="31" t="s">
        <v>41</v>
      </c>
      <c r="C32" s="313" t="s">
        <v>42</v>
      </c>
      <c r="D32" s="1219">
        <v>650921731.76999998</v>
      </c>
      <c r="E32" s="157">
        <v>650811758.55999994</v>
      </c>
      <c r="F32" s="554">
        <v>109973.21</v>
      </c>
      <c r="G32" s="541"/>
      <c r="H32" s="1219">
        <v>611754741.20999992</v>
      </c>
      <c r="I32" s="157">
        <v>611150901.53999996</v>
      </c>
      <c r="J32" s="554">
        <v>603839.67000000004</v>
      </c>
      <c r="K32" s="34"/>
      <c r="L32" s="1021">
        <f t="shared" si="8"/>
        <v>6.402400818754754E-2</v>
      </c>
      <c r="M32" s="102"/>
      <c r="N32" s="892">
        <f>VLOOKUP(B32,'FX rates'!$B$9:$K$114,9,FALSE)</f>
        <v>112.136837</v>
      </c>
      <c r="O32" s="1041">
        <f>VLOOKUP(B32,'FX rates'!$B$9:$K$114,10,FALSE)</f>
        <v>108.739</v>
      </c>
      <c r="P32" s="102"/>
      <c r="Q32" s="36" t="s">
        <v>41</v>
      </c>
      <c r="R32" s="1018">
        <f t="shared" si="10"/>
        <v>5804709.2211990952</v>
      </c>
      <c r="S32" s="60">
        <f t="shared" si="4"/>
        <v>5803728.5157240517</v>
      </c>
      <c r="T32" s="846">
        <f t="shared" si="5"/>
        <v>980.70547504385206</v>
      </c>
      <c r="U32" s="177"/>
      <c r="V32" s="1018">
        <f t="shared" si="9"/>
        <v>5625900.0102079278</v>
      </c>
      <c r="W32" s="60">
        <f t="shared" si="6"/>
        <v>5620346.8998243492</v>
      </c>
      <c r="X32" s="846">
        <f t="shared" si="3"/>
        <v>5553.1103835790291</v>
      </c>
      <c r="Y32" s="34"/>
      <c r="Z32" s="158">
        <f t="shared" si="11"/>
        <v>3.178321880352053E-2</v>
      </c>
      <c r="AA32" s="159"/>
    </row>
    <row r="33" spans="1:27" ht="12" customHeight="1" x14ac:dyDescent="0.25">
      <c r="A33" s="102"/>
      <c r="B33" s="31" t="s">
        <v>43</v>
      </c>
      <c r="C33" s="313" t="s">
        <v>44</v>
      </c>
      <c r="D33" s="1219">
        <v>2145194908</v>
      </c>
      <c r="E33" s="157">
        <v>2122590000</v>
      </c>
      <c r="F33" s="554">
        <v>22607000</v>
      </c>
      <c r="G33" s="541"/>
      <c r="H33" s="1219">
        <v>1926639400</v>
      </c>
      <c r="I33" s="157">
        <v>1903670000</v>
      </c>
      <c r="J33" s="554">
        <v>22969400</v>
      </c>
      <c r="K33" s="34"/>
      <c r="L33" s="1021">
        <f t="shared" si="8"/>
        <v>0.11343872029192385</v>
      </c>
      <c r="M33" s="102"/>
      <c r="N33" s="892">
        <f>VLOOKUP(B33,'FX rates'!$B$9:$K$114,9,FALSE)</f>
        <v>1128.26604</v>
      </c>
      <c r="O33" s="1041">
        <f>VLOOKUP(B33,'FX rates'!$B$9:$K$114,10,FALSE)</f>
        <v>1157.23</v>
      </c>
      <c r="P33" s="102"/>
      <c r="Q33" s="36" t="s">
        <v>43</v>
      </c>
      <c r="R33" s="1018">
        <f t="shared" si="10"/>
        <v>1901321.961263675</v>
      </c>
      <c r="S33" s="60">
        <f t="shared" si="4"/>
        <v>1881285.0203308433</v>
      </c>
      <c r="T33" s="846">
        <f t="shared" si="5"/>
        <v>20036.940932831763</v>
      </c>
      <c r="U33" s="177"/>
      <c r="V33" s="1018">
        <f t="shared" si="9"/>
        <v>1664871.6331239252</v>
      </c>
      <c r="W33" s="60">
        <f t="shared" si="6"/>
        <v>1645023.0291299049</v>
      </c>
      <c r="X33" s="846">
        <f t="shared" si="3"/>
        <v>19848.603994020203</v>
      </c>
      <c r="Y33" s="34"/>
      <c r="Z33" s="158">
        <f t="shared" si="11"/>
        <v>0.14202315868406035</v>
      </c>
      <c r="AA33" s="159"/>
    </row>
    <row r="34" spans="1:27" ht="12" customHeight="1" x14ac:dyDescent="0.25">
      <c r="A34" s="102"/>
      <c r="B34" s="31" t="s">
        <v>612</v>
      </c>
      <c r="C34" s="313" t="s">
        <v>30</v>
      </c>
      <c r="D34" s="1219">
        <v>65904834.526662506</v>
      </c>
      <c r="E34" s="157">
        <v>65904834.526662506</v>
      </c>
      <c r="F34" s="554">
        <v>0</v>
      </c>
      <c r="G34" s="541"/>
      <c r="H34" s="1219">
        <v>46453652.687425569</v>
      </c>
      <c r="I34" s="157">
        <v>46453652.687425569</v>
      </c>
      <c r="J34" s="554">
        <v>0</v>
      </c>
      <c r="K34" s="34"/>
      <c r="L34" s="1021">
        <f t="shared" si="8"/>
        <v>0.41872233320636448</v>
      </c>
      <c r="M34" s="102"/>
      <c r="N34" s="892">
        <f>VLOOKUP(B34,'FX rates'!$B$9:$K$114,9,FALSE)</f>
        <v>65.037159000000003</v>
      </c>
      <c r="O34" s="1041">
        <f>VLOOKUP(B34,'FX rates'!$B$9:$K$114,10,FALSE)</f>
        <v>67.088700000000003</v>
      </c>
      <c r="P34" s="102"/>
      <c r="Q34" s="36" t="s">
        <v>612</v>
      </c>
      <c r="R34" s="1018">
        <f t="shared" si="10"/>
        <v>1013341.227384525</v>
      </c>
      <c r="S34" s="60">
        <f t="shared" si="4"/>
        <v>1013341.227384525</v>
      </c>
      <c r="T34" s="846">
        <f t="shared" si="5"/>
        <v>0</v>
      </c>
      <c r="U34" s="177"/>
      <c r="V34" s="1018">
        <f t="shared" si="9"/>
        <v>692421.41653401486</v>
      </c>
      <c r="W34" s="60">
        <f t="shared" si="6"/>
        <v>692421.41653401486</v>
      </c>
      <c r="X34" s="846">
        <f t="shared" si="3"/>
        <v>0</v>
      </c>
      <c r="Y34" s="34"/>
      <c r="Z34" s="158">
        <f t="shared" si="11"/>
        <v>0.46347470368104227</v>
      </c>
      <c r="AA34" s="159"/>
    </row>
    <row r="35" spans="1:27" ht="12" customHeight="1" x14ac:dyDescent="0.25">
      <c r="A35" s="102"/>
      <c r="B35" s="31" t="s">
        <v>45</v>
      </c>
      <c r="C35" s="313" t="s">
        <v>46</v>
      </c>
      <c r="D35" s="1219">
        <v>16705.91</v>
      </c>
      <c r="E35" s="157">
        <v>16460.7</v>
      </c>
      <c r="F35" s="554">
        <v>245.23</v>
      </c>
      <c r="G35" s="541"/>
      <c r="H35" s="1219">
        <v>15715.41</v>
      </c>
      <c r="I35" s="157">
        <v>15361.1</v>
      </c>
      <c r="J35" s="554">
        <v>354.31</v>
      </c>
      <c r="K35" s="34"/>
      <c r="L35" s="1021">
        <f t="shared" si="8"/>
        <v>6.3027308864356701E-2</v>
      </c>
      <c r="M35" s="102"/>
      <c r="N35" s="892">
        <f>VLOOKUP(B35,'FX rates'!$B$9:$K$114,9,FALSE)</f>
        <v>1.4070800000000001</v>
      </c>
      <c r="O35" s="1041">
        <f>VLOOKUP(B35,'FX rates'!$B$9:$K$114,10,FALSE)</f>
        <v>1.43571</v>
      </c>
      <c r="P35" s="102"/>
      <c r="Q35" s="36" t="s">
        <v>45</v>
      </c>
      <c r="R35" s="1018">
        <f t="shared" si="10"/>
        <v>11872.764874776132</v>
      </c>
      <c r="S35" s="60">
        <f t="shared" si="4"/>
        <v>11698.481962646047</v>
      </c>
      <c r="T35" s="846">
        <f t="shared" si="5"/>
        <v>174.28291213008498</v>
      </c>
      <c r="U35" s="177"/>
      <c r="V35" s="1018">
        <f t="shared" si="9"/>
        <v>10946.089391311616</v>
      </c>
      <c r="W35" s="60">
        <f t="shared" si="6"/>
        <v>10699.305570066379</v>
      </c>
      <c r="X35" s="846">
        <f t="shared" si="3"/>
        <v>246.78382124523753</v>
      </c>
      <c r="Y35" s="28"/>
      <c r="Z35" s="158">
        <f t="shared" si="11"/>
        <v>8.465813226411778E-2</v>
      </c>
      <c r="AA35" s="159"/>
    </row>
    <row r="36" spans="1:27" ht="12" customHeight="1" x14ac:dyDescent="0.25">
      <c r="A36" s="102"/>
      <c r="B36" s="126" t="s">
        <v>553</v>
      </c>
      <c r="C36" s="313" t="s">
        <v>47</v>
      </c>
      <c r="D36" s="1219">
        <v>1687325.6925306362</v>
      </c>
      <c r="E36" s="157">
        <v>1686560.154046763</v>
      </c>
      <c r="F36" s="554">
        <v>765.53848387324251</v>
      </c>
      <c r="G36" s="541"/>
      <c r="H36" s="1219">
        <v>1776259.0236277264</v>
      </c>
      <c r="I36" s="157">
        <v>1775949.2059606775</v>
      </c>
      <c r="J36" s="554">
        <v>309.81766704889014</v>
      </c>
      <c r="K36" s="34"/>
      <c r="L36" s="1021">
        <f t="shared" si="8"/>
        <v>-5.0067771599807541E-2</v>
      </c>
      <c r="M36" s="102"/>
      <c r="N36" s="892">
        <f>VLOOKUP(B36,'FX rates'!$B$9:$K$114,9,FALSE)</f>
        <v>50.325685999999997</v>
      </c>
      <c r="O36" s="1041">
        <f>VLOOKUP(B36,'FX rates'!$B$9:$K$114,10,FALSE)</f>
        <v>47.413499999999999</v>
      </c>
      <c r="P36" s="102"/>
      <c r="Q36" s="126" t="s">
        <v>556</v>
      </c>
      <c r="R36" s="1018">
        <f t="shared" si="10"/>
        <v>33528.121057915363</v>
      </c>
      <c r="S36" s="60">
        <f t="shared" si="4"/>
        <v>33512.90937289485</v>
      </c>
      <c r="T36" s="846">
        <f t="shared" si="5"/>
        <v>15.211685020513034</v>
      </c>
      <c r="U36" s="177"/>
      <c r="V36" s="1018">
        <f t="shared" si="9"/>
        <v>37463.149179616063</v>
      </c>
      <c r="W36" s="60">
        <f t="shared" si="6"/>
        <v>37456.614802971249</v>
      </c>
      <c r="X36" s="846">
        <f t="shared" si="3"/>
        <v>6.5343766448140332</v>
      </c>
      <c r="Y36" s="34"/>
      <c r="Z36" s="158">
        <f t="shared" si="11"/>
        <v>-0.10503730219887053</v>
      </c>
      <c r="AA36" s="159"/>
    </row>
    <row r="37" spans="1:27" ht="12" customHeight="1" x14ac:dyDescent="0.25">
      <c r="A37" s="102"/>
      <c r="B37" s="31" t="s">
        <v>48</v>
      </c>
      <c r="C37" s="313" t="s">
        <v>49</v>
      </c>
      <c r="D37" s="1219">
        <v>50568686</v>
      </c>
      <c r="E37" s="157">
        <v>50568686</v>
      </c>
      <c r="F37" s="554" t="s">
        <v>123</v>
      </c>
      <c r="G37" s="541"/>
      <c r="H37" s="1219">
        <v>49516372</v>
      </c>
      <c r="I37" s="157">
        <v>49516372</v>
      </c>
      <c r="J37" s="554" t="s">
        <v>123</v>
      </c>
      <c r="K37" s="34"/>
      <c r="L37" s="1021">
        <f t="shared" si="8"/>
        <v>2.1251839694555973E-2</v>
      </c>
      <c r="M37" s="102"/>
      <c r="N37" s="892">
        <f>VLOOKUP(B37,'FX rates'!$B$9:$K$114,9,FALSE)</f>
        <v>6.6905970000000003</v>
      </c>
      <c r="O37" s="1041">
        <f>VLOOKUP(B37,'FX rates'!$B$9:$K$114,10,FALSE)</f>
        <v>6.6430100000000003</v>
      </c>
      <c r="P37" s="102"/>
      <c r="Q37" s="36" t="s">
        <v>48</v>
      </c>
      <c r="R37" s="1018">
        <f t="shared" si="10"/>
        <v>7558172.4620388877</v>
      </c>
      <c r="S37" s="60">
        <f t="shared" si="4"/>
        <v>7558172.4620388877</v>
      </c>
      <c r="T37" s="846" t="str">
        <f t="shared" si="5"/>
        <v>NA</v>
      </c>
      <c r="U37" s="177"/>
      <c r="V37" s="1018">
        <f t="shared" si="9"/>
        <v>7453905.9853891535</v>
      </c>
      <c r="W37" s="60">
        <f t="shared" si="6"/>
        <v>7453905.9853891535</v>
      </c>
      <c r="X37" s="846" t="str">
        <f t="shared" si="3"/>
        <v>NA</v>
      </c>
      <c r="Y37" s="34"/>
      <c r="Z37" s="158">
        <f t="shared" si="11"/>
        <v>1.3988166318989359E-2</v>
      </c>
      <c r="AA37" s="159"/>
    </row>
    <row r="38" spans="1:27" ht="12" customHeight="1" x14ac:dyDescent="0.25">
      <c r="A38" s="102"/>
      <c r="B38" s="31" t="s">
        <v>50</v>
      </c>
      <c r="C38" s="313" t="s">
        <v>49</v>
      </c>
      <c r="D38" s="1219">
        <v>61331605.049999997</v>
      </c>
      <c r="E38" s="157">
        <v>61331600</v>
      </c>
      <c r="F38" s="554" t="s">
        <v>123</v>
      </c>
      <c r="G38" s="541"/>
      <c r="H38" s="1219">
        <v>77145700</v>
      </c>
      <c r="I38" s="157">
        <v>77145700</v>
      </c>
      <c r="J38" s="554" t="s">
        <v>123</v>
      </c>
      <c r="K38" s="34"/>
      <c r="L38" s="1021">
        <f t="shared" si="8"/>
        <v>-0.20498997286951837</v>
      </c>
      <c r="M38" s="102"/>
      <c r="N38" s="892">
        <f>VLOOKUP(B38,'FX rates'!$B$9:$K$114,9,FALSE)</f>
        <v>6.6905970000000003</v>
      </c>
      <c r="O38" s="1041">
        <f>VLOOKUP(B38,'FX rates'!$B$9:$K$114,10,FALSE)</f>
        <v>6.6430100000000003</v>
      </c>
      <c r="P38" s="102"/>
      <c r="Q38" s="36" t="s">
        <v>50</v>
      </c>
      <c r="R38" s="1018">
        <f t="shared" si="10"/>
        <v>9166835.1867553815</v>
      </c>
      <c r="S38" s="60">
        <f t="shared" si="4"/>
        <v>9166835.1867553815</v>
      </c>
      <c r="T38" s="846" t="str">
        <f t="shared" si="5"/>
        <v>NA</v>
      </c>
      <c r="U38" s="177"/>
      <c r="V38" s="1018">
        <f t="shared" si="9"/>
        <v>11613063.957453022</v>
      </c>
      <c r="W38" s="60">
        <f t="shared" si="6"/>
        <v>11613063.957453022</v>
      </c>
      <c r="X38" s="846" t="str">
        <f t="shared" si="3"/>
        <v>NA</v>
      </c>
      <c r="Y38" s="34"/>
      <c r="Z38" s="158">
        <f t="shared" si="11"/>
        <v>-0.2106445619915579</v>
      </c>
      <c r="AA38" s="159"/>
    </row>
    <row r="39" spans="1:27" ht="12" customHeight="1" x14ac:dyDescent="0.25">
      <c r="A39" s="102"/>
      <c r="B39" s="31" t="s">
        <v>51</v>
      </c>
      <c r="C39" s="313" t="s">
        <v>52</v>
      </c>
      <c r="D39" s="1219">
        <v>293502.37</v>
      </c>
      <c r="E39" s="157">
        <v>293502</v>
      </c>
      <c r="F39" s="554" t="s">
        <v>123</v>
      </c>
      <c r="G39" s="541"/>
      <c r="H39" s="1219">
        <v>271905</v>
      </c>
      <c r="I39" s="157">
        <v>271905</v>
      </c>
      <c r="J39" s="554" t="s">
        <v>123</v>
      </c>
      <c r="K39" s="34"/>
      <c r="L39" s="1021">
        <f t="shared" si="8"/>
        <v>7.9429837627112393E-2</v>
      </c>
      <c r="M39" s="102"/>
      <c r="N39" s="892">
        <f>VLOOKUP(B39,'FX rates'!$B$9:$K$114,9,FALSE)</f>
        <v>1.3803920000000001</v>
      </c>
      <c r="O39" s="1041">
        <f>VLOOKUP(B39,'FX rates'!$B$9:$K$114,10,FALSE)</f>
        <v>1.3807</v>
      </c>
      <c r="P39" s="102"/>
      <c r="Q39" s="36" t="s">
        <v>51</v>
      </c>
      <c r="R39" s="1018">
        <f t="shared" si="10"/>
        <v>212622.21166161494</v>
      </c>
      <c r="S39" s="60">
        <f t="shared" si="4"/>
        <v>212622.21166161494</v>
      </c>
      <c r="T39" s="846" t="str">
        <f t="shared" si="5"/>
        <v>NA</v>
      </c>
      <c r="U39" s="177"/>
      <c r="V39" s="1018">
        <f t="shared" si="9"/>
        <v>196932.71528934597</v>
      </c>
      <c r="W39" s="60">
        <f t="shared" si="6"/>
        <v>196932.71528934597</v>
      </c>
      <c r="X39" s="846" t="str">
        <f t="shared" si="3"/>
        <v>NA</v>
      </c>
      <c r="Y39" s="34"/>
      <c r="Z39" s="158">
        <f t="shared" si="11"/>
        <v>7.9669324363993876E-2</v>
      </c>
      <c r="AA39" s="159"/>
    </row>
    <row r="40" spans="1:27" ht="12" customHeight="1" x14ac:dyDescent="0.25">
      <c r="A40" s="102"/>
      <c r="B40" s="126" t="s">
        <v>474</v>
      </c>
      <c r="C40" s="313" t="s">
        <v>54</v>
      </c>
      <c r="D40" s="1219">
        <v>11052064.189999999</v>
      </c>
      <c r="E40" s="157">
        <v>11052100</v>
      </c>
      <c r="F40" s="554" t="s">
        <v>123</v>
      </c>
      <c r="G40" s="541"/>
      <c r="H40" s="1219">
        <v>11591611.5</v>
      </c>
      <c r="I40" s="157">
        <v>11591611.48</v>
      </c>
      <c r="J40" s="554" t="s">
        <v>123</v>
      </c>
      <c r="K40" s="34"/>
      <c r="L40" s="1021">
        <f t="shared" si="8"/>
        <v>-4.6546358976920554E-2</v>
      </c>
      <c r="M40" s="102"/>
      <c r="N40" s="892">
        <f>VLOOKUP(B40,'FX rates'!$B$9:$K$114,9,FALSE)</f>
        <v>33.858508999999998</v>
      </c>
      <c r="O40" s="1041">
        <f>VLOOKUP(B40,'FX rates'!$B$9:$K$114,10,FALSE)</f>
        <v>35.209800000000001</v>
      </c>
      <c r="P40" s="102"/>
      <c r="Q40" s="36" t="s">
        <v>53</v>
      </c>
      <c r="R40" s="1018">
        <f t="shared" si="10"/>
        <v>326420.16221092315</v>
      </c>
      <c r="S40" s="60">
        <f t="shared" si="4"/>
        <v>326420.16221092315</v>
      </c>
      <c r="T40" s="846" t="str">
        <f t="shared" si="5"/>
        <v>NA</v>
      </c>
      <c r="U40" s="177"/>
      <c r="V40" s="1018">
        <f t="shared" si="9"/>
        <v>329215.48773352872</v>
      </c>
      <c r="W40" s="60">
        <f t="shared" si="6"/>
        <v>329215.48773352872</v>
      </c>
      <c r="X40" s="846" t="str">
        <f t="shared" si="3"/>
        <v>NA</v>
      </c>
      <c r="Y40" s="34"/>
      <c r="Z40" s="158">
        <f t="shared" si="11"/>
        <v>-8.4908688283467093E-3</v>
      </c>
      <c r="AA40" s="159"/>
    </row>
    <row r="41" spans="1:27" ht="12" customHeight="1" x14ac:dyDescent="0.25">
      <c r="B41" s="31" t="s">
        <v>55</v>
      </c>
      <c r="C41" s="313" t="s">
        <v>56</v>
      </c>
      <c r="D41" s="1219">
        <v>7652445.0999999996</v>
      </c>
      <c r="E41" s="157">
        <v>7343190</v>
      </c>
      <c r="F41" s="554">
        <v>309256</v>
      </c>
      <c r="G41" s="244"/>
      <c r="H41" s="1219">
        <v>5027654</v>
      </c>
      <c r="I41" s="157">
        <v>4745420</v>
      </c>
      <c r="J41" s="554">
        <v>282234</v>
      </c>
      <c r="K41" s="34"/>
      <c r="L41" s="1021">
        <f t="shared" si="8"/>
        <v>0.52207075108987211</v>
      </c>
      <c r="N41" s="892">
        <f>VLOOKUP(B41,'FX rates'!$B$9:$K$114,9,FALSE)</f>
        <v>30.398446</v>
      </c>
      <c r="O41" s="1041">
        <f>VLOOKUP(B41,'FX rates'!$B$9:$K$114,10,FALSE)</f>
        <v>32.213900000000002</v>
      </c>
      <c r="Q41" s="36" t="s">
        <v>55</v>
      </c>
      <c r="R41" s="1018">
        <f t="shared" si="10"/>
        <v>251738.06582086466</v>
      </c>
      <c r="S41" s="60">
        <f t="shared" si="4"/>
        <v>241564.65103512199</v>
      </c>
      <c r="T41" s="846">
        <f t="shared" si="5"/>
        <v>10173.414785742665</v>
      </c>
      <c r="U41" s="196"/>
      <c r="V41" s="1018">
        <f t="shared" si="9"/>
        <v>156070.95073865631</v>
      </c>
      <c r="W41" s="60">
        <f t="shared" si="6"/>
        <v>147309.70171261474</v>
      </c>
      <c r="X41" s="846">
        <f t="shared" si="3"/>
        <v>8761.2490260415525</v>
      </c>
      <c r="Y41" s="34"/>
      <c r="Z41" s="158">
        <f t="shared" si="11"/>
        <v>0.61297195044582464</v>
      </c>
      <c r="AA41" s="159"/>
    </row>
    <row r="42" spans="1:27" ht="12" customHeight="1" x14ac:dyDescent="0.25">
      <c r="A42" s="102"/>
      <c r="B42" s="37" t="s">
        <v>57</v>
      </c>
      <c r="C42" s="316" t="s">
        <v>56</v>
      </c>
      <c r="D42" s="552">
        <v>23502057.170000002</v>
      </c>
      <c r="E42" s="555">
        <v>21253000</v>
      </c>
      <c r="F42" s="556">
        <v>2249060</v>
      </c>
      <c r="G42" s="541"/>
      <c r="H42" s="552">
        <v>16492630</v>
      </c>
      <c r="I42" s="555">
        <v>15322500</v>
      </c>
      <c r="J42" s="556">
        <v>1170130</v>
      </c>
      <c r="K42" s="34"/>
      <c r="L42" s="1022">
        <f t="shared" si="8"/>
        <v>0.42500360282138155</v>
      </c>
      <c r="M42" s="102"/>
      <c r="N42" s="894">
        <f>VLOOKUP(B42,'FX rates'!$B$9:$K$114,9,FALSE)</f>
        <v>30.398446</v>
      </c>
      <c r="O42" s="1042">
        <f>VLOOKUP(B42,'FX rates'!$B$9:$K$114,10,FALSE)</f>
        <v>32.213900000000002</v>
      </c>
      <c r="P42" s="102"/>
      <c r="Q42" s="39" t="s">
        <v>57</v>
      </c>
      <c r="R42" s="1019">
        <f t="shared" si="10"/>
        <v>773133.60031627933</v>
      </c>
      <c r="S42" s="1076">
        <f t="shared" si="4"/>
        <v>699147.58142570837</v>
      </c>
      <c r="T42" s="1068">
        <f t="shared" si="5"/>
        <v>73986.018890570922</v>
      </c>
      <c r="U42" s="177"/>
      <c r="V42" s="1019">
        <f t="shared" si="9"/>
        <v>511972.47151074535</v>
      </c>
      <c r="W42" s="1076">
        <f t="shared" si="6"/>
        <v>475648.71064975054</v>
      </c>
      <c r="X42" s="1068">
        <f t="shared" si="3"/>
        <v>36323.760860994786</v>
      </c>
      <c r="Y42" s="34"/>
      <c r="Z42" s="161">
        <f>R42/V42-1</f>
        <v>0.5101077564480978</v>
      </c>
      <c r="AA42" s="159"/>
    </row>
    <row r="43" spans="1:27" ht="12" customHeight="1" x14ac:dyDescent="0.25">
      <c r="A43" s="102"/>
      <c r="B43" s="63"/>
      <c r="C43" s="162"/>
      <c r="D43" s="720"/>
      <c r="E43" s="720"/>
      <c r="F43" s="720"/>
      <c r="G43" s="541"/>
      <c r="H43" s="720"/>
      <c r="I43" s="720"/>
      <c r="J43" s="720"/>
      <c r="K43" s="1"/>
      <c r="L43" s="713"/>
      <c r="M43" s="360"/>
      <c r="N43" s="360"/>
      <c r="O43" s="360"/>
      <c r="P43" s="102"/>
      <c r="Q43" s="140" t="s">
        <v>26</v>
      </c>
      <c r="R43" s="164">
        <f>SUM(R24:R42)</f>
        <v>30276388.767560989</v>
      </c>
      <c r="S43" s="165"/>
      <c r="T43" s="165"/>
      <c r="U43" s="177"/>
      <c r="V43" s="165">
        <f>SUM(V24:V42)</f>
        <v>30810342.808264997</v>
      </c>
      <c r="W43" s="28"/>
      <c r="X43" s="28"/>
      <c r="Y43" s="102"/>
      <c r="Z43" s="163">
        <f>R43/V43-1</f>
        <v>-1.7330350526342464E-2</v>
      </c>
      <c r="AA43" s="159"/>
    </row>
    <row r="44" spans="1:27" ht="12" customHeight="1" x14ac:dyDescent="0.25">
      <c r="A44" s="166"/>
      <c r="B44" s="40"/>
      <c r="C44" s="162"/>
      <c r="D44" s="720"/>
      <c r="E44" s="720"/>
      <c r="F44" s="720"/>
      <c r="G44" s="609"/>
      <c r="H44" s="720"/>
      <c r="I44" s="720"/>
      <c r="J44" s="720"/>
      <c r="K44" s="360"/>
      <c r="L44" s="713"/>
      <c r="M44" s="360"/>
      <c r="N44" s="360"/>
      <c r="O44" s="360"/>
      <c r="P44" s="166"/>
      <c r="Q44" s="40"/>
      <c r="R44" s="164"/>
      <c r="S44" s="165"/>
      <c r="T44" s="165"/>
      <c r="U44" s="715"/>
      <c r="V44" s="165"/>
      <c r="W44" s="28"/>
      <c r="X44" s="28"/>
      <c r="Y44" s="166"/>
      <c r="Z44" s="170"/>
      <c r="AA44" s="159"/>
    </row>
    <row r="45" spans="1:27" ht="12" customHeight="1" x14ac:dyDescent="0.25">
      <c r="A45" s="166"/>
      <c r="B45" s="20" t="s">
        <v>59</v>
      </c>
      <c r="C45" s="108"/>
      <c r="D45" s="187"/>
      <c r="E45" s="28"/>
      <c r="F45" s="28"/>
      <c r="G45" s="609"/>
      <c r="H45" s="187"/>
      <c r="I45" s="28"/>
      <c r="J45" s="28"/>
      <c r="K45" s="360"/>
      <c r="L45" s="713"/>
      <c r="M45" s="360"/>
      <c r="N45" s="360"/>
      <c r="O45" s="360"/>
      <c r="P45" s="166"/>
      <c r="Q45" s="352" t="s">
        <v>59</v>
      </c>
      <c r="R45" s="164"/>
      <c r="S45" s="165"/>
      <c r="T45" s="165"/>
      <c r="U45" s="715"/>
      <c r="V45" s="165"/>
      <c r="W45" s="28"/>
      <c r="X45" s="28"/>
      <c r="Y45" s="166"/>
      <c r="Z45" s="163"/>
      <c r="AA45" s="159"/>
    </row>
    <row r="46" spans="1:27" ht="12" customHeight="1" x14ac:dyDescent="0.25">
      <c r="A46" s="102"/>
      <c r="B46" s="26" t="s">
        <v>60</v>
      </c>
      <c r="C46" s="148" t="s">
        <v>61</v>
      </c>
      <c r="D46" s="551">
        <v>47947.45</v>
      </c>
      <c r="E46" s="1324">
        <v>47494.3</v>
      </c>
      <c r="F46" s="553">
        <v>453.15</v>
      </c>
      <c r="G46" s="541"/>
      <c r="H46" s="551">
        <v>48971.049999999996</v>
      </c>
      <c r="I46" s="1324">
        <v>48863.6</v>
      </c>
      <c r="J46" s="553">
        <v>107.45</v>
      </c>
      <c r="K46" s="34"/>
      <c r="L46" s="1020">
        <f t="shared" ref="L46:L74" si="18">SUM(D46-H46)/H46</f>
        <v>-2.0902145247038782E-2</v>
      </c>
      <c r="M46" s="102"/>
      <c r="N46" s="890">
        <f>VLOOKUP(B46,'FX rates'!$B$9:$K$114,9,FALSE)</f>
        <v>3.6721460000000001</v>
      </c>
      <c r="O46" s="1040">
        <f>VLOOKUP(B46,'FX rates'!$B$9:$K$114,10,FALSE)</f>
        <v>3.6721599999999999</v>
      </c>
      <c r="P46" s="102"/>
      <c r="Q46" s="30" t="s">
        <v>60</v>
      </c>
      <c r="R46" s="1017">
        <f>SUM(S46:T46)</f>
        <v>13057.065269191367</v>
      </c>
      <c r="S46" s="904">
        <f t="shared" si="4"/>
        <v>12933.663312951065</v>
      </c>
      <c r="T46" s="854">
        <f t="shared" si="5"/>
        <v>123.40195624030198</v>
      </c>
      <c r="U46" s="177"/>
      <c r="V46" s="1017">
        <f t="shared" ref="V46:V74" si="19">SUM(W46:X46)</f>
        <v>13335.761513659536</v>
      </c>
      <c r="W46" s="904">
        <f t="shared" si="6"/>
        <v>13306.500806065096</v>
      </c>
      <c r="X46" s="854">
        <f t="shared" si="3"/>
        <v>29.26070759444033</v>
      </c>
      <c r="Y46" s="34"/>
      <c r="Z46" s="151">
        <f>R46/V46-1</f>
        <v>-2.0898412451565318E-2</v>
      </c>
      <c r="AA46" s="159"/>
    </row>
    <row r="47" spans="1:27" ht="12" customHeight="1" x14ac:dyDescent="0.25">
      <c r="A47" s="102"/>
      <c r="B47" s="126" t="s">
        <v>62</v>
      </c>
      <c r="C47" s="155" t="s">
        <v>63</v>
      </c>
      <c r="D47" s="1219">
        <v>1652.11</v>
      </c>
      <c r="E47" s="157">
        <v>1652.11</v>
      </c>
      <c r="F47" s="554">
        <v>0</v>
      </c>
      <c r="G47" s="541"/>
      <c r="H47" s="1219">
        <v>1823.64</v>
      </c>
      <c r="I47" s="157">
        <v>1823.64</v>
      </c>
      <c r="J47" s="554">
        <v>0</v>
      </c>
      <c r="K47" s="34"/>
      <c r="L47" s="1021">
        <f t="shared" si="18"/>
        <v>-9.4059134478296266E-2</v>
      </c>
      <c r="M47" s="102"/>
      <c r="N47" s="892">
        <f>VLOOKUP(B47,'FX rates'!$B$9:$K$114,9,FALSE)</f>
        <v>0.70691599999999999</v>
      </c>
      <c r="O47" s="1041">
        <f>VLOOKUP(B47,'FX rates'!$B$9:$K$114,10,FALSE)</f>
        <v>0.70638299999999998</v>
      </c>
      <c r="P47" s="102"/>
      <c r="Q47" s="36" t="s">
        <v>62</v>
      </c>
      <c r="R47" s="1018">
        <f t="shared" ref="R47:R74" si="20">SUM(S47:T47)</f>
        <v>2337.066921671033</v>
      </c>
      <c r="S47" s="60">
        <f t="shared" si="4"/>
        <v>2337.066921671033</v>
      </c>
      <c r="T47" s="846">
        <f t="shared" si="5"/>
        <v>0</v>
      </c>
      <c r="U47" s="177"/>
      <c r="V47" s="1018">
        <f t="shared" si="19"/>
        <v>2581.6589583837667</v>
      </c>
      <c r="W47" s="60">
        <f t="shared" si="6"/>
        <v>2581.6589583837667</v>
      </c>
      <c r="X47" s="846">
        <f t="shared" si="3"/>
        <v>0</v>
      </c>
      <c r="Y47" s="34"/>
      <c r="Z47" s="158">
        <f>R47/V47-1</f>
        <v>-9.4742195098402648E-2</v>
      </c>
      <c r="AA47" s="159"/>
    </row>
    <row r="48" spans="1:27" ht="12" customHeight="1" x14ac:dyDescent="0.25">
      <c r="A48" s="102"/>
      <c r="B48" s="126" t="s">
        <v>151</v>
      </c>
      <c r="C48" s="155" t="s">
        <v>64</v>
      </c>
      <c r="D48" s="1219">
        <v>12698</v>
      </c>
      <c r="E48" s="157">
        <v>12328.99</v>
      </c>
      <c r="F48" s="554">
        <v>369.01</v>
      </c>
      <c r="G48" s="541"/>
      <c r="H48" s="1219">
        <v>12879.210000000001</v>
      </c>
      <c r="I48" s="157">
        <v>12572.2</v>
      </c>
      <c r="J48" s="554">
        <v>307.01</v>
      </c>
      <c r="K48" s="34"/>
      <c r="L48" s="1021">
        <f t="shared" si="18"/>
        <v>-1.4069962365704181E-2</v>
      </c>
      <c r="M48" s="102"/>
      <c r="N48" s="892">
        <f>VLOOKUP(B48,'FX rates'!$B$9:$K$114,9,FALSE)</f>
        <v>0.88666800000000001</v>
      </c>
      <c r="O48" s="1041">
        <f>VLOOKUP(B48,'FX rates'!$B$9:$K$114,10,FALSE)</f>
        <v>0.90380700000000003</v>
      </c>
      <c r="P48" s="102"/>
      <c r="Q48" s="36" t="s">
        <v>151</v>
      </c>
      <c r="R48" s="1018">
        <f t="shared" si="20"/>
        <v>14321.031096193839</v>
      </c>
      <c r="S48" s="60">
        <f t="shared" si="4"/>
        <v>13904.855030293187</v>
      </c>
      <c r="T48" s="846">
        <f t="shared" si="5"/>
        <v>416.17606590065276</v>
      </c>
      <c r="U48" s="177"/>
      <c r="V48" s="1018">
        <f t="shared" si="19"/>
        <v>14249.956019371393</v>
      </c>
      <c r="W48" s="60">
        <f t="shared" si="6"/>
        <v>13910.270666193115</v>
      </c>
      <c r="X48" s="846">
        <f t="shared" si="3"/>
        <v>339.68535317827809</v>
      </c>
      <c r="Y48" s="34"/>
      <c r="Z48" s="158">
        <f t="shared" ref="Z48:Z73" si="21">R48/V48-1</f>
        <v>4.9877400832554208E-3</v>
      </c>
      <c r="AA48" s="159"/>
    </row>
    <row r="49" spans="1:27" ht="12" customHeight="1" x14ac:dyDescent="0.25">
      <c r="A49" s="102"/>
      <c r="B49" s="31" t="s">
        <v>65</v>
      </c>
      <c r="C49" s="155" t="s">
        <v>66</v>
      </c>
      <c r="D49" s="1219">
        <v>211.32</v>
      </c>
      <c r="E49" s="157">
        <v>211.32</v>
      </c>
      <c r="F49" s="554" t="s">
        <v>123</v>
      </c>
      <c r="G49" s="541"/>
      <c r="H49" s="1219">
        <v>124.41</v>
      </c>
      <c r="I49" s="157">
        <v>124.41</v>
      </c>
      <c r="J49" s="554" t="s">
        <v>123</v>
      </c>
      <c r="K49" s="34"/>
      <c r="L49" s="1021">
        <f t="shared" si="18"/>
        <v>0.69857728478418135</v>
      </c>
      <c r="M49" s="102"/>
      <c r="N49" s="892">
        <f>VLOOKUP(B49,'FX rates'!$B$9:$K$114,9,FALSE)</f>
        <v>0.37405300000000002</v>
      </c>
      <c r="O49" s="1041">
        <f>VLOOKUP(B49,'FX rates'!$B$9:$K$114,10,FALSE)</f>
        <v>0.37407000000000001</v>
      </c>
      <c r="P49" s="102"/>
      <c r="Q49" s="36" t="s">
        <v>65</v>
      </c>
      <c r="R49" s="1018">
        <f t="shared" si="20"/>
        <v>564.94667867922453</v>
      </c>
      <c r="S49" s="60">
        <f t="shared" si="4"/>
        <v>564.94667867922453</v>
      </c>
      <c r="T49" s="846" t="str">
        <f t="shared" si="5"/>
        <v>NA</v>
      </c>
      <c r="U49" s="177"/>
      <c r="V49" s="1018">
        <f t="shared" si="19"/>
        <v>332.58481032961743</v>
      </c>
      <c r="W49" s="60">
        <f t="shared" si="6"/>
        <v>332.58481032961743</v>
      </c>
      <c r="X49" s="846" t="str">
        <f t="shared" si="3"/>
        <v>NA</v>
      </c>
      <c r="Y49" s="34"/>
      <c r="Z49" s="158">
        <f t="shared" si="21"/>
        <v>0.69865448190288193</v>
      </c>
      <c r="AA49" s="159"/>
    </row>
    <row r="50" spans="1:27" ht="12" customHeight="1" x14ac:dyDescent="0.25">
      <c r="A50" s="102"/>
      <c r="B50" s="126" t="s">
        <v>731</v>
      </c>
      <c r="C50" s="155" t="s">
        <v>64</v>
      </c>
      <c r="D50" s="1219">
        <f t="shared" ref="D50" si="22">SUM(E50:F50)</f>
        <v>2119188.6</v>
      </c>
      <c r="E50" s="157">
        <v>0</v>
      </c>
      <c r="F50" s="554">
        <v>2119188.6</v>
      </c>
      <c r="G50" s="541"/>
      <c r="H50" s="1219">
        <f t="shared" ref="H50" si="23">SUM(I50:J50)</f>
        <v>2393382.1</v>
      </c>
      <c r="I50" s="157">
        <v>0</v>
      </c>
      <c r="J50" s="554">
        <v>2393382.1</v>
      </c>
      <c r="K50" s="34"/>
      <c r="L50" s="1021">
        <f t="shared" si="18"/>
        <v>-0.11456319490314563</v>
      </c>
      <c r="M50" s="102"/>
      <c r="N50" s="892">
        <f>VLOOKUP(B50,'FX rates'!$B$9:$K$114,9,FALSE)</f>
        <v>0.88666800000000001</v>
      </c>
      <c r="O50" s="1041">
        <f>VLOOKUP(B50,'FX rates'!$B$9:$K$114,10,FALSE)</f>
        <v>0.90380700000000003</v>
      </c>
      <c r="P50" s="102"/>
      <c r="Q50" s="684" t="s">
        <v>731</v>
      </c>
      <c r="R50" s="1018">
        <f t="shared" si="20"/>
        <v>2390058.7367537795</v>
      </c>
      <c r="S50" s="60">
        <f t="shared" si="4"/>
        <v>0</v>
      </c>
      <c r="T50" s="846">
        <f t="shared" si="5"/>
        <v>2390058.7367537795</v>
      </c>
      <c r="U50" s="177"/>
      <c r="V50" s="1018">
        <f t="shared" si="19"/>
        <v>2648111.9309764141</v>
      </c>
      <c r="W50" s="60">
        <f t="shared" si="6"/>
        <v>0</v>
      </c>
      <c r="X50" s="846">
        <f t="shared" si="3"/>
        <v>2648111.9309764141</v>
      </c>
      <c r="Y50" s="34"/>
      <c r="Z50" s="158">
        <f>R50/V50-1</f>
        <v>-9.7447993494551799E-2</v>
      </c>
      <c r="AA50" s="159"/>
    </row>
    <row r="51" spans="1:27" ht="12" customHeight="1" x14ac:dyDescent="0.25">
      <c r="A51" s="102"/>
      <c r="B51" s="31" t="s">
        <v>154</v>
      </c>
      <c r="C51" s="155" t="s">
        <v>64</v>
      </c>
      <c r="D51" s="1219">
        <v>619121.18999999994</v>
      </c>
      <c r="E51" s="157">
        <v>612962</v>
      </c>
      <c r="F51" s="554">
        <v>6159.5</v>
      </c>
      <c r="G51" s="541"/>
      <c r="H51" s="1219">
        <v>618930.24</v>
      </c>
      <c r="I51" s="157">
        <v>613334</v>
      </c>
      <c r="J51" s="554">
        <v>5596.24</v>
      </c>
      <c r="K51" s="34"/>
      <c r="L51" s="1021">
        <f t="shared" si="18"/>
        <v>3.0851619077451028E-4</v>
      </c>
      <c r="M51" s="102"/>
      <c r="N51" s="892">
        <f>VLOOKUP(B51,'FX rates'!$B$9:$K$114,9,FALSE)</f>
        <v>0.88666800000000001</v>
      </c>
      <c r="O51" s="1041">
        <f>VLOOKUP(B51,'FX rates'!$B$9:$K$114,10,FALSE)</f>
        <v>0.90380700000000003</v>
      </c>
      <c r="P51" s="102"/>
      <c r="Q51" s="36" t="s">
        <v>67</v>
      </c>
      <c r="R51" s="1018">
        <f t="shared" si="20"/>
        <v>698256.2808176229</v>
      </c>
      <c r="S51" s="60">
        <f t="shared" si="4"/>
        <v>691309.48675265152</v>
      </c>
      <c r="T51" s="846">
        <f t="shared" si="5"/>
        <v>6946.794064971331</v>
      </c>
      <c r="U51" s="177"/>
      <c r="V51" s="1018">
        <f t="shared" si="19"/>
        <v>684803.54766006465</v>
      </c>
      <c r="W51" s="60">
        <f t="shared" si="6"/>
        <v>678611.6947534153</v>
      </c>
      <c r="X51" s="846">
        <f t="shared" si="3"/>
        <v>6191.8529066493174</v>
      </c>
      <c r="Y51" s="34"/>
      <c r="Z51" s="158">
        <f t="shared" si="21"/>
        <v>1.964466043367552E-2</v>
      </c>
      <c r="AA51" s="159"/>
    </row>
    <row r="52" spans="1:27" ht="12" customHeight="1" x14ac:dyDescent="0.25">
      <c r="A52" s="177"/>
      <c r="B52" s="31" t="s">
        <v>68</v>
      </c>
      <c r="C52" s="155" t="s">
        <v>69</v>
      </c>
      <c r="D52" s="1219">
        <v>1427158.88</v>
      </c>
      <c r="E52" s="157">
        <v>1426490</v>
      </c>
      <c r="F52" s="554">
        <v>668.91</v>
      </c>
      <c r="G52" s="541"/>
      <c r="H52" s="1219">
        <v>990103.4</v>
      </c>
      <c r="I52" s="157">
        <v>989521</v>
      </c>
      <c r="J52" s="554">
        <v>582.4</v>
      </c>
      <c r="K52" s="34"/>
      <c r="L52" s="1021">
        <f t="shared" si="18"/>
        <v>0.44142407752564011</v>
      </c>
      <c r="M52" s="177"/>
      <c r="N52" s="892">
        <f>VLOOKUP(B52,'FX rates'!$B$9:$K$114,9,FALSE)</f>
        <v>3.644018</v>
      </c>
      <c r="O52" s="1041">
        <f>VLOOKUP(B52,'FX rates'!$B$9:$K$114,10,FALSE)</f>
        <v>3.0224500000000001</v>
      </c>
      <c r="P52" s="177"/>
      <c r="Q52" s="36" t="s">
        <v>68</v>
      </c>
      <c r="R52" s="1018">
        <f t="shared" si="20"/>
        <v>391644.30856269097</v>
      </c>
      <c r="S52" s="60">
        <f t="shared" si="4"/>
        <v>391460.74470543233</v>
      </c>
      <c r="T52" s="846">
        <f t="shared" si="5"/>
        <v>183.56385725866338</v>
      </c>
      <c r="U52" s="177"/>
      <c r="V52" s="1018">
        <f t="shared" si="19"/>
        <v>327583.05348310142</v>
      </c>
      <c r="W52" s="60">
        <f t="shared" si="6"/>
        <v>327390.36212344287</v>
      </c>
      <c r="X52" s="846">
        <f t="shared" si="3"/>
        <v>192.69135965855514</v>
      </c>
      <c r="Y52" s="34"/>
      <c r="Z52" s="158">
        <f t="shared" si="21"/>
        <v>0.19555729271842259</v>
      </c>
      <c r="AA52" s="159"/>
    </row>
    <row r="53" spans="1:27" ht="12" customHeight="1" x14ac:dyDescent="0.25">
      <c r="A53" s="102"/>
      <c r="B53" s="31" t="s">
        <v>70</v>
      </c>
      <c r="C53" s="155" t="s">
        <v>71</v>
      </c>
      <c r="D53" s="1219">
        <v>39437.040000000001</v>
      </c>
      <c r="E53" s="157">
        <v>39394.6</v>
      </c>
      <c r="F53" s="554">
        <v>42.44</v>
      </c>
      <c r="G53" s="541"/>
      <c r="H53" s="1219">
        <v>32082.14</v>
      </c>
      <c r="I53" s="157">
        <v>32019.5</v>
      </c>
      <c r="J53" s="554">
        <v>62.64</v>
      </c>
      <c r="K53" s="34"/>
      <c r="L53" s="1021">
        <f t="shared" si="18"/>
        <v>0.22925216335319282</v>
      </c>
      <c r="M53" s="102"/>
      <c r="N53" s="892">
        <f>VLOOKUP(B53,'FX rates'!$B$9:$K$114,9,FALSE)</f>
        <v>9.5778090000000002</v>
      </c>
      <c r="O53" s="1041">
        <f>VLOOKUP(B53,'FX rates'!$B$9:$K$114,10,FALSE)</f>
        <v>9.7287599999999994</v>
      </c>
      <c r="P53" s="102"/>
      <c r="Q53" s="36" t="s">
        <v>70</v>
      </c>
      <c r="R53" s="1018">
        <f t="shared" si="20"/>
        <v>4117.5429578936055</v>
      </c>
      <c r="S53" s="60">
        <f t="shared" si="4"/>
        <v>4113.1118818510577</v>
      </c>
      <c r="T53" s="846">
        <f t="shared" si="5"/>
        <v>4.431076042547935</v>
      </c>
      <c r="U53" s="177"/>
      <c r="V53" s="1018">
        <f t="shared" si="19"/>
        <v>3297.6597223078793</v>
      </c>
      <c r="W53" s="60">
        <f t="shared" si="6"/>
        <v>3291.2210805899213</v>
      </c>
      <c r="X53" s="846">
        <f>IF(J53="NA", "NA", J53/O53)</f>
        <v>6.4386417179578901</v>
      </c>
      <c r="Y53" s="34"/>
      <c r="Z53" s="158">
        <f t="shared" si="21"/>
        <v>0.24862578453422968</v>
      </c>
      <c r="AA53" s="159"/>
    </row>
    <row r="54" spans="1:27" ht="11.45" customHeight="1" x14ac:dyDescent="0.25">
      <c r="A54" s="102"/>
      <c r="B54" s="31" t="s">
        <v>72</v>
      </c>
      <c r="C54" s="155" t="s">
        <v>64</v>
      </c>
      <c r="D54" s="1219">
        <v>57.7</v>
      </c>
      <c r="E54" s="157">
        <v>57.7</v>
      </c>
      <c r="F54" s="554">
        <v>0</v>
      </c>
      <c r="G54" s="541"/>
      <c r="H54" s="1219">
        <v>78.209999999999994</v>
      </c>
      <c r="I54" s="157">
        <v>78.209999999999994</v>
      </c>
      <c r="J54" s="554">
        <v>0</v>
      </c>
      <c r="K54" s="34"/>
      <c r="L54" s="1021">
        <f t="shared" si="18"/>
        <v>-0.26224267996419887</v>
      </c>
      <c r="M54" s="102"/>
      <c r="N54" s="892">
        <f>VLOOKUP(B54,'FX rates'!$B$9:$K$114,9,FALSE)</f>
        <v>0.88666800000000001</v>
      </c>
      <c r="O54" s="1041">
        <f>VLOOKUP(B54,'FX rates'!$B$9:$K$114,10,FALSE)</f>
        <v>0.90380700000000003</v>
      </c>
      <c r="P54" s="102"/>
      <c r="Q54" s="36" t="s">
        <v>72</v>
      </c>
      <c r="R54" s="1018">
        <f t="shared" si="20"/>
        <v>65.07509011264645</v>
      </c>
      <c r="S54" s="60">
        <f t="shared" si="4"/>
        <v>65.07509011264645</v>
      </c>
      <c r="T54" s="846">
        <f t="shared" si="5"/>
        <v>0</v>
      </c>
      <c r="U54" s="177"/>
      <c r="V54" s="1018">
        <f t="shared" si="19"/>
        <v>86.533961343516907</v>
      </c>
      <c r="W54" s="60">
        <f t="shared" si="6"/>
        <v>86.533961343516907</v>
      </c>
      <c r="X54" s="846">
        <f t="shared" si="3"/>
        <v>0</v>
      </c>
      <c r="Y54" s="34"/>
      <c r="Z54" s="158">
        <f t="shared" si="21"/>
        <v>-0.24798207429432728</v>
      </c>
      <c r="AA54" s="159"/>
    </row>
    <row r="55" spans="1:27" ht="12" customHeight="1" x14ac:dyDescent="0.25">
      <c r="A55" s="102"/>
      <c r="B55" s="31" t="s">
        <v>73</v>
      </c>
      <c r="C55" s="155" t="s">
        <v>64</v>
      </c>
      <c r="D55" s="1219">
        <v>1300956.3999999999</v>
      </c>
      <c r="E55" s="157">
        <v>1200520</v>
      </c>
      <c r="F55" s="554">
        <v>100440</v>
      </c>
      <c r="G55" s="541"/>
      <c r="H55" s="1219">
        <v>1184364.2</v>
      </c>
      <c r="I55" s="157">
        <v>1110600</v>
      </c>
      <c r="J55" s="554">
        <v>73764.2</v>
      </c>
      <c r="K55" s="34"/>
      <c r="L55" s="1021">
        <f t="shared" si="18"/>
        <v>9.8442860734898913E-2</v>
      </c>
      <c r="M55" s="102"/>
      <c r="N55" s="892">
        <f>VLOOKUP(B55,'FX rates'!$B$9:$K$114,9,FALSE)</f>
        <v>0.88666800000000001</v>
      </c>
      <c r="O55" s="1041">
        <f>VLOOKUP(B55,'FX rates'!$B$9:$K$114,10,FALSE)</f>
        <v>0.90380700000000003</v>
      </c>
      <c r="P55" s="102"/>
      <c r="Q55" s="36" t="s">
        <v>73</v>
      </c>
      <c r="R55" s="1018">
        <f t="shared" si="20"/>
        <v>1467245.9139159189</v>
      </c>
      <c r="S55" s="60">
        <f t="shared" si="4"/>
        <v>1353967.888770092</v>
      </c>
      <c r="T55" s="846">
        <f t="shared" si="5"/>
        <v>113278.02514582685</v>
      </c>
      <c r="U55" s="177"/>
      <c r="V55" s="1018">
        <f t="shared" si="19"/>
        <v>1310417.1576453822</v>
      </c>
      <c r="W55" s="60">
        <f t="shared" si="6"/>
        <v>1228802.1668342908</v>
      </c>
      <c r="X55" s="846">
        <f t="shared" si="3"/>
        <v>81614.990811091295</v>
      </c>
      <c r="Y55" s="34"/>
      <c r="Z55" s="158">
        <f t="shared" si="21"/>
        <v>0.11967849730564706</v>
      </c>
      <c r="AA55" s="159"/>
    </row>
    <row r="56" spans="1:27" ht="9.6" customHeight="1" x14ac:dyDescent="0.25">
      <c r="A56" s="102"/>
      <c r="B56" s="31" t="s">
        <v>74</v>
      </c>
      <c r="C56" s="155" t="s">
        <v>61</v>
      </c>
      <c r="D56" s="1219">
        <v>114722.46</v>
      </c>
      <c r="E56" s="157">
        <v>114722</v>
      </c>
      <c r="F56" s="554" t="s">
        <v>123</v>
      </c>
      <c r="G56" s="541"/>
      <c r="H56" s="1219">
        <v>132786</v>
      </c>
      <c r="I56" s="157">
        <v>132786</v>
      </c>
      <c r="J56" s="554" t="s">
        <v>123</v>
      </c>
      <c r="K56" s="34"/>
      <c r="L56" s="1021">
        <f t="shared" si="18"/>
        <v>-0.13603497356649039</v>
      </c>
      <c r="M56" s="102"/>
      <c r="N56" s="892">
        <f>VLOOKUP(B56,'FX rates'!$B$9:$K$114,9,FALSE)</f>
        <v>3.6721460000000001</v>
      </c>
      <c r="O56" s="1041">
        <f>VLOOKUP(B56,'FX rates'!$B$9:$K$114,10,FALSE)</f>
        <v>3.6721599999999999</v>
      </c>
      <c r="P56" s="102"/>
      <c r="Q56" s="36" t="s">
        <v>74</v>
      </c>
      <c r="R56" s="1018">
        <f t="shared" si="20"/>
        <v>31241.13256934773</v>
      </c>
      <c r="S56" s="60">
        <f t="shared" si="4"/>
        <v>31241.13256934773</v>
      </c>
      <c r="T56" s="846" t="str">
        <f t="shared" si="5"/>
        <v>NA</v>
      </c>
      <c r="U56" s="177"/>
      <c r="V56" s="1018">
        <f t="shared" si="19"/>
        <v>36160.189098514231</v>
      </c>
      <c r="W56" s="60">
        <f t="shared" si="6"/>
        <v>36160.189098514231</v>
      </c>
      <c r="X56" s="846" t="str">
        <f t="shared" si="3"/>
        <v>NA</v>
      </c>
      <c r="Y56" s="34"/>
      <c r="Z56" s="158">
        <f t="shared" si="21"/>
        <v>-0.13603514394698279</v>
      </c>
      <c r="AA56" s="159"/>
    </row>
    <row r="57" spans="1:27" ht="12" customHeight="1" x14ac:dyDescent="0.25">
      <c r="A57" s="102"/>
      <c r="B57" s="31" t="s">
        <v>456</v>
      </c>
      <c r="C57" s="155" t="s">
        <v>75</v>
      </c>
      <c r="D57" s="1219">
        <v>260027.881505</v>
      </c>
      <c r="E57" s="157">
        <v>257483.46565</v>
      </c>
      <c r="F57" s="554">
        <v>2544.4158550000002</v>
      </c>
      <c r="G57" s="541"/>
      <c r="H57" s="1219">
        <v>186049.87062199999</v>
      </c>
      <c r="I57" s="157">
        <v>182798.12891599999</v>
      </c>
      <c r="J57" s="554">
        <v>3251.7417059999998</v>
      </c>
      <c r="K57" s="34"/>
      <c r="L57" s="1021">
        <f t="shared" si="18"/>
        <v>0.39762462954517247</v>
      </c>
      <c r="M57" s="102"/>
      <c r="N57" s="892">
        <f>VLOOKUP(B57,'FX rates'!$B$9:$K$114,9,FALSE)</f>
        <v>17.812836000000001</v>
      </c>
      <c r="O57" s="1041">
        <f>VLOOKUP(B57,'FX rates'!$B$9:$K$114,10,FALSE)</f>
        <v>10.021100000000001</v>
      </c>
      <c r="P57" s="102"/>
      <c r="Q57" s="36" t="s">
        <v>454</v>
      </c>
      <c r="R57" s="1018">
        <f t="shared" si="20"/>
        <v>14597.781145293202</v>
      </c>
      <c r="S57" s="60">
        <f t="shared" si="4"/>
        <v>14454.939440861634</v>
      </c>
      <c r="T57" s="846">
        <f t="shared" si="5"/>
        <v>142.84170443156833</v>
      </c>
      <c r="U57" s="177"/>
      <c r="V57" s="1018">
        <f t="shared" si="19"/>
        <v>18565.813196355688</v>
      </c>
      <c r="W57" s="60">
        <f t="shared" si="6"/>
        <v>18241.323698595959</v>
      </c>
      <c r="X57" s="846">
        <f t="shared" si="3"/>
        <v>324.48949775972693</v>
      </c>
      <c r="Y57" s="34"/>
      <c r="Z57" s="158">
        <f t="shared" si="21"/>
        <v>-0.2137278884095084</v>
      </c>
      <c r="AA57" s="159"/>
    </row>
    <row r="58" spans="1:27" ht="12" customHeight="1" x14ac:dyDescent="0.25">
      <c r="A58" s="102"/>
      <c r="B58" s="31" t="s">
        <v>76</v>
      </c>
      <c r="C58" s="155" t="s">
        <v>64</v>
      </c>
      <c r="D58" s="1219">
        <v>1707503</v>
      </c>
      <c r="E58" s="157">
        <v>1706220</v>
      </c>
      <c r="F58" s="554">
        <v>1284</v>
      </c>
      <c r="G58" s="541"/>
      <c r="H58" s="1219">
        <v>1601437</v>
      </c>
      <c r="I58" s="157">
        <v>1596090</v>
      </c>
      <c r="J58" s="554">
        <v>5347</v>
      </c>
      <c r="K58" s="34"/>
      <c r="L58" s="1021">
        <f t="shared" si="18"/>
        <v>6.6231765595524517E-2</v>
      </c>
      <c r="M58" s="102"/>
      <c r="N58" s="892">
        <f>VLOOKUP(B58,'FX rates'!$B$9:$K$114,9,FALSE)</f>
        <v>0.88666800000000001</v>
      </c>
      <c r="O58" s="1041">
        <f>VLOOKUP(B58,'FX rates'!$B$9:$K$114,10,FALSE)</f>
        <v>0.90380700000000003</v>
      </c>
      <c r="P58" s="102"/>
      <c r="Q58" s="36" t="s">
        <v>76</v>
      </c>
      <c r="R58" s="1018">
        <f t="shared" si="20"/>
        <v>1925753.4951075262</v>
      </c>
      <c r="S58" s="60">
        <f t="shared" si="4"/>
        <v>1924305.3769843956</v>
      </c>
      <c r="T58" s="846">
        <f t="shared" si="5"/>
        <v>1448.1181231306418</v>
      </c>
      <c r="U58" s="177"/>
      <c r="V58" s="1018">
        <f t="shared" si="19"/>
        <v>1771879.3946052641</v>
      </c>
      <c r="W58" s="60">
        <f t="shared" si="6"/>
        <v>1765963.3085382166</v>
      </c>
      <c r="X58" s="846">
        <f t="shared" si="3"/>
        <v>5916.0860670475004</v>
      </c>
      <c r="Y58" s="34"/>
      <c r="Z58" s="158">
        <f t="shared" si="21"/>
        <v>8.6842310470313766E-2</v>
      </c>
      <c r="AA58" s="159"/>
    </row>
    <row r="59" spans="1:27" ht="12" customHeight="1" x14ac:dyDescent="0.25">
      <c r="A59" s="102"/>
      <c r="B59" s="31" t="s">
        <v>77</v>
      </c>
      <c r="C59" s="155" t="s">
        <v>64</v>
      </c>
      <c r="D59" s="1219">
        <v>24142.94</v>
      </c>
      <c r="E59" s="157">
        <v>24106.5</v>
      </c>
      <c r="F59" s="554">
        <v>36.4</v>
      </c>
      <c r="G59" s="541"/>
      <c r="H59" s="1219">
        <v>23543.23</v>
      </c>
      <c r="I59" s="157">
        <v>23490.799999999999</v>
      </c>
      <c r="J59" s="554">
        <v>52.43</v>
      </c>
      <c r="K59" s="34"/>
      <c r="L59" s="1021">
        <f t="shared" si="18"/>
        <v>2.547271551099824E-2</v>
      </c>
      <c r="M59" s="102"/>
      <c r="N59" s="892">
        <f>VLOOKUP(B59,'FX rates'!$B$9:$K$114,9,FALSE)</f>
        <v>0.88666800000000001</v>
      </c>
      <c r="O59" s="1041">
        <f>VLOOKUP(B59,'FX rates'!$B$9:$K$114,10,FALSE)</f>
        <v>0.90380700000000003</v>
      </c>
      <c r="P59" s="102"/>
      <c r="Q59" s="36" t="s">
        <v>77</v>
      </c>
      <c r="R59" s="1018">
        <f t="shared" si="20"/>
        <v>27228.793640911819</v>
      </c>
      <c r="S59" s="60">
        <f t="shared" si="4"/>
        <v>27187.741071066059</v>
      </c>
      <c r="T59" s="846">
        <f t="shared" si="5"/>
        <v>41.052569845759628</v>
      </c>
      <c r="U59" s="177"/>
      <c r="V59" s="1018">
        <f t="shared" si="19"/>
        <v>26048.957354833496</v>
      </c>
      <c r="W59" s="60">
        <f t="shared" si="6"/>
        <v>25990.947182307726</v>
      </c>
      <c r="X59" s="846">
        <f t="shared" si="3"/>
        <v>58.010172525771537</v>
      </c>
      <c r="Y59" s="34"/>
      <c r="Z59" s="158">
        <f t="shared" si="21"/>
        <v>4.529303303801524E-2</v>
      </c>
      <c r="AA59" s="159"/>
    </row>
    <row r="60" spans="1:27" ht="12" customHeight="1" x14ac:dyDescent="0.25">
      <c r="A60" s="102"/>
      <c r="B60" s="31" t="s">
        <v>78</v>
      </c>
      <c r="C60" s="155" t="s">
        <v>79</v>
      </c>
      <c r="D60" s="1219">
        <v>5062103.6100000003</v>
      </c>
      <c r="E60" s="157">
        <v>3914430</v>
      </c>
      <c r="F60" s="554">
        <v>1147670</v>
      </c>
      <c r="G60" s="541"/>
      <c r="H60" s="1219">
        <v>5513570</v>
      </c>
      <c r="I60" s="157">
        <v>3997550</v>
      </c>
      <c r="J60" s="554">
        <v>1516020</v>
      </c>
      <c r="K60" s="34"/>
      <c r="L60" s="1021">
        <f t="shared" si="18"/>
        <v>-8.188277105396316E-2</v>
      </c>
      <c r="M60" s="102"/>
      <c r="N60" s="892">
        <f>VLOOKUP(B60,'FX rates'!$B$9:$K$114,9,FALSE)</f>
        <v>13.295512</v>
      </c>
      <c r="O60" s="1041">
        <f>VLOOKUP(B60,'FX rates'!$B$9:$K$114,10,FALSE)</f>
        <v>14.6919</v>
      </c>
      <c r="P60" s="102"/>
      <c r="Q60" s="36" t="s">
        <v>78</v>
      </c>
      <c r="R60" s="1018">
        <f t="shared" si="20"/>
        <v>380737.49999247864</v>
      </c>
      <c r="S60" s="60">
        <f t="shared" si="4"/>
        <v>294417.39438090083</v>
      </c>
      <c r="T60" s="846">
        <f t="shared" si="5"/>
        <v>86320.105611577805</v>
      </c>
      <c r="U60" s="177"/>
      <c r="V60" s="1018">
        <f t="shared" si="19"/>
        <v>375279.57582069025</v>
      </c>
      <c r="W60" s="60">
        <f t="shared" si="6"/>
        <v>272092.10517359903</v>
      </c>
      <c r="X60" s="846">
        <f t="shared" si="3"/>
        <v>103187.47064709125</v>
      </c>
      <c r="Y60" s="34"/>
      <c r="Z60" s="158">
        <f t="shared" si="21"/>
        <v>1.4543621671530005E-2</v>
      </c>
      <c r="AA60" s="159"/>
    </row>
    <row r="61" spans="1:27" ht="12" customHeight="1" x14ac:dyDescent="0.25">
      <c r="A61" s="102"/>
      <c r="B61" s="31" t="s">
        <v>80</v>
      </c>
      <c r="C61" s="155" t="s">
        <v>81</v>
      </c>
      <c r="D61" s="1219">
        <v>260395.9340893832</v>
      </c>
      <c r="E61" s="157">
        <v>245872.22423318319</v>
      </c>
      <c r="F61" s="554">
        <v>14523.70985619999</v>
      </c>
      <c r="G61" s="541"/>
      <c r="H61" s="1219">
        <v>244377.09710581027</v>
      </c>
      <c r="I61" s="157">
        <v>238997.33261405028</v>
      </c>
      <c r="J61" s="554">
        <v>5379.7644917600101</v>
      </c>
      <c r="K61" s="34"/>
      <c r="L61" s="1021">
        <f t="shared" si="18"/>
        <v>6.5549665550847819E-2</v>
      </c>
      <c r="M61" s="102"/>
      <c r="N61" s="892">
        <f>VLOOKUP(B61,'FX rates'!$B$9:$K$114,9,FALSE)</f>
        <v>324.408793</v>
      </c>
      <c r="O61" s="1041">
        <f>VLOOKUP(B61,'FX rates'!$B$9:$K$114,10,FALSE)</f>
        <v>339.55200000000002</v>
      </c>
      <c r="P61" s="102"/>
      <c r="Q61" s="36" t="s">
        <v>80</v>
      </c>
      <c r="R61" s="1018">
        <f t="shared" si="20"/>
        <v>802.6784097969354</v>
      </c>
      <c r="S61" s="60">
        <f t="shared" si="4"/>
        <v>757.90863114238459</v>
      </c>
      <c r="T61" s="846">
        <f t="shared" si="5"/>
        <v>44.769778654550805</v>
      </c>
      <c r="U61" s="177"/>
      <c r="V61" s="1018">
        <f t="shared" si="19"/>
        <v>719.70448445543036</v>
      </c>
      <c r="W61" s="60">
        <f t="shared" si="6"/>
        <v>703.86077129291027</v>
      </c>
      <c r="X61" s="846">
        <f t="shared" si="3"/>
        <v>15.843713162520055</v>
      </c>
      <c r="Y61" s="34"/>
      <c r="Z61" s="158">
        <f t="shared" si="21"/>
        <v>0.11528888194199305</v>
      </c>
      <c r="AA61" s="159"/>
    </row>
    <row r="62" spans="1:27" ht="12" customHeight="1" x14ac:dyDescent="0.25">
      <c r="A62" s="102"/>
      <c r="B62" s="31" t="s">
        <v>82</v>
      </c>
      <c r="C62" s="155" t="s">
        <v>64</v>
      </c>
      <c r="D62" s="1219">
        <v>78.08</v>
      </c>
      <c r="E62" s="157">
        <v>71.099999999999994</v>
      </c>
      <c r="F62" s="554">
        <v>6.98</v>
      </c>
      <c r="G62" s="541"/>
      <c r="H62" s="1219">
        <v>74.2</v>
      </c>
      <c r="I62" s="157">
        <v>64.87</v>
      </c>
      <c r="J62" s="554">
        <v>9.33</v>
      </c>
      <c r="K62" s="34"/>
      <c r="L62" s="1021">
        <f t="shared" si="18"/>
        <v>5.2291105121293736E-2</v>
      </c>
      <c r="M62" s="102"/>
      <c r="N62" s="892">
        <f>VLOOKUP(B62,'FX rates'!$B$9:$K$114,9,FALSE)</f>
        <v>0.88666800000000001</v>
      </c>
      <c r="O62" s="1041">
        <f>VLOOKUP(B62,'FX rates'!$B$9:$K$114,10,FALSE)</f>
        <v>0.90380700000000003</v>
      </c>
      <c r="P62" s="102"/>
      <c r="Q62" s="36" t="s">
        <v>82</v>
      </c>
      <c r="R62" s="1018">
        <f t="shared" si="20"/>
        <v>88.060017954860214</v>
      </c>
      <c r="S62" s="60">
        <f t="shared" si="4"/>
        <v>80.187849341579934</v>
      </c>
      <c r="T62" s="846">
        <f t="shared" si="5"/>
        <v>7.8721686132802811</v>
      </c>
      <c r="U62" s="177"/>
      <c r="V62" s="1018">
        <f t="shared" si="19"/>
        <v>82.097173400958383</v>
      </c>
      <c r="W62" s="60">
        <f t="shared" si="6"/>
        <v>71.774173025878312</v>
      </c>
      <c r="X62" s="846">
        <f t="shared" si="3"/>
        <v>10.323000375080078</v>
      </c>
      <c r="Y62" s="34"/>
      <c r="Z62" s="158">
        <f t="shared" si="21"/>
        <v>7.2631545117632701E-2</v>
      </c>
      <c r="AA62" s="159"/>
    </row>
    <row r="63" spans="1:27" ht="12" customHeight="1" x14ac:dyDescent="0.25">
      <c r="A63" s="102"/>
      <c r="B63" s="31" t="s">
        <v>83</v>
      </c>
      <c r="C63" s="155" t="s">
        <v>64</v>
      </c>
      <c r="D63" s="1219">
        <v>88.01</v>
      </c>
      <c r="E63" s="157">
        <v>88.01</v>
      </c>
      <c r="F63" s="554">
        <v>0</v>
      </c>
      <c r="G63" s="541"/>
      <c r="H63" s="1219">
        <v>77.83</v>
      </c>
      <c r="I63" s="157">
        <v>77.83</v>
      </c>
      <c r="J63" s="554">
        <v>0</v>
      </c>
      <c r="K63" s="34"/>
      <c r="L63" s="1021">
        <f t="shared" si="18"/>
        <v>0.13079789284337667</v>
      </c>
      <c r="M63" s="102"/>
      <c r="N63" s="892">
        <f>VLOOKUP(B63,'FX rates'!$B$9:$K$114,9,FALSE)</f>
        <v>0.88666800000000001</v>
      </c>
      <c r="O63" s="1041">
        <f>VLOOKUP(B63,'FX rates'!$B$9:$K$114,10,FALSE)</f>
        <v>0.90380700000000003</v>
      </c>
      <c r="P63" s="102"/>
      <c r="Q63" s="36" t="s">
        <v>83</v>
      </c>
      <c r="R63" s="1018">
        <f t="shared" si="20"/>
        <v>99.25924923421168</v>
      </c>
      <c r="S63" s="60">
        <f t="shared" si="4"/>
        <v>99.25924923421168</v>
      </c>
      <c r="T63" s="846">
        <f t="shared" si="5"/>
        <v>0</v>
      </c>
      <c r="U63" s="177"/>
      <c r="V63" s="1018">
        <f t="shared" si="19"/>
        <v>86.113517598336813</v>
      </c>
      <c r="W63" s="60">
        <f t="shared" si="6"/>
        <v>86.113517598336813</v>
      </c>
      <c r="X63" s="846">
        <f t="shared" si="3"/>
        <v>0</v>
      </c>
      <c r="Y63" s="34"/>
      <c r="Z63" s="158">
        <f t="shared" si="21"/>
        <v>0.15265584315334912</v>
      </c>
      <c r="AA63" s="159"/>
    </row>
    <row r="64" spans="1:27" ht="12" customHeight="1" x14ac:dyDescent="0.25">
      <c r="A64" s="102"/>
      <c r="B64" s="31" t="s">
        <v>84</v>
      </c>
      <c r="C64" s="155" t="s">
        <v>85</v>
      </c>
      <c r="D64" s="1219">
        <v>8382693</v>
      </c>
      <c r="E64" s="157">
        <v>8312140</v>
      </c>
      <c r="F64" s="554">
        <v>70557.399999999994</v>
      </c>
      <c r="G64" s="541"/>
      <c r="H64" s="1219">
        <v>8486842</v>
      </c>
      <c r="I64" s="157">
        <v>8448460</v>
      </c>
      <c r="J64" s="554">
        <v>38382</v>
      </c>
      <c r="K64" s="34"/>
      <c r="L64" s="1021">
        <f t="shared" si="18"/>
        <v>-1.2271820307247383E-2</v>
      </c>
      <c r="M64" s="102"/>
      <c r="N64" s="892">
        <f>VLOOKUP(B64,'FX rates'!$B$9:$K$114,9,FALSE)</f>
        <v>58.282719999999998</v>
      </c>
      <c r="O64" s="1041">
        <f>VLOOKUP(B64,'FX rates'!$B$9:$K$114,10,FALSE)</f>
        <v>66.912499999999994</v>
      </c>
      <c r="P64" s="102"/>
      <c r="Q64" s="36" t="s">
        <v>84</v>
      </c>
      <c r="R64" s="1018">
        <f t="shared" si="20"/>
        <v>143828.17754559158</v>
      </c>
      <c r="S64" s="60">
        <f t="shared" si="4"/>
        <v>142617.57172623379</v>
      </c>
      <c r="T64" s="846">
        <f t="shared" si="5"/>
        <v>1210.6058193577787</v>
      </c>
      <c r="U64" s="177"/>
      <c r="V64" s="1018">
        <f t="shared" si="19"/>
        <v>126834.92620960211</v>
      </c>
      <c r="W64" s="60">
        <f t="shared" si="6"/>
        <v>126261.3114141603</v>
      </c>
      <c r="X64" s="846">
        <f t="shared" si="3"/>
        <v>573.61479544180838</v>
      </c>
      <c r="Y64" s="34"/>
      <c r="Z64" s="158">
        <f t="shared" si="21"/>
        <v>0.13397927403613674</v>
      </c>
      <c r="AA64" s="159"/>
    </row>
    <row r="65" spans="1:27" ht="12" customHeight="1" x14ac:dyDescent="0.25">
      <c r="A65" s="102"/>
      <c r="B65" s="31" t="s">
        <v>86</v>
      </c>
      <c r="C65" s="155" t="s">
        <v>87</v>
      </c>
      <c r="D65" s="1219">
        <v>916.5</v>
      </c>
      <c r="E65" s="157">
        <v>916.5</v>
      </c>
      <c r="F65" s="554" t="s">
        <v>123</v>
      </c>
      <c r="G65" s="541"/>
      <c r="H65" s="1219">
        <v>944.52</v>
      </c>
      <c r="I65" s="157">
        <v>944.52</v>
      </c>
      <c r="J65" s="554" t="s">
        <v>123</v>
      </c>
      <c r="K65" s="34"/>
      <c r="L65" s="1021">
        <f t="shared" si="18"/>
        <v>-2.9665862025155615E-2</v>
      </c>
      <c r="M65" s="102"/>
      <c r="N65" s="892">
        <f>VLOOKUP(B65,'FX rates'!$B$9:$K$114,9,FALSE)</f>
        <v>0.38382300000000003</v>
      </c>
      <c r="O65" s="1041">
        <f>VLOOKUP(B65,'FX rates'!$B$9:$K$114,10,FALSE)</f>
        <v>0.383739</v>
      </c>
      <c r="P65" s="102"/>
      <c r="Q65" s="36" t="s">
        <v>86</v>
      </c>
      <c r="R65" s="1018">
        <f t="shared" si="20"/>
        <v>2387.8193854980027</v>
      </c>
      <c r="S65" s="60">
        <f t="shared" si="4"/>
        <v>2387.8193854980027</v>
      </c>
      <c r="T65" s="846" t="str">
        <f t="shared" si="5"/>
        <v>NA</v>
      </c>
      <c r="U65" s="177"/>
      <c r="V65" s="1018">
        <f t="shared" si="19"/>
        <v>2461.3604559348933</v>
      </c>
      <c r="W65" s="60">
        <f t="shared" si="6"/>
        <v>2461.3604559348933</v>
      </c>
      <c r="X65" s="846" t="str">
        <f t="shared" si="3"/>
        <v>NA</v>
      </c>
      <c r="Y65" s="34"/>
      <c r="Z65" s="158">
        <f t="shared" si="21"/>
        <v>-2.9878220501823094E-2</v>
      </c>
      <c r="AA65" s="159"/>
    </row>
    <row r="66" spans="1:27" ht="12" customHeight="1" x14ac:dyDescent="0.25">
      <c r="A66" s="102"/>
      <c r="B66" s="31" t="s">
        <v>88</v>
      </c>
      <c r="C66" s="155" t="s">
        <v>64</v>
      </c>
      <c r="D66" s="1219">
        <v>704425.3</v>
      </c>
      <c r="E66" s="157">
        <v>675676</v>
      </c>
      <c r="F66" s="554">
        <v>28749.7</v>
      </c>
      <c r="G66" s="541"/>
      <c r="H66" s="1219">
        <v>643951.6</v>
      </c>
      <c r="I66" s="157">
        <v>617520</v>
      </c>
      <c r="J66" s="554">
        <v>26431.599999999999</v>
      </c>
      <c r="K66" s="34"/>
      <c r="L66" s="1021">
        <f t="shared" si="18"/>
        <v>9.3910318725817399E-2</v>
      </c>
      <c r="M66" s="102"/>
      <c r="N66" s="892">
        <f>VLOOKUP(B66,'FX rates'!$B$9:$K$114,9,FALSE)</f>
        <v>0.88666800000000001</v>
      </c>
      <c r="O66" s="1041">
        <f>VLOOKUP(B66,'FX rates'!$B$9:$K$114,10,FALSE)</f>
        <v>0.90380700000000003</v>
      </c>
      <c r="P66" s="102"/>
      <c r="Q66" s="36" t="s">
        <v>88</v>
      </c>
      <c r="R66" s="1018">
        <f t="shared" si="20"/>
        <v>794463.88050544285</v>
      </c>
      <c r="S66" s="60">
        <f t="shared" si="4"/>
        <v>762039.45557976607</v>
      </c>
      <c r="T66" s="846">
        <f t="shared" si="5"/>
        <v>32424.424925676805</v>
      </c>
      <c r="U66" s="177"/>
      <c r="V66" s="1018">
        <f t="shared" si="19"/>
        <v>712487.95373348519</v>
      </c>
      <c r="W66" s="60">
        <f t="shared" si="6"/>
        <v>683243.21453584672</v>
      </c>
      <c r="X66" s="846">
        <f t="shared" si="3"/>
        <v>29244.739197638432</v>
      </c>
      <c r="Y66" s="34"/>
      <c r="Z66" s="158">
        <f t="shared" si="21"/>
        <v>0.11505587756592695</v>
      </c>
      <c r="AA66" s="159"/>
    </row>
    <row r="67" spans="1:27" ht="12" customHeight="1" x14ac:dyDescent="0.25">
      <c r="A67" s="102"/>
      <c r="B67" s="31" t="s">
        <v>89</v>
      </c>
      <c r="C67" s="155" t="s">
        <v>90</v>
      </c>
      <c r="D67" s="1219">
        <v>739926.50478163047</v>
      </c>
      <c r="E67" s="157">
        <v>731316.95577749051</v>
      </c>
      <c r="F67" s="554">
        <v>8609.5490041400008</v>
      </c>
      <c r="G67" s="541"/>
      <c r="H67" s="1219">
        <v>460286.06126154133</v>
      </c>
      <c r="I67" s="157">
        <v>453367.95068465132</v>
      </c>
      <c r="J67" s="554">
        <v>6918.1105768900015</v>
      </c>
      <c r="K67" s="34"/>
      <c r="L67" s="1021">
        <f t="shared" si="18"/>
        <v>0.60753619771508427</v>
      </c>
      <c r="M67" s="102"/>
      <c r="N67" s="892">
        <f>VLOOKUP(B67,'FX rates'!$B$9:$K$114,9,FALSE)</f>
        <v>331.81564400000002</v>
      </c>
      <c r="O67" s="1041">
        <f>VLOOKUP(B67,'FX rates'!$B$9:$K$114,10,FALSE)</f>
        <v>256.06200000000001</v>
      </c>
      <c r="P67" s="102"/>
      <c r="Q67" s="36" t="s">
        <v>89</v>
      </c>
      <c r="R67" s="1018">
        <f t="shared" si="20"/>
        <v>2229.9325488753339</v>
      </c>
      <c r="S67" s="60">
        <f t="shared" si="4"/>
        <v>2203.9857643887653</v>
      </c>
      <c r="T67" s="846">
        <f t="shared" si="5"/>
        <v>25.946784486568692</v>
      </c>
      <c r="U67" s="177"/>
      <c r="V67" s="1018">
        <f t="shared" si="19"/>
        <v>1797.5570809473538</v>
      </c>
      <c r="W67" s="60">
        <f t="shared" si="6"/>
        <v>1770.5397547650621</v>
      </c>
      <c r="X67" s="846">
        <f t="shared" si="3"/>
        <v>27.017326182291793</v>
      </c>
      <c r="Y67" s="34"/>
      <c r="Z67" s="158">
        <f t="shared" si="21"/>
        <v>0.24053504198047948</v>
      </c>
      <c r="AA67" s="159"/>
    </row>
    <row r="68" spans="1:27" ht="12" customHeight="1" x14ac:dyDescent="0.25">
      <c r="A68" s="102"/>
      <c r="B68" s="31" t="s">
        <v>91</v>
      </c>
      <c r="C68" s="155" t="s">
        <v>92</v>
      </c>
      <c r="D68" s="1219">
        <v>967633.58</v>
      </c>
      <c r="E68" s="157">
        <v>826534</v>
      </c>
      <c r="F68" s="554">
        <v>141100</v>
      </c>
      <c r="G68" s="541"/>
      <c r="H68" s="1219">
        <v>908335</v>
      </c>
      <c r="I68" s="157">
        <v>790440</v>
      </c>
      <c r="J68" s="554">
        <v>117895</v>
      </c>
      <c r="K68" s="34"/>
      <c r="L68" s="1021">
        <f t="shared" si="18"/>
        <v>6.5282720582164028E-2</v>
      </c>
      <c r="M68" s="102"/>
      <c r="N68" s="892">
        <f>VLOOKUP(B68,'FX rates'!$B$9:$K$114,9,FALSE)</f>
        <v>8.2638119999999997</v>
      </c>
      <c r="O68" s="1041">
        <f>VLOOKUP(B68,'FX rates'!$B$9:$K$114,10,FALSE)</f>
        <v>8.3936399999999995</v>
      </c>
      <c r="P68" s="102"/>
      <c r="Q68" s="36" t="s">
        <v>91</v>
      </c>
      <c r="R68" s="1018">
        <f t="shared" si="20"/>
        <v>117092.93483443234</v>
      </c>
      <c r="S68" s="60">
        <f t="shared" si="4"/>
        <v>100018.49025607068</v>
      </c>
      <c r="T68" s="846">
        <f t="shared" si="5"/>
        <v>17074.444578361657</v>
      </c>
      <c r="U68" s="177"/>
      <c r="V68" s="1018">
        <f t="shared" si="19"/>
        <v>108217.05481769532</v>
      </c>
      <c r="W68" s="60">
        <f t="shared" si="6"/>
        <v>94171.301127996921</v>
      </c>
      <c r="X68" s="846">
        <f t="shared" si="3"/>
        <v>14045.753689698391</v>
      </c>
      <c r="Y68" s="34"/>
      <c r="Z68" s="158">
        <f t="shared" si="21"/>
        <v>8.2019234691699028E-2</v>
      </c>
      <c r="AA68" s="159"/>
    </row>
    <row r="69" spans="1:27" ht="12" customHeight="1" x14ac:dyDescent="0.25">
      <c r="A69" s="102"/>
      <c r="B69" s="31" t="s">
        <v>171</v>
      </c>
      <c r="C69" s="155" t="s">
        <v>22</v>
      </c>
      <c r="D69" s="1219">
        <v>469.06</v>
      </c>
      <c r="E69" s="157">
        <v>469.06</v>
      </c>
      <c r="F69" s="554" t="s">
        <v>123</v>
      </c>
      <c r="G69" s="541"/>
      <c r="H69" s="1219">
        <v>445.15</v>
      </c>
      <c r="I69" s="157">
        <v>445.15</v>
      </c>
      <c r="J69" s="554">
        <v>0</v>
      </c>
      <c r="K69" s="34"/>
      <c r="L69" s="1021">
        <f t="shared" si="18"/>
        <v>5.3712231831966814E-2</v>
      </c>
      <c r="M69" s="102"/>
      <c r="N69" s="892">
        <f>VLOOKUP(B69,'FX rates'!$B$9:$K$114,9,FALSE)</f>
        <v>1</v>
      </c>
      <c r="O69" s="1041">
        <f>VLOOKUP(B69,'FX rates'!$B$9:$K$114,10,FALSE)</f>
        <v>1</v>
      </c>
      <c r="P69" s="102"/>
      <c r="Q69" s="36" t="s">
        <v>171</v>
      </c>
      <c r="R69" s="1018">
        <f t="shared" si="20"/>
        <v>469.06</v>
      </c>
      <c r="S69" s="60">
        <f t="shared" si="4"/>
        <v>469.06</v>
      </c>
      <c r="T69" s="846" t="str">
        <f t="shared" si="5"/>
        <v>NA</v>
      </c>
      <c r="U69" s="177"/>
      <c r="V69" s="1018">
        <f t="shared" si="19"/>
        <v>445.15</v>
      </c>
      <c r="W69" s="60">
        <f t="shared" si="6"/>
        <v>445.15</v>
      </c>
      <c r="X69" s="846">
        <f t="shared" si="3"/>
        <v>0</v>
      </c>
      <c r="Y69" s="34"/>
      <c r="Z69" s="158">
        <f t="shared" si="21"/>
        <v>5.3712231831966717E-2</v>
      </c>
      <c r="AA69" s="159"/>
    </row>
    <row r="70" spans="1:27" ht="12" customHeight="1" x14ac:dyDescent="0.25">
      <c r="A70" s="102"/>
      <c r="B70" s="31" t="s">
        <v>93</v>
      </c>
      <c r="C70" s="155" t="s">
        <v>94</v>
      </c>
      <c r="D70" s="1219">
        <v>66246.080000000002</v>
      </c>
      <c r="E70" s="157">
        <v>66246.100000000006</v>
      </c>
      <c r="F70" s="554" t="s">
        <v>123</v>
      </c>
      <c r="G70" s="541"/>
      <c r="H70" s="1219">
        <v>68989</v>
      </c>
      <c r="I70" s="157">
        <v>68989</v>
      </c>
      <c r="J70" s="554" t="s">
        <v>123</v>
      </c>
      <c r="K70" s="34"/>
      <c r="L70" s="1021">
        <f t="shared" si="18"/>
        <v>-3.9758802127875435E-2</v>
      </c>
      <c r="M70" s="102"/>
      <c r="N70" s="892">
        <f>VLOOKUP(B70,'FX rates'!$B$9:$K$114,9,FALSE)</f>
        <v>3.6274760000000001</v>
      </c>
      <c r="O70" s="1041">
        <f>VLOOKUP(B70,'FX rates'!$B$9:$K$114,10,FALSE)</f>
        <v>3.6369099999999999</v>
      </c>
      <c r="P70" s="102"/>
      <c r="Q70" s="36" t="s">
        <v>93</v>
      </c>
      <c r="R70" s="1018">
        <f t="shared" si="20"/>
        <v>18262.312417780297</v>
      </c>
      <c r="S70" s="60">
        <f t="shared" si="4"/>
        <v>18262.312417780297</v>
      </c>
      <c r="T70" s="846" t="str">
        <f t="shared" si="5"/>
        <v>NA</v>
      </c>
      <c r="U70" s="177"/>
      <c r="V70" s="1018">
        <f t="shared" si="19"/>
        <v>18969.124888985432</v>
      </c>
      <c r="W70" s="60">
        <f t="shared" si="6"/>
        <v>18969.124888985432</v>
      </c>
      <c r="X70" s="846" t="str">
        <f t="shared" si="3"/>
        <v>NA</v>
      </c>
      <c r="Y70" s="34"/>
      <c r="Z70" s="158">
        <f t="shared" si="21"/>
        <v>-3.7261206056772411E-2</v>
      </c>
      <c r="AA70" s="159"/>
    </row>
    <row r="71" spans="1:27" ht="12" customHeight="1" x14ac:dyDescent="0.25">
      <c r="A71" s="102"/>
      <c r="B71" s="126" t="s">
        <v>172</v>
      </c>
      <c r="C71" s="155" t="s">
        <v>96</v>
      </c>
      <c r="D71" s="1219">
        <v>818529.89</v>
      </c>
      <c r="E71" s="157">
        <v>818530</v>
      </c>
      <c r="F71" s="554" t="s">
        <v>123</v>
      </c>
      <c r="G71" s="541"/>
      <c r="H71" s="1219">
        <v>1148130</v>
      </c>
      <c r="I71" s="157">
        <v>1148130</v>
      </c>
      <c r="J71" s="554" t="s">
        <v>123</v>
      </c>
      <c r="K71" s="34"/>
      <c r="L71" s="1021">
        <f t="shared" si="18"/>
        <v>-0.2870756011949866</v>
      </c>
      <c r="M71" s="102"/>
      <c r="N71" s="892">
        <f>VLOOKUP(B71,'FX rates'!$B$9:$K$114,9,FALSE)</f>
        <v>3.747865</v>
      </c>
      <c r="O71" s="1041">
        <f>VLOOKUP(B71,'FX rates'!$B$9:$K$114,10,FALSE)</f>
        <v>3.7484500000000001</v>
      </c>
      <c r="P71" s="102"/>
      <c r="Q71" s="36" t="s">
        <v>95</v>
      </c>
      <c r="R71" s="1018">
        <f t="shared" si="20"/>
        <v>218399.00850217391</v>
      </c>
      <c r="S71" s="60">
        <f t="shared" si="4"/>
        <v>218399.00850217391</v>
      </c>
      <c r="T71" s="846" t="str">
        <f t="shared" si="5"/>
        <v>NA</v>
      </c>
      <c r="U71" s="177"/>
      <c r="V71" s="1018">
        <f t="shared" si="19"/>
        <v>306294.60176873108</v>
      </c>
      <c r="W71" s="60">
        <f t="shared" si="6"/>
        <v>306294.60176873108</v>
      </c>
      <c r="X71" s="846" t="str">
        <f t="shared" si="3"/>
        <v>NA</v>
      </c>
      <c r="Y71" s="34"/>
      <c r="Z71" s="158">
        <f t="shared" si="21"/>
        <v>-0.28696422581068892</v>
      </c>
      <c r="AA71" s="159"/>
    </row>
    <row r="72" spans="1:27" ht="12" customHeight="1" x14ac:dyDescent="0.25">
      <c r="A72" s="102"/>
      <c r="B72" s="31" t="s">
        <v>97</v>
      </c>
      <c r="C72" s="155" t="s">
        <v>98</v>
      </c>
      <c r="D72" s="1219">
        <v>925621.59</v>
      </c>
      <c r="E72" s="157">
        <v>911857</v>
      </c>
      <c r="F72" s="554">
        <v>13764.6</v>
      </c>
      <c r="G72" s="541"/>
      <c r="H72" s="1219">
        <v>852726.93</v>
      </c>
      <c r="I72" s="157">
        <v>848685</v>
      </c>
      <c r="J72" s="554">
        <v>4041.93</v>
      </c>
      <c r="K72" s="34"/>
      <c r="L72" s="1021">
        <f t="shared" si="18"/>
        <v>8.5484177214855767E-2</v>
      </c>
      <c r="M72" s="102"/>
      <c r="N72" s="892">
        <f>VLOOKUP(B72,'FX rates'!$B$9:$K$114,9,FALSE)</f>
        <v>0.98431800000000003</v>
      </c>
      <c r="O72" s="1041">
        <f>VLOOKUP(B72,'FX rates'!$B$9:$K$114,10,FALSE)</f>
        <v>0.98497199999999996</v>
      </c>
      <c r="P72" s="102"/>
      <c r="Q72" s="36" t="s">
        <v>97</v>
      </c>
      <c r="R72" s="1018">
        <f t="shared" si="20"/>
        <v>940368.45816087886</v>
      </c>
      <c r="S72" s="60">
        <f t="shared" si="4"/>
        <v>926384.56271245668</v>
      </c>
      <c r="T72" s="846">
        <f t="shared" si="5"/>
        <v>13983.895448422156</v>
      </c>
      <c r="U72" s="177"/>
      <c r="V72" s="1018">
        <f t="shared" si="19"/>
        <v>865737.2290785932</v>
      </c>
      <c r="W72" s="60">
        <f t="shared" si="6"/>
        <v>861633.630194564</v>
      </c>
      <c r="X72" s="846">
        <f t="shared" si="3"/>
        <v>4103.5988840291902</v>
      </c>
      <c r="Y72" s="34"/>
      <c r="Z72" s="158">
        <f t="shared" si="21"/>
        <v>8.6205405723069006E-2</v>
      </c>
      <c r="AA72" s="159"/>
    </row>
    <row r="73" spans="1:27" ht="12" customHeight="1" x14ac:dyDescent="0.25">
      <c r="A73" s="102"/>
      <c r="B73" s="31" t="s">
        <v>99</v>
      </c>
      <c r="C73" s="155" t="s">
        <v>100</v>
      </c>
      <c r="D73" s="1219">
        <v>14701.04</v>
      </c>
      <c r="E73" s="157">
        <v>14670</v>
      </c>
      <c r="F73" s="554">
        <v>31.04</v>
      </c>
      <c r="G73" s="541"/>
      <c r="H73" s="1219">
        <v>11103.41</v>
      </c>
      <c r="I73" s="157">
        <v>11103.1</v>
      </c>
      <c r="J73" s="554">
        <v>0.31</v>
      </c>
      <c r="K73" s="34"/>
      <c r="L73" s="1021">
        <f t="shared" si="18"/>
        <v>0.32401127221277076</v>
      </c>
      <c r="M73" s="102"/>
      <c r="N73" s="892">
        <f>VLOOKUP(B73,'FX rates'!$B$9:$K$114,9,FALSE)</f>
        <v>33.251994000000003</v>
      </c>
      <c r="O73" s="1041">
        <f>VLOOKUP(B73,'FX rates'!$B$9:$K$114,10,FALSE)</f>
        <v>34.274999999999999</v>
      </c>
      <c r="P73" s="102"/>
      <c r="Q73" s="36" t="s">
        <v>99</v>
      </c>
      <c r="R73" s="1018">
        <f t="shared" si="20"/>
        <v>442.11002804824273</v>
      </c>
      <c r="S73" s="60">
        <f t="shared" si="4"/>
        <v>441.17655019425297</v>
      </c>
      <c r="T73" s="846">
        <f t="shared" si="5"/>
        <v>0.93347785398974858</v>
      </c>
      <c r="U73" s="177"/>
      <c r="V73" s="1018">
        <f t="shared" si="19"/>
        <v>323.95069292487238</v>
      </c>
      <c r="W73" s="60">
        <f t="shared" si="6"/>
        <v>323.94164843180164</v>
      </c>
      <c r="X73" s="846">
        <f t="shared" si="3"/>
        <v>9.044493070751277E-3</v>
      </c>
      <c r="Y73" s="34"/>
      <c r="Z73" s="158">
        <f t="shared" si="21"/>
        <v>0.36474481365215894</v>
      </c>
      <c r="AA73" s="159"/>
    </row>
    <row r="74" spans="1:27" ht="12" customHeight="1" x14ac:dyDescent="0.25">
      <c r="A74" s="102"/>
      <c r="B74" s="37" t="s">
        <v>101</v>
      </c>
      <c r="C74" s="160" t="s">
        <v>102</v>
      </c>
      <c r="D74" s="552">
        <v>239282</v>
      </c>
      <c r="E74" s="555">
        <v>239282</v>
      </c>
      <c r="F74" s="556" t="s">
        <v>123</v>
      </c>
      <c r="G74" s="541"/>
      <c r="H74" s="552">
        <v>199185</v>
      </c>
      <c r="I74" s="555">
        <v>199185</v>
      </c>
      <c r="J74" s="556" t="s">
        <v>123</v>
      </c>
      <c r="K74" s="34"/>
      <c r="L74" s="1022">
        <f t="shared" si="18"/>
        <v>0.20130531917564073</v>
      </c>
      <c r="M74" s="102"/>
      <c r="N74" s="894">
        <f>VLOOKUP(B74,'FX rates'!$B$9:$K$114,9,FALSE)</f>
        <v>3.5946069999999999</v>
      </c>
      <c r="O74" s="1042">
        <f>VLOOKUP(B74,'FX rates'!$B$9:$K$114,10,FALSE)</f>
        <v>3.8356699999999999</v>
      </c>
      <c r="P74" s="102"/>
      <c r="Q74" s="39" t="s">
        <v>101</v>
      </c>
      <c r="R74" s="1019">
        <f t="shared" si="20"/>
        <v>66566.943201301285</v>
      </c>
      <c r="S74" s="1076">
        <f t="shared" si="4"/>
        <v>66566.943201301285</v>
      </c>
      <c r="T74" s="1068" t="str">
        <f t="shared" si="5"/>
        <v>NA</v>
      </c>
      <c r="U74" s="177"/>
      <c r="V74" s="1019">
        <f t="shared" si="19"/>
        <v>51929.649839532598</v>
      </c>
      <c r="W74" s="1076">
        <f t="shared" si="6"/>
        <v>51929.649839532598</v>
      </c>
      <c r="X74" s="1068" t="str">
        <f t="shared" si="3"/>
        <v>NA</v>
      </c>
      <c r="Y74" s="34"/>
      <c r="Z74" s="161">
        <f>R74/V74-1</f>
        <v>0.28186774621048416</v>
      </c>
      <c r="AA74" s="159"/>
    </row>
    <row r="75" spans="1:27" ht="12" customHeight="1" x14ac:dyDescent="0.25">
      <c r="A75" s="102"/>
      <c r="B75" s="102"/>
      <c r="C75" s="102"/>
      <c r="D75" s="1"/>
      <c r="E75" s="1"/>
      <c r="F75" s="1"/>
      <c r="G75" s="1"/>
      <c r="H75" s="1"/>
      <c r="I75" s="1"/>
      <c r="J75" s="1"/>
      <c r="K75" s="1"/>
      <c r="L75" s="712"/>
      <c r="M75" s="102"/>
      <c r="N75" s="102"/>
      <c r="O75" s="102"/>
      <c r="P75" s="102"/>
      <c r="Q75" s="140" t="s">
        <v>26</v>
      </c>
      <c r="R75" s="164">
        <f>SUM(R46:R74)</f>
        <v>9666727.3053263221</v>
      </c>
      <c r="S75" s="102"/>
      <c r="T75" s="102"/>
      <c r="U75" s="102"/>
      <c r="V75" s="165">
        <f>SUM(V46:V74)</f>
        <v>9429120.2485679034</v>
      </c>
      <c r="W75" s="28"/>
      <c r="X75" s="28"/>
      <c r="Y75" s="102"/>
      <c r="Z75" s="163">
        <f>R75/V75-1</f>
        <v>2.5199281639716853E-2</v>
      </c>
      <c r="AA75" s="179"/>
    </row>
    <row r="76" spans="1:27" ht="12" customHeight="1" x14ac:dyDescent="0.25">
      <c r="A76" s="102"/>
      <c r="B76" s="180"/>
      <c r="C76" s="102"/>
      <c r="D76" s="102"/>
      <c r="E76" s="102"/>
      <c r="F76" s="102"/>
      <c r="G76" s="102"/>
      <c r="H76" s="102"/>
      <c r="I76" s="102"/>
      <c r="J76" s="102"/>
      <c r="K76" s="102"/>
      <c r="L76" s="147"/>
      <c r="M76" s="102"/>
      <c r="N76" s="102"/>
      <c r="O76" s="102"/>
      <c r="P76" s="102"/>
      <c r="Q76" s="102"/>
      <c r="R76" s="668"/>
      <c r="S76" s="102"/>
      <c r="T76" s="102"/>
      <c r="U76" s="102"/>
      <c r="V76" s="165"/>
      <c r="W76" s="132"/>
      <c r="X76" s="132"/>
      <c r="Y76" s="1860"/>
      <c r="Z76" s="163"/>
      <c r="AA76" s="179"/>
    </row>
    <row r="77" spans="1:27" ht="12" customHeight="1" x14ac:dyDescent="0.25">
      <c r="A77" s="102"/>
      <c r="B77" s="71"/>
      <c r="C77" s="102"/>
      <c r="D77" s="102"/>
      <c r="E77" s="102"/>
      <c r="F77" s="102"/>
      <c r="G77" s="102"/>
      <c r="H77" s="102"/>
      <c r="I77" s="102"/>
      <c r="J77" s="102"/>
      <c r="K77" s="102"/>
      <c r="L77" s="147"/>
      <c r="M77" s="102"/>
      <c r="N77" s="102"/>
      <c r="O77" s="102"/>
      <c r="P77" s="102"/>
      <c r="Q77" s="1077" t="s">
        <v>124</v>
      </c>
      <c r="R77" s="288">
        <f>SUM(R21,R43,R75)</f>
        <v>80204271.175898075</v>
      </c>
      <c r="S77" s="301"/>
      <c r="T77" s="301"/>
      <c r="U77" s="301"/>
      <c r="V77" s="288">
        <f>SUM(V21,V43,V75)</f>
        <v>84172440.056967869</v>
      </c>
      <c r="W77" s="301"/>
      <c r="X77" s="301"/>
      <c r="Y77" s="1860"/>
      <c r="Z77" s="347">
        <f t="shared" ref="Z77" si="24">R77/V77-1</f>
        <v>-4.7143327179111627E-2</v>
      </c>
      <c r="AA77" s="179"/>
    </row>
    <row r="78" spans="1:27" ht="12" customHeight="1" x14ac:dyDescent="0.25">
      <c r="A78" s="166"/>
      <c r="B78" s="166"/>
      <c r="C78" s="166"/>
      <c r="D78" s="166"/>
      <c r="E78" s="166"/>
      <c r="F78" s="166"/>
      <c r="G78" s="166"/>
      <c r="H78" s="166"/>
      <c r="I78" s="166"/>
      <c r="J78" s="166"/>
      <c r="K78" s="166"/>
      <c r="L78" s="183"/>
      <c r="M78" s="166"/>
      <c r="N78" s="166"/>
      <c r="O78" s="166"/>
      <c r="P78" s="166"/>
      <c r="Q78" s="166"/>
      <c r="R78" s="166"/>
      <c r="S78" s="166"/>
      <c r="T78" s="166"/>
      <c r="U78" s="166"/>
      <c r="V78" s="166"/>
      <c r="W78" s="166"/>
      <c r="X78" s="166"/>
      <c r="Y78" s="1860"/>
      <c r="Z78" s="166"/>
      <c r="AA78" s="179"/>
    </row>
    <row r="79" spans="1:27" ht="12" customHeight="1" x14ac:dyDescent="0.25">
      <c r="A79" s="102"/>
      <c r="B79" s="77" t="s">
        <v>104</v>
      </c>
      <c r="C79" s="102"/>
      <c r="D79" s="102"/>
      <c r="E79" s="102"/>
      <c r="F79" s="102"/>
      <c r="G79" s="102"/>
      <c r="H79" s="102"/>
      <c r="I79" s="102"/>
      <c r="J79" s="102"/>
      <c r="K79" s="102"/>
      <c r="L79" s="147"/>
      <c r="M79" s="102"/>
      <c r="N79" s="102"/>
      <c r="O79" s="102"/>
      <c r="P79" s="102"/>
      <c r="Q79" s="77"/>
      <c r="R79" s="132"/>
      <c r="S79" s="102"/>
      <c r="T79" s="102"/>
      <c r="U79" s="102"/>
      <c r="V79" s="102"/>
      <c r="W79" s="102"/>
      <c r="X79" s="102"/>
      <c r="Y79" s="1860"/>
      <c r="Z79" s="102"/>
    </row>
    <row r="80" spans="1:27" ht="12" customHeight="1" x14ac:dyDescent="0.25">
      <c r="A80" s="102"/>
      <c r="B80" s="77" t="s">
        <v>105</v>
      </c>
      <c r="C80" s="102"/>
      <c r="D80" s="102"/>
      <c r="E80" s="102"/>
      <c r="F80" s="102"/>
      <c r="G80" s="102"/>
      <c r="H80" s="102"/>
      <c r="I80" s="102"/>
      <c r="J80" s="102"/>
      <c r="K80" s="102"/>
      <c r="L80" s="147"/>
      <c r="M80" s="102"/>
      <c r="N80" s="102"/>
      <c r="O80" s="102"/>
      <c r="P80" s="102"/>
      <c r="Q80" s="77"/>
      <c r="R80" s="132"/>
      <c r="S80" s="102"/>
      <c r="T80" s="102"/>
      <c r="U80" s="102"/>
      <c r="V80" s="102"/>
      <c r="W80" s="102"/>
      <c r="X80" s="102"/>
      <c r="Y80" s="1860"/>
      <c r="Z80" s="102"/>
    </row>
    <row r="81" spans="2:25" ht="12" customHeight="1" x14ac:dyDescent="0.25">
      <c r="B81" s="84" t="s">
        <v>106</v>
      </c>
      <c r="Q81" s="84"/>
      <c r="Y81" s="1860"/>
    </row>
    <row r="82" spans="2:25" ht="12" customHeight="1" x14ac:dyDescent="0.25">
      <c r="B82" s="77" t="s">
        <v>125</v>
      </c>
      <c r="Q82" s="77"/>
      <c r="Y82" s="1860"/>
    </row>
    <row r="83" spans="2:25" ht="12" customHeight="1" x14ac:dyDescent="0.25">
      <c r="B83" s="77" t="s">
        <v>126</v>
      </c>
      <c r="Q83" s="77"/>
    </row>
    <row r="84" spans="2:25" ht="12" customHeight="1" x14ac:dyDescent="0.25"/>
    <row r="85" spans="2:25" ht="12" customHeight="1" x14ac:dyDescent="0.25">
      <c r="B85" s="70" t="s">
        <v>109</v>
      </c>
      <c r="Q85" s="72"/>
    </row>
    <row r="86" spans="2:25" ht="12" customHeight="1" x14ac:dyDescent="0.25">
      <c r="B86" s="70" t="s">
        <v>110</v>
      </c>
      <c r="Q86" s="72"/>
    </row>
    <row r="87" spans="2:25" ht="12" customHeight="1" x14ac:dyDescent="0.25">
      <c r="B87" s="70" t="s">
        <v>584</v>
      </c>
      <c r="Q87" s="72"/>
    </row>
    <row r="88" spans="2:25" ht="12" customHeight="1" x14ac:dyDescent="0.25">
      <c r="B88" s="70" t="s">
        <v>114</v>
      </c>
      <c r="Q88" s="72"/>
    </row>
    <row r="89" spans="2:25" ht="12" customHeight="1" x14ac:dyDescent="0.25">
      <c r="B89" s="70" t="s">
        <v>577</v>
      </c>
      <c r="Q89" s="72"/>
    </row>
    <row r="90" spans="2:25" ht="12" customHeight="1" x14ac:dyDescent="0.25">
      <c r="B90" s="70" t="s">
        <v>111</v>
      </c>
      <c r="Q90" s="72"/>
    </row>
    <row r="91" spans="2:25" ht="12" customHeight="1" x14ac:dyDescent="0.25">
      <c r="B91" s="70" t="s">
        <v>112</v>
      </c>
      <c r="Q91" s="72"/>
    </row>
    <row r="92" spans="2:25" ht="12" customHeight="1" x14ac:dyDescent="0.25">
      <c r="B92" s="70" t="s">
        <v>113</v>
      </c>
      <c r="Q92" s="72"/>
    </row>
    <row r="93" spans="2:25" ht="12" customHeight="1" x14ac:dyDescent="0.25">
      <c r="B93" s="3" t="s">
        <v>579</v>
      </c>
      <c r="Q93" s="72"/>
    </row>
    <row r="94" spans="2:25" ht="12" customHeight="1" x14ac:dyDescent="0.25">
      <c r="B94" s="70" t="s">
        <v>116</v>
      </c>
      <c r="Q94" s="72"/>
    </row>
    <row r="95" spans="2:25" ht="12" customHeight="1" x14ac:dyDescent="0.25">
      <c r="B95" s="70" t="s">
        <v>614</v>
      </c>
      <c r="Q95" s="72"/>
    </row>
    <row r="96" spans="2:25" ht="12" customHeight="1" x14ac:dyDescent="0.25">
      <c r="B96" s="70" t="s">
        <v>667</v>
      </c>
    </row>
    <row r="97" spans="2:2" x14ac:dyDescent="0.25">
      <c r="B97" s="70" t="s">
        <v>115</v>
      </c>
    </row>
    <row r="98" spans="2:2" x14ac:dyDescent="0.25">
      <c r="B98" s="70" t="s">
        <v>118</v>
      </c>
    </row>
  </sheetData>
  <mergeCells count="15">
    <mergeCell ref="Z5:Z7"/>
    <mergeCell ref="D6:D7"/>
    <mergeCell ref="H6:H7"/>
    <mergeCell ref="R6:R7"/>
    <mergeCell ref="V6:V7"/>
    <mergeCell ref="N5:N7"/>
    <mergeCell ref="O5:O7"/>
    <mergeCell ref="Q5:Q7"/>
    <mergeCell ref="R5:T5"/>
    <mergeCell ref="V5:X5"/>
    <mergeCell ref="B5:B7"/>
    <mergeCell ref="C5:C7"/>
    <mergeCell ref="D5:F5"/>
    <mergeCell ref="H5:J5"/>
    <mergeCell ref="L5:L7"/>
  </mergeCells>
  <pageMargins left="0.7" right="0.7" top="0.75" bottom="0.75" header="0.3" footer="0.3"/>
  <pageSetup paperSize="9"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IU96"/>
  <sheetViews>
    <sheetView showGridLines="0" zoomScale="85" zoomScaleNormal="85" workbookViewId="0">
      <selection activeCell="C33" sqref="C33"/>
    </sheetView>
  </sheetViews>
  <sheetFormatPr defaultColWidth="6.7109375" defaultRowHeight="15" x14ac:dyDescent="0.25"/>
  <cols>
    <col min="1" max="1" width="2.85546875" style="1" customWidth="1"/>
    <col min="2" max="2" width="37.42578125" style="1" customWidth="1"/>
    <col min="3" max="3" width="5.28515625" style="1" bestFit="1" customWidth="1"/>
    <col min="4" max="5" width="15.7109375" style="1" customWidth="1"/>
    <col min="6" max="6" width="2.85546875" style="1" customWidth="1"/>
    <col min="7" max="7" width="10.85546875" style="1" customWidth="1"/>
    <col min="8" max="8" width="2.85546875" style="2" customWidth="1"/>
    <col min="9" max="10" width="12.28515625" style="2" customWidth="1"/>
    <col min="11" max="11" width="2.85546875" style="3" customWidth="1"/>
    <col min="12" max="12" width="37.42578125" style="3" customWidth="1"/>
    <col min="13" max="14" width="15.7109375" style="3" customWidth="1"/>
    <col min="15" max="15" width="2.85546875" style="3" customWidth="1"/>
    <col min="16" max="16" width="11.28515625" style="3" customWidth="1"/>
    <col min="17" max="17" width="2.85546875" style="3" customWidth="1"/>
    <col min="18" max="255" width="6.7109375" style="3"/>
    <col min="256" max="256" width="2.85546875" style="3" customWidth="1"/>
    <col min="257" max="257" width="37.42578125" style="3" customWidth="1"/>
    <col min="258" max="258" width="5.28515625" style="3" bestFit="1" customWidth="1"/>
    <col min="259" max="260" width="15.7109375" style="3" customWidth="1"/>
    <col min="261" max="262" width="2.85546875" style="3" customWidth="1"/>
    <col min="263" max="263" width="10.85546875" style="3" customWidth="1"/>
    <col min="264" max="264" width="2.85546875" style="3" customWidth="1"/>
    <col min="265" max="266" width="12.28515625" style="3" customWidth="1"/>
    <col min="267" max="267" width="2.85546875" style="3" customWidth="1"/>
    <col min="268" max="268" width="37.42578125" style="3" customWidth="1"/>
    <col min="269" max="270" width="15.7109375" style="3" customWidth="1"/>
    <col min="271" max="271" width="2.85546875" style="3" customWidth="1"/>
    <col min="272" max="272" width="10.85546875" style="3" customWidth="1"/>
    <col min="273" max="273" width="2.85546875" style="3" customWidth="1"/>
    <col min="274" max="511" width="6.7109375" style="3"/>
    <col min="512" max="512" width="2.85546875" style="3" customWidth="1"/>
    <col min="513" max="513" width="37.42578125" style="3" customWidth="1"/>
    <col min="514" max="514" width="5.28515625" style="3" bestFit="1" customWidth="1"/>
    <col min="515" max="516" width="15.7109375" style="3" customWidth="1"/>
    <col min="517" max="518" width="2.85546875" style="3" customWidth="1"/>
    <col min="519" max="519" width="10.85546875" style="3" customWidth="1"/>
    <col min="520" max="520" width="2.85546875" style="3" customWidth="1"/>
    <col min="521" max="522" width="12.28515625" style="3" customWidth="1"/>
    <col min="523" max="523" width="2.85546875" style="3" customWidth="1"/>
    <col min="524" max="524" width="37.42578125" style="3" customWidth="1"/>
    <col min="525" max="526" width="15.7109375" style="3" customWidth="1"/>
    <col min="527" max="527" width="2.85546875" style="3" customWidth="1"/>
    <col min="528" max="528" width="10.85546875" style="3" customWidth="1"/>
    <col min="529" max="529" width="2.85546875" style="3" customWidth="1"/>
    <col min="530" max="767" width="6.7109375" style="3"/>
    <col min="768" max="768" width="2.85546875" style="3" customWidth="1"/>
    <col min="769" max="769" width="37.42578125" style="3" customWidth="1"/>
    <col min="770" max="770" width="5.28515625" style="3" bestFit="1" customWidth="1"/>
    <col min="771" max="772" width="15.7109375" style="3" customWidth="1"/>
    <col min="773" max="774" width="2.85546875" style="3" customWidth="1"/>
    <col min="775" max="775" width="10.85546875" style="3" customWidth="1"/>
    <col min="776" max="776" width="2.85546875" style="3" customWidth="1"/>
    <col min="777" max="778" width="12.28515625" style="3" customWidth="1"/>
    <col min="779" max="779" width="2.85546875" style="3" customWidth="1"/>
    <col min="780" max="780" width="37.42578125" style="3" customWidth="1"/>
    <col min="781" max="782" width="15.7109375" style="3" customWidth="1"/>
    <col min="783" max="783" width="2.85546875" style="3" customWidth="1"/>
    <col min="784" max="784" width="10.85546875" style="3" customWidth="1"/>
    <col min="785" max="785" width="2.85546875" style="3" customWidth="1"/>
    <col min="786" max="1023" width="6.7109375" style="3"/>
    <col min="1024" max="1024" width="2.85546875" style="3" customWidth="1"/>
    <col min="1025" max="1025" width="37.42578125" style="3" customWidth="1"/>
    <col min="1026" max="1026" width="5.28515625" style="3" bestFit="1" customWidth="1"/>
    <col min="1027" max="1028" width="15.7109375" style="3" customWidth="1"/>
    <col min="1029" max="1030" width="2.85546875" style="3" customWidth="1"/>
    <col min="1031" max="1031" width="10.85546875" style="3" customWidth="1"/>
    <col min="1032" max="1032" width="2.85546875" style="3" customWidth="1"/>
    <col min="1033" max="1034" width="12.28515625" style="3" customWidth="1"/>
    <col min="1035" max="1035" width="2.85546875" style="3" customWidth="1"/>
    <col min="1036" max="1036" width="37.42578125" style="3" customWidth="1"/>
    <col min="1037" max="1038" width="15.7109375" style="3" customWidth="1"/>
    <col min="1039" max="1039" width="2.85546875" style="3" customWidth="1"/>
    <col min="1040" max="1040" width="10.85546875" style="3" customWidth="1"/>
    <col min="1041" max="1041" width="2.85546875" style="3" customWidth="1"/>
    <col min="1042" max="1279" width="6.7109375" style="3"/>
    <col min="1280" max="1280" width="2.85546875" style="3" customWidth="1"/>
    <col min="1281" max="1281" width="37.42578125" style="3" customWidth="1"/>
    <col min="1282" max="1282" width="5.28515625" style="3" bestFit="1" customWidth="1"/>
    <col min="1283" max="1284" width="15.7109375" style="3" customWidth="1"/>
    <col min="1285" max="1286" width="2.85546875" style="3" customWidth="1"/>
    <col min="1287" max="1287" width="10.85546875" style="3" customWidth="1"/>
    <col min="1288" max="1288" width="2.85546875" style="3" customWidth="1"/>
    <col min="1289" max="1290" width="12.28515625" style="3" customWidth="1"/>
    <col min="1291" max="1291" width="2.85546875" style="3" customWidth="1"/>
    <col min="1292" max="1292" width="37.42578125" style="3" customWidth="1"/>
    <col min="1293" max="1294" width="15.7109375" style="3" customWidth="1"/>
    <col min="1295" max="1295" width="2.85546875" style="3" customWidth="1"/>
    <col min="1296" max="1296" width="10.85546875" style="3" customWidth="1"/>
    <col min="1297" max="1297" width="2.85546875" style="3" customWidth="1"/>
    <col min="1298" max="1535" width="6.7109375" style="3"/>
    <col min="1536" max="1536" width="2.85546875" style="3" customWidth="1"/>
    <col min="1537" max="1537" width="37.42578125" style="3" customWidth="1"/>
    <col min="1538" max="1538" width="5.28515625" style="3" bestFit="1" customWidth="1"/>
    <col min="1539" max="1540" width="15.7109375" style="3" customWidth="1"/>
    <col min="1541" max="1542" width="2.85546875" style="3" customWidth="1"/>
    <col min="1543" max="1543" width="10.85546875" style="3" customWidth="1"/>
    <col min="1544" max="1544" width="2.85546875" style="3" customWidth="1"/>
    <col min="1545" max="1546" width="12.28515625" style="3" customWidth="1"/>
    <col min="1547" max="1547" width="2.85546875" style="3" customWidth="1"/>
    <col min="1548" max="1548" width="37.42578125" style="3" customWidth="1"/>
    <col min="1549" max="1550" width="15.7109375" style="3" customWidth="1"/>
    <col min="1551" max="1551" width="2.85546875" style="3" customWidth="1"/>
    <col min="1552" max="1552" width="10.85546875" style="3" customWidth="1"/>
    <col min="1553" max="1553" width="2.85546875" style="3" customWidth="1"/>
    <col min="1554" max="1791" width="6.7109375" style="3"/>
    <col min="1792" max="1792" width="2.85546875" style="3" customWidth="1"/>
    <col min="1793" max="1793" width="37.42578125" style="3" customWidth="1"/>
    <col min="1794" max="1794" width="5.28515625" style="3" bestFit="1" customWidth="1"/>
    <col min="1795" max="1796" width="15.7109375" style="3" customWidth="1"/>
    <col min="1797" max="1798" width="2.85546875" style="3" customWidth="1"/>
    <col min="1799" max="1799" width="10.85546875" style="3" customWidth="1"/>
    <col min="1800" max="1800" width="2.85546875" style="3" customWidth="1"/>
    <col min="1801" max="1802" width="12.28515625" style="3" customWidth="1"/>
    <col min="1803" max="1803" width="2.85546875" style="3" customWidth="1"/>
    <col min="1804" max="1804" width="37.42578125" style="3" customWidth="1"/>
    <col min="1805" max="1806" width="15.7109375" style="3" customWidth="1"/>
    <col min="1807" max="1807" width="2.85546875" style="3" customWidth="1"/>
    <col min="1808" max="1808" width="10.85546875" style="3" customWidth="1"/>
    <col min="1809" max="1809" width="2.85546875" style="3" customWidth="1"/>
    <col min="1810" max="2047" width="6.7109375" style="3"/>
    <col min="2048" max="2048" width="2.85546875" style="3" customWidth="1"/>
    <col min="2049" max="2049" width="37.42578125" style="3" customWidth="1"/>
    <col min="2050" max="2050" width="5.28515625" style="3" bestFit="1" customWidth="1"/>
    <col min="2051" max="2052" width="15.7109375" style="3" customWidth="1"/>
    <col min="2053" max="2054" width="2.85546875" style="3" customWidth="1"/>
    <col min="2055" max="2055" width="10.85546875" style="3" customWidth="1"/>
    <col min="2056" max="2056" width="2.85546875" style="3" customWidth="1"/>
    <col min="2057" max="2058" width="12.28515625" style="3" customWidth="1"/>
    <col min="2059" max="2059" width="2.85546875" style="3" customWidth="1"/>
    <col min="2060" max="2060" width="37.42578125" style="3" customWidth="1"/>
    <col min="2061" max="2062" width="15.7109375" style="3" customWidth="1"/>
    <col min="2063" max="2063" width="2.85546875" style="3" customWidth="1"/>
    <col min="2064" max="2064" width="10.85546875" style="3" customWidth="1"/>
    <col min="2065" max="2065" width="2.85546875" style="3" customWidth="1"/>
    <col min="2066" max="2303" width="6.7109375" style="3"/>
    <col min="2304" max="2304" width="2.85546875" style="3" customWidth="1"/>
    <col min="2305" max="2305" width="37.42578125" style="3" customWidth="1"/>
    <col min="2306" max="2306" width="5.28515625" style="3" bestFit="1" customWidth="1"/>
    <col min="2307" max="2308" width="15.7109375" style="3" customWidth="1"/>
    <col min="2309" max="2310" width="2.85546875" style="3" customWidth="1"/>
    <col min="2311" max="2311" width="10.85546875" style="3" customWidth="1"/>
    <col min="2312" max="2312" width="2.85546875" style="3" customWidth="1"/>
    <col min="2313" max="2314" width="12.28515625" style="3" customWidth="1"/>
    <col min="2315" max="2315" width="2.85546875" style="3" customWidth="1"/>
    <col min="2316" max="2316" width="37.42578125" style="3" customWidth="1"/>
    <col min="2317" max="2318" width="15.7109375" style="3" customWidth="1"/>
    <col min="2319" max="2319" width="2.85546875" style="3" customWidth="1"/>
    <col min="2320" max="2320" width="10.85546875" style="3" customWidth="1"/>
    <col min="2321" max="2321" width="2.85546875" style="3" customWidth="1"/>
    <col min="2322" max="2559" width="6.7109375" style="3"/>
    <col min="2560" max="2560" width="2.85546875" style="3" customWidth="1"/>
    <col min="2561" max="2561" width="37.42578125" style="3" customWidth="1"/>
    <col min="2562" max="2562" width="5.28515625" style="3" bestFit="1" customWidth="1"/>
    <col min="2563" max="2564" width="15.7109375" style="3" customWidth="1"/>
    <col min="2565" max="2566" width="2.85546875" style="3" customWidth="1"/>
    <col min="2567" max="2567" width="10.85546875" style="3" customWidth="1"/>
    <col min="2568" max="2568" width="2.85546875" style="3" customWidth="1"/>
    <col min="2569" max="2570" width="12.28515625" style="3" customWidth="1"/>
    <col min="2571" max="2571" width="2.85546875" style="3" customWidth="1"/>
    <col min="2572" max="2572" width="37.42578125" style="3" customWidth="1"/>
    <col min="2573" max="2574" width="15.7109375" style="3" customWidth="1"/>
    <col min="2575" max="2575" width="2.85546875" style="3" customWidth="1"/>
    <col min="2576" max="2576" width="10.85546875" style="3" customWidth="1"/>
    <col min="2577" max="2577" width="2.85546875" style="3" customWidth="1"/>
    <col min="2578" max="2815" width="6.7109375" style="3"/>
    <col min="2816" max="2816" width="2.85546875" style="3" customWidth="1"/>
    <col min="2817" max="2817" width="37.42578125" style="3" customWidth="1"/>
    <col min="2818" max="2818" width="5.28515625" style="3" bestFit="1" customWidth="1"/>
    <col min="2819" max="2820" width="15.7109375" style="3" customWidth="1"/>
    <col min="2821" max="2822" width="2.85546875" style="3" customWidth="1"/>
    <col min="2823" max="2823" width="10.85546875" style="3" customWidth="1"/>
    <col min="2824" max="2824" width="2.85546875" style="3" customWidth="1"/>
    <col min="2825" max="2826" width="12.28515625" style="3" customWidth="1"/>
    <col min="2827" max="2827" width="2.85546875" style="3" customWidth="1"/>
    <col min="2828" max="2828" width="37.42578125" style="3" customWidth="1"/>
    <col min="2829" max="2830" width="15.7109375" style="3" customWidth="1"/>
    <col min="2831" max="2831" width="2.85546875" style="3" customWidth="1"/>
    <col min="2832" max="2832" width="10.85546875" style="3" customWidth="1"/>
    <col min="2833" max="2833" width="2.85546875" style="3" customWidth="1"/>
    <col min="2834" max="3071" width="6.7109375" style="3"/>
    <col min="3072" max="3072" width="2.85546875" style="3" customWidth="1"/>
    <col min="3073" max="3073" width="37.42578125" style="3" customWidth="1"/>
    <col min="3074" max="3074" width="5.28515625" style="3" bestFit="1" customWidth="1"/>
    <col min="3075" max="3076" width="15.7109375" style="3" customWidth="1"/>
    <col min="3077" max="3078" width="2.85546875" style="3" customWidth="1"/>
    <col min="3079" max="3079" width="10.85546875" style="3" customWidth="1"/>
    <col min="3080" max="3080" width="2.85546875" style="3" customWidth="1"/>
    <col min="3081" max="3082" width="12.28515625" style="3" customWidth="1"/>
    <col min="3083" max="3083" width="2.85546875" style="3" customWidth="1"/>
    <col min="3084" max="3084" width="37.42578125" style="3" customWidth="1"/>
    <col min="3085" max="3086" width="15.7109375" style="3" customWidth="1"/>
    <col min="3087" max="3087" width="2.85546875" style="3" customWidth="1"/>
    <col min="3088" max="3088" width="10.85546875" style="3" customWidth="1"/>
    <col min="3089" max="3089" width="2.85546875" style="3" customWidth="1"/>
    <col min="3090" max="3327" width="6.7109375" style="3"/>
    <col min="3328" max="3328" width="2.85546875" style="3" customWidth="1"/>
    <col min="3329" max="3329" width="37.42578125" style="3" customWidth="1"/>
    <col min="3330" max="3330" width="5.28515625" style="3" bestFit="1" customWidth="1"/>
    <col min="3331" max="3332" width="15.7109375" style="3" customWidth="1"/>
    <col min="3333" max="3334" width="2.85546875" style="3" customWidth="1"/>
    <col min="3335" max="3335" width="10.85546875" style="3" customWidth="1"/>
    <col min="3336" max="3336" width="2.85546875" style="3" customWidth="1"/>
    <col min="3337" max="3338" width="12.28515625" style="3" customWidth="1"/>
    <col min="3339" max="3339" width="2.85546875" style="3" customWidth="1"/>
    <col min="3340" max="3340" width="37.42578125" style="3" customWidth="1"/>
    <col min="3341" max="3342" width="15.7109375" style="3" customWidth="1"/>
    <col min="3343" max="3343" width="2.85546875" style="3" customWidth="1"/>
    <col min="3344" max="3344" width="10.85546875" style="3" customWidth="1"/>
    <col min="3345" max="3345" width="2.85546875" style="3" customWidth="1"/>
    <col min="3346" max="3583" width="6.7109375" style="3"/>
    <col min="3584" max="3584" width="2.85546875" style="3" customWidth="1"/>
    <col min="3585" max="3585" width="37.42578125" style="3" customWidth="1"/>
    <col min="3586" max="3586" width="5.28515625" style="3" bestFit="1" customWidth="1"/>
    <col min="3587" max="3588" width="15.7109375" style="3" customWidth="1"/>
    <col min="3589" max="3590" width="2.85546875" style="3" customWidth="1"/>
    <col min="3591" max="3591" width="10.85546875" style="3" customWidth="1"/>
    <col min="3592" max="3592" width="2.85546875" style="3" customWidth="1"/>
    <col min="3593" max="3594" width="12.28515625" style="3" customWidth="1"/>
    <col min="3595" max="3595" width="2.85546875" style="3" customWidth="1"/>
    <col min="3596" max="3596" width="37.42578125" style="3" customWidth="1"/>
    <col min="3597" max="3598" width="15.7109375" style="3" customWidth="1"/>
    <col min="3599" max="3599" width="2.85546875" style="3" customWidth="1"/>
    <col min="3600" max="3600" width="10.85546875" style="3" customWidth="1"/>
    <col min="3601" max="3601" width="2.85546875" style="3" customWidth="1"/>
    <col min="3602" max="3839" width="6.7109375" style="3"/>
    <col min="3840" max="3840" width="2.85546875" style="3" customWidth="1"/>
    <col min="3841" max="3841" width="37.42578125" style="3" customWidth="1"/>
    <col min="3842" max="3842" width="5.28515625" style="3" bestFit="1" customWidth="1"/>
    <col min="3843" max="3844" width="15.7109375" style="3" customWidth="1"/>
    <col min="3845" max="3846" width="2.85546875" style="3" customWidth="1"/>
    <col min="3847" max="3847" width="10.85546875" style="3" customWidth="1"/>
    <col min="3848" max="3848" width="2.85546875" style="3" customWidth="1"/>
    <col min="3849" max="3850" width="12.28515625" style="3" customWidth="1"/>
    <col min="3851" max="3851" width="2.85546875" style="3" customWidth="1"/>
    <col min="3852" max="3852" width="37.42578125" style="3" customWidth="1"/>
    <col min="3853" max="3854" width="15.7109375" style="3" customWidth="1"/>
    <col min="3855" max="3855" width="2.85546875" style="3" customWidth="1"/>
    <col min="3856" max="3856" width="10.85546875" style="3" customWidth="1"/>
    <col min="3857" max="3857" width="2.85546875" style="3" customWidth="1"/>
    <col min="3858" max="4095" width="6.7109375" style="3"/>
    <col min="4096" max="4096" width="2.85546875" style="3" customWidth="1"/>
    <col min="4097" max="4097" width="37.42578125" style="3" customWidth="1"/>
    <col min="4098" max="4098" width="5.28515625" style="3" bestFit="1" customWidth="1"/>
    <col min="4099" max="4100" width="15.7109375" style="3" customWidth="1"/>
    <col min="4101" max="4102" width="2.85546875" style="3" customWidth="1"/>
    <col min="4103" max="4103" width="10.85546875" style="3" customWidth="1"/>
    <col min="4104" max="4104" width="2.85546875" style="3" customWidth="1"/>
    <col min="4105" max="4106" width="12.28515625" style="3" customWidth="1"/>
    <col min="4107" max="4107" width="2.85546875" style="3" customWidth="1"/>
    <col min="4108" max="4108" width="37.42578125" style="3" customWidth="1"/>
    <col min="4109" max="4110" width="15.7109375" style="3" customWidth="1"/>
    <col min="4111" max="4111" width="2.85546875" style="3" customWidth="1"/>
    <col min="4112" max="4112" width="10.85546875" style="3" customWidth="1"/>
    <col min="4113" max="4113" width="2.85546875" style="3" customWidth="1"/>
    <col min="4114" max="4351" width="6.7109375" style="3"/>
    <col min="4352" max="4352" width="2.85546875" style="3" customWidth="1"/>
    <col min="4353" max="4353" width="37.42578125" style="3" customWidth="1"/>
    <col min="4354" max="4354" width="5.28515625" style="3" bestFit="1" customWidth="1"/>
    <col min="4355" max="4356" width="15.7109375" style="3" customWidth="1"/>
    <col min="4357" max="4358" width="2.85546875" style="3" customWidth="1"/>
    <col min="4359" max="4359" width="10.85546875" style="3" customWidth="1"/>
    <col min="4360" max="4360" width="2.85546875" style="3" customWidth="1"/>
    <col min="4361" max="4362" width="12.28515625" style="3" customWidth="1"/>
    <col min="4363" max="4363" width="2.85546875" style="3" customWidth="1"/>
    <col min="4364" max="4364" width="37.42578125" style="3" customWidth="1"/>
    <col min="4365" max="4366" width="15.7109375" style="3" customWidth="1"/>
    <col min="4367" max="4367" width="2.85546875" style="3" customWidth="1"/>
    <col min="4368" max="4368" width="10.85546875" style="3" customWidth="1"/>
    <col min="4369" max="4369" width="2.85546875" style="3" customWidth="1"/>
    <col min="4370" max="4607" width="6.7109375" style="3"/>
    <col min="4608" max="4608" width="2.85546875" style="3" customWidth="1"/>
    <col min="4609" max="4609" width="37.42578125" style="3" customWidth="1"/>
    <col min="4610" max="4610" width="5.28515625" style="3" bestFit="1" customWidth="1"/>
    <col min="4611" max="4612" width="15.7109375" style="3" customWidth="1"/>
    <col min="4613" max="4614" width="2.85546875" style="3" customWidth="1"/>
    <col min="4615" max="4615" width="10.85546875" style="3" customWidth="1"/>
    <col min="4616" max="4616" width="2.85546875" style="3" customWidth="1"/>
    <col min="4617" max="4618" width="12.28515625" style="3" customWidth="1"/>
    <col min="4619" max="4619" width="2.85546875" style="3" customWidth="1"/>
    <col min="4620" max="4620" width="37.42578125" style="3" customWidth="1"/>
    <col min="4621" max="4622" width="15.7109375" style="3" customWidth="1"/>
    <col min="4623" max="4623" width="2.85546875" style="3" customWidth="1"/>
    <col min="4624" max="4624" width="10.85546875" style="3" customWidth="1"/>
    <col min="4625" max="4625" width="2.85546875" style="3" customWidth="1"/>
    <col min="4626" max="4863" width="6.7109375" style="3"/>
    <col min="4864" max="4864" width="2.85546875" style="3" customWidth="1"/>
    <col min="4865" max="4865" width="37.42578125" style="3" customWidth="1"/>
    <col min="4866" max="4866" width="5.28515625" style="3" bestFit="1" customWidth="1"/>
    <col min="4867" max="4868" width="15.7109375" style="3" customWidth="1"/>
    <col min="4869" max="4870" width="2.85546875" style="3" customWidth="1"/>
    <col min="4871" max="4871" width="10.85546875" style="3" customWidth="1"/>
    <col min="4872" max="4872" width="2.85546875" style="3" customWidth="1"/>
    <col min="4873" max="4874" width="12.28515625" style="3" customWidth="1"/>
    <col min="4875" max="4875" width="2.85546875" style="3" customWidth="1"/>
    <col min="4876" max="4876" width="37.42578125" style="3" customWidth="1"/>
    <col min="4877" max="4878" width="15.7109375" style="3" customWidth="1"/>
    <col min="4879" max="4879" width="2.85546875" style="3" customWidth="1"/>
    <col min="4880" max="4880" width="10.85546875" style="3" customWidth="1"/>
    <col min="4881" max="4881" width="2.85546875" style="3" customWidth="1"/>
    <col min="4882" max="5119" width="6.7109375" style="3"/>
    <col min="5120" max="5120" width="2.85546875" style="3" customWidth="1"/>
    <col min="5121" max="5121" width="37.42578125" style="3" customWidth="1"/>
    <col min="5122" max="5122" width="5.28515625" style="3" bestFit="1" customWidth="1"/>
    <col min="5123" max="5124" width="15.7109375" style="3" customWidth="1"/>
    <col min="5125" max="5126" width="2.85546875" style="3" customWidth="1"/>
    <col min="5127" max="5127" width="10.85546875" style="3" customWidth="1"/>
    <col min="5128" max="5128" width="2.85546875" style="3" customWidth="1"/>
    <col min="5129" max="5130" width="12.28515625" style="3" customWidth="1"/>
    <col min="5131" max="5131" width="2.85546875" style="3" customWidth="1"/>
    <col min="5132" max="5132" width="37.42578125" style="3" customWidth="1"/>
    <col min="5133" max="5134" width="15.7109375" style="3" customWidth="1"/>
    <col min="5135" max="5135" width="2.85546875" style="3" customWidth="1"/>
    <col min="5136" max="5136" width="10.85546875" style="3" customWidth="1"/>
    <col min="5137" max="5137" width="2.85546875" style="3" customWidth="1"/>
    <col min="5138" max="5375" width="6.7109375" style="3"/>
    <col min="5376" max="5376" width="2.85546875" style="3" customWidth="1"/>
    <col min="5377" max="5377" width="37.42578125" style="3" customWidth="1"/>
    <col min="5378" max="5378" width="5.28515625" style="3" bestFit="1" customWidth="1"/>
    <col min="5379" max="5380" width="15.7109375" style="3" customWidth="1"/>
    <col min="5381" max="5382" width="2.85546875" style="3" customWidth="1"/>
    <col min="5383" max="5383" width="10.85546875" style="3" customWidth="1"/>
    <col min="5384" max="5384" width="2.85546875" style="3" customWidth="1"/>
    <col min="5385" max="5386" width="12.28515625" style="3" customWidth="1"/>
    <col min="5387" max="5387" width="2.85546875" style="3" customWidth="1"/>
    <col min="5388" max="5388" width="37.42578125" style="3" customWidth="1"/>
    <col min="5389" max="5390" width="15.7109375" style="3" customWidth="1"/>
    <col min="5391" max="5391" width="2.85546875" style="3" customWidth="1"/>
    <col min="5392" max="5392" width="10.85546875" style="3" customWidth="1"/>
    <col min="5393" max="5393" width="2.85546875" style="3" customWidth="1"/>
    <col min="5394" max="5631" width="6.7109375" style="3"/>
    <col min="5632" max="5632" width="2.85546875" style="3" customWidth="1"/>
    <col min="5633" max="5633" width="37.42578125" style="3" customWidth="1"/>
    <col min="5634" max="5634" width="5.28515625" style="3" bestFit="1" customWidth="1"/>
    <col min="5635" max="5636" width="15.7109375" style="3" customWidth="1"/>
    <col min="5637" max="5638" width="2.85546875" style="3" customWidth="1"/>
    <col min="5639" max="5639" width="10.85546875" style="3" customWidth="1"/>
    <col min="5640" max="5640" width="2.85546875" style="3" customWidth="1"/>
    <col min="5641" max="5642" width="12.28515625" style="3" customWidth="1"/>
    <col min="5643" max="5643" width="2.85546875" style="3" customWidth="1"/>
    <col min="5644" max="5644" width="37.42578125" style="3" customWidth="1"/>
    <col min="5645" max="5646" width="15.7109375" style="3" customWidth="1"/>
    <col min="5647" max="5647" width="2.85546875" style="3" customWidth="1"/>
    <col min="5648" max="5648" width="10.85546875" style="3" customWidth="1"/>
    <col min="5649" max="5649" width="2.85546875" style="3" customWidth="1"/>
    <col min="5650" max="5887" width="6.7109375" style="3"/>
    <col min="5888" max="5888" width="2.85546875" style="3" customWidth="1"/>
    <col min="5889" max="5889" width="37.42578125" style="3" customWidth="1"/>
    <col min="5890" max="5890" width="5.28515625" style="3" bestFit="1" customWidth="1"/>
    <col min="5891" max="5892" width="15.7109375" style="3" customWidth="1"/>
    <col min="5893" max="5894" width="2.85546875" style="3" customWidth="1"/>
    <col min="5895" max="5895" width="10.85546875" style="3" customWidth="1"/>
    <col min="5896" max="5896" width="2.85546875" style="3" customWidth="1"/>
    <col min="5897" max="5898" width="12.28515625" style="3" customWidth="1"/>
    <col min="5899" max="5899" width="2.85546875" style="3" customWidth="1"/>
    <col min="5900" max="5900" width="37.42578125" style="3" customWidth="1"/>
    <col min="5901" max="5902" width="15.7109375" style="3" customWidth="1"/>
    <col min="5903" max="5903" width="2.85546875" style="3" customWidth="1"/>
    <col min="5904" max="5904" width="10.85546875" style="3" customWidth="1"/>
    <col min="5905" max="5905" width="2.85546875" style="3" customWidth="1"/>
    <col min="5906" max="6143" width="6.7109375" style="3"/>
    <col min="6144" max="6144" width="2.85546875" style="3" customWidth="1"/>
    <col min="6145" max="6145" width="37.42578125" style="3" customWidth="1"/>
    <col min="6146" max="6146" width="5.28515625" style="3" bestFit="1" customWidth="1"/>
    <col min="6147" max="6148" width="15.7109375" style="3" customWidth="1"/>
    <col min="6149" max="6150" width="2.85546875" style="3" customWidth="1"/>
    <col min="6151" max="6151" width="10.85546875" style="3" customWidth="1"/>
    <col min="6152" max="6152" width="2.85546875" style="3" customWidth="1"/>
    <col min="6153" max="6154" width="12.28515625" style="3" customWidth="1"/>
    <col min="6155" max="6155" width="2.85546875" style="3" customWidth="1"/>
    <col min="6156" max="6156" width="37.42578125" style="3" customWidth="1"/>
    <col min="6157" max="6158" width="15.7109375" style="3" customWidth="1"/>
    <col min="6159" max="6159" width="2.85546875" style="3" customWidth="1"/>
    <col min="6160" max="6160" width="10.85546875" style="3" customWidth="1"/>
    <col min="6161" max="6161" width="2.85546875" style="3" customWidth="1"/>
    <col min="6162" max="6399" width="6.7109375" style="3"/>
    <col min="6400" max="6400" width="2.85546875" style="3" customWidth="1"/>
    <col min="6401" max="6401" width="37.42578125" style="3" customWidth="1"/>
    <col min="6402" max="6402" width="5.28515625" style="3" bestFit="1" customWidth="1"/>
    <col min="6403" max="6404" width="15.7109375" style="3" customWidth="1"/>
    <col min="6405" max="6406" width="2.85546875" style="3" customWidth="1"/>
    <col min="6407" max="6407" width="10.85546875" style="3" customWidth="1"/>
    <col min="6408" max="6408" width="2.85546875" style="3" customWidth="1"/>
    <col min="6409" max="6410" width="12.28515625" style="3" customWidth="1"/>
    <col min="6411" max="6411" width="2.85546875" style="3" customWidth="1"/>
    <col min="6412" max="6412" width="37.42578125" style="3" customWidth="1"/>
    <col min="6413" max="6414" width="15.7109375" style="3" customWidth="1"/>
    <col min="6415" max="6415" width="2.85546875" style="3" customWidth="1"/>
    <col min="6416" max="6416" width="10.85546875" style="3" customWidth="1"/>
    <col min="6417" max="6417" width="2.85546875" style="3" customWidth="1"/>
    <col min="6418" max="6655" width="6.7109375" style="3"/>
    <col min="6656" max="6656" width="2.85546875" style="3" customWidth="1"/>
    <col min="6657" max="6657" width="37.42578125" style="3" customWidth="1"/>
    <col min="6658" max="6658" width="5.28515625" style="3" bestFit="1" customWidth="1"/>
    <col min="6659" max="6660" width="15.7109375" style="3" customWidth="1"/>
    <col min="6661" max="6662" width="2.85546875" style="3" customWidth="1"/>
    <col min="6663" max="6663" width="10.85546875" style="3" customWidth="1"/>
    <col min="6664" max="6664" width="2.85546875" style="3" customWidth="1"/>
    <col min="6665" max="6666" width="12.28515625" style="3" customWidth="1"/>
    <col min="6667" max="6667" width="2.85546875" style="3" customWidth="1"/>
    <col min="6668" max="6668" width="37.42578125" style="3" customWidth="1"/>
    <col min="6669" max="6670" width="15.7109375" style="3" customWidth="1"/>
    <col min="6671" max="6671" width="2.85546875" style="3" customWidth="1"/>
    <col min="6672" max="6672" width="10.85546875" style="3" customWidth="1"/>
    <col min="6673" max="6673" width="2.85546875" style="3" customWidth="1"/>
    <col min="6674" max="6911" width="6.7109375" style="3"/>
    <col min="6912" max="6912" width="2.85546875" style="3" customWidth="1"/>
    <col min="6913" max="6913" width="37.42578125" style="3" customWidth="1"/>
    <col min="6914" max="6914" width="5.28515625" style="3" bestFit="1" customWidth="1"/>
    <col min="6915" max="6916" width="15.7109375" style="3" customWidth="1"/>
    <col min="6917" max="6918" width="2.85546875" style="3" customWidth="1"/>
    <col min="6919" max="6919" width="10.85546875" style="3" customWidth="1"/>
    <col min="6920" max="6920" width="2.85546875" style="3" customWidth="1"/>
    <col min="6921" max="6922" width="12.28515625" style="3" customWidth="1"/>
    <col min="6923" max="6923" width="2.85546875" style="3" customWidth="1"/>
    <col min="6924" max="6924" width="37.42578125" style="3" customWidth="1"/>
    <col min="6925" max="6926" width="15.7109375" style="3" customWidth="1"/>
    <col min="6927" max="6927" width="2.85546875" style="3" customWidth="1"/>
    <col min="6928" max="6928" width="10.85546875" style="3" customWidth="1"/>
    <col min="6929" max="6929" width="2.85546875" style="3" customWidth="1"/>
    <col min="6930" max="7167" width="6.7109375" style="3"/>
    <col min="7168" max="7168" width="2.85546875" style="3" customWidth="1"/>
    <col min="7169" max="7169" width="37.42578125" style="3" customWidth="1"/>
    <col min="7170" max="7170" width="5.28515625" style="3" bestFit="1" customWidth="1"/>
    <col min="7171" max="7172" width="15.7109375" style="3" customWidth="1"/>
    <col min="7173" max="7174" width="2.85546875" style="3" customWidth="1"/>
    <col min="7175" max="7175" width="10.85546875" style="3" customWidth="1"/>
    <col min="7176" max="7176" width="2.85546875" style="3" customWidth="1"/>
    <col min="7177" max="7178" width="12.28515625" style="3" customWidth="1"/>
    <col min="7179" max="7179" width="2.85546875" style="3" customWidth="1"/>
    <col min="7180" max="7180" width="37.42578125" style="3" customWidth="1"/>
    <col min="7181" max="7182" width="15.7109375" style="3" customWidth="1"/>
    <col min="7183" max="7183" width="2.85546875" style="3" customWidth="1"/>
    <col min="7184" max="7184" width="10.85546875" style="3" customWidth="1"/>
    <col min="7185" max="7185" width="2.85546875" style="3" customWidth="1"/>
    <col min="7186" max="7423" width="6.7109375" style="3"/>
    <col min="7424" max="7424" width="2.85546875" style="3" customWidth="1"/>
    <col min="7425" max="7425" width="37.42578125" style="3" customWidth="1"/>
    <col min="7426" max="7426" width="5.28515625" style="3" bestFit="1" customWidth="1"/>
    <col min="7427" max="7428" width="15.7109375" style="3" customWidth="1"/>
    <col min="7429" max="7430" width="2.85546875" style="3" customWidth="1"/>
    <col min="7431" max="7431" width="10.85546875" style="3" customWidth="1"/>
    <col min="7432" max="7432" width="2.85546875" style="3" customWidth="1"/>
    <col min="7433" max="7434" width="12.28515625" style="3" customWidth="1"/>
    <col min="7435" max="7435" width="2.85546875" style="3" customWidth="1"/>
    <col min="7436" max="7436" width="37.42578125" style="3" customWidth="1"/>
    <col min="7437" max="7438" width="15.7109375" style="3" customWidth="1"/>
    <col min="7439" max="7439" width="2.85546875" style="3" customWidth="1"/>
    <col min="7440" max="7440" width="10.85546875" style="3" customWidth="1"/>
    <col min="7441" max="7441" width="2.85546875" style="3" customWidth="1"/>
    <col min="7442" max="7679" width="6.7109375" style="3"/>
    <col min="7680" max="7680" width="2.85546875" style="3" customWidth="1"/>
    <col min="7681" max="7681" width="37.42578125" style="3" customWidth="1"/>
    <col min="7682" max="7682" width="5.28515625" style="3" bestFit="1" customWidth="1"/>
    <col min="7683" max="7684" width="15.7109375" style="3" customWidth="1"/>
    <col min="7685" max="7686" width="2.85546875" style="3" customWidth="1"/>
    <col min="7687" max="7687" width="10.85546875" style="3" customWidth="1"/>
    <col min="7688" max="7688" width="2.85546875" style="3" customWidth="1"/>
    <col min="7689" max="7690" width="12.28515625" style="3" customWidth="1"/>
    <col min="7691" max="7691" width="2.85546875" style="3" customWidth="1"/>
    <col min="7692" max="7692" width="37.42578125" style="3" customWidth="1"/>
    <col min="7693" max="7694" width="15.7109375" style="3" customWidth="1"/>
    <col min="7695" max="7695" width="2.85546875" style="3" customWidth="1"/>
    <col min="7696" max="7696" width="10.85546875" style="3" customWidth="1"/>
    <col min="7697" max="7697" width="2.85546875" style="3" customWidth="1"/>
    <col min="7698" max="7935" width="6.7109375" style="3"/>
    <col min="7936" max="7936" width="2.85546875" style="3" customWidth="1"/>
    <col min="7937" max="7937" width="37.42578125" style="3" customWidth="1"/>
    <col min="7938" max="7938" width="5.28515625" style="3" bestFit="1" customWidth="1"/>
    <col min="7939" max="7940" width="15.7109375" style="3" customWidth="1"/>
    <col min="7941" max="7942" width="2.85546875" style="3" customWidth="1"/>
    <col min="7943" max="7943" width="10.85546875" style="3" customWidth="1"/>
    <col min="7944" max="7944" width="2.85546875" style="3" customWidth="1"/>
    <col min="7945" max="7946" width="12.28515625" style="3" customWidth="1"/>
    <col min="7947" max="7947" width="2.85546875" style="3" customWidth="1"/>
    <col min="7948" max="7948" width="37.42578125" style="3" customWidth="1"/>
    <col min="7949" max="7950" width="15.7109375" style="3" customWidth="1"/>
    <col min="7951" max="7951" width="2.85546875" style="3" customWidth="1"/>
    <col min="7952" max="7952" width="10.85546875" style="3" customWidth="1"/>
    <col min="7953" max="7953" width="2.85546875" style="3" customWidth="1"/>
    <col min="7954" max="8191" width="6.7109375" style="3"/>
    <col min="8192" max="8192" width="2.85546875" style="3" customWidth="1"/>
    <col min="8193" max="8193" width="37.42578125" style="3" customWidth="1"/>
    <col min="8194" max="8194" width="5.28515625" style="3" bestFit="1" customWidth="1"/>
    <col min="8195" max="8196" width="15.7109375" style="3" customWidth="1"/>
    <col min="8197" max="8198" width="2.85546875" style="3" customWidth="1"/>
    <col min="8199" max="8199" width="10.85546875" style="3" customWidth="1"/>
    <col min="8200" max="8200" width="2.85546875" style="3" customWidth="1"/>
    <col min="8201" max="8202" width="12.28515625" style="3" customWidth="1"/>
    <col min="8203" max="8203" width="2.85546875" style="3" customWidth="1"/>
    <col min="8204" max="8204" width="37.42578125" style="3" customWidth="1"/>
    <col min="8205" max="8206" width="15.7109375" style="3" customWidth="1"/>
    <col min="8207" max="8207" width="2.85546875" style="3" customWidth="1"/>
    <col min="8208" max="8208" width="10.85546875" style="3" customWidth="1"/>
    <col min="8209" max="8209" width="2.85546875" style="3" customWidth="1"/>
    <col min="8210" max="8447" width="6.7109375" style="3"/>
    <col min="8448" max="8448" width="2.85546875" style="3" customWidth="1"/>
    <col min="8449" max="8449" width="37.42578125" style="3" customWidth="1"/>
    <col min="8450" max="8450" width="5.28515625" style="3" bestFit="1" customWidth="1"/>
    <col min="8451" max="8452" width="15.7109375" style="3" customWidth="1"/>
    <col min="8453" max="8454" width="2.85546875" style="3" customWidth="1"/>
    <col min="8455" max="8455" width="10.85546875" style="3" customWidth="1"/>
    <col min="8456" max="8456" width="2.85546875" style="3" customWidth="1"/>
    <col min="8457" max="8458" width="12.28515625" style="3" customWidth="1"/>
    <col min="8459" max="8459" width="2.85546875" style="3" customWidth="1"/>
    <col min="8460" max="8460" width="37.42578125" style="3" customWidth="1"/>
    <col min="8461" max="8462" width="15.7109375" style="3" customWidth="1"/>
    <col min="8463" max="8463" width="2.85546875" style="3" customWidth="1"/>
    <col min="8464" max="8464" width="10.85546875" style="3" customWidth="1"/>
    <col min="8465" max="8465" width="2.85546875" style="3" customWidth="1"/>
    <col min="8466" max="8703" width="6.7109375" style="3"/>
    <col min="8704" max="8704" width="2.85546875" style="3" customWidth="1"/>
    <col min="8705" max="8705" width="37.42578125" style="3" customWidth="1"/>
    <col min="8706" max="8706" width="5.28515625" style="3" bestFit="1" customWidth="1"/>
    <col min="8707" max="8708" width="15.7109375" style="3" customWidth="1"/>
    <col min="8709" max="8710" width="2.85546875" style="3" customWidth="1"/>
    <col min="8711" max="8711" width="10.85546875" style="3" customWidth="1"/>
    <col min="8712" max="8712" width="2.85546875" style="3" customWidth="1"/>
    <col min="8713" max="8714" width="12.28515625" style="3" customWidth="1"/>
    <col min="8715" max="8715" width="2.85546875" style="3" customWidth="1"/>
    <col min="8716" max="8716" width="37.42578125" style="3" customWidth="1"/>
    <col min="8717" max="8718" width="15.7109375" style="3" customWidth="1"/>
    <col min="8719" max="8719" width="2.85546875" style="3" customWidth="1"/>
    <col min="8720" max="8720" width="10.85546875" style="3" customWidth="1"/>
    <col min="8721" max="8721" width="2.85546875" style="3" customWidth="1"/>
    <col min="8722" max="8959" width="6.7109375" style="3"/>
    <col min="8960" max="8960" width="2.85546875" style="3" customWidth="1"/>
    <col min="8961" max="8961" width="37.42578125" style="3" customWidth="1"/>
    <col min="8962" max="8962" width="5.28515625" style="3" bestFit="1" customWidth="1"/>
    <col min="8963" max="8964" width="15.7109375" style="3" customWidth="1"/>
    <col min="8965" max="8966" width="2.85546875" style="3" customWidth="1"/>
    <col min="8967" max="8967" width="10.85546875" style="3" customWidth="1"/>
    <col min="8968" max="8968" width="2.85546875" style="3" customWidth="1"/>
    <col min="8969" max="8970" width="12.28515625" style="3" customWidth="1"/>
    <col min="8971" max="8971" width="2.85546875" style="3" customWidth="1"/>
    <col min="8972" max="8972" width="37.42578125" style="3" customWidth="1"/>
    <col min="8973" max="8974" width="15.7109375" style="3" customWidth="1"/>
    <col min="8975" max="8975" width="2.85546875" style="3" customWidth="1"/>
    <col min="8976" max="8976" width="10.85546875" style="3" customWidth="1"/>
    <col min="8977" max="8977" width="2.85546875" style="3" customWidth="1"/>
    <col min="8978" max="9215" width="6.7109375" style="3"/>
    <col min="9216" max="9216" width="2.85546875" style="3" customWidth="1"/>
    <col min="9217" max="9217" width="37.42578125" style="3" customWidth="1"/>
    <col min="9218" max="9218" width="5.28515625" style="3" bestFit="1" customWidth="1"/>
    <col min="9219" max="9220" width="15.7109375" style="3" customWidth="1"/>
    <col min="9221" max="9222" width="2.85546875" style="3" customWidth="1"/>
    <col min="9223" max="9223" width="10.85546875" style="3" customWidth="1"/>
    <col min="9224" max="9224" width="2.85546875" style="3" customWidth="1"/>
    <col min="9225" max="9226" width="12.28515625" style="3" customWidth="1"/>
    <col min="9227" max="9227" width="2.85546875" style="3" customWidth="1"/>
    <col min="9228" max="9228" width="37.42578125" style="3" customWidth="1"/>
    <col min="9229" max="9230" width="15.7109375" style="3" customWidth="1"/>
    <col min="9231" max="9231" width="2.85546875" style="3" customWidth="1"/>
    <col min="9232" max="9232" width="10.85546875" style="3" customWidth="1"/>
    <col min="9233" max="9233" width="2.85546875" style="3" customWidth="1"/>
    <col min="9234" max="9471" width="6.7109375" style="3"/>
    <col min="9472" max="9472" width="2.85546875" style="3" customWidth="1"/>
    <col min="9473" max="9473" width="37.42578125" style="3" customWidth="1"/>
    <col min="9474" max="9474" width="5.28515625" style="3" bestFit="1" customWidth="1"/>
    <col min="9475" max="9476" width="15.7109375" style="3" customWidth="1"/>
    <col min="9477" max="9478" width="2.85546875" style="3" customWidth="1"/>
    <col min="9479" max="9479" width="10.85546875" style="3" customWidth="1"/>
    <col min="9480" max="9480" width="2.85546875" style="3" customWidth="1"/>
    <col min="9481" max="9482" width="12.28515625" style="3" customWidth="1"/>
    <col min="9483" max="9483" width="2.85546875" style="3" customWidth="1"/>
    <col min="9484" max="9484" width="37.42578125" style="3" customWidth="1"/>
    <col min="9485" max="9486" width="15.7109375" style="3" customWidth="1"/>
    <col min="9487" max="9487" width="2.85546875" style="3" customWidth="1"/>
    <col min="9488" max="9488" width="10.85546875" style="3" customWidth="1"/>
    <col min="9489" max="9489" width="2.85546875" style="3" customWidth="1"/>
    <col min="9490" max="9727" width="6.7109375" style="3"/>
    <col min="9728" max="9728" width="2.85546875" style="3" customWidth="1"/>
    <col min="9729" max="9729" width="37.42578125" style="3" customWidth="1"/>
    <col min="9730" max="9730" width="5.28515625" style="3" bestFit="1" customWidth="1"/>
    <col min="9731" max="9732" width="15.7109375" style="3" customWidth="1"/>
    <col min="9733" max="9734" width="2.85546875" style="3" customWidth="1"/>
    <col min="9735" max="9735" width="10.85546875" style="3" customWidth="1"/>
    <col min="9736" max="9736" width="2.85546875" style="3" customWidth="1"/>
    <col min="9737" max="9738" width="12.28515625" style="3" customWidth="1"/>
    <col min="9739" max="9739" width="2.85546875" style="3" customWidth="1"/>
    <col min="9740" max="9740" width="37.42578125" style="3" customWidth="1"/>
    <col min="9741" max="9742" width="15.7109375" style="3" customWidth="1"/>
    <col min="9743" max="9743" width="2.85546875" style="3" customWidth="1"/>
    <col min="9744" max="9744" width="10.85546875" style="3" customWidth="1"/>
    <col min="9745" max="9745" width="2.85546875" style="3" customWidth="1"/>
    <col min="9746" max="9983" width="6.7109375" style="3"/>
    <col min="9984" max="9984" width="2.85546875" style="3" customWidth="1"/>
    <col min="9985" max="9985" width="37.42578125" style="3" customWidth="1"/>
    <col min="9986" max="9986" width="5.28515625" style="3" bestFit="1" customWidth="1"/>
    <col min="9987" max="9988" width="15.7109375" style="3" customWidth="1"/>
    <col min="9989" max="9990" width="2.85546875" style="3" customWidth="1"/>
    <col min="9991" max="9991" width="10.85546875" style="3" customWidth="1"/>
    <col min="9992" max="9992" width="2.85546875" style="3" customWidth="1"/>
    <col min="9993" max="9994" width="12.28515625" style="3" customWidth="1"/>
    <col min="9995" max="9995" width="2.85546875" style="3" customWidth="1"/>
    <col min="9996" max="9996" width="37.42578125" style="3" customWidth="1"/>
    <col min="9997" max="9998" width="15.7109375" style="3" customWidth="1"/>
    <col min="9999" max="9999" width="2.85546875" style="3" customWidth="1"/>
    <col min="10000" max="10000" width="10.85546875" style="3" customWidth="1"/>
    <col min="10001" max="10001" width="2.85546875" style="3" customWidth="1"/>
    <col min="10002" max="10239" width="6.7109375" style="3"/>
    <col min="10240" max="10240" width="2.85546875" style="3" customWidth="1"/>
    <col min="10241" max="10241" width="37.42578125" style="3" customWidth="1"/>
    <col min="10242" max="10242" width="5.28515625" style="3" bestFit="1" customWidth="1"/>
    <col min="10243" max="10244" width="15.7109375" style="3" customWidth="1"/>
    <col min="10245" max="10246" width="2.85546875" style="3" customWidth="1"/>
    <col min="10247" max="10247" width="10.85546875" style="3" customWidth="1"/>
    <col min="10248" max="10248" width="2.85546875" style="3" customWidth="1"/>
    <col min="10249" max="10250" width="12.28515625" style="3" customWidth="1"/>
    <col min="10251" max="10251" width="2.85546875" style="3" customWidth="1"/>
    <col min="10252" max="10252" width="37.42578125" style="3" customWidth="1"/>
    <col min="10253" max="10254" width="15.7109375" style="3" customWidth="1"/>
    <col min="10255" max="10255" width="2.85546875" style="3" customWidth="1"/>
    <col min="10256" max="10256" width="10.85546875" style="3" customWidth="1"/>
    <col min="10257" max="10257" width="2.85546875" style="3" customWidth="1"/>
    <col min="10258" max="10495" width="6.7109375" style="3"/>
    <col min="10496" max="10496" width="2.85546875" style="3" customWidth="1"/>
    <col min="10497" max="10497" width="37.42578125" style="3" customWidth="1"/>
    <col min="10498" max="10498" width="5.28515625" style="3" bestFit="1" customWidth="1"/>
    <col min="10499" max="10500" width="15.7109375" style="3" customWidth="1"/>
    <col min="10501" max="10502" width="2.85546875" style="3" customWidth="1"/>
    <col min="10503" max="10503" width="10.85546875" style="3" customWidth="1"/>
    <col min="10504" max="10504" width="2.85546875" style="3" customWidth="1"/>
    <col min="10505" max="10506" width="12.28515625" style="3" customWidth="1"/>
    <col min="10507" max="10507" width="2.85546875" style="3" customWidth="1"/>
    <col min="10508" max="10508" width="37.42578125" style="3" customWidth="1"/>
    <col min="10509" max="10510" width="15.7109375" style="3" customWidth="1"/>
    <col min="10511" max="10511" width="2.85546875" style="3" customWidth="1"/>
    <col min="10512" max="10512" width="10.85546875" style="3" customWidth="1"/>
    <col min="10513" max="10513" width="2.85546875" style="3" customWidth="1"/>
    <col min="10514" max="10751" width="6.7109375" style="3"/>
    <col min="10752" max="10752" width="2.85546875" style="3" customWidth="1"/>
    <col min="10753" max="10753" width="37.42578125" style="3" customWidth="1"/>
    <col min="10754" max="10754" width="5.28515625" style="3" bestFit="1" customWidth="1"/>
    <col min="10755" max="10756" width="15.7109375" style="3" customWidth="1"/>
    <col min="10757" max="10758" width="2.85546875" style="3" customWidth="1"/>
    <col min="10759" max="10759" width="10.85546875" style="3" customWidth="1"/>
    <col min="10760" max="10760" width="2.85546875" style="3" customWidth="1"/>
    <col min="10761" max="10762" width="12.28515625" style="3" customWidth="1"/>
    <col min="10763" max="10763" width="2.85546875" style="3" customWidth="1"/>
    <col min="10764" max="10764" width="37.42578125" style="3" customWidth="1"/>
    <col min="10765" max="10766" width="15.7109375" style="3" customWidth="1"/>
    <col min="10767" max="10767" width="2.85546875" style="3" customWidth="1"/>
    <col min="10768" max="10768" width="10.85546875" style="3" customWidth="1"/>
    <col min="10769" max="10769" width="2.85546875" style="3" customWidth="1"/>
    <col min="10770" max="11007" width="6.7109375" style="3"/>
    <col min="11008" max="11008" width="2.85546875" style="3" customWidth="1"/>
    <col min="11009" max="11009" width="37.42578125" style="3" customWidth="1"/>
    <col min="11010" max="11010" width="5.28515625" style="3" bestFit="1" customWidth="1"/>
    <col min="11011" max="11012" width="15.7109375" style="3" customWidth="1"/>
    <col min="11013" max="11014" width="2.85546875" style="3" customWidth="1"/>
    <col min="11015" max="11015" width="10.85546875" style="3" customWidth="1"/>
    <col min="11016" max="11016" width="2.85546875" style="3" customWidth="1"/>
    <col min="11017" max="11018" width="12.28515625" style="3" customWidth="1"/>
    <col min="11019" max="11019" width="2.85546875" style="3" customWidth="1"/>
    <col min="11020" max="11020" width="37.42578125" style="3" customWidth="1"/>
    <col min="11021" max="11022" width="15.7109375" style="3" customWidth="1"/>
    <col min="11023" max="11023" width="2.85546875" style="3" customWidth="1"/>
    <col min="11024" max="11024" width="10.85546875" style="3" customWidth="1"/>
    <col min="11025" max="11025" width="2.85546875" style="3" customWidth="1"/>
    <col min="11026" max="11263" width="6.7109375" style="3"/>
    <col min="11264" max="11264" width="2.85546875" style="3" customWidth="1"/>
    <col min="11265" max="11265" width="37.42578125" style="3" customWidth="1"/>
    <col min="11266" max="11266" width="5.28515625" style="3" bestFit="1" customWidth="1"/>
    <col min="11267" max="11268" width="15.7109375" style="3" customWidth="1"/>
    <col min="11269" max="11270" width="2.85546875" style="3" customWidth="1"/>
    <col min="11271" max="11271" width="10.85546875" style="3" customWidth="1"/>
    <col min="11272" max="11272" width="2.85546875" style="3" customWidth="1"/>
    <col min="11273" max="11274" width="12.28515625" style="3" customWidth="1"/>
    <col min="11275" max="11275" width="2.85546875" style="3" customWidth="1"/>
    <col min="11276" max="11276" width="37.42578125" style="3" customWidth="1"/>
    <col min="11277" max="11278" width="15.7109375" style="3" customWidth="1"/>
    <col min="11279" max="11279" width="2.85546875" style="3" customWidth="1"/>
    <col min="11280" max="11280" width="10.85546875" style="3" customWidth="1"/>
    <col min="11281" max="11281" width="2.85546875" style="3" customWidth="1"/>
    <col min="11282" max="11519" width="6.7109375" style="3"/>
    <col min="11520" max="11520" width="2.85546875" style="3" customWidth="1"/>
    <col min="11521" max="11521" width="37.42578125" style="3" customWidth="1"/>
    <col min="11522" max="11522" width="5.28515625" style="3" bestFit="1" customWidth="1"/>
    <col min="11523" max="11524" width="15.7109375" style="3" customWidth="1"/>
    <col min="11525" max="11526" width="2.85546875" style="3" customWidth="1"/>
    <col min="11527" max="11527" width="10.85546875" style="3" customWidth="1"/>
    <col min="11528" max="11528" width="2.85546875" style="3" customWidth="1"/>
    <col min="11529" max="11530" width="12.28515625" style="3" customWidth="1"/>
    <col min="11531" max="11531" width="2.85546875" style="3" customWidth="1"/>
    <col min="11532" max="11532" width="37.42578125" style="3" customWidth="1"/>
    <col min="11533" max="11534" width="15.7109375" style="3" customWidth="1"/>
    <col min="11535" max="11535" width="2.85546875" style="3" customWidth="1"/>
    <col min="11536" max="11536" width="10.85546875" style="3" customWidth="1"/>
    <col min="11537" max="11537" width="2.85546875" style="3" customWidth="1"/>
    <col min="11538" max="11775" width="6.7109375" style="3"/>
    <col min="11776" max="11776" width="2.85546875" style="3" customWidth="1"/>
    <col min="11777" max="11777" width="37.42578125" style="3" customWidth="1"/>
    <col min="11778" max="11778" width="5.28515625" style="3" bestFit="1" customWidth="1"/>
    <col min="11779" max="11780" width="15.7109375" style="3" customWidth="1"/>
    <col min="11781" max="11782" width="2.85546875" style="3" customWidth="1"/>
    <col min="11783" max="11783" width="10.85546875" style="3" customWidth="1"/>
    <col min="11784" max="11784" width="2.85546875" style="3" customWidth="1"/>
    <col min="11785" max="11786" width="12.28515625" style="3" customWidth="1"/>
    <col min="11787" max="11787" width="2.85546875" style="3" customWidth="1"/>
    <col min="11788" max="11788" width="37.42578125" style="3" customWidth="1"/>
    <col min="11789" max="11790" width="15.7109375" style="3" customWidth="1"/>
    <col min="11791" max="11791" width="2.85546875" style="3" customWidth="1"/>
    <col min="11792" max="11792" width="10.85546875" style="3" customWidth="1"/>
    <col min="11793" max="11793" width="2.85546875" style="3" customWidth="1"/>
    <col min="11794" max="12031" width="6.7109375" style="3"/>
    <col min="12032" max="12032" width="2.85546875" style="3" customWidth="1"/>
    <col min="12033" max="12033" width="37.42578125" style="3" customWidth="1"/>
    <col min="12034" max="12034" width="5.28515625" style="3" bestFit="1" customWidth="1"/>
    <col min="12035" max="12036" width="15.7109375" style="3" customWidth="1"/>
    <col min="12037" max="12038" width="2.85546875" style="3" customWidth="1"/>
    <col min="12039" max="12039" width="10.85546875" style="3" customWidth="1"/>
    <col min="12040" max="12040" width="2.85546875" style="3" customWidth="1"/>
    <col min="12041" max="12042" width="12.28515625" style="3" customWidth="1"/>
    <col min="12043" max="12043" width="2.85546875" style="3" customWidth="1"/>
    <col min="12044" max="12044" width="37.42578125" style="3" customWidth="1"/>
    <col min="12045" max="12046" width="15.7109375" style="3" customWidth="1"/>
    <col min="12047" max="12047" width="2.85546875" style="3" customWidth="1"/>
    <col min="12048" max="12048" width="10.85546875" style="3" customWidth="1"/>
    <col min="12049" max="12049" width="2.85546875" style="3" customWidth="1"/>
    <col min="12050" max="12287" width="6.7109375" style="3"/>
    <col min="12288" max="12288" width="2.85546875" style="3" customWidth="1"/>
    <col min="12289" max="12289" width="37.42578125" style="3" customWidth="1"/>
    <col min="12290" max="12290" width="5.28515625" style="3" bestFit="1" customWidth="1"/>
    <col min="12291" max="12292" width="15.7109375" style="3" customWidth="1"/>
    <col min="12293" max="12294" width="2.85546875" style="3" customWidth="1"/>
    <col min="12295" max="12295" width="10.85546875" style="3" customWidth="1"/>
    <col min="12296" max="12296" width="2.85546875" style="3" customWidth="1"/>
    <col min="12297" max="12298" width="12.28515625" style="3" customWidth="1"/>
    <col min="12299" max="12299" width="2.85546875" style="3" customWidth="1"/>
    <col min="12300" max="12300" width="37.42578125" style="3" customWidth="1"/>
    <col min="12301" max="12302" width="15.7109375" style="3" customWidth="1"/>
    <col min="12303" max="12303" width="2.85546875" style="3" customWidth="1"/>
    <col min="12304" max="12304" width="10.85546875" style="3" customWidth="1"/>
    <col min="12305" max="12305" width="2.85546875" style="3" customWidth="1"/>
    <col min="12306" max="12543" width="6.7109375" style="3"/>
    <col min="12544" max="12544" width="2.85546875" style="3" customWidth="1"/>
    <col min="12545" max="12545" width="37.42578125" style="3" customWidth="1"/>
    <col min="12546" max="12546" width="5.28515625" style="3" bestFit="1" customWidth="1"/>
    <col min="12547" max="12548" width="15.7109375" style="3" customWidth="1"/>
    <col min="12549" max="12550" width="2.85546875" style="3" customWidth="1"/>
    <col min="12551" max="12551" width="10.85546875" style="3" customWidth="1"/>
    <col min="12552" max="12552" width="2.85546875" style="3" customWidth="1"/>
    <col min="12553" max="12554" width="12.28515625" style="3" customWidth="1"/>
    <col min="12555" max="12555" width="2.85546875" style="3" customWidth="1"/>
    <col min="12556" max="12556" width="37.42578125" style="3" customWidth="1"/>
    <col min="12557" max="12558" width="15.7109375" style="3" customWidth="1"/>
    <col min="12559" max="12559" width="2.85546875" style="3" customWidth="1"/>
    <col min="12560" max="12560" width="10.85546875" style="3" customWidth="1"/>
    <col min="12561" max="12561" width="2.85546875" style="3" customWidth="1"/>
    <col min="12562" max="12799" width="6.7109375" style="3"/>
    <col min="12800" max="12800" width="2.85546875" style="3" customWidth="1"/>
    <col min="12801" max="12801" width="37.42578125" style="3" customWidth="1"/>
    <col min="12802" max="12802" width="5.28515625" style="3" bestFit="1" customWidth="1"/>
    <col min="12803" max="12804" width="15.7109375" style="3" customWidth="1"/>
    <col min="12805" max="12806" width="2.85546875" style="3" customWidth="1"/>
    <col min="12807" max="12807" width="10.85546875" style="3" customWidth="1"/>
    <col min="12808" max="12808" width="2.85546875" style="3" customWidth="1"/>
    <col min="12809" max="12810" width="12.28515625" style="3" customWidth="1"/>
    <col min="12811" max="12811" width="2.85546875" style="3" customWidth="1"/>
    <col min="12812" max="12812" width="37.42578125" style="3" customWidth="1"/>
    <col min="12813" max="12814" width="15.7109375" style="3" customWidth="1"/>
    <col min="12815" max="12815" width="2.85546875" style="3" customWidth="1"/>
    <col min="12816" max="12816" width="10.85546875" style="3" customWidth="1"/>
    <col min="12817" max="12817" width="2.85546875" style="3" customWidth="1"/>
    <col min="12818" max="13055" width="6.7109375" style="3"/>
    <col min="13056" max="13056" width="2.85546875" style="3" customWidth="1"/>
    <col min="13057" max="13057" width="37.42578125" style="3" customWidth="1"/>
    <col min="13058" max="13058" width="5.28515625" style="3" bestFit="1" customWidth="1"/>
    <col min="13059" max="13060" width="15.7109375" style="3" customWidth="1"/>
    <col min="13061" max="13062" width="2.85546875" style="3" customWidth="1"/>
    <col min="13063" max="13063" width="10.85546875" style="3" customWidth="1"/>
    <col min="13064" max="13064" width="2.85546875" style="3" customWidth="1"/>
    <col min="13065" max="13066" width="12.28515625" style="3" customWidth="1"/>
    <col min="13067" max="13067" width="2.85546875" style="3" customWidth="1"/>
    <col min="13068" max="13068" width="37.42578125" style="3" customWidth="1"/>
    <col min="13069" max="13070" width="15.7109375" style="3" customWidth="1"/>
    <col min="13071" max="13071" width="2.85546875" style="3" customWidth="1"/>
    <col min="13072" max="13072" width="10.85546875" style="3" customWidth="1"/>
    <col min="13073" max="13073" width="2.85546875" style="3" customWidth="1"/>
    <col min="13074" max="13311" width="6.7109375" style="3"/>
    <col min="13312" max="13312" width="2.85546875" style="3" customWidth="1"/>
    <col min="13313" max="13313" width="37.42578125" style="3" customWidth="1"/>
    <col min="13314" max="13314" width="5.28515625" style="3" bestFit="1" customWidth="1"/>
    <col min="13315" max="13316" width="15.7109375" style="3" customWidth="1"/>
    <col min="13317" max="13318" width="2.85546875" style="3" customWidth="1"/>
    <col min="13319" max="13319" width="10.85546875" style="3" customWidth="1"/>
    <col min="13320" max="13320" width="2.85546875" style="3" customWidth="1"/>
    <col min="13321" max="13322" width="12.28515625" style="3" customWidth="1"/>
    <col min="13323" max="13323" width="2.85546875" style="3" customWidth="1"/>
    <col min="13324" max="13324" width="37.42578125" style="3" customWidth="1"/>
    <col min="13325" max="13326" width="15.7109375" style="3" customWidth="1"/>
    <col min="13327" max="13327" width="2.85546875" style="3" customWidth="1"/>
    <col min="13328" max="13328" width="10.85546875" style="3" customWidth="1"/>
    <col min="13329" max="13329" width="2.85546875" style="3" customWidth="1"/>
    <col min="13330" max="13567" width="6.7109375" style="3"/>
    <col min="13568" max="13568" width="2.85546875" style="3" customWidth="1"/>
    <col min="13569" max="13569" width="37.42578125" style="3" customWidth="1"/>
    <col min="13570" max="13570" width="5.28515625" style="3" bestFit="1" customWidth="1"/>
    <col min="13571" max="13572" width="15.7109375" style="3" customWidth="1"/>
    <col min="13573" max="13574" width="2.85546875" style="3" customWidth="1"/>
    <col min="13575" max="13575" width="10.85546875" style="3" customWidth="1"/>
    <col min="13576" max="13576" width="2.85546875" style="3" customWidth="1"/>
    <col min="13577" max="13578" width="12.28515625" style="3" customWidth="1"/>
    <col min="13579" max="13579" width="2.85546875" style="3" customWidth="1"/>
    <col min="13580" max="13580" width="37.42578125" style="3" customWidth="1"/>
    <col min="13581" max="13582" width="15.7109375" style="3" customWidth="1"/>
    <col min="13583" max="13583" width="2.85546875" style="3" customWidth="1"/>
    <col min="13584" max="13584" width="10.85546875" style="3" customWidth="1"/>
    <col min="13585" max="13585" width="2.85546875" style="3" customWidth="1"/>
    <col min="13586" max="13823" width="6.7109375" style="3"/>
    <col min="13824" max="13824" width="2.85546875" style="3" customWidth="1"/>
    <col min="13825" max="13825" width="37.42578125" style="3" customWidth="1"/>
    <col min="13826" max="13826" width="5.28515625" style="3" bestFit="1" customWidth="1"/>
    <col min="13827" max="13828" width="15.7109375" style="3" customWidth="1"/>
    <col min="13829" max="13830" width="2.85546875" style="3" customWidth="1"/>
    <col min="13831" max="13831" width="10.85546875" style="3" customWidth="1"/>
    <col min="13832" max="13832" width="2.85546875" style="3" customWidth="1"/>
    <col min="13833" max="13834" width="12.28515625" style="3" customWidth="1"/>
    <col min="13835" max="13835" width="2.85546875" style="3" customWidth="1"/>
    <col min="13836" max="13836" width="37.42578125" style="3" customWidth="1"/>
    <col min="13837" max="13838" width="15.7109375" style="3" customWidth="1"/>
    <col min="13839" max="13839" width="2.85546875" style="3" customWidth="1"/>
    <col min="13840" max="13840" width="10.85546875" style="3" customWidth="1"/>
    <col min="13841" max="13841" width="2.85546875" style="3" customWidth="1"/>
    <col min="13842" max="14079" width="6.7109375" style="3"/>
    <col min="14080" max="14080" width="2.85546875" style="3" customWidth="1"/>
    <col min="14081" max="14081" width="37.42578125" style="3" customWidth="1"/>
    <col min="14082" max="14082" width="5.28515625" style="3" bestFit="1" customWidth="1"/>
    <col min="14083" max="14084" width="15.7109375" style="3" customWidth="1"/>
    <col min="14085" max="14086" width="2.85546875" style="3" customWidth="1"/>
    <col min="14087" max="14087" width="10.85546875" style="3" customWidth="1"/>
    <col min="14088" max="14088" width="2.85546875" style="3" customWidth="1"/>
    <col min="14089" max="14090" width="12.28515625" style="3" customWidth="1"/>
    <col min="14091" max="14091" width="2.85546875" style="3" customWidth="1"/>
    <col min="14092" max="14092" width="37.42578125" style="3" customWidth="1"/>
    <col min="14093" max="14094" width="15.7109375" style="3" customWidth="1"/>
    <col min="14095" max="14095" width="2.85546875" style="3" customWidth="1"/>
    <col min="14096" max="14096" width="10.85546875" style="3" customWidth="1"/>
    <col min="14097" max="14097" width="2.85546875" style="3" customWidth="1"/>
    <col min="14098" max="14335" width="6.7109375" style="3"/>
    <col min="14336" max="14336" width="2.85546875" style="3" customWidth="1"/>
    <col min="14337" max="14337" width="37.42578125" style="3" customWidth="1"/>
    <col min="14338" max="14338" width="5.28515625" style="3" bestFit="1" customWidth="1"/>
    <col min="14339" max="14340" width="15.7109375" style="3" customWidth="1"/>
    <col min="14341" max="14342" width="2.85546875" style="3" customWidth="1"/>
    <col min="14343" max="14343" width="10.85546875" style="3" customWidth="1"/>
    <col min="14344" max="14344" width="2.85546875" style="3" customWidth="1"/>
    <col min="14345" max="14346" width="12.28515625" style="3" customWidth="1"/>
    <col min="14347" max="14347" width="2.85546875" style="3" customWidth="1"/>
    <col min="14348" max="14348" width="37.42578125" style="3" customWidth="1"/>
    <col min="14349" max="14350" width="15.7109375" style="3" customWidth="1"/>
    <col min="14351" max="14351" width="2.85546875" style="3" customWidth="1"/>
    <col min="14352" max="14352" width="10.85546875" style="3" customWidth="1"/>
    <col min="14353" max="14353" width="2.85546875" style="3" customWidth="1"/>
    <col min="14354" max="14591" width="6.7109375" style="3"/>
    <col min="14592" max="14592" width="2.85546875" style="3" customWidth="1"/>
    <col min="14593" max="14593" width="37.42578125" style="3" customWidth="1"/>
    <col min="14594" max="14594" width="5.28515625" style="3" bestFit="1" customWidth="1"/>
    <col min="14595" max="14596" width="15.7109375" style="3" customWidth="1"/>
    <col min="14597" max="14598" width="2.85546875" style="3" customWidth="1"/>
    <col min="14599" max="14599" width="10.85546875" style="3" customWidth="1"/>
    <col min="14600" max="14600" width="2.85546875" style="3" customWidth="1"/>
    <col min="14601" max="14602" width="12.28515625" style="3" customWidth="1"/>
    <col min="14603" max="14603" width="2.85546875" style="3" customWidth="1"/>
    <col min="14604" max="14604" width="37.42578125" style="3" customWidth="1"/>
    <col min="14605" max="14606" width="15.7109375" style="3" customWidth="1"/>
    <col min="14607" max="14607" width="2.85546875" style="3" customWidth="1"/>
    <col min="14608" max="14608" width="10.85546875" style="3" customWidth="1"/>
    <col min="14609" max="14609" width="2.85546875" style="3" customWidth="1"/>
    <col min="14610" max="14847" width="6.7109375" style="3"/>
    <col min="14848" max="14848" width="2.85546875" style="3" customWidth="1"/>
    <col min="14849" max="14849" width="37.42578125" style="3" customWidth="1"/>
    <col min="14850" max="14850" width="5.28515625" style="3" bestFit="1" customWidth="1"/>
    <col min="14851" max="14852" width="15.7109375" style="3" customWidth="1"/>
    <col min="14853" max="14854" width="2.85546875" style="3" customWidth="1"/>
    <col min="14855" max="14855" width="10.85546875" style="3" customWidth="1"/>
    <col min="14856" max="14856" width="2.85546875" style="3" customWidth="1"/>
    <col min="14857" max="14858" width="12.28515625" style="3" customWidth="1"/>
    <col min="14859" max="14859" width="2.85546875" style="3" customWidth="1"/>
    <col min="14860" max="14860" width="37.42578125" style="3" customWidth="1"/>
    <col min="14861" max="14862" width="15.7109375" style="3" customWidth="1"/>
    <col min="14863" max="14863" width="2.85546875" style="3" customWidth="1"/>
    <col min="14864" max="14864" width="10.85546875" style="3" customWidth="1"/>
    <col min="14865" max="14865" width="2.85546875" style="3" customWidth="1"/>
    <col min="14866" max="15103" width="6.7109375" style="3"/>
    <col min="15104" max="15104" width="2.85546875" style="3" customWidth="1"/>
    <col min="15105" max="15105" width="37.42578125" style="3" customWidth="1"/>
    <col min="15106" max="15106" width="5.28515625" style="3" bestFit="1" customWidth="1"/>
    <col min="15107" max="15108" width="15.7109375" style="3" customWidth="1"/>
    <col min="15109" max="15110" width="2.85546875" style="3" customWidth="1"/>
    <col min="15111" max="15111" width="10.85546875" style="3" customWidth="1"/>
    <col min="15112" max="15112" width="2.85546875" style="3" customWidth="1"/>
    <col min="15113" max="15114" width="12.28515625" style="3" customWidth="1"/>
    <col min="15115" max="15115" width="2.85546875" style="3" customWidth="1"/>
    <col min="15116" max="15116" width="37.42578125" style="3" customWidth="1"/>
    <col min="15117" max="15118" width="15.7109375" style="3" customWidth="1"/>
    <col min="15119" max="15119" width="2.85546875" style="3" customWidth="1"/>
    <col min="15120" max="15120" width="10.85546875" style="3" customWidth="1"/>
    <col min="15121" max="15121" width="2.85546875" style="3" customWidth="1"/>
    <col min="15122" max="15359" width="6.7109375" style="3"/>
    <col min="15360" max="15360" width="2.85546875" style="3" customWidth="1"/>
    <col min="15361" max="15361" width="37.42578125" style="3" customWidth="1"/>
    <col min="15362" max="15362" width="5.28515625" style="3" bestFit="1" customWidth="1"/>
    <col min="15363" max="15364" width="15.7109375" style="3" customWidth="1"/>
    <col min="15365" max="15366" width="2.85546875" style="3" customWidth="1"/>
    <col min="15367" max="15367" width="10.85546875" style="3" customWidth="1"/>
    <col min="15368" max="15368" width="2.85546875" style="3" customWidth="1"/>
    <col min="15369" max="15370" width="12.28515625" style="3" customWidth="1"/>
    <col min="15371" max="15371" width="2.85546875" style="3" customWidth="1"/>
    <col min="15372" max="15372" width="37.42578125" style="3" customWidth="1"/>
    <col min="15373" max="15374" width="15.7109375" style="3" customWidth="1"/>
    <col min="15375" max="15375" width="2.85546875" style="3" customWidth="1"/>
    <col min="15376" max="15376" width="10.85546875" style="3" customWidth="1"/>
    <col min="15377" max="15377" width="2.85546875" style="3" customWidth="1"/>
    <col min="15378" max="15615" width="6.7109375" style="3"/>
    <col min="15616" max="15616" width="2.85546875" style="3" customWidth="1"/>
    <col min="15617" max="15617" width="37.42578125" style="3" customWidth="1"/>
    <col min="15618" max="15618" width="5.28515625" style="3" bestFit="1" customWidth="1"/>
    <col min="15619" max="15620" width="15.7109375" style="3" customWidth="1"/>
    <col min="15621" max="15622" width="2.85546875" style="3" customWidth="1"/>
    <col min="15623" max="15623" width="10.85546875" style="3" customWidth="1"/>
    <col min="15624" max="15624" width="2.85546875" style="3" customWidth="1"/>
    <col min="15625" max="15626" width="12.28515625" style="3" customWidth="1"/>
    <col min="15627" max="15627" width="2.85546875" style="3" customWidth="1"/>
    <col min="15628" max="15628" width="37.42578125" style="3" customWidth="1"/>
    <col min="15629" max="15630" width="15.7109375" style="3" customWidth="1"/>
    <col min="15631" max="15631" width="2.85546875" style="3" customWidth="1"/>
    <col min="15632" max="15632" width="10.85546875" style="3" customWidth="1"/>
    <col min="15633" max="15633" width="2.85546875" style="3" customWidth="1"/>
    <col min="15634" max="15871" width="6.7109375" style="3"/>
    <col min="15872" max="15872" width="2.85546875" style="3" customWidth="1"/>
    <col min="15873" max="15873" width="37.42578125" style="3" customWidth="1"/>
    <col min="15874" max="15874" width="5.28515625" style="3" bestFit="1" customWidth="1"/>
    <col min="15875" max="15876" width="15.7109375" style="3" customWidth="1"/>
    <col min="15877" max="15878" width="2.85546875" style="3" customWidth="1"/>
    <col min="15879" max="15879" width="10.85546875" style="3" customWidth="1"/>
    <col min="15880" max="15880" width="2.85546875" style="3" customWidth="1"/>
    <col min="15881" max="15882" width="12.28515625" style="3" customWidth="1"/>
    <col min="15883" max="15883" width="2.85546875" style="3" customWidth="1"/>
    <col min="15884" max="15884" width="37.42578125" style="3" customWidth="1"/>
    <col min="15885" max="15886" width="15.7109375" style="3" customWidth="1"/>
    <col min="15887" max="15887" width="2.85546875" style="3" customWidth="1"/>
    <col min="15888" max="15888" width="10.85546875" style="3" customWidth="1"/>
    <col min="15889" max="15889" width="2.85546875" style="3" customWidth="1"/>
    <col min="15890" max="16127" width="6.7109375" style="3"/>
    <col min="16128" max="16128" width="2.85546875" style="3" customWidth="1"/>
    <col min="16129" max="16129" width="37.42578125" style="3" customWidth="1"/>
    <col min="16130" max="16130" width="5.28515625" style="3" bestFit="1" customWidth="1"/>
    <col min="16131" max="16132" width="15.7109375" style="3" customWidth="1"/>
    <col min="16133" max="16134" width="2.85546875" style="3" customWidth="1"/>
    <col min="16135" max="16135" width="10.85546875" style="3" customWidth="1"/>
    <col min="16136" max="16136" width="2.85546875" style="3" customWidth="1"/>
    <col min="16137" max="16138" width="12.28515625" style="3" customWidth="1"/>
    <col min="16139" max="16139" width="2.85546875" style="3" customWidth="1"/>
    <col min="16140" max="16140" width="37.42578125" style="3" customWidth="1"/>
    <col min="16141" max="16142" width="15.7109375" style="3" customWidth="1"/>
    <col min="16143" max="16143" width="2.85546875" style="3" customWidth="1"/>
    <col min="16144" max="16144" width="10.85546875" style="3" customWidth="1"/>
    <col min="16145" max="16145" width="2.85546875" style="3" customWidth="1"/>
    <col min="16146" max="16384" width="6.7109375" style="3"/>
  </cols>
  <sheetData>
    <row r="1" spans="1:255" x14ac:dyDescent="0.25">
      <c r="K1" s="1"/>
    </row>
    <row r="2" spans="1:255" x14ac:dyDescent="0.25">
      <c r="B2" s="943" t="s">
        <v>549</v>
      </c>
      <c r="C2" s="943"/>
      <c r="D2" s="5"/>
      <c r="E2" s="5"/>
      <c r="K2" s="1"/>
      <c r="L2" s="943"/>
      <c r="M2" s="5"/>
      <c r="N2" s="5"/>
      <c r="O2" s="5"/>
      <c r="P2" s="5"/>
      <c r="Q2" s="5"/>
    </row>
    <row r="3" spans="1:255" x14ac:dyDescent="0.25">
      <c r="B3" s="6" t="s">
        <v>1</v>
      </c>
      <c r="C3" s="7"/>
      <c r="D3" s="3"/>
      <c r="E3" s="946"/>
      <c r="F3" s="946"/>
      <c r="G3" s="946"/>
      <c r="K3" s="1"/>
      <c r="L3" s="6" t="s">
        <v>1</v>
      </c>
      <c r="P3" s="9"/>
    </row>
    <row r="4" spans="1:255" x14ac:dyDescent="0.25">
      <c r="B4" s="10" t="s">
        <v>2</v>
      </c>
      <c r="L4" s="11" t="s">
        <v>3</v>
      </c>
    </row>
    <row r="5" spans="1:255" x14ac:dyDescent="0.25">
      <c r="A5" s="12"/>
      <c r="B5" s="2297" t="s">
        <v>4</v>
      </c>
      <c r="C5" s="2297" t="s">
        <v>5</v>
      </c>
      <c r="D5" s="2297" t="s">
        <v>586</v>
      </c>
      <c r="E5" s="2297" t="s">
        <v>6</v>
      </c>
      <c r="F5" s="13"/>
      <c r="G5" s="2383" t="s">
        <v>587</v>
      </c>
      <c r="H5" s="14"/>
      <c r="I5" s="2383" t="s">
        <v>588</v>
      </c>
      <c r="J5" s="2383" t="s">
        <v>7</v>
      </c>
      <c r="K5" s="15"/>
      <c r="L5" s="2297" t="s">
        <v>4</v>
      </c>
      <c r="M5" s="2297" t="s">
        <v>586</v>
      </c>
      <c r="N5" s="2297" t="s">
        <v>6</v>
      </c>
      <c r="P5" s="2383" t="s">
        <v>587</v>
      </c>
      <c r="Q5" s="16"/>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row>
    <row r="6" spans="1:255" x14ac:dyDescent="0.25">
      <c r="A6" s="12"/>
      <c r="B6" s="2289"/>
      <c r="C6" s="2289"/>
      <c r="D6" s="2289"/>
      <c r="E6" s="2289"/>
      <c r="F6" s="13"/>
      <c r="G6" s="2286"/>
      <c r="H6" s="14"/>
      <c r="I6" s="2286"/>
      <c r="J6" s="2286"/>
      <c r="K6" s="15"/>
      <c r="L6" s="2289"/>
      <c r="M6" s="2289"/>
      <c r="N6" s="2289"/>
      <c r="O6" s="5"/>
      <c r="P6" s="2286"/>
      <c r="Q6" s="944"/>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row>
    <row r="7" spans="1:255" x14ac:dyDescent="0.25">
      <c r="A7" s="12"/>
      <c r="B7" s="2290"/>
      <c r="C7" s="2290"/>
      <c r="D7" s="2290"/>
      <c r="E7" s="2290"/>
      <c r="F7" s="13"/>
      <c r="G7" s="2287"/>
      <c r="H7" s="14"/>
      <c r="I7" s="2287"/>
      <c r="J7" s="2287"/>
      <c r="K7" s="15"/>
      <c r="L7" s="2290"/>
      <c r="M7" s="2290"/>
      <c r="N7" s="2290"/>
      <c r="P7" s="2287"/>
      <c r="Q7" s="944"/>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row>
    <row r="8" spans="1:255" x14ac:dyDescent="0.25">
      <c r="A8" s="16"/>
      <c r="B8" s="16"/>
      <c r="C8" s="16"/>
      <c r="D8" s="16"/>
      <c r="E8" s="16"/>
      <c r="F8" s="16"/>
      <c r="G8" s="944"/>
      <c r="H8" s="16"/>
      <c r="I8" s="19"/>
      <c r="J8" s="16"/>
      <c r="K8" s="944"/>
      <c r="L8" s="16"/>
      <c r="M8" s="16"/>
      <c r="N8" s="16"/>
      <c r="O8" s="16"/>
      <c r="P8" s="944"/>
      <c r="Q8" s="944"/>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row>
    <row r="9" spans="1:255" x14ac:dyDescent="0.25">
      <c r="B9" s="353" t="s">
        <v>8</v>
      </c>
      <c r="C9" s="21"/>
      <c r="D9" s="21"/>
      <c r="E9" s="21"/>
      <c r="F9" s="21"/>
      <c r="G9" s="945"/>
      <c r="I9" s="23"/>
      <c r="K9" s="945"/>
      <c r="L9" s="948" t="s">
        <v>8</v>
      </c>
      <c r="M9" s="21"/>
      <c r="N9" s="945"/>
      <c r="O9" s="2"/>
      <c r="P9" s="945"/>
      <c r="Q9" s="945"/>
    </row>
    <row r="10" spans="1:255" x14ac:dyDescent="0.25">
      <c r="A10" s="25"/>
      <c r="B10" s="1050" t="s">
        <v>127</v>
      </c>
      <c r="C10" s="1996" t="s">
        <v>431</v>
      </c>
      <c r="D10" s="1039">
        <v>6701.84</v>
      </c>
      <c r="E10" s="1039">
        <v>6193.05</v>
      </c>
      <c r="F10" s="28"/>
      <c r="G10" s="1186">
        <f>(D10-E10)/E10</f>
        <v>8.2154996326527313E-2</v>
      </c>
      <c r="I10" s="1188">
        <f>VLOOKUP(B10,'FX rates'!$B$9:$K$114,4,FALSE)</f>
        <v>2</v>
      </c>
      <c r="J10" s="1188">
        <f>VLOOKUP(B10,'FX rates'!$B$9:$K$114,5,FALSE)</f>
        <v>2</v>
      </c>
      <c r="K10" s="29"/>
      <c r="L10" s="1026" t="s">
        <v>127</v>
      </c>
      <c r="M10" s="1039">
        <f t="shared" ref="M10:N13" si="0">D10/I10</f>
        <v>3350.92</v>
      </c>
      <c r="N10" s="1039">
        <f t="shared" si="0"/>
        <v>3096.5250000000001</v>
      </c>
      <c r="O10" s="2"/>
      <c r="P10" s="1186">
        <f>M10/N10-1</f>
        <v>8.2154996326527341E-2</v>
      </c>
      <c r="Q10" s="990"/>
    </row>
    <row r="11" spans="1:255" x14ac:dyDescent="0.25">
      <c r="A11" s="25"/>
      <c r="B11" s="1725" t="s">
        <v>129</v>
      </c>
      <c r="C11" s="1997" t="s">
        <v>433</v>
      </c>
      <c r="D11" s="911">
        <v>1683424.29</v>
      </c>
      <c r="E11" s="911">
        <v>1576398.87</v>
      </c>
      <c r="F11" s="28"/>
      <c r="G11" s="1061">
        <f>(D11-E11)/E11</f>
        <v>6.7892347575712178E-2</v>
      </c>
      <c r="I11" s="1187">
        <f>VLOOKUP(B11,'FX rates'!$B$9:$K$114,4,FALSE)</f>
        <v>559.13567699999999</v>
      </c>
      <c r="J11" s="1187">
        <f>VLOOKUP(B11,'FX rates'!$B$9:$K$114,5,FALSE)</f>
        <v>539.57000000000005</v>
      </c>
      <c r="K11" s="29"/>
      <c r="L11" s="1086" t="s">
        <v>129</v>
      </c>
      <c r="M11" s="911">
        <f t="shared" si="0"/>
        <v>3010.7617153537494</v>
      </c>
      <c r="N11" s="911">
        <f t="shared" si="0"/>
        <v>2921.5836128769206</v>
      </c>
      <c r="O11" s="2"/>
      <c r="P11" s="1061">
        <f t="shared" ref="P11:P13" si="1">M11/N11-1</f>
        <v>3.05238919344204E-2</v>
      </c>
      <c r="Q11" s="990"/>
    </row>
    <row r="12" spans="1:255" x14ac:dyDescent="0.25">
      <c r="A12" s="25"/>
      <c r="B12" s="1725" t="s">
        <v>128</v>
      </c>
      <c r="C12" s="1997" t="s">
        <v>22</v>
      </c>
      <c r="D12" s="911">
        <v>15023.71</v>
      </c>
      <c r="E12" s="911">
        <v>13563.97</v>
      </c>
      <c r="F12" s="34"/>
      <c r="G12" s="1061">
        <f>(D12-E12)/E12</f>
        <v>0.10761893457446454</v>
      </c>
      <c r="I12" s="1187">
        <f>VLOOKUP(B12,'FX rates'!$B$9:$K$114,4,FALSE)</f>
        <v>1</v>
      </c>
      <c r="J12" s="1187">
        <f>VLOOKUP(B12,'FX rates'!$B$9:$K$114,5,FALSE)</f>
        <v>1</v>
      </c>
      <c r="K12" s="35"/>
      <c r="L12" s="1086" t="s">
        <v>128</v>
      </c>
      <c r="M12" s="911">
        <f t="shared" si="0"/>
        <v>15023.71</v>
      </c>
      <c r="N12" s="911">
        <f t="shared" si="0"/>
        <v>13563.97</v>
      </c>
      <c r="O12" s="2"/>
      <c r="P12" s="1061">
        <f t="shared" si="1"/>
        <v>0.10761893457446448</v>
      </c>
      <c r="Q12" s="990"/>
    </row>
    <row r="13" spans="1:255" ht="14.25" customHeight="1" x14ac:dyDescent="0.25">
      <c r="A13" s="25"/>
      <c r="B13" s="1053" t="s">
        <v>135</v>
      </c>
      <c r="C13" s="1998" t="s">
        <v>434</v>
      </c>
      <c r="D13" s="912">
        <v>1163563.1000000001</v>
      </c>
      <c r="E13" s="912">
        <v>819108.57</v>
      </c>
      <c r="F13" s="34"/>
      <c r="G13" s="1057">
        <f>(D13-E13)/E13</f>
        <v>0.42052365536842101</v>
      </c>
      <c r="I13" s="1189">
        <f>VLOOKUP(B13,'FX rates'!$B$9:$K$114,4,FALSE)</f>
        <v>123.719477</v>
      </c>
      <c r="J13" s="1189">
        <f>VLOOKUP(B13,'FX rates'!$B$9:$K$114,5,FALSE)</f>
        <v>127.58</v>
      </c>
      <c r="K13" s="1"/>
      <c r="L13" s="1191" t="s">
        <v>135</v>
      </c>
      <c r="M13" s="912">
        <f t="shared" si="0"/>
        <v>9404.8498119661472</v>
      </c>
      <c r="N13" s="912">
        <f t="shared" si="0"/>
        <v>6420.3524847154722</v>
      </c>
      <c r="P13" s="1057">
        <f t="shared" si="1"/>
        <v>0.46484945092277719</v>
      </c>
    </row>
    <row r="14" spans="1:255" x14ac:dyDescent="0.25">
      <c r="B14" s="40"/>
      <c r="C14" s="162"/>
      <c r="D14" s="34"/>
      <c r="E14" s="34"/>
      <c r="F14" s="34"/>
      <c r="G14" s="34"/>
      <c r="H14" s="34"/>
      <c r="I14" s="34"/>
      <c r="J14" s="34"/>
      <c r="K14" s="1"/>
      <c r="L14" s="45"/>
      <c r="M14" s="187"/>
      <c r="N14" s="187"/>
      <c r="O14" s="2"/>
      <c r="P14" s="1192"/>
    </row>
    <row r="15" spans="1:255" x14ac:dyDescent="0.25">
      <c r="B15" s="40"/>
      <c r="C15" s="162"/>
      <c r="D15" s="34"/>
      <c r="E15" s="34"/>
      <c r="F15" s="34"/>
      <c r="G15" s="34"/>
      <c r="H15" s="34"/>
      <c r="I15" s="34"/>
      <c r="J15" s="34"/>
      <c r="K15" s="1"/>
      <c r="L15" s="45"/>
      <c r="M15" s="187"/>
      <c r="N15" s="187"/>
      <c r="O15" s="2"/>
      <c r="P15" s="42"/>
      <c r="Q15" s="48"/>
    </row>
    <row r="16" spans="1:255" x14ac:dyDescent="0.25">
      <c r="B16" s="948" t="s">
        <v>27</v>
      </c>
      <c r="C16" s="108"/>
      <c r="D16" s="34"/>
      <c r="E16" s="34"/>
      <c r="F16" s="34"/>
      <c r="G16" s="34"/>
      <c r="H16" s="34"/>
      <c r="I16" s="34"/>
      <c r="J16" s="34"/>
      <c r="K16" s="29"/>
      <c r="L16" s="948" t="s">
        <v>27</v>
      </c>
      <c r="M16" s="115"/>
      <c r="N16" s="115"/>
      <c r="O16" s="2"/>
      <c r="P16" s="48"/>
      <c r="Q16" s="48"/>
    </row>
    <row r="17" spans="1:17" x14ac:dyDescent="0.25">
      <c r="A17" s="25"/>
      <c r="B17" s="1026" t="s">
        <v>140</v>
      </c>
      <c r="C17" s="1996" t="s">
        <v>141</v>
      </c>
      <c r="D17" s="574">
        <v>3476007.2</v>
      </c>
      <c r="E17" s="1190">
        <v>2642741.2000000002</v>
      </c>
      <c r="F17" s="28"/>
      <c r="G17" s="1186">
        <f>(D17-E17)/E17</f>
        <v>0.31530367029507089</v>
      </c>
      <c r="I17" s="1188">
        <f>VLOOKUP(B17,'FX rates'!$B$9:$K$114,4,FALSE)</f>
        <v>82.473297000000002</v>
      </c>
      <c r="J17" s="1188">
        <f>VLOOKUP(B17,'FX rates'!$B$9:$K$114,5,FALSE)</f>
        <v>77.606999999999999</v>
      </c>
      <c r="K17" s="29"/>
      <c r="L17" s="36" t="s">
        <v>140</v>
      </c>
      <c r="M17" s="1190">
        <f t="shared" ref="M17:N19" si="2">D17/I17</f>
        <v>42147.062460713802</v>
      </c>
      <c r="N17" s="1190">
        <f t="shared" si="2"/>
        <v>34052.871519321714</v>
      </c>
      <c r="P17" s="1186">
        <f>M17/N17-1</f>
        <v>0.23769481339626286</v>
      </c>
      <c r="Q17" s="42"/>
    </row>
    <row r="18" spans="1:17" x14ac:dyDescent="0.25">
      <c r="A18" s="25"/>
      <c r="B18" s="1024" t="s">
        <v>144</v>
      </c>
      <c r="C18" s="1997" t="s">
        <v>36</v>
      </c>
      <c r="D18" s="283">
        <v>222894355.21000001</v>
      </c>
      <c r="E18" s="57">
        <v>151812749.37</v>
      </c>
      <c r="F18" s="34"/>
      <c r="G18" s="1061">
        <f>D18/E18-1</f>
        <v>0.46821894824366161</v>
      </c>
      <c r="I18" s="1187">
        <f>VLOOKUP(B18,'FX rates'!$B$9:$K$114,4,FALSE)</f>
        <v>22640.28932</v>
      </c>
      <c r="J18" s="1187">
        <f>VLOOKUP(B18,'FX rates'!$B$9:$K$114,5,FALSE)</f>
        <v>22468</v>
      </c>
      <c r="K18" s="29"/>
      <c r="L18" s="36" t="s">
        <v>144</v>
      </c>
      <c r="M18" s="57">
        <f t="shared" si="2"/>
        <v>9845.0312210939537</v>
      </c>
      <c r="N18" s="57">
        <f t="shared" si="2"/>
        <v>6756.8430376535516</v>
      </c>
      <c r="P18" s="1061">
        <f t="shared" ref="P18:P19" si="3">M18/N18-1</f>
        <v>0.45704601486685381</v>
      </c>
      <c r="Q18" s="42"/>
    </row>
    <row r="19" spans="1:17" x14ac:dyDescent="0.25">
      <c r="A19" s="25"/>
      <c r="B19" s="1025" t="s">
        <v>147</v>
      </c>
      <c r="C19" s="1998" t="s">
        <v>29</v>
      </c>
      <c r="D19" s="1423">
        <v>131.18</v>
      </c>
      <c r="E19" s="905">
        <v>179.8</v>
      </c>
      <c r="F19" s="34"/>
      <c r="G19" s="1057">
        <f>D19/E19-1</f>
        <v>-0.27041156840934377</v>
      </c>
      <c r="I19" s="1189">
        <f>VLOOKUP(B19,'FX rates'!$B$9:$K$114,4,FALSE)</f>
        <v>1.280929</v>
      </c>
      <c r="J19" s="1189">
        <f>VLOOKUP(B19,'FX rates'!$B$9:$K$114,5,FALSE)</f>
        <v>1.3875999999999999</v>
      </c>
      <c r="K19" s="29"/>
      <c r="L19" s="39" t="s">
        <v>147</v>
      </c>
      <c r="M19" s="905">
        <f t="shared" si="2"/>
        <v>102.41004770756226</v>
      </c>
      <c r="N19" s="905">
        <f t="shared" si="2"/>
        <v>129.57624675699051</v>
      </c>
      <c r="P19" s="1057">
        <f t="shared" si="3"/>
        <v>-0.20965415907111595</v>
      </c>
      <c r="Q19" s="42"/>
    </row>
    <row r="20" spans="1:17" x14ac:dyDescent="0.25">
      <c r="B20" s="45"/>
      <c r="C20" s="162"/>
      <c r="D20" s="41"/>
      <c r="E20" s="41"/>
      <c r="F20" s="34"/>
      <c r="G20" s="34"/>
      <c r="H20" s="34"/>
      <c r="I20" s="34"/>
      <c r="J20" s="34"/>
      <c r="K20" s="29"/>
      <c r="L20" s="45"/>
      <c r="M20" s="41"/>
      <c r="N20" s="41"/>
      <c r="P20" s="42"/>
      <c r="Q20" s="48"/>
    </row>
    <row r="21" spans="1:17" x14ac:dyDescent="0.25">
      <c r="B21" s="40"/>
      <c r="C21" s="162"/>
      <c r="D21" s="34"/>
      <c r="E21" s="34"/>
      <c r="F21" s="34"/>
      <c r="G21" s="34"/>
      <c r="H21" s="34"/>
      <c r="I21" s="34"/>
      <c r="J21" s="34"/>
      <c r="K21" s="29"/>
      <c r="L21" s="50"/>
      <c r="M21" s="52"/>
      <c r="N21" s="52"/>
      <c r="P21" s="48"/>
      <c r="Q21" s="48"/>
    </row>
    <row r="22" spans="1:17" x14ac:dyDescent="0.25">
      <c r="A22" s="25"/>
      <c r="B22" s="948" t="s">
        <v>59</v>
      </c>
      <c r="C22" s="108"/>
      <c r="D22" s="81"/>
      <c r="E22" s="81"/>
      <c r="F22" s="34"/>
      <c r="G22" s="34"/>
      <c r="H22" s="34"/>
      <c r="I22" s="34"/>
      <c r="J22" s="34"/>
      <c r="K22" s="1"/>
      <c r="L22" s="948" t="s">
        <v>59</v>
      </c>
      <c r="M22" s="115"/>
      <c r="N22" s="115"/>
      <c r="O22" s="1"/>
      <c r="P22" s="48"/>
      <c r="Q22" s="48"/>
    </row>
    <row r="23" spans="1:17" x14ac:dyDescent="0.25">
      <c r="A23" s="25"/>
      <c r="B23" s="31" t="s">
        <v>152</v>
      </c>
      <c r="C23" s="1248" t="s">
        <v>153</v>
      </c>
      <c r="D23" s="847">
        <v>17296147</v>
      </c>
      <c r="E23" s="1881">
        <v>17943286</v>
      </c>
      <c r="F23" s="34"/>
      <c r="G23" s="1186">
        <f t="shared" ref="G23:G37" si="4">D23/E23-1</f>
        <v>-3.6065801994127455E-2</v>
      </c>
      <c r="I23" s="1188">
        <f>VLOOKUP(B23,'FX rates'!$B$9:$K$114,4,FALSE)</f>
        <v>1505.09241</v>
      </c>
      <c r="J23" s="1188">
        <f>VLOOKUP(B23,'FX rates'!$B$9:$K$114,5,FALSE)</f>
        <v>1475.2</v>
      </c>
      <c r="K23" s="1"/>
      <c r="L23" s="1050" t="s">
        <v>152</v>
      </c>
      <c r="M23" s="854">
        <f t="shared" ref="M23:M37" si="5">D23/I23</f>
        <v>11491.750861995244</v>
      </c>
      <c r="N23" s="55">
        <f t="shared" ref="N23:N37" si="6">E23/J23</f>
        <v>12163.290401301518</v>
      </c>
      <c r="O23" s="1"/>
      <c r="P23" s="1635">
        <f>M23/N23-1</f>
        <v>-5.5210351570198157E-2</v>
      </c>
      <c r="Q23" s="48"/>
    </row>
    <row r="24" spans="1:17" x14ac:dyDescent="0.25">
      <c r="B24" s="31" t="s">
        <v>554</v>
      </c>
      <c r="C24" s="1249" t="s">
        <v>555</v>
      </c>
      <c r="D24" s="848">
        <v>44408.06</v>
      </c>
      <c r="E24" s="1880">
        <v>46571.96</v>
      </c>
      <c r="F24" s="28"/>
      <c r="G24" s="1061">
        <f t="shared" si="4"/>
        <v>-4.6463580231538515E-2</v>
      </c>
      <c r="I24" s="1187">
        <f>VLOOKUP(B24,'FX rates'!$B$9:$K$114,4,FALSE)</f>
        <v>9.6886240000000008</v>
      </c>
      <c r="J24" s="1187">
        <f>VLOOKUP(B24,'FX rates'!$B$9:$K$114,5,FALSE)</f>
        <v>10.634600000000001</v>
      </c>
      <c r="K24" s="1"/>
      <c r="L24" s="1725" t="s">
        <v>554</v>
      </c>
      <c r="M24" s="846">
        <f t="shared" si="5"/>
        <v>4583.5259991511684</v>
      </c>
      <c r="N24" s="59">
        <f t="shared" si="6"/>
        <v>4379.2864799804411</v>
      </c>
      <c r="O24" s="1"/>
      <c r="P24" s="1094" t="s">
        <v>123</v>
      </c>
      <c r="Q24" s="48"/>
    </row>
    <row r="25" spans="1:17" x14ac:dyDescent="0.25">
      <c r="B25" s="31" t="s">
        <v>156</v>
      </c>
      <c r="C25" s="313" t="s">
        <v>568</v>
      </c>
      <c r="D25" s="1424">
        <v>6836230.3399999999</v>
      </c>
      <c r="E25" s="1880">
        <v>7706268.71</v>
      </c>
      <c r="F25" s="34"/>
      <c r="G25" s="1061">
        <f t="shared" si="4"/>
        <v>-0.11290008209433433</v>
      </c>
      <c r="I25" s="1187">
        <f>VLOOKUP(B25,'FX rates'!$B$9:$K$114,4,FALSE)</f>
        <v>547.52470700000003</v>
      </c>
      <c r="J25" s="1187">
        <f>VLOOKUP(B25,'FX rates'!$B$9:$K$114,5,FALSE)</f>
        <v>623.29999999999995</v>
      </c>
      <c r="K25" s="67"/>
      <c r="L25" s="1725" t="s">
        <v>156</v>
      </c>
      <c r="M25" s="846">
        <f t="shared" si="5"/>
        <v>12485.702019653332</v>
      </c>
      <c r="N25" s="59">
        <f t="shared" si="6"/>
        <v>12363.659088721322</v>
      </c>
      <c r="O25" s="1"/>
      <c r="P25" s="1094">
        <f>M25/N25-1</f>
        <v>9.8711012699583822E-3</v>
      </c>
      <c r="Q25" s="48"/>
    </row>
    <row r="26" spans="1:17" x14ac:dyDescent="0.25">
      <c r="B26" s="31" t="s">
        <v>158</v>
      </c>
      <c r="C26" s="313" t="s">
        <v>159</v>
      </c>
      <c r="D26" s="848">
        <v>91740</v>
      </c>
      <c r="E26" s="848">
        <v>76342.600000000006</v>
      </c>
      <c r="F26" s="34"/>
      <c r="G26" s="1061">
        <f t="shared" si="4"/>
        <v>0.20168817933892735</v>
      </c>
      <c r="I26" s="1187">
        <f>VLOOKUP(B26,'FX rates'!$B$9:$K$114,4,FALSE)</f>
        <v>3.883775</v>
      </c>
      <c r="J26" s="1187">
        <f>VLOOKUP(B26,'FX rates'!$B$9:$K$114,5,FALSE)</f>
        <v>4.3106999999999998</v>
      </c>
      <c r="K26" s="67"/>
      <c r="L26" s="1725" t="s">
        <v>158</v>
      </c>
      <c r="M26" s="846">
        <f t="shared" si="5"/>
        <v>23621.347786625127</v>
      </c>
      <c r="N26" s="59">
        <f t="shared" si="6"/>
        <v>17710.023894031136</v>
      </c>
      <c r="O26" s="1"/>
      <c r="P26" s="1094">
        <f>M26/N26-1</f>
        <v>0.33378407211445404</v>
      </c>
      <c r="Q26" s="48"/>
    </row>
    <row r="27" spans="1:17" x14ac:dyDescent="0.25">
      <c r="B27" s="31" t="s">
        <v>160</v>
      </c>
      <c r="C27" s="313" t="s">
        <v>161</v>
      </c>
      <c r="D27" s="848">
        <v>8169200.8200000003</v>
      </c>
      <c r="E27" s="848">
        <v>6615530.9800000004</v>
      </c>
      <c r="F27" s="34"/>
      <c r="G27" s="1061">
        <f t="shared" si="4"/>
        <v>0.23485187276683273</v>
      </c>
      <c r="I27" s="1187">
        <f>VLOOKUP(B27,'FX rates'!$B$9:$K$114,4,FALSE)</f>
        <v>258.89727800000003</v>
      </c>
      <c r="J27" s="1187">
        <f>VLOOKUP(B27,'FX rates'!$B$9:$K$114,5,FALSE)</f>
        <v>293.32799999999997</v>
      </c>
      <c r="K27" s="29"/>
      <c r="L27" s="1725" t="s">
        <v>160</v>
      </c>
      <c r="M27" s="846">
        <f t="shared" si="5"/>
        <v>31553.8304732582</v>
      </c>
      <c r="N27" s="59">
        <f t="shared" si="6"/>
        <v>22553.356583756071</v>
      </c>
      <c r="O27" s="1"/>
      <c r="P27" s="1094">
        <f>M27/N27-1</f>
        <v>0.39907469453946698</v>
      </c>
      <c r="Q27" s="48"/>
    </row>
    <row r="28" spans="1:17" x14ac:dyDescent="0.25">
      <c r="B28" s="31" t="s">
        <v>164</v>
      </c>
      <c r="C28" s="313" t="s">
        <v>64</v>
      </c>
      <c r="D28" s="848">
        <v>5273.92</v>
      </c>
      <c r="E28" s="911">
        <v>4999.84</v>
      </c>
      <c r="F28" s="34"/>
      <c r="G28" s="1061">
        <f t="shared" si="4"/>
        <v>5.4817754168133392E-2</v>
      </c>
      <c r="I28" s="1187">
        <f>VLOOKUP(B28,'FX rates'!$B$9:$K$114,4,FALSE)</f>
        <v>0.83469599999999999</v>
      </c>
      <c r="J28" s="1187">
        <f>VLOOKUP(B28,'FX rates'!$B$9:$K$114,5,FALSE)</f>
        <v>0.95010099999999997</v>
      </c>
      <c r="K28" s="29"/>
      <c r="L28" s="1725" t="s">
        <v>164</v>
      </c>
      <c r="M28" s="846">
        <f t="shared" si="5"/>
        <v>6318.372197782187</v>
      </c>
      <c r="N28" s="59">
        <f t="shared" si="6"/>
        <v>5262.4299942848183</v>
      </c>
      <c r="O28" s="1"/>
      <c r="P28" s="1094">
        <f t="shared" ref="P28:P37" si="7">M28/N28-1</f>
        <v>0.20065676971364144</v>
      </c>
      <c r="Q28" s="48"/>
    </row>
    <row r="29" spans="1:17" x14ac:dyDescent="0.25">
      <c r="B29" s="31" t="s">
        <v>166</v>
      </c>
      <c r="C29" s="313" t="s">
        <v>64</v>
      </c>
      <c r="D29" s="848">
        <v>3718929.15</v>
      </c>
      <c r="E29" s="911">
        <v>3290594.87</v>
      </c>
      <c r="F29" s="34"/>
      <c r="G29" s="1061">
        <f t="shared" si="4"/>
        <v>0.13016925416892766</v>
      </c>
      <c r="I29" s="1187">
        <f>VLOOKUP(B29,'FX rates'!$B$9:$K$114,4,FALSE)</f>
        <v>0.83469599999999999</v>
      </c>
      <c r="J29" s="1187">
        <f>VLOOKUP(B29,'FX rates'!$B$9:$K$114,5,FALSE)</f>
        <v>0.95010099999999997</v>
      </c>
      <c r="K29" s="67"/>
      <c r="L29" s="1725" t="s">
        <v>166</v>
      </c>
      <c r="M29" s="846">
        <f t="shared" si="5"/>
        <v>4455429.4617441557</v>
      </c>
      <c r="N29" s="59">
        <f t="shared" si="6"/>
        <v>3463415.8578930032</v>
      </c>
      <c r="O29" s="1"/>
      <c r="P29" s="1094">
        <f t="shared" si="7"/>
        <v>0.28642636187923798</v>
      </c>
      <c r="Q29" s="48"/>
    </row>
    <row r="30" spans="1:17" x14ac:dyDescent="0.25">
      <c r="B30" s="31" t="s">
        <v>169</v>
      </c>
      <c r="C30" s="313" t="s">
        <v>170</v>
      </c>
      <c r="D30" s="848">
        <v>36018</v>
      </c>
      <c r="E30" s="911">
        <v>32017</v>
      </c>
      <c r="F30" s="34"/>
      <c r="G30" s="1061">
        <f t="shared" si="4"/>
        <v>0.12496486241684113</v>
      </c>
      <c r="I30" s="1187">
        <f>VLOOKUP(B30,'FX rates'!$B$9:$K$114,4,FALSE)</f>
        <v>12.355112</v>
      </c>
      <c r="J30" s="1187">
        <f>VLOOKUP(B30,'FX rates'!$B$9:$K$114,5,FALSE)</f>
        <v>13.7004</v>
      </c>
      <c r="K30" s="29"/>
      <c r="L30" s="1725" t="s">
        <v>169</v>
      </c>
      <c r="M30" s="846">
        <f t="shared" si="5"/>
        <v>2915.2305539601743</v>
      </c>
      <c r="N30" s="59">
        <f t="shared" si="6"/>
        <v>2336.9390674724827</v>
      </c>
      <c r="O30" s="1"/>
      <c r="P30" s="1094">
        <f t="shared" si="7"/>
        <v>0.2474568098658827</v>
      </c>
    </row>
    <row r="31" spans="1:17" x14ac:dyDescent="0.25">
      <c r="B31" s="31" t="s">
        <v>173</v>
      </c>
      <c r="C31" s="313" t="s">
        <v>174</v>
      </c>
      <c r="D31" s="848">
        <v>3822406720.23913</v>
      </c>
      <c r="E31" s="911">
        <v>3347863068.9284</v>
      </c>
      <c r="F31" s="34"/>
      <c r="G31" s="1061">
        <f t="shared" si="4"/>
        <v>0.14174523913925308</v>
      </c>
      <c r="I31" s="1187">
        <f>VLOOKUP(B31,'FX rates'!$B$9:$K$114,4,FALSE)</f>
        <v>35185.865111999999</v>
      </c>
      <c r="J31" s="1187">
        <f>VLOOKUP(B31,'FX rates'!$B$9:$K$114,5,FALSE)</f>
        <v>30052</v>
      </c>
      <c r="K31" s="67"/>
      <c r="L31" s="1725" t="s">
        <v>173</v>
      </c>
      <c r="M31" s="846">
        <f t="shared" si="5"/>
        <v>108634.72329220956</v>
      </c>
      <c r="N31" s="59">
        <f t="shared" si="6"/>
        <v>111402.33824465593</v>
      </c>
      <c r="O31" s="1"/>
      <c r="P31" s="1094">
        <f t="shared" si="7"/>
        <v>-2.484341887302477E-2</v>
      </c>
      <c r="Q31" s="991"/>
    </row>
    <row r="32" spans="1:17" x14ac:dyDescent="0.25">
      <c r="B32" s="31" t="s">
        <v>658</v>
      </c>
      <c r="C32" s="313" t="s">
        <v>22</v>
      </c>
      <c r="D32" s="848">
        <v>248.93</v>
      </c>
      <c r="E32" s="911">
        <v>104.1</v>
      </c>
      <c r="F32" s="34"/>
      <c r="G32" s="1061">
        <f t="shared" si="4"/>
        <v>1.391258405379443</v>
      </c>
      <c r="I32" s="1187">
        <f>VLOOKUP(B32,'FX rates'!$B$9:$K$114,4,FALSE)</f>
        <v>13.185822</v>
      </c>
      <c r="J32" s="1187">
        <f>VLOOKUP(B32,'FX rates'!$B$9:$K$114,5,FALSE)</f>
        <v>12.565300000000001</v>
      </c>
      <c r="K32" s="29"/>
      <c r="L32" s="1725" t="s">
        <v>559</v>
      </c>
      <c r="M32" s="846">
        <f t="shared" si="5"/>
        <v>18.878610677438235</v>
      </c>
      <c r="N32" s="59">
        <f t="shared" si="6"/>
        <v>8.2847206194838154</v>
      </c>
      <c r="O32" s="1"/>
      <c r="P32" s="1094">
        <f t="shared" si="7"/>
        <v>1.2787262895793918</v>
      </c>
    </row>
    <row r="33" spans="1:254" x14ac:dyDescent="0.25">
      <c r="B33" s="31" t="s">
        <v>569</v>
      </c>
      <c r="C33" s="313" t="s">
        <v>155</v>
      </c>
      <c r="D33" s="911">
        <v>21852.31</v>
      </c>
      <c r="E33" s="848">
        <v>19300.259999999998</v>
      </c>
      <c r="F33" s="34"/>
      <c r="G33" s="1061">
        <f t="shared" si="4"/>
        <v>0.13222878862771803</v>
      </c>
      <c r="I33" s="1187">
        <f>VLOOKUP(B33,'FX rates'!$B$9:$K$114,4,FALSE)</f>
        <v>2.4490940000000001</v>
      </c>
      <c r="J33" s="1187">
        <f>VLOOKUP(B33,'FX rates'!$B$9:$K$114,5,FALSE)</f>
        <v>2.2965</v>
      </c>
      <c r="K33" s="67"/>
      <c r="L33" s="1725" t="s">
        <v>569</v>
      </c>
      <c r="M33" s="846">
        <f t="shared" si="5"/>
        <v>8922.6097487479037</v>
      </c>
      <c r="N33" s="59">
        <f t="shared" si="6"/>
        <v>8404.2064010450686</v>
      </c>
      <c r="O33" s="1"/>
      <c r="P33" s="1094">
        <f t="shared" si="7"/>
        <v>6.1683795347811987E-2</v>
      </c>
    </row>
    <row r="34" spans="1:254" x14ac:dyDescent="0.25">
      <c r="A34" s="82"/>
      <c r="B34" s="31" t="s">
        <v>175</v>
      </c>
      <c r="C34" s="313" t="s">
        <v>176</v>
      </c>
      <c r="D34" s="848">
        <v>145527.87</v>
      </c>
      <c r="E34" s="911">
        <v>120413.33</v>
      </c>
      <c r="F34" s="34"/>
      <c r="G34" s="1061">
        <f t="shared" si="4"/>
        <v>0.20856943330111366</v>
      </c>
      <c r="I34" s="1187">
        <f>VLOOKUP(B34,'FX rates'!$B$9:$K$114,4,FALSE)</f>
        <v>27.996941</v>
      </c>
      <c r="J34" s="1187">
        <f>VLOOKUP(B34,'FX rates'!$B$9:$K$114,5,FALSE)</f>
        <v>26.907</v>
      </c>
      <c r="K34" s="29"/>
      <c r="L34" s="1725" t="s">
        <v>175</v>
      </c>
      <c r="M34" s="846">
        <f t="shared" si="5"/>
        <v>5197.9918091765812</v>
      </c>
      <c r="N34" s="59">
        <f t="shared" si="6"/>
        <v>4475.1674285501913</v>
      </c>
      <c r="O34" s="1"/>
      <c r="P34" s="1094">
        <f t="shared" si="7"/>
        <v>0.16151895815450223</v>
      </c>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row>
    <row r="35" spans="1:254" x14ac:dyDescent="0.25">
      <c r="B35" s="31" t="s">
        <v>177</v>
      </c>
      <c r="C35" s="313" t="s">
        <v>178</v>
      </c>
      <c r="D35" s="848">
        <v>741033.84</v>
      </c>
      <c r="E35" s="911">
        <v>579492.94999999995</v>
      </c>
      <c r="F35" s="34"/>
      <c r="G35" s="1061">
        <f t="shared" si="4"/>
        <v>0.27876247674799148</v>
      </c>
      <c r="I35" s="1187">
        <f>VLOOKUP(B35,'FX rates'!$B$9:$K$114,4,FALSE)</f>
        <v>3.4840659999999999</v>
      </c>
      <c r="J35" s="1187">
        <f>VLOOKUP(B35,'FX rates'!$B$9:$K$114,5,FALSE)</f>
        <v>4.1783000000000001</v>
      </c>
      <c r="K35" s="67"/>
      <c r="L35" s="1725" t="s">
        <v>177</v>
      </c>
      <c r="M35" s="846">
        <f t="shared" si="5"/>
        <v>212692.25095046993</v>
      </c>
      <c r="N35" s="59">
        <f t="shared" si="6"/>
        <v>138691.0824976665</v>
      </c>
      <c r="O35" s="1"/>
      <c r="P35" s="1094">
        <f t="shared" si="7"/>
        <v>0.53356832407771071</v>
      </c>
    </row>
    <row r="36" spans="1:254" x14ac:dyDescent="0.25">
      <c r="B36" s="31" t="s">
        <v>179</v>
      </c>
      <c r="C36" s="313" t="s">
        <v>64</v>
      </c>
      <c r="D36" s="911">
        <v>125744.21</v>
      </c>
      <c r="E36" s="2028">
        <v>95200.93</v>
      </c>
      <c r="F36" s="34"/>
      <c r="G36" s="1061">
        <f t="shared" si="4"/>
        <v>0.32082963895415739</v>
      </c>
      <c r="I36" s="1187">
        <f>VLOOKUP(B36,'FX rates'!$B$9:$K$114,4,FALSE)</f>
        <v>0.83469599999999999</v>
      </c>
      <c r="J36" s="1187">
        <f>VLOOKUP(B36,'FX rates'!$B$9:$K$114,5,FALSE)</f>
        <v>0.95010099999999997</v>
      </c>
      <c r="K36" s="29"/>
      <c r="L36" s="1725" t="s">
        <v>179</v>
      </c>
      <c r="M36" s="846">
        <f t="shared" si="5"/>
        <v>150646.71449246194</v>
      </c>
      <c r="N36" s="59">
        <f t="shared" si="6"/>
        <v>100200.85233043645</v>
      </c>
      <c r="O36" s="1"/>
      <c r="P36" s="1094">
        <f t="shared" si="7"/>
        <v>0.50344743571310246</v>
      </c>
    </row>
    <row r="37" spans="1:254" x14ac:dyDescent="0.25">
      <c r="B37" s="37" t="s">
        <v>180</v>
      </c>
      <c r="C37" s="316" t="s">
        <v>181</v>
      </c>
      <c r="D37" s="849">
        <v>141708.6</v>
      </c>
      <c r="E37" s="912">
        <v>143188.9</v>
      </c>
      <c r="F37" s="34"/>
      <c r="G37" s="1057">
        <f t="shared" si="4"/>
        <v>-1.0338091849298348E-2</v>
      </c>
      <c r="I37" s="1189">
        <f>VLOOKUP(B37,'FX rates'!$B$9:$K$114,4,FALSE)</f>
        <v>6.2248999999999999</v>
      </c>
      <c r="J37" s="1189">
        <f>VLOOKUP(B37,'FX rates'!$B$9:$K$114,5,FALSE)</f>
        <v>7.1727999999999996</v>
      </c>
      <c r="K37" s="62"/>
      <c r="L37" s="1053" t="s">
        <v>180</v>
      </c>
      <c r="M37" s="1068">
        <f t="shared" si="5"/>
        <v>22764.799434529072</v>
      </c>
      <c r="N37" s="252">
        <f t="shared" si="6"/>
        <v>19962.76210127147</v>
      </c>
      <c r="O37" s="1"/>
      <c r="P37" s="1636">
        <f t="shared" si="7"/>
        <v>0.14036320820950587</v>
      </c>
    </row>
    <row r="38" spans="1:254" x14ac:dyDescent="0.25">
      <c r="B38" s="6"/>
      <c r="C38" s="6"/>
      <c r="D38" s="41"/>
      <c r="E38" s="41"/>
      <c r="F38" s="34"/>
      <c r="G38" s="34"/>
      <c r="K38" s="29"/>
    </row>
    <row r="40" spans="1:254" x14ac:dyDescent="0.25">
      <c r="B40" s="77" t="s">
        <v>550</v>
      </c>
      <c r="C40" s="70"/>
      <c r="D40" s="70"/>
      <c r="E40" s="70"/>
      <c r="F40" s="70"/>
      <c r="G40" s="70"/>
      <c r="H40" s="72"/>
      <c r="I40" s="72"/>
      <c r="J40" s="72"/>
      <c r="K40" s="77"/>
      <c r="L40" s="70"/>
      <c r="M40" s="79"/>
      <c r="N40" s="87"/>
      <c r="O40" s="88"/>
    </row>
    <row r="41" spans="1:254" x14ac:dyDescent="0.25">
      <c r="B41" s="77" t="s">
        <v>105</v>
      </c>
      <c r="C41" s="70"/>
      <c r="D41" s="70"/>
      <c r="E41" s="70"/>
      <c r="F41" s="70"/>
      <c r="G41" s="70"/>
      <c r="H41" s="72"/>
      <c r="I41" s="72"/>
      <c r="J41" s="72"/>
      <c r="K41" s="77"/>
      <c r="L41" s="81"/>
      <c r="M41" s="81"/>
      <c r="N41" s="2249"/>
      <c r="O41" s="47"/>
      <c r="Q41" s="90"/>
    </row>
    <row r="42" spans="1:254" x14ac:dyDescent="0.25">
      <c r="B42" s="84" t="s">
        <v>106</v>
      </c>
      <c r="C42" s="70"/>
      <c r="D42" s="70"/>
      <c r="E42" s="70"/>
      <c r="F42" s="70"/>
      <c r="G42" s="70"/>
      <c r="H42" s="72"/>
      <c r="I42" s="72"/>
      <c r="J42" s="72"/>
      <c r="K42" s="77"/>
      <c r="N42" s="2250"/>
      <c r="O42" s="47"/>
      <c r="Q42" s="90"/>
    </row>
    <row r="43" spans="1:254" x14ac:dyDescent="0.25">
      <c r="B43" s="77" t="s">
        <v>551</v>
      </c>
      <c r="C43" s="70"/>
      <c r="D43" s="70"/>
      <c r="E43" s="70"/>
      <c r="F43" s="70"/>
      <c r="G43" s="70"/>
      <c r="H43" s="72"/>
      <c r="I43" s="72"/>
      <c r="J43" s="72"/>
      <c r="K43" s="77"/>
      <c r="N43" s="89"/>
      <c r="O43" s="47"/>
      <c r="P43" s="90"/>
      <c r="Q43" s="47"/>
    </row>
    <row r="44" spans="1:254" x14ac:dyDescent="0.25">
      <c r="B44" s="77" t="s">
        <v>552</v>
      </c>
      <c r="C44" s="70"/>
      <c r="D44" s="70"/>
      <c r="E44" s="70"/>
      <c r="F44" s="70"/>
      <c r="G44" s="70"/>
      <c r="H44" s="72"/>
      <c r="I44" s="72"/>
      <c r="J44" s="72"/>
      <c r="K44" s="77"/>
      <c r="L44" s="70"/>
      <c r="M44" s="2248"/>
      <c r="N44" s="91"/>
      <c r="O44" s="92"/>
      <c r="P44" s="47"/>
    </row>
    <row r="45" spans="1:254" x14ac:dyDescent="0.25">
      <c r="B45" s="77"/>
      <c r="C45" s="70"/>
      <c r="D45" s="70"/>
      <c r="E45" s="70"/>
      <c r="F45" s="70"/>
      <c r="G45" s="70"/>
      <c r="H45" s="72"/>
      <c r="I45" s="72"/>
      <c r="J45" s="72"/>
      <c r="K45" s="77"/>
      <c r="L45" s="2251"/>
      <c r="M45" s="2251"/>
      <c r="N45" s="84"/>
      <c r="O45" s="46"/>
      <c r="P45" s="51"/>
    </row>
    <row r="46" spans="1:254" x14ac:dyDescent="0.25">
      <c r="B46" s="70" t="s">
        <v>580</v>
      </c>
      <c r="C46" s="70"/>
      <c r="D46" s="70"/>
      <c r="E46" s="70"/>
      <c r="F46" s="70"/>
      <c r="G46" s="70"/>
      <c r="H46" s="72"/>
      <c r="I46" s="72"/>
      <c r="J46" s="72"/>
      <c r="K46" s="77"/>
      <c r="L46" s="70"/>
      <c r="M46" s="70"/>
      <c r="N46" s="2250"/>
      <c r="O46" s="51"/>
      <c r="P46" s="51"/>
      <c r="Q46" s="95"/>
    </row>
    <row r="47" spans="1:254" x14ac:dyDescent="0.25">
      <c r="B47" s="77" t="s">
        <v>576</v>
      </c>
      <c r="C47" s="70"/>
      <c r="D47" s="70"/>
      <c r="E47" s="70"/>
      <c r="F47" s="70"/>
      <c r="G47" s="70"/>
      <c r="H47" s="72"/>
      <c r="I47" s="72"/>
      <c r="J47" s="72"/>
      <c r="K47" s="77"/>
      <c r="L47" s="70"/>
      <c r="M47" s="93"/>
      <c r="N47" s="83"/>
      <c r="O47" s="51"/>
      <c r="P47" s="95"/>
      <c r="Q47" s="51"/>
    </row>
    <row r="48" spans="1:254" x14ac:dyDescent="0.25">
      <c r="N48" s="51"/>
      <c r="O48" s="51"/>
      <c r="P48" s="51"/>
      <c r="Q48" s="51"/>
    </row>
    <row r="49" spans="12:17" x14ac:dyDescent="0.25">
      <c r="L49" s="70"/>
      <c r="M49" s="77"/>
      <c r="N49" s="51"/>
      <c r="O49" s="51"/>
      <c r="P49" s="51"/>
      <c r="Q49" s="51"/>
    </row>
    <row r="50" spans="12:17" x14ac:dyDescent="0.25">
      <c r="L50" s="2251"/>
      <c r="M50" s="2251"/>
      <c r="N50" s="51"/>
      <c r="O50" s="51"/>
      <c r="P50" s="51"/>
      <c r="Q50" s="51"/>
    </row>
    <row r="51" spans="12:17" x14ac:dyDescent="0.25">
      <c r="N51" s="2252"/>
      <c r="O51" s="51"/>
      <c r="P51" s="51"/>
      <c r="Q51" s="51"/>
    </row>
    <row r="52" spans="12:17" x14ac:dyDescent="0.25">
      <c r="L52" s="98"/>
      <c r="M52" s="98"/>
      <c r="N52" s="51"/>
      <c r="O52" s="51"/>
      <c r="P52" s="51"/>
      <c r="Q52" s="51"/>
    </row>
    <row r="53" spans="12:17" x14ac:dyDescent="0.25">
      <c r="L53" s="98"/>
      <c r="M53" s="98"/>
      <c r="N53" s="51"/>
      <c r="O53" s="51"/>
      <c r="P53" s="51"/>
      <c r="Q53" s="51"/>
    </row>
    <row r="54" spans="12:17" x14ac:dyDescent="0.25">
      <c r="L54" s="70"/>
      <c r="M54" s="83"/>
      <c r="N54" s="51"/>
      <c r="O54" s="51"/>
      <c r="P54" s="51"/>
      <c r="Q54" s="51"/>
    </row>
    <row r="55" spans="12:17" x14ac:dyDescent="0.25">
      <c r="L55" s="81"/>
      <c r="M55" s="81"/>
      <c r="N55" s="51"/>
      <c r="O55" s="51"/>
      <c r="P55" s="51"/>
      <c r="Q55" s="51"/>
    </row>
    <row r="56" spans="12:17" x14ac:dyDescent="0.25">
      <c r="L56" s="98"/>
      <c r="M56" s="98"/>
      <c r="N56" s="2252"/>
      <c r="O56" s="51"/>
      <c r="P56" s="51"/>
      <c r="Q56" s="51"/>
    </row>
    <row r="57" spans="12:17" x14ac:dyDescent="0.25">
      <c r="L57" s="98"/>
      <c r="M57" s="98"/>
      <c r="N57" s="51"/>
      <c r="O57" s="51"/>
      <c r="P57" s="51"/>
      <c r="Q57" s="51"/>
    </row>
    <row r="58" spans="12:17" x14ac:dyDescent="0.25">
      <c r="L58" s="98"/>
      <c r="M58" s="98"/>
      <c r="N58" s="47"/>
      <c r="O58" s="47"/>
      <c r="P58" s="51"/>
      <c r="Q58" s="51"/>
    </row>
    <row r="59" spans="12:17" x14ac:dyDescent="0.25">
      <c r="L59" s="98"/>
      <c r="M59" s="98"/>
      <c r="N59" s="51"/>
      <c r="O59" s="51"/>
      <c r="P59" s="51"/>
      <c r="Q59" s="47"/>
    </row>
    <row r="60" spans="12:17" x14ac:dyDescent="0.25">
      <c r="L60" s="46"/>
      <c r="M60" s="46"/>
      <c r="N60" s="51"/>
      <c r="O60" s="51"/>
      <c r="P60" s="47"/>
      <c r="Q60" s="51"/>
    </row>
    <row r="61" spans="12:17" x14ac:dyDescent="0.25">
      <c r="L61" s="98"/>
      <c r="M61" s="98"/>
      <c r="N61" s="51"/>
      <c r="O61" s="51"/>
      <c r="P61" s="51"/>
      <c r="Q61" s="51"/>
    </row>
    <row r="62" spans="12:17" x14ac:dyDescent="0.25">
      <c r="L62" s="98"/>
      <c r="M62" s="98"/>
      <c r="N62" s="51"/>
      <c r="O62" s="51"/>
      <c r="P62" s="51"/>
      <c r="Q62" s="51"/>
    </row>
    <row r="63" spans="12:17" x14ac:dyDescent="0.25">
      <c r="L63" s="98"/>
      <c r="M63" s="98"/>
      <c r="N63" s="51"/>
      <c r="O63" s="51"/>
      <c r="P63" s="51"/>
      <c r="Q63" s="51"/>
    </row>
    <row r="64" spans="12:17" x14ac:dyDescent="0.25">
      <c r="L64" s="98"/>
      <c r="M64" s="98"/>
      <c r="N64" s="51"/>
      <c r="O64" s="51"/>
      <c r="P64" s="51"/>
      <c r="Q64" s="51"/>
    </row>
    <row r="65" spans="12:17" x14ac:dyDescent="0.25">
      <c r="L65" s="98"/>
      <c r="M65" s="98"/>
      <c r="N65" s="51"/>
      <c r="O65" s="51"/>
      <c r="P65" s="51"/>
      <c r="Q65" s="51"/>
    </row>
    <row r="66" spans="12:17" x14ac:dyDescent="0.25">
      <c r="L66" s="46"/>
      <c r="M66" s="46"/>
      <c r="N66" s="51"/>
      <c r="O66" s="51"/>
      <c r="P66" s="51"/>
      <c r="Q66" s="51"/>
    </row>
    <row r="67" spans="12:17" x14ac:dyDescent="0.25">
      <c r="L67" s="98"/>
      <c r="M67" s="98"/>
      <c r="N67" s="51"/>
      <c r="O67" s="51"/>
      <c r="P67" s="51"/>
      <c r="Q67" s="51"/>
    </row>
    <row r="68" spans="12:17" x14ac:dyDescent="0.25">
      <c r="L68" s="98"/>
      <c r="M68" s="98"/>
      <c r="N68" s="51"/>
      <c r="O68" s="51"/>
      <c r="P68" s="51"/>
      <c r="Q68" s="51"/>
    </row>
    <row r="69" spans="12:17" x14ac:dyDescent="0.25">
      <c r="L69" s="98"/>
      <c r="M69" s="98"/>
      <c r="N69" s="51"/>
      <c r="O69" s="51"/>
      <c r="P69" s="51"/>
      <c r="Q69" s="51"/>
    </row>
    <row r="70" spans="12:17" x14ac:dyDescent="0.25">
      <c r="L70" s="99"/>
      <c r="M70" s="99"/>
      <c r="N70" s="51"/>
      <c r="O70" s="51"/>
      <c r="P70" s="51"/>
      <c r="Q70" s="51"/>
    </row>
    <row r="71" spans="12:17" x14ac:dyDescent="0.25">
      <c r="L71" s="98"/>
      <c r="M71" s="98"/>
      <c r="N71" s="51"/>
      <c r="O71" s="51"/>
      <c r="P71" s="51"/>
      <c r="Q71" s="51"/>
    </row>
    <row r="72" spans="12:17" x14ac:dyDescent="0.25">
      <c r="L72" s="98"/>
      <c r="M72" s="98"/>
      <c r="N72" s="51"/>
      <c r="O72" s="51"/>
      <c r="P72" s="51"/>
      <c r="Q72" s="51"/>
    </row>
    <row r="73" spans="12:17" x14ac:dyDescent="0.25">
      <c r="L73" s="46"/>
      <c r="M73" s="46"/>
      <c r="N73" s="51"/>
      <c r="O73" s="51"/>
      <c r="P73" s="51"/>
      <c r="Q73" s="51"/>
    </row>
    <row r="74" spans="12:17" x14ac:dyDescent="0.25">
      <c r="L74" s="46"/>
      <c r="M74" s="46"/>
      <c r="N74" s="51"/>
      <c r="O74" s="51"/>
      <c r="P74" s="51"/>
      <c r="Q74" s="51"/>
    </row>
    <row r="75" spans="12:17" x14ac:dyDescent="0.25">
      <c r="L75" s="98"/>
      <c r="M75" s="98"/>
      <c r="N75" s="51"/>
      <c r="O75" s="51"/>
      <c r="P75" s="51"/>
      <c r="Q75" s="51"/>
    </row>
    <row r="76" spans="12:17" x14ac:dyDescent="0.25">
      <c r="L76" s="98"/>
      <c r="M76" s="98"/>
      <c r="N76" s="51"/>
      <c r="O76" s="51"/>
      <c r="P76" s="51"/>
      <c r="Q76" s="51"/>
    </row>
    <row r="77" spans="12:17" x14ac:dyDescent="0.25">
      <c r="L77" s="98"/>
      <c r="M77" s="98"/>
      <c r="N77" s="51"/>
      <c r="O77" s="51"/>
      <c r="P77" s="51"/>
      <c r="Q77" s="51"/>
    </row>
    <row r="78" spans="12:17" x14ac:dyDescent="0.25">
      <c r="L78" s="46"/>
      <c r="M78" s="46"/>
      <c r="N78" s="51"/>
      <c r="O78" s="51"/>
      <c r="P78" s="51"/>
      <c r="Q78" s="51"/>
    </row>
    <row r="79" spans="12:17" x14ac:dyDescent="0.25">
      <c r="L79" s="46"/>
      <c r="M79" s="46"/>
      <c r="N79" s="51"/>
      <c r="O79" s="51"/>
      <c r="P79" s="51"/>
      <c r="Q79" s="51"/>
    </row>
    <row r="80" spans="12:17" x14ac:dyDescent="0.25">
      <c r="L80" s="46"/>
      <c r="M80" s="46"/>
      <c r="N80" s="51"/>
      <c r="O80" s="51"/>
      <c r="P80" s="51"/>
      <c r="Q80" s="51"/>
    </row>
    <row r="81" spans="12:17" x14ac:dyDescent="0.25">
      <c r="L81" s="98"/>
      <c r="M81" s="98"/>
      <c r="N81" s="51"/>
      <c r="O81" s="51"/>
      <c r="P81" s="51"/>
      <c r="Q81" s="51"/>
    </row>
    <row r="82" spans="12:17" x14ac:dyDescent="0.25">
      <c r="L82" s="46"/>
      <c r="M82" s="46"/>
      <c r="N82" s="51"/>
      <c r="O82" s="51"/>
      <c r="P82" s="51"/>
      <c r="Q82" s="51"/>
    </row>
    <row r="83" spans="12:17" x14ac:dyDescent="0.25">
      <c r="L83" s="92"/>
      <c r="M83" s="92"/>
      <c r="N83" s="51"/>
      <c r="O83" s="51"/>
      <c r="P83" s="51"/>
      <c r="Q83" s="51"/>
    </row>
    <row r="84" spans="12:17" x14ac:dyDescent="0.25">
      <c r="L84" s="100"/>
      <c r="M84" s="100"/>
      <c r="N84" s="51"/>
      <c r="O84" s="51"/>
      <c r="P84" s="51"/>
      <c r="Q84" s="51"/>
    </row>
    <row r="85" spans="12:17" x14ac:dyDescent="0.25">
      <c r="N85" s="51"/>
      <c r="O85" s="51"/>
      <c r="P85" s="51"/>
      <c r="Q85" s="51"/>
    </row>
    <row r="86" spans="12:17" x14ac:dyDescent="0.25">
      <c r="N86" s="51"/>
      <c r="O86" s="51"/>
      <c r="P86" s="51"/>
      <c r="Q86" s="51"/>
    </row>
    <row r="87" spans="12:17" x14ac:dyDescent="0.25">
      <c r="N87" s="51"/>
      <c r="O87" s="51"/>
      <c r="P87" s="51"/>
      <c r="Q87" s="51"/>
    </row>
    <row r="88" spans="12:17" x14ac:dyDescent="0.25">
      <c r="N88" s="51"/>
      <c r="O88" s="51"/>
      <c r="P88" s="51"/>
      <c r="Q88" s="51"/>
    </row>
    <row r="89" spans="12:17" x14ac:dyDescent="0.25">
      <c r="N89" s="51"/>
      <c r="O89" s="51"/>
      <c r="P89" s="51"/>
      <c r="Q89" s="51"/>
    </row>
    <row r="90" spans="12:17" x14ac:dyDescent="0.25">
      <c r="N90" s="51"/>
      <c r="O90" s="51"/>
      <c r="P90" s="51"/>
      <c r="Q90" s="51"/>
    </row>
    <row r="91" spans="12:17" x14ac:dyDescent="0.25">
      <c r="N91" s="51"/>
      <c r="O91" s="51"/>
      <c r="P91" s="51"/>
      <c r="Q91" s="51"/>
    </row>
    <row r="92" spans="12:17" x14ac:dyDescent="0.25">
      <c r="N92" s="76"/>
      <c r="O92" s="76"/>
      <c r="P92" s="51"/>
      <c r="Q92" s="51"/>
    </row>
    <row r="93" spans="12:17" x14ac:dyDescent="0.25">
      <c r="N93" s="76"/>
      <c r="O93" s="76"/>
      <c r="P93" s="51"/>
      <c r="Q93" s="76"/>
    </row>
    <row r="94" spans="12:17" x14ac:dyDescent="0.25">
      <c r="N94" s="76"/>
      <c r="O94" s="76"/>
      <c r="P94" s="76"/>
      <c r="Q94" s="76"/>
    </row>
    <row r="95" spans="12:17" x14ac:dyDescent="0.25">
      <c r="P95" s="76"/>
      <c r="Q95" s="76"/>
    </row>
    <row r="96" spans="12:17" x14ac:dyDescent="0.25">
      <c r="P96" s="76"/>
    </row>
  </sheetData>
  <sortState ref="B23:P37">
    <sortCondition ref="B23"/>
  </sortState>
  <mergeCells count="11">
    <mergeCell ref="J5:J7"/>
    <mergeCell ref="L5:L7"/>
    <mergeCell ref="M5:M7"/>
    <mergeCell ref="N5:N7"/>
    <mergeCell ref="P5:P7"/>
    <mergeCell ref="I5:I7"/>
    <mergeCell ref="B5:B7"/>
    <mergeCell ref="C5:C7"/>
    <mergeCell ref="D5:D7"/>
    <mergeCell ref="E5:E7"/>
    <mergeCell ref="G5:G7"/>
  </mergeCells>
  <pageMargins left="0.7" right="0.7" top="0.75" bottom="0.75" header="0.3" footer="0.3"/>
  <pageSetup paperSize="9"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HZ54"/>
  <sheetViews>
    <sheetView showGridLines="0" zoomScale="85" zoomScaleNormal="85" workbookViewId="0">
      <selection activeCell="K40" sqref="K40"/>
    </sheetView>
  </sheetViews>
  <sheetFormatPr defaultColWidth="11.42578125" defaultRowHeight="15" x14ac:dyDescent="0.25"/>
  <cols>
    <col min="1" max="1" width="2.85546875" style="102" customWidth="1"/>
    <col min="2" max="2" width="37.5703125" style="102" customWidth="1"/>
    <col min="3" max="3" width="5.28515625" style="102" customWidth="1"/>
    <col min="4" max="4" width="15.7109375" style="102" customWidth="1"/>
    <col min="5" max="5" width="16" style="102" customWidth="1"/>
    <col min="6" max="6" width="2.85546875" style="102" customWidth="1"/>
    <col min="7" max="8" width="15.7109375" style="102" customWidth="1"/>
    <col min="9" max="9" width="2.85546875" style="102" customWidth="1"/>
    <col min="10" max="11" width="12.28515625" style="102" customWidth="1"/>
    <col min="12" max="12" width="2.85546875" style="102" customWidth="1"/>
    <col min="13" max="13" width="37.5703125" style="102" customWidth="1"/>
    <col min="14" max="15" width="15.7109375" style="102" customWidth="1"/>
    <col min="16" max="16" width="2.85546875" style="102" customWidth="1"/>
    <col min="17" max="18" width="15.7109375" style="102" customWidth="1"/>
    <col min="19" max="19" width="2.85546875" style="5" customWidth="1"/>
    <col min="20" max="22" width="9.140625" style="102" customWidth="1"/>
    <col min="23" max="24" width="11.42578125" style="2"/>
    <col min="25" max="253" width="11.42578125" style="102"/>
    <col min="254" max="254" width="2.85546875" style="102" customWidth="1"/>
    <col min="255" max="255" width="37.5703125" style="102" customWidth="1"/>
    <col min="256" max="256" width="5.28515625" style="102" customWidth="1"/>
    <col min="257" max="258" width="15.7109375" style="102" customWidth="1"/>
    <col min="259" max="260" width="2.85546875" style="102" customWidth="1"/>
    <col min="261" max="262" width="15.7109375" style="102" customWidth="1"/>
    <col min="263" max="264" width="2.85546875" style="102" customWidth="1"/>
    <col min="265" max="266" width="12.28515625" style="102" customWidth="1"/>
    <col min="267" max="267" width="2.85546875" style="102" customWidth="1"/>
    <col min="268" max="268" width="37.5703125" style="102" customWidth="1"/>
    <col min="269" max="270" width="15.7109375" style="102" customWidth="1"/>
    <col min="271" max="272" width="2.85546875" style="102" customWidth="1"/>
    <col min="273" max="274" width="15.7109375" style="102" customWidth="1"/>
    <col min="275" max="275" width="2.85546875" style="102" customWidth="1"/>
    <col min="276" max="278" width="9.140625" style="102" customWidth="1"/>
    <col min="279" max="509" width="11.42578125" style="102"/>
    <col min="510" max="510" width="2.85546875" style="102" customWidth="1"/>
    <col min="511" max="511" width="37.5703125" style="102" customWidth="1"/>
    <col min="512" max="512" width="5.28515625" style="102" customWidth="1"/>
    <col min="513" max="514" width="15.7109375" style="102" customWidth="1"/>
    <col min="515" max="516" width="2.85546875" style="102" customWidth="1"/>
    <col min="517" max="518" width="15.7109375" style="102" customWidth="1"/>
    <col min="519" max="520" width="2.85546875" style="102" customWidth="1"/>
    <col min="521" max="522" width="12.28515625" style="102" customWidth="1"/>
    <col min="523" max="523" width="2.85546875" style="102" customWidth="1"/>
    <col min="524" max="524" width="37.5703125" style="102" customWidth="1"/>
    <col min="525" max="526" width="15.7109375" style="102" customWidth="1"/>
    <col min="527" max="528" width="2.85546875" style="102" customWidth="1"/>
    <col min="529" max="530" width="15.7109375" style="102" customWidth="1"/>
    <col min="531" max="531" width="2.85546875" style="102" customWidth="1"/>
    <col min="532" max="534" width="9.140625" style="102" customWidth="1"/>
    <col min="535" max="765" width="11.42578125" style="102"/>
    <col min="766" max="766" width="2.85546875" style="102" customWidth="1"/>
    <col min="767" max="767" width="37.5703125" style="102" customWidth="1"/>
    <col min="768" max="768" width="5.28515625" style="102" customWidth="1"/>
    <col min="769" max="770" width="15.7109375" style="102" customWidth="1"/>
    <col min="771" max="772" width="2.85546875" style="102" customWidth="1"/>
    <col min="773" max="774" width="15.7109375" style="102" customWidth="1"/>
    <col min="775" max="776" width="2.85546875" style="102" customWidth="1"/>
    <col min="777" max="778" width="12.28515625" style="102" customWidth="1"/>
    <col min="779" max="779" width="2.85546875" style="102" customWidth="1"/>
    <col min="780" max="780" width="37.5703125" style="102" customWidth="1"/>
    <col min="781" max="782" width="15.7109375" style="102" customWidth="1"/>
    <col min="783" max="784" width="2.85546875" style="102" customWidth="1"/>
    <col min="785" max="786" width="15.7109375" style="102" customWidth="1"/>
    <col min="787" max="787" width="2.85546875" style="102" customWidth="1"/>
    <col min="788" max="790" width="9.140625" style="102" customWidth="1"/>
    <col min="791" max="1021" width="11.42578125" style="102"/>
    <col min="1022" max="1022" width="2.85546875" style="102" customWidth="1"/>
    <col min="1023" max="1023" width="37.5703125" style="102" customWidth="1"/>
    <col min="1024" max="1024" width="5.28515625" style="102" customWidth="1"/>
    <col min="1025" max="1026" width="15.7109375" style="102" customWidth="1"/>
    <col min="1027" max="1028" width="2.85546875" style="102" customWidth="1"/>
    <col min="1029" max="1030" width="15.7109375" style="102" customWidth="1"/>
    <col min="1031" max="1032" width="2.85546875" style="102" customWidth="1"/>
    <col min="1033" max="1034" width="12.28515625" style="102" customWidth="1"/>
    <col min="1035" max="1035" width="2.85546875" style="102" customWidth="1"/>
    <col min="1036" max="1036" width="37.5703125" style="102" customWidth="1"/>
    <col min="1037" max="1038" width="15.7109375" style="102" customWidth="1"/>
    <col min="1039" max="1040" width="2.85546875" style="102" customWidth="1"/>
    <col min="1041" max="1042" width="15.7109375" style="102" customWidth="1"/>
    <col min="1043" max="1043" width="2.85546875" style="102" customWidth="1"/>
    <col min="1044" max="1046" width="9.140625" style="102" customWidth="1"/>
    <col min="1047" max="1277" width="11.42578125" style="102"/>
    <col min="1278" max="1278" width="2.85546875" style="102" customWidth="1"/>
    <col min="1279" max="1279" width="37.5703125" style="102" customWidth="1"/>
    <col min="1280" max="1280" width="5.28515625" style="102" customWidth="1"/>
    <col min="1281" max="1282" width="15.7109375" style="102" customWidth="1"/>
    <col min="1283" max="1284" width="2.85546875" style="102" customWidth="1"/>
    <col min="1285" max="1286" width="15.7109375" style="102" customWidth="1"/>
    <col min="1287" max="1288" width="2.85546875" style="102" customWidth="1"/>
    <col min="1289" max="1290" width="12.28515625" style="102" customWidth="1"/>
    <col min="1291" max="1291" width="2.85546875" style="102" customWidth="1"/>
    <col min="1292" max="1292" width="37.5703125" style="102" customWidth="1"/>
    <col min="1293" max="1294" width="15.7109375" style="102" customWidth="1"/>
    <col min="1295" max="1296" width="2.85546875" style="102" customWidth="1"/>
    <col min="1297" max="1298" width="15.7109375" style="102" customWidth="1"/>
    <col min="1299" max="1299" width="2.85546875" style="102" customWidth="1"/>
    <col min="1300" max="1302" width="9.140625" style="102" customWidth="1"/>
    <col min="1303" max="1533" width="11.42578125" style="102"/>
    <col min="1534" max="1534" width="2.85546875" style="102" customWidth="1"/>
    <col min="1535" max="1535" width="37.5703125" style="102" customWidth="1"/>
    <col min="1536" max="1536" width="5.28515625" style="102" customWidth="1"/>
    <col min="1537" max="1538" width="15.7109375" style="102" customWidth="1"/>
    <col min="1539" max="1540" width="2.85546875" style="102" customWidth="1"/>
    <col min="1541" max="1542" width="15.7109375" style="102" customWidth="1"/>
    <col min="1543" max="1544" width="2.85546875" style="102" customWidth="1"/>
    <col min="1545" max="1546" width="12.28515625" style="102" customWidth="1"/>
    <col min="1547" max="1547" width="2.85546875" style="102" customWidth="1"/>
    <col min="1548" max="1548" width="37.5703125" style="102" customWidth="1"/>
    <col min="1549" max="1550" width="15.7109375" style="102" customWidth="1"/>
    <col min="1551" max="1552" width="2.85546875" style="102" customWidth="1"/>
    <col min="1553" max="1554" width="15.7109375" style="102" customWidth="1"/>
    <col min="1555" max="1555" width="2.85546875" style="102" customWidth="1"/>
    <col min="1556" max="1558" width="9.140625" style="102" customWidth="1"/>
    <col min="1559" max="1789" width="11.42578125" style="102"/>
    <col min="1790" max="1790" width="2.85546875" style="102" customWidth="1"/>
    <col min="1791" max="1791" width="37.5703125" style="102" customWidth="1"/>
    <col min="1792" max="1792" width="5.28515625" style="102" customWidth="1"/>
    <col min="1793" max="1794" width="15.7109375" style="102" customWidth="1"/>
    <col min="1795" max="1796" width="2.85546875" style="102" customWidth="1"/>
    <col min="1797" max="1798" width="15.7109375" style="102" customWidth="1"/>
    <col min="1799" max="1800" width="2.85546875" style="102" customWidth="1"/>
    <col min="1801" max="1802" width="12.28515625" style="102" customWidth="1"/>
    <col min="1803" max="1803" width="2.85546875" style="102" customWidth="1"/>
    <col min="1804" max="1804" width="37.5703125" style="102" customWidth="1"/>
    <col min="1805" max="1806" width="15.7109375" style="102" customWidth="1"/>
    <col min="1807" max="1808" width="2.85546875" style="102" customWidth="1"/>
    <col min="1809" max="1810" width="15.7109375" style="102" customWidth="1"/>
    <col min="1811" max="1811" width="2.85546875" style="102" customWidth="1"/>
    <col min="1812" max="1814" width="9.140625" style="102" customWidth="1"/>
    <col min="1815" max="2045" width="11.42578125" style="102"/>
    <col min="2046" max="2046" width="2.85546875" style="102" customWidth="1"/>
    <col min="2047" max="2047" width="37.5703125" style="102" customWidth="1"/>
    <col min="2048" max="2048" width="5.28515625" style="102" customWidth="1"/>
    <col min="2049" max="2050" width="15.7109375" style="102" customWidth="1"/>
    <col min="2051" max="2052" width="2.85546875" style="102" customWidth="1"/>
    <col min="2053" max="2054" width="15.7109375" style="102" customWidth="1"/>
    <col min="2055" max="2056" width="2.85546875" style="102" customWidth="1"/>
    <col min="2057" max="2058" width="12.28515625" style="102" customWidth="1"/>
    <col min="2059" max="2059" width="2.85546875" style="102" customWidth="1"/>
    <col min="2060" max="2060" width="37.5703125" style="102" customWidth="1"/>
    <col min="2061" max="2062" width="15.7109375" style="102" customWidth="1"/>
    <col min="2063" max="2064" width="2.85546875" style="102" customWidth="1"/>
    <col min="2065" max="2066" width="15.7109375" style="102" customWidth="1"/>
    <col min="2067" max="2067" width="2.85546875" style="102" customWidth="1"/>
    <col min="2068" max="2070" width="9.140625" style="102" customWidth="1"/>
    <col min="2071" max="2301" width="11.42578125" style="102"/>
    <col min="2302" max="2302" width="2.85546875" style="102" customWidth="1"/>
    <col min="2303" max="2303" width="37.5703125" style="102" customWidth="1"/>
    <col min="2304" max="2304" width="5.28515625" style="102" customWidth="1"/>
    <col min="2305" max="2306" width="15.7109375" style="102" customWidth="1"/>
    <col min="2307" max="2308" width="2.85546875" style="102" customWidth="1"/>
    <col min="2309" max="2310" width="15.7109375" style="102" customWidth="1"/>
    <col min="2311" max="2312" width="2.85546875" style="102" customWidth="1"/>
    <col min="2313" max="2314" width="12.28515625" style="102" customWidth="1"/>
    <col min="2315" max="2315" width="2.85546875" style="102" customWidth="1"/>
    <col min="2316" max="2316" width="37.5703125" style="102" customWidth="1"/>
    <col min="2317" max="2318" width="15.7109375" style="102" customWidth="1"/>
    <col min="2319" max="2320" width="2.85546875" style="102" customWidth="1"/>
    <col min="2321" max="2322" width="15.7109375" style="102" customWidth="1"/>
    <col min="2323" max="2323" width="2.85546875" style="102" customWidth="1"/>
    <col min="2324" max="2326" width="9.140625" style="102" customWidth="1"/>
    <col min="2327" max="2557" width="11.42578125" style="102"/>
    <col min="2558" max="2558" width="2.85546875" style="102" customWidth="1"/>
    <col min="2559" max="2559" width="37.5703125" style="102" customWidth="1"/>
    <col min="2560" max="2560" width="5.28515625" style="102" customWidth="1"/>
    <col min="2561" max="2562" width="15.7109375" style="102" customWidth="1"/>
    <col min="2563" max="2564" width="2.85546875" style="102" customWidth="1"/>
    <col min="2565" max="2566" width="15.7109375" style="102" customWidth="1"/>
    <col min="2567" max="2568" width="2.85546875" style="102" customWidth="1"/>
    <col min="2569" max="2570" width="12.28515625" style="102" customWidth="1"/>
    <col min="2571" max="2571" width="2.85546875" style="102" customWidth="1"/>
    <col min="2572" max="2572" width="37.5703125" style="102" customWidth="1"/>
    <col min="2573" max="2574" width="15.7109375" style="102" customWidth="1"/>
    <col min="2575" max="2576" width="2.85546875" style="102" customWidth="1"/>
    <col min="2577" max="2578" width="15.7109375" style="102" customWidth="1"/>
    <col min="2579" max="2579" width="2.85546875" style="102" customWidth="1"/>
    <col min="2580" max="2582" width="9.140625" style="102" customWidth="1"/>
    <col min="2583" max="2813" width="11.42578125" style="102"/>
    <col min="2814" max="2814" width="2.85546875" style="102" customWidth="1"/>
    <col min="2815" max="2815" width="37.5703125" style="102" customWidth="1"/>
    <col min="2816" max="2816" width="5.28515625" style="102" customWidth="1"/>
    <col min="2817" max="2818" width="15.7109375" style="102" customWidth="1"/>
    <col min="2819" max="2820" width="2.85546875" style="102" customWidth="1"/>
    <col min="2821" max="2822" width="15.7109375" style="102" customWidth="1"/>
    <col min="2823" max="2824" width="2.85546875" style="102" customWidth="1"/>
    <col min="2825" max="2826" width="12.28515625" style="102" customWidth="1"/>
    <col min="2827" max="2827" width="2.85546875" style="102" customWidth="1"/>
    <col min="2828" max="2828" width="37.5703125" style="102" customWidth="1"/>
    <col min="2829" max="2830" width="15.7109375" style="102" customWidth="1"/>
    <col min="2831" max="2832" width="2.85546875" style="102" customWidth="1"/>
    <col min="2833" max="2834" width="15.7109375" style="102" customWidth="1"/>
    <col min="2835" max="2835" width="2.85546875" style="102" customWidth="1"/>
    <col min="2836" max="2838" width="9.140625" style="102" customWidth="1"/>
    <col min="2839" max="3069" width="11.42578125" style="102"/>
    <col min="3070" max="3070" width="2.85546875" style="102" customWidth="1"/>
    <col min="3071" max="3071" width="37.5703125" style="102" customWidth="1"/>
    <col min="3072" max="3072" width="5.28515625" style="102" customWidth="1"/>
    <col min="3073" max="3074" width="15.7109375" style="102" customWidth="1"/>
    <col min="3075" max="3076" width="2.85546875" style="102" customWidth="1"/>
    <col min="3077" max="3078" width="15.7109375" style="102" customWidth="1"/>
    <col min="3079" max="3080" width="2.85546875" style="102" customWidth="1"/>
    <col min="3081" max="3082" width="12.28515625" style="102" customWidth="1"/>
    <col min="3083" max="3083" width="2.85546875" style="102" customWidth="1"/>
    <col min="3084" max="3084" width="37.5703125" style="102" customWidth="1"/>
    <col min="3085" max="3086" width="15.7109375" style="102" customWidth="1"/>
    <col min="3087" max="3088" width="2.85546875" style="102" customWidth="1"/>
    <col min="3089" max="3090" width="15.7109375" style="102" customWidth="1"/>
    <col min="3091" max="3091" width="2.85546875" style="102" customWidth="1"/>
    <col min="3092" max="3094" width="9.140625" style="102" customWidth="1"/>
    <col min="3095" max="3325" width="11.42578125" style="102"/>
    <col min="3326" max="3326" width="2.85546875" style="102" customWidth="1"/>
    <col min="3327" max="3327" width="37.5703125" style="102" customWidth="1"/>
    <col min="3328" max="3328" width="5.28515625" style="102" customWidth="1"/>
    <col min="3329" max="3330" width="15.7109375" style="102" customWidth="1"/>
    <col min="3331" max="3332" width="2.85546875" style="102" customWidth="1"/>
    <col min="3333" max="3334" width="15.7109375" style="102" customWidth="1"/>
    <col min="3335" max="3336" width="2.85546875" style="102" customWidth="1"/>
    <col min="3337" max="3338" width="12.28515625" style="102" customWidth="1"/>
    <col min="3339" max="3339" width="2.85546875" style="102" customWidth="1"/>
    <col min="3340" max="3340" width="37.5703125" style="102" customWidth="1"/>
    <col min="3341" max="3342" width="15.7109375" style="102" customWidth="1"/>
    <col min="3343" max="3344" width="2.85546875" style="102" customWidth="1"/>
    <col min="3345" max="3346" width="15.7109375" style="102" customWidth="1"/>
    <col min="3347" max="3347" width="2.85546875" style="102" customWidth="1"/>
    <col min="3348" max="3350" width="9.140625" style="102" customWidth="1"/>
    <col min="3351" max="3581" width="11.42578125" style="102"/>
    <col min="3582" max="3582" width="2.85546875" style="102" customWidth="1"/>
    <col min="3583" max="3583" width="37.5703125" style="102" customWidth="1"/>
    <col min="3584" max="3584" width="5.28515625" style="102" customWidth="1"/>
    <col min="3585" max="3586" width="15.7109375" style="102" customWidth="1"/>
    <col min="3587" max="3588" width="2.85546875" style="102" customWidth="1"/>
    <col min="3589" max="3590" width="15.7109375" style="102" customWidth="1"/>
    <col min="3591" max="3592" width="2.85546875" style="102" customWidth="1"/>
    <col min="3593" max="3594" width="12.28515625" style="102" customWidth="1"/>
    <col min="3595" max="3595" width="2.85546875" style="102" customWidth="1"/>
    <col min="3596" max="3596" width="37.5703125" style="102" customWidth="1"/>
    <col min="3597" max="3598" width="15.7109375" style="102" customWidth="1"/>
    <col min="3599" max="3600" width="2.85546875" style="102" customWidth="1"/>
    <col min="3601" max="3602" width="15.7109375" style="102" customWidth="1"/>
    <col min="3603" max="3603" width="2.85546875" style="102" customWidth="1"/>
    <col min="3604" max="3606" width="9.140625" style="102" customWidth="1"/>
    <col min="3607" max="3837" width="11.42578125" style="102"/>
    <col min="3838" max="3838" width="2.85546875" style="102" customWidth="1"/>
    <col min="3839" max="3839" width="37.5703125" style="102" customWidth="1"/>
    <col min="3840" max="3840" width="5.28515625" style="102" customWidth="1"/>
    <col min="3841" max="3842" width="15.7109375" style="102" customWidth="1"/>
    <col min="3843" max="3844" width="2.85546875" style="102" customWidth="1"/>
    <col min="3845" max="3846" width="15.7109375" style="102" customWidth="1"/>
    <col min="3847" max="3848" width="2.85546875" style="102" customWidth="1"/>
    <col min="3849" max="3850" width="12.28515625" style="102" customWidth="1"/>
    <col min="3851" max="3851" width="2.85546875" style="102" customWidth="1"/>
    <col min="3852" max="3852" width="37.5703125" style="102" customWidth="1"/>
    <col min="3853" max="3854" width="15.7109375" style="102" customWidth="1"/>
    <col min="3855" max="3856" width="2.85546875" style="102" customWidth="1"/>
    <col min="3857" max="3858" width="15.7109375" style="102" customWidth="1"/>
    <col min="3859" max="3859" width="2.85546875" style="102" customWidth="1"/>
    <col min="3860" max="3862" width="9.140625" style="102" customWidth="1"/>
    <col min="3863" max="4093" width="11.42578125" style="102"/>
    <col min="4094" max="4094" width="2.85546875" style="102" customWidth="1"/>
    <col min="4095" max="4095" width="37.5703125" style="102" customWidth="1"/>
    <col min="4096" max="4096" width="5.28515625" style="102" customWidth="1"/>
    <col min="4097" max="4098" width="15.7109375" style="102" customWidth="1"/>
    <col min="4099" max="4100" width="2.85546875" style="102" customWidth="1"/>
    <col min="4101" max="4102" width="15.7109375" style="102" customWidth="1"/>
    <col min="4103" max="4104" width="2.85546875" style="102" customWidth="1"/>
    <col min="4105" max="4106" width="12.28515625" style="102" customWidth="1"/>
    <col min="4107" max="4107" width="2.85546875" style="102" customWidth="1"/>
    <col min="4108" max="4108" width="37.5703125" style="102" customWidth="1"/>
    <col min="4109" max="4110" width="15.7109375" style="102" customWidth="1"/>
    <col min="4111" max="4112" width="2.85546875" style="102" customWidth="1"/>
    <col min="4113" max="4114" width="15.7109375" style="102" customWidth="1"/>
    <col min="4115" max="4115" width="2.85546875" style="102" customWidth="1"/>
    <col min="4116" max="4118" width="9.140625" style="102" customWidth="1"/>
    <col min="4119" max="4349" width="11.42578125" style="102"/>
    <col min="4350" max="4350" width="2.85546875" style="102" customWidth="1"/>
    <col min="4351" max="4351" width="37.5703125" style="102" customWidth="1"/>
    <col min="4352" max="4352" width="5.28515625" style="102" customWidth="1"/>
    <col min="4353" max="4354" width="15.7109375" style="102" customWidth="1"/>
    <col min="4355" max="4356" width="2.85546875" style="102" customWidth="1"/>
    <col min="4357" max="4358" width="15.7109375" style="102" customWidth="1"/>
    <col min="4359" max="4360" width="2.85546875" style="102" customWidth="1"/>
    <col min="4361" max="4362" width="12.28515625" style="102" customWidth="1"/>
    <col min="4363" max="4363" width="2.85546875" style="102" customWidth="1"/>
    <col min="4364" max="4364" width="37.5703125" style="102" customWidth="1"/>
    <col min="4365" max="4366" width="15.7109375" style="102" customWidth="1"/>
    <col min="4367" max="4368" width="2.85546875" style="102" customWidth="1"/>
    <col min="4369" max="4370" width="15.7109375" style="102" customWidth="1"/>
    <col min="4371" max="4371" width="2.85546875" style="102" customWidth="1"/>
    <col min="4372" max="4374" width="9.140625" style="102" customWidth="1"/>
    <col min="4375" max="4605" width="11.42578125" style="102"/>
    <col min="4606" max="4606" width="2.85546875" style="102" customWidth="1"/>
    <col min="4607" max="4607" width="37.5703125" style="102" customWidth="1"/>
    <col min="4608" max="4608" width="5.28515625" style="102" customWidth="1"/>
    <col min="4609" max="4610" width="15.7109375" style="102" customWidth="1"/>
    <col min="4611" max="4612" width="2.85546875" style="102" customWidth="1"/>
    <col min="4613" max="4614" width="15.7109375" style="102" customWidth="1"/>
    <col min="4615" max="4616" width="2.85546875" style="102" customWidth="1"/>
    <col min="4617" max="4618" width="12.28515625" style="102" customWidth="1"/>
    <col min="4619" max="4619" width="2.85546875" style="102" customWidth="1"/>
    <col min="4620" max="4620" width="37.5703125" style="102" customWidth="1"/>
    <col min="4621" max="4622" width="15.7109375" style="102" customWidth="1"/>
    <col min="4623" max="4624" width="2.85546875" style="102" customWidth="1"/>
    <col min="4625" max="4626" width="15.7109375" style="102" customWidth="1"/>
    <col min="4627" max="4627" width="2.85546875" style="102" customWidth="1"/>
    <col min="4628" max="4630" width="9.140625" style="102" customWidth="1"/>
    <col min="4631" max="4861" width="11.42578125" style="102"/>
    <col min="4862" max="4862" width="2.85546875" style="102" customWidth="1"/>
    <col min="4863" max="4863" width="37.5703125" style="102" customWidth="1"/>
    <col min="4864" max="4864" width="5.28515625" style="102" customWidth="1"/>
    <col min="4865" max="4866" width="15.7109375" style="102" customWidth="1"/>
    <col min="4867" max="4868" width="2.85546875" style="102" customWidth="1"/>
    <col min="4869" max="4870" width="15.7109375" style="102" customWidth="1"/>
    <col min="4871" max="4872" width="2.85546875" style="102" customWidth="1"/>
    <col min="4873" max="4874" width="12.28515625" style="102" customWidth="1"/>
    <col min="4875" max="4875" width="2.85546875" style="102" customWidth="1"/>
    <col min="4876" max="4876" width="37.5703125" style="102" customWidth="1"/>
    <col min="4877" max="4878" width="15.7109375" style="102" customWidth="1"/>
    <col min="4879" max="4880" width="2.85546875" style="102" customWidth="1"/>
    <col min="4881" max="4882" width="15.7109375" style="102" customWidth="1"/>
    <col min="4883" max="4883" width="2.85546875" style="102" customWidth="1"/>
    <col min="4884" max="4886" width="9.140625" style="102" customWidth="1"/>
    <col min="4887" max="5117" width="11.42578125" style="102"/>
    <col min="5118" max="5118" width="2.85546875" style="102" customWidth="1"/>
    <col min="5119" max="5119" width="37.5703125" style="102" customWidth="1"/>
    <col min="5120" max="5120" width="5.28515625" style="102" customWidth="1"/>
    <col min="5121" max="5122" width="15.7109375" style="102" customWidth="1"/>
    <col min="5123" max="5124" width="2.85546875" style="102" customWidth="1"/>
    <col min="5125" max="5126" width="15.7109375" style="102" customWidth="1"/>
    <col min="5127" max="5128" width="2.85546875" style="102" customWidth="1"/>
    <col min="5129" max="5130" width="12.28515625" style="102" customWidth="1"/>
    <col min="5131" max="5131" width="2.85546875" style="102" customWidth="1"/>
    <col min="5132" max="5132" width="37.5703125" style="102" customWidth="1"/>
    <col min="5133" max="5134" width="15.7109375" style="102" customWidth="1"/>
    <col min="5135" max="5136" width="2.85546875" style="102" customWidth="1"/>
    <col min="5137" max="5138" width="15.7109375" style="102" customWidth="1"/>
    <col min="5139" max="5139" width="2.85546875" style="102" customWidth="1"/>
    <col min="5140" max="5142" width="9.140625" style="102" customWidth="1"/>
    <col min="5143" max="5373" width="11.42578125" style="102"/>
    <col min="5374" max="5374" width="2.85546875" style="102" customWidth="1"/>
    <col min="5375" max="5375" width="37.5703125" style="102" customWidth="1"/>
    <col min="5376" max="5376" width="5.28515625" style="102" customWidth="1"/>
    <col min="5377" max="5378" width="15.7109375" style="102" customWidth="1"/>
    <col min="5379" max="5380" width="2.85546875" style="102" customWidth="1"/>
    <col min="5381" max="5382" width="15.7109375" style="102" customWidth="1"/>
    <col min="5383" max="5384" width="2.85546875" style="102" customWidth="1"/>
    <col min="5385" max="5386" width="12.28515625" style="102" customWidth="1"/>
    <col min="5387" max="5387" width="2.85546875" style="102" customWidth="1"/>
    <col min="5388" max="5388" width="37.5703125" style="102" customWidth="1"/>
    <col min="5389" max="5390" width="15.7109375" style="102" customWidth="1"/>
    <col min="5391" max="5392" width="2.85546875" style="102" customWidth="1"/>
    <col min="5393" max="5394" width="15.7109375" style="102" customWidth="1"/>
    <col min="5395" max="5395" width="2.85546875" style="102" customWidth="1"/>
    <col min="5396" max="5398" width="9.140625" style="102" customWidth="1"/>
    <col min="5399" max="5629" width="11.42578125" style="102"/>
    <col min="5630" max="5630" width="2.85546875" style="102" customWidth="1"/>
    <col min="5631" max="5631" width="37.5703125" style="102" customWidth="1"/>
    <col min="5632" max="5632" width="5.28515625" style="102" customWidth="1"/>
    <col min="5633" max="5634" width="15.7109375" style="102" customWidth="1"/>
    <col min="5635" max="5636" width="2.85546875" style="102" customWidth="1"/>
    <col min="5637" max="5638" width="15.7109375" style="102" customWidth="1"/>
    <col min="5639" max="5640" width="2.85546875" style="102" customWidth="1"/>
    <col min="5641" max="5642" width="12.28515625" style="102" customWidth="1"/>
    <col min="5643" max="5643" width="2.85546875" style="102" customWidth="1"/>
    <col min="5644" max="5644" width="37.5703125" style="102" customWidth="1"/>
    <col min="5645" max="5646" width="15.7109375" style="102" customWidth="1"/>
    <col min="5647" max="5648" width="2.85546875" style="102" customWidth="1"/>
    <col min="5649" max="5650" width="15.7109375" style="102" customWidth="1"/>
    <col min="5651" max="5651" width="2.85546875" style="102" customWidth="1"/>
    <col min="5652" max="5654" width="9.140625" style="102" customWidth="1"/>
    <col min="5655" max="5885" width="11.42578125" style="102"/>
    <col min="5886" max="5886" width="2.85546875" style="102" customWidth="1"/>
    <col min="5887" max="5887" width="37.5703125" style="102" customWidth="1"/>
    <col min="5888" max="5888" width="5.28515625" style="102" customWidth="1"/>
    <col min="5889" max="5890" width="15.7109375" style="102" customWidth="1"/>
    <col min="5891" max="5892" width="2.85546875" style="102" customWidth="1"/>
    <col min="5893" max="5894" width="15.7109375" style="102" customWidth="1"/>
    <col min="5895" max="5896" width="2.85546875" style="102" customWidth="1"/>
    <col min="5897" max="5898" width="12.28515625" style="102" customWidth="1"/>
    <col min="5899" max="5899" width="2.85546875" style="102" customWidth="1"/>
    <col min="5900" max="5900" width="37.5703125" style="102" customWidth="1"/>
    <col min="5901" max="5902" width="15.7109375" style="102" customWidth="1"/>
    <col min="5903" max="5904" width="2.85546875" style="102" customWidth="1"/>
    <col min="5905" max="5906" width="15.7109375" style="102" customWidth="1"/>
    <col min="5907" max="5907" width="2.85546875" style="102" customWidth="1"/>
    <col min="5908" max="5910" width="9.140625" style="102" customWidth="1"/>
    <col min="5911" max="6141" width="11.42578125" style="102"/>
    <col min="6142" max="6142" width="2.85546875" style="102" customWidth="1"/>
    <col min="6143" max="6143" width="37.5703125" style="102" customWidth="1"/>
    <col min="6144" max="6144" width="5.28515625" style="102" customWidth="1"/>
    <col min="6145" max="6146" width="15.7109375" style="102" customWidth="1"/>
    <col min="6147" max="6148" width="2.85546875" style="102" customWidth="1"/>
    <col min="6149" max="6150" width="15.7109375" style="102" customWidth="1"/>
    <col min="6151" max="6152" width="2.85546875" style="102" customWidth="1"/>
    <col min="6153" max="6154" width="12.28515625" style="102" customWidth="1"/>
    <col min="6155" max="6155" width="2.85546875" style="102" customWidth="1"/>
    <col min="6156" max="6156" width="37.5703125" style="102" customWidth="1"/>
    <col min="6157" max="6158" width="15.7109375" style="102" customWidth="1"/>
    <col min="6159" max="6160" width="2.85546875" style="102" customWidth="1"/>
    <col min="6161" max="6162" width="15.7109375" style="102" customWidth="1"/>
    <col min="6163" max="6163" width="2.85546875" style="102" customWidth="1"/>
    <col min="6164" max="6166" width="9.140625" style="102" customWidth="1"/>
    <col min="6167" max="6397" width="11.42578125" style="102"/>
    <col min="6398" max="6398" width="2.85546875" style="102" customWidth="1"/>
    <col min="6399" max="6399" width="37.5703125" style="102" customWidth="1"/>
    <col min="6400" max="6400" width="5.28515625" style="102" customWidth="1"/>
    <col min="6401" max="6402" width="15.7109375" style="102" customWidth="1"/>
    <col min="6403" max="6404" width="2.85546875" style="102" customWidth="1"/>
    <col min="6405" max="6406" width="15.7109375" style="102" customWidth="1"/>
    <col min="6407" max="6408" width="2.85546875" style="102" customWidth="1"/>
    <col min="6409" max="6410" width="12.28515625" style="102" customWidth="1"/>
    <col min="6411" max="6411" width="2.85546875" style="102" customWidth="1"/>
    <col min="6412" max="6412" width="37.5703125" style="102" customWidth="1"/>
    <col min="6413" max="6414" width="15.7109375" style="102" customWidth="1"/>
    <col min="6415" max="6416" width="2.85546875" style="102" customWidth="1"/>
    <col min="6417" max="6418" width="15.7109375" style="102" customWidth="1"/>
    <col min="6419" max="6419" width="2.85546875" style="102" customWidth="1"/>
    <col min="6420" max="6422" width="9.140625" style="102" customWidth="1"/>
    <col min="6423" max="6653" width="11.42578125" style="102"/>
    <col min="6654" max="6654" width="2.85546875" style="102" customWidth="1"/>
    <col min="6655" max="6655" width="37.5703125" style="102" customWidth="1"/>
    <col min="6656" max="6656" width="5.28515625" style="102" customWidth="1"/>
    <col min="6657" max="6658" width="15.7109375" style="102" customWidth="1"/>
    <col min="6659" max="6660" width="2.85546875" style="102" customWidth="1"/>
    <col min="6661" max="6662" width="15.7109375" style="102" customWidth="1"/>
    <col min="6663" max="6664" width="2.85546875" style="102" customWidth="1"/>
    <col min="6665" max="6666" width="12.28515625" style="102" customWidth="1"/>
    <col min="6667" max="6667" width="2.85546875" style="102" customWidth="1"/>
    <col min="6668" max="6668" width="37.5703125" style="102" customWidth="1"/>
    <col min="6669" max="6670" width="15.7109375" style="102" customWidth="1"/>
    <col min="6671" max="6672" width="2.85546875" style="102" customWidth="1"/>
    <col min="6673" max="6674" width="15.7109375" style="102" customWidth="1"/>
    <col min="6675" max="6675" width="2.85546875" style="102" customWidth="1"/>
    <col min="6676" max="6678" width="9.140625" style="102" customWidth="1"/>
    <col min="6679" max="6909" width="11.42578125" style="102"/>
    <col min="6910" max="6910" width="2.85546875" style="102" customWidth="1"/>
    <col min="6911" max="6911" width="37.5703125" style="102" customWidth="1"/>
    <col min="6912" max="6912" width="5.28515625" style="102" customWidth="1"/>
    <col min="6913" max="6914" width="15.7109375" style="102" customWidth="1"/>
    <col min="6915" max="6916" width="2.85546875" style="102" customWidth="1"/>
    <col min="6917" max="6918" width="15.7109375" style="102" customWidth="1"/>
    <col min="6919" max="6920" width="2.85546875" style="102" customWidth="1"/>
    <col min="6921" max="6922" width="12.28515625" style="102" customWidth="1"/>
    <col min="6923" max="6923" width="2.85546875" style="102" customWidth="1"/>
    <col min="6924" max="6924" width="37.5703125" style="102" customWidth="1"/>
    <col min="6925" max="6926" width="15.7109375" style="102" customWidth="1"/>
    <col min="6927" max="6928" width="2.85546875" style="102" customWidth="1"/>
    <col min="6929" max="6930" width="15.7109375" style="102" customWidth="1"/>
    <col min="6931" max="6931" width="2.85546875" style="102" customWidth="1"/>
    <col min="6932" max="6934" width="9.140625" style="102" customWidth="1"/>
    <col min="6935" max="7165" width="11.42578125" style="102"/>
    <col min="7166" max="7166" width="2.85546875" style="102" customWidth="1"/>
    <col min="7167" max="7167" width="37.5703125" style="102" customWidth="1"/>
    <col min="7168" max="7168" width="5.28515625" style="102" customWidth="1"/>
    <col min="7169" max="7170" width="15.7109375" style="102" customWidth="1"/>
    <col min="7171" max="7172" width="2.85546875" style="102" customWidth="1"/>
    <col min="7173" max="7174" width="15.7109375" style="102" customWidth="1"/>
    <col min="7175" max="7176" width="2.85546875" style="102" customWidth="1"/>
    <col min="7177" max="7178" width="12.28515625" style="102" customWidth="1"/>
    <col min="7179" max="7179" width="2.85546875" style="102" customWidth="1"/>
    <col min="7180" max="7180" width="37.5703125" style="102" customWidth="1"/>
    <col min="7181" max="7182" width="15.7109375" style="102" customWidth="1"/>
    <col min="7183" max="7184" width="2.85546875" style="102" customWidth="1"/>
    <col min="7185" max="7186" width="15.7109375" style="102" customWidth="1"/>
    <col min="7187" max="7187" width="2.85546875" style="102" customWidth="1"/>
    <col min="7188" max="7190" width="9.140625" style="102" customWidth="1"/>
    <col min="7191" max="7421" width="11.42578125" style="102"/>
    <col min="7422" max="7422" width="2.85546875" style="102" customWidth="1"/>
    <col min="7423" max="7423" width="37.5703125" style="102" customWidth="1"/>
    <col min="7424" max="7424" width="5.28515625" style="102" customWidth="1"/>
    <col min="7425" max="7426" width="15.7109375" style="102" customWidth="1"/>
    <col min="7427" max="7428" width="2.85546875" style="102" customWidth="1"/>
    <col min="7429" max="7430" width="15.7109375" style="102" customWidth="1"/>
    <col min="7431" max="7432" width="2.85546875" style="102" customWidth="1"/>
    <col min="7433" max="7434" width="12.28515625" style="102" customWidth="1"/>
    <col min="7435" max="7435" width="2.85546875" style="102" customWidth="1"/>
    <col min="7436" max="7436" width="37.5703125" style="102" customWidth="1"/>
    <col min="7437" max="7438" width="15.7109375" style="102" customWidth="1"/>
    <col min="7439" max="7440" width="2.85546875" style="102" customWidth="1"/>
    <col min="7441" max="7442" width="15.7109375" style="102" customWidth="1"/>
    <col min="7443" max="7443" width="2.85546875" style="102" customWidth="1"/>
    <col min="7444" max="7446" width="9.140625" style="102" customWidth="1"/>
    <col min="7447" max="7677" width="11.42578125" style="102"/>
    <col min="7678" max="7678" width="2.85546875" style="102" customWidth="1"/>
    <col min="7679" max="7679" width="37.5703125" style="102" customWidth="1"/>
    <col min="7680" max="7680" width="5.28515625" style="102" customWidth="1"/>
    <col min="7681" max="7682" width="15.7109375" style="102" customWidth="1"/>
    <col min="7683" max="7684" width="2.85546875" style="102" customWidth="1"/>
    <col min="7685" max="7686" width="15.7109375" style="102" customWidth="1"/>
    <col min="7687" max="7688" width="2.85546875" style="102" customWidth="1"/>
    <col min="7689" max="7690" width="12.28515625" style="102" customWidth="1"/>
    <col min="7691" max="7691" width="2.85546875" style="102" customWidth="1"/>
    <col min="7692" max="7692" width="37.5703125" style="102" customWidth="1"/>
    <col min="7693" max="7694" width="15.7109375" style="102" customWidth="1"/>
    <col min="7695" max="7696" width="2.85546875" style="102" customWidth="1"/>
    <col min="7697" max="7698" width="15.7109375" style="102" customWidth="1"/>
    <col min="7699" max="7699" width="2.85546875" style="102" customWidth="1"/>
    <col min="7700" max="7702" width="9.140625" style="102" customWidth="1"/>
    <col min="7703" max="7933" width="11.42578125" style="102"/>
    <col min="7934" max="7934" width="2.85546875" style="102" customWidth="1"/>
    <col min="7935" max="7935" width="37.5703125" style="102" customWidth="1"/>
    <col min="7936" max="7936" width="5.28515625" style="102" customWidth="1"/>
    <col min="7937" max="7938" width="15.7109375" style="102" customWidth="1"/>
    <col min="7939" max="7940" width="2.85546875" style="102" customWidth="1"/>
    <col min="7941" max="7942" width="15.7109375" style="102" customWidth="1"/>
    <col min="7943" max="7944" width="2.85546875" style="102" customWidth="1"/>
    <col min="7945" max="7946" width="12.28515625" style="102" customWidth="1"/>
    <col min="7947" max="7947" width="2.85546875" style="102" customWidth="1"/>
    <col min="7948" max="7948" width="37.5703125" style="102" customWidth="1"/>
    <col min="7949" max="7950" width="15.7109375" style="102" customWidth="1"/>
    <col min="7951" max="7952" width="2.85546875" style="102" customWidth="1"/>
    <col min="7953" max="7954" width="15.7109375" style="102" customWidth="1"/>
    <col min="7955" max="7955" width="2.85546875" style="102" customWidth="1"/>
    <col min="7956" max="7958" width="9.140625" style="102" customWidth="1"/>
    <col min="7959" max="8189" width="11.42578125" style="102"/>
    <col min="8190" max="8190" width="2.85546875" style="102" customWidth="1"/>
    <col min="8191" max="8191" width="37.5703125" style="102" customWidth="1"/>
    <col min="8192" max="8192" width="5.28515625" style="102" customWidth="1"/>
    <col min="8193" max="8194" width="15.7109375" style="102" customWidth="1"/>
    <col min="8195" max="8196" width="2.85546875" style="102" customWidth="1"/>
    <col min="8197" max="8198" width="15.7109375" style="102" customWidth="1"/>
    <col min="8199" max="8200" width="2.85546875" style="102" customWidth="1"/>
    <col min="8201" max="8202" width="12.28515625" style="102" customWidth="1"/>
    <col min="8203" max="8203" width="2.85546875" style="102" customWidth="1"/>
    <col min="8204" max="8204" width="37.5703125" style="102" customWidth="1"/>
    <col min="8205" max="8206" width="15.7109375" style="102" customWidth="1"/>
    <col min="8207" max="8208" width="2.85546875" style="102" customWidth="1"/>
    <col min="8209" max="8210" width="15.7109375" style="102" customWidth="1"/>
    <col min="8211" max="8211" width="2.85546875" style="102" customWidth="1"/>
    <col min="8212" max="8214" width="9.140625" style="102" customWidth="1"/>
    <col min="8215" max="8445" width="11.42578125" style="102"/>
    <col min="8446" max="8446" width="2.85546875" style="102" customWidth="1"/>
    <col min="8447" max="8447" width="37.5703125" style="102" customWidth="1"/>
    <col min="8448" max="8448" width="5.28515625" style="102" customWidth="1"/>
    <col min="8449" max="8450" width="15.7109375" style="102" customWidth="1"/>
    <col min="8451" max="8452" width="2.85546875" style="102" customWidth="1"/>
    <col min="8453" max="8454" width="15.7109375" style="102" customWidth="1"/>
    <col min="8455" max="8456" width="2.85546875" style="102" customWidth="1"/>
    <col min="8457" max="8458" width="12.28515625" style="102" customWidth="1"/>
    <col min="8459" max="8459" width="2.85546875" style="102" customWidth="1"/>
    <col min="8460" max="8460" width="37.5703125" style="102" customWidth="1"/>
    <col min="8461" max="8462" width="15.7109375" style="102" customWidth="1"/>
    <col min="8463" max="8464" width="2.85546875" style="102" customWidth="1"/>
    <col min="8465" max="8466" width="15.7109375" style="102" customWidth="1"/>
    <col min="8467" max="8467" width="2.85546875" style="102" customWidth="1"/>
    <col min="8468" max="8470" width="9.140625" style="102" customWidth="1"/>
    <col min="8471" max="8701" width="11.42578125" style="102"/>
    <col min="8702" max="8702" width="2.85546875" style="102" customWidth="1"/>
    <col min="8703" max="8703" width="37.5703125" style="102" customWidth="1"/>
    <col min="8704" max="8704" width="5.28515625" style="102" customWidth="1"/>
    <col min="8705" max="8706" width="15.7109375" style="102" customWidth="1"/>
    <col min="8707" max="8708" width="2.85546875" style="102" customWidth="1"/>
    <col min="8709" max="8710" width="15.7109375" style="102" customWidth="1"/>
    <col min="8711" max="8712" width="2.85546875" style="102" customWidth="1"/>
    <col min="8713" max="8714" width="12.28515625" style="102" customWidth="1"/>
    <col min="8715" max="8715" width="2.85546875" style="102" customWidth="1"/>
    <col min="8716" max="8716" width="37.5703125" style="102" customWidth="1"/>
    <col min="8717" max="8718" width="15.7109375" style="102" customWidth="1"/>
    <col min="8719" max="8720" width="2.85546875" style="102" customWidth="1"/>
    <col min="8721" max="8722" width="15.7109375" style="102" customWidth="1"/>
    <col min="8723" max="8723" width="2.85546875" style="102" customWidth="1"/>
    <col min="8724" max="8726" width="9.140625" style="102" customWidth="1"/>
    <col min="8727" max="8957" width="11.42578125" style="102"/>
    <col min="8958" max="8958" width="2.85546875" style="102" customWidth="1"/>
    <col min="8959" max="8959" width="37.5703125" style="102" customWidth="1"/>
    <col min="8960" max="8960" width="5.28515625" style="102" customWidth="1"/>
    <col min="8961" max="8962" width="15.7109375" style="102" customWidth="1"/>
    <col min="8963" max="8964" width="2.85546875" style="102" customWidth="1"/>
    <col min="8965" max="8966" width="15.7109375" style="102" customWidth="1"/>
    <col min="8967" max="8968" width="2.85546875" style="102" customWidth="1"/>
    <col min="8969" max="8970" width="12.28515625" style="102" customWidth="1"/>
    <col min="8971" max="8971" width="2.85546875" style="102" customWidth="1"/>
    <col min="8972" max="8972" width="37.5703125" style="102" customWidth="1"/>
    <col min="8973" max="8974" width="15.7109375" style="102" customWidth="1"/>
    <col min="8975" max="8976" width="2.85546875" style="102" customWidth="1"/>
    <col min="8977" max="8978" width="15.7109375" style="102" customWidth="1"/>
    <col min="8979" max="8979" width="2.85546875" style="102" customWidth="1"/>
    <col min="8980" max="8982" width="9.140625" style="102" customWidth="1"/>
    <col min="8983" max="9213" width="11.42578125" style="102"/>
    <col min="9214" max="9214" width="2.85546875" style="102" customWidth="1"/>
    <col min="9215" max="9215" width="37.5703125" style="102" customWidth="1"/>
    <col min="9216" max="9216" width="5.28515625" style="102" customWidth="1"/>
    <col min="9217" max="9218" width="15.7109375" style="102" customWidth="1"/>
    <col min="9219" max="9220" width="2.85546875" style="102" customWidth="1"/>
    <col min="9221" max="9222" width="15.7109375" style="102" customWidth="1"/>
    <col min="9223" max="9224" width="2.85546875" style="102" customWidth="1"/>
    <col min="9225" max="9226" width="12.28515625" style="102" customWidth="1"/>
    <col min="9227" max="9227" width="2.85546875" style="102" customWidth="1"/>
    <col min="9228" max="9228" width="37.5703125" style="102" customWidth="1"/>
    <col min="9229" max="9230" width="15.7109375" style="102" customWidth="1"/>
    <col min="9231" max="9232" width="2.85546875" style="102" customWidth="1"/>
    <col min="9233" max="9234" width="15.7109375" style="102" customWidth="1"/>
    <col min="9235" max="9235" width="2.85546875" style="102" customWidth="1"/>
    <col min="9236" max="9238" width="9.140625" style="102" customWidth="1"/>
    <col min="9239" max="9469" width="11.42578125" style="102"/>
    <col min="9470" max="9470" width="2.85546875" style="102" customWidth="1"/>
    <col min="9471" max="9471" width="37.5703125" style="102" customWidth="1"/>
    <col min="9472" max="9472" width="5.28515625" style="102" customWidth="1"/>
    <col min="9473" max="9474" width="15.7109375" style="102" customWidth="1"/>
    <col min="9475" max="9476" width="2.85546875" style="102" customWidth="1"/>
    <col min="9477" max="9478" width="15.7109375" style="102" customWidth="1"/>
    <col min="9479" max="9480" width="2.85546875" style="102" customWidth="1"/>
    <col min="9481" max="9482" width="12.28515625" style="102" customWidth="1"/>
    <col min="9483" max="9483" width="2.85546875" style="102" customWidth="1"/>
    <col min="9484" max="9484" width="37.5703125" style="102" customWidth="1"/>
    <col min="9485" max="9486" width="15.7109375" style="102" customWidth="1"/>
    <col min="9487" max="9488" width="2.85546875" style="102" customWidth="1"/>
    <col min="9489" max="9490" width="15.7109375" style="102" customWidth="1"/>
    <col min="9491" max="9491" width="2.85546875" style="102" customWidth="1"/>
    <col min="9492" max="9494" width="9.140625" style="102" customWidth="1"/>
    <col min="9495" max="9725" width="11.42578125" style="102"/>
    <col min="9726" max="9726" width="2.85546875" style="102" customWidth="1"/>
    <col min="9727" max="9727" width="37.5703125" style="102" customWidth="1"/>
    <col min="9728" max="9728" width="5.28515625" style="102" customWidth="1"/>
    <col min="9729" max="9730" width="15.7109375" style="102" customWidth="1"/>
    <col min="9731" max="9732" width="2.85546875" style="102" customWidth="1"/>
    <col min="9733" max="9734" width="15.7109375" style="102" customWidth="1"/>
    <col min="9735" max="9736" width="2.85546875" style="102" customWidth="1"/>
    <col min="9737" max="9738" width="12.28515625" style="102" customWidth="1"/>
    <col min="9739" max="9739" width="2.85546875" style="102" customWidth="1"/>
    <col min="9740" max="9740" width="37.5703125" style="102" customWidth="1"/>
    <col min="9741" max="9742" width="15.7109375" style="102" customWidth="1"/>
    <col min="9743" max="9744" width="2.85546875" style="102" customWidth="1"/>
    <col min="9745" max="9746" width="15.7109375" style="102" customWidth="1"/>
    <col min="9747" max="9747" width="2.85546875" style="102" customWidth="1"/>
    <col min="9748" max="9750" width="9.140625" style="102" customWidth="1"/>
    <col min="9751" max="9981" width="11.42578125" style="102"/>
    <col min="9982" max="9982" width="2.85546875" style="102" customWidth="1"/>
    <col min="9983" max="9983" width="37.5703125" style="102" customWidth="1"/>
    <col min="9984" max="9984" width="5.28515625" style="102" customWidth="1"/>
    <col min="9985" max="9986" width="15.7109375" style="102" customWidth="1"/>
    <col min="9987" max="9988" width="2.85546875" style="102" customWidth="1"/>
    <col min="9989" max="9990" width="15.7109375" style="102" customWidth="1"/>
    <col min="9991" max="9992" width="2.85546875" style="102" customWidth="1"/>
    <col min="9993" max="9994" width="12.28515625" style="102" customWidth="1"/>
    <col min="9995" max="9995" width="2.85546875" style="102" customWidth="1"/>
    <col min="9996" max="9996" width="37.5703125" style="102" customWidth="1"/>
    <col min="9997" max="9998" width="15.7109375" style="102" customWidth="1"/>
    <col min="9999" max="10000" width="2.85546875" style="102" customWidth="1"/>
    <col min="10001" max="10002" width="15.7109375" style="102" customWidth="1"/>
    <col min="10003" max="10003" width="2.85546875" style="102" customWidth="1"/>
    <col min="10004" max="10006" width="9.140625" style="102" customWidth="1"/>
    <col min="10007" max="10237" width="11.42578125" style="102"/>
    <col min="10238" max="10238" width="2.85546875" style="102" customWidth="1"/>
    <col min="10239" max="10239" width="37.5703125" style="102" customWidth="1"/>
    <col min="10240" max="10240" width="5.28515625" style="102" customWidth="1"/>
    <col min="10241" max="10242" width="15.7109375" style="102" customWidth="1"/>
    <col min="10243" max="10244" width="2.85546875" style="102" customWidth="1"/>
    <col min="10245" max="10246" width="15.7109375" style="102" customWidth="1"/>
    <col min="10247" max="10248" width="2.85546875" style="102" customWidth="1"/>
    <col min="10249" max="10250" width="12.28515625" style="102" customWidth="1"/>
    <col min="10251" max="10251" width="2.85546875" style="102" customWidth="1"/>
    <col min="10252" max="10252" width="37.5703125" style="102" customWidth="1"/>
    <col min="10253" max="10254" width="15.7109375" style="102" customWidth="1"/>
    <col min="10255" max="10256" width="2.85546875" style="102" customWidth="1"/>
    <col min="10257" max="10258" width="15.7109375" style="102" customWidth="1"/>
    <col min="10259" max="10259" width="2.85546875" style="102" customWidth="1"/>
    <col min="10260" max="10262" width="9.140625" style="102" customWidth="1"/>
    <col min="10263" max="10493" width="11.42578125" style="102"/>
    <col min="10494" max="10494" width="2.85546875" style="102" customWidth="1"/>
    <col min="10495" max="10495" width="37.5703125" style="102" customWidth="1"/>
    <col min="10496" max="10496" width="5.28515625" style="102" customWidth="1"/>
    <col min="10497" max="10498" width="15.7109375" style="102" customWidth="1"/>
    <col min="10499" max="10500" width="2.85546875" style="102" customWidth="1"/>
    <col min="10501" max="10502" width="15.7109375" style="102" customWidth="1"/>
    <col min="10503" max="10504" width="2.85546875" style="102" customWidth="1"/>
    <col min="10505" max="10506" width="12.28515625" style="102" customWidth="1"/>
    <col min="10507" max="10507" width="2.85546875" style="102" customWidth="1"/>
    <col min="10508" max="10508" width="37.5703125" style="102" customWidth="1"/>
    <col min="10509" max="10510" width="15.7109375" style="102" customWidth="1"/>
    <col min="10511" max="10512" width="2.85546875" style="102" customWidth="1"/>
    <col min="10513" max="10514" width="15.7109375" style="102" customWidth="1"/>
    <col min="10515" max="10515" width="2.85546875" style="102" customWidth="1"/>
    <col min="10516" max="10518" width="9.140625" style="102" customWidth="1"/>
    <col min="10519" max="10749" width="11.42578125" style="102"/>
    <col min="10750" max="10750" width="2.85546875" style="102" customWidth="1"/>
    <col min="10751" max="10751" width="37.5703125" style="102" customWidth="1"/>
    <col min="10752" max="10752" width="5.28515625" style="102" customWidth="1"/>
    <col min="10753" max="10754" width="15.7109375" style="102" customWidth="1"/>
    <col min="10755" max="10756" width="2.85546875" style="102" customWidth="1"/>
    <col min="10757" max="10758" width="15.7109375" style="102" customWidth="1"/>
    <col min="10759" max="10760" width="2.85546875" style="102" customWidth="1"/>
    <col min="10761" max="10762" width="12.28515625" style="102" customWidth="1"/>
    <col min="10763" max="10763" width="2.85546875" style="102" customWidth="1"/>
    <col min="10764" max="10764" width="37.5703125" style="102" customWidth="1"/>
    <col min="10765" max="10766" width="15.7109375" style="102" customWidth="1"/>
    <col min="10767" max="10768" width="2.85546875" style="102" customWidth="1"/>
    <col min="10769" max="10770" width="15.7109375" style="102" customWidth="1"/>
    <col min="10771" max="10771" width="2.85546875" style="102" customWidth="1"/>
    <col min="10772" max="10774" width="9.140625" style="102" customWidth="1"/>
    <col min="10775" max="11005" width="11.42578125" style="102"/>
    <col min="11006" max="11006" width="2.85546875" style="102" customWidth="1"/>
    <col min="11007" max="11007" width="37.5703125" style="102" customWidth="1"/>
    <col min="11008" max="11008" width="5.28515625" style="102" customWidth="1"/>
    <col min="11009" max="11010" width="15.7109375" style="102" customWidth="1"/>
    <col min="11011" max="11012" width="2.85546875" style="102" customWidth="1"/>
    <col min="11013" max="11014" width="15.7109375" style="102" customWidth="1"/>
    <col min="11015" max="11016" width="2.85546875" style="102" customWidth="1"/>
    <col min="11017" max="11018" width="12.28515625" style="102" customWidth="1"/>
    <col min="11019" max="11019" width="2.85546875" style="102" customWidth="1"/>
    <col min="11020" max="11020" width="37.5703125" style="102" customWidth="1"/>
    <col min="11021" max="11022" width="15.7109375" style="102" customWidth="1"/>
    <col min="11023" max="11024" width="2.85546875" style="102" customWidth="1"/>
    <col min="11025" max="11026" width="15.7109375" style="102" customWidth="1"/>
    <col min="11027" max="11027" width="2.85546875" style="102" customWidth="1"/>
    <col min="11028" max="11030" width="9.140625" style="102" customWidth="1"/>
    <col min="11031" max="11261" width="11.42578125" style="102"/>
    <col min="11262" max="11262" width="2.85546875" style="102" customWidth="1"/>
    <col min="11263" max="11263" width="37.5703125" style="102" customWidth="1"/>
    <col min="11264" max="11264" width="5.28515625" style="102" customWidth="1"/>
    <col min="11265" max="11266" width="15.7109375" style="102" customWidth="1"/>
    <col min="11267" max="11268" width="2.85546875" style="102" customWidth="1"/>
    <col min="11269" max="11270" width="15.7109375" style="102" customWidth="1"/>
    <col min="11271" max="11272" width="2.85546875" style="102" customWidth="1"/>
    <col min="11273" max="11274" width="12.28515625" style="102" customWidth="1"/>
    <col min="11275" max="11275" width="2.85546875" style="102" customWidth="1"/>
    <col min="11276" max="11276" width="37.5703125" style="102" customWidth="1"/>
    <col min="11277" max="11278" width="15.7109375" style="102" customWidth="1"/>
    <col min="11279" max="11280" width="2.85546875" style="102" customWidth="1"/>
    <col min="11281" max="11282" width="15.7109375" style="102" customWidth="1"/>
    <col min="11283" max="11283" width="2.85546875" style="102" customWidth="1"/>
    <col min="11284" max="11286" width="9.140625" style="102" customWidth="1"/>
    <col min="11287" max="11517" width="11.42578125" style="102"/>
    <col min="11518" max="11518" width="2.85546875" style="102" customWidth="1"/>
    <col min="11519" max="11519" width="37.5703125" style="102" customWidth="1"/>
    <col min="11520" max="11520" width="5.28515625" style="102" customWidth="1"/>
    <col min="11521" max="11522" width="15.7109375" style="102" customWidth="1"/>
    <col min="11523" max="11524" width="2.85546875" style="102" customWidth="1"/>
    <col min="11525" max="11526" width="15.7109375" style="102" customWidth="1"/>
    <col min="11527" max="11528" width="2.85546875" style="102" customWidth="1"/>
    <col min="11529" max="11530" width="12.28515625" style="102" customWidth="1"/>
    <col min="11531" max="11531" width="2.85546875" style="102" customWidth="1"/>
    <col min="11532" max="11532" width="37.5703125" style="102" customWidth="1"/>
    <col min="11533" max="11534" width="15.7109375" style="102" customWidth="1"/>
    <col min="11535" max="11536" width="2.85546875" style="102" customWidth="1"/>
    <col min="11537" max="11538" width="15.7109375" style="102" customWidth="1"/>
    <col min="11539" max="11539" width="2.85546875" style="102" customWidth="1"/>
    <col min="11540" max="11542" width="9.140625" style="102" customWidth="1"/>
    <col min="11543" max="11773" width="11.42578125" style="102"/>
    <col min="11774" max="11774" width="2.85546875" style="102" customWidth="1"/>
    <col min="11775" max="11775" width="37.5703125" style="102" customWidth="1"/>
    <col min="11776" max="11776" width="5.28515625" style="102" customWidth="1"/>
    <col min="11777" max="11778" width="15.7109375" style="102" customWidth="1"/>
    <col min="11779" max="11780" width="2.85546875" style="102" customWidth="1"/>
    <col min="11781" max="11782" width="15.7109375" style="102" customWidth="1"/>
    <col min="11783" max="11784" width="2.85546875" style="102" customWidth="1"/>
    <col min="11785" max="11786" width="12.28515625" style="102" customWidth="1"/>
    <col min="11787" max="11787" width="2.85546875" style="102" customWidth="1"/>
    <col min="11788" max="11788" width="37.5703125" style="102" customWidth="1"/>
    <col min="11789" max="11790" width="15.7109375" style="102" customWidth="1"/>
    <col min="11791" max="11792" width="2.85546875" style="102" customWidth="1"/>
    <col min="11793" max="11794" width="15.7109375" style="102" customWidth="1"/>
    <col min="11795" max="11795" width="2.85546875" style="102" customWidth="1"/>
    <col min="11796" max="11798" width="9.140625" style="102" customWidth="1"/>
    <col min="11799" max="12029" width="11.42578125" style="102"/>
    <col min="12030" max="12030" width="2.85546875" style="102" customWidth="1"/>
    <col min="12031" max="12031" width="37.5703125" style="102" customWidth="1"/>
    <col min="12032" max="12032" width="5.28515625" style="102" customWidth="1"/>
    <col min="12033" max="12034" width="15.7109375" style="102" customWidth="1"/>
    <col min="12035" max="12036" width="2.85546875" style="102" customWidth="1"/>
    <col min="12037" max="12038" width="15.7109375" style="102" customWidth="1"/>
    <col min="12039" max="12040" width="2.85546875" style="102" customWidth="1"/>
    <col min="12041" max="12042" width="12.28515625" style="102" customWidth="1"/>
    <col min="12043" max="12043" width="2.85546875" style="102" customWidth="1"/>
    <col min="12044" max="12044" width="37.5703125" style="102" customWidth="1"/>
    <col min="12045" max="12046" width="15.7109375" style="102" customWidth="1"/>
    <col min="12047" max="12048" width="2.85546875" style="102" customWidth="1"/>
    <col min="12049" max="12050" width="15.7109375" style="102" customWidth="1"/>
    <col min="12051" max="12051" width="2.85546875" style="102" customWidth="1"/>
    <col min="12052" max="12054" width="9.140625" style="102" customWidth="1"/>
    <col min="12055" max="12285" width="11.42578125" style="102"/>
    <col min="12286" max="12286" width="2.85546875" style="102" customWidth="1"/>
    <col min="12287" max="12287" width="37.5703125" style="102" customWidth="1"/>
    <col min="12288" max="12288" width="5.28515625" style="102" customWidth="1"/>
    <col min="12289" max="12290" width="15.7109375" style="102" customWidth="1"/>
    <col min="12291" max="12292" width="2.85546875" style="102" customWidth="1"/>
    <col min="12293" max="12294" width="15.7109375" style="102" customWidth="1"/>
    <col min="12295" max="12296" width="2.85546875" style="102" customWidth="1"/>
    <col min="12297" max="12298" width="12.28515625" style="102" customWidth="1"/>
    <col min="12299" max="12299" width="2.85546875" style="102" customWidth="1"/>
    <col min="12300" max="12300" width="37.5703125" style="102" customWidth="1"/>
    <col min="12301" max="12302" width="15.7109375" style="102" customWidth="1"/>
    <col min="12303" max="12304" width="2.85546875" style="102" customWidth="1"/>
    <col min="12305" max="12306" width="15.7109375" style="102" customWidth="1"/>
    <col min="12307" max="12307" width="2.85546875" style="102" customWidth="1"/>
    <col min="12308" max="12310" width="9.140625" style="102" customWidth="1"/>
    <col min="12311" max="12541" width="11.42578125" style="102"/>
    <col min="12542" max="12542" width="2.85546875" style="102" customWidth="1"/>
    <col min="12543" max="12543" width="37.5703125" style="102" customWidth="1"/>
    <col min="12544" max="12544" width="5.28515625" style="102" customWidth="1"/>
    <col min="12545" max="12546" width="15.7109375" style="102" customWidth="1"/>
    <col min="12547" max="12548" width="2.85546875" style="102" customWidth="1"/>
    <col min="12549" max="12550" width="15.7109375" style="102" customWidth="1"/>
    <col min="12551" max="12552" width="2.85546875" style="102" customWidth="1"/>
    <col min="12553" max="12554" width="12.28515625" style="102" customWidth="1"/>
    <col min="12555" max="12555" width="2.85546875" style="102" customWidth="1"/>
    <col min="12556" max="12556" width="37.5703125" style="102" customWidth="1"/>
    <col min="12557" max="12558" width="15.7109375" style="102" customWidth="1"/>
    <col min="12559" max="12560" width="2.85546875" style="102" customWidth="1"/>
    <col min="12561" max="12562" width="15.7109375" style="102" customWidth="1"/>
    <col min="12563" max="12563" width="2.85546875" style="102" customWidth="1"/>
    <col min="12564" max="12566" width="9.140625" style="102" customWidth="1"/>
    <col min="12567" max="12797" width="11.42578125" style="102"/>
    <col min="12798" max="12798" width="2.85546875" style="102" customWidth="1"/>
    <col min="12799" max="12799" width="37.5703125" style="102" customWidth="1"/>
    <col min="12800" max="12800" width="5.28515625" style="102" customWidth="1"/>
    <col min="12801" max="12802" width="15.7109375" style="102" customWidth="1"/>
    <col min="12803" max="12804" width="2.85546875" style="102" customWidth="1"/>
    <col min="12805" max="12806" width="15.7109375" style="102" customWidth="1"/>
    <col min="12807" max="12808" width="2.85546875" style="102" customWidth="1"/>
    <col min="12809" max="12810" width="12.28515625" style="102" customWidth="1"/>
    <col min="12811" max="12811" width="2.85546875" style="102" customWidth="1"/>
    <col min="12812" max="12812" width="37.5703125" style="102" customWidth="1"/>
    <col min="12813" max="12814" width="15.7109375" style="102" customWidth="1"/>
    <col min="12815" max="12816" width="2.85546875" style="102" customWidth="1"/>
    <col min="12817" max="12818" width="15.7109375" style="102" customWidth="1"/>
    <col min="12819" max="12819" width="2.85546875" style="102" customWidth="1"/>
    <col min="12820" max="12822" width="9.140625" style="102" customWidth="1"/>
    <col min="12823" max="13053" width="11.42578125" style="102"/>
    <col min="13054" max="13054" width="2.85546875" style="102" customWidth="1"/>
    <col min="13055" max="13055" width="37.5703125" style="102" customWidth="1"/>
    <col min="13056" max="13056" width="5.28515625" style="102" customWidth="1"/>
    <col min="13057" max="13058" width="15.7109375" style="102" customWidth="1"/>
    <col min="13059" max="13060" width="2.85546875" style="102" customWidth="1"/>
    <col min="13061" max="13062" width="15.7109375" style="102" customWidth="1"/>
    <col min="13063" max="13064" width="2.85546875" style="102" customWidth="1"/>
    <col min="13065" max="13066" width="12.28515625" style="102" customWidth="1"/>
    <col min="13067" max="13067" width="2.85546875" style="102" customWidth="1"/>
    <col min="13068" max="13068" width="37.5703125" style="102" customWidth="1"/>
    <col min="13069" max="13070" width="15.7109375" style="102" customWidth="1"/>
    <col min="13071" max="13072" width="2.85546875" style="102" customWidth="1"/>
    <col min="13073" max="13074" width="15.7109375" style="102" customWidth="1"/>
    <col min="13075" max="13075" width="2.85546875" style="102" customWidth="1"/>
    <col min="13076" max="13078" width="9.140625" style="102" customWidth="1"/>
    <col min="13079" max="13309" width="11.42578125" style="102"/>
    <col min="13310" max="13310" width="2.85546875" style="102" customWidth="1"/>
    <col min="13311" max="13311" width="37.5703125" style="102" customWidth="1"/>
    <col min="13312" max="13312" width="5.28515625" style="102" customWidth="1"/>
    <col min="13313" max="13314" width="15.7109375" style="102" customWidth="1"/>
    <col min="13315" max="13316" width="2.85546875" style="102" customWidth="1"/>
    <col min="13317" max="13318" width="15.7109375" style="102" customWidth="1"/>
    <col min="13319" max="13320" width="2.85546875" style="102" customWidth="1"/>
    <col min="13321" max="13322" width="12.28515625" style="102" customWidth="1"/>
    <col min="13323" max="13323" width="2.85546875" style="102" customWidth="1"/>
    <col min="13324" max="13324" width="37.5703125" style="102" customWidth="1"/>
    <col min="13325" max="13326" width="15.7109375" style="102" customWidth="1"/>
    <col min="13327" max="13328" width="2.85546875" style="102" customWidth="1"/>
    <col min="13329" max="13330" width="15.7109375" style="102" customWidth="1"/>
    <col min="13331" max="13331" width="2.85546875" style="102" customWidth="1"/>
    <col min="13332" max="13334" width="9.140625" style="102" customWidth="1"/>
    <col min="13335" max="13565" width="11.42578125" style="102"/>
    <col min="13566" max="13566" width="2.85546875" style="102" customWidth="1"/>
    <col min="13567" max="13567" width="37.5703125" style="102" customWidth="1"/>
    <col min="13568" max="13568" width="5.28515625" style="102" customWidth="1"/>
    <col min="13569" max="13570" width="15.7109375" style="102" customWidth="1"/>
    <col min="13571" max="13572" width="2.85546875" style="102" customWidth="1"/>
    <col min="13573" max="13574" width="15.7109375" style="102" customWidth="1"/>
    <col min="13575" max="13576" width="2.85546875" style="102" customWidth="1"/>
    <col min="13577" max="13578" width="12.28515625" style="102" customWidth="1"/>
    <col min="13579" max="13579" width="2.85546875" style="102" customWidth="1"/>
    <col min="13580" max="13580" width="37.5703125" style="102" customWidth="1"/>
    <col min="13581" max="13582" width="15.7109375" style="102" customWidth="1"/>
    <col min="13583" max="13584" width="2.85546875" style="102" customWidth="1"/>
    <col min="13585" max="13586" width="15.7109375" style="102" customWidth="1"/>
    <col min="13587" max="13587" width="2.85546875" style="102" customWidth="1"/>
    <col min="13588" max="13590" width="9.140625" style="102" customWidth="1"/>
    <col min="13591" max="13821" width="11.42578125" style="102"/>
    <col min="13822" max="13822" width="2.85546875" style="102" customWidth="1"/>
    <col min="13823" max="13823" width="37.5703125" style="102" customWidth="1"/>
    <col min="13824" max="13824" width="5.28515625" style="102" customWidth="1"/>
    <col min="13825" max="13826" width="15.7109375" style="102" customWidth="1"/>
    <col min="13827" max="13828" width="2.85546875" style="102" customWidth="1"/>
    <col min="13829" max="13830" width="15.7109375" style="102" customWidth="1"/>
    <col min="13831" max="13832" width="2.85546875" style="102" customWidth="1"/>
    <col min="13833" max="13834" width="12.28515625" style="102" customWidth="1"/>
    <col min="13835" max="13835" width="2.85546875" style="102" customWidth="1"/>
    <col min="13836" max="13836" width="37.5703125" style="102" customWidth="1"/>
    <col min="13837" max="13838" width="15.7109375" style="102" customWidth="1"/>
    <col min="13839" max="13840" width="2.85546875" style="102" customWidth="1"/>
    <col min="13841" max="13842" width="15.7109375" style="102" customWidth="1"/>
    <col min="13843" max="13843" width="2.85546875" style="102" customWidth="1"/>
    <col min="13844" max="13846" width="9.140625" style="102" customWidth="1"/>
    <col min="13847" max="14077" width="11.42578125" style="102"/>
    <col min="14078" max="14078" width="2.85546875" style="102" customWidth="1"/>
    <col min="14079" max="14079" width="37.5703125" style="102" customWidth="1"/>
    <col min="14080" max="14080" width="5.28515625" style="102" customWidth="1"/>
    <col min="14081" max="14082" width="15.7109375" style="102" customWidth="1"/>
    <col min="14083" max="14084" width="2.85546875" style="102" customWidth="1"/>
    <col min="14085" max="14086" width="15.7109375" style="102" customWidth="1"/>
    <col min="14087" max="14088" width="2.85546875" style="102" customWidth="1"/>
    <col min="14089" max="14090" width="12.28515625" style="102" customWidth="1"/>
    <col min="14091" max="14091" width="2.85546875" style="102" customWidth="1"/>
    <col min="14092" max="14092" width="37.5703125" style="102" customWidth="1"/>
    <col min="14093" max="14094" width="15.7109375" style="102" customWidth="1"/>
    <col min="14095" max="14096" width="2.85546875" style="102" customWidth="1"/>
    <col min="14097" max="14098" width="15.7109375" style="102" customWidth="1"/>
    <col min="14099" max="14099" width="2.85546875" style="102" customWidth="1"/>
    <col min="14100" max="14102" width="9.140625" style="102" customWidth="1"/>
    <col min="14103" max="14333" width="11.42578125" style="102"/>
    <col min="14334" max="14334" width="2.85546875" style="102" customWidth="1"/>
    <col min="14335" max="14335" width="37.5703125" style="102" customWidth="1"/>
    <col min="14336" max="14336" width="5.28515625" style="102" customWidth="1"/>
    <col min="14337" max="14338" width="15.7109375" style="102" customWidth="1"/>
    <col min="14339" max="14340" width="2.85546875" style="102" customWidth="1"/>
    <col min="14341" max="14342" width="15.7109375" style="102" customWidth="1"/>
    <col min="14343" max="14344" width="2.85546875" style="102" customWidth="1"/>
    <col min="14345" max="14346" width="12.28515625" style="102" customWidth="1"/>
    <col min="14347" max="14347" width="2.85546875" style="102" customWidth="1"/>
    <col min="14348" max="14348" width="37.5703125" style="102" customWidth="1"/>
    <col min="14349" max="14350" width="15.7109375" style="102" customWidth="1"/>
    <col min="14351" max="14352" width="2.85546875" style="102" customWidth="1"/>
    <col min="14353" max="14354" width="15.7109375" style="102" customWidth="1"/>
    <col min="14355" max="14355" width="2.85546875" style="102" customWidth="1"/>
    <col min="14356" max="14358" width="9.140625" style="102" customWidth="1"/>
    <col min="14359" max="14589" width="11.42578125" style="102"/>
    <col min="14590" max="14590" width="2.85546875" style="102" customWidth="1"/>
    <col min="14591" max="14591" width="37.5703125" style="102" customWidth="1"/>
    <col min="14592" max="14592" width="5.28515625" style="102" customWidth="1"/>
    <col min="14593" max="14594" width="15.7109375" style="102" customWidth="1"/>
    <col min="14595" max="14596" width="2.85546875" style="102" customWidth="1"/>
    <col min="14597" max="14598" width="15.7109375" style="102" customWidth="1"/>
    <col min="14599" max="14600" width="2.85546875" style="102" customWidth="1"/>
    <col min="14601" max="14602" width="12.28515625" style="102" customWidth="1"/>
    <col min="14603" max="14603" width="2.85546875" style="102" customWidth="1"/>
    <col min="14604" max="14604" width="37.5703125" style="102" customWidth="1"/>
    <col min="14605" max="14606" width="15.7109375" style="102" customWidth="1"/>
    <col min="14607" max="14608" width="2.85546875" style="102" customWidth="1"/>
    <col min="14609" max="14610" width="15.7109375" style="102" customWidth="1"/>
    <col min="14611" max="14611" width="2.85546875" style="102" customWidth="1"/>
    <col min="14612" max="14614" width="9.140625" style="102" customWidth="1"/>
    <col min="14615" max="14845" width="11.42578125" style="102"/>
    <col min="14846" max="14846" width="2.85546875" style="102" customWidth="1"/>
    <col min="14847" max="14847" width="37.5703125" style="102" customWidth="1"/>
    <col min="14848" max="14848" width="5.28515625" style="102" customWidth="1"/>
    <col min="14849" max="14850" width="15.7109375" style="102" customWidth="1"/>
    <col min="14851" max="14852" width="2.85546875" style="102" customWidth="1"/>
    <col min="14853" max="14854" width="15.7109375" style="102" customWidth="1"/>
    <col min="14855" max="14856" width="2.85546875" style="102" customWidth="1"/>
    <col min="14857" max="14858" width="12.28515625" style="102" customWidth="1"/>
    <col min="14859" max="14859" width="2.85546875" style="102" customWidth="1"/>
    <col min="14860" max="14860" width="37.5703125" style="102" customWidth="1"/>
    <col min="14861" max="14862" width="15.7109375" style="102" customWidth="1"/>
    <col min="14863" max="14864" width="2.85546875" style="102" customWidth="1"/>
    <col min="14865" max="14866" width="15.7109375" style="102" customWidth="1"/>
    <col min="14867" max="14867" width="2.85546875" style="102" customWidth="1"/>
    <col min="14868" max="14870" width="9.140625" style="102" customWidth="1"/>
    <col min="14871" max="15101" width="11.42578125" style="102"/>
    <col min="15102" max="15102" width="2.85546875" style="102" customWidth="1"/>
    <col min="15103" max="15103" width="37.5703125" style="102" customWidth="1"/>
    <col min="15104" max="15104" width="5.28515625" style="102" customWidth="1"/>
    <col min="15105" max="15106" width="15.7109375" style="102" customWidth="1"/>
    <col min="15107" max="15108" width="2.85546875" style="102" customWidth="1"/>
    <col min="15109" max="15110" width="15.7109375" style="102" customWidth="1"/>
    <col min="15111" max="15112" width="2.85546875" style="102" customWidth="1"/>
    <col min="15113" max="15114" width="12.28515625" style="102" customWidth="1"/>
    <col min="15115" max="15115" width="2.85546875" style="102" customWidth="1"/>
    <col min="15116" max="15116" width="37.5703125" style="102" customWidth="1"/>
    <col min="15117" max="15118" width="15.7109375" style="102" customWidth="1"/>
    <col min="15119" max="15120" width="2.85546875" style="102" customWidth="1"/>
    <col min="15121" max="15122" width="15.7109375" style="102" customWidth="1"/>
    <col min="15123" max="15123" width="2.85546875" style="102" customWidth="1"/>
    <col min="15124" max="15126" width="9.140625" style="102" customWidth="1"/>
    <col min="15127" max="15357" width="11.42578125" style="102"/>
    <col min="15358" max="15358" width="2.85546875" style="102" customWidth="1"/>
    <col min="15359" max="15359" width="37.5703125" style="102" customWidth="1"/>
    <col min="15360" max="15360" width="5.28515625" style="102" customWidth="1"/>
    <col min="15361" max="15362" width="15.7109375" style="102" customWidth="1"/>
    <col min="15363" max="15364" width="2.85546875" style="102" customWidth="1"/>
    <col min="15365" max="15366" width="15.7109375" style="102" customWidth="1"/>
    <col min="15367" max="15368" width="2.85546875" style="102" customWidth="1"/>
    <col min="15369" max="15370" width="12.28515625" style="102" customWidth="1"/>
    <col min="15371" max="15371" width="2.85546875" style="102" customWidth="1"/>
    <col min="15372" max="15372" width="37.5703125" style="102" customWidth="1"/>
    <col min="15373" max="15374" width="15.7109375" style="102" customWidth="1"/>
    <col min="15375" max="15376" width="2.85546875" style="102" customWidth="1"/>
    <col min="15377" max="15378" width="15.7109375" style="102" customWidth="1"/>
    <col min="15379" max="15379" width="2.85546875" style="102" customWidth="1"/>
    <col min="15380" max="15382" width="9.140625" style="102" customWidth="1"/>
    <col min="15383" max="15613" width="11.42578125" style="102"/>
    <col min="15614" max="15614" width="2.85546875" style="102" customWidth="1"/>
    <col min="15615" max="15615" width="37.5703125" style="102" customWidth="1"/>
    <col min="15616" max="15616" width="5.28515625" style="102" customWidth="1"/>
    <col min="15617" max="15618" width="15.7109375" style="102" customWidth="1"/>
    <col min="15619" max="15620" width="2.85546875" style="102" customWidth="1"/>
    <col min="15621" max="15622" width="15.7109375" style="102" customWidth="1"/>
    <col min="15623" max="15624" width="2.85546875" style="102" customWidth="1"/>
    <col min="15625" max="15626" width="12.28515625" style="102" customWidth="1"/>
    <col min="15627" max="15627" width="2.85546875" style="102" customWidth="1"/>
    <col min="15628" max="15628" width="37.5703125" style="102" customWidth="1"/>
    <col min="15629" max="15630" width="15.7109375" style="102" customWidth="1"/>
    <col min="15631" max="15632" width="2.85546875" style="102" customWidth="1"/>
    <col min="15633" max="15634" width="15.7109375" style="102" customWidth="1"/>
    <col min="15635" max="15635" width="2.85546875" style="102" customWidth="1"/>
    <col min="15636" max="15638" width="9.140625" style="102" customWidth="1"/>
    <col min="15639" max="15869" width="11.42578125" style="102"/>
    <col min="15870" max="15870" width="2.85546875" style="102" customWidth="1"/>
    <col min="15871" max="15871" width="37.5703125" style="102" customWidth="1"/>
    <col min="15872" max="15872" width="5.28515625" style="102" customWidth="1"/>
    <col min="15873" max="15874" width="15.7109375" style="102" customWidth="1"/>
    <col min="15875" max="15876" width="2.85546875" style="102" customWidth="1"/>
    <col min="15877" max="15878" width="15.7109375" style="102" customWidth="1"/>
    <col min="15879" max="15880" width="2.85546875" style="102" customWidth="1"/>
    <col min="15881" max="15882" width="12.28515625" style="102" customWidth="1"/>
    <col min="15883" max="15883" width="2.85546875" style="102" customWidth="1"/>
    <col min="15884" max="15884" width="37.5703125" style="102" customWidth="1"/>
    <col min="15885" max="15886" width="15.7109375" style="102" customWidth="1"/>
    <col min="15887" max="15888" width="2.85546875" style="102" customWidth="1"/>
    <col min="15889" max="15890" width="15.7109375" style="102" customWidth="1"/>
    <col min="15891" max="15891" width="2.85546875" style="102" customWidth="1"/>
    <col min="15892" max="15894" width="9.140625" style="102" customWidth="1"/>
    <col min="15895" max="16125" width="11.42578125" style="102"/>
    <col min="16126" max="16126" width="2.85546875" style="102" customWidth="1"/>
    <col min="16127" max="16127" width="37.5703125" style="102" customWidth="1"/>
    <col min="16128" max="16128" width="5.28515625" style="102" customWidth="1"/>
    <col min="16129" max="16130" width="15.7109375" style="102" customWidth="1"/>
    <col min="16131" max="16132" width="2.85546875" style="102" customWidth="1"/>
    <col min="16133" max="16134" width="15.7109375" style="102" customWidth="1"/>
    <col min="16135" max="16136" width="2.85546875" style="102" customWidth="1"/>
    <col min="16137" max="16138" width="12.28515625" style="102" customWidth="1"/>
    <col min="16139" max="16139" width="2.85546875" style="102" customWidth="1"/>
    <col min="16140" max="16140" width="37.5703125" style="102" customWidth="1"/>
    <col min="16141" max="16142" width="15.7109375" style="102" customWidth="1"/>
    <col min="16143" max="16144" width="2.85546875" style="102" customWidth="1"/>
    <col min="16145" max="16146" width="15.7109375" style="102" customWidth="1"/>
    <col min="16147" max="16147" width="2.85546875" style="102" customWidth="1"/>
    <col min="16148" max="16150" width="9.140625" style="102" customWidth="1"/>
    <col min="16151" max="16384" width="11.42578125" style="102"/>
  </cols>
  <sheetData>
    <row r="1" spans="1:24" ht="12" customHeight="1" x14ac:dyDescent="0.25">
      <c r="A1" s="1"/>
      <c r="B1" s="1"/>
      <c r="C1" s="1"/>
      <c r="D1" s="1"/>
      <c r="E1" s="1"/>
      <c r="F1" s="1"/>
      <c r="G1" s="1"/>
      <c r="H1" s="1"/>
      <c r="I1" s="2"/>
      <c r="J1" s="2"/>
      <c r="K1" s="2"/>
      <c r="L1" s="1"/>
      <c r="M1" s="3"/>
      <c r="N1" s="3"/>
      <c r="O1" s="3"/>
      <c r="Q1" s="1"/>
      <c r="R1" s="1"/>
    </row>
    <row r="2" spans="1:24" ht="12" customHeight="1" x14ac:dyDescent="0.25">
      <c r="A2" s="1"/>
      <c r="B2" s="103" t="s">
        <v>690</v>
      </c>
      <c r="C2" s="103"/>
      <c r="D2" s="5"/>
      <c r="E2" s="5"/>
      <c r="F2" s="5"/>
      <c r="G2" s="103"/>
      <c r="H2" s="5"/>
      <c r="I2" s="2"/>
      <c r="J2" s="2"/>
      <c r="K2" s="2"/>
      <c r="L2" s="1"/>
      <c r="M2" s="103"/>
      <c r="N2" s="5"/>
      <c r="O2" s="5"/>
      <c r="Q2" s="103"/>
      <c r="R2" s="5"/>
    </row>
    <row r="3" spans="1:24" ht="12" customHeight="1" x14ac:dyDescent="0.25">
      <c r="A3" s="1"/>
      <c r="B3" s="104" t="s">
        <v>120</v>
      </c>
      <c r="C3" s="104"/>
      <c r="D3" s="1"/>
      <c r="E3" s="1"/>
      <c r="F3" s="1"/>
      <c r="G3" s="2291" t="s">
        <v>121</v>
      </c>
      <c r="H3" s="2291"/>
      <c r="I3" s="2"/>
      <c r="J3" s="2"/>
      <c r="K3" s="2"/>
      <c r="L3" s="1"/>
      <c r="M3" s="104" t="s">
        <v>120</v>
      </c>
      <c r="N3" s="3"/>
      <c r="O3" s="3"/>
      <c r="Q3" s="2291" t="s">
        <v>121</v>
      </c>
      <c r="R3" s="2291"/>
      <c r="S3" s="105"/>
    </row>
    <row r="4" spans="1:24" ht="12" customHeight="1" x14ac:dyDescent="0.25">
      <c r="A4" s="1"/>
      <c r="B4" s="106" t="s">
        <v>2</v>
      </c>
      <c r="C4" s="106"/>
      <c r="E4" s="1171"/>
      <c r="F4" s="1171"/>
      <c r="G4" s="106" t="s">
        <v>2</v>
      </c>
      <c r="H4" s="1171"/>
      <c r="I4" s="2"/>
      <c r="J4" s="2"/>
      <c r="K4" s="2"/>
      <c r="L4" s="1"/>
      <c r="M4" s="107" t="s">
        <v>3</v>
      </c>
      <c r="N4" s="3"/>
      <c r="Q4" s="107" t="s">
        <v>3</v>
      </c>
      <c r="R4" s="1171"/>
      <c r="S4" s="1171"/>
    </row>
    <row r="5" spans="1:24" ht="12" customHeight="1" x14ac:dyDescent="0.25">
      <c r="A5" s="12"/>
      <c r="B5" s="2288" t="s">
        <v>4</v>
      </c>
      <c r="C5" s="2288" t="s">
        <v>5</v>
      </c>
      <c r="D5" s="2288" t="s">
        <v>586</v>
      </c>
      <c r="E5" s="2288" t="s">
        <v>6</v>
      </c>
      <c r="F5" s="34"/>
      <c r="G5" s="2288" t="s">
        <v>586</v>
      </c>
      <c r="H5" s="2288" t="s">
        <v>6</v>
      </c>
      <c r="I5" s="14"/>
      <c r="J5" s="2285" t="s">
        <v>588</v>
      </c>
      <c r="K5" s="2285" t="s">
        <v>7</v>
      </c>
      <c r="L5" s="15"/>
      <c r="M5" s="2288" t="s">
        <v>4</v>
      </c>
      <c r="N5" s="2288" t="s">
        <v>586</v>
      </c>
      <c r="O5" s="2288" t="s">
        <v>6</v>
      </c>
      <c r="Q5" s="2288" t="s">
        <v>586</v>
      </c>
      <c r="R5" s="2288" t="s">
        <v>6</v>
      </c>
      <c r="S5" s="101"/>
    </row>
    <row r="6" spans="1:24" ht="12" customHeight="1" x14ac:dyDescent="0.25">
      <c r="A6" s="12"/>
      <c r="B6" s="2289"/>
      <c r="C6" s="2289"/>
      <c r="D6" s="2289"/>
      <c r="E6" s="2289"/>
      <c r="F6" s="34"/>
      <c r="G6" s="2289"/>
      <c r="H6" s="2289"/>
      <c r="I6" s="14"/>
      <c r="J6" s="2286"/>
      <c r="K6" s="2286"/>
      <c r="L6" s="15"/>
      <c r="M6" s="2289"/>
      <c r="N6" s="2289"/>
      <c r="O6" s="2289"/>
      <c r="P6" s="12"/>
      <c r="Q6" s="2289"/>
      <c r="R6" s="2289"/>
      <c r="T6" s="12"/>
      <c r="U6" s="12"/>
      <c r="V6" s="12"/>
      <c r="W6" s="17"/>
    </row>
    <row r="7" spans="1:24" ht="12" customHeight="1" x14ac:dyDescent="0.25">
      <c r="A7" s="12"/>
      <c r="B7" s="2290"/>
      <c r="C7" s="2290"/>
      <c r="D7" s="2290"/>
      <c r="E7" s="2290"/>
      <c r="F7" s="34"/>
      <c r="G7" s="2290"/>
      <c r="H7" s="2290"/>
      <c r="I7" s="14"/>
      <c r="J7" s="2287"/>
      <c r="K7" s="2287"/>
      <c r="L7" s="15"/>
      <c r="M7" s="2290"/>
      <c r="N7" s="2290"/>
      <c r="O7" s="2290"/>
      <c r="P7" s="12"/>
      <c r="Q7" s="2290"/>
      <c r="R7" s="2290"/>
      <c r="S7" s="101"/>
      <c r="T7" s="12"/>
      <c r="U7" s="12"/>
      <c r="V7" s="12"/>
      <c r="W7" s="17"/>
    </row>
    <row r="8" spans="1:24" ht="12" customHeight="1" x14ac:dyDescent="0.25">
      <c r="A8" s="16"/>
      <c r="B8" s="16"/>
      <c r="C8" s="16"/>
      <c r="D8" s="16"/>
      <c r="E8" s="16"/>
      <c r="F8" s="1693"/>
      <c r="G8" s="16"/>
      <c r="H8" s="16"/>
      <c r="I8" s="16"/>
      <c r="J8" s="19"/>
      <c r="K8" s="16"/>
      <c r="L8" s="1169"/>
      <c r="M8" s="16"/>
      <c r="N8" s="24"/>
      <c r="O8" s="16"/>
      <c r="P8" s="12"/>
      <c r="Q8" s="16"/>
      <c r="R8" s="16"/>
      <c r="S8" s="16"/>
      <c r="T8" s="12"/>
      <c r="U8" s="12"/>
      <c r="V8" s="12"/>
      <c r="W8" s="17"/>
    </row>
    <row r="9" spans="1:24" ht="12" customHeight="1" x14ac:dyDescent="0.25">
      <c r="A9" s="1"/>
      <c r="B9" s="20" t="s">
        <v>8</v>
      </c>
      <c r="C9" s="21"/>
      <c r="D9" s="21"/>
      <c r="E9" s="21"/>
      <c r="F9" s="1693"/>
      <c r="G9" s="21"/>
      <c r="H9" s="21"/>
      <c r="I9" s="2"/>
      <c r="J9" s="23"/>
      <c r="K9" s="2"/>
      <c r="L9" s="1170"/>
      <c r="M9" s="20" t="s">
        <v>8</v>
      </c>
      <c r="O9" s="1170"/>
      <c r="P9" s="16"/>
      <c r="Q9" s="21"/>
      <c r="R9" s="21"/>
      <c r="S9" s="108"/>
      <c r="T9" s="16"/>
      <c r="U9" s="16"/>
      <c r="V9" s="16"/>
      <c r="W9" s="16"/>
    </row>
    <row r="10" spans="1:24" ht="12" customHeight="1" x14ac:dyDescent="0.25">
      <c r="A10" s="25"/>
      <c r="B10" s="1063" t="s">
        <v>128</v>
      </c>
      <c r="C10" s="2004" t="s">
        <v>22</v>
      </c>
      <c r="D10" s="1252">
        <v>24.09</v>
      </c>
      <c r="E10" s="1252">
        <v>42.5</v>
      </c>
      <c r="F10" s="1693"/>
      <c r="G10" s="1252">
        <v>15</v>
      </c>
      <c r="H10" s="2005">
        <v>0</v>
      </c>
      <c r="I10" s="196"/>
      <c r="J10" s="2211">
        <f>VLOOKUP(B10,'FX rates'!$B$9:$K$114,4,FALSE)</f>
        <v>1</v>
      </c>
      <c r="K10" s="2212">
        <f>VLOOKUP(B10,'FX rates'!$B$9:$K$114,5,FALSE)</f>
        <v>1</v>
      </c>
      <c r="L10" s="29"/>
      <c r="M10" s="1063" t="s">
        <v>128</v>
      </c>
      <c r="N10" s="2006">
        <f>D10/J10</f>
        <v>24.09</v>
      </c>
      <c r="O10" s="2007">
        <f>E10/$K10</f>
        <v>42.5</v>
      </c>
      <c r="P10" s="147"/>
      <c r="Q10" s="1256">
        <f>G10/J10</f>
        <v>15</v>
      </c>
      <c r="R10" s="2007">
        <f>H10/K10</f>
        <v>0</v>
      </c>
      <c r="S10" s="124"/>
      <c r="T10" s="132"/>
      <c r="W10" s="110"/>
      <c r="X10" s="110"/>
    </row>
    <row r="11" spans="1:24" ht="12" customHeight="1" x14ac:dyDescent="0.25">
      <c r="A11" s="25"/>
      <c r="B11" s="40"/>
      <c r="C11" s="40"/>
      <c r="D11" s="187"/>
      <c r="E11" s="187"/>
      <c r="F11" s="1693"/>
      <c r="G11" s="187"/>
      <c r="H11" s="187"/>
      <c r="I11" s="282"/>
      <c r="J11" s="2213"/>
      <c r="K11" s="2213"/>
      <c r="L11" s="1"/>
      <c r="M11" s="45"/>
      <c r="N11" s="187"/>
      <c r="O11" s="187"/>
      <c r="P11" s="147"/>
      <c r="Q11" s="187"/>
      <c r="R11" s="187"/>
      <c r="S11" s="117"/>
      <c r="T11" s="132"/>
      <c r="W11" s="110"/>
      <c r="X11" s="110"/>
    </row>
    <row r="12" spans="1:24" ht="12" customHeight="1" x14ac:dyDescent="0.25">
      <c r="A12" s="1"/>
      <c r="B12" s="40"/>
      <c r="C12" s="40"/>
      <c r="D12" s="28"/>
      <c r="E12" s="28"/>
      <c r="F12" s="28"/>
      <c r="G12" s="28"/>
      <c r="H12" s="28"/>
      <c r="I12" s="282"/>
      <c r="J12" s="2214"/>
      <c r="K12" s="2214"/>
      <c r="L12" s="1"/>
      <c r="M12" s="50"/>
      <c r="N12" s="28"/>
      <c r="O12" s="980"/>
      <c r="P12" s="147"/>
      <c r="Q12" s="28"/>
      <c r="R12" s="90"/>
      <c r="S12" s="118"/>
      <c r="T12" s="132"/>
      <c r="W12" s="110"/>
      <c r="X12" s="110"/>
    </row>
    <row r="13" spans="1:24" ht="12" customHeight="1" x14ac:dyDescent="0.25">
      <c r="A13" s="1"/>
      <c r="B13" s="40"/>
      <c r="C13" s="40"/>
      <c r="D13" s="28"/>
      <c r="E13" s="28"/>
      <c r="F13" s="28"/>
      <c r="G13" s="28"/>
      <c r="H13" s="28"/>
      <c r="I13" s="28"/>
      <c r="J13" s="2214"/>
      <c r="K13" s="2214"/>
      <c r="L13" s="28"/>
      <c r="M13" s="50"/>
      <c r="N13" s="483"/>
      <c r="O13" s="52"/>
      <c r="Q13" s="483"/>
      <c r="R13" s="51"/>
      <c r="S13" s="118"/>
      <c r="T13" s="132"/>
      <c r="W13" s="120"/>
      <c r="X13" s="120"/>
    </row>
    <row r="14" spans="1:24" ht="12" customHeight="1" x14ac:dyDescent="0.25">
      <c r="A14" s="25"/>
      <c r="B14" s="20" t="s">
        <v>59</v>
      </c>
      <c r="C14" s="21"/>
      <c r="D14" s="28"/>
      <c r="E14" s="28"/>
      <c r="F14" s="187"/>
      <c r="G14" s="28"/>
      <c r="H14" s="28"/>
      <c r="I14" s="28"/>
      <c r="J14" s="2214"/>
      <c r="K14" s="2214"/>
      <c r="L14" s="28"/>
      <c r="M14" s="352" t="s">
        <v>59</v>
      </c>
      <c r="N14" s="483"/>
      <c r="O14" s="115"/>
      <c r="P14" s="1839"/>
      <c r="Q14" s="483"/>
      <c r="R14" s="51"/>
      <c r="S14" s="118"/>
      <c r="T14" s="132"/>
      <c r="W14" s="110"/>
      <c r="X14" s="110"/>
    </row>
    <row r="15" spans="1:24" ht="12" customHeight="1" x14ac:dyDescent="0.25">
      <c r="A15" s="25"/>
      <c r="B15" s="2001" t="s">
        <v>152</v>
      </c>
      <c r="C15" s="2002" t="s">
        <v>153</v>
      </c>
      <c r="D15" s="1999">
        <v>791438</v>
      </c>
      <c r="E15" s="2000">
        <v>387979</v>
      </c>
      <c r="F15" s="187"/>
      <c r="G15" s="1950">
        <v>547223</v>
      </c>
      <c r="H15" s="2003">
        <v>167430</v>
      </c>
      <c r="I15" s="196"/>
      <c r="J15" s="2215">
        <f>VLOOKUP(B15,'FX rates'!$B$9:$K$114,4,FALSE)</f>
        <v>1505.09241</v>
      </c>
      <c r="K15" s="2216">
        <f>VLOOKUP(B15,'FX rates'!$B$9:$K$114,5,FALSE)</f>
        <v>1475.2</v>
      </c>
      <c r="L15" s="28"/>
      <c r="M15" s="2001" t="s">
        <v>152</v>
      </c>
      <c r="N15" s="1999">
        <f t="shared" ref="N15:N24" si="0">D15/J15</f>
        <v>525.84013761653353</v>
      </c>
      <c r="O15" s="2000">
        <f t="shared" ref="O15:O20" si="1">E15/$K15</f>
        <v>263.00094902386115</v>
      </c>
      <c r="P15" s="1839"/>
      <c r="Q15" s="1999">
        <f t="shared" ref="Q15:R20" si="2">G15/J15</f>
        <v>363.58099766113367</v>
      </c>
      <c r="R15" s="2000">
        <f t="shared" si="2"/>
        <v>113.49647505422993</v>
      </c>
      <c r="S15" s="118"/>
      <c r="T15" s="132"/>
      <c r="W15" s="110"/>
      <c r="X15" s="110"/>
    </row>
    <row r="16" spans="1:24" ht="12" customHeight="1" x14ac:dyDescent="0.25">
      <c r="A16" s="25"/>
      <c r="B16" s="1637" t="s">
        <v>554</v>
      </c>
      <c r="C16" s="1638" t="s">
        <v>555</v>
      </c>
      <c r="D16" s="1639">
        <v>2335.08</v>
      </c>
      <c r="E16" s="1640">
        <v>2349.1999999999998</v>
      </c>
      <c r="F16" s="187"/>
      <c r="G16" s="1562">
        <v>1203.01</v>
      </c>
      <c r="H16" s="1641">
        <v>0</v>
      </c>
      <c r="I16" s="196"/>
      <c r="J16" s="2217">
        <f>VLOOKUP(B16,'FX rates'!$B$9:$K$114,4,FALSE)</f>
        <v>9.6886240000000008</v>
      </c>
      <c r="K16" s="2218">
        <f>VLOOKUP(B16,'FX rates'!$B$9:$K$114,5,FALSE)</f>
        <v>10.634600000000001</v>
      </c>
      <c r="L16" s="29"/>
      <c r="M16" s="1637" t="s">
        <v>554</v>
      </c>
      <c r="N16" s="1639">
        <f t="shared" si="0"/>
        <v>241.01255245326888</v>
      </c>
      <c r="O16" s="1640">
        <f t="shared" si="1"/>
        <v>220.90158539108191</v>
      </c>
      <c r="P16" s="1839"/>
      <c r="Q16" s="1639">
        <f t="shared" si="2"/>
        <v>124.16727081162401</v>
      </c>
      <c r="R16" s="1640">
        <f t="shared" si="2"/>
        <v>0</v>
      </c>
      <c r="S16" s="124"/>
      <c r="T16" s="132"/>
      <c r="W16" s="110"/>
      <c r="X16" s="110"/>
    </row>
    <row r="17" spans="1:24" ht="12" customHeight="1" x14ac:dyDescent="0.25">
      <c r="A17" s="25"/>
      <c r="B17" s="1637" t="s">
        <v>156</v>
      </c>
      <c r="C17" s="1638" t="s">
        <v>568</v>
      </c>
      <c r="D17" s="1639">
        <v>550950.11</v>
      </c>
      <c r="E17" s="1640">
        <v>470361.1</v>
      </c>
      <c r="F17" s="187"/>
      <c r="G17" s="1562">
        <v>0</v>
      </c>
      <c r="H17" s="1641">
        <v>0</v>
      </c>
      <c r="I17" s="196"/>
      <c r="J17" s="2217">
        <f>VLOOKUP(B17,'FX rates'!$B$9:$K$114,4,FALSE)</f>
        <v>547.52470700000003</v>
      </c>
      <c r="K17" s="2218">
        <f>VLOOKUP(B17,'FX rates'!$B$9:$K$114,5,FALSE)</f>
        <v>623.29999999999995</v>
      </c>
      <c r="L17" s="29"/>
      <c r="M17" s="1637" t="s">
        <v>156</v>
      </c>
      <c r="N17" s="1639">
        <f t="shared" si="0"/>
        <v>1006.2561615141871</v>
      </c>
      <c r="O17" s="1640">
        <f t="shared" si="1"/>
        <v>754.63035456441526</v>
      </c>
      <c r="P17" s="1839"/>
      <c r="Q17" s="1639">
        <f t="shared" si="2"/>
        <v>0</v>
      </c>
      <c r="R17" s="1640">
        <f t="shared" si="2"/>
        <v>0</v>
      </c>
      <c r="S17" s="124"/>
      <c r="T17" s="132"/>
      <c r="W17" s="110"/>
      <c r="X17" s="110"/>
    </row>
    <row r="18" spans="1:24" s="1839" customFormat="1" ht="12" customHeight="1" x14ac:dyDescent="0.25">
      <c r="A18" s="1692"/>
      <c r="B18" s="1637" t="s">
        <v>158</v>
      </c>
      <c r="C18" s="1638" t="s">
        <v>159</v>
      </c>
      <c r="D18" s="1639">
        <v>1244.28</v>
      </c>
      <c r="E18" s="1640">
        <v>228.18</v>
      </c>
      <c r="F18" s="1704"/>
      <c r="G18" s="1562">
        <v>0</v>
      </c>
      <c r="H18" s="1641">
        <v>0</v>
      </c>
      <c r="I18" s="196"/>
      <c r="J18" s="2217">
        <v>3.883775</v>
      </c>
      <c r="K18" s="2218">
        <v>4.3106999999999998</v>
      </c>
      <c r="L18" s="29"/>
      <c r="M18" s="1637" t="s">
        <v>158</v>
      </c>
      <c r="N18" s="1639">
        <f t="shared" ref="N18" si="3">D18/J18</f>
        <v>320.37901268739819</v>
      </c>
      <c r="O18" s="1640">
        <f t="shared" si="1"/>
        <v>52.933398287981078</v>
      </c>
      <c r="Q18" s="1639">
        <f t="shared" ref="Q18" si="4">G18/J18</f>
        <v>0</v>
      </c>
      <c r="R18" s="1640">
        <f t="shared" ref="R18" si="5">H18/K18</f>
        <v>0</v>
      </c>
      <c r="S18" s="124"/>
      <c r="T18" s="132"/>
      <c r="W18" s="110"/>
      <c r="X18" s="110"/>
    </row>
    <row r="19" spans="1:24" ht="12" customHeight="1" x14ac:dyDescent="0.25">
      <c r="A19" s="25"/>
      <c r="B19" s="1637" t="s">
        <v>160</v>
      </c>
      <c r="C19" s="1638" t="s">
        <v>161</v>
      </c>
      <c r="D19" s="1639">
        <v>90780.386750000005</v>
      </c>
      <c r="E19" s="1640">
        <v>12236.94</v>
      </c>
      <c r="F19" s="187"/>
      <c r="G19" s="1562">
        <v>4002.892812</v>
      </c>
      <c r="H19" s="1641">
        <v>5689.0418465000002</v>
      </c>
      <c r="I19" s="196"/>
      <c r="J19" s="2217">
        <f>VLOOKUP(B19,'FX rates'!$B$9:$K$114,4,FALSE)</f>
        <v>258.89727800000003</v>
      </c>
      <c r="K19" s="2218">
        <f>VLOOKUP(B19,'FX rates'!$B$9:$K$114,5,FALSE)</f>
        <v>293.32799999999997</v>
      </c>
      <c r="L19" s="29"/>
      <c r="M19" s="1637" t="s">
        <v>160</v>
      </c>
      <c r="N19" s="1639">
        <f t="shared" si="0"/>
        <v>350.64249207749492</v>
      </c>
      <c r="O19" s="1640">
        <f t="shared" si="1"/>
        <v>41.717599410898387</v>
      </c>
      <c r="P19" s="1839"/>
      <c r="Q19" s="1639">
        <f t="shared" si="2"/>
        <v>15.46131671573619</v>
      </c>
      <c r="R19" s="1640">
        <f t="shared" si="2"/>
        <v>19.394813473313153</v>
      </c>
      <c r="S19" s="124"/>
      <c r="T19" s="132"/>
      <c r="W19" s="110"/>
      <c r="X19" s="110"/>
    </row>
    <row r="20" spans="1:24" ht="12" customHeight="1" x14ac:dyDescent="0.25">
      <c r="A20" s="25"/>
      <c r="B20" s="1637" t="s">
        <v>164</v>
      </c>
      <c r="C20" s="1638" t="s">
        <v>64</v>
      </c>
      <c r="D20" s="1639">
        <v>0</v>
      </c>
      <c r="E20" s="1640">
        <v>0</v>
      </c>
      <c r="F20" s="187"/>
      <c r="G20" s="1562">
        <v>15.46</v>
      </c>
      <c r="H20" s="1641">
        <v>350.29</v>
      </c>
      <c r="I20" s="196"/>
      <c r="J20" s="2217">
        <f>VLOOKUP(B20,'FX rates'!$B$9:$K$114,4,FALSE)</f>
        <v>0.83469599999999999</v>
      </c>
      <c r="K20" s="2218">
        <f>VLOOKUP(B20,'FX rates'!$B$9:$K$114,5,FALSE)</f>
        <v>0.95010099999999997</v>
      </c>
      <c r="L20" s="29"/>
      <c r="M20" s="1637" t="s">
        <v>164</v>
      </c>
      <c r="N20" s="1639">
        <f t="shared" si="0"/>
        <v>0</v>
      </c>
      <c r="O20" s="1640">
        <f t="shared" si="1"/>
        <v>0</v>
      </c>
      <c r="P20" s="1839"/>
      <c r="Q20" s="1639">
        <f t="shared" si="2"/>
        <v>18.521713294420962</v>
      </c>
      <c r="R20" s="1640">
        <f t="shared" si="2"/>
        <v>368.6871185273987</v>
      </c>
      <c r="S20" s="124"/>
      <c r="T20" s="132"/>
      <c r="W20" s="110"/>
      <c r="X20" s="110"/>
    </row>
    <row r="21" spans="1:24" ht="12" customHeight="1" x14ac:dyDescent="0.25">
      <c r="A21" s="25"/>
      <c r="B21" s="1637" t="s">
        <v>166</v>
      </c>
      <c r="C21" s="1638" t="s">
        <v>64</v>
      </c>
      <c r="D21" s="1639">
        <v>71729.747474419913</v>
      </c>
      <c r="E21" s="1640" t="s">
        <v>123</v>
      </c>
      <c r="F21" s="187"/>
      <c r="G21" s="1562" t="s">
        <v>123</v>
      </c>
      <c r="H21" s="1641" t="s">
        <v>123</v>
      </c>
      <c r="I21" s="196"/>
      <c r="J21" s="2217">
        <f>VLOOKUP(B21,'FX rates'!$B$9:$K$114,4,FALSE)</f>
        <v>0.83469599999999999</v>
      </c>
      <c r="K21" s="2218">
        <f>VLOOKUP(B21,'FX rates'!$B$9:$K$114,5,FALSE)</f>
        <v>0.95010099999999997</v>
      </c>
      <c r="L21" s="29"/>
      <c r="M21" s="1637" t="s">
        <v>166</v>
      </c>
      <c r="N21" s="1639">
        <f t="shared" si="0"/>
        <v>85935.175769884983</v>
      </c>
      <c r="O21" s="1640" t="s">
        <v>123</v>
      </c>
      <c r="P21" s="1839"/>
      <c r="Q21" s="1639" t="s">
        <v>123</v>
      </c>
      <c r="R21" s="1640" t="s">
        <v>123</v>
      </c>
      <c r="S21" s="124"/>
      <c r="T21" s="132"/>
      <c r="W21" s="110"/>
      <c r="X21" s="110"/>
    </row>
    <row r="22" spans="1:24" ht="12" customHeight="1" x14ac:dyDescent="0.25">
      <c r="A22" s="25"/>
      <c r="B22" s="1637" t="s">
        <v>173</v>
      </c>
      <c r="C22" s="1638" t="s">
        <v>174</v>
      </c>
      <c r="D22" s="1639">
        <v>57908400</v>
      </c>
      <c r="E22" s="1640">
        <v>126959900</v>
      </c>
      <c r="F22" s="187"/>
      <c r="G22" s="1562">
        <v>2342246.4575169999</v>
      </c>
      <c r="H22" s="1641">
        <v>5185917</v>
      </c>
      <c r="I22" s="196"/>
      <c r="J22" s="2217">
        <f>VLOOKUP(B22,'FX rates'!$B$9:$K$114,4,FALSE)</f>
        <v>35185.865111999999</v>
      </c>
      <c r="K22" s="2218">
        <f>VLOOKUP(B22,'FX rates'!$B$9:$K$114,5,FALSE)</f>
        <v>30052</v>
      </c>
      <c r="L22" s="29"/>
      <c r="M22" s="1637" t="s">
        <v>173</v>
      </c>
      <c r="N22" s="1639">
        <f t="shared" si="0"/>
        <v>1645.7858806561096</v>
      </c>
      <c r="O22" s="1640">
        <f>E22/$K22</f>
        <v>4224.673898575802</v>
      </c>
      <c r="P22" s="1839"/>
      <c r="Q22" s="1639">
        <f>G22/J22</f>
        <v>66.567823472903214</v>
      </c>
      <c r="R22" s="1640">
        <f>H22/K22</f>
        <v>172.56478770131773</v>
      </c>
      <c r="S22" s="124"/>
      <c r="T22" s="132"/>
      <c r="W22" s="110"/>
      <c r="X22" s="110"/>
    </row>
    <row r="23" spans="1:24" s="1839" customFormat="1" ht="12" customHeight="1" x14ac:dyDescent="0.25">
      <c r="A23" s="1692"/>
      <c r="B23" s="1637" t="s">
        <v>569</v>
      </c>
      <c r="C23" s="1638" t="s">
        <v>155</v>
      </c>
      <c r="D23" s="1639">
        <v>78.400000000000006</v>
      </c>
      <c r="E23" s="1640">
        <v>300.3</v>
      </c>
      <c r="F23" s="1704"/>
      <c r="G23" s="1562">
        <v>0</v>
      </c>
      <c r="H23" s="1641">
        <v>0</v>
      </c>
      <c r="I23" s="196"/>
      <c r="J23" s="2217">
        <f>VLOOKUP(B23,'FX rates'!$B$9:$K$114,4,FALSE)</f>
        <v>2.4490940000000001</v>
      </c>
      <c r="K23" s="2218">
        <f>VLOOKUP(B23,'FX rates'!$B$9:$K$114,5,FALSE)</f>
        <v>2.2965</v>
      </c>
      <c r="L23" s="29"/>
      <c r="M23" s="1637" t="s">
        <v>569</v>
      </c>
      <c r="N23" s="1639">
        <f t="shared" ref="N23" si="6">D23/J23</f>
        <v>32.011837846975247</v>
      </c>
      <c r="O23" s="1640">
        <f>E23/$K23</f>
        <v>130.76420640104507</v>
      </c>
      <c r="Q23" s="1639">
        <f t="shared" ref="Q23:Q24" si="7">G23/J23</f>
        <v>0</v>
      </c>
      <c r="R23" s="1640">
        <f t="shared" ref="R23:R24" si="8">H23/K23</f>
        <v>0</v>
      </c>
      <c r="S23" s="124"/>
      <c r="T23" s="132"/>
      <c r="W23" s="110"/>
      <c r="X23" s="110"/>
    </row>
    <row r="24" spans="1:24" ht="12" customHeight="1" x14ac:dyDescent="0.25">
      <c r="A24" s="25"/>
      <c r="B24" s="1053" t="s">
        <v>177</v>
      </c>
      <c r="C24" s="1049" t="s">
        <v>178</v>
      </c>
      <c r="D24" s="1882">
        <v>16746.849999999999</v>
      </c>
      <c r="E24" s="984">
        <v>5192.0600000000004</v>
      </c>
      <c r="F24" s="187"/>
      <c r="G24" s="1067">
        <v>4198.2299999999996</v>
      </c>
      <c r="H24" s="1068">
        <v>7688.2499999999982</v>
      </c>
      <c r="I24" s="196"/>
      <c r="J24" s="2219">
        <f>VLOOKUP(B24,'FX rates'!$B$9:$K$114,4,FALSE)</f>
        <v>3.4840659999999999</v>
      </c>
      <c r="K24" s="2220">
        <f>VLOOKUP(B24,'FX rates'!$B$9:$K$114,5,FALSE)</f>
        <v>4.1783000000000001</v>
      </c>
      <c r="L24" s="29"/>
      <c r="M24" s="1053" t="s">
        <v>177</v>
      </c>
      <c r="N24" s="1882">
        <f t="shared" si="0"/>
        <v>4806.6971176780235</v>
      </c>
      <c r="O24" s="984">
        <f>E24/$K24</f>
        <v>1242.6249910250581</v>
      </c>
      <c r="P24" s="1839"/>
      <c r="Q24" s="1639">
        <f t="shared" si="7"/>
        <v>1204.980043432013</v>
      </c>
      <c r="R24" s="1640">
        <f t="shared" si="8"/>
        <v>1840.042601057846</v>
      </c>
      <c r="S24" s="124"/>
      <c r="T24" s="132"/>
      <c r="W24" s="110"/>
      <c r="X24" s="110"/>
    </row>
    <row r="25" spans="1:24" ht="12" customHeight="1" x14ac:dyDescent="0.25">
      <c r="A25" s="1"/>
      <c r="B25" s="6"/>
      <c r="C25" s="6"/>
      <c r="D25" s="41"/>
      <c r="E25" s="41"/>
      <c r="F25" s="187"/>
      <c r="G25" s="479"/>
      <c r="H25" s="479"/>
      <c r="I25" s="2"/>
      <c r="J25" s="2221"/>
      <c r="K25" s="2222"/>
      <c r="L25" s="29"/>
      <c r="M25" s="45"/>
      <c r="N25" s="286"/>
      <c r="O25" s="41"/>
      <c r="P25" s="1839"/>
      <c r="Q25" s="693"/>
      <c r="R25" s="693"/>
      <c r="S25" s="3"/>
      <c r="T25" s="132"/>
      <c r="W25" s="110"/>
      <c r="X25" s="110"/>
    </row>
    <row r="26" spans="1:24" ht="12" customHeight="1" x14ac:dyDescent="0.25">
      <c r="A26" s="1"/>
      <c r="B26" s="1"/>
      <c r="C26" s="1"/>
      <c r="D26" s="1"/>
      <c r="E26" s="1"/>
      <c r="F26" s="187"/>
      <c r="G26" s="479"/>
      <c r="H26" s="479"/>
      <c r="I26" s="2"/>
      <c r="J26" s="2221"/>
      <c r="K26" s="2222"/>
      <c r="L26" s="3"/>
      <c r="M26" s="3"/>
      <c r="N26" s="3"/>
      <c r="O26" s="3"/>
      <c r="P26" s="1839"/>
      <c r="Q26" s="3"/>
      <c r="R26" s="3"/>
      <c r="S26" s="3"/>
      <c r="T26" s="3"/>
      <c r="U26" s="3"/>
      <c r="V26" s="3"/>
      <c r="W26" s="110"/>
      <c r="X26" s="110"/>
    </row>
    <row r="27" spans="1:24" ht="12" customHeight="1" x14ac:dyDescent="0.25">
      <c r="A27" s="1"/>
      <c r="B27" s="71"/>
      <c r="C27" s="71"/>
      <c r="D27" s="1"/>
      <c r="E27" s="1"/>
      <c r="F27" s="187"/>
      <c r="G27" s="625"/>
      <c r="H27" s="625"/>
      <c r="I27" s="2"/>
      <c r="J27" s="2222"/>
      <c r="K27" s="2222"/>
      <c r="L27" s="1"/>
      <c r="M27" s="3"/>
      <c r="N27" s="3"/>
      <c r="O27" s="3"/>
      <c r="P27" s="1839"/>
      <c r="Q27" s="3"/>
      <c r="R27" s="3"/>
      <c r="S27" s="3"/>
      <c r="T27" s="3"/>
      <c r="U27" s="3"/>
      <c r="V27" s="3"/>
    </row>
    <row r="28" spans="1:24" s="3" customFormat="1" ht="12" customHeight="1" x14ac:dyDescent="0.25">
      <c r="A28" s="1"/>
      <c r="B28" s="77" t="s">
        <v>105</v>
      </c>
      <c r="C28" s="70"/>
      <c r="D28" s="70"/>
      <c r="E28" s="70"/>
      <c r="F28" s="625"/>
      <c r="G28" s="625"/>
      <c r="H28" s="625"/>
      <c r="I28" s="72"/>
      <c r="J28" s="2223"/>
      <c r="K28" s="2223"/>
      <c r="L28" s="79"/>
    </row>
    <row r="29" spans="1:24" s="3" customFormat="1" ht="12" customHeight="1" x14ac:dyDescent="0.25">
      <c r="A29" s="1"/>
      <c r="B29" s="84" t="s">
        <v>106</v>
      </c>
      <c r="C29" s="70"/>
      <c r="D29" s="70"/>
      <c r="E29" s="70"/>
      <c r="F29" s="625"/>
      <c r="G29" s="625"/>
      <c r="H29" s="1253"/>
      <c r="I29" s="72"/>
      <c r="J29" s="2223"/>
      <c r="K29" s="2223"/>
      <c r="L29" s="79"/>
    </row>
    <row r="30" spans="1:24" s="3" customFormat="1" ht="12" customHeight="1" x14ac:dyDescent="0.25">
      <c r="A30" s="1"/>
      <c r="B30" s="77" t="s">
        <v>125</v>
      </c>
      <c r="C30" s="70"/>
      <c r="D30" s="70"/>
      <c r="E30" s="70"/>
      <c r="F30" s="625"/>
      <c r="G30" s="625"/>
      <c r="H30" s="1253"/>
      <c r="I30" s="72"/>
      <c r="J30" s="77"/>
      <c r="L30" s="79"/>
    </row>
    <row r="31" spans="1:24" s="3" customFormat="1" ht="12" customHeight="1" x14ac:dyDescent="0.25">
      <c r="A31" s="1"/>
      <c r="B31" s="77" t="s">
        <v>126</v>
      </c>
      <c r="C31" s="70"/>
      <c r="D31" s="70"/>
      <c r="E31" s="70"/>
      <c r="F31" s="70"/>
      <c r="G31" s="70"/>
      <c r="H31" s="72"/>
      <c r="I31" s="72"/>
      <c r="J31" s="77"/>
      <c r="L31" s="79"/>
    </row>
    <row r="32" spans="1:24" s="3" customFormat="1" ht="12" customHeight="1" x14ac:dyDescent="0.25">
      <c r="A32" s="1"/>
      <c r="B32" s="77"/>
      <c r="C32" s="70"/>
      <c r="D32" s="70"/>
      <c r="E32" s="70"/>
      <c r="F32" s="70"/>
      <c r="G32" s="70"/>
      <c r="H32" s="72"/>
      <c r="I32" s="72"/>
      <c r="J32" s="77"/>
      <c r="L32" s="79"/>
    </row>
    <row r="33" spans="1:19" s="3" customFormat="1" ht="12" customHeight="1" x14ac:dyDescent="0.25">
      <c r="A33" s="1"/>
      <c r="B33" s="70"/>
      <c r="C33" s="70"/>
      <c r="D33" s="70"/>
      <c r="E33" s="70"/>
      <c r="F33" s="70"/>
      <c r="G33" s="70"/>
      <c r="H33" s="72"/>
      <c r="I33" s="72"/>
      <c r="J33" s="77"/>
      <c r="L33" s="79"/>
    </row>
    <row r="34" spans="1:19" s="3" customFormat="1" ht="12" customHeight="1" x14ac:dyDescent="0.25">
      <c r="A34" s="1"/>
      <c r="B34" s="70"/>
      <c r="C34" s="70"/>
      <c r="D34" s="70"/>
      <c r="E34" s="70"/>
      <c r="F34" s="70"/>
      <c r="G34" s="70"/>
      <c r="H34" s="72"/>
      <c r="I34" s="72"/>
      <c r="J34" s="77"/>
      <c r="L34" s="79"/>
      <c r="M34" s="70"/>
      <c r="N34" s="86"/>
      <c r="S34" s="101"/>
    </row>
    <row r="35" spans="1:19" s="3" customFormat="1" ht="12" customHeight="1" x14ac:dyDescent="0.25">
      <c r="A35" s="1"/>
      <c r="B35" s="70"/>
      <c r="C35" s="70"/>
      <c r="D35" s="70"/>
      <c r="E35" s="70"/>
      <c r="F35" s="70"/>
      <c r="G35" s="70"/>
      <c r="H35" s="72"/>
      <c r="I35" s="72"/>
      <c r="J35" s="77"/>
      <c r="L35" s="79"/>
      <c r="M35" s="70"/>
      <c r="N35" s="88"/>
      <c r="S35" s="101"/>
    </row>
    <row r="36" spans="1:19" s="3" customFormat="1" ht="12" customHeight="1" x14ac:dyDescent="0.25">
      <c r="A36" s="1"/>
      <c r="B36" s="70"/>
      <c r="C36" s="70"/>
      <c r="D36" s="70"/>
      <c r="E36" s="70"/>
      <c r="F36" s="70"/>
      <c r="G36" s="70"/>
      <c r="H36" s="72"/>
      <c r="I36" s="72"/>
      <c r="J36" s="77"/>
      <c r="L36" s="79"/>
      <c r="M36" s="70"/>
      <c r="N36" s="88"/>
      <c r="S36" s="101"/>
    </row>
    <row r="37" spans="1:19" s="3" customFormat="1" ht="12" customHeight="1" x14ac:dyDescent="0.25">
      <c r="A37" s="1"/>
      <c r="B37" s="70"/>
      <c r="C37" s="70"/>
      <c r="D37" s="70"/>
      <c r="E37" s="70"/>
      <c r="F37" s="70"/>
      <c r="G37" s="70"/>
      <c r="H37" s="72"/>
      <c r="I37" s="72"/>
      <c r="J37" s="77"/>
      <c r="L37" s="79"/>
      <c r="M37" s="70"/>
      <c r="N37" s="47"/>
      <c r="S37" s="101"/>
    </row>
    <row r="38" spans="1:19" s="3" customFormat="1" ht="12" customHeight="1" x14ac:dyDescent="0.25">
      <c r="A38" s="1"/>
      <c r="B38" s="70"/>
      <c r="C38" s="70"/>
      <c r="D38" s="70"/>
      <c r="E38" s="70"/>
      <c r="F38" s="70"/>
      <c r="G38" s="70"/>
      <c r="H38" s="72"/>
      <c r="I38" s="72"/>
      <c r="J38" s="77"/>
      <c r="L38" s="79"/>
      <c r="M38" s="70"/>
      <c r="N38" s="47"/>
      <c r="S38" s="101"/>
    </row>
    <row r="39" spans="1:19" s="3" customFormat="1" ht="12" customHeight="1" x14ac:dyDescent="0.25">
      <c r="A39" s="1"/>
      <c r="B39" s="70"/>
      <c r="C39" s="70"/>
      <c r="D39" s="70"/>
      <c r="E39" s="70"/>
      <c r="F39" s="70"/>
      <c r="G39" s="70"/>
      <c r="H39" s="72"/>
      <c r="I39" s="72"/>
      <c r="J39" s="77"/>
      <c r="L39" s="79"/>
      <c r="M39" s="70"/>
      <c r="N39" s="47"/>
      <c r="O39" s="90"/>
      <c r="S39" s="101"/>
    </row>
    <row r="40" spans="1:19" s="3" customFormat="1" ht="12" customHeight="1" x14ac:dyDescent="0.25">
      <c r="A40" s="1"/>
      <c r="B40" s="70"/>
      <c r="C40" s="70"/>
      <c r="D40" s="70"/>
      <c r="E40" s="70"/>
      <c r="F40" s="70"/>
      <c r="G40" s="70"/>
      <c r="H40" s="72"/>
      <c r="I40" s="72"/>
      <c r="J40" s="77"/>
      <c r="L40" s="83"/>
      <c r="M40" s="70"/>
      <c r="N40" s="92"/>
      <c r="O40" s="47"/>
      <c r="S40" s="101"/>
    </row>
    <row r="41" spans="1:19" s="3" customFormat="1" ht="12" customHeight="1" x14ac:dyDescent="0.25">
      <c r="A41" s="1"/>
      <c r="B41" s="70"/>
      <c r="C41" s="70"/>
      <c r="D41" s="70"/>
      <c r="E41" s="70"/>
      <c r="F41" s="70"/>
      <c r="G41" s="70"/>
      <c r="H41" s="72"/>
      <c r="I41" s="72"/>
      <c r="J41" s="77"/>
      <c r="L41" s="93"/>
      <c r="M41" s="70"/>
      <c r="N41" s="46"/>
      <c r="O41" s="51"/>
      <c r="S41" s="101"/>
    </row>
    <row r="42" spans="1:19" s="3" customFormat="1" ht="12" customHeight="1" x14ac:dyDescent="0.25">
      <c r="A42" s="1"/>
      <c r="B42" s="70"/>
      <c r="C42" s="70"/>
      <c r="D42" s="70"/>
      <c r="E42" s="70"/>
      <c r="F42" s="70"/>
      <c r="G42" s="70"/>
      <c r="H42" s="72"/>
      <c r="I42" s="72"/>
      <c r="J42" s="77"/>
      <c r="L42" s="93"/>
      <c r="M42" s="70"/>
      <c r="N42" s="95"/>
      <c r="O42" s="47"/>
      <c r="S42" s="101"/>
    </row>
    <row r="43" spans="1:19" s="3" customFormat="1" ht="12" customHeight="1" x14ac:dyDescent="0.25">
      <c r="A43" s="1"/>
      <c r="B43" s="70"/>
      <c r="C43" s="70"/>
      <c r="D43" s="70"/>
      <c r="E43" s="70"/>
      <c r="F43" s="70"/>
      <c r="G43" s="70"/>
      <c r="H43" s="72"/>
      <c r="I43" s="72"/>
      <c r="J43" s="77"/>
      <c r="L43" s="93"/>
      <c r="M43" s="70"/>
      <c r="N43" s="51"/>
      <c r="O43" s="51"/>
      <c r="S43" s="101"/>
    </row>
    <row r="44" spans="1:19" s="3" customFormat="1" ht="12" customHeight="1" x14ac:dyDescent="0.25">
      <c r="A44" s="1"/>
      <c r="B44" s="70"/>
      <c r="C44" s="70"/>
      <c r="D44" s="70"/>
      <c r="E44" s="70"/>
      <c r="F44" s="70"/>
      <c r="G44" s="70"/>
      <c r="H44" s="72"/>
      <c r="I44" s="72"/>
      <c r="J44" s="77"/>
      <c r="L44" s="93"/>
      <c r="N44" s="51"/>
      <c r="O44" s="95"/>
      <c r="S44" s="101"/>
    </row>
    <row r="45" spans="1:19" ht="12" customHeight="1" x14ac:dyDescent="0.25"/>
    <row r="46" spans="1:19" ht="12" customHeight="1" x14ac:dyDescent="0.25"/>
    <row r="47" spans="1:19" ht="12" customHeight="1" x14ac:dyDescent="0.25"/>
    <row r="48" spans="1:19" ht="12" customHeight="1" x14ac:dyDescent="0.25"/>
    <row r="49" spans="1:234" ht="12" customHeight="1" x14ac:dyDescent="0.25"/>
    <row r="50" spans="1:234" ht="12" customHeight="1" x14ac:dyDescent="0.25"/>
    <row r="51" spans="1:234" ht="12" customHeight="1" x14ac:dyDescent="0.25"/>
    <row r="52" spans="1:234" ht="12" customHeight="1" x14ac:dyDescent="0.25"/>
    <row r="53" spans="1:234" ht="12" customHeight="1" x14ac:dyDescent="0.25"/>
    <row r="54" spans="1:234" ht="12" customHeight="1" x14ac:dyDescent="0.25">
      <c r="A54" s="82"/>
      <c r="B54" s="82"/>
      <c r="C54" s="82"/>
      <c r="D54" s="82"/>
      <c r="E54" s="82"/>
      <c r="F54" s="82"/>
      <c r="G54" s="82"/>
      <c r="H54" s="82"/>
      <c r="I54" s="82"/>
      <c r="J54" s="82"/>
      <c r="K54" s="82"/>
      <c r="L54" s="82"/>
      <c r="M54" s="82"/>
      <c r="N54" s="82"/>
      <c r="O54" s="82"/>
      <c r="P54" s="82"/>
      <c r="Q54" s="82"/>
      <c r="R54" s="82"/>
      <c r="S54" s="7"/>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82"/>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row>
  </sheetData>
  <mergeCells count="15">
    <mergeCell ref="G3:H3"/>
    <mergeCell ref="Q3:R3"/>
    <mergeCell ref="B5:B7"/>
    <mergeCell ref="C5:C7"/>
    <mergeCell ref="D5:D7"/>
    <mergeCell ref="E5:E7"/>
    <mergeCell ref="G5:G7"/>
    <mergeCell ref="H5:H7"/>
    <mergeCell ref="J5:J7"/>
    <mergeCell ref="K5:K7"/>
    <mergeCell ref="M5:M7"/>
    <mergeCell ref="N5:N7"/>
    <mergeCell ref="O5:O7"/>
    <mergeCell ref="Q5:Q7"/>
    <mergeCell ref="R5:R7"/>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B1:P60"/>
  <sheetViews>
    <sheetView showGridLines="0" zoomScale="85" zoomScaleNormal="85" workbookViewId="0">
      <selection activeCell="A28" sqref="A28:XFD28"/>
    </sheetView>
  </sheetViews>
  <sheetFormatPr defaultColWidth="11.42578125" defaultRowHeight="15" x14ac:dyDescent="0.25"/>
  <cols>
    <col min="1" max="1" width="2.85546875" style="3" customWidth="1"/>
    <col min="2" max="2" width="37.5703125" style="102" customWidth="1"/>
    <col min="3" max="4" width="15.7109375" style="102" customWidth="1"/>
    <col min="5" max="5" width="15.7109375" style="3" customWidth="1"/>
    <col min="6" max="6" width="2.85546875" style="3" customWidth="1"/>
    <col min="7" max="9" width="15.7109375" style="3" customWidth="1"/>
    <col min="10" max="10" width="11.42578125" style="3"/>
    <col min="11" max="11" width="37" style="3" bestFit="1" customWidth="1"/>
    <col min="12" max="256" width="11.42578125" style="3"/>
    <col min="257" max="257" width="2.85546875" style="3" customWidth="1"/>
    <col min="258" max="258" width="37.5703125" style="3" customWidth="1"/>
    <col min="259" max="261" width="15.7109375" style="3" customWidth="1"/>
    <col min="262" max="262" width="2.85546875" style="3" customWidth="1"/>
    <col min="263" max="265" width="15.7109375" style="3" customWidth="1"/>
    <col min="266" max="512" width="11.42578125" style="3"/>
    <col min="513" max="513" width="2.85546875" style="3" customWidth="1"/>
    <col min="514" max="514" width="37.5703125" style="3" customWidth="1"/>
    <col min="515" max="517" width="15.7109375" style="3" customWidth="1"/>
    <col min="518" max="518" width="2.85546875" style="3" customWidth="1"/>
    <col min="519" max="521" width="15.7109375" style="3" customWidth="1"/>
    <col min="522" max="768" width="11.42578125" style="3"/>
    <col min="769" max="769" width="2.85546875" style="3" customWidth="1"/>
    <col min="770" max="770" width="37.5703125" style="3" customWidth="1"/>
    <col min="771" max="773" width="15.7109375" style="3" customWidth="1"/>
    <col min="774" max="774" width="2.85546875" style="3" customWidth="1"/>
    <col min="775" max="777" width="15.7109375" style="3" customWidth="1"/>
    <col min="778" max="1024" width="11.42578125" style="3"/>
    <col min="1025" max="1025" width="2.85546875" style="3" customWidth="1"/>
    <col min="1026" max="1026" width="37.5703125" style="3" customWidth="1"/>
    <col min="1027" max="1029" width="15.7109375" style="3" customWidth="1"/>
    <col min="1030" max="1030" width="2.85546875" style="3" customWidth="1"/>
    <col min="1031" max="1033" width="15.7109375" style="3" customWidth="1"/>
    <col min="1034" max="1280" width="11.42578125" style="3"/>
    <col min="1281" max="1281" width="2.85546875" style="3" customWidth="1"/>
    <col min="1282" max="1282" width="37.5703125" style="3" customWidth="1"/>
    <col min="1283" max="1285" width="15.7109375" style="3" customWidth="1"/>
    <col min="1286" max="1286" width="2.85546875" style="3" customWidth="1"/>
    <col min="1287" max="1289" width="15.7109375" style="3" customWidth="1"/>
    <col min="1290" max="1536" width="11.42578125" style="3"/>
    <col min="1537" max="1537" width="2.85546875" style="3" customWidth="1"/>
    <col min="1538" max="1538" width="37.5703125" style="3" customWidth="1"/>
    <col min="1539" max="1541" width="15.7109375" style="3" customWidth="1"/>
    <col min="1542" max="1542" width="2.85546875" style="3" customWidth="1"/>
    <col min="1543" max="1545" width="15.7109375" style="3" customWidth="1"/>
    <col min="1546" max="1792" width="11.42578125" style="3"/>
    <col min="1793" max="1793" width="2.85546875" style="3" customWidth="1"/>
    <col min="1794" max="1794" width="37.5703125" style="3" customWidth="1"/>
    <col min="1795" max="1797" width="15.7109375" style="3" customWidth="1"/>
    <col min="1798" max="1798" width="2.85546875" style="3" customWidth="1"/>
    <col min="1799" max="1801" width="15.7109375" style="3" customWidth="1"/>
    <col min="1802" max="2048" width="11.42578125" style="3"/>
    <col min="2049" max="2049" width="2.85546875" style="3" customWidth="1"/>
    <col min="2050" max="2050" width="37.5703125" style="3" customWidth="1"/>
    <col min="2051" max="2053" width="15.7109375" style="3" customWidth="1"/>
    <col min="2054" max="2054" width="2.85546875" style="3" customWidth="1"/>
    <col min="2055" max="2057" width="15.7109375" style="3" customWidth="1"/>
    <col min="2058" max="2304" width="11.42578125" style="3"/>
    <col min="2305" max="2305" width="2.85546875" style="3" customWidth="1"/>
    <col min="2306" max="2306" width="37.5703125" style="3" customWidth="1"/>
    <col min="2307" max="2309" width="15.7109375" style="3" customWidth="1"/>
    <col min="2310" max="2310" width="2.85546875" style="3" customWidth="1"/>
    <col min="2311" max="2313" width="15.7109375" style="3" customWidth="1"/>
    <col min="2314" max="2560" width="11.42578125" style="3"/>
    <col min="2561" max="2561" width="2.85546875" style="3" customWidth="1"/>
    <col min="2562" max="2562" width="37.5703125" style="3" customWidth="1"/>
    <col min="2563" max="2565" width="15.7109375" style="3" customWidth="1"/>
    <col min="2566" max="2566" width="2.85546875" style="3" customWidth="1"/>
    <col min="2567" max="2569" width="15.7109375" style="3" customWidth="1"/>
    <col min="2570" max="2816" width="11.42578125" style="3"/>
    <col min="2817" max="2817" width="2.85546875" style="3" customWidth="1"/>
    <col min="2818" max="2818" width="37.5703125" style="3" customWidth="1"/>
    <col min="2819" max="2821" width="15.7109375" style="3" customWidth="1"/>
    <col min="2822" max="2822" width="2.85546875" style="3" customWidth="1"/>
    <col min="2823" max="2825" width="15.7109375" style="3" customWidth="1"/>
    <col min="2826" max="3072" width="11.42578125" style="3"/>
    <col min="3073" max="3073" width="2.85546875" style="3" customWidth="1"/>
    <col min="3074" max="3074" width="37.5703125" style="3" customWidth="1"/>
    <col min="3075" max="3077" width="15.7109375" style="3" customWidth="1"/>
    <col min="3078" max="3078" width="2.85546875" style="3" customWidth="1"/>
    <col min="3079" max="3081" width="15.7109375" style="3" customWidth="1"/>
    <col min="3082" max="3328" width="11.42578125" style="3"/>
    <col min="3329" max="3329" width="2.85546875" style="3" customWidth="1"/>
    <col min="3330" max="3330" width="37.5703125" style="3" customWidth="1"/>
    <col min="3331" max="3333" width="15.7109375" style="3" customWidth="1"/>
    <col min="3334" max="3334" width="2.85546875" style="3" customWidth="1"/>
    <col min="3335" max="3337" width="15.7109375" style="3" customWidth="1"/>
    <col min="3338" max="3584" width="11.42578125" style="3"/>
    <col min="3585" max="3585" width="2.85546875" style="3" customWidth="1"/>
    <col min="3586" max="3586" width="37.5703125" style="3" customWidth="1"/>
    <col min="3587" max="3589" width="15.7109375" style="3" customWidth="1"/>
    <col min="3590" max="3590" width="2.85546875" style="3" customWidth="1"/>
    <col min="3591" max="3593" width="15.7109375" style="3" customWidth="1"/>
    <col min="3594" max="3840" width="11.42578125" style="3"/>
    <col min="3841" max="3841" width="2.85546875" style="3" customWidth="1"/>
    <col min="3842" max="3842" width="37.5703125" style="3" customWidth="1"/>
    <col min="3843" max="3845" width="15.7109375" style="3" customWidth="1"/>
    <col min="3846" max="3846" width="2.85546875" style="3" customWidth="1"/>
    <col min="3847" max="3849" width="15.7109375" style="3" customWidth="1"/>
    <col min="3850" max="4096" width="11.42578125" style="3"/>
    <col min="4097" max="4097" width="2.85546875" style="3" customWidth="1"/>
    <col min="4098" max="4098" width="37.5703125" style="3" customWidth="1"/>
    <col min="4099" max="4101" width="15.7109375" style="3" customWidth="1"/>
    <col min="4102" max="4102" width="2.85546875" style="3" customWidth="1"/>
    <col min="4103" max="4105" width="15.7109375" style="3" customWidth="1"/>
    <col min="4106" max="4352" width="11.42578125" style="3"/>
    <col min="4353" max="4353" width="2.85546875" style="3" customWidth="1"/>
    <col min="4354" max="4354" width="37.5703125" style="3" customWidth="1"/>
    <col min="4355" max="4357" width="15.7109375" style="3" customWidth="1"/>
    <col min="4358" max="4358" width="2.85546875" style="3" customWidth="1"/>
    <col min="4359" max="4361" width="15.7109375" style="3" customWidth="1"/>
    <col min="4362" max="4608" width="11.42578125" style="3"/>
    <col min="4609" max="4609" width="2.85546875" style="3" customWidth="1"/>
    <col min="4610" max="4610" width="37.5703125" style="3" customWidth="1"/>
    <col min="4611" max="4613" width="15.7109375" style="3" customWidth="1"/>
    <col min="4614" max="4614" width="2.85546875" style="3" customWidth="1"/>
    <col min="4615" max="4617" width="15.7109375" style="3" customWidth="1"/>
    <col min="4618" max="4864" width="11.42578125" style="3"/>
    <col min="4865" max="4865" width="2.85546875" style="3" customWidth="1"/>
    <col min="4866" max="4866" width="37.5703125" style="3" customWidth="1"/>
    <col min="4867" max="4869" width="15.7109375" style="3" customWidth="1"/>
    <col min="4870" max="4870" width="2.85546875" style="3" customWidth="1"/>
    <col min="4871" max="4873" width="15.7109375" style="3" customWidth="1"/>
    <col min="4874" max="5120" width="11.42578125" style="3"/>
    <col min="5121" max="5121" width="2.85546875" style="3" customWidth="1"/>
    <col min="5122" max="5122" width="37.5703125" style="3" customWidth="1"/>
    <col min="5123" max="5125" width="15.7109375" style="3" customWidth="1"/>
    <col min="5126" max="5126" width="2.85546875" style="3" customWidth="1"/>
    <col min="5127" max="5129" width="15.7109375" style="3" customWidth="1"/>
    <col min="5130" max="5376" width="11.42578125" style="3"/>
    <col min="5377" max="5377" width="2.85546875" style="3" customWidth="1"/>
    <col min="5378" max="5378" width="37.5703125" style="3" customWidth="1"/>
    <col min="5379" max="5381" width="15.7109375" style="3" customWidth="1"/>
    <col min="5382" max="5382" width="2.85546875" style="3" customWidth="1"/>
    <col min="5383" max="5385" width="15.7109375" style="3" customWidth="1"/>
    <col min="5386" max="5632" width="11.42578125" style="3"/>
    <col min="5633" max="5633" width="2.85546875" style="3" customWidth="1"/>
    <col min="5634" max="5634" width="37.5703125" style="3" customWidth="1"/>
    <col min="5635" max="5637" width="15.7109375" style="3" customWidth="1"/>
    <col min="5638" max="5638" width="2.85546875" style="3" customWidth="1"/>
    <col min="5639" max="5641" width="15.7109375" style="3" customWidth="1"/>
    <col min="5642" max="5888" width="11.42578125" style="3"/>
    <col min="5889" max="5889" width="2.85546875" style="3" customWidth="1"/>
    <col min="5890" max="5890" width="37.5703125" style="3" customWidth="1"/>
    <col min="5891" max="5893" width="15.7109375" style="3" customWidth="1"/>
    <col min="5894" max="5894" width="2.85546875" style="3" customWidth="1"/>
    <col min="5895" max="5897" width="15.7109375" style="3" customWidth="1"/>
    <col min="5898" max="6144" width="11.42578125" style="3"/>
    <col min="6145" max="6145" width="2.85546875" style="3" customWidth="1"/>
    <col min="6146" max="6146" width="37.5703125" style="3" customWidth="1"/>
    <col min="6147" max="6149" width="15.7109375" style="3" customWidth="1"/>
    <col min="6150" max="6150" width="2.85546875" style="3" customWidth="1"/>
    <col min="6151" max="6153" width="15.7109375" style="3" customWidth="1"/>
    <col min="6154" max="6400" width="11.42578125" style="3"/>
    <col min="6401" max="6401" width="2.85546875" style="3" customWidth="1"/>
    <col min="6402" max="6402" width="37.5703125" style="3" customWidth="1"/>
    <col min="6403" max="6405" width="15.7109375" style="3" customWidth="1"/>
    <col min="6406" max="6406" width="2.85546875" style="3" customWidth="1"/>
    <col min="6407" max="6409" width="15.7109375" style="3" customWidth="1"/>
    <col min="6410" max="6656" width="11.42578125" style="3"/>
    <col min="6657" max="6657" width="2.85546875" style="3" customWidth="1"/>
    <col min="6658" max="6658" width="37.5703125" style="3" customWidth="1"/>
    <col min="6659" max="6661" width="15.7109375" style="3" customWidth="1"/>
    <col min="6662" max="6662" width="2.85546875" style="3" customWidth="1"/>
    <col min="6663" max="6665" width="15.7109375" style="3" customWidth="1"/>
    <col min="6666" max="6912" width="11.42578125" style="3"/>
    <col min="6913" max="6913" width="2.85546875" style="3" customWidth="1"/>
    <col min="6914" max="6914" width="37.5703125" style="3" customWidth="1"/>
    <col min="6915" max="6917" width="15.7109375" style="3" customWidth="1"/>
    <col min="6918" max="6918" width="2.85546875" style="3" customWidth="1"/>
    <col min="6919" max="6921" width="15.7109375" style="3" customWidth="1"/>
    <col min="6922" max="7168" width="11.42578125" style="3"/>
    <col min="7169" max="7169" width="2.85546875" style="3" customWidth="1"/>
    <col min="7170" max="7170" width="37.5703125" style="3" customWidth="1"/>
    <col min="7171" max="7173" width="15.7109375" style="3" customWidth="1"/>
    <col min="7174" max="7174" width="2.85546875" style="3" customWidth="1"/>
    <col min="7175" max="7177" width="15.7109375" style="3" customWidth="1"/>
    <col min="7178" max="7424" width="11.42578125" style="3"/>
    <col min="7425" max="7425" width="2.85546875" style="3" customWidth="1"/>
    <col min="7426" max="7426" width="37.5703125" style="3" customWidth="1"/>
    <col min="7427" max="7429" width="15.7109375" style="3" customWidth="1"/>
    <col min="7430" max="7430" width="2.85546875" style="3" customWidth="1"/>
    <col min="7431" max="7433" width="15.7109375" style="3" customWidth="1"/>
    <col min="7434" max="7680" width="11.42578125" style="3"/>
    <col min="7681" max="7681" width="2.85546875" style="3" customWidth="1"/>
    <col min="7682" max="7682" width="37.5703125" style="3" customWidth="1"/>
    <col min="7683" max="7685" width="15.7109375" style="3" customWidth="1"/>
    <col min="7686" max="7686" width="2.85546875" style="3" customWidth="1"/>
    <col min="7687" max="7689" width="15.7109375" style="3" customWidth="1"/>
    <col min="7690" max="7936" width="11.42578125" style="3"/>
    <col min="7937" max="7937" width="2.85546875" style="3" customWidth="1"/>
    <col min="7938" max="7938" width="37.5703125" style="3" customWidth="1"/>
    <col min="7939" max="7941" width="15.7109375" style="3" customWidth="1"/>
    <col min="7942" max="7942" width="2.85546875" style="3" customWidth="1"/>
    <col min="7943" max="7945" width="15.7109375" style="3" customWidth="1"/>
    <col min="7946" max="8192" width="11.42578125" style="3"/>
    <col min="8193" max="8193" width="2.85546875" style="3" customWidth="1"/>
    <col min="8194" max="8194" width="37.5703125" style="3" customWidth="1"/>
    <col min="8195" max="8197" width="15.7109375" style="3" customWidth="1"/>
    <col min="8198" max="8198" width="2.85546875" style="3" customWidth="1"/>
    <col min="8199" max="8201" width="15.7109375" style="3" customWidth="1"/>
    <col min="8202" max="8448" width="11.42578125" style="3"/>
    <col min="8449" max="8449" width="2.85546875" style="3" customWidth="1"/>
    <col min="8450" max="8450" width="37.5703125" style="3" customWidth="1"/>
    <col min="8451" max="8453" width="15.7109375" style="3" customWidth="1"/>
    <col min="8454" max="8454" width="2.85546875" style="3" customWidth="1"/>
    <col min="8455" max="8457" width="15.7109375" style="3" customWidth="1"/>
    <col min="8458" max="8704" width="11.42578125" style="3"/>
    <col min="8705" max="8705" width="2.85546875" style="3" customWidth="1"/>
    <col min="8706" max="8706" width="37.5703125" style="3" customWidth="1"/>
    <col min="8707" max="8709" width="15.7109375" style="3" customWidth="1"/>
    <col min="8710" max="8710" width="2.85546875" style="3" customWidth="1"/>
    <col min="8711" max="8713" width="15.7109375" style="3" customWidth="1"/>
    <col min="8714" max="8960" width="11.42578125" style="3"/>
    <col min="8961" max="8961" width="2.85546875" style="3" customWidth="1"/>
    <col min="8962" max="8962" width="37.5703125" style="3" customWidth="1"/>
    <col min="8963" max="8965" width="15.7109375" style="3" customWidth="1"/>
    <col min="8966" max="8966" width="2.85546875" style="3" customWidth="1"/>
    <col min="8967" max="8969" width="15.7109375" style="3" customWidth="1"/>
    <col min="8970" max="9216" width="11.42578125" style="3"/>
    <col min="9217" max="9217" width="2.85546875" style="3" customWidth="1"/>
    <col min="9218" max="9218" width="37.5703125" style="3" customWidth="1"/>
    <col min="9219" max="9221" width="15.7109375" style="3" customWidth="1"/>
    <col min="9222" max="9222" width="2.85546875" style="3" customWidth="1"/>
    <col min="9223" max="9225" width="15.7109375" style="3" customWidth="1"/>
    <col min="9226" max="9472" width="11.42578125" style="3"/>
    <col min="9473" max="9473" width="2.85546875" style="3" customWidth="1"/>
    <col min="9474" max="9474" width="37.5703125" style="3" customWidth="1"/>
    <col min="9475" max="9477" width="15.7109375" style="3" customWidth="1"/>
    <col min="9478" max="9478" width="2.85546875" style="3" customWidth="1"/>
    <col min="9479" max="9481" width="15.7109375" style="3" customWidth="1"/>
    <col min="9482" max="9728" width="11.42578125" style="3"/>
    <col min="9729" max="9729" width="2.85546875" style="3" customWidth="1"/>
    <col min="9730" max="9730" width="37.5703125" style="3" customWidth="1"/>
    <col min="9731" max="9733" width="15.7109375" style="3" customWidth="1"/>
    <col min="9734" max="9734" width="2.85546875" style="3" customWidth="1"/>
    <col min="9735" max="9737" width="15.7109375" style="3" customWidth="1"/>
    <col min="9738" max="9984" width="11.42578125" style="3"/>
    <col min="9985" max="9985" width="2.85546875" style="3" customWidth="1"/>
    <col min="9986" max="9986" width="37.5703125" style="3" customWidth="1"/>
    <col min="9987" max="9989" width="15.7109375" style="3" customWidth="1"/>
    <col min="9990" max="9990" width="2.85546875" style="3" customWidth="1"/>
    <col min="9991" max="9993" width="15.7109375" style="3" customWidth="1"/>
    <col min="9994" max="10240" width="11.42578125" style="3"/>
    <col min="10241" max="10241" width="2.85546875" style="3" customWidth="1"/>
    <col min="10242" max="10242" width="37.5703125" style="3" customWidth="1"/>
    <col min="10243" max="10245" width="15.7109375" style="3" customWidth="1"/>
    <col min="10246" max="10246" width="2.85546875" style="3" customWidth="1"/>
    <col min="10247" max="10249" width="15.7109375" style="3" customWidth="1"/>
    <col min="10250" max="10496" width="11.42578125" style="3"/>
    <col min="10497" max="10497" width="2.85546875" style="3" customWidth="1"/>
    <col min="10498" max="10498" width="37.5703125" style="3" customWidth="1"/>
    <col min="10499" max="10501" width="15.7109375" style="3" customWidth="1"/>
    <col min="10502" max="10502" width="2.85546875" style="3" customWidth="1"/>
    <col min="10503" max="10505" width="15.7109375" style="3" customWidth="1"/>
    <col min="10506" max="10752" width="11.42578125" style="3"/>
    <col min="10753" max="10753" width="2.85546875" style="3" customWidth="1"/>
    <col min="10754" max="10754" width="37.5703125" style="3" customWidth="1"/>
    <col min="10755" max="10757" width="15.7109375" style="3" customWidth="1"/>
    <col min="10758" max="10758" width="2.85546875" style="3" customWidth="1"/>
    <col min="10759" max="10761" width="15.7109375" style="3" customWidth="1"/>
    <col min="10762" max="11008" width="11.42578125" style="3"/>
    <col min="11009" max="11009" width="2.85546875" style="3" customWidth="1"/>
    <col min="11010" max="11010" width="37.5703125" style="3" customWidth="1"/>
    <col min="11011" max="11013" width="15.7109375" style="3" customWidth="1"/>
    <col min="11014" max="11014" width="2.85546875" style="3" customWidth="1"/>
    <col min="11015" max="11017" width="15.7109375" style="3" customWidth="1"/>
    <col min="11018" max="11264" width="11.42578125" style="3"/>
    <col min="11265" max="11265" width="2.85546875" style="3" customWidth="1"/>
    <col min="11266" max="11266" width="37.5703125" style="3" customWidth="1"/>
    <col min="11267" max="11269" width="15.7109375" style="3" customWidth="1"/>
    <col min="11270" max="11270" width="2.85546875" style="3" customWidth="1"/>
    <col min="11271" max="11273" width="15.7109375" style="3" customWidth="1"/>
    <col min="11274" max="11520" width="11.42578125" style="3"/>
    <col min="11521" max="11521" width="2.85546875" style="3" customWidth="1"/>
    <col min="11522" max="11522" width="37.5703125" style="3" customWidth="1"/>
    <col min="11523" max="11525" width="15.7109375" style="3" customWidth="1"/>
    <col min="11526" max="11526" width="2.85546875" style="3" customWidth="1"/>
    <col min="11527" max="11529" width="15.7109375" style="3" customWidth="1"/>
    <col min="11530" max="11776" width="11.42578125" style="3"/>
    <col min="11777" max="11777" width="2.85546875" style="3" customWidth="1"/>
    <col min="11778" max="11778" width="37.5703125" style="3" customWidth="1"/>
    <col min="11779" max="11781" width="15.7109375" style="3" customWidth="1"/>
    <col min="11782" max="11782" width="2.85546875" style="3" customWidth="1"/>
    <col min="11783" max="11785" width="15.7109375" style="3" customWidth="1"/>
    <col min="11786" max="12032" width="11.42578125" style="3"/>
    <col min="12033" max="12033" width="2.85546875" style="3" customWidth="1"/>
    <col min="12034" max="12034" width="37.5703125" style="3" customWidth="1"/>
    <col min="12035" max="12037" width="15.7109375" style="3" customWidth="1"/>
    <col min="12038" max="12038" width="2.85546875" style="3" customWidth="1"/>
    <col min="12039" max="12041" width="15.7109375" style="3" customWidth="1"/>
    <col min="12042" max="12288" width="11.42578125" style="3"/>
    <col min="12289" max="12289" width="2.85546875" style="3" customWidth="1"/>
    <col min="12290" max="12290" width="37.5703125" style="3" customWidth="1"/>
    <col min="12291" max="12293" width="15.7109375" style="3" customWidth="1"/>
    <col min="12294" max="12294" width="2.85546875" style="3" customWidth="1"/>
    <col min="12295" max="12297" width="15.7109375" style="3" customWidth="1"/>
    <col min="12298" max="12544" width="11.42578125" style="3"/>
    <col min="12545" max="12545" width="2.85546875" style="3" customWidth="1"/>
    <col min="12546" max="12546" width="37.5703125" style="3" customWidth="1"/>
    <col min="12547" max="12549" width="15.7109375" style="3" customWidth="1"/>
    <col min="12550" max="12550" width="2.85546875" style="3" customWidth="1"/>
    <col min="12551" max="12553" width="15.7109375" style="3" customWidth="1"/>
    <col min="12554" max="12800" width="11.42578125" style="3"/>
    <col min="12801" max="12801" width="2.85546875" style="3" customWidth="1"/>
    <col min="12802" max="12802" width="37.5703125" style="3" customWidth="1"/>
    <col min="12803" max="12805" width="15.7109375" style="3" customWidth="1"/>
    <col min="12806" max="12806" width="2.85546875" style="3" customWidth="1"/>
    <col min="12807" max="12809" width="15.7109375" style="3" customWidth="1"/>
    <col min="12810" max="13056" width="11.42578125" style="3"/>
    <col min="13057" max="13057" width="2.85546875" style="3" customWidth="1"/>
    <col min="13058" max="13058" width="37.5703125" style="3" customWidth="1"/>
    <col min="13059" max="13061" width="15.7109375" style="3" customWidth="1"/>
    <col min="13062" max="13062" width="2.85546875" style="3" customWidth="1"/>
    <col min="13063" max="13065" width="15.7109375" style="3" customWidth="1"/>
    <col min="13066" max="13312" width="11.42578125" style="3"/>
    <col min="13313" max="13313" width="2.85546875" style="3" customWidth="1"/>
    <col min="13314" max="13314" width="37.5703125" style="3" customWidth="1"/>
    <col min="13315" max="13317" width="15.7109375" style="3" customWidth="1"/>
    <col min="13318" max="13318" width="2.85546875" style="3" customWidth="1"/>
    <col min="13319" max="13321" width="15.7109375" style="3" customWidth="1"/>
    <col min="13322" max="13568" width="11.42578125" style="3"/>
    <col min="13569" max="13569" width="2.85546875" style="3" customWidth="1"/>
    <col min="13570" max="13570" width="37.5703125" style="3" customWidth="1"/>
    <col min="13571" max="13573" width="15.7109375" style="3" customWidth="1"/>
    <col min="13574" max="13574" width="2.85546875" style="3" customWidth="1"/>
    <col min="13575" max="13577" width="15.7109375" style="3" customWidth="1"/>
    <col min="13578" max="13824" width="11.42578125" style="3"/>
    <col min="13825" max="13825" width="2.85546875" style="3" customWidth="1"/>
    <col min="13826" max="13826" width="37.5703125" style="3" customWidth="1"/>
    <col min="13827" max="13829" width="15.7109375" style="3" customWidth="1"/>
    <col min="13830" max="13830" width="2.85546875" style="3" customWidth="1"/>
    <col min="13831" max="13833" width="15.7109375" style="3" customWidth="1"/>
    <col min="13834" max="14080" width="11.42578125" style="3"/>
    <col min="14081" max="14081" width="2.85546875" style="3" customWidth="1"/>
    <col min="14082" max="14082" width="37.5703125" style="3" customWidth="1"/>
    <col min="14083" max="14085" width="15.7109375" style="3" customWidth="1"/>
    <col min="14086" max="14086" width="2.85546875" style="3" customWidth="1"/>
    <col min="14087" max="14089" width="15.7109375" style="3" customWidth="1"/>
    <col min="14090" max="14336" width="11.42578125" style="3"/>
    <col min="14337" max="14337" width="2.85546875" style="3" customWidth="1"/>
    <col min="14338" max="14338" width="37.5703125" style="3" customWidth="1"/>
    <col min="14339" max="14341" width="15.7109375" style="3" customWidth="1"/>
    <col min="14342" max="14342" width="2.85546875" style="3" customWidth="1"/>
    <col min="14343" max="14345" width="15.7109375" style="3" customWidth="1"/>
    <col min="14346" max="14592" width="11.42578125" style="3"/>
    <col min="14593" max="14593" width="2.85546875" style="3" customWidth="1"/>
    <col min="14594" max="14594" width="37.5703125" style="3" customWidth="1"/>
    <col min="14595" max="14597" width="15.7109375" style="3" customWidth="1"/>
    <col min="14598" max="14598" width="2.85546875" style="3" customWidth="1"/>
    <col min="14599" max="14601" width="15.7109375" style="3" customWidth="1"/>
    <col min="14602" max="14848" width="11.42578125" style="3"/>
    <col min="14849" max="14849" width="2.85546875" style="3" customWidth="1"/>
    <col min="14850" max="14850" width="37.5703125" style="3" customWidth="1"/>
    <col min="14851" max="14853" width="15.7109375" style="3" customWidth="1"/>
    <col min="14854" max="14854" width="2.85546875" style="3" customWidth="1"/>
    <col min="14855" max="14857" width="15.7109375" style="3" customWidth="1"/>
    <col min="14858" max="15104" width="11.42578125" style="3"/>
    <col min="15105" max="15105" width="2.85546875" style="3" customWidth="1"/>
    <col min="15106" max="15106" width="37.5703125" style="3" customWidth="1"/>
    <col min="15107" max="15109" width="15.7109375" style="3" customWidth="1"/>
    <col min="15110" max="15110" width="2.85546875" style="3" customWidth="1"/>
    <col min="15111" max="15113" width="15.7109375" style="3" customWidth="1"/>
    <col min="15114" max="15360" width="11.42578125" style="3"/>
    <col min="15361" max="15361" width="2.85546875" style="3" customWidth="1"/>
    <col min="15362" max="15362" width="37.5703125" style="3" customWidth="1"/>
    <col min="15363" max="15365" width="15.7109375" style="3" customWidth="1"/>
    <col min="15366" max="15366" width="2.85546875" style="3" customWidth="1"/>
    <col min="15367" max="15369" width="15.7109375" style="3" customWidth="1"/>
    <col min="15370" max="15616" width="11.42578125" style="3"/>
    <col min="15617" max="15617" width="2.85546875" style="3" customWidth="1"/>
    <col min="15618" max="15618" width="37.5703125" style="3" customWidth="1"/>
    <col min="15619" max="15621" width="15.7109375" style="3" customWidth="1"/>
    <col min="15622" max="15622" width="2.85546875" style="3" customWidth="1"/>
    <col min="15623" max="15625" width="15.7109375" style="3" customWidth="1"/>
    <col min="15626" max="15872" width="11.42578125" style="3"/>
    <col min="15873" max="15873" width="2.85546875" style="3" customWidth="1"/>
    <col min="15874" max="15874" width="37.5703125" style="3" customWidth="1"/>
    <col min="15875" max="15877" width="15.7109375" style="3" customWidth="1"/>
    <col min="15878" max="15878" width="2.85546875" style="3" customWidth="1"/>
    <col min="15879" max="15881" width="15.7109375" style="3" customWidth="1"/>
    <col min="15882" max="16128" width="11.42578125" style="3"/>
    <col min="16129" max="16129" width="2.85546875" style="3" customWidth="1"/>
    <col min="16130" max="16130" width="37.5703125" style="3" customWidth="1"/>
    <col min="16131" max="16133" width="15.7109375" style="3" customWidth="1"/>
    <col min="16134" max="16134" width="2.85546875" style="3" customWidth="1"/>
    <col min="16135" max="16137" width="15.7109375" style="3" customWidth="1"/>
    <col min="16138" max="16384" width="11.42578125" style="3"/>
  </cols>
  <sheetData>
    <row r="1" spans="2:16" ht="12" customHeight="1" x14ac:dyDescent="0.25">
      <c r="B1" s="1"/>
      <c r="C1" s="1"/>
      <c r="D1" s="1"/>
    </row>
    <row r="2" spans="2:16" ht="12" customHeight="1" x14ac:dyDescent="0.25">
      <c r="B2" s="986" t="s">
        <v>560</v>
      </c>
      <c r="C2" s="5"/>
      <c r="D2" s="5"/>
    </row>
    <row r="3" spans="2:16" ht="12" customHeight="1" x14ac:dyDescent="0.25">
      <c r="B3" s="6" t="s">
        <v>183</v>
      </c>
      <c r="D3" s="987"/>
    </row>
    <row r="4" spans="2:16" ht="12" customHeight="1" x14ac:dyDescent="0.25">
      <c r="B4" s="2332" t="s">
        <v>4</v>
      </c>
      <c r="C4" s="2332">
        <v>2017</v>
      </c>
      <c r="D4" s="2332"/>
      <c r="E4" s="2332"/>
      <c r="G4" s="2332">
        <v>2016</v>
      </c>
      <c r="H4" s="2332"/>
      <c r="I4" s="2332"/>
    </row>
    <row r="5" spans="2:16" ht="12" customHeight="1" x14ac:dyDescent="0.25">
      <c r="B5" s="2332"/>
      <c r="C5" s="2332" t="s">
        <v>184</v>
      </c>
      <c r="D5" s="2384" t="s">
        <v>557</v>
      </c>
      <c r="E5" s="2384" t="s">
        <v>558</v>
      </c>
      <c r="G5" s="2332" t="s">
        <v>184</v>
      </c>
      <c r="H5" s="2384" t="s">
        <v>557</v>
      </c>
      <c r="I5" s="2384" t="s">
        <v>558</v>
      </c>
    </row>
    <row r="6" spans="2:16" ht="12" customHeight="1" x14ac:dyDescent="0.25">
      <c r="B6" s="2332"/>
      <c r="C6" s="2332"/>
      <c r="D6" s="2384"/>
      <c r="E6" s="2384"/>
      <c r="G6" s="2332"/>
      <c r="H6" s="2384"/>
      <c r="I6" s="2384"/>
    </row>
    <row r="7" spans="2:16" ht="12" customHeight="1" x14ac:dyDescent="0.25">
      <c r="B7" s="16"/>
      <c r="C7" s="16"/>
      <c r="D7" s="16"/>
      <c r="G7" s="16"/>
      <c r="H7" s="16"/>
    </row>
    <row r="8" spans="2:16" ht="12" customHeight="1" x14ac:dyDescent="0.25">
      <c r="B8" s="390" t="s">
        <v>8</v>
      </c>
      <c r="C8" s="21"/>
      <c r="D8" s="21"/>
      <c r="G8" s="21"/>
      <c r="H8" s="21"/>
    </row>
    <row r="9" spans="2:16" ht="12" customHeight="1" x14ac:dyDescent="0.25">
      <c r="B9" s="570" t="s">
        <v>127</v>
      </c>
      <c r="C9" s="1087">
        <v>19</v>
      </c>
      <c r="D9" s="571">
        <v>17</v>
      </c>
      <c r="E9" s="572">
        <v>2</v>
      </c>
      <c r="F9" s="137"/>
      <c r="G9" s="1084">
        <v>23</v>
      </c>
      <c r="H9" s="950">
        <v>19</v>
      </c>
      <c r="I9" s="950">
        <v>4</v>
      </c>
    </row>
    <row r="10" spans="2:16" ht="12" customHeight="1" x14ac:dyDescent="0.25">
      <c r="B10" s="36" t="s">
        <v>128</v>
      </c>
      <c r="C10" s="1088">
        <v>31</v>
      </c>
      <c r="D10" s="143">
        <v>30</v>
      </c>
      <c r="E10" s="573">
        <v>1</v>
      </c>
      <c r="F10" s="137"/>
      <c r="G10" s="1070">
        <v>31</v>
      </c>
      <c r="H10" s="143">
        <v>30</v>
      </c>
      <c r="I10" s="138">
        <v>1</v>
      </c>
    </row>
    <row r="11" spans="2:16" ht="12" customHeight="1" x14ac:dyDescent="0.25">
      <c r="B11" s="36" t="s">
        <v>129</v>
      </c>
      <c r="C11" s="1088">
        <v>10</v>
      </c>
      <c r="D11" s="143">
        <v>10</v>
      </c>
      <c r="E11" s="573">
        <v>0</v>
      </c>
      <c r="F11" s="137"/>
      <c r="G11" s="1070">
        <v>10</v>
      </c>
      <c r="H11" s="143">
        <v>10</v>
      </c>
      <c r="I11" s="138">
        <v>0</v>
      </c>
    </row>
    <row r="12" spans="2:16" ht="12" customHeight="1" x14ac:dyDescent="0.25">
      <c r="B12" s="39" t="s">
        <v>135</v>
      </c>
      <c r="C12" s="1201">
        <v>71</v>
      </c>
      <c r="D12" s="589">
        <v>71</v>
      </c>
      <c r="E12" s="590" t="s">
        <v>123</v>
      </c>
      <c r="F12" s="137"/>
      <c r="G12" s="1085">
        <v>65</v>
      </c>
      <c r="H12" s="234">
        <v>64</v>
      </c>
      <c r="I12" s="139">
        <v>1</v>
      </c>
    </row>
    <row r="13" spans="2:16" ht="12" customHeight="1" x14ac:dyDescent="0.25">
      <c r="B13" s="49"/>
      <c r="C13" s="142"/>
      <c r="D13" s="142"/>
      <c r="E13" s="142"/>
      <c r="F13" s="137"/>
    </row>
    <row r="14" spans="2:16" ht="12" customHeight="1" x14ac:dyDescent="0.25">
      <c r="B14" s="462" t="s">
        <v>27</v>
      </c>
      <c r="C14" s="142"/>
      <c r="D14" s="236"/>
      <c r="E14" s="236"/>
      <c r="F14" s="231"/>
      <c r="G14" s="184"/>
      <c r="H14" s="184"/>
      <c r="I14" s="184"/>
      <c r="J14" s="184"/>
      <c r="K14" s="184"/>
    </row>
    <row r="15" spans="2:16" ht="12" customHeight="1" x14ac:dyDescent="0.25">
      <c r="B15" s="36" t="s">
        <v>140</v>
      </c>
      <c r="C15" s="1202">
        <v>270</v>
      </c>
      <c r="D15" s="571">
        <v>270</v>
      </c>
      <c r="E15" s="572" t="s">
        <v>123</v>
      </c>
      <c r="F15" s="231"/>
      <c r="G15" s="1087">
        <v>263</v>
      </c>
      <c r="H15" s="571">
        <v>263</v>
      </c>
      <c r="I15" s="572" t="s">
        <v>123</v>
      </c>
      <c r="J15" s="184"/>
      <c r="K15" s="184"/>
      <c r="P15" s="137"/>
    </row>
    <row r="16" spans="2:16" ht="12" customHeight="1" x14ac:dyDescent="0.25">
      <c r="B16" s="36" t="s">
        <v>144</v>
      </c>
      <c r="C16" s="1088">
        <v>384</v>
      </c>
      <c r="D16" s="1701">
        <v>384</v>
      </c>
      <c r="E16" s="1719" t="s">
        <v>123</v>
      </c>
      <c r="F16" s="231"/>
      <c r="G16" s="1743">
        <v>376</v>
      </c>
      <c r="H16" s="1701">
        <v>376</v>
      </c>
      <c r="I16" s="1719" t="s">
        <v>123</v>
      </c>
      <c r="J16" s="184"/>
      <c r="K16" s="184"/>
      <c r="P16" s="137"/>
    </row>
    <row r="17" spans="2:16" ht="12" customHeight="1" x14ac:dyDescent="0.25">
      <c r="B17" s="39" t="s">
        <v>147</v>
      </c>
      <c r="C17" s="1090">
        <v>5</v>
      </c>
      <c r="D17" s="589">
        <v>5</v>
      </c>
      <c r="E17" s="590">
        <v>0</v>
      </c>
      <c r="F17" s="231"/>
      <c r="G17" s="1203">
        <v>5</v>
      </c>
      <c r="H17" s="589">
        <v>5</v>
      </c>
      <c r="I17" s="590">
        <v>0</v>
      </c>
      <c r="J17" s="184"/>
      <c r="K17" s="184"/>
      <c r="P17" s="137"/>
    </row>
    <row r="18" spans="2:16" ht="12" customHeight="1" x14ac:dyDescent="0.25">
      <c r="B18" s="140"/>
      <c r="C18" s="141"/>
      <c r="D18" s="235"/>
      <c r="E18" s="235"/>
      <c r="F18" s="231"/>
      <c r="G18" s="235"/>
      <c r="H18" s="235"/>
      <c r="I18" s="235"/>
      <c r="J18" s="184"/>
      <c r="K18" s="184"/>
      <c r="P18" s="137"/>
    </row>
    <row r="19" spans="2:16" ht="12" customHeight="1" x14ac:dyDescent="0.25">
      <c r="B19" s="462" t="s">
        <v>59</v>
      </c>
      <c r="C19" s="141"/>
      <c r="D19" s="236"/>
      <c r="E19" s="236"/>
      <c r="F19" s="231"/>
      <c r="G19" s="235"/>
      <c r="H19" s="236"/>
      <c r="I19" s="236"/>
      <c r="J19" s="184"/>
      <c r="K19" s="184"/>
    </row>
    <row r="20" spans="2:16" ht="12" customHeight="1" x14ac:dyDescent="0.25">
      <c r="B20" s="1026" t="s">
        <v>152</v>
      </c>
      <c r="C20" s="1332">
        <v>10</v>
      </c>
      <c r="D20" s="571">
        <v>10</v>
      </c>
      <c r="E20" s="572">
        <v>0</v>
      </c>
      <c r="F20" s="231"/>
      <c r="G20" s="1332">
        <v>10</v>
      </c>
      <c r="H20" s="571">
        <v>10</v>
      </c>
      <c r="I20" s="572">
        <v>0</v>
      </c>
      <c r="J20" s="184"/>
      <c r="K20" s="184"/>
    </row>
    <row r="21" spans="2:16" ht="12" customHeight="1" x14ac:dyDescent="0.25">
      <c r="B21" s="36" t="s">
        <v>554</v>
      </c>
      <c r="C21" s="1333">
        <v>35</v>
      </c>
      <c r="D21" s="1701">
        <v>24</v>
      </c>
      <c r="E21" s="1719">
        <v>11</v>
      </c>
      <c r="F21" s="231"/>
      <c r="G21" s="1333">
        <v>34</v>
      </c>
      <c r="H21" s="1701">
        <v>24</v>
      </c>
      <c r="I21" s="1719">
        <v>10</v>
      </c>
      <c r="J21" s="184"/>
      <c r="K21" s="184"/>
    </row>
    <row r="22" spans="2:16" ht="12" customHeight="1" x14ac:dyDescent="0.25">
      <c r="B22" s="36" t="s">
        <v>156</v>
      </c>
      <c r="C22" s="1333">
        <v>45</v>
      </c>
      <c r="D22" s="1701">
        <v>45</v>
      </c>
      <c r="E22" s="1719" t="s">
        <v>123</v>
      </c>
      <c r="F22" s="231"/>
      <c r="G22" s="1333">
        <v>43</v>
      </c>
      <c r="H22" s="1701">
        <v>43</v>
      </c>
      <c r="I22" s="1719">
        <v>0</v>
      </c>
      <c r="J22" s="184"/>
      <c r="K22" s="184"/>
    </row>
    <row r="23" spans="2:16" ht="12" customHeight="1" x14ac:dyDescent="0.25">
      <c r="B23" s="36" t="s">
        <v>158</v>
      </c>
      <c r="C23" s="1333">
        <v>87</v>
      </c>
      <c r="D23" s="1701">
        <v>86</v>
      </c>
      <c r="E23" s="1719">
        <v>1</v>
      </c>
      <c r="F23" s="231"/>
      <c r="G23" s="1333">
        <v>86</v>
      </c>
      <c r="H23" s="1701">
        <v>84</v>
      </c>
      <c r="I23" s="1719">
        <v>2</v>
      </c>
      <c r="J23" s="184"/>
      <c r="K23" s="184"/>
    </row>
    <row r="24" spans="2:16" ht="12" customHeight="1" x14ac:dyDescent="0.25">
      <c r="B24" s="36" t="s">
        <v>160</v>
      </c>
      <c r="C24" s="1333">
        <v>41</v>
      </c>
      <c r="D24" s="1701">
        <v>41</v>
      </c>
      <c r="E24" s="1719">
        <v>0</v>
      </c>
      <c r="F24" s="231"/>
      <c r="G24" s="1333">
        <v>43</v>
      </c>
      <c r="H24" s="1701">
        <v>43</v>
      </c>
      <c r="I24" s="1719">
        <v>0</v>
      </c>
      <c r="J24" s="184"/>
      <c r="K24" s="184"/>
    </row>
    <row r="25" spans="2:16" ht="12" customHeight="1" x14ac:dyDescent="0.25">
      <c r="B25" s="36" t="s">
        <v>164</v>
      </c>
      <c r="C25" s="1333">
        <v>35</v>
      </c>
      <c r="D25" s="1701">
        <v>35</v>
      </c>
      <c r="E25" s="1719">
        <v>0</v>
      </c>
      <c r="F25" s="231"/>
      <c r="G25" s="1333">
        <v>38</v>
      </c>
      <c r="H25" s="88">
        <v>38</v>
      </c>
      <c r="I25" s="1719">
        <v>0</v>
      </c>
      <c r="J25" s="184"/>
      <c r="K25" s="184"/>
    </row>
    <row r="26" spans="2:16" ht="12" customHeight="1" x14ac:dyDescent="0.25">
      <c r="B26" s="36" t="s">
        <v>166</v>
      </c>
      <c r="C26" s="1333">
        <v>2498</v>
      </c>
      <c r="D26" s="1701">
        <v>2070</v>
      </c>
      <c r="E26" s="1719">
        <v>428</v>
      </c>
      <c r="F26" s="231"/>
      <c r="G26" s="1333">
        <v>2590</v>
      </c>
      <c r="H26" s="1701">
        <v>2111</v>
      </c>
      <c r="I26" s="1719">
        <v>479</v>
      </c>
      <c r="J26" s="184"/>
      <c r="K26" s="184"/>
    </row>
    <row r="27" spans="2:16" ht="12" customHeight="1" x14ac:dyDescent="0.25">
      <c r="B27" s="36" t="s">
        <v>173</v>
      </c>
      <c r="C27" s="1333">
        <v>326</v>
      </c>
      <c r="D27" s="1701">
        <v>326</v>
      </c>
      <c r="E27" s="1719">
        <v>0</v>
      </c>
      <c r="F27" s="231"/>
      <c r="G27" s="1333">
        <v>325</v>
      </c>
      <c r="H27" s="1701">
        <v>325</v>
      </c>
      <c r="I27" s="1719">
        <v>0</v>
      </c>
      <c r="J27" s="184"/>
      <c r="K27" s="184"/>
    </row>
    <row r="28" spans="2:16" ht="12" customHeight="1" x14ac:dyDescent="0.25">
      <c r="B28" s="36" t="s">
        <v>569</v>
      </c>
      <c r="C28" s="1333">
        <v>81</v>
      </c>
      <c r="D28" s="1701">
        <v>81</v>
      </c>
      <c r="E28" s="1719" t="s">
        <v>123</v>
      </c>
      <c r="F28" s="231"/>
      <c r="G28" s="1333">
        <v>79</v>
      </c>
      <c r="H28" s="1701">
        <v>79</v>
      </c>
      <c r="I28" s="1719">
        <v>0</v>
      </c>
      <c r="J28" s="184"/>
      <c r="K28" s="184"/>
    </row>
    <row r="29" spans="2:16" ht="12" customHeight="1" x14ac:dyDescent="0.25">
      <c r="B29" s="36" t="s">
        <v>175</v>
      </c>
      <c r="C29" s="1333">
        <v>96</v>
      </c>
      <c r="D29" s="1701">
        <v>94</v>
      </c>
      <c r="E29" s="1719">
        <v>2</v>
      </c>
      <c r="F29" s="231"/>
      <c r="G29" s="1333">
        <v>123</v>
      </c>
      <c r="H29" s="1701">
        <v>121</v>
      </c>
      <c r="I29" s="1719">
        <v>2</v>
      </c>
      <c r="J29" s="184"/>
      <c r="K29" s="184"/>
    </row>
    <row r="30" spans="2:16" ht="12" customHeight="1" x14ac:dyDescent="0.25">
      <c r="B30" s="36" t="s">
        <v>177</v>
      </c>
      <c r="C30" s="1333">
        <v>890</v>
      </c>
      <c r="D30" s="1701">
        <v>861</v>
      </c>
      <c r="E30" s="1719">
        <v>29</v>
      </c>
      <c r="F30" s="231"/>
      <c r="G30" s="1333">
        <v>892</v>
      </c>
      <c r="H30" s="1701">
        <v>860</v>
      </c>
      <c r="I30" s="1719">
        <v>32</v>
      </c>
      <c r="J30" s="184"/>
      <c r="K30" s="184"/>
    </row>
    <row r="31" spans="2:16" ht="12" customHeight="1" x14ac:dyDescent="0.25">
      <c r="B31" s="39" t="s">
        <v>180</v>
      </c>
      <c r="C31" s="1203">
        <v>155</v>
      </c>
      <c r="D31" s="1334">
        <v>155</v>
      </c>
      <c r="E31" s="590">
        <v>0</v>
      </c>
      <c r="F31" s="231"/>
      <c r="G31" s="1203">
        <v>160</v>
      </c>
      <c r="H31" s="1334">
        <v>160</v>
      </c>
      <c r="I31" s="590">
        <v>0</v>
      </c>
      <c r="J31" s="184"/>
      <c r="K31" s="184"/>
    </row>
    <row r="32" spans="2:16" ht="12" customHeight="1" x14ac:dyDescent="0.25">
      <c r="B32" s="140"/>
      <c r="C32" s="141"/>
      <c r="D32" s="235"/>
      <c r="E32" s="1722"/>
      <c r="F32" s="231"/>
      <c r="G32" s="562"/>
      <c r="H32" s="1717"/>
      <c r="I32" s="231"/>
      <c r="J32" s="184"/>
      <c r="K32" s="184"/>
    </row>
    <row r="33" spans="2:9" ht="12" customHeight="1" x14ac:dyDescent="0.25">
      <c r="B33" s="3"/>
      <c r="C33" s="137"/>
      <c r="D33" s="3"/>
    </row>
    <row r="34" spans="2:9" ht="12" customHeight="1" x14ac:dyDescent="0.25">
      <c r="B34" s="77" t="s">
        <v>105</v>
      </c>
    </row>
    <row r="35" spans="2:9" ht="12" customHeight="1" x14ac:dyDescent="0.25">
      <c r="B35" s="84" t="s">
        <v>106</v>
      </c>
    </row>
    <row r="36" spans="2:9" ht="12" customHeight="1" x14ac:dyDescent="0.25">
      <c r="B36" s="77" t="s">
        <v>551</v>
      </c>
    </row>
    <row r="37" spans="2:9" ht="12" customHeight="1" x14ac:dyDescent="0.25">
      <c r="B37" s="77" t="s">
        <v>552</v>
      </c>
    </row>
    <row r="38" spans="2:9" ht="12" customHeight="1" x14ac:dyDescent="0.25">
      <c r="B38" s="77"/>
    </row>
    <row r="39" spans="2:9" ht="12" customHeight="1" x14ac:dyDescent="0.25">
      <c r="B39" s="70"/>
    </row>
    <row r="40" spans="2:9" ht="12" customHeight="1" x14ac:dyDescent="0.25">
      <c r="B40" s="70"/>
    </row>
    <row r="41" spans="2:9" ht="12" customHeight="1" x14ac:dyDescent="0.25">
      <c r="E41" s="309"/>
      <c r="F41" s="309"/>
      <c r="H41" s="309"/>
      <c r="I41" s="309"/>
    </row>
    <row r="42" spans="2:9" ht="12" customHeight="1" x14ac:dyDescent="0.25">
      <c r="E42" s="309"/>
      <c r="F42" s="309"/>
      <c r="H42" s="309"/>
      <c r="I42" s="309"/>
    </row>
    <row r="43" spans="2:9" ht="12" customHeight="1" x14ac:dyDescent="0.25">
      <c r="E43" s="309"/>
      <c r="F43" s="309"/>
      <c r="H43" s="309"/>
      <c r="I43" s="309"/>
    </row>
    <row r="44" spans="2:9" ht="12" customHeight="1" x14ac:dyDescent="0.25"/>
    <row r="45" spans="2:9" ht="12" customHeight="1" x14ac:dyDescent="0.25">
      <c r="B45" s="70"/>
    </row>
    <row r="46" spans="2:9" ht="12" customHeight="1" x14ac:dyDescent="0.25">
      <c r="B46" s="70"/>
    </row>
    <row r="47" spans="2:9" ht="12" customHeight="1" x14ac:dyDescent="0.25">
      <c r="B47" s="70"/>
    </row>
    <row r="48" spans="2:9" ht="12" customHeight="1" x14ac:dyDescent="0.25">
      <c r="B48" s="70"/>
    </row>
    <row r="49" spans="2:4" ht="12" customHeight="1" x14ac:dyDescent="0.25">
      <c r="B49" s="70"/>
    </row>
    <row r="50" spans="2:4" ht="12" customHeight="1" x14ac:dyDescent="0.25"/>
    <row r="51" spans="2:4" ht="12" customHeight="1" x14ac:dyDescent="0.25"/>
    <row r="52" spans="2:4" ht="12" customHeight="1" x14ac:dyDescent="0.25"/>
    <row r="53" spans="2:4" ht="12" customHeight="1" x14ac:dyDescent="0.25"/>
    <row r="54" spans="2:4" ht="12" customHeight="1" x14ac:dyDescent="0.25"/>
    <row r="55" spans="2:4" ht="12" customHeight="1" x14ac:dyDescent="0.25"/>
    <row r="56" spans="2:4" ht="12" customHeight="1" x14ac:dyDescent="0.25"/>
    <row r="57" spans="2:4" ht="12" customHeight="1" x14ac:dyDescent="0.25"/>
    <row r="58" spans="2:4" ht="12" customHeight="1" x14ac:dyDescent="0.25"/>
    <row r="59" spans="2:4" ht="12" customHeight="1" x14ac:dyDescent="0.25"/>
    <row r="60" spans="2:4" ht="12" customHeight="1" x14ac:dyDescent="0.25">
      <c r="B60" s="82"/>
      <c r="C60" s="82"/>
      <c r="D60" s="82"/>
    </row>
  </sheetData>
  <sortState ref="B20:I30">
    <sortCondition ref="B20"/>
  </sortState>
  <mergeCells count="9">
    <mergeCell ref="B4:B6"/>
    <mergeCell ref="C4:E4"/>
    <mergeCell ref="G4:I4"/>
    <mergeCell ref="C5:C6"/>
    <mergeCell ref="D5:D6"/>
    <mergeCell ref="E5:E6"/>
    <mergeCell ref="G5:G6"/>
    <mergeCell ref="H5:H6"/>
    <mergeCell ref="I5:I6"/>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IT58"/>
  <sheetViews>
    <sheetView showGridLines="0" zoomScale="85" zoomScaleNormal="85" workbookViewId="0">
      <selection activeCell="D35" sqref="D35"/>
    </sheetView>
  </sheetViews>
  <sheetFormatPr defaultColWidth="11.42578125" defaultRowHeight="15" x14ac:dyDescent="0.25"/>
  <cols>
    <col min="1" max="1" width="2.85546875" style="3" customWidth="1"/>
    <col min="2" max="2" width="37.5703125" style="102" customWidth="1"/>
    <col min="3" max="4" width="15.7109375" style="102" customWidth="1"/>
    <col min="5" max="5" width="15.7109375" style="3" customWidth="1"/>
    <col min="6" max="6" width="2.85546875" style="2" customWidth="1"/>
    <col min="7" max="8" width="15.7109375" style="102" customWidth="1"/>
    <col min="9" max="9" width="15.7109375" style="3" customWidth="1"/>
    <col min="10" max="10" width="2.85546875" style="3" customWidth="1"/>
    <col min="11" max="13" width="15.7109375" style="3" customWidth="1"/>
    <col min="14" max="14" width="2.85546875" style="3" customWidth="1"/>
    <col min="15" max="17" width="15.7109375" style="3" customWidth="1"/>
    <col min="18" max="18" width="11.42578125" style="2" customWidth="1"/>
    <col min="19" max="256" width="11.42578125" style="2"/>
    <col min="257" max="257" width="2.85546875" style="2" customWidth="1"/>
    <col min="258" max="258" width="37.5703125" style="2" customWidth="1"/>
    <col min="259" max="261" width="15.7109375" style="2" customWidth="1"/>
    <col min="262" max="262" width="2.85546875" style="2" customWidth="1"/>
    <col min="263" max="265" width="15.7109375" style="2" customWidth="1"/>
    <col min="266" max="266" width="2.85546875" style="2" customWidth="1"/>
    <col min="267" max="269" width="15.7109375" style="2" customWidth="1"/>
    <col min="270" max="270" width="2.85546875" style="2" customWidth="1"/>
    <col min="271" max="273" width="15.7109375" style="2" customWidth="1"/>
    <col min="274" max="274" width="11.42578125" style="2" customWidth="1"/>
    <col min="275" max="512" width="11.42578125" style="2"/>
    <col min="513" max="513" width="2.85546875" style="2" customWidth="1"/>
    <col min="514" max="514" width="37.5703125" style="2" customWidth="1"/>
    <col min="515" max="517" width="15.7109375" style="2" customWidth="1"/>
    <col min="518" max="518" width="2.85546875" style="2" customWidth="1"/>
    <col min="519" max="521" width="15.7109375" style="2" customWidth="1"/>
    <col min="522" max="522" width="2.85546875" style="2" customWidth="1"/>
    <col min="523" max="525" width="15.7109375" style="2" customWidth="1"/>
    <col min="526" max="526" width="2.85546875" style="2" customWidth="1"/>
    <col min="527" max="529" width="15.7109375" style="2" customWidth="1"/>
    <col min="530" max="530" width="11.42578125" style="2" customWidth="1"/>
    <col min="531" max="768" width="11.42578125" style="2"/>
    <col min="769" max="769" width="2.85546875" style="2" customWidth="1"/>
    <col min="770" max="770" width="37.5703125" style="2" customWidth="1"/>
    <col min="771" max="773" width="15.7109375" style="2" customWidth="1"/>
    <col min="774" max="774" width="2.85546875" style="2" customWidth="1"/>
    <col min="775" max="777" width="15.7109375" style="2" customWidth="1"/>
    <col min="778" max="778" width="2.85546875" style="2" customWidth="1"/>
    <col min="779" max="781" width="15.7109375" style="2" customWidth="1"/>
    <col min="782" max="782" width="2.85546875" style="2" customWidth="1"/>
    <col min="783" max="785" width="15.7109375" style="2" customWidth="1"/>
    <col min="786" max="786" width="11.42578125" style="2" customWidth="1"/>
    <col min="787" max="1024" width="11.42578125" style="2"/>
    <col min="1025" max="1025" width="2.85546875" style="2" customWidth="1"/>
    <col min="1026" max="1026" width="37.5703125" style="2" customWidth="1"/>
    <col min="1027" max="1029" width="15.7109375" style="2" customWidth="1"/>
    <col min="1030" max="1030" width="2.85546875" style="2" customWidth="1"/>
    <col min="1031" max="1033" width="15.7109375" style="2" customWidth="1"/>
    <col min="1034" max="1034" width="2.85546875" style="2" customWidth="1"/>
    <col min="1035" max="1037" width="15.7109375" style="2" customWidth="1"/>
    <col min="1038" max="1038" width="2.85546875" style="2" customWidth="1"/>
    <col min="1039" max="1041" width="15.7109375" style="2" customWidth="1"/>
    <col min="1042" max="1042" width="11.42578125" style="2" customWidth="1"/>
    <col min="1043" max="1280" width="11.42578125" style="2"/>
    <col min="1281" max="1281" width="2.85546875" style="2" customWidth="1"/>
    <col min="1282" max="1282" width="37.5703125" style="2" customWidth="1"/>
    <col min="1283" max="1285" width="15.7109375" style="2" customWidth="1"/>
    <col min="1286" max="1286" width="2.85546875" style="2" customWidth="1"/>
    <col min="1287" max="1289" width="15.7109375" style="2" customWidth="1"/>
    <col min="1290" max="1290" width="2.85546875" style="2" customWidth="1"/>
    <col min="1291" max="1293" width="15.7109375" style="2" customWidth="1"/>
    <col min="1294" max="1294" width="2.85546875" style="2" customWidth="1"/>
    <col min="1295" max="1297" width="15.7109375" style="2" customWidth="1"/>
    <col min="1298" max="1298" width="11.42578125" style="2" customWidth="1"/>
    <col min="1299" max="1536" width="11.42578125" style="2"/>
    <col min="1537" max="1537" width="2.85546875" style="2" customWidth="1"/>
    <col min="1538" max="1538" width="37.5703125" style="2" customWidth="1"/>
    <col min="1539" max="1541" width="15.7109375" style="2" customWidth="1"/>
    <col min="1542" max="1542" width="2.85546875" style="2" customWidth="1"/>
    <col min="1543" max="1545" width="15.7109375" style="2" customWidth="1"/>
    <col min="1546" max="1546" width="2.85546875" style="2" customWidth="1"/>
    <col min="1547" max="1549" width="15.7109375" style="2" customWidth="1"/>
    <col min="1550" max="1550" width="2.85546875" style="2" customWidth="1"/>
    <col min="1551" max="1553" width="15.7109375" style="2" customWidth="1"/>
    <col min="1554" max="1554" width="11.42578125" style="2" customWidth="1"/>
    <col min="1555" max="1792" width="11.42578125" style="2"/>
    <col min="1793" max="1793" width="2.85546875" style="2" customWidth="1"/>
    <col min="1794" max="1794" width="37.5703125" style="2" customWidth="1"/>
    <col min="1795" max="1797" width="15.7109375" style="2" customWidth="1"/>
    <col min="1798" max="1798" width="2.85546875" style="2" customWidth="1"/>
    <col min="1799" max="1801" width="15.7109375" style="2" customWidth="1"/>
    <col min="1802" max="1802" width="2.85546875" style="2" customWidth="1"/>
    <col min="1803" max="1805" width="15.7109375" style="2" customWidth="1"/>
    <col min="1806" max="1806" width="2.85546875" style="2" customWidth="1"/>
    <col min="1807" max="1809" width="15.7109375" style="2" customWidth="1"/>
    <col min="1810" max="1810" width="11.42578125" style="2" customWidth="1"/>
    <col min="1811" max="2048" width="11.42578125" style="2"/>
    <col min="2049" max="2049" width="2.85546875" style="2" customWidth="1"/>
    <col min="2050" max="2050" width="37.5703125" style="2" customWidth="1"/>
    <col min="2051" max="2053" width="15.7109375" style="2" customWidth="1"/>
    <col min="2054" max="2054" width="2.85546875" style="2" customWidth="1"/>
    <col min="2055" max="2057" width="15.7109375" style="2" customWidth="1"/>
    <col min="2058" max="2058" width="2.85546875" style="2" customWidth="1"/>
    <col min="2059" max="2061" width="15.7109375" style="2" customWidth="1"/>
    <col min="2062" max="2062" width="2.85546875" style="2" customWidth="1"/>
    <col min="2063" max="2065" width="15.7109375" style="2" customWidth="1"/>
    <col min="2066" max="2066" width="11.42578125" style="2" customWidth="1"/>
    <col min="2067" max="2304" width="11.42578125" style="2"/>
    <col min="2305" max="2305" width="2.85546875" style="2" customWidth="1"/>
    <col min="2306" max="2306" width="37.5703125" style="2" customWidth="1"/>
    <col min="2307" max="2309" width="15.7109375" style="2" customWidth="1"/>
    <col min="2310" max="2310" width="2.85546875" style="2" customWidth="1"/>
    <col min="2311" max="2313" width="15.7109375" style="2" customWidth="1"/>
    <col min="2314" max="2314" width="2.85546875" style="2" customWidth="1"/>
    <col min="2315" max="2317" width="15.7109375" style="2" customWidth="1"/>
    <col min="2318" max="2318" width="2.85546875" style="2" customWidth="1"/>
    <col min="2319" max="2321" width="15.7109375" style="2" customWidth="1"/>
    <col min="2322" max="2322" width="11.42578125" style="2" customWidth="1"/>
    <col min="2323" max="2560" width="11.42578125" style="2"/>
    <col min="2561" max="2561" width="2.85546875" style="2" customWidth="1"/>
    <col min="2562" max="2562" width="37.5703125" style="2" customWidth="1"/>
    <col min="2563" max="2565" width="15.7109375" style="2" customWidth="1"/>
    <col min="2566" max="2566" width="2.85546875" style="2" customWidth="1"/>
    <col min="2567" max="2569" width="15.7109375" style="2" customWidth="1"/>
    <col min="2570" max="2570" width="2.85546875" style="2" customWidth="1"/>
    <col min="2571" max="2573" width="15.7109375" style="2" customWidth="1"/>
    <col min="2574" max="2574" width="2.85546875" style="2" customWidth="1"/>
    <col min="2575" max="2577" width="15.7109375" style="2" customWidth="1"/>
    <col min="2578" max="2578" width="11.42578125" style="2" customWidth="1"/>
    <col min="2579" max="2816" width="11.42578125" style="2"/>
    <col min="2817" max="2817" width="2.85546875" style="2" customWidth="1"/>
    <col min="2818" max="2818" width="37.5703125" style="2" customWidth="1"/>
    <col min="2819" max="2821" width="15.7109375" style="2" customWidth="1"/>
    <col min="2822" max="2822" width="2.85546875" style="2" customWidth="1"/>
    <col min="2823" max="2825" width="15.7109375" style="2" customWidth="1"/>
    <col min="2826" max="2826" width="2.85546875" style="2" customWidth="1"/>
    <col min="2827" max="2829" width="15.7109375" style="2" customWidth="1"/>
    <col min="2830" max="2830" width="2.85546875" style="2" customWidth="1"/>
    <col min="2831" max="2833" width="15.7109375" style="2" customWidth="1"/>
    <col min="2834" max="2834" width="11.42578125" style="2" customWidth="1"/>
    <col min="2835" max="3072" width="11.42578125" style="2"/>
    <col min="3073" max="3073" width="2.85546875" style="2" customWidth="1"/>
    <col min="3074" max="3074" width="37.5703125" style="2" customWidth="1"/>
    <col min="3075" max="3077" width="15.7109375" style="2" customWidth="1"/>
    <col min="3078" max="3078" width="2.85546875" style="2" customWidth="1"/>
    <col min="3079" max="3081" width="15.7109375" style="2" customWidth="1"/>
    <col min="3082" max="3082" width="2.85546875" style="2" customWidth="1"/>
    <col min="3083" max="3085" width="15.7109375" style="2" customWidth="1"/>
    <col min="3086" max="3086" width="2.85546875" style="2" customWidth="1"/>
    <col min="3087" max="3089" width="15.7109375" style="2" customWidth="1"/>
    <col min="3090" max="3090" width="11.42578125" style="2" customWidth="1"/>
    <col min="3091" max="3328" width="11.42578125" style="2"/>
    <col min="3329" max="3329" width="2.85546875" style="2" customWidth="1"/>
    <col min="3330" max="3330" width="37.5703125" style="2" customWidth="1"/>
    <col min="3331" max="3333" width="15.7109375" style="2" customWidth="1"/>
    <col min="3334" max="3334" width="2.85546875" style="2" customWidth="1"/>
    <col min="3335" max="3337" width="15.7109375" style="2" customWidth="1"/>
    <col min="3338" max="3338" width="2.85546875" style="2" customWidth="1"/>
    <col min="3339" max="3341" width="15.7109375" style="2" customWidth="1"/>
    <col min="3342" max="3342" width="2.85546875" style="2" customWidth="1"/>
    <col min="3343" max="3345" width="15.7109375" style="2" customWidth="1"/>
    <col min="3346" max="3346" width="11.42578125" style="2" customWidth="1"/>
    <col min="3347" max="3584" width="11.42578125" style="2"/>
    <col min="3585" max="3585" width="2.85546875" style="2" customWidth="1"/>
    <col min="3586" max="3586" width="37.5703125" style="2" customWidth="1"/>
    <col min="3587" max="3589" width="15.7109375" style="2" customWidth="1"/>
    <col min="3590" max="3590" width="2.85546875" style="2" customWidth="1"/>
    <col min="3591" max="3593" width="15.7109375" style="2" customWidth="1"/>
    <col min="3594" max="3594" width="2.85546875" style="2" customWidth="1"/>
    <col min="3595" max="3597" width="15.7109375" style="2" customWidth="1"/>
    <col min="3598" max="3598" width="2.85546875" style="2" customWidth="1"/>
    <col min="3599" max="3601" width="15.7109375" style="2" customWidth="1"/>
    <col min="3602" max="3602" width="11.42578125" style="2" customWidth="1"/>
    <col min="3603" max="3840" width="11.42578125" style="2"/>
    <col min="3841" max="3841" width="2.85546875" style="2" customWidth="1"/>
    <col min="3842" max="3842" width="37.5703125" style="2" customWidth="1"/>
    <col min="3843" max="3845" width="15.7109375" style="2" customWidth="1"/>
    <col min="3846" max="3846" width="2.85546875" style="2" customWidth="1"/>
    <col min="3847" max="3849" width="15.7109375" style="2" customWidth="1"/>
    <col min="3850" max="3850" width="2.85546875" style="2" customWidth="1"/>
    <col min="3851" max="3853" width="15.7109375" style="2" customWidth="1"/>
    <col min="3854" max="3854" width="2.85546875" style="2" customWidth="1"/>
    <col min="3855" max="3857" width="15.7109375" style="2" customWidth="1"/>
    <col min="3858" max="3858" width="11.42578125" style="2" customWidth="1"/>
    <col min="3859" max="4096" width="11.42578125" style="2"/>
    <col min="4097" max="4097" width="2.85546875" style="2" customWidth="1"/>
    <col min="4098" max="4098" width="37.5703125" style="2" customWidth="1"/>
    <col min="4099" max="4101" width="15.7109375" style="2" customWidth="1"/>
    <col min="4102" max="4102" width="2.85546875" style="2" customWidth="1"/>
    <col min="4103" max="4105" width="15.7109375" style="2" customWidth="1"/>
    <col min="4106" max="4106" width="2.85546875" style="2" customWidth="1"/>
    <col min="4107" max="4109" width="15.7109375" style="2" customWidth="1"/>
    <col min="4110" max="4110" width="2.85546875" style="2" customWidth="1"/>
    <col min="4111" max="4113" width="15.7109375" style="2" customWidth="1"/>
    <col min="4114" max="4114" width="11.42578125" style="2" customWidth="1"/>
    <col min="4115" max="4352" width="11.42578125" style="2"/>
    <col min="4353" max="4353" width="2.85546875" style="2" customWidth="1"/>
    <col min="4354" max="4354" width="37.5703125" style="2" customWidth="1"/>
    <col min="4355" max="4357" width="15.7109375" style="2" customWidth="1"/>
    <col min="4358" max="4358" width="2.85546875" style="2" customWidth="1"/>
    <col min="4359" max="4361" width="15.7109375" style="2" customWidth="1"/>
    <col min="4362" max="4362" width="2.85546875" style="2" customWidth="1"/>
    <col min="4363" max="4365" width="15.7109375" style="2" customWidth="1"/>
    <col min="4366" max="4366" width="2.85546875" style="2" customWidth="1"/>
    <col min="4367" max="4369" width="15.7109375" style="2" customWidth="1"/>
    <col min="4370" max="4370" width="11.42578125" style="2" customWidth="1"/>
    <col min="4371" max="4608" width="11.42578125" style="2"/>
    <col min="4609" max="4609" width="2.85546875" style="2" customWidth="1"/>
    <col min="4610" max="4610" width="37.5703125" style="2" customWidth="1"/>
    <col min="4611" max="4613" width="15.7109375" style="2" customWidth="1"/>
    <col min="4614" max="4614" width="2.85546875" style="2" customWidth="1"/>
    <col min="4615" max="4617" width="15.7109375" style="2" customWidth="1"/>
    <col min="4618" max="4618" width="2.85546875" style="2" customWidth="1"/>
    <col min="4619" max="4621" width="15.7109375" style="2" customWidth="1"/>
    <col min="4622" max="4622" width="2.85546875" style="2" customWidth="1"/>
    <col min="4623" max="4625" width="15.7109375" style="2" customWidth="1"/>
    <col min="4626" max="4626" width="11.42578125" style="2" customWidth="1"/>
    <col min="4627" max="4864" width="11.42578125" style="2"/>
    <col min="4865" max="4865" width="2.85546875" style="2" customWidth="1"/>
    <col min="4866" max="4866" width="37.5703125" style="2" customWidth="1"/>
    <col min="4867" max="4869" width="15.7109375" style="2" customWidth="1"/>
    <col min="4870" max="4870" width="2.85546875" style="2" customWidth="1"/>
    <col min="4871" max="4873" width="15.7109375" style="2" customWidth="1"/>
    <col min="4874" max="4874" width="2.85546875" style="2" customWidth="1"/>
    <col min="4875" max="4877" width="15.7109375" style="2" customWidth="1"/>
    <col min="4878" max="4878" width="2.85546875" style="2" customWidth="1"/>
    <col min="4879" max="4881" width="15.7109375" style="2" customWidth="1"/>
    <col min="4882" max="4882" width="11.42578125" style="2" customWidth="1"/>
    <col min="4883" max="5120" width="11.42578125" style="2"/>
    <col min="5121" max="5121" width="2.85546875" style="2" customWidth="1"/>
    <col min="5122" max="5122" width="37.5703125" style="2" customWidth="1"/>
    <col min="5123" max="5125" width="15.7109375" style="2" customWidth="1"/>
    <col min="5126" max="5126" width="2.85546875" style="2" customWidth="1"/>
    <col min="5127" max="5129" width="15.7109375" style="2" customWidth="1"/>
    <col min="5130" max="5130" width="2.85546875" style="2" customWidth="1"/>
    <col min="5131" max="5133" width="15.7109375" style="2" customWidth="1"/>
    <col min="5134" max="5134" width="2.85546875" style="2" customWidth="1"/>
    <col min="5135" max="5137" width="15.7109375" style="2" customWidth="1"/>
    <col min="5138" max="5138" width="11.42578125" style="2" customWidth="1"/>
    <col min="5139" max="5376" width="11.42578125" style="2"/>
    <col min="5377" max="5377" width="2.85546875" style="2" customWidth="1"/>
    <col min="5378" max="5378" width="37.5703125" style="2" customWidth="1"/>
    <col min="5379" max="5381" width="15.7109375" style="2" customWidth="1"/>
    <col min="5382" max="5382" width="2.85546875" style="2" customWidth="1"/>
    <col min="5383" max="5385" width="15.7109375" style="2" customWidth="1"/>
    <col min="5386" max="5386" width="2.85546875" style="2" customWidth="1"/>
    <col min="5387" max="5389" width="15.7109375" style="2" customWidth="1"/>
    <col min="5390" max="5390" width="2.85546875" style="2" customWidth="1"/>
    <col min="5391" max="5393" width="15.7109375" style="2" customWidth="1"/>
    <col min="5394" max="5394" width="11.42578125" style="2" customWidth="1"/>
    <col min="5395" max="5632" width="11.42578125" style="2"/>
    <col min="5633" max="5633" width="2.85546875" style="2" customWidth="1"/>
    <col min="5634" max="5634" width="37.5703125" style="2" customWidth="1"/>
    <col min="5635" max="5637" width="15.7109375" style="2" customWidth="1"/>
    <col min="5638" max="5638" width="2.85546875" style="2" customWidth="1"/>
    <col min="5639" max="5641" width="15.7109375" style="2" customWidth="1"/>
    <col min="5642" max="5642" width="2.85546875" style="2" customWidth="1"/>
    <col min="5643" max="5645" width="15.7109375" style="2" customWidth="1"/>
    <col min="5646" max="5646" width="2.85546875" style="2" customWidth="1"/>
    <col min="5647" max="5649" width="15.7109375" style="2" customWidth="1"/>
    <col min="5650" max="5650" width="11.42578125" style="2" customWidth="1"/>
    <col min="5651" max="5888" width="11.42578125" style="2"/>
    <col min="5889" max="5889" width="2.85546875" style="2" customWidth="1"/>
    <col min="5890" max="5890" width="37.5703125" style="2" customWidth="1"/>
    <col min="5891" max="5893" width="15.7109375" style="2" customWidth="1"/>
    <col min="5894" max="5894" width="2.85546875" style="2" customWidth="1"/>
    <col min="5895" max="5897" width="15.7109375" style="2" customWidth="1"/>
    <col min="5898" max="5898" width="2.85546875" style="2" customWidth="1"/>
    <col min="5899" max="5901" width="15.7109375" style="2" customWidth="1"/>
    <col min="5902" max="5902" width="2.85546875" style="2" customWidth="1"/>
    <col min="5903" max="5905" width="15.7109375" style="2" customWidth="1"/>
    <col min="5906" max="5906" width="11.42578125" style="2" customWidth="1"/>
    <col min="5907" max="6144" width="11.42578125" style="2"/>
    <col min="6145" max="6145" width="2.85546875" style="2" customWidth="1"/>
    <col min="6146" max="6146" width="37.5703125" style="2" customWidth="1"/>
    <col min="6147" max="6149" width="15.7109375" style="2" customWidth="1"/>
    <col min="6150" max="6150" width="2.85546875" style="2" customWidth="1"/>
    <col min="6151" max="6153" width="15.7109375" style="2" customWidth="1"/>
    <col min="6154" max="6154" width="2.85546875" style="2" customWidth="1"/>
    <col min="6155" max="6157" width="15.7109375" style="2" customWidth="1"/>
    <col min="6158" max="6158" width="2.85546875" style="2" customWidth="1"/>
    <col min="6159" max="6161" width="15.7109375" style="2" customWidth="1"/>
    <col min="6162" max="6162" width="11.42578125" style="2" customWidth="1"/>
    <col min="6163" max="6400" width="11.42578125" style="2"/>
    <col min="6401" max="6401" width="2.85546875" style="2" customWidth="1"/>
    <col min="6402" max="6402" width="37.5703125" style="2" customWidth="1"/>
    <col min="6403" max="6405" width="15.7109375" style="2" customWidth="1"/>
    <col min="6406" max="6406" width="2.85546875" style="2" customWidth="1"/>
    <col min="6407" max="6409" width="15.7109375" style="2" customWidth="1"/>
    <col min="6410" max="6410" width="2.85546875" style="2" customWidth="1"/>
    <col min="6411" max="6413" width="15.7109375" style="2" customWidth="1"/>
    <col min="6414" max="6414" width="2.85546875" style="2" customWidth="1"/>
    <col min="6415" max="6417" width="15.7109375" style="2" customWidth="1"/>
    <col min="6418" max="6418" width="11.42578125" style="2" customWidth="1"/>
    <col min="6419" max="6656" width="11.42578125" style="2"/>
    <col min="6657" max="6657" width="2.85546875" style="2" customWidth="1"/>
    <col min="6658" max="6658" width="37.5703125" style="2" customWidth="1"/>
    <col min="6659" max="6661" width="15.7109375" style="2" customWidth="1"/>
    <col min="6662" max="6662" width="2.85546875" style="2" customWidth="1"/>
    <col min="6663" max="6665" width="15.7109375" style="2" customWidth="1"/>
    <col min="6666" max="6666" width="2.85546875" style="2" customWidth="1"/>
    <col min="6667" max="6669" width="15.7109375" style="2" customWidth="1"/>
    <col min="6670" max="6670" width="2.85546875" style="2" customWidth="1"/>
    <col min="6671" max="6673" width="15.7109375" style="2" customWidth="1"/>
    <col min="6674" max="6674" width="11.42578125" style="2" customWidth="1"/>
    <col min="6675" max="6912" width="11.42578125" style="2"/>
    <col min="6913" max="6913" width="2.85546875" style="2" customWidth="1"/>
    <col min="6914" max="6914" width="37.5703125" style="2" customWidth="1"/>
    <col min="6915" max="6917" width="15.7109375" style="2" customWidth="1"/>
    <col min="6918" max="6918" width="2.85546875" style="2" customWidth="1"/>
    <col min="6919" max="6921" width="15.7109375" style="2" customWidth="1"/>
    <col min="6922" max="6922" width="2.85546875" style="2" customWidth="1"/>
    <col min="6923" max="6925" width="15.7109375" style="2" customWidth="1"/>
    <col min="6926" max="6926" width="2.85546875" style="2" customWidth="1"/>
    <col min="6927" max="6929" width="15.7109375" style="2" customWidth="1"/>
    <col min="6930" max="6930" width="11.42578125" style="2" customWidth="1"/>
    <col min="6931" max="7168" width="11.42578125" style="2"/>
    <col min="7169" max="7169" width="2.85546875" style="2" customWidth="1"/>
    <col min="7170" max="7170" width="37.5703125" style="2" customWidth="1"/>
    <col min="7171" max="7173" width="15.7109375" style="2" customWidth="1"/>
    <col min="7174" max="7174" width="2.85546875" style="2" customWidth="1"/>
    <col min="7175" max="7177" width="15.7109375" style="2" customWidth="1"/>
    <col min="7178" max="7178" width="2.85546875" style="2" customWidth="1"/>
    <col min="7179" max="7181" width="15.7109375" style="2" customWidth="1"/>
    <col min="7182" max="7182" width="2.85546875" style="2" customWidth="1"/>
    <col min="7183" max="7185" width="15.7109375" style="2" customWidth="1"/>
    <col min="7186" max="7186" width="11.42578125" style="2" customWidth="1"/>
    <col min="7187" max="7424" width="11.42578125" style="2"/>
    <col min="7425" max="7425" width="2.85546875" style="2" customWidth="1"/>
    <col min="7426" max="7426" width="37.5703125" style="2" customWidth="1"/>
    <col min="7427" max="7429" width="15.7109375" style="2" customWidth="1"/>
    <col min="7430" max="7430" width="2.85546875" style="2" customWidth="1"/>
    <col min="7431" max="7433" width="15.7109375" style="2" customWidth="1"/>
    <col min="7434" max="7434" width="2.85546875" style="2" customWidth="1"/>
    <col min="7435" max="7437" width="15.7109375" style="2" customWidth="1"/>
    <col min="7438" max="7438" width="2.85546875" style="2" customWidth="1"/>
    <col min="7439" max="7441" width="15.7109375" style="2" customWidth="1"/>
    <col min="7442" max="7442" width="11.42578125" style="2" customWidth="1"/>
    <col min="7443" max="7680" width="11.42578125" style="2"/>
    <col min="7681" max="7681" width="2.85546875" style="2" customWidth="1"/>
    <col min="7682" max="7682" width="37.5703125" style="2" customWidth="1"/>
    <col min="7683" max="7685" width="15.7109375" style="2" customWidth="1"/>
    <col min="7686" max="7686" width="2.85546875" style="2" customWidth="1"/>
    <col min="7687" max="7689" width="15.7109375" style="2" customWidth="1"/>
    <col min="7690" max="7690" width="2.85546875" style="2" customWidth="1"/>
    <col min="7691" max="7693" width="15.7109375" style="2" customWidth="1"/>
    <col min="7694" max="7694" width="2.85546875" style="2" customWidth="1"/>
    <col min="7695" max="7697" width="15.7109375" style="2" customWidth="1"/>
    <col min="7698" max="7698" width="11.42578125" style="2" customWidth="1"/>
    <col min="7699" max="7936" width="11.42578125" style="2"/>
    <col min="7937" max="7937" width="2.85546875" style="2" customWidth="1"/>
    <col min="7938" max="7938" width="37.5703125" style="2" customWidth="1"/>
    <col min="7939" max="7941" width="15.7109375" style="2" customWidth="1"/>
    <col min="7942" max="7942" width="2.85546875" style="2" customWidth="1"/>
    <col min="7943" max="7945" width="15.7109375" style="2" customWidth="1"/>
    <col min="7946" max="7946" width="2.85546875" style="2" customWidth="1"/>
    <col min="7947" max="7949" width="15.7109375" style="2" customWidth="1"/>
    <col min="7950" max="7950" width="2.85546875" style="2" customWidth="1"/>
    <col min="7951" max="7953" width="15.7109375" style="2" customWidth="1"/>
    <col min="7954" max="7954" width="11.42578125" style="2" customWidth="1"/>
    <col min="7955" max="8192" width="11.42578125" style="2"/>
    <col min="8193" max="8193" width="2.85546875" style="2" customWidth="1"/>
    <col min="8194" max="8194" width="37.5703125" style="2" customWidth="1"/>
    <col min="8195" max="8197" width="15.7109375" style="2" customWidth="1"/>
    <col min="8198" max="8198" width="2.85546875" style="2" customWidth="1"/>
    <col min="8199" max="8201" width="15.7109375" style="2" customWidth="1"/>
    <col min="8202" max="8202" width="2.85546875" style="2" customWidth="1"/>
    <col min="8203" max="8205" width="15.7109375" style="2" customWidth="1"/>
    <col min="8206" max="8206" width="2.85546875" style="2" customWidth="1"/>
    <col min="8207" max="8209" width="15.7109375" style="2" customWidth="1"/>
    <col min="8210" max="8210" width="11.42578125" style="2" customWidth="1"/>
    <col min="8211" max="8448" width="11.42578125" style="2"/>
    <col min="8449" max="8449" width="2.85546875" style="2" customWidth="1"/>
    <col min="8450" max="8450" width="37.5703125" style="2" customWidth="1"/>
    <col min="8451" max="8453" width="15.7109375" style="2" customWidth="1"/>
    <col min="8454" max="8454" width="2.85546875" style="2" customWidth="1"/>
    <col min="8455" max="8457" width="15.7109375" style="2" customWidth="1"/>
    <col min="8458" max="8458" width="2.85546875" style="2" customWidth="1"/>
    <col min="8459" max="8461" width="15.7109375" style="2" customWidth="1"/>
    <col min="8462" max="8462" width="2.85546875" style="2" customWidth="1"/>
    <col min="8463" max="8465" width="15.7109375" style="2" customWidth="1"/>
    <col min="8466" max="8466" width="11.42578125" style="2" customWidth="1"/>
    <col min="8467" max="8704" width="11.42578125" style="2"/>
    <col min="8705" max="8705" width="2.85546875" style="2" customWidth="1"/>
    <col min="8706" max="8706" width="37.5703125" style="2" customWidth="1"/>
    <col min="8707" max="8709" width="15.7109375" style="2" customWidth="1"/>
    <col min="8710" max="8710" width="2.85546875" style="2" customWidth="1"/>
    <col min="8711" max="8713" width="15.7109375" style="2" customWidth="1"/>
    <col min="8714" max="8714" width="2.85546875" style="2" customWidth="1"/>
    <col min="8715" max="8717" width="15.7109375" style="2" customWidth="1"/>
    <col min="8718" max="8718" width="2.85546875" style="2" customWidth="1"/>
    <col min="8719" max="8721" width="15.7109375" style="2" customWidth="1"/>
    <col min="8722" max="8722" width="11.42578125" style="2" customWidth="1"/>
    <col min="8723" max="8960" width="11.42578125" style="2"/>
    <col min="8961" max="8961" width="2.85546875" style="2" customWidth="1"/>
    <col min="8962" max="8962" width="37.5703125" style="2" customWidth="1"/>
    <col min="8963" max="8965" width="15.7109375" style="2" customWidth="1"/>
    <col min="8966" max="8966" width="2.85546875" style="2" customWidth="1"/>
    <col min="8967" max="8969" width="15.7109375" style="2" customWidth="1"/>
    <col min="8970" max="8970" width="2.85546875" style="2" customWidth="1"/>
    <col min="8971" max="8973" width="15.7109375" style="2" customWidth="1"/>
    <col min="8974" max="8974" width="2.85546875" style="2" customWidth="1"/>
    <col min="8975" max="8977" width="15.7109375" style="2" customWidth="1"/>
    <col min="8978" max="8978" width="11.42578125" style="2" customWidth="1"/>
    <col min="8979" max="9216" width="11.42578125" style="2"/>
    <col min="9217" max="9217" width="2.85546875" style="2" customWidth="1"/>
    <col min="9218" max="9218" width="37.5703125" style="2" customWidth="1"/>
    <col min="9219" max="9221" width="15.7109375" style="2" customWidth="1"/>
    <col min="9222" max="9222" width="2.85546875" style="2" customWidth="1"/>
    <col min="9223" max="9225" width="15.7109375" style="2" customWidth="1"/>
    <col min="9226" max="9226" width="2.85546875" style="2" customWidth="1"/>
    <col min="9227" max="9229" width="15.7109375" style="2" customWidth="1"/>
    <col min="9230" max="9230" width="2.85546875" style="2" customWidth="1"/>
    <col min="9231" max="9233" width="15.7109375" style="2" customWidth="1"/>
    <col min="9234" max="9234" width="11.42578125" style="2" customWidth="1"/>
    <col min="9235" max="9472" width="11.42578125" style="2"/>
    <col min="9473" max="9473" width="2.85546875" style="2" customWidth="1"/>
    <col min="9474" max="9474" width="37.5703125" style="2" customWidth="1"/>
    <col min="9475" max="9477" width="15.7109375" style="2" customWidth="1"/>
    <col min="9478" max="9478" width="2.85546875" style="2" customWidth="1"/>
    <col min="9479" max="9481" width="15.7109375" style="2" customWidth="1"/>
    <col min="9482" max="9482" width="2.85546875" style="2" customWidth="1"/>
    <col min="9483" max="9485" width="15.7109375" style="2" customWidth="1"/>
    <col min="9486" max="9486" width="2.85546875" style="2" customWidth="1"/>
    <col min="9487" max="9489" width="15.7109375" style="2" customWidth="1"/>
    <col min="9490" max="9490" width="11.42578125" style="2" customWidth="1"/>
    <col min="9491" max="9728" width="11.42578125" style="2"/>
    <col min="9729" max="9729" width="2.85546875" style="2" customWidth="1"/>
    <col min="9730" max="9730" width="37.5703125" style="2" customWidth="1"/>
    <col min="9731" max="9733" width="15.7109375" style="2" customWidth="1"/>
    <col min="9734" max="9734" width="2.85546875" style="2" customWidth="1"/>
    <col min="9735" max="9737" width="15.7109375" style="2" customWidth="1"/>
    <col min="9738" max="9738" width="2.85546875" style="2" customWidth="1"/>
    <col min="9739" max="9741" width="15.7109375" style="2" customWidth="1"/>
    <col min="9742" max="9742" width="2.85546875" style="2" customWidth="1"/>
    <col min="9743" max="9745" width="15.7109375" style="2" customWidth="1"/>
    <col min="9746" max="9746" width="11.42578125" style="2" customWidth="1"/>
    <col min="9747" max="9984" width="11.42578125" style="2"/>
    <col min="9985" max="9985" width="2.85546875" style="2" customWidth="1"/>
    <col min="9986" max="9986" width="37.5703125" style="2" customWidth="1"/>
    <col min="9987" max="9989" width="15.7109375" style="2" customWidth="1"/>
    <col min="9990" max="9990" width="2.85546875" style="2" customWidth="1"/>
    <col min="9991" max="9993" width="15.7109375" style="2" customWidth="1"/>
    <col min="9994" max="9994" width="2.85546875" style="2" customWidth="1"/>
    <col min="9995" max="9997" width="15.7109375" style="2" customWidth="1"/>
    <col min="9998" max="9998" width="2.85546875" style="2" customWidth="1"/>
    <col min="9999" max="10001" width="15.7109375" style="2" customWidth="1"/>
    <col min="10002" max="10002" width="11.42578125" style="2" customWidth="1"/>
    <col min="10003" max="10240" width="11.42578125" style="2"/>
    <col min="10241" max="10241" width="2.85546875" style="2" customWidth="1"/>
    <col min="10242" max="10242" width="37.5703125" style="2" customWidth="1"/>
    <col min="10243" max="10245" width="15.7109375" style="2" customWidth="1"/>
    <col min="10246" max="10246" width="2.85546875" style="2" customWidth="1"/>
    <col min="10247" max="10249" width="15.7109375" style="2" customWidth="1"/>
    <col min="10250" max="10250" width="2.85546875" style="2" customWidth="1"/>
    <col min="10251" max="10253" width="15.7109375" style="2" customWidth="1"/>
    <col min="10254" max="10254" width="2.85546875" style="2" customWidth="1"/>
    <col min="10255" max="10257" width="15.7109375" style="2" customWidth="1"/>
    <col min="10258" max="10258" width="11.42578125" style="2" customWidth="1"/>
    <col min="10259" max="10496" width="11.42578125" style="2"/>
    <col min="10497" max="10497" width="2.85546875" style="2" customWidth="1"/>
    <col min="10498" max="10498" width="37.5703125" style="2" customWidth="1"/>
    <col min="10499" max="10501" width="15.7109375" style="2" customWidth="1"/>
    <col min="10502" max="10502" width="2.85546875" style="2" customWidth="1"/>
    <col min="10503" max="10505" width="15.7109375" style="2" customWidth="1"/>
    <col min="10506" max="10506" width="2.85546875" style="2" customWidth="1"/>
    <col min="10507" max="10509" width="15.7109375" style="2" customWidth="1"/>
    <col min="10510" max="10510" width="2.85546875" style="2" customWidth="1"/>
    <col min="10511" max="10513" width="15.7109375" style="2" customWidth="1"/>
    <col min="10514" max="10514" width="11.42578125" style="2" customWidth="1"/>
    <col min="10515" max="10752" width="11.42578125" style="2"/>
    <col min="10753" max="10753" width="2.85546875" style="2" customWidth="1"/>
    <col min="10754" max="10754" width="37.5703125" style="2" customWidth="1"/>
    <col min="10755" max="10757" width="15.7109375" style="2" customWidth="1"/>
    <col min="10758" max="10758" width="2.85546875" style="2" customWidth="1"/>
    <col min="10759" max="10761" width="15.7109375" style="2" customWidth="1"/>
    <col min="10762" max="10762" width="2.85546875" style="2" customWidth="1"/>
    <col min="10763" max="10765" width="15.7109375" style="2" customWidth="1"/>
    <col min="10766" max="10766" width="2.85546875" style="2" customWidth="1"/>
    <col min="10767" max="10769" width="15.7109375" style="2" customWidth="1"/>
    <col min="10770" max="10770" width="11.42578125" style="2" customWidth="1"/>
    <col min="10771" max="11008" width="11.42578125" style="2"/>
    <col min="11009" max="11009" width="2.85546875" style="2" customWidth="1"/>
    <col min="11010" max="11010" width="37.5703125" style="2" customWidth="1"/>
    <col min="11011" max="11013" width="15.7109375" style="2" customWidth="1"/>
    <col min="11014" max="11014" width="2.85546875" style="2" customWidth="1"/>
    <col min="11015" max="11017" width="15.7109375" style="2" customWidth="1"/>
    <col min="11018" max="11018" width="2.85546875" style="2" customWidth="1"/>
    <col min="11019" max="11021" width="15.7109375" style="2" customWidth="1"/>
    <col min="11022" max="11022" width="2.85546875" style="2" customWidth="1"/>
    <col min="11023" max="11025" width="15.7109375" style="2" customWidth="1"/>
    <col min="11026" max="11026" width="11.42578125" style="2" customWidth="1"/>
    <col min="11027" max="11264" width="11.42578125" style="2"/>
    <col min="11265" max="11265" width="2.85546875" style="2" customWidth="1"/>
    <col min="11266" max="11266" width="37.5703125" style="2" customWidth="1"/>
    <col min="11267" max="11269" width="15.7109375" style="2" customWidth="1"/>
    <col min="11270" max="11270" width="2.85546875" style="2" customWidth="1"/>
    <col min="11271" max="11273" width="15.7109375" style="2" customWidth="1"/>
    <col min="11274" max="11274" width="2.85546875" style="2" customWidth="1"/>
    <col min="11275" max="11277" width="15.7109375" style="2" customWidth="1"/>
    <col min="11278" max="11278" width="2.85546875" style="2" customWidth="1"/>
    <col min="11279" max="11281" width="15.7109375" style="2" customWidth="1"/>
    <col min="11282" max="11282" width="11.42578125" style="2" customWidth="1"/>
    <col min="11283" max="11520" width="11.42578125" style="2"/>
    <col min="11521" max="11521" width="2.85546875" style="2" customWidth="1"/>
    <col min="11522" max="11522" width="37.5703125" style="2" customWidth="1"/>
    <col min="11523" max="11525" width="15.7109375" style="2" customWidth="1"/>
    <col min="11526" max="11526" width="2.85546875" style="2" customWidth="1"/>
    <col min="11527" max="11529" width="15.7109375" style="2" customWidth="1"/>
    <col min="11530" max="11530" width="2.85546875" style="2" customWidth="1"/>
    <col min="11531" max="11533" width="15.7109375" style="2" customWidth="1"/>
    <col min="11534" max="11534" width="2.85546875" style="2" customWidth="1"/>
    <col min="11535" max="11537" width="15.7109375" style="2" customWidth="1"/>
    <col min="11538" max="11538" width="11.42578125" style="2" customWidth="1"/>
    <col min="11539" max="11776" width="11.42578125" style="2"/>
    <col min="11777" max="11777" width="2.85546875" style="2" customWidth="1"/>
    <col min="11778" max="11778" width="37.5703125" style="2" customWidth="1"/>
    <col min="11779" max="11781" width="15.7109375" style="2" customWidth="1"/>
    <col min="11782" max="11782" width="2.85546875" style="2" customWidth="1"/>
    <col min="11783" max="11785" width="15.7109375" style="2" customWidth="1"/>
    <col min="11786" max="11786" width="2.85546875" style="2" customWidth="1"/>
    <col min="11787" max="11789" width="15.7109375" style="2" customWidth="1"/>
    <col min="11790" max="11790" width="2.85546875" style="2" customWidth="1"/>
    <col min="11791" max="11793" width="15.7109375" style="2" customWidth="1"/>
    <col min="11794" max="11794" width="11.42578125" style="2" customWidth="1"/>
    <col min="11795" max="12032" width="11.42578125" style="2"/>
    <col min="12033" max="12033" width="2.85546875" style="2" customWidth="1"/>
    <col min="12034" max="12034" width="37.5703125" style="2" customWidth="1"/>
    <col min="12035" max="12037" width="15.7109375" style="2" customWidth="1"/>
    <col min="12038" max="12038" width="2.85546875" style="2" customWidth="1"/>
    <col min="12039" max="12041" width="15.7109375" style="2" customWidth="1"/>
    <col min="12042" max="12042" width="2.85546875" style="2" customWidth="1"/>
    <col min="12043" max="12045" width="15.7109375" style="2" customWidth="1"/>
    <col min="12046" max="12046" width="2.85546875" style="2" customWidth="1"/>
    <col min="12047" max="12049" width="15.7109375" style="2" customWidth="1"/>
    <col min="12050" max="12050" width="11.42578125" style="2" customWidth="1"/>
    <col min="12051" max="12288" width="11.42578125" style="2"/>
    <col min="12289" max="12289" width="2.85546875" style="2" customWidth="1"/>
    <col min="12290" max="12290" width="37.5703125" style="2" customWidth="1"/>
    <col min="12291" max="12293" width="15.7109375" style="2" customWidth="1"/>
    <col min="12294" max="12294" width="2.85546875" style="2" customWidth="1"/>
    <col min="12295" max="12297" width="15.7109375" style="2" customWidth="1"/>
    <col min="12298" max="12298" width="2.85546875" style="2" customWidth="1"/>
    <col min="12299" max="12301" width="15.7109375" style="2" customWidth="1"/>
    <col min="12302" max="12302" width="2.85546875" style="2" customWidth="1"/>
    <col min="12303" max="12305" width="15.7109375" style="2" customWidth="1"/>
    <col min="12306" max="12306" width="11.42578125" style="2" customWidth="1"/>
    <col min="12307" max="12544" width="11.42578125" style="2"/>
    <col min="12545" max="12545" width="2.85546875" style="2" customWidth="1"/>
    <col min="12546" max="12546" width="37.5703125" style="2" customWidth="1"/>
    <col min="12547" max="12549" width="15.7109375" style="2" customWidth="1"/>
    <col min="12550" max="12550" width="2.85546875" style="2" customWidth="1"/>
    <col min="12551" max="12553" width="15.7109375" style="2" customWidth="1"/>
    <col min="12554" max="12554" width="2.85546875" style="2" customWidth="1"/>
    <col min="12555" max="12557" width="15.7109375" style="2" customWidth="1"/>
    <col min="12558" max="12558" width="2.85546875" style="2" customWidth="1"/>
    <col min="12559" max="12561" width="15.7109375" style="2" customWidth="1"/>
    <col min="12562" max="12562" width="11.42578125" style="2" customWidth="1"/>
    <col min="12563" max="12800" width="11.42578125" style="2"/>
    <col min="12801" max="12801" width="2.85546875" style="2" customWidth="1"/>
    <col min="12802" max="12802" width="37.5703125" style="2" customWidth="1"/>
    <col min="12803" max="12805" width="15.7109375" style="2" customWidth="1"/>
    <col min="12806" max="12806" width="2.85546875" style="2" customWidth="1"/>
    <col min="12807" max="12809" width="15.7109375" style="2" customWidth="1"/>
    <col min="12810" max="12810" width="2.85546875" style="2" customWidth="1"/>
    <col min="12811" max="12813" width="15.7109375" style="2" customWidth="1"/>
    <col min="12814" max="12814" width="2.85546875" style="2" customWidth="1"/>
    <col min="12815" max="12817" width="15.7109375" style="2" customWidth="1"/>
    <col min="12818" max="12818" width="11.42578125" style="2" customWidth="1"/>
    <col min="12819" max="13056" width="11.42578125" style="2"/>
    <col min="13057" max="13057" width="2.85546875" style="2" customWidth="1"/>
    <col min="13058" max="13058" width="37.5703125" style="2" customWidth="1"/>
    <col min="13059" max="13061" width="15.7109375" style="2" customWidth="1"/>
    <col min="13062" max="13062" width="2.85546875" style="2" customWidth="1"/>
    <col min="13063" max="13065" width="15.7109375" style="2" customWidth="1"/>
    <col min="13066" max="13066" width="2.85546875" style="2" customWidth="1"/>
    <col min="13067" max="13069" width="15.7109375" style="2" customWidth="1"/>
    <col min="13070" max="13070" width="2.85546875" style="2" customWidth="1"/>
    <col min="13071" max="13073" width="15.7109375" style="2" customWidth="1"/>
    <col min="13074" max="13074" width="11.42578125" style="2" customWidth="1"/>
    <col min="13075" max="13312" width="11.42578125" style="2"/>
    <col min="13313" max="13313" width="2.85546875" style="2" customWidth="1"/>
    <col min="13314" max="13314" width="37.5703125" style="2" customWidth="1"/>
    <col min="13315" max="13317" width="15.7109375" style="2" customWidth="1"/>
    <col min="13318" max="13318" width="2.85546875" style="2" customWidth="1"/>
    <col min="13319" max="13321" width="15.7109375" style="2" customWidth="1"/>
    <col min="13322" max="13322" width="2.85546875" style="2" customWidth="1"/>
    <col min="13323" max="13325" width="15.7109375" style="2" customWidth="1"/>
    <col min="13326" max="13326" width="2.85546875" style="2" customWidth="1"/>
    <col min="13327" max="13329" width="15.7109375" style="2" customWidth="1"/>
    <col min="13330" max="13330" width="11.42578125" style="2" customWidth="1"/>
    <col min="13331" max="13568" width="11.42578125" style="2"/>
    <col min="13569" max="13569" width="2.85546875" style="2" customWidth="1"/>
    <col min="13570" max="13570" width="37.5703125" style="2" customWidth="1"/>
    <col min="13571" max="13573" width="15.7109375" style="2" customWidth="1"/>
    <col min="13574" max="13574" width="2.85546875" style="2" customWidth="1"/>
    <col min="13575" max="13577" width="15.7109375" style="2" customWidth="1"/>
    <col min="13578" max="13578" width="2.85546875" style="2" customWidth="1"/>
    <col min="13579" max="13581" width="15.7109375" style="2" customWidth="1"/>
    <col min="13582" max="13582" width="2.85546875" style="2" customWidth="1"/>
    <col min="13583" max="13585" width="15.7109375" style="2" customWidth="1"/>
    <col min="13586" max="13586" width="11.42578125" style="2" customWidth="1"/>
    <col min="13587" max="13824" width="11.42578125" style="2"/>
    <col min="13825" max="13825" width="2.85546875" style="2" customWidth="1"/>
    <col min="13826" max="13826" width="37.5703125" style="2" customWidth="1"/>
    <col min="13827" max="13829" width="15.7109375" style="2" customWidth="1"/>
    <col min="13830" max="13830" width="2.85546875" style="2" customWidth="1"/>
    <col min="13831" max="13833" width="15.7109375" style="2" customWidth="1"/>
    <col min="13834" max="13834" width="2.85546875" style="2" customWidth="1"/>
    <col min="13835" max="13837" width="15.7109375" style="2" customWidth="1"/>
    <col min="13838" max="13838" width="2.85546875" style="2" customWidth="1"/>
    <col min="13839" max="13841" width="15.7109375" style="2" customWidth="1"/>
    <col min="13842" max="13842" width="11.42578125" style="2" customWidth="1"/>
    <col min="13843" max="14080" width="11.42578125" style="2"/>
    <col min="14081" max="14081" width="2.85546875" style="2" customWidth="1"/>
    <col min="14082" max="14082" width="37.5703125" style="2" customWidth="1"/>
    <col min="14083" max="14085" width="15.7109375" style="2" customWidth="1"/>
    <col min="14086" max="14086" width="2.85546875" style="2" customWidth="1"/>
    <col min="14087" max="14089" width="15.7109375" style="2" customWidth="1"/>
    <col min="14090" max="14090" width="2.85546875" style="2" customWidth="1"/>
    <col min="14091" max="14093" width="15.7109375" style="2" customWidth="1"/>
    <col min="14094" max="14094" width="2.85546875" style="2" customWidth="1"/>
    <col min="14095" max="14097" width="15.7109375" style="2" customWidth="1"/>
    <col min="14098" max="14098" width="11.42578125" style="2" customWidth="1"/>
    <col min="14099" max="14336" width="11.42578125" style="2"/>
    <col min="14337" max="14337" width="2.85546875" style="2" customWidth="1"/>
    <col min="14338" max="14338" width="37.5703125" style="2" customWidth="1"/>
    <col min="14339" max="14341" width="15.7109375" style="2" customWidth="1"/>
    <col min="14342" max="14342" width="2.85546875" style="2" customWidth="1"/>
    <col min="14343" max="14345" width="15.7109375" style="2" customWidth="1"/>
    <col min="14346" max="14346" width="2.85546875" style="2" customWidth="1"/>
    <col min="14347" max="14349" width="15.7109375" style="2" customWidth="1"/>
    <col min="14350" max="14350" width="2.85546875" style="2" customWidth="1"/>
    <col min="14351" max="14353" width="15.7109375" style="2" customWidth="1"/>
    <col min="14354" max="14354" width="11.42578125" style="2" customWidth="1"/>
    <col min="14355" max="14592" width="11.42578125" style="2"/>
    <col min="14593" max="14593" width="2.85546875" style="2" customWidth="1"/>
    <col min="14594" max="14594" width="37.5703125" style="2" customWidth="1"/>
    <col min="14595" max="14597" width="15.7109375" style="2" customWidth="1"/>
    <col min="14598" max="14598" width="2.85546875" style="2" customWidth="1"/>
    <col min="14599" max="14601" width="15.7109375" style="2" customWidth="1"/>
    <col min="14602" max="14602" width="2.85546875" style="2" customWidth="1"/>
    <col min="14603" max="14605" width="15.7109375" style="2" customWidth="1"/>
    <col min="14606" max="14606" width="2.85546875" style="2" customWidth="1"/>
    <col min="14607" max="14609" width="15.7109375" style="2" customWidth="1"/>
    <col min="14610" max="14610" width="11.42578125" style="2" customWidth="1"/>
    <col min="14611" max="14848" width="11.42578125" style="2"/>
    <col min="14849" max="14849" width="2.85546875" style="2" customWidth="1"/>
    <col min="14850" max="14850" width="37.5703125" style="2" customWidth="1"/>
    <col min="14851" max="14853" width="15.7109375" style="2" customWidth="1"/>
    <col min="14854" max="14854" width="2.85546875" style="2" customWidth="1"/>
    <col min="14855" max="14857" width="15.7109375" style="2" customWidth="1"/>
    <col min="14858" max="14858" width="2.85546875" style="2" customWidth="1"/>
    <col min="14859" max="14861" width="15.7109375" style="2" customWidth="1"/>
    <col min="14862" max="14862" width="2.85546875" style="2" customWidth="1"/>
    <col min="14863" max="14865" width="15.7109375" style="2" customWidth="1"/>
    <col min="14866" max="14866" width="11.42578125" style="2" customWidth="1"/>
    <col min="14867" max="15104" width="11.42578125" style="2"/>
    <col min="15105" max="15105" width="2.85546875" style="2" customWidth="1"/>
    <col min="15106" max="15106" width="37.5703125" style="2" customWidth="1"/>
    <col min="15107" max="15109" width="15.7109375" style="2" customWidth="1"/>
    <col min="15110" max="15110" width="2.85546875" style="2" customWidth="1"/>
    <col min="15111" max="15113" width="15.7109375" style="2" customWidth="1"/>
    <col min="15114" max="15114" width="2.85546875" style="2" customWidth="1"/>
    <col min="15115" max="15117" width="15.7109375" style="2" customWidth="1"/>
    <col min="15118" max="15118" width="2.85546875" style="2" customWidth="1"/>
    <col min="15119" max="15121" width="15.7109375" style="2" customWidth="1"/>
    <col min="15122" max="15122" width="11.42578125" style="2" customWidth="1"/>
    <col min="15123" max="15360" width="11.42578125" style="2"/>
    <col min="15361" max="15361" width="2.85546875" style="2" customWidth="1"/>
    <col min="15362" max="15362" width="37.5703125" style="2" customWidth="1"/>
    <col min="15363" max="15365" width="15.7109375" style="2" customWidth="1"/>
    <col min="15366" max="15366" width="2.85546875" style="2" customWidth="1"/>
    <col min="15367" max="15369" width="15.7109375" style="2" customWidth="1"/>
    <col min="15370" max="15370" width="2.85546875" style="2" customWidth="1"/>
    <col min="15371" max="15373" width="15.7109375" style="2" customWidth="1"/>
    <col min="15374" max="15374" width="2.85546875" style="2" customWidth="1"/>
    <col min="15375" max="15377" width="15.7109375" style="2" customWidth="1"/>
    <col min="15378" max="15378" width="11.42578125" style="2" customWidth="1"/>
    <col min="15379" max="15616" width="11.42578125" style="2"/>
    <col min="15617" max="15617" width="2.85546875" style="2" customWidth="1"/>
    <col min="15618" max="15618" width="37.5703125" style="2" customWidth="1"/>
    <col min="15619" max="15621" width="15.7109375" style="2" customWidth="1"/>
    <col min="15622" max="15622" width="2.85546875" style="2" customWidth="1"/>
    <col min="15623" max="15625" width="15.7109375" style="2" customWidth="1"/>
    <col min="15626" max="15626" width="2.85546875" style="2" customWidth="1"/>
    <col min="15627" max="15629" width="15.7109375" style="2" customWidth="1"/>
    <col min="15630" max="15630" width="2.85546875" style="2" customWidth="1"/>
    <col min="15631" max="15633" width="15.7109375" style="2" customWidth="1"/>
    <col min="15634" max="15634" width="11.42578125" style="2" customWidth="1"/>
    <col min="15635" max="15872" width="11.42578125" style="2"/>
    <col min="15873" max="15873" width="2.85546875" style="2" customWidth="1"/>
    <col min="15874" max="15874" width="37.5703125" style="2" customWidth="1"/>
    <col min="15875" max="15877" width="15.7109375" style="2" customWidth="1"/>
    <col min="15878" max="15878" width="2.85546875" style="2" customWidth="1"/>
    <col min="15879" max="15881" width="15.7109375" style="2" customWidth="1"/>
    <col min="15882" max="15882" width="2.85546875" style="2" customWidth="1"/>
    <col min="15883" max="15885" width="15.7109375" style="2" customWidth="1"/>
    <col min="15886" max="15886" width="2.85546875" style="2" customWidth="1"/>
    <col min="15887" max="15889" width="15.7109375" style="2" customWidth="1"/>
    <col min="15890" max="15890" width="11.42578125" style="2" customWidth="1"/>
    <col min="15891" max="16128" width="11.42578125" style="2"/>
    <col min="16129" max="16129" width="2.85546875" style="2" customWidth="1"/>
    <col min="16130" max="16130" width="37.5703125" style="2" customWidth="1"/>
    <col min="16131" max="16133" width="15.7109375" style="2" customWidth="1"/>
    <col min="16134" max="16134" width="2.85546875" style="2" customWidth="1"/>
    <col min="16135" max="16137" width="15.7109375" style="2" customWidth="1"/>
    <col min="16138" max="16138" width="2.85546875" style="2" customWidth="1"/>
    <col min="16139" max="16141" width="15.7109375" style="2" customWidth="1"/>
    <col min="16142" max="16142" width="2.85546875" style="2" customWidth="1"/>
    <col min="16143" max="16145" width="15.7109375" style="2" customWidth="1"/>
    <col min="16146" max="16146" width="11.42578125" style="2" customWidth="1"/>
    <col min="16147" max="16384" width="11.42578125" style="2"/>
  </cols>
  <sheetData>
    <row r="1" spans="1:254" ht="12" customHeight="1" x14ac:dyDescent="0.25">
      <c r="B1" s="1"/>
      <c r="C1" s="1"/>
      <c r="D1" s="1"/>
      <c r="G1" s="1"/>
      <c r="H1" s="1"/>
    </row>
    <row r="2" spans="1:254" ht="12" customHeight="1" x14ac:dyDescent="0.25">
      <c r="B2" s="986" t="s">
        <v>691</v>
      </c>
      <c r="D2" s="5"/>
      <c r="G2" s="986"/>
      <c r="H2" s="5"/>
      <c r="K2" s="986"/>
      <c r="O2" s="986"/>
    </row>
    <row r="3" spans="1:254" ht="12" customHeight="1" x14ac:dyDescent="0.25">
      <c r="B3" s="6"/>
      <c r="C3" s="2296" t="s">
        <v>398</v>
      </c>
      <c r="D3" s="2296"/>
      <c r="E3" s="2296"/>
      <c r="F3" s="435"/>
      <c r="G3" s="2296" t="s">
        <v>399</v>
      </c>
      <c r="H3" s="2296"/>
      <c r="I3" s="2296"/>
      <c r="J3" s="435"/>
      <c r="K3" s="2296" t="s">
        <v>398</v>
      </c>
      <c r="L3" s="2296"/>
      <c r="M3" s="2296"/>
      <c r="N3" s="435"/>
      <c r="O3" s="2296" t="s">
        <v>399</v>
      </c>
      <c r="P3" s="2296"/>
      <c r="Q3" s="2296"/>
    </row>
    <row r="4" spans="1:254" ht="12" customHeight="1" x14ac:dyDescent="0.25">
      <c r="B4" s="2332" t="s">
        <v>4</v>
      </c>
      <c r="C4" s="2332">
        <v>2017</v>
      </c>
      <c r="D4" s="2332"/>
      <c r="E4" s="2332"/>
      <c r="G4" s="2332">
        <v>2017</v>
      </c>
      <c r="H4" s="2332"/>
      <c r="I4" s="2332"/>
      <c r="K4" s="2332">
        <v>2016</v>
      </c>
      <c r="L4" s="2332"/>
      <c r="M4" s="2332"/>
      <c r="O4" s="2332">
        <v>2016</v>
      </c>
      <c r="P4" s="2332"/>
      <c r="Q4" s="2332"/>
    </row>
    <row r="5" spans="1:254" ht="12" customHeight="1" x14ac:dyDescent="0.25">
      <c r="B5" s="2332"/>
      <c r="C5" s="2332" t="s">
        <v>184</v>
      </c>
      <c r="D5" s="2384" t="s">
        <v>557</v>
      </c>
      <c r="E5" s="2384" t="s">
        <v>558</v>
      </c>
      <c r="F5" s="17"/>
      <c r="G5" s="2332" t="s">
        <v>184</v>
      </c>
      <c r="H5" s="2384" t="s">
        <v>557</v>
      </c>
      <c r="I5" s="2384" t="s">
        <v>558</v>
      </c>
      <c r="K5" s="2332" t="s">
        <v>184</v>
      </c>
      <c r="L5" s="2384" t="s">
        <v>557</v>
      </c>
      <c r="M5" s="2384" t="s">
        <v>558</v>
      </c>
      <c r="O5" s="2332" t="s">
        <v>184</v>
      </c>
      <c r="P5" s="2384" t="s">
        <v>557</v>
      </c>
      <c r="Q5" s="2384" t="s">
        <v>558</v>
      </c>
      <c r="R5" s="17"/>
    </row>
    <row r="6" spans="1:254" ht="12" customHeight="1" x14ac:dyDescent="0.25">
      <c r="B6" s="2332"/>
      <c r="C6" s="2332"/>
      <c r="D6" s="2384"/>
      <c r="E6" s="2384"/>
      <c r="F6" s="17"/>
      <c r="G6" s="2332"/>
      <c r="H6" s="2384"/>
      <c r="I6" s="2384"/>
      <c r="K6" s="2332"/>
      <c r="L6" s="2384"/>
      <c r="M6" s="2384"/>
      <c r="O6" s="2332"/>
      <c r="P6" s="2384"/>
      <c r="Q6" s="2384"/>
      <c r="R6" s="17"/>
    </row>
    <row r="7" spans="1:254" ht="12" customHeight="1" x14ac:dyDescent="0.25">
      <c r="B7" s="16"/>
      <c r="C7" s="16"/>
      <c r="D7" s="16"/>
      <c r="F7" s="17"/>
      <c r="G7" s="16"/>
      <c r="H7" s="16"/>
      <c r="K7" s="16"/>
      <c r="L7" s="16"/>
      <c r="O7" s="16"/>
      <c r="P7" s="16"/>
      <c r="R7" s="17"/>
    </row>
    <row r="8" spans="1:254" ht="12" customHeight="1" x14ac:dyDescent="0.25">
      <c r="B8" s="390" t="s">
        <v>8</v>
      </c>
      <c r="C8" s="21"/>
      <c r="D8" s="21"/>
      <c r="F8" s="16"/>
      <c r="G8" s="21"/>
      <c r="H8" s="21"/>
      <c r="K8" s="21"/>
      <c r="L8" s="21"/>
      <c r="O8" s="21"/>
      <c r="P8" s="21"/>
      <c r="R8" s="16"/>
    </row>
    <row r="9" spans="1:254" ht="12" customHeight="1" x14ac:dyDescent="0.25">
      <c r="A9" s="1"/>
      <c r="B9" s="971" t="s">
        <v>127</v>
      </c>
      <c r="C9" s="1087">
        <v>0</v>
      </c>
      <c r="D9" s="571">
        <v>0</v>
      </c>
      <c r="E9" s="572">
        <v>0</v>
      </c>
      <c r="F9" s="309"/>
      <c r="G9" s="1087">
        <v>2</v>
      </c>
      <c r="H9" s="571">
        <v>0</v>
      </c>
      <c r="I9" s="572">
        <v>2</v>
      </c>
      <c r="J9" s="144"/>
      <c r="K9" s="1087">
        <v>2</v>
      </c>
      <c r="L9" s="571">
        <v>0</v>
      </c>
      <c r="M9" s="572">
        <v>2</v>
      </c>
      <c r="N9" s="144"/>
      <c r="O9" s="1084">
        <v>2</v>
      </c>
      <c r="P9" s="950">
        <v>2</v>
      </c>
      <c r="Q9" s="950">
        <v>0</v>
      </c>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c r="FQ9" s="102"/>
      <c r="FR9" s="102"/>
      <c r="FS9" s="102"/>
      <c r="FT9" s="102"/>
      <c r="FU9" s="102"/>
      <c r="FV9" s="102"/>
      <c r="FW9" s="102"/>
      <c r="FX9" s="102"/>
      <c r="FY9" s="102"/>
      <c r="FZ9" s="102"/>
      <c r="GA9" s="102"/>
      <c r="GB9" s="102"/>
      <c r="GC9" s="102"/>
      <c r="GD9" s="102"/>
      <c r="GE9" s="102"/>
      <c r="GF9" s="102"/>
      <c r="GG9" s="102"/>
      <c r="GH9" s="102"/>
      <c r="GI9" s="102"/>
      <c r="GJ9" s="102"/>
      <c r="GK9" s="102"/>
      <c r="GL9" s="102"/>
      <c r="GM9" s="102"/>
      <c r="GN9" s="102"/>
      <c r="GO9" s="102"/>
      <c r="GP9" s="102"/>
      <c r="GQ9" s="102"/>
      <c r="GR9" s="102"/>
      <c r="GS9" s="102"/>
      <c r="GT9" s="102"/>
      <c r="GU9" s="102"/>
      <c r="GV9" s="102"/>
      <c r="GW9" s="102"/>
      <c r="GX9" s="102"/>
      <c r="GY9" s="102"/>
      <c r="GZ9" s="102"/>
      <c r="HA9" s="102"/>
      <c r="HB9" s="102"/>
      <c r="HC9" s="102"/>
      <c r="HD9" s="102"/>
      <c r="HE9" s="102"/>
      <c r="HF9" s="102"/>
      <c r="HG9" s="102"/>
      <c r="HH9" s="102"/>
      <c r="HI9" s="102"/>
      <c r="HJ9" s="102"/>
      <c r="HK9" s="102"/>
      <c r="HL9" s="102"/>
      <c r="HM9" s="102"/>
      <c r="HN9" s="102"/>
      <c r="HO9" s="102"/>
      <c r="HP9" s="102"/>
      <c r="HQ9" s="102"/>
      <c r="HR9" s="102"/>
      <c r="HS9" s="102"/>
      <c r="HT9" s="102"/>
      <c r="HU9" s="102"/>
      <c r="HV9" s="102"/>
      <c r="HW9" s="102"/>
      <c r="HX9" s="102"/>
      <c r="HY9" s="102"/>
      <c r="HZ9" s="102"/>
      <c r="IA9" s="102"/>
      <c r="IB9" s="102"/>
      <c r="IC9" s="102"/>
      <c r="ID9" s="102"/>
      <c r="IE9" s="102"/>
      <c r="IF9" s="102"/>
      <c r="IG9" s="102"/>
      <c r="IH9" s="102"/>
      <c r="II9" s="102"/>
      <c r="IJ9" s="102"/>
      <c r="IK9" s="102"/>
      <c r="IL9" s="102"/>
      <c r="IM9" s="102"/>
      <c r="IN9" s="102"/>
      <c r="IO9" s="102"/>
      <c r="IP9" s="102"/>
      <c r="IQ9" s="102"/>
      <c r="IR9" s="102"/>
      <c r="IS9" s="102"/>
      <c r="IT9" s="102"/>
    </row>
    <row r="10" spans="1:254" ht="12" customHeight="1" x14ac:dyDescent="0.25">
      <c r="A10" s="1"/>
      <c r="B10" s="36" t="s">
        <v>128</v>
      </c>
      <c r="C10" s="1088">
        <v>4</v>
      </c>
      <c r="D10" s="143">
        <v>4</v>
      </c>
      <c r="E10" s="573">
        <v>0</v>
      </c>
      <c r="F10" s="309"/>
      <c r="G10" s="1743">
        <v>1</v>
      </c>
      <c r="H10" s="1701">
        <v>1</v>
      </c>
      <c r="I10" s="1719"/>
      <c r="J10" s="144"/>
      <c r="K10" s="1743">
        <v>0</v>
      </c>
      <c r="L10" s="1701">
        <v>0</v>
      </c>
      <c r="M10" s="1719">
        <v>0</v>
      </c>
      <c r="N10" s="144"/>
      <c r="O10" s="232">
        <v>0</v>
      </c>
      <c r="P10" s="1701">
        <v>0</v>
      </c>
      <c r="Q10" s="1701">
        <v>0</v>
      </c>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row>
    <row r="11" spans="1:254" ht="12" customHeight="1" x14ac:dyDescent="0.25">
      <c r="A11" s="1"/>
      <c r="B11" s="39" t="s">
        <v>135</v>
      </c>
      <c r="C11" s="1203">
        <v>9</v>
      </c>
      <c r="D11" s="1092">
        <v>8</v>
      </c>
      <c r="E11" s="1091">
        <v>1</v>
      </c>
      <c r="F11" s="303"/>
      <c r="G11" s="1214">
        <v>0</v>
      </c>
      <c r="H11" s="589">
        <v>0</v>
      </c>
      <c r="I11" s="590">
        <v>0</v>
      </c>
      <c r="J11" s="137"/>
      <c r="K11" s="1203">
        <v>7</v>
      </c>
      <c r="L11" s="1092">
        <v>7</v>
      </c>
      <c r="M11" s="1091">
        <v>0</v>
      </c>
      <c r="N11" s="137"/>
      <c r="O11" s="1085">
        <v>0</v>
      </c>
      <c r="P11" s="234">
        <v>0</v>
      </c>
      <c r="Q11" s="234">
        <v>0</v>
      </c>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c r="FQ11" s="102"/>
      <c r="FR11" s="102"/>
      <c r="FS11" s="102"/>
      <c r="FT11" s="102"/>
      <c r="FU11" s="102"/>
      <c r="FV11" s="102"/>
      <c r="FW11" s="102"/>
      <c r="FX11" s="102"/>
      <c r="FY11" s="102"/>
      <c r="FZ11" s="102"/>
      <c r="GA11" s="102"/>
      <c r="GB11" s="102"/>
      <c r="GC11" s="102"/>
      <c r="GD11" s="102"/>
      <c r="GE11" s="102"/>
      <c r="GF11" s="102"/>
      <c r="GG11" s="102"/>
      <c r="GH11" s="102"/>
      <c r="GI11" s="102"/>
      <c r="GJ11" s="102"/>
      <c r="GK11" s="102"/>
      <c r="GL11" s="102"/>
      <c r="GM11" s="102"/>
      <c r="GN11" s="102"/>
      <c r="GO11" s="102"/>
      <c r="GP11" s="102"/>
      <c r="GQ11" s="102"/>
      <c r="GR11" s="102"/>
      <c r="GS11" s="102"/>
      <c r="GT11" s="102"/>
      <c r="GU11" s="102"/>
      <c r="GV11" s="102"/>
      <c r="GW11" s="102"/>
      <c r="GX11" s="102"/>
      <c r="GY11" s="102"/>
      <c r="GZ11" s="102"/>
      <c r="HA11" s="102"/>
      <c r="HB11" s="102"/>
      <c r="HC11" s="102"/>
      <c r="HD11" s="102"/>
      <c r="HE11" s="102"/>
      <c r="HF11" s="102"/>
      <c r="HG11" s="102"/>
      <c r="HH11" s="102"/>
      <c r="HI11" s="102"/>
      <c r="HJ11" s="102"/>
      <c r="HK11" s="102"/>
      <c r="HL11" s="102"/>
      <c r="HM11" s="102"/>
      <c r="HN11" s="102"/>
      <c r="HO11" s="102"/>
      <c r="HP11" s="102"/>
      <c r="HQ11" s="102"/>
      <c r="HR11" s="102"/>
      <c r="HS11" s="102"/>
      <c r="HT11" s="102"/>
      <c r="HU11" s="102"/>
      <c r="HV11" s="102"/>
      <c r="HW11" s="102"/>
      <c r="HX11" s="102"/>
      <c r="HY11" s="102"/>
      <c r="HZ11" s="102"/>
      <c r="IA11" s="102"/>
      <c r="IB11" s="102"/>
      <c r="IC11" s="102"/>
      <c r="ID11" s="102"/>
      <c r="IE11" s="102"/>
      <c r="IF11" s="102"/>
      <c r="IG11" s="102"/>
      <c r="IH11" s="102"/>
      <c r="II11" s="102"/>
      <c r="IJ11" s="102"/>
      <c r="IK11" s="102"/>
      <c r="IL11" s="102"/>
      <c r="IM11" s="102"/>
      <c r="IN11" s="102"/>
      <c r="IO11" s="102"/>
      <c r="IP11" s="102"/>
      <c r="IQ11" s="102"/>
      <c r="IR11" s="102"/>
      <c r="IS11" s="102"/>
      <c r="IT11" s="102"/>
    </row>
    <row r="12" spans="1:254" ht="12" customHeight="1" x14ac:dyDescent="0.25">
      <c r="B12" s="140"/>
      <c r="C12" s="141"/>
      <c r="D12" s="141"/>
      <c r="E12" s="141"/>
      <c r="F12" s="141"/>
      <c r="G12" s="141"/>
      <c r="H12" s="141"/>
      <c r="I12" s="141"/>
      <c r="J12" s="137"/>
      <c r="K12" s="141"/>
      <c r="L12" s="141"/>
      <c r="M12" s="141"/>
      <c r="N12" s="137"/>
      <c r="O12" s="141"/>
      <c r="P12" s="141"/>
      <c r="Q12" s="141"/>
    </row>
    <row r="13" spans="1:254" ht="12" customHeight="1" x14ac:dyDescent="0.25">
      <c r="B13" s="49"/>
      <c r="C13" s="141"/>
      <c r="D13" s="142"/>
      <c r="E13" s="142"/>
      <c r="F13" s="303"/>
      <c r="G13" s="141"/>
      <c r="H13" s="142"/>
      <c r="I13" s="142"/>
      <c r="J13" s="137"/>
      <c r="K13" s="141"/>
      <c r="L13" s="236"/>
      <c r="M13" s="236"/>
      <c r="N13" s="137"/>
      <c r="O13" s="141"/>
      <c r="P13" s="236"/>
      <c r="Q13" s="236"/>
    </row>
    <row r="14" spans="1:254" ht="12" customHeight="1" x14ac:dyDescent="0.25">
      <c r="B14" s="462" t="s">
        <v>27</v>
      </c>
      <c r="C14" s="141"/>
      <c r="D14" s="142"/>
      <c r="E14" s="142"/>
      <c r="F14" s="303"/>
      <c r="G14" s="141"/>
      <c r="H14" s="142"/>
      <c r="I14" s="142"/>
      <c r="J14" s="137"/>
      <c r="K14" s="141"/>
      <c r="L14" s="236"/>
      <c r="M14" s="236"/>
      <c r="N14" s="137"/>
    </row>
    <row r="15" spans="1:254" ht="12" customHeight="1" x14ac:dyDescent="0.25">
      <c r="B15" s="1050" t="s">
        <v>140</v>
      </c>
      <c r="C15" s="1207">
        <v>7</v>
      </c>
      <c r="D15" s="1000">
        <v>7</v>
      </c>
      <c r="E15" s="1208">
        <v>0</v>
      </c>
      <c r="F15" s="303"/>
      <c r="G15" s="1207">
        <v>1</v>
      </c>
      <c r="H15" s="571">
        <v>1</v>
      </c>
      <c r="I15" s="572"/>
      <c r="J15" s="137"/>
      <c r="K15" s="1202">
        <v>0</v>
      </c>
      <c r="L15" s="1000">
        <v>0</v>
      </c>
      <c r="M15" s="1093">
        <v>0</v>
      </c>
      <c r="N15" s="137"/>
      <c r="O15" s="1215">
        <v>2</v>
      </c>
      <c r="P15" s="571">
        <v>1</v>
      </c>
      <c r="Q15" s="572">
        <v>1</v>
      </c>
    </row>
    <row r="16" spans="1:254" ht="12" customHeight="1" x14ac:dyDescent="0.25">
      <c r="B16" s="1051" t="s">
        <v>144</v>
      </c>
      <c r="C16" s="1209">
        <v>15</v>
      </c>
      <c r="D16" s="143">
        <v>15</v>
      </c>
      <c r="E16" s="573">
        <v>0</v>
      </c>
      <c r="F16" s="1205"/>
      <c r="G16" s="1213" t="s">
        <v>123</v>
      </c>
      <c r="H16" s="143" t="s">
        <v>123</v>
      </c>
      <c r="I16" s="143" t="s">
        <v>123</v>
      </c>
      <c r="J16" s="1206"/>
      <c r="K16" s="1209">
        <v>13</v>
      </c>
      <c r="L16" s="138">
        <v>13</v>
      </c>
      <c r="M16" s="1089">
        <v>0</v>
      </c>
      <c r="N16" s="1206"/>
      <c r="O16" s="1216" t="s">
        <v>123</v>
      </c>
      <c r="P16" s="143" t="s">
        <v>123</v>
      </c>
      <c r="Q16" s="573" t="s">
        <v>123</v>
      </c>
    </row>
    <row r="17" spans="1:254" ht="12" customHeight="1" x14ac:dyDescent="0.25">
      <c r="B17" s="1053" t="s">
        <v>147</v>
      </c>
      <c r="C17" s="1210">
        <v>1</v>
      </c>
      <c r="D17" s="1092">
        <v>1</v>
      </c>
      <c r="E17" s="1211">
        <v>0</v>
      </c>
      <c r="F17" s="303"/>
      <c r="G17" s="1214" t="s">
        <v>123</v>
      </c>
      <c r="H17" s="589" t="s">
        <v>123</v>
      </c>
      <c r="I17" s="590" t="s">
        <v>123</v>
      </c>
      <c r="J17" s="137"/>
      <c r="K17" s="1210">
        <v>1</v>
      </c>
      <c r="L17" s="1092">
        <v>1</v>
      </c>
      <c r="M17" s="1091">
        <v>0</v>
      </c>
      <c r="N17" s="137"/>
      <c r="O17" s="1214" t="s">
        <v>123</v>
      </c>
      <c r="P17" s="589" t="s">
        <v>123</v>
      </c>
      <c r="Q17" s="590" t="s">
        <v>123</v>
      </c>
    </row>
    <row r="18" spans="1:254" ht="11.25" customHeight="1" x14ac:dyDescent="0.25">
      <c r="B18" s="40"/>
      <c r="C18" s="141"/>
      <c r="D18" s="142"/>
      <c r="E18" s="142"/>
      <c r="F18" s="303"/>
      <c r="G18" s="141"/>
      <c r="H18" s="142"/>
      <c r="I18" s="142"/>
      <c r="J18" s="137"/>
      <c r="K18" s="141"/>
      <c r="L18" s="236"/>
      <c r="M18" s="236"/>
      <c r="N18" s="137"/>
      <c r="O18" s="141"/>
      <c r="P18" s="236"/>
      <c r="Q18" s="236"/>
    </row>
    <row r="19" spans="1:254" ht="12" customHeight="1" x14ac:dyDescent="0.25">
      <c r="B19" s="462" t="s">
        <v>59</v>
      </c>
      <c r="C19" s="141"/>
      <c r="D19" s="142"/>
      <c r="E19" s="142"/>
      <c r="F19" s="303"/>
      <c r="G19" s="141"/>
      <c r="H19" s="142"/>
      <c r="I19" s="142"/>
      <c r="J19" s="137"/>
      <c r="K19" s="141"/>
      <c r="L19" s="236"/>
      <c r="M19" s="236"/>
      <c r="N19" s="236"/>
      <c r="O19" s="236"/>
      <c r="P19" s="236"/>
      <c r="Q19" s="236"/>
      <c r="R19" s="236"/>
    </row>
    <row r="20" spans="1:254" ht="12" customHeight="1" x14ac:dyDescent="0.25">
      <c r="B20" s="1026" t="s">
        <v>554</v>
      </c>
      <c r="C20" s="1217">
        <v>3</v>
      </c>
      <c r="D20" s="571">
        <v>1</v>
      </c>
      <c r="E20" s="572">
        <v>2</v>
      </c>
      <c r="F20" s="303"/>
      <c r="G20" s="1217">
        <v>2</v>
      </c>
      <c r="H20" s="571">
        <v>1</v>
      </c>
      <c r="I20" s="572">
        <v>1</v>
      </c>
      <c r="J20" s="137"/>
      <c r="K20" s="1217">
        <v>2</v>
      </c>
      <c r="L20" s="1000">
        <v>2</v>
      </c>
      <c r="M20" s="1093">
        <v>0</v>
      </c>
      <c r="N20" s="236"/>
      <c r="O20" s="1217">
        <v>0</v>
      </c>
      <c r="P20" s="1000">
        <v>0</v>
      </c>
      <c r="Q20" s="1093">
        <v>0</v>
      </c>
      <c r="R20" s="236"/>
    </row>
    <row r="21" spans="1:254" ht="12" customHeight="1" x14ac:dyDescent="0.25">
      <c r="B21" s="1027" t="s">
        <v>156</v>
      </c>
      <c r="C21" s="561">
        <v>2</v>
      </c>
      <c r="D21" s="1701">
        <v>2</v>
      </c>
      <c r="E21" s="1719">
        <v>0</v>
      </c>
      <c r="F21" s="303"/>
      <c r="G21" s="561">
        <v>0</v>
      </c>
      <c r="H21" s="1701">
        <v>0</v>
      </c>
      <c r="I21" s="1719">
        <v>0</v>
      </c>
      <c r="J21" s="137"/>
      <c r="K21" s="561">
        <v>0</v>
      </c>
      <c r="L21" s="138">
        <v>0</v>
      </c>
      <c r="M21" s="1089">
        <v>0</v>
      </c>
      <c r="N21" s="236"/>
      <c r="O21" s="561">
        <v>0</v>
      </c>
      <c r="P21" s="138">
        <v>0</v>
      </c>
      <c r="Q21" s="1089">
        <v>0</v>
      </c>
      <c r="R21" s="236"/>
    </row>
    <row r="22" spans="1:254" s="1860" customFormat="1" ht="12" customHeight="1" x14ac:dyDescent="0.25">
      <c r="A22" s="3"/>
      <c r="B22" s="1027" t="s">
        <v>158</v>
      </c>
      <c r="C22" s="561">
        <v>4</v>
      </c>
      <c r="D22" s="1701">
        <v>4</v>
      </c>
      <c r="E22" s="1719">
        <v>0</v>
      </c>
      <c r="F22" s="1716"/>
      <c r="G22" s="561">
        <v>0</v>
      </c>
      <c r="H22" s="1701">
        <v>0</v>
      </c>
      <c r="I22" s="1719">
        <v>0</v>
      </c>
      <c r="J22" s="137"/>
      <c r="K22" s="561">
        <v>1</v>
      </c>
      <c r="L22" s="138">
        <v>1</v>
      </c>
      <c r="M22" s="1089">
        <v>0</v>
      </c>
      <c r="N22" s="236"/>
      <c r="O22" s="561">
        <v>0</v>
      </c>
      <c r="P22" s="138">
        <v>0</v>
      </c>
      <c r="Q22" s="1089">
        <v>0</v>
      </c>
      <c r="R22" s="236"/>
    </row>
    <row r="23" spans="1:254" ht="12" customHeight="1" x14ac:dyDescent="0.25">
      <c r="A23" s="1"/>
      <c r="B23" s="1027" t="s">
        <v>160</v>
      </c>
      <c r="C23" s="561">
        <v>2</v>
      </c>
      <c r="D23" s="1701">
        <v>2</v>
      </c>
      <c r="E23" s="1719">
        <v>0</v>
      </c>
      <c r="F23" s="309"/>
      <c r="G23" s="561">
        <v>3</v>
      </c>
      <c r="H23" s="1701">
        <v>3</v>
      </c>
      <c r="I23" s="1719">
        <v>0</v>
      </c>
      <c r="J23" s="144"/>
      <c r="K23" s="561">
        <v>1</v>
      </c>
      <c r="L23" s="138">
        <v>1</v>
      </c>
      <c r="M23" s="1089">
        <v>0</v>
      </c>
      <c r="N23" s="144"/>
      <c r="O23" s="561">
        <v>4</v>
      </c>
      <c r="P23" s="138">
        <v>4</v>
      </c>
      <c r="Q23" s="1089">
        <v>0</v>
      </c>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2"/>
      <c r="DI23" s="102"/>
      <c r="DJ23" s="102"/>
      <c r="DK23" s="102"/>
      <c r="DL23" s="102"/>
      <c r="DM23" s="102"/>
      <c r="DN23" s="102"/>
      <c r="DO23" s="102"/>
      <c r="DP23" s="102"/>
      <c r="DQ23" s="102"/>
      <c r="DR23" s="102"/>
      <c r="DS23" s="102"/>
      <c r="DT23" s="102"/>
      <c r="DU23" s="102"/>
      <c r="DV23" s="102"/>
      <c r="DW23" s="102"/>
      <c r="DX23" s="102"/>
      <c r="DY23" s="102"/>
      <c r="DZ23" s="102"/>
      <c r="EA23" s="102"/>
      <c r="EB23" s="102"/>
      <c r="EC23" s="102"/>
      <c r="ED23" s="102"/>
      <c r="EE23" s="102"/>
      <c r="EF23" s="102"/>
      <c r="EG23" s="102"/>
      <c r="EH23" s="102"/>
      <c r="EI23" s="102"/>
      <c r="EJ23" s="102"/>
      <c r="EK23" s="102"/>
      <c r="EL23" s="102"/>
      <c r="EM23" s="102"/>
      <c r="EN23" s="102"/>
      <c r="EO23" s="102"/>
      <c r="EP23" s="102"/>
      <c r="EQ23" s="102"/>
      <c r="ER23" s="102"/>
      <c r="ES23" s="102"/>
      <c r="ET23" s="102"/>
      <c r="EU23" s="102"/>
      <c r="EV23" s="102"/>
      <c r="EW23" s="102"/>
      <c r="EX23" s="102"/>
      <c r="EY23" s="102"/>
      <c r="EZ23" s="102"/>
      <c r="FA23" s="102"/>
      <c r="FB23" s="102"/>
      <c r="FC23" s="102"/>
      <c r="FD23" s="102"/>
      <c r="FE23" s="102"/>
      <c r="FF23" s="102"/>
      <c r="FG23" s="102"/>
      <c r="FH23" s="102"/>
      <c r="FI23" s="102"/>
      <c r="FJ23" s="102"/>
      <c r="FK23" s="102"/>
      <c r="FL23" s="102"/>
      <c r="FM23" s="102"/>
      <c r="FN23" s="102"/>
      <c r="FO23" s="102"/>
      <c r="FP23" s="102"/>
      <c r="FQ23" s="102"/>
      <c r="FR23" s="102"/>
      <c r="FS23" s="102"/>
      <c r="FT23" s="102"/>
      <c r="FU23" s="102"/>
      <c r="FV23" s="102"/>
      <c r="FW23" s="102"/>
      <c r="FX23" s="102"/>
      <c r="FY23" s="102"/>
      <c r="FZ23" s="102"/>
      <c r="GA23" s="102"/>
      <c r="GB23" s="102"/>
      <c r="GC23" s="102"/>
      <c r="GD23" s="102"/>
      <c r="GE23" s="102"/>
      <c r="GF23" s="102"/>
      <c r="GG23" s="102"/>
      <c r="GH23" s="102"/>
      <c r="GI23" s="102"/>
      <c r="GJ23" s="102"/>
      <c r="GK23" s="102"/>
      <c r="GL23" s="102"/>
      <c r="GM23" s="102"/>
      <c r="GN23" s="102"/>
      <c r="GO23" s="102"/>
      <c r="GP23" s="102"/>
      <c r="GQ23" s="102"/>
      <c r="GR23" s="102"/>
      <c r="GS23" s="102"/>
      <c r="GT23" s="102"/>
      <c r="GU23" s="102"/>
      <c r="GV23" s="102"/>
      <c r="GW23" s="102"/>
      <c r="GX23" s="102"/>
      <c r="GY23" s="102"/>
      <c r="GZ23" s="102"/>
      <c r="HA23" s="102"/>
      <c r="HB23" s="102"/>
      <c r="HC23" s="102"/>
      <c r="HD23" s="102"/>
      <c r="HE23" s="102"/>
      <c r="HF23" s="102"/>
      <c r="HG23" s="102"/>
      <c r="HH23" s="102"/>
      <c r="HI23" s="102"/>
      <c r="HJ23" s="102"/>
      <c r="HK23" s="102"/>
      <c r="HL23" s="102"/>
      <c r="HM23" s="102"/>
      <c r="HN23" s="102"/>
      <c r="HO23" s="102"/>
      <c r="HP23" s="102"/>
      <c r="HQ23" s="102"/>
      <c r="HR23" s="102"/>
      <c r="HS23" s="102"/>
      <c r="HT23" s="102"/>
      <c r="HU23" s="102"/>
      <c r="HV23" s="102"/>
      <c r="HW23" s="102"/>
      <c r="HX23" s="102"/>
      <c r="HY23" s="102"/>
      <c r="HZ23" s="102"/>
      <c r="IA23" s="102"/>
      <c r="IB23" s="102"/>
      <c r="IC23" s="102"/>
      <c r="ID23" s="102"/>
      <c r="IE23" s="102"/>
      <c r="IF23" s="102"/>
      <c r="IG23" s="102"/>
      <c r="IH23" s="102"/>
      <c r="II23" s="102"/>
      <c r="IJ23" s="102"/>
      <c r="IK23" s="102"/>
      <c r="IL23" s="102"/>
      <c r="IM23" s="102"/>
      <c r="IN23" s="102"/>
      <c r="IO23" s="102"/>
      <c r="IP23" s="102"/>
      <c r="IQ23" s="102"/>
      <c r="IR23" s="102"/>
      <c r="IS23" s="102"/>
      <c r="IT23" s="102"/>
    </row>
    <row r="24" spans="1:254" ht="12" customHeight="1" x14ac:dyDescent="0.25">
      <c r="A24" s="1"/>
      <c r="B24" s="1027" t="s">
        <v>164</v>
      </c>
      <c r="C24" s="561">
        <v>0</v>
      </c>
      <c r="D24" s="1701">
        <v>0</v>
      </c>
      <c r="E24" s="1719">
        <v>0</v>
      </c>
      <c r="F24" s="309"/>
      <c r="G24" s="561">
        <v>3</v>
      </c>
      <c r="H24" s="1701">
        <v>3</v>
      </c>
      <c r="I24" s="1719">
        <v>0</v>
      </c>
      <c r="J24" s="144"/>
      <c r="K24" s="561">
        <v>0</v>
      </c>
      <c r="L24" s="138">
        <v>0</v>
      </c>
      <c r="M24" s="1089">
        <v>0</v>
      </c>
      <c r="N24" s="144"/>
      <c r="O24" s="561">
        <v>8</v>
      </c>
      <c r="P24" s="138">
        <v>8</v>
      </c>
      <c r="Q24" s="1089">
        <v>0</v>
      </c>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c r="DH24" s="102"/>
      <c r="DI24" s="102"/>
      <c r="DJ24" s="102"/>
      <c r="DK24" s="102"/>
      <c r="DL24" s="102"/>
      <c r="DM24" s="102"/>
      <c r="DN24" s="102"/>
      <c r="DO24" s="102"/>
      <c r="DP24" s="102"/>
      <c r="DQ24" s="102"/>
      <c r="DR24" s="102"/>
      <c r="DS24" s="102"/>
      <c r="DT24" s="102"/>
      <c r="DU24" s="102"/>
      <c r="DV24" s="102"/>
      <c r="DW24" s="102"/>
      <c r="DX24" s="102"/>
      <c r="DY24" s="102"/>
      <c r="DZ24" s="102"/>
      <c r="EA24" s="102"/>
      <c r="EB24" s="102"/>
      <c r="EC24" s="102"/>
      <c r="ED24" s="102"/>
      <c r="EE24" s="102"/>
      <c r="EF24" s="102"/>
      <c r="EG24" s="102"/>
      <c r="EH24" s="102"/>
      <c r="EI24" s="102"/>
      <c r="EJ24" s="102"/>
      <c r="EK24" s="102"/>
      <c r="EL24" s="102"/>
      <c r="EM24" s="102"/>
      <c r="EN24" s="102"/>
      <c r="EO24" s="102"/>
      <c r="EP24" s="102"/>
      <c r="EQ24" s="102"/>
      <c r="ER24" s="102"/>
      <c r="ES24" s="102"/>
      <c r="ET24" s="102"/>
      <c r="EU24" s="102"/>
      <c r="EV24" s="102"/>
      <c r="EW24" s="102"/>
      <c r="EX24" s="102"/>
      <c r="EY24" s="102"/>
      <c r="EZ24" s="102"/>
      <c r="FA24" s="102"/>
      <c r="FB24" s="102"/>
      <c r="FC24" s="102"/>
      <c r="FD24" s="102"/>
      <c r="FE24" s="102"/>
      <c r="FF24" s="102"/>
      <c r="FG24" s="102"/>
      <c r="FH24" s="102"/>
      <c r="FI24" s="102"/>
      <c r="FJ24" s="102"/>
      <c r="FK24" s="102"/>
      <c r="FL24" s="102"/>
      <c r="FM24" s="102"/>
      <c r="FN24" s="102"/>
      <c r="FO24" s="102"/>
      <c r="FP24" s="102"/>
      <c r="FQ24" s="102"/>
      <c r="FR24" s="102"/>
      <c r="FS24" s="102"/>
      <c r="FT24" s="102"/>
      <c r="FU24" s="102"/>
      <c r="FV24" s="102"/>
      <c r="FW24" s="102"/>
      <c r="FX24" s="102"/>
      <c r="FY24" s="102"/>
      <c r="FZ24" s="102"/>
      <c r="GA24" s="102"/>
      <c r="GB24" s="102"/>
      <c r="GC24" s="102"/>
      <c r="GD24" s="102"/>
      <c r="GE24" s="102"/>
      <c r="GF24" s="102"/>
      <c r="GG24" s="102"/>
      <c r="GH24" s="102"/>
      <c r="GI24" s="102"/>
      <c r="GJ24" s="102"/>
      <c r="GK24" s="102"/>
      <c r="GL24" s="102"/>
      <c r="GM24" s="102"/>
      <c r="GN24" s="102"/>
      <c r="GO24" s="102"/>
      <c r="GP24" s="102"/>
      <c r="GQ24" s="102"/>
      <c r="GR24" s="102"/>
      <c r="GS24" s="102"/>
      <c r="GT24" s="102"/>
      <c r="GU24" s="102"/>
      <c r="GV24" s="102"/>
      <c r="GW24" s="102"/>
      <c r="GX24" s="102"/>
      <c r="GY24" s="102"/>
      <c r="GZ24" s="102"/>
      <c r="HA24" s="102"/>
      <c r="HB24" s="102"/>
      <c r="HC24" s="102"/>
      <c r="HD24" s="102"/>
      <c r="HE24" s="102"/>
      <c r="HF24" s="102"/>
      <c r="HG24" s="102"/>
      <c r="HH24" s="102"/>
      <c r="HI24" s="102"/>
      <c r="HJ24" s="102"/>
      <c r="HK24" s="102"/>
      <c r="HL24" s="102"/>
      <c r="HM24" s="102"/>
      <c r="HN24" s="102"/>
      <c r="HO24" s="102"/>
      <c r="HP24" s="102"/>
      <c r="HQ24" s="102"/>
      <c r="HR24" s="102"/>
      <c r="HS24" s="102"/>
      <c r="HT24" s="102"/>
      <c r="HU24" s="102"/>
      <c r="HV24" s="102"/>
      <c r="HW24" s="102"/>
      <c r="HX24" s="102"/>
      <c r="HY24" s="102"/>
      <c r="HZ24" s="102"/>
      <c r="IA24" s="102"/>
      <c r="IB24" s="102"/>
      <c r="IC24" s="102"/>
      <c r="ID24" s="102"/>
      <c r="IE24" s="102"/>
      <c r="IF24" s="102"/>
      <c r="IG24" s="102"/>
      <c r="IH24" s="102"/>
      <c r="II24" s="102"/>
      <c r="IJ24" s="102"/>
      <c r="IK24" s="102"/>
      <c r="IL24" s="102"/>
      <c r="IM24" s="102"/>
      <c r="IN24" s="102"/>
      <c r="IO24" s="102"/>
      <c r="IP24" s="102"/>
      <c r="IQ24" s="102"/>
      <c r="IR24" s="102"/>
      <c r="IS24" s="102"/>
      <c r="IT24" s="102"/>
    </row>
    <row r="25" spans="1:254" ht="12" customHeight="1" x14ac:dyDescent="0.25">
      <c r="A25" s="1"/>
      <c r="B25" s="1027" t="s">
        <v>166</v>
      </c>
      <c r="C25" s="561">
        <v>197</v>
      </c>
      <c r="D25" s="1701">
        <v>169</v>
      </c>
      <c r="E25" s="1719">
        <v>28</v>
      </c>
      <c r="F25" s="309"/>
      <c r="G25" s="561">
        <v>156</v>
      </c>
      <c r="H25" s="1701">
        <v>114</v>
      </c>
      <c r="I25" s="1719">
        <v>42</v>
      </c>
      <c r="J25" s="144"/>
      <c r="K25" s="561">
        <v>132</v>
      </c>
      <c r="L25" s="138">
        <v>114</v>
      </c>
      <c r="M25" s="1089">
        <v>18</v>
      </c>
      <c r="N25" s="144"/>
      <c r="O25" s="561">
        <v>0</v>
      </c>
      <c r="P25" s="138">
        <v>0</v>
      </c>
      <c r="Q25" s="1089">
        <v>0</v>
      </c>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c r="DH25" s="102"/>
      <c r="DI25" s="102"/>
      <c r="DJ25" s="102"/>
      <c r="DK25" s="102"/>
      <c r="DL25" s="102"/>
      <c r="DM25" s="102"/>
      <c r="DN25" s="102"/>
      <c r="DO25" s="102"/>
      <c r="DP25" s="102"/>
      <c r="DQ25" s="102"/>
      <c r="DR25" s="102"/>
      <c r="DS25" s="102"/>
      <c r="DT25" s="102"/>
      <c r="DU25" s="102"/>
      <c r="DV25" s="102"/>
      <c r="DW25" s="102"/>
      <c r="DX25" s="102"/>
      <c r="DY25" s="102"/>
      <c r="DZ25" s="102"/>
      <c r="EA25" s="102"/>
      <c r="EB25" s="102"/>
      <c r="EC25" s="102"/>
      <c r="ED25" s="102"/>
      <c r="EE25" s="102"/>
      <c r="EF25" s="102"/>
      <c r="EG25" s="102"/>
      <c r="EH25" s="102"/>
      <c r="EI25" s="102"/>
      <c r="EJ25" s="102"/>
      <c r="EK25" s="102"/>
      <c r="EL25" s="102"/>
      <c r="EM25" s="102"/>
      <c r="EN25" s="102"/>
      <c r="EO25" s="102"/>
      <c r="EP25" s="102"/>
      <c r="EQ25" s="102"/>
      <c r="ER25" s="102"/>
      <c r="ES25" s="102"/>
      <c r="ET25" s="102"/>
      <c r="EU25" s="102"/>
      <c r="EV25" s="102"/>
      <c r="EW25" s="102"/>
      <c r="EX25" s="102"/>
      <c r="EY25" s="102"/>
      <c r="EZ25" s="102"/>
      <c r="FA25" s="102"/>
      <c r="FB25" s="102"/>
      <c r="FC25" s="102"/>
      <c r="FD25" s="102"/>
      <c r="FE25" s="102"/>
      <c r="FF25" s="102"/>
      <c r="FG25" s="102"/>
      <c r="FH25" s="102"/>
      <c r="FI25" s="102"/>
      <c r="FJ25" s="102"/>
      <c r="FK25" s="102"/>
      <c r="FL25" s="102"/>
      <c r="FM25" s="102"/>
      <c r="FN25" s="102"/>
      <c r="FO25" s="102"/>
      <c r="FP25" s="102"/>
      <c r="FQ25" s="102"/>
      <c r="FR25" s="102"/>
      <c r="FS25" s="102"/>
      <c r="FT25" s="102"/>
      <c r="FU25" s="102"/>
      <c r="FV25" s="102"/>
      <c r="FW25" s="102"/>
      <c r="FX25" s="102"/>
      <c r="FY25" s="102"/>
      <c r="FZ25" s="102"/>
      <c r="GA25" s="102"/>
      <c r="GB25" s="102"/>
      <c r="GC25" s="102"/>
      <c r="GD25" s="102"/>
      <c r="GE25" s="102"/>
      <c r="GF25" s="102"/>
      <c r="GG25" s="102"/>
      <c r="GH25" s="102"/>
      <c r="GI25" s="102"/>
      <c r="GJ25" s="102"/>
      <c r="GK25" s="102"/>
      <c r="GL25" s="102"/>
      <c r="GM25" s="102"/>
      <c r="GN25" s="102"/>
      <c r="GO25" s="102"/>
      <c r="GP25" s="102"/>
      <c r="GQ25" s="102"/>
      <c r="GR25" s="102"/>
      <c r="GS25" s="102"/>
      <c r="GT25" s="102"/>
      <c r="GU25" s="102"/>
      <c r="GV25" s="102"/>
      <c r="GW25" s="102"/>
      <c r="GX25" s="102"/>
      <c r="GY25" s="102"/>
      <c r="GZ25" s="102"/>
      <c r="HA25" s="102"/>
      <c r="HB25" s="102"/>
      <c r="HC25" s="102"/>
      <c r="HD25" s="102"/>
      <c r="HE25" s="102"/>
      <c r="HF25" s="102"/>
      <c r="HG25" s="102"/>
      <c r="HH25" s="102"/>
      <c r="HI25" s="102"/>
      <c r="HJ25" s="102"/>
      <c r="HK25" s="102"/>
      <c r="HL25" s="102"/>
      <c r="HM25" s="102"/>
      <c r="HN25" s="102"/>
      <c r="HO25" s="102"/>
      <c r="HP25" s="102"/>
      <c r="HQ25" s="102"/>
      <c r="HR25" s="102"/>
      <c r="HS25" s="102"/>
      <c r="HT25" s="102"/>
      <c r="HU25" s="102"/>
      <c r="HV25" s="102"/>
      <c r="HW25" s="102"/>
      <c r="HX25" s="102"/>
      <c r="HY25" s="102"/>
      <c r="HZ25" s="102"/>
      <c r="IA25" s="102"/>
      <c r="IB25" s="102"/>
      <c r="IC25" s="102"/>
      <c r="ID25" s="102"/>
      <c r="IE25" s="102"/>
      <c r="IF25" s="102"/>
      <c r="IG25" s="102"/>
      <c r="IH25" s="102"/>
      <c r="II25" s="102"/>
      <c r="IJ25" s="102"/>
      <c r="IK25" s="102"/>
      <c r="IL25" s="102"/>
      <c r="IM25" s="102"/>
      <c r="IN25" s="102"/>
      <c r="IO25" s="102"/>
      <c r="IP25" s="102"/>
      <c r="IQ25" s="102"/>
      <c r="IR25" s="102"/>
      <c r="IS25" s="102"/>
      <c r="IT25" s="102"/>
    </row>
    <row r="26" spans="1:254" ht="12" customHeight="1" x14ac:dyDescent="0.25">
      <c r="A26" s="1"/>
      <c r="B26" s="1027" t="s">
        <v>173</v>
      </c>
      <c r="C26" s="561">
        <v>6</v>
      </c>
      <c r="D26" s="1701">
        <v>6</v>
      </c>
      <c r="E26" s="1719">
        <v>0</v>
      </c>
      <c r="F26" s="309"/>
      <c r="G26" s="561">
        <v>5</v>
      </c>
      <c r="H26" s="1701">
        <v>5</v>
      </c>
      <c r="I26" s="1719">
        <v>0</v>
      </c>
      <c r="J26" s="144"/>
      <c r="K26" s="561">
        <v>8</v>
      </c>
      <c r="L26" s="1701">
        <v>8</v>
      </c>
      <c r="M26" s="1719">
        <v>0</v>
      </c>
      <c r="N26" s="144"/>
      <c r="O26" s="561">
        <v>0</v>
      </c>
      <c r="P26" s="138">
        <v>0</v>
      </c>
      <c r="Q26" s="1089">
        <v>0</v>
      </c>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c r="DH26" s="102"/>
      <c r="DI26" s="102"/>
      <c r="DJ26" s="102"/>
      <c r="DK26" s="102"/>
      <c r="DL26" s="102"/>
      <c r="DM26" s="102"/>
      <c r="DN26" s="102"/>
      <c r="DO26" s="102"/>
      <c r="DP26" s="102"/>
      <c r="DQ26" s="102"/>
      <c r="DR26" s="102"/>
      <c r="DS26" s="102"/>
      <c r="DT26" s="102"/>
      <c r="DU26" s="102"/>
      <c r="DV26" s="102"/>
      <c r="DW26" s="102"/>
      <c r="DX26" s="102"/>
      <c r="DY26" s="102"/>
      <c r="DZ26" s="102"/>
      <c r="EA26" s="102"/>
      <c r="EB26" s="102"/>
      <c r="EC26" s="102"/>
      <c r="ED26" s="102"/>
      <c r="EE26" s="102"/>
      <c r="EF26" s="102"/>
      <c r="EG26" s="102"/>
      <c r="EH26" s="102"/>
      <c r="EI26" s="102"/>
      <c r="EJ26" s="102"/>
      <c r="EK26" s="102"/>
      <c r="EL26" s="102"/>
      <c r="EM26" s="102"/>
      <c r="EN26" s="102"/>
      <c r="EO26" s="102"/>
      <c r="EP26" s="102"/>
      <c r="EQ26" s="102"/>
      <c r="ER26" s="102"/>
      <c r="ES26" s="102"/>
      <c r="ET26" s="102"/>
      <c r="EU26" s="102"/>
      <c r="EV26" s="102"/>
      <c r="EW26" s="102"/>
      <c r="EX26" s="102"/>
      <c r="EY26" s="102"/>
      <c r="EZ26" s="102"/>
      <c r="FA26" s="102"/>
      <c r="FB26" s="102"/>
      <c r="FC26" s="102"/>
      <c r="FD26" s="102"/>
      <c r="FE26" s="102"/>
      <c r="FF26" s="102"/>
      <c r="FG26" s="102"/>
      <c r="FH26" s="102"/>
      <c r="FI26" s="102"/>
      <c r="FJ26" s="102"/>
      <c r="FK26" s="102"/>
      <c r="FL26" s="102"/>
      <c r="FM26" s="102"/>
      <c r="FN26" s="102"/>
      <c r="FO26" s="102"/>
      <c r="FP26" s="102"/>
      <c r="FQ26" s="102"/>
      <c r="FR26" s="102"/>
      <c r="FS26" s="102"/>
      <c r="FT26" s="102"/>
      <c r="FU26" s="102"/>
      <c r="FV26" s="102"/>
      <c r="FW26" s="102"/>
      <c r="FX26" s="102"/>
      <c r="FY26" s="102"/>
      <c r="FZ26" s="102"/>
      <c r="GA26" s="102"/>
      <c r="GB26" s="102"/>
      <c r="GC26" s="102"/>
      <c r="GD26" s="102"/>
      <c r="GE26" s="102"/>
      <c r="GF26" s="102"/>
      <c r="GG26" s="102"/>
      <c r="GH26" s="102"/>
      <c r="GI26" s="102"/>
      <c r="GJ26" s="102"/>
      <c r="GK26" s="102"/>
      <c r="GL26" s="102"/>
      <c r="GM26" s="102"/>
      <c r="GN26" s="102"/>
      <c r="GO26" s="102"/>
      <c r="GP26" s="102"/>
      <c r="GQ26" s="102"/>
      <c r="GR26" s="102"/>
      <c r="GS26" s="102"/>
      <c r="GT26" s="102"/>
      <c r="GU26" s="102"/>
      <c r="GV26" s="102"/>
      <c r="GW26" s="102"/>
      <c r="GX26" s="102"/>
      <c r="GY26" s="102"/>
      <c r="GZ26" s="102"/>
      <c r="HA26" s="102"/>
      <c r="HB26" s="102"/>
      <c r="HC26" s="102"/>
      <c r="HD26" s="102"/>
      <c r="HE26" s="102"/>
      <c r="HF26" s="102"/>
      <c r="HG26" s="102"/>
      <c r="HH26" s="102"/>
      <c r="HI26" s="102"/>
      <c r="HJ26" s="102"/>
      <c r="HK26" s="102"/>
      <c r="HL26" s="102"/>
      <c r="HM26" s="102"/>
      <c r="HN26" s="102"/>
      <c r="HO26" s="102"/>
      <c r="HP26" s="102"/>
      <c r="HQ26" s="102"/>
      <c r="HR26" s="102"/>
      <c r="HS26" s="102"/>
      <c r="HT26" s="102"/>
      <c r="HU26" s="102"/>
      <c r="HV26" s="102"/>
      <c r="HW26" s="102"/>
      <c r="HX26" s="102"/>
      <c r="HY26" s="102"/>
      <c r="HZ26" s="102"/>
      <c r="IA26" s="102"/>
      <c r="IB26" s="102"/>
      <c r="IC26" s="102"/>
      <c r="ID26" s="102"/>
      <c r="IE26" s="102"/>
      <c r="IF26" s="102"/>
      <c r="IG26" s="102"/>
      <c r="IH26" s="102"/>
      <c r="II26" s="102"/>
      <c r="IJ26" s="102"/>
      <c r="IK26" s="102"/>
      <c r="IL26" s="102"/>
      <c r="IM26" s="102"/>
      <c r="IN26" s="102"/>
      <c r="IO26" s="102"/>
      <c r="IP26" s="102"/>
      <c r="IQ26" s="102"/>
      <c r="IR26" s="102"/>
      <c r="IS26" s="102"/>
      <c r="IT26" s="102"/>
    </row>
    <row r="27" spans="1:254" s="1860" customFormat="1" ht="12" customHeight="1" x14ac:dyDescent="0.25">
      <c r="A27" s="1"/>
      <c r="B27" s="1642" t="s">
        <v>569</v>
      </c>
      <c r="C27" s="2264">
        <v>2</v>
      </c>
      <c r="D27" s="1204">
        <v>2</v>
      </c>
      <c r="E27" s="1212">
        <v>0</v>
      </c>
      <c r="F27" s="309"/>
      <c r="G27" s="2264">
        <v>0</v>
      </c>
      <c r="H27" s="1204">
        <v>0</v>
      </c>
      <c r="I27" s="1212">
        <v>0</v>
      </c>
      <c r="J27" s="144"/>
      <c r="K27" s="2264">
        <v>1</v>
      </c>
      <c r="L27" s="1204">
        <v>1</v>
      </c>
      <c r="M27" s="1212">
        <v>0</v>
      </c>
      <c r="N27" s="144"/>
      <c r="O27" s="2264">
        <v>0</v>
      </c>
      <c r="P27" s="2265">
        <v>0</v>
      </c>
      <c r="Q27" s="2266">
        <v>0</v>
      </c>
      <c r="R27" s="1839"/>
      <c r="S27" s="1839"/>
      <c r="T27" s="1839"/>
      <c r="U27" s="1839"/>
      <c r="V27" s="1839"/>
      <c r="W27" s="1839"/>
      <c r="X27" s="1839"/>
      <c r="Y27" s="1839"/>
      <c r="Z27" s="1839"/>
      <c r="AA27" s="1839"/>
      <c r="AB27" s="1839"/>
      <c r="AC27" s="1839"/>
      <c r="AD27" s="1839"/>
      <c r="AE27" s="1839"/>
      <c r="AF27" s="1839"/>
      <c r="AG27" s="1839"/>
      <c r="AH27" s="1839"/>
      <c r="AI27" s="1839"/>
      <c r="AJ27" s="1839"/>
      <c r="AK27" s="1839"/>
      <c r="AL27" s="1839"/>
      <c r="AM27" s="1839"/>
      <c r="AN27" s="1839"/>
      <c r="AO27" s="1839"/>
      <c r="AP27" s="1839"/>
      <c r="AQ27" s="1839"/>
      <c r="AR27" s="1839"/>
      <c r="AS27" s="1839"/>
      <c r="AT27" s="1839"/>
      <c r="AU27" s="1839"/>
      <c r="AV27" s="1839"/>
      <c r="AW27" s="1839"/>
      <c r="AX27" s="1839"/>
      <c r="AY27" s="1839"/>
      <c r="AZ27" s="1839"/>
      <c r="BA27" s="1839"/>
      <c r="BB27" s="1839"/>
      <c r="BC27" s="1839"/>
      <c r="BD27" s="1839"/>
      <c r="BE27" s="1839"/>
      <c r="BF27" s="1839"/>
      <c r="BG27" s="1839"/>
      <c r="BH27" s="1839"/>
      <c r="BI27" s="1839"/>
      <c r="BJ27" s="1839"/>
      <c r="BK27" s="1839"/>
      <c r="BL27" s="1839"/>
      <c r="BM27" s="1839"/>
      <c r="BN27" s="1839"/>
      <c r="BO27" s="1839"/>
      <c r="BP27" s="1839"/>
      <c r="BQ27" s="1839"/>
      <c r="BR27" s="1839"/>
      <c r="BS27" s="1839"/>
      <c r="BT27" s="1839"/>
      <c r="BU27" s="1839"/>
      <c r="BV27" s="1839"/>
      <c r="BW27" s="1839"/>
      <c r="BX27" s="1839"/>
      <c r="BY27" s="1839"/>
      <c r="BZ27" s="1839"/>
      <c r="CA27" s="1839"/>
      <c r="CB27" s="1839"/>
      <c r="CC27" s="1839"/>
      <c r="CD27" s="1839"/>
      <c r="CE27" s="1839"/>
      <c r="CF27" s="1839"/>
      <c r="CG27" s="1839"/>
      <c r="CH27" s="1839"/>
      <c r="CI27" s="1839"/>
      <c r="CJ27" s="1839"/>
      <c r="CK27" s="1839"/>
      <c r="CL27" s="1839"/>
      <c r="CM27" s="1839"/>
      <c r="CN27" s="1839"/>
      <c r="CO27" s="1839"/>
      <c r="CP27" s="1839"/>
      <c r="CQ27" s="1839"/>
      <c r="CR27" s="1839"/>
      <c r="CS27" s="1839"/>
      <c r="CT27" s="1839"/>
      <c r="CU27" s="1839"/>
      <c r="CV27" s="1839"/>
      <c r="CW27" s="1839"/>
      <c r="CX27" s="1839"/>
      <c r="CY27" s="1839"/>
      <c r="CZ27" s="1839"/>
      <c r="DA27" s="1839"/>
      <c r="DB27" s="1839"/>
      <c r="DC27" s="1839"/>
      <c r="DD27" s="1839"/>
      <c r="DE27" s="1839"/>
      <c r="DF27" s="1839"/>
      <c r="DG27" s="1839"/>
      <c r="DH27" s="1839"/>
      <c r="DI27" s="1839"/>
      <c r="DJ27" s="1839"/>
      <c r="DK27" s="1839"/>
      <c r="DL27" s="1839"/>
      <c r="DM27" s="1839"/>
      <c r="DN27" s="1839"/>
      <c r="DO27" s="1839"/>
      <c r="DP27" s="1839"/>
      <c r="DQ27" s="1839"/>
      <c r="DR27" s="1839"/>
      <c r="DS27" s="1839"/>
      <c r="DT27" s="1839"/>
      <c r="DU27" s="1839"/>
      <c r="DV27" s="1839"/>
      <c r="DW27" s="1839"/>
      <c r="DX27" s="1839"/>
      <c r="DY27" s="1839"/>
      <c r="DZ27" s="1839"/>
      <c r="EA27" s="1839"/>
      <c r="EB27" s="1839"/>
      <c r="EC27" s="1839"/>
      <c r="ED27" s="1839"/>
      <c r="EE27" s="1839"/>
      <c r="EF27" s="1839"/>
      <c r="EG27" s="1839"/>
      <c r="EH27" s="1839"/>
      <c r="EI27" s="1839"/>
      <c r="EJ27" s="1839"/>
      <c r="EK27" s="1839"/>
      <c r="EL27" s="1839"/>
      <c r="EM27" s="1839"/>
      <c r="EN27" s="1839"/>
      <c r="EO27" s="1839"/>
      <c r="EP27" s="1839"/>
      <c r="EQ27" s="1839"/>
      <c r="ER27" s="1839"/>
      <c r="ES27" s="1839"/>
      <c r="ET27" s="1839"/>
      <c r="EU27" s="1839"/>
      <c r="EV27" s="1839"/>
      <c r="EW27" s="1839"/>
      <c r="EX27" s="1839"/>
      <c r="EY27" s="1839"/>
      <c r="EZ27" s="1839"/>
      <c r="FA27" s="1839"/>
      <c r="FB27" s="1839"/>
      <c r="FC27" s="1839"/>
      <c r="FD27" s="1839"/>
      <c r="FE27" s="1839"/>
      <c r="FF27" s="1839"/>
      <c r="FG27" s="1839"/>
      <c r="FH27" s="1839"/>
      <c r="FI27" s="1839"/>
      <c r="FJ27" s="1839"/>
      <c r="FK27" s="1839"/>
      <c r="FL27" s="1839"/>
      <c r="FM27" s="1839"/>
      <c r="FN27" s="1839"/>
      <c r="FO27" s="1839"/>
      <c r="FP27" s="1839"/>
      <c r="FQ27" s="1839"/>
      <c r="FR27" s="1839"/>
      <c r="FS27" s="1839"/>
      <c r="FT27" s="1839"/>
      <c r="FU27" s="1839"/>
      <c r="FV27" s="1839"/>
      <c r="FW27" s="1839"/>
      <c r="FX27" s="1839"/>
      <c r="FY27" s="1839"/>
      <c r="FZ27" s="1839"/>
      <c r="GA27" s="1839"/>
      <c r="GB27" s="1839"/>
      <c r="GC27" s="1839"/>
      <c r="GD27" s="1839"/>
      <c r="GE27" s="1839"/>
      <c r="GF27" s="1839"/>
      <c r="GG27" s="1839"/>
      <c r="GH27" s="1839"/>
      <c r="GI27" s="1839"/>
      <c r="GJ27" s="1839"/>
      <c r="GK27" s="1839"/>
      <c r="GL27" s="1839"/>
      <c r="GM27" s="1839"/>
      <c r="GN27" s="1839"/>
      <c r="GO27" s="1839"/>
      <c r="GP27" s="1839"/>
      <c r="GQ27" s="1839"/>
      <c r="GR27" s="1839"/>
      <c r="GS27" s="1839"/>
      <c r="GT27" s="1839"/>
      <c r="GU27" s="1839"/>
      <c r="GV27" s="1839"/>
      <c r="GW27" s="1839"/>
      <c r="GX27" s="1839"/>
      <c r="GY27" s="1839"/>
      <c r="GZ27" s="1839"/>
      <c r="HA27" s="1839"/>
      <c r="HB27" s="1839"/>
      <c r="HC27" s="1839"/>
      <c r="HD27" s="1839"/>
      <c r="HE27" s="1839"/>
      <c r="HF27" s="1839"/>
      <c r="HG27" s="1839"/>
      <c r="HH27" s="1839"/>
      <c r="HI27" s="1839"/>
      <c r="HJ27" s="1839"/>
      <c r="HK27" s="1839"/>
      <c r="HL27" s="1839"/>
      <c r="HM27" s="1839"/>
      <c r="HN27" s="1839"/>
      <c r="HO27" s="1839"/>
      <c r="HP27" s="1839"/>
      <c r="HQ27" s="1839"/>
      <c r="HR27" s="1839"/>
      <c r="HS27" s="1839"/>
      <c r="HT27" s="1839"/>
      <c r="HU27" s="1839"/>
      <c r="HV27" s="1839"/>
      <c r="HW27" s="1839"/>
      <c r="HX27" s="1839"/>
      <c r="HY27" s="1839"/>
      <c r="HZ27" s="1839"/>
      <c r="IA27" s="1839"/>
      <c r="IB27" s="1839"/>
      <c r="IC27" s="1839"/>
      <c r="ID27" s="1839"/>
      <c r="IE27" s="1839"/>
      <c r="IF27" s="1839"/>
      <c r="IG27" s="1839"/>
      <c r="IH27" s="1839"/>
      <c r="II27" s="1839"/>
      <c r="IJ27" s="1839"/>
      <c r="IK27" s="1839"/>
      <c r="IL27" s="1839"/>
      <c r="IM27" s="1839"/>
      <c r="IN27" s="1839"/>
      <c r="IO27" s="1839"/>
      <c r="IP27" s="1839"/>
      <c r="IQ27" s="1839"/>
      <c r="IR27" s="1839"/>
      <c r="IS27" s="1839"/>
      <c r="IT27" s="1839"/>
    </row>
    <row r="28" spans="1:254" ht="12" customHeight="1" x14ac:dyDescent="0.25">
      <c r="A28" s="1"/>
      <c r="B28" s="1029" t="s">
        <v>177</v>
      </c>
      <c r="C28" s="788">
        <v>27</v>
      </c>
      <c r="D28" s="589">
        <v>27</v>
      </c>
      <c r="E28" s="590">
        <v>0</v>
      </c>
      <c r="F28" s="309"/>
      <c r="G28" s="788">
        <v>28</v>
      </c>
      <c r="H28" s="589">
        <v>25</v>
      </c>
      <c r="I28" s="590">
        <v>3</v>
      </c>
      <c r="J28" s="144"/>
      <c r="K28" s="788">
        <v>28</v>
      </c>
      <c r="L28" s="589">
        <v>28</v>
      </c>
      <c r="M28" s="590">
        <v>0</v>
      </c>
      <c r="N28" s="144"/>
      <c r="O28" s="788">
        <v>42</v>
      </c>
      <c r="P28" s="1092">
        <v>42</v>
      </c>
      <c r="Q28" s="1091">
        <v>0</v>
      </c>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c r="DE28" s="102"/>
      <c r="DF28" s="102"/>
      <c r="DG28" s="102"/>
      <c r="DH28" s="102"/>
      <c r="DI28" s="102"/>
      <c r="DJ28" s="102"/>
      <c r="DK28" s="102"/>
      <c r="DL28" s="102"/>
      <c r="DM28" s="102"/>
      <c r="DN28" s="102"/>
      <c r="DO28" s="102"/>
      <c r="DP28" s="102"/>
      <c r="DQ28" s="102"/>
      <c r="DR28" s="102"/>
      <c r="DS28" s="102"/>
      <c r="DT28" s="102"/>
      <c r="DU28" s="102"/>
      <c r="DV28" s="102"/>
      <c r="DW28" s="102"/>
      <c r="DX28" s="102"/>
      <c r="DY28" s="102"/>
      <c r="DZ28" s="102"/>
      <c r="EA28" s="102"/>
      <c r="EB28" s="102"/>
      <c r="EC28" s="102"/>
      <c r="ED28" s="102"/>
      <c r="EE28" s="102"/>
      <c r="EF28" s="102"/>
      <c r="EG28" s="102"/>
      <c r="EH28" s="102"/>
      <c r="EI28" s="102"/>
      <c r="EJ28" s="102"/>
      <c r="EK28" s="102"/>
      <c r="EL28" s="102"/>
      <c r="EM28" s="102"/>
      <c r="EN28" s="102"/>
      <c r="EO28" s="102"/>
      <c r="EP28" s="102"/>
      <c r="EQ28" s="102"/>
      <c r="ER28" s="102"/>
      <c r="ES28" s="102"/>
      <c r="ET28" s="102"/>
      <c r="EU28" s="102"/>
      <c r="EV28" s="102"/>
      <c r="EW28" s="102"/>
      <c r="EX28" s="102"/>
      <c r="EY28" s="102"/>
      <c r="EZ28" s="102"/>
      <c r="FA28" s="102"/>
      <c r="FB28" s="102"/>
      <c r="FC28" s="102"/>
      <c r="FD28" s="102"/>
      <c r="FE28" s="102"/>
      <c r="FF28" s="102"/>
      <c r="FG28" s="102"/>
      <c r="FH28" s="102"/>
      <c r="FI28" s="102"/>
      <c r="FJ28" s="102"/>
      <c r="FK28" s="102"/>
      <c r="FL28" s="102"/>
      <c r="FM28" s="102"/>
      <c r="FN28" s="102"/>
      <c r="FO28" s="102"/>
      <c r="FP28" s="102"/>
      <c r="FQ28" s="102"/>
      <c r="FR28" s="102"/>
      <c r="FS28" s="102"/>
      <c r="FT28" s="102"/>
      <c r="FU28" s="102"/>
      <c r="FV28" s="102"/>
      <c r="FW28" s="102"/>
      <c r="FX28" s="102"/>
      <c r="FY28" s="102"/>
      <c r="FZ28" s="102"/>
      <c r="GA28" s="102"/>
      <c r="GB28" s="102"/>
      <c r="GC28" s="102"/>
      <c r="GD28" s="102"/>
      <c r="GE28" s="102"/>
      <c r="GF28" s="102"/>
      <c r="GG28" s="102"/>
      <c r="GH28" s="102"/>
      <c r="GI28" s="102"/>
      <c r="GJ28" s="102"/>
      <c r="GK28" s="102"/>
      <c r="GL28" s="102"/>
      <c r="GM28" s="102"/>
      <c r="GN28" s="102"/>
      <c r="GO28" s="102"/>
      <c r="GP28" s="102"/>
      <c r="GQ28" s="102"/>
      <c r="GR28" s="102"/>
      <c r="GS28" s="102"/>
      <c r="GT28" s="102"/>
      <c r="GU28" s="102"/>
      <c r="GV28" s="102"/>
      <c r="GW28" s="102"/>
      <c r="GX28" s="102"/>
      <c r="GY28" s="102"/>
      <c r="GZ28" s="102"/>
      <c r="HA28" s="102"/>
      <c r="HB28" s="102"/>
      <c r="HC28" s="102"/>
      <c r="HD28" s="102"/>
      <c r="HE28" s="102"/>
      <c r="HF28" s="102"/>
      <c r="HG28" s="102"/>
      <c r="HH28" s="102"/>
      <c r="HI28" s="102"/>
      <c r="HJ28" s="102"/>
      <c r="HK28" s="102"/>
      <c r="HL28" s="102"/>
      <c r="HM28" s="102"/>
      <c r="HN28" s="102"/>
      <c r="HO28" s="102"/>
      <c r="HP28" s="102"/>
      <c r="HQ28" s="102"/>
      <c r="HR28" s="102"/>
      <c r="HS28" s="102"/>
      <c r="HT28" s="102"/>
      <c r="HU28" s="102"/>
      <c r="HV28" s="102"/>
      <c r="HW28" s="102"/>
      <c r="HX28" s="102"/>
      <c r="HY28" s="102"/>
      <c r="HZ28" s="102"/>
      <c r="IA28" s="102"/>
      <c r="IB28" s="102"/>
      <c r="IC28" s="102"/>
      <c r="ID28" s="102"/>
      <c r="IE28" s="102"/>
      <c r="IF28" s="102"/>
      <c r="IG28" s="102"/>
      <c r="IH28" s="102"/>
      <c r="II28" s="102"/>
      <c r="IJ28" s="102"/>
      <c r="IK28" s="102"/>
      <c r="IL28" s="102"/>
      <c r="IM28" s="102"/>
      <c r="IN28" s="102"/>
      <c r="IO28" s="102"/>
      <c r="IP28" s="102"/>
      <c r="IQ28" s="102"/>
      <c r="IR28" s="102"/>
      <c r="IS28" s="102"/>
      <c r="IT28" s="102"/>
    </row>
    <row r="29" spans="1:254" ht="12" customHeight="1" x14ac:dyDescent="0.25">
      <c r="B29" s="1"/>
      <c r="C29" s="144"/>
      <c r="D29" s="144"/>
      <c r="E29" s="137"/>
      <c r="F29" s="303"/>
      <c r="G29" s="144"/>
      <c r="H29" s="144"/>
      <c r="I29" s="137"/>
      <c r="J29" s="137"/>
      <c r="K29" s="144"/>
      <c r="L29" s="144"/>
      <c r="M29" s="137"/>
      <c r="N29" s="137"/>
    </row>
    <row r="30" spans="1:254" ht="12" customHeight="1" x14ac:dyDescent="0.25">
      <c r="B30" s="3"/>
      <c r="C30" s="3"/>
      <c r="D30" s="3"/>
      <c r="F30" s="3"/>
      <c r="G30" s="3"/>
      <c r="H30" s="3"/>
      <c r="R30" s="3"/>
      <c r="S30" s="3"/>
    </row>
    <row r="31" spans="1:254" ht="12" customHeight="1" x14ac:dyDescent="0.25">
      <c r="B31" s="3"/>
      <c r="C31" s="3"/>
      <c r="D31" s="3"/>
      <c r="F31" s="3"/>
      <c r="G31" s="3"/>
      <c r="H31" s="3"/>
      <c r="R31" s="3"/>
      <c r="S31" s="3"/>
    </row>
    <row r="32" spans="1:254" ht="12" customHeight="1" x14ac:dyDescent="0.25">
      <c r="B32" s="77" t="s">
        <v>105</v>
      </c>
    </row>
    <row r="33" spans="2:254" ht="12" customHeight="1" x14ac:dyDescent="0.25">
      <c r="B33" s="84" t="s">
        <v>106</v>
      </c>
      <c r="F33" s="180"/>
      <c r="R33" s="180"/>
    </row>
    <row r="34" spans="2:254" ht="12" customHeight="1" x14ac:dyDescent="0.25">
      <c r="B34" s="77" t="s">
        <v>551</v>
      </c>
      <c r="F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row>
    <row r="35" spans="2:254" ht="12" customHeight="1" x14ac:dyDescent="0.25">
      <c r="B35" s="77" t="s">
        <v>552</v>
      </c>
    </row>
    <row r="36" spans="2:254" ht="12" customHeight="1" x14ac:dyDescent="0.25">
      <c r="B36" s="77"/>
    </row>
    <row r="37" spans="2:254" ht="12" customHeight="1" x14ac:dyDescent="0.25">
      <c r="B37" s="70"/>
    </row>
    <row r="38" spans="2:254" ht="12" customHeight="1" x14ac:dyDescent="0.25">
      <c r="B38" s="70"/>
    </row>
    <row r="39" spans="2:254" ht="12" customHeight="1" x14ac:dyDescent="0.25">
      <c r="B39" s="70"/>
    </row>
    <row r="40" spans="2:254" ht="12" customHeight="1" x14ac:dyDescent="0.25">
      <c r="B40" s="70"/>
    </row>
    <row r="41" spans="2:254" ht="12" customHeight="1" x14ac:dyDescent="0.25">
      <c r="B41" s="70"/>
    </row>
    <row r="42" spans="2:254" ht="12" customHeight="1" x14ac:dyDescent="0.25">
      <c r="B42" s="70"/>
    </row>
    <row r="43" spans="2:254" ht="12" customHeight="1" x14ac:dyDescent="0.25">
      <c r="B43" s="70"/>
    </row>
    <row r="44" spans="2:254" ht="12" customHeight="1" x14ac:dyDescent="0.25">
      <c r="B44" s="70"/>
    </row>
    <row r="45" spans="2:254" ht="12" customHeight="1" x14ac:dyDescent="0.25">
      <c r="B45" s="70"/>
    </row>
    <row r="46" spans="2:254" ht="12" customHeight="1" x14ac:dyDescent="0.25">
      <c r="B46" s="70"/>
    </row>
    <row r="47" spans="2:254" ht="12" customHeight="1" x14ac:dyDescent="0.25">
      <c r="B47" s="70"/>
    </row>
    <row r="48" spans="2:254" ht="12" customHeight="1" x14ac:dyDescent="0.25"/>
    <row r="49" spans="2:8" ht="12" customHeight="1" x14ac:dyDescent="0.25"/>
    <row r="50" spans="2:8" ht="12" customHeight="1" x14ac:dyDescent="0.25"/>
    <row r="51" spans="2:8" ht="12" customHeight="1" x14ac:dyDescent="0.25"/>
    <row r="52" spans="2:8" ht="12" customHeight="1" x14ac:dyDescent="0.25"/>
    <row r="53" spans="2:8" ht="12" customHeight="1" x14ac:dyDescent="0.25"/>
    <row r="54" spans="2:8" ht="12" customHeight="1" x14ac:dyDescent="0.25"/>
    <row r="55" spans="2:8" ht="12" customHeight="1" x14ac:dyDescent="0.25"/>
    <row r="56" spans="2:8" ht="12" customHeight="1" x14ac:dyDescent="0.25"/>
    <row r="57" spans="2:8" ht="12" customHeight="1" x14ac:dyDescent="0.25"/>
    <row r="58" spans="2:8" ht="12" customHeight="1" x14ac:dyDescent="0.25">
      <c r="B58" s="82"/>
      <c r="C58" s="82"/>
      <c r="D58" s="82"/>
      <c r="G58" s="82"/>
      <c r="H58" s="82"/>
    </row>
  </sheetData>
  <mergeCells count="21">
    <mergeCell ref="B4:B6"/>
    <mergeCell ref="C4:E4"/>
    <mergeCell ref="G4:I4"/>
    <mergeCell ref="K4:M4"/>
    <mergeCell ref="O4:Q4"/>
    <mergeCell ref="C5:C6"/>
    <mergeCell ref="K5:K6"/>
    <mergeCell ref="C3:E3"/>
    <mergeCell ref="G3:I3"/>
    <mergeCell ref="K3:M3"/>
    <mergeCell ref="O3:Q3"/>
    <mergeCell ref="D5:D6"/>
    <mergeCell ref="E5:E6"/>
    <mergeCell ref="G5:G6"/>
    <mergeCell ref="H5:H6"/>
    <mergeCell ref="I5:I6"/>
    <mergeCell ref="L5:L6"/>
    <mergeCell ref="M5:M6"/>
    <mergeCell ref="O5:O6"/>
    <mergeCell ref="P5:P6"/>
    <mergeCell ref="Q5:Q6"/>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AB54"/>
  <sheetViews>
    <sheetView showGridLines="0" zoomScale="85" zoomScaleNormal="85" workbookViewId="0">
      <selection activeCell="H30" sqref="H30"/>
    </sheetView>
  </sheetViews>
  <sheetFormatPr defaultColWidth="11.42578125" defaultRowHeight="15" x14ac:dyDescent="0.25"/>
  <cols>
    <col min="1" max="1" width="2.85546875" style="2" customWidth="1"/>
    <col min="2" max="2" width="49.7109375" style="2" customWidth="1"/>
    <col min="3" max="3" width="6" style="2" customWidth="1"/>
    <col min="4" max="6" width="15.7109375" style="2" customWidth="1"/>
    <col min="7" max="7" width="2.85546875" style="2" customWidth="1"/>
    <col min="8" max="10" width="15.7109375" style="2" customWidth="1"/>
    <col min="11" max="11" width="2.85546875" style="2" customWidth="1"/>
    <col min="12" max="12" width="10.85546875" style="2" customWidth="1"/>
    <col min="13" max="13" width="2.85546875" style="2" customWidth="1"/>
    <col min="14" max="15" width="15.7109375" style="2" customWidth="1"/>
    <col min="16" max="16" width="2.85546875" style="2" customWidth="1"/>
    <col min="17" max="17" width="52.85546875" style="2" customWidth="1"/>
    <col min="18" max="20" width="15.7109375" style="2" customWidth="1"/>
    <col min="21" max="21" width="2.85546875" style="2" customWidth="1"/>
    <col min="22" max="24" width="15.7109375" style="2" customWidth="1"/>
    <col min="25" max="25" width="2.85546875" style="2" customWidth="1"/>
    <col min="26" max="26" width="10.85546875" style="2" customWidth="1"/>
    <col min="27" max="27" width="2.85546875" style="2" customWidth="1"/>
    <col min="28" max="256" width="11.42578125" style="2"/>
    <col min="257" max="257" width="2.85546875" style="2" customWidth="1"/>
    <col min="258" max="258" width="49.7109375" style="2" customWidth="1"/>
    <col min="259" max="259" width="6" style="2" customWidth="1"/>
    <col min="260" max="262" width="15.7109375" style="2" customWidth="1"/>
    <col min="263" max="263" width="2.85546875" style="2" customWidth="1"/>
    <col min="264" max="266" width="15.7109375" style="2" customWidth="1"/>
    <col min="267" max="267" width="2.85546875" style="2" customWidth="1"/>
    <col min="268" max="268" width="10.85546875" style="2" customWidth="1"/>
    <col min="269" max="269" width="2.85546875" style="2" customWidth="1"/>
    <col min="270" max="271" width="15.7109375" style="2" customWidth="1"/>
    <col min="272" max="272" width="2.85546875" style="2" customWidth="1"/>
    <col min="273" max="273" width="52.85546875" style="2" customWidth="1"/>
    <col min="274" max="276" width="15.7109375" style="2" customWidth="1"/>
    <col min="277" max="277" width="2.85546875" style="2" customWidth="1"/>
    <col min="278" max="280" width="15.7109375" style="2" customWidth="1"/>
    <col min="281" max="281" width="2.85546875" style="2" customWidth="1"/>
    <col min="282" max="282" width="10.85546875" style="2" customWidth="1"/>
    <col min="283" max="283" width="2.85546875" style="2" customWidth="1"/>
    <col min="284" max="512" width="11.42578125" style="2"/>
    <col min="513" max="513" width="2.85546875" style="2" customWidth="1"/>
    <col min="514" max="514" width="49.7109375" style="2" customWidth="1"/>
    <col min="515" max="515" width="6" style="2" customWidth="1"/>
    <col min="516" max="518" width="15.7109375" style="2" customWidth="1"/>
    <col min="519" max="519" width="2.85546875" style="2" customWidth="1"/>
    <col min="520" max="522" width="15.7109375" style="2" customWidth="1"/>
    <col min="523" max="523" width="2.85546875" style="2" customWidth="1"/>
    <col min="524" max="524" width="10.85546875" style="2" customWidth="1"/>
    <col min="525" max="525" width="2.85546875" style="2" customWidth="1"/>
    <col min="526" max="527" width="15.7109375" style="2" customWidth="1"/>
    <col min="528" max="528" width="2.85546875" style="2" customWidth="1"/>
    <col min="529" max="529" width="52.85546875" style="2" customWidth="1"/>
    <col min="530" max="532" width="15.7109375" style="2" customWidth="1"/>
    <col min="533" max="533" width="2.85546875" style="2" customWidth="1"/>
    <col min="534" max="536" width="15.7109375" style="2" customWidth="1"/>
    <col min="537" max="537" width="2.85546875" style="2" customWidth="1"/>
    <col min="538" max="538" width="10.85546875" style="2" customWidth="1"/>
    <col min="539" max="539" width="2.85546875" style="2" customWidth="1"/>
    <col min="540" max="768" width="11.42578125" style="2"/>
    <col min="769" max="769" width="2.85546875" style="2" customWidth="1"/>
    <col min="770" max="770" width="49.7109375" style="2" customWidth="1"/>
    <col min="771" max="771" width="6" style="2" customWidth="1"/>
    <col min="772" max="774" width="15.7109375" style="2" customWidth="1"/>
    <col min="775" max="775" width="2.85546875" style="2" customWidth="1"/>
    <col min="776" max="778" width="15.7109375" style="2" customWidth="1"/>
    <col min="779" max="779" width="2.85546875" style="2" customWidth="1"/>
    <col min="780" max="780" width="10.85546875" style="2" customWidth="1"/>
    <col min="781" max="781" width="2.85546875" style="2" customWidth="1"/>
    <col min="782" max="783" width="15.7109375" style="2" customWidth="1"/>
    <col min="784" max="784" width="2.85546875" style="2" customWidth="1"/>
    <col min="785" max="785" width="52.85546875" style="2" customWidth="1"/>
    <col min="786" max="788" width="15.7109375" style="2" customWidth="1"/>
    <col min="789" max="789" width="2.85546875" style="2" customWidth="1"/>
    <col min="790" max="792" width="15.7109375" style="2" customWidth="1"/>
    <col min="793" max="793" width="2.85546875" style="2" customWidth="1"/>
    <col min="794" max="794" width="10.85546875" style="2" customWidth="1"/>
    <col min="795" max="795" width="2.85546875" style="2" customWidth="1"/>
    <col min="796" max="1024" width="11.42578125" style="2"/>
    <col min="1025" max="1025" width="2.85546875" style="2" customWidth="1"/>
    <col min="1026" max="1026" width="49.7109375" style="2" customWidth="1"/>
    <col min="1027" max="1027" width="6" style="2" customWidth="1"/>
    <col min="1028" max="1030" width="15.7109375" style="2" customWidth="1"/>
    <col min="1031" max="1031" width="2.85546875" style="2" customWidth="1"/>
    <col min="1032" max="1034" width="15.7109375" style="2" customWidth="1"/>
    <col min="1035" max="1035" width="2.85546875" style="2" customWidth="1"/>
    <col min="1036" max="1036" width="10.85546875" style="2" customWidth="1"/>
    <col min="1037" max="1037" width="2.85546875" style="2" customWidth="1"/>
    <col min="1038" max="1039" width="15.7109375" style="2" customWidth="1"/>
    <col min="1040" max="1040" width="2.85546875" style="2" customWidth="1"/>
    <col min="1041" max="1041" width="52.85546875" style="2" customWidth="1"/>
    <col min="1042" max="1044" width="15.7109375" style="2" customWidth="1"/>
    <col min="1045" max="1045" width="2.85546875" style="2" customWidth="1"/>
    <col min="1046" max="1048" width="15.7109375" style="2" customWidth="1"/>
    <col min="1049" max="1049" width="2.85546875" style="2" customWidth="1"/>
    <col min="1050" max="1050" width="10.85546875" style="2" customWidth="1"/>
    <col min="1051" max="1051" width="2.85546875" style="2" customWidth="1"/>
    <col min="1052" max="1280" width="11.42578125" style="2"/>
    <col min="1281" max="1281" width="2.85546875" style="2" customWidth="1"/>
    <col min="1282" max="1282" width="49.7109375" style="2" customWidth="1"/>
    <col min="1283" max="1283" width="6" style="2" customWidth="1"/>
    <col min="1284" max="1286" width="15.7109375" style="2" customWidth="1"/>
    <col min="1287" max="1287" width="2.85546875" style="2" customWidth="1"/>
    <col min="1288" max="1290" width="15.7109375" style="2" customWidth="1"/>
    <col min="1291" max="1291" width="2.85546875" style="2" customWidth="1"/>
    <col min="1292" max="1292" width="10.85546875" style="2" customWidth="1"/>
    <col min="1293" max="1293" width="2.85546875" style="2" customWidth="1"/>
    <col min="1294" max="1295" width="15.7109375" style="2" customWidth="1"/>
    <col min="1296" max="1296" width="2.85546875" style="2" customWidth="1"/>
    <col min="1297" max="1297" width="52.85546875" style="2" customWidth="1"/>
    <col min="1298" max="1300" width="15.7109375" style="2" customWidth="1"/>
    <col min="1301" max="1301" width="2.85546875" style="2" customWidth="1"/>
    <col min="1302" max="1304" width="15.7109375" style="2" customWidth="1"/>
    <col min="1305" max="1305" width="2.85546875" style="2" customWidth="1"/>
    <col min="1306" max="1306" width="10.85546875" style="2" customWidth="1"/>
    <col min="1307" max="1307" width="2.85546875" style="2" customWidth="1"/>
    <col min="1308" max="1536" width="11.42578125" style="2"/>
    <col min="1537" max="1537" width="2.85546875" style="2" customWidth="1"/>
    <col min="1538" max="1538" width="49.7109375" style="2" customWidth="1"/>
    <col min="1539" max="1539" width="6" style="2" customWidth="1"/>
    <col min="1540" max="1542" width="15.7109375" style="2" customWidth="1"/>
    <col min="1543" max="1543" width="2.85546875" style="2" customWidth="1"/>
    <col min="1544" max="1546" width="15.7109375" style="2" customWidth="1"/>
    <col min="1547" max="1547" width="2.85546875" style="2" customWidth="1"/>
    <col min="1548" max="1548" width="10.85546875" style="2" customWidth="1"/>
    <col min="1549" max="1549" width="2.85546875" style="2" customWidth="1"/>
    <col min="1550" max="1551" width="15.7109375" style="2" customWidth="1"/>
    <col min="1552" max="1552" width="2.85546875" style="2" customWidth="1"/>
    <col min="1553" max="1553" width="52.85546875" style="2" customWidth="1"/>
    <col min="1554" max="1556" width="15.7109375" style="2" customWidth="1"/>
    <col min="1557" max="1557" width="2.85546875" style="2" customWidth="1"/>
    <col min="1558" max="1560" width="15.7109375" style="2" customWidth="1"/>
    <col min="1561" max="1561" width="2.85546875" style="2" customWidth="1"/>
    <col min="1562" max="1562" width="10.85546875" style="2" customWidth="1"/>
    <col min="1563" max="1563" width="2.85546875" style="2" customWidth="1"/>
    <col min="1564" max="1792" width="11.42578125" style="2"/>
    <col min="1793" max="1793" width="2.85546875" style="2" customWidth="1"/>
    <col min="1794" max="1794" width="49.7109375" style="2" customWidth="1"/>
    <col min="1795" max="1795" width="6" style="2" customWidth="1"/>
    <col min="1796" max="1798" width="15.7109375" style="2" customWidth="1"/>
    <col min="1799" max="1799" width="2.85546875" style="2" customWidth="1"/>
    <col min="1800" max="1802" width="15.7109375" style="2" customWidth="1"/>
    <col min="1803" max="1803" width="2.85546875" style="2" customWidth="1"/>
    <col min="1804" max="1804" width="10.85546875" style="2" customWidth="1"/>
    <col min="1805" max="1805" width="2.85546875" style="2" customWidth="1"/>
    <col min="1806" max="1807" width="15.7109375" style="2" customWidth="1"/>
    <col min="1808" max="1808" width="2.85546875" style="2" customWidth="1"/>
    <col min="1809" max="1809" width="52.85546875" style="2" customWidth="1"/>
    <col min="1810" max="1812" width="15.7109375" style="2" customWidth="1"/>
    <col min="1813" max="1813" width="2.85546875" style="2" customWidth="1"/>
    <col min="1814" max="1816" width="15.7109375" style="2" customWidth="1"/>
    <col min="1817" max="1817" width="2.85546875" style="2" customWidth="1"/>
    <col min="1818" max="1818" width="10.85546875" style="2" customWidth="1"/>
    <col min="1819" max="1819" width="2.85546875" style="2" customWidth="1"/>
    <col min="1820" max="2048" width="11.42578125" style="2"/>
    <col min="2049" max="2049" width="2.85546875" style="2" customWidth="1"/>
    <col min="2050" max="2050" width="49.7109375" style="2" customWidth="1"/>
    <col min="2051" max="2051" width="6" style="2" customWidth="1"/>
    <col min="2052" max="2054" width="15.7109375" style="2" customWidth="1"/>
    <col min="2055" max="2055" width="2.85546875" style="2" customWidth="1"/>
    <col min="2056" max="2058" width="15.7109375" style="2" customWidth="1"/>
    <col min="2059" max="2059" width="2.85546875" style="2" customWidth="1"/>
    <col min="2060" max="2060" width="10.85546875" style="2" customWidth="1"/>
    <col min="2061" max="2061" width="2.85546875" style="2" customWidth="1"/>
    <col min="2062" max="2063" width="15.7109375" style="2" customWidth="1"/>
    <col min="2064" max="2064" width="2.85546875" style="2" customWidth="1"/>
    <col min="2065" max="2065" width="52.85546875" style="2" customWidth="1"/>
    <col min="2066" max="2068" width="15.7109375" style="2" customWidth="1"/>
    <col min="2069" max="2069" width="2.85546875" style="2" customWidth="1"/>
    <col min="2070" max="2072" width="15.7109375" style="2" customWidth="1"/>
    <col min="2073" max="2073" width="2.85546875" style="2" customWidth="1"/>
    <col min="2074" max="2074" width="10.85546875" style="2" customWidth="1"/>
    <col min="2075" max="2075" width="2.85546875" style="2" customWidth="1"/>
    <col min="2076" max="2304" width="11.42578125" style="2"/>
    <col min="2305" max="2305" width="2.85546875" style="2" customWidth="1"/>
    <col min="2306" max="2306" width="49.7109375" style="2" customWidth="1"/>
    <col min="2307" max="2307" width="6" style="2" customWidth="1"/>
    <col min="2308" max="2310" width="15.7109375" style="2" customWidth="1"/>
    <col min="2311" max="2311" width="2.85546875" style="2" customWidth="1"/>
    <col min="2312" max="2314" width="15.7109375" style="2" customWidth="1"/>
    <col min="2315" max="2315" width="2.85546875" style="2" customWidth="1"/>
    <col min="2316" max="2316" width="10.85546875" style="2" customWidth="1"/>
    <col min="2317" max="2317" width="2.85546875" style="2" customWidth="1"/>
    <col min="2318" max="2319" width="15.7109375" style="2" customWidth="1"/>
    <col min="2320" max="2320" width="2.85546875" style="2" customWidth="1"/>
    <col min="2321" max="2321" width="52.85546875" style="2" customWidth="1"/>
    <col min="2322" max="2324" width="15.7109375" style="2" customWidth="1"/>
    <col min="2325" max="2325" width="2.85546875" style="2" customWidth="1"/>
    <col min="2326" max="2328" width="15.7109375" style="2" customWidth="1"/>
    <col min="2329" max="2329" width="2.85546875" style="2" customWidth="1"/>
    <col min="2330" max="2330" width="10.85546875" style="2" customWidth="1"/>
    <col min="2331" max="2331" width="2.85546875" style="2" customWidth="1"/>
    <col min="2332" max="2560" width="11.42578125" style="2"/>
    <col min="2561" max="2561" width="2.85546875" style="2" customWidth="1"/>
    <col min="2562" max="2562" width="49.7109375" style="2" customWidth="1"/>
    <col min="2563" max="2563" width="6" style="2" customWidth="1"/>
    <col min="2564" max="2566" width="15.7109375" style="2" customWidth="1"/>
    <col min="2567" max="2567" width="2.85546875" style="2" customWidth="1"/>
    <col min="2568" max="2570" width="15.7109375" style="2" customWidth="1"/>
    <col min="2571" max="2571" width="2.85546875" style="2" customWidth="1"/>
    <col min="2572" max="2572" width="10.85546875" style="2" customWidth="1"/>
    <col min="2573" max="2573" width="2.85546875" style="2" customWidth="1"/>
    <col min="2574" max="2575" width="15.7109375" style="2" customWidth="1"/>
    <col min="2576" max="2576" width="2.85546875" style="2" customWidth="1"/>
    <col min="2577" max="2577" width="52.85546875" style="2" customWidth="1"/>
    <col min="2578" max="2580" width="15.7109375" style="2" customWidth="1"/>
    <col min="2581" max="2581" width="2.85546875" style="2" customWidth="1"/>
    <col min="2582" max="2584" width="15.7109375" style="2" customWidth="1"/>
    <col min="2585" max="2585" width="2.85546875" style="2" customWidth="1"/>
    <col min="2586" max="2586" width="10.85546875" style="2" customWidth="1"/>
    <col min="2587" max="2587" width="2.85546875" style="2" customWidth="1"/>
    <col min="2588" max="2816" width="11.42578125" style="2"/>
    <col min="2817" max="2817" width="2.85546875" style="2" customWidth="1"/>
    <col min="2818" max="2818" width="49.7109375" style="2" customWidth="1"/>
    <col min="2819" max="2819" width="6" style="2" customWidth="1"/>
    <col min="2820" max="2822" width="15.7109375" style="2" customWidth="1"/>
    <col min="2823" max="2823" width="2.85546875" style="2" customWidth="1"/>
    <col min="2824" max="2826" width="15.7109375" style="2" customWidth="1"/>
    <col min="2827" max="2827" width="2.85546875" style="2" customWidth="1"/>
    <col min="2828" max="2828" width="10.85546875" style="2" customWidth="1"/>
    <col min="2829" max="2829" width="2.85546875" style="2" customWidth="1"/>
    <col min="2830" max="2831" width="15.7109375" style="2" customWidth="1"/>
    <col min="2832" max="2832" width="2.85546875" style="2" customWidth="1"/>
    <col min="2833" max="2833" width="52.85546875" style="2" customWidth="1"/>
    <col min="2834" max="2836" width="15.7109375" style="2" customWidth="1"/>
    <col min="2837" max="2837" width="2.85546875" style="2" customWidth="1"/>
    <col min="2838" max="2840" width="15.7109375" style="2" customWidth="1"/>
    <col min="2841" max="2841" width="2.85546875" style="2" customWidth="1"/>
    <col min="2842" max="2842" width="10.85546875" style="2" customWidth="1"/>
    <col min="2843" max="2843" width="2.85546875" style="2" customWidth="1"/>
    <col min="2844" max="3072" width="11.42578125" style="2"/>
    <col min="3073" max="3073" width="2.85546875" style="2" customWidth="1"/>
    <col min="3074" max="3074" width="49.7109375" style="2" customWidth="1"/>
    <col min="3075" max="3075" width="6" style="2" customWidth="1"/>
    <col min="3076" max="3078" width="15.7109375" style="2" customWidth="1"/>
    <col min="3079" max="3079" width="2.85546875" style="2" customWidth="1"/>
    <col min="3080" max="3082" width="15.7109375" style="2" customWidth="1"/>
    <col min="3083" max="3083" width="2.85546875" style="2" customWidth="1"/>
    <col min="3084" max="3084" width="10.85546875" style="2" customWidth="1"/>
    <col min="3085" max="3085" width="2.85546875" style="2" customWidth="1"/>
    <col min="3086" max="3087" width="15.7109375" style="2" customWidth="1"/>
    <col min="3088" max="3088" width="2.85546875" style="2" customWidth="1"/>
    <col min="3089" max="3089" width="52.85546875" style="2" customWidth="1"/>
    <col min="3090" max="3092" width="15.7109375" style="2" customWidth="1"/>
    <col min="3093" max="3093" width="2.85546875" style="2" customWidth="1"/>
    <col min="3094" max="3096" width="15.7109375" style="2" customWidth="1"/>
    <col min="3097" max="3097" width="2.85546875" style="2" customWidth="1"/>
    <col min="3098" max="3098" width="10.85546875" style="2" customWidth="1"/>
    <col min="3099" max="3099" width="2.85546875" style="2" customWidth="1"/>
    <col min="3100" max="3328" width="11.42578125" style="2"/>
    <col min="3329" max="3329" width="2.85546875" style="2" customWidth="1"/>
    <col min="3330" max="3330" width="49.7109375" style="2" customWidth="1"/>
    <col min="3331" max="3331" width="6" style="2" customWidth="1"/>
    <col min="3332" max="3334" width="15.7109375" style="2" customWidth="1"/>
    <col min="3335" max="3335" width="2.85546875" style="2" customWidth="1"/>
    <col min="3336" max="3338" width="15.7109375" style="2" customWidth="1"/>
    <col min="3339" max="3339" width="2.85546875" style="2" customWidth="1"/>
    <col min="3340" max="3340" width="10.85546875" style="2" customWidth="1"/>
    <col min="3341" max="3341" width="2.85546875" style="2" customWidth="1"/>
    <col min="3342" max="3343" width="15.7109375" style="2" customWidth="1"/>
    <col min="3344" max="3344" width="2.85546875" style="2" customWidth="1"/>
    <col min="3345" max="3345" width="52.85546875" style="2" customWidth="1"/>
    <col min="3346" max="3348" width="15.7109375" style="2" customWidth="1"/>
    <col min="3349" max="3349" width="2.85546875" style="2" customWidth="1"/>
    <col min="3350" max="3352" width="15.7109375" style="2" customWidth="1"/>
    <col min="3353" max="3353" width="2.85546875" style="2" customWidth="1"/>
    <col min="3354" max="3354" width="10.85546875" style="2" customWidth="1"/>
    <col min="3355" max="3355" width="2.85546875" style="2" customWidth="1"/>
    <col min="3356" max="3584" width="11.42578125" style="2"/>
    <col min="3585" max="3585" width="2.85546875" style="2" customWidth="1"/>
    <col min="3586" max="3586" width="49.7109375" style="2" customWidth="1"/>
    <col min="3587" max="3587" width="6" style="2" customWidth="1"/>
    <col min="3588" max="3590" width="15.7109375" style="2" customWidth="1"/>
    <col min="3591" max="3591" width="2.85546875" style="2" customWidth="1"/>
    <col min="3592" max="3594" width="15.7109375" style="2" customWidth="1"/>
    <col min="3595" max="3595" width="2.85546875" style="2" customWidth="1"/>
    <col min="3596" max="3596" width="10.85546875" style="2" customWidth="1"/>
    <col min="3597" max="3597" width="2.85546875" style="2" customWidth="1"/>
    <col min="3598" max="3599" width="15.7109375" style="2" customWidth="1"/>
    <col min="3600" max="3600" width="2.85546875" style="2" customWidth="1"/>
    <col min="3601" max="3601" width="52.85546875" style="2" customWidth="1"/>
    <col min="3602" max="3604" width="15.7109375" style="2" customWidth="1"/>
    <col min="3605" max="3605" width="2.85546875" style="2" customWidth="1"/>
    <col min="3606" max="3608" width="15.7109375" style="2" customWidth="1"/>
    <col min="3609" max="3609" width="2.85546875" style="2" customWidth="1"/>
    <col min="3610" max="3610" width="10.85546875" style="2" customWidth="1"/>
    <col min="3611" max="3611" width="2.85546875" style="2" customWidth="1"/>
    <col min="3612" max="3840" width="11.42578125" style="2"/>
    <col min="3841" max="3841" width="2.85546875" style="2" customWidth="1"/>
    <col min="3842" max="3842" width="49.7109375" style="2" customWidth="1"/>
    <col min="3843" max="3843" width="6" style="2" customWidth="1"/>
    <col min="3844" max="3846" width="15.7109375" style="2" customWidth="1"/>
    <col min="3847" max="3847" width="2.85546875" style="2" customWidth="1"/>
    <col min="3848" max="3850" width="15.7109375" style="2" customWidth="1"/>
    <col min="3851" max="3851" width="2.85546875" style="2" customWidth="1"/>
    <col min="3852" max="3852" width="10.85546875" style="2" customWidth="1"/>
    <col min="3853" max="3853" width="2.85546875" style="2" customWidth="1"/>
    <col min="3854" max="3855" width="15.7109375" style="2" customWidth="1"/>
    <col min="3856" max="3856" width="2.85546875" style="2" customWidth="1"/>
    <col min="3857" max="3857" width="52.85546875" style="2" customWidth="1"/>
    <col min="3858" max="3860" width="15.7109375" style="2" customWidth="1"/>
    <col min="3861" max="3861" width="2.85546875" style="2" customWidth="1"/>
    <col min="3862" max="3864" width="15.7109375" style="2" customWidth="1"/>
    <col min="3865" max="3865" width="2.85546875" style="2" customWidth="1"/>
    <col min="3866" max="3866" width="10.85546875" style="2" customWidth="1"/>
    <col min="3867" max="3867" width="2.85546875" style="2" customWidth="1"/>
    <col min="3868" max="4096" width="11.42578125" style="2"/>
    <col min="4097" max="4097" width="2.85546875" style="2" customWidth="1"/>
    <col min="4098" max="4098" width="49.7109375" style="2" customWidth="1"/>
    <col min="4099" max="4099" width="6" style="2" customWidth="1"/>
    <col min="4100" max="4102" width="15.7109375" style="2" customWidth="1"/>
    <col min="4103" max="4103" width="2.85546875" style="2" customWidth="1"/>
    <col min="4104" max="4106" width="15.7109375" style="2" customWidth="1"/>
    <col min="4107" max="4107" width="2.85546875" style="2" customWidth="1"/>
    <col min="4108" max="4108" width="10.85546875" style="2" customWidth="1"/>
    <col min="4109" max="4109" width="2.85546875" style="2" customWidth="1"/>
    <col min="4110" max="4111" width="15.7109375" style="2" customWidth="1"/>
    <col min="4112" max="4112" width="2.85546875" style="2" customWidth="1"/>
    <col min="4113" max="4113" width="52.85546875" style="2" customWidth="1"/>
    <col min="4114" max="4116" width="15.7109375" style="2" customWidth="1"/>
    <col min="4117" max="4117" width="2.85546875" style="2" customWidth="1"/>
    <col min="4118" max="4120" width="15.7109375" style="2" customWidth="1"/>
    <col min="4121" max="4121" width="2.85546875" style="2" customWidth="1"/>
    <col min="4122" max="4122" width="10.85546875" style="2" customWidth="1"/>
    <col min="4123" max="4123" width="2.85546875" style="2" customWidth="1"/>
    <col min="4124" max="4352" width="11.42578125" style="2"/>
    <col min="4353" max="4353" width="2.85546875" style="2" customWidth="1"/>
    <col min="4354" max="4354" width="49.7109375" style="2" customWidth="1"/>
    <col min="4355" max="4355" width="6" style="2" customWidth="1"/>
    <col min="4356" max="4358" width="15.7109375" style="2" customWidth="1"/>
    <col min="4359" max="4359" width="2.85546875" style="2" customWidth="1"/>
    <col min="4360" max="4362" width="15.7109375" style="2" customWidth="1"/>
    <col min="4363" max="4363" width="2.85546875" style="2" customWidth="1"/>
    <col min="4364" max="4364" width="10.85546875" style="2" customWidth="1"/>
    <col min="4365" max="4365" width="2.85546875" style="2" customWidth="1"/>
    <col min="4366" max="4367" width="15.7109375" style="2" customWidth="1"/>
    <col min="4368" max="4368" width="2.85546875" style="2" customWidth="1"/>
    <col min="4369" max="4369" width="52.85546875" style="2" customWidth="1"/>
    <col min="4370" max="4372" width="15.7109375" style="2" customWidth="1"/>
    <col min="4373" max="4373" width="2.85546875" style="2" customWidth="1"/>
    <col min="4374" max="4376" width="15.7109375" style="2" customWidth="1"/>
    <col min="4377" max="4377" width="2.85546875" style="2" customWidth="1"/>
    <col min="4378" max="4378" width="10.85546875" style="2" customWidth="1"/>
    <col min="4379" max="4379" width="2.85546875" style="2" customWidth="1"/>
    <col min="4380" max="4608" width="11.42578125" style="2"/>
    <col min="4609" max="4609" width="2.85546875" style="2" customWidth="1"/>
    <col min="4610" max="4610" width="49.7109375" style="2" customWidth="1"/>
    <col min="4611" max="4611" width="6" style="2" customWidth="1"/>
    <col min="4612" max="4614" width="15.7109375" style="2" customWidth="1"/>
    <col min="4615" max="4615" width="2.85546875" style="2" customWidth="1"/>
    <col min="4616" max="4618" width="15.7109375" style="2" customWidth="1"/>
    <col min="4619" max="4619" width="2.85546875" style="2" customWidth="1"/>
    <col min="4620" max="4620" width="10.85546875" style="2" customWidth="1"/>
    <col min="4621" max="4621" width="2.85546875" style="2" customWidth="1"/>
    <col min="4622" max="4623" width="15.7109375" style="2" customWidth="1"/>
    <col min="4624" max="4624" width="2.85546875" style="2" customWidth="1"/>
    <col min="4625" max="4625" width="52.85546875" style="2" customWidth="1"/>
    <col min="4626" max="4628" width="15.7109375" style="2" customWidth="1"/>
    <col min="4629" max="4629" width="2.85546875" style="2" customWidth="1"/>
    <col min="4630" max="4632" width="15.7109375" style="2" customWidth="1"/>
    <col min="4633" max="4633" width="2.85546875" style="2" customWidth="1"/>
    <col min="4634" max="4634" width="10.85546875" style="2" customWidth="1"/>
    <col min="4635" max="4635" width="2.85546875" style="2" customWidth="1"/>
    <col min="4636" max="4864" width="11.42578125" style="2"/>
    <col min="4865" max="4865" width="2.85546875" style="2" customWidth="1"/>
    <col min="4866" max="4866" width="49.7109375" style="2" customWidth="1"/>
    <col min="4867" max="4867" width="6" style="2" customWidth="1"/>
    <col min="4868" max="4870" width="15.7109375" style="2" customWidth="1"/>
    <col min="4871" max="4871" width="2.85546875" style="2" customWidth="1"/>
    <col min="4872" max="4874" width="15.7109375" style="2" customWidth="1"/>
    <col min="4875" max="4875" width="2.85546875" style="2" customWidth="1"/>
    <col min="4876" max="4876" width="10.85546875" style="2" customWidth="1"/>
    <col min="4877" max="4877" width="2.85546875" style="2" customWidth="1"/>
    <col min="4878" max="4879" width="15.7109375" style="2" customWidth="1"/>
    <col min="4880" max="4880" width="2.85546875" style="2" customWidth="1"/>
    <col min="4881" max="4881" width="52.85546875" style="2" customWidth="1"/>
    <col min="4882" max="4884" width="15.7109375" style="2" customWidth="1"/>
    <col min="4885" max="4885" width="2.85546875" style="2" customWidth="1"/>
    <col min="4886" max="4888" width="15.7109375" style="2" customWidth="1"/>
    <col min="4889" max="4889" width="2.85546875" style="2" customWidth="1"/>
    <col min="4890" max="4890" width="10.85546875" style="2" customWidth="1"/>
    <col min="4891" max="4891" width="2.85546875" style="2" customWidth="1"/>
    <col min="4892" max="5120" width="11.42578125" style="2"/>
    <col min="5121" max="5121" width="2.85546875" style="2" customWidth="1"/>
    <col min="5122" max="5122" width="49.7109375" style="2" customWidth="1"/>
    <col min="5123" max="5123" width="6" style="2" customWidth="1"/>
    <col min="5124" max="5126" width="15.7109375" style="2" customWidth="1"/>
    <col min="5127" max="5127" width="2.85546875" style="2" customWidth="1"/>
    <col min="5128" max="5130" width="15.7109375" style="2" customWidth="1"/>
    <col min="5131" max="5131" width="2.85546875" style="2" customWidth="1"/>
    <col min="5132" max="5132" width="10.85546875" style="2" customWidth="1"/>
    <col min="5133" max="5133" width="2.85546875" style="2" customWidth="1"/>
    <col min="5134" max="5135" width="15.7109375" style="2" customWidth="1"/>
    <col min="5136" max="5136" width="2.85546875" style="2" customWidth="1"/>
    <col min="5137" max="5137" width="52.85546875" style="2" customWidth="1"/>
    <col min="5138" max="5140" width="15.7109375" style="2" customWidth="1"/>
    <col min="5141" max="5141" width="2.85546875" style="2" customWidth="1"/>
    <col min="5142" max="5144" width="15.7109375" style="2" customWidth="1"/>
    <col min="5145" max="5145" width="2.85546875" style="2" customWidth="1"/>
    <col min="5146" max="5146" width="10.85546875" style="2" customWidth="1"/>
    <col min="5147" max="5147" width="2.85546875" style="2" customWidth="1"/>
    <col min="5148" max="5376" width="11.42578125" style="2"/>
    <col min="5377" max="5377" width="2.85546875" style="2" customWidth="1"/>
    <col min="5378" max="5378" width="49.7109375" style="2" customWidth="1"/>
    <col min="5379" max="5379" width="6" style="2" customWidth="1"/>
    <col min="5380" max="5382" width="15.7109375" style="2" customWidth="1"/>
    <col min="5383" max="5383" width="2.85546875" style="2" customWidth="1"/>
    <col min="5384" max="5386" width="15.7109375" style="2" customWidth="1"/>
    <col min="5387" max="5387" width="2.85546875" style="2" customWidth="1"/>
    <col min="5388" max="5388" width="10.85546875" style="2" customWidth="1"/>
    <col min="5389" max="5389" width="2.85546875" style="2" customWidth="1"/>
    <col min="5390" max="5391" width="15.7109375" style="2" customWidth="1"/>
    <col min="5392" max="5392" width="2.85546875" style="2" customWidth="1"/>
    <col min="5393" max="5393" width="52.85546875" style="2" customWidth="1"/>
    <col min="5394" max="5396" width="15.7109375" style="2" customWidth="1"/>
    <col min="5397" max="5397" width="2.85546875" style="2" customWidth="1"/>
    <col min="5398" max="5400" width="15.7109375" style="2" customWidth="1"/>
    <col min="5401" max="5401" width="2.85546875" style="2" customWidth="1"/>
    <col min="5402" max="5402" width="10.85546875" style="2" customWidth="1"/>
    <col min="5403" max="5403" width="2.85546875" style="2" customWidth="1"/>
    <col min="5404" max="5632" width="11.42578125" style="2"/>
    <col min="5633" max="5633" width="2.85546875" style="2" customWidth="1"/>
    <col min="5634" max="5634" width="49.7109375" style="2" customWidth="1"/>
    <col min="5635" max="5635" width="6" style="2" customWidth="1"/>
    <col min="5636" max="5638" width="15.7109375" style="2" customWidth="1"/>
    <col min="5639" max="5639" width="2.85546875" style="2" customWidth="1"/>
    <col min="5640" max="5642" width="15.7109375" style="2" customWidth="1"/>
    <col min="5643" max="5643" width="2.85546875" style="2" customWidth="1"/>
    <col min="5644" max="5644" width="10.85546875" style="2" customWidth="1"/>
    <col min="5645" max="5645" width="2.85546875" style="2" customWidth="1"/>
    <col min="5646" max="5647" width="15.7109375" style="2" customWidth="1"/>
    <col min="5648" max="5648" width="2.85546875" style="2" customWidth="1"/>
    <col min="5649" max="5649" width="52.85546875" style="2" customWidth="1"/>
    <col min="5650" max="5652" width="15.7109375" style="2" customWidth="1"/>
    <col min="5653" max="5653" width="2.85546875" style="2" customWidth="1"/>
    <col min="5654" max="5656" width="15.7109375" style="2" customWidth="1"/>
    <col min="5657" max="5657" width="2.85546875" style="2" customWidth="1"/>
    <col min="5658" max="5658" width="10.85546875" style="2" customWidth="1"/>
    <col min="5659" max="5659" width="2.85546875" style="2" customWidth="1"/>
    <col min="5660" max="5888" width="11.42578125" style="2"/>
    <col min="5889" max="5889" width="2.85546875" style="2" customWidth="1"/>
    <col min="5890" max="5890" width="49.7109375" style="2" customWidth="1"/>
    <col min="5891" max="5891" width="6" style="2" customWidth="1"/>
    <col min="5892" max="5894" width="15.7109375" style="2" customWidth="1"/>
    <col min="5895" max="5895" width="2.85546875" style="2" customWidth="1"/>
    <col min="5896" max="5898" width="15.7109375" style="2" customWidth="1"/>
    <col min="5899" max="5899" width="2.85546875" style="2" customWidth="1"/>
    <col min="5900" max="5900" width="10.85546875" style="2" customWidth="1"/>
    <col min="5901" max="5901" width="2.85546875" style="2" customWidth="1"/>
    <col min="5902" max="5903" width="15.7109375" style="2" customWidth="1"/>
    <col min="5904" max="5904" width="2.85546875" style="2" customWidth="1"/>
    <col min="5905" max="5905" width="52.85546875" style="2" customWidth="1"/>
    <col min="5906" max="5908" width="15.7109375" style="2" customWidth="1"/>
    <col min="5909" max="5909" width="2.85546875" style="2" customWidth="1"/>
    <col min="5910" max="5912" width="15.7109375" style="2" customWidth="1"/>
    <col min="5913" max="5913" width="2.85546875" style="2" customWidth="1"/>
    <col min="5914" max="5914" width="10.85546875" style="2" customWidth="1"/>
    <col min="5915" max="5915" width="2.85546875" style="2" customWidth="1"/>
    <col min="5916" max="6144" width="11.42578125" style="2"/>
    <col min="6145" max="6145" width="2.85546875" style="2" customWidth="1"/>
    <col min="6146" max="6146" width="49.7109375" style="2" customWidth="1"/>
    <col min="6147" max="6147" width="6" style="2" customWidth="1"/>
    <col min="6148" max="6150" width="15.7109375" style="2" customWidth="1"/>
    <col min="6151" max="6151" width="2.85546875" style="2" customWidth="1"/>
    <col min="6152" max="6154" width="15.7109375" style="2" customWidth="1"/>
    <col min="6155" max="6155" width="2.85546875" style="2" customWidth="1"/>
    <col min="6156" max="6156" width="10.85546875" style="2" customWidth="1"/>
    <col min="6157" max="6157" width="2.85546875" style="2" customWidth="1"/>
    <col min="6158" max="6159" width="15.7109375" style="2" customWidth="1"/>
    <col min="6160" max="6160" width="2.85546875" style="2" customWidth="1"/>
    <col min="6161" max="6161" width="52.85546875" style="2" customWidth="1"/>
    <col min="6162" max="6164" width="15.7109375" style="2" customWidth="1"/>
    <col min="6165" max="6165" width="2.85546875" style="2" customWidth="1"/>
    <col min="6166" max="6168" width="15.7109375" style="2" customWidth="1"/>
    <col min="6169" max="6169" width="2.85546875" style="2" customWidth="1"/>
    <col min="6170" max="6170" width="10.85546875" style="2" customWidth="1"/>
    <col min="6171" max="6171" width="2.85546875" style="2" customWidth="1"/>
    <col min="6172" max="6400" width="11.42578125" style="2"/>
    <col min="6401" max="6401" width="2.85546875" style="2" customWidth="1"/>
    <col min="6402" max="6402" width="49.7109375" style="2" customWidth="1"/>
    <col min="6403" max="6403" width="6" style="2" customWidth="1"/>
    <col min="6404" max="6406" width="15.7109375" style="2" customWidth="1"/>
    <col min="6407" max="6407" width="2.85546875" style="2" customWidth="1"/>
    <col min="6408" max="6410" width="15.7109375" style="2" customWidth="1"/>
    <col min="6411" max="6411" width="2.85546875" style="2" customWidth="1"/>
    <col min="6412" max="6412" width="10.85546875" style="2" customWidth="1"/>
    <col min="6413" max="6413" width="2.85546875" style="2" customWidth="1"/>
    <col min="6414" max="6415" width="15.7109375" style="2" customWidth="1"/>
    <col min="6416" max="6416" width="2.85546875" style="2" customWidth="1"/>
    <col min="6417" max="6417" width="52.85546875" style="2" customWidth="1"/>
    <col min="6418" max="6420" width="15.7109375" style="2" customWidth="1"/>
    <col min="6421" max="6421" width="2.85546875" style="2" customWidth="1"/>
    <col min="6422" max="6424" width="15.7109375" style="2" customWidth="1"/>
    <col min="6425" max="6425" width="2.85546875" style="2" customWidth="1"/>
    <col min="6426" max="6426" width="10.85546875" style="2" customWidth="1"/>
    <col min="6427" max="6427" width="2.85546875" style="2" customWidth="1"/>
    <col min="6428" max="6656" width="11.42578125" style="2"/>
    <col min="6657" max="6657" width="2.85546875" style="2" customWidth="1"/>
    <col min="6658" max="6658" width="49.7109375" style="2" customWidth="1"/>
    <col min="6659" max="6659" width="6" style="2" customWidth="1"/>
    <col min="6660" max="6662" width="15.7109375" style="2" customWidth="1"/>
    <col min="6663" max="6663" width="2.85546875" style="2" customWidth="1"/>
    <col min="6664" max="6666" width="15.7109375" style="2" customWidth="1"/>
    <col min="6667" max="6667" width="2.85546875" style="2" customWidth="1"/>
    <col min="6668" max="6668" width="10.85546875" style="2" customWidth="1"/>
    <col min="6669" max="6669" width="2.85546875" style="2" customWidth="1"/>
    <col min="6670" max="6671" width="15.7109375" style="2" customWidth="1"/>
    <col min="6672" max="6672" width="2.85546875" style="2" customWidth="1"/>
    <col min="6673" max="6673" width="52.85546875" style="2" customWidth="1"/>
    <col min="6674" max="6676" width="15.7109375" style="2" customWidth="1"/>
    <col min="6677" max="6677" width="2.85546875" style="2" customWidth="1"/>
    <col min="6678" max="6680" width="15.7109375" style="2" customWidth="1"/>
    <col min="6681" max="6681" width="2.85546875" style="2" customWidth="1"/>
    <col min="6682" max="6682" width="10.85546875" style="2" customWidth="1"/>
    <col min="6683" max="6683" width="2.85546875" style="2" customWidth="1"/>
    <col min="6684" max="6912" width="11.42578125" style="2"/>
    <col min="6913" max="6913" width="2.85546875" style="2" customWidth="1"/>
    <col min="6914" max="6914" width="49.7109375" style="2" customWidth="1"/>
    <col min="6915" max="6915" width="6" style="2" customWidth="1"/>
    <col min="6916" max="6918" width="15.7109375" style="2" customWidth="1"/>
    <col min="6919" max="6919" width="2.85546875" style="2" customWidth="1"/>
    <col min="6920" max="6922" width="15.7109375" style="2" customWidth="1"/>
    <col min="6923" max="6923" width="2.85546875" style="2" customWidth="1"/>
    <col min="6924" max="6924" width="10.85546875" style="2" customWidth="1"/>
    <col min="6925" max="6925" width="2.85546875" style="2" customWidth="1"/>
    <col min="6926" max="6927" width="15.7109375" style="2" customWidth="1"/>
    <col min="6928" max="6928" width="2.85546875" style="2" customWidth="1"/>
    <col min="6929" max="6929" width="52.85546875" style="2" customWidth="1"/>
    <col min="6930" max="6932" width="15.7109375" style="2" customWidth="1"/>
    <col min="6933" max="6933" width="2.85546875" style="2" customWidth="1"/>
    <col min="6934" max="6936" width="15.7109375" style="2" customWidth="1"/>
    <col min="6937" max="6937" width="2.85546875" style="2" customWidth="1"/>
    <col min="6938" max="6938" width="10.85546875" style="2" customWidth="1"/>
    <col min="6939" max="6939" width="2.85546875" style="2" customWidth="1"/>
    <col min="6940" max="7168" width="11.42578125" style="2"/>
    <col min="7169" max="7169" width="2.85546875" style="2" customWidth="1"/>
    <col min="7170" max="7170" width="49.7109375" style="2" customWidth="1"/>
    <col min="7171" max="7171" width="6" style="2" customWidth="1"/>
    <col min="7172" max="7174" width="15.7109375" style="2" customWidth="1"/>
    <col min="7175" max="7175" width="2.85546875" style="2" customWidth="1"/>
    <col min="7176" max="7178" width="15.7109375" style="2" customWidth="1"/>
    <col min="7179" max="7179" width="2.85546875" style="2" customWidth="1"/>
    <col min="7180" max="7180" width="10.85546875" style="2" customWidth="1"/>
    <col min="7181" max="7181" width="2.85546875" style="2" customWidth="1"/>
    <col min="7182" max="7183" width="15.7109375" style="2" customWidth="1"/>
    <col min="7184" max="7184" width="2.85546875" style="2" customWidth="1"/>
    <col min="7185" max="7185" width="52.85546875" style="2" customWidth="1"/>
    <col min="7186" max="7188" width="15.7109375" style="2" customWidth="1"/>
    <col min="7189" max="7189" width="2.85546875" style="2" customWidth="1"/>
    <col min="7190" max="7192" width="15.7109375" style="2" customWidth="1"/>
    <col min="7193" max="7193" width="2.85546875" style="2" customWidth="1"/>
    <col min="7194" max="7194" width="10.85546875" style="2" customWidth="1"/>
    <col min="7195" max="7195" width="2.85546875" style="2" customWidth="1"/>
    <col min="7196" max="7424" width="11.42578125" style="2"/>
    <col min="7425" max="7425" width="2.85546875" style="2" customWidth="1"/>
    <col min="7426" max="7426" width="49.7109375" style="2" customWidth="1"/>
    <col min="7427" max="7427" width="6" style="2" customWidth="1"/>
    <col min="7428" max="7430" width="15.7109375" style="2" customWidth="1"/>
    <col min="7431" max="7431" width="2.85546875" style="2" customWidth="1"/>
    <col min="7432" max="7434" width="15.7109375" style="2" customWidth="1"/>
    <col min="7435" max="7435" width="2.85546875" style="2" customWidth="1"/>
    <col min="7436" max="7436" width="10.85546875" style="2" customWidth="1"/>
    <col min="7437" max="7437" width="2.85546875" style="2" customWidth="1"/>
    <col min="7438" max="7439" width="15.7109375" style="2" customWidth="1"/>
    <col min="7440" max="7440" width="2.85546875" style="2" customWidth="1"/>
    <col min="7441" max="7441" width="52.85546875" style="2" customWidth="1"/>
    <col min="7442" max="7444" width="15.7109375" style="2" customWidth="1"/>
    <col min="7445" max="7445" width="2.85546875" style="2" customWidth="1"/>
    <col min="7446" max="7448" width="15.7109375" style="2" customWidth="1"/>
    <col min="7449" max="7449" width="2.85546875" style="2" customWidth="1"/>
    <col min="7450" max="7450" width="10.85546875" style="2" customWidth="1"/>
    <col min="7451" max="7451" width="2.85546875" style="2" customWidth="1"/>
    <col min="7452" max="7680" width="11.42578125" style="2"/>
    <col min="7681" max="7681" width="2.85546875" style="2" customWidth="1"/>
    <col min="7682" max="7682" width="49.7109375" style="2" customWidth="1"/>
    <col min="7683" max="7683" width="6" style="2" customWidth="1"/>
    <col min="7684" max="7686" width="15.7109375" style="2" customWidth="1"/>
    <col min="7687" max="7687" width="2.85546875" style="2" customWidth="1"/>
    <col min="7688" max="7690" width="15.7109375" style="2" customWidth="1"/>
    <col min="7691" max="7691" width="2.85546875" style="2" customWidth="1"/>
    <col min="7692" max="7692" width="10.85546875" style="2" customWidth="1"/>
    <col min="7693" max="7693" width="2.85546875" style="2" customWidth="1"/>
    <col min="7694" max="7695" width="15.7109375" style="2" customWidth="1"/>
    <col min="7696" max="7696" width="2.85546875" style="2" customWidth="1"/>
    <col min="7697" max="7697" width="52.85546875" style="2" customWidth="1"/>
    <col min="7698" max="7700" width="15.7109375" style="2" customWidth="1"/>
    <col min="7701" max="7701" width="2.85546875" style="2" customWidth="1"/>
    <col min="7702" max="7704" width="15.7109375" style="2" customWidth="1"/>
    <col min="7705" max="7705" width="2.85546875" style="2" customWidth="1"/>
    <col min="7706" max="7706" width="10.85546875" style="2" customWidth="1"/>
    <col min="7707" max="7707" width="2.85546875" style="2" customWidth="1"/>
    <col min="7708" max="7936" width="11.42578125" style="2"/>
    <col min="7937" max="7937" width="2.85546875" style="2" customWidth="1"/>
    <col min="7938" max="7938" width="49.7109375" style="2" customWidth="1"/>
    <col min="7939" max="7939" width="6" style="2" customWidth="1"/>
    <col min="7940" max="7942" width="15.7109375" style="2" customWidth="1"/>
    <col min="7943" max="7943" width="2.85546875" style="2" customWidth="1"/>
    <col min="7944" max="7946" width="15.7109375" style="2" customWidth="1"/>
    <col min="7947" max="7947" width="2.85546875" style="2" customWidth="1"/>
    <col min="7948" max="7948" width="10.85546875" style="2" customWidth="1"/>
    <col min="7949" max="7949" width="2.85546875" style="2" customWidth="1"/>
    <col min="7950" max="7951" width="15.7109375" style="2" customWidth="1"/>
    <col min="7952" max="7952" width="2.85546875" style="2" customWidth="1"/>
    <col min="7953" max="7953" width="52.85546875" style="2" customWidth="1"/>
    <col min="7954" max="7956" width="15.7109375" style="2" customWidth="1"/>
    <col min="7957" max="7957" width="2.85546875" style="2" customWidth="1"/>
    <col min="7958" max="7960" width="15.7109375" style="2" customWidth="1"/>
    <col min="7961" max="7961" width="2.85546875" style="2" customWidth="1"/>
    <col min="7962" max="7962" width="10.85546875" style="2" customWidth="1"/>
    <col min="7963" max="7963" width="2.85546875" style="2" customWidth="1"/>
    <col min="7964" max="8192" width="11.42578125" style="2"/>
    <col min="8193" max="8193" width="2.85546875" style="2" customWidth="1"/>
    <col min="8194" max="8194" width="49.7109375" style="2" customWidth="1"/>
    <col min="8195" max="8195" width="6" style="2" customWidth="1"/>
    <col min="8196" max="8198" width="15.7109375" style="2" customWidth="1"/>
    <col min="8199" max="8199" width="2.85546875" style="2" customWidth="1"/>
    <col min="8200" max="8202" width="15.7109375" style="2" customWidth="1"/>
    <col min="8203" max="8203" width="2.85546875" style="2" customWidth="1"/>
    <col min="8204" max="8204" width="10.85546875" style="2" customWidth="1"/>
    <col min="8205" max="8205" width="2.85546875" style="2" customWidth="1"/>
    <col min="8206" max="8207" width="15.7109375" style="2" customWidth="1"/>
    <col min="8208" max="8208" width="2.85546875" style="2" customWidth="1"/>
    <col min="8209" max="8209" width="52.85546875" style="2" customWidth="1"/>
    <col min="8210" max="8212" width="15.7109375" style="2" customWidth="1"/>
    <col min="8213" max="8213" width="2.85546875" style="2" customWidth="1"/>
    <col min="8214" max="8216" width="15.7109375" style="2" customWidth="1"/>
    <col min="8217" max="8217" width="2.85546875" style="2" customWidth="1"/>
    <col min="8218" max="8218" width="10.85546875" style="2" customWidth="1"/>
    <col min="8219" max="8219" width="2.85546875" style="2" customWidth="1"/>
    <col min="8220" max="8448" width="11.42578125" style="2"/>
    <col min="8449" max="8449" width="2.85546875" style="2" customWidth="1"/>
    <col min="8450" max="8450" width="49.7109375" style="2" customWidth="1"/>
    <col min="8451" max="8451" width="6" style="2" customWidth="1"/>
    <col min="8452" max="8454" width="15.7109375" style="2" customWidth="1"/>
    <col min="8455" max="8455" width="2.85546875" style="2" customWidth="1"/>
    <col min="8456" max="8458" width="15.7109375" style="2" customWidth="1"/>
    <col min="8459" max="8459" width="2.85546875" style="2" customWidth="1"/>
    <col min="8460" max="8460" width="10.85546875" style="2" customWidth="1"/>
    <col min="8461" max="8461" width="2.85546875" style="2" customWidth="1"/>
    <col min="8462" max="8463" width="15.7109375" style="2" customWidth="1"/>
    <col min="8464" max="8464" width="2.85546875" style="2" customWidth="1"/>
    <col min="8465" max="8465" width="52.85546875" style="2" customWidth="1"/>
    <col min="8466" max="8468" width="15.7109375" style="2" customWidth="1"/>
    <col min="8469" max="8469" width="2.85546875" style="2" customWidth="1"/>
    <col min="8470" max="8472" width="15.7109375" style="2" customWidth="1"/>
    <col min="8473" max="8473" width="2.85546875" style="2" customWidth="1"/>
    <col min="8474" max="8474" width="10.85546875" style="2" customWidth="1"/>
    <col min="8475" max="8475" width="2.85546875" style="2" customWidth="1"/>
    <col min="8476" max="8704" width="11.42578125" style="2"/>
    <col min="8705" max="8705" width="2.85546875" style="2" customWidth="1"/>
    <col min="8706" max="8706" width="49.7109375" style="2" customWidth="1"/>
    <col min="8707" max="8707" width="6" style="2" customWidth="1"/>
    <col min="8708" max="8710" width="15.7109375" style="2" customWidth="1"/>
    <col min="8711" max="8711" width="2.85546875" style="2" customWidth="1"/>
    <col min="8712" max="8714" width="15.7109375" style="2" customWidth="1"/>
    <col min="8715" max="8715" width="2.85546875" style="2" customWidth="1"/>
    <col min="8716" max="8716" width="10.85546875" style="2" customWidth="1"/>
    <col min="8717" max="8717" width="2.85546875" style="2" customWidth="1"/>
    <col min="8718" max="8719" width="15.7109375" style="2" customWidth="1"/>
    <col min="8720" max="8720" width="2.85546875" style="2" customWidth="1"/>
    <col min="8721" max="8721" width="52.85546875" style="2" customWidth="1"/>
    <col min="8722" max="8724" width="15.7109375" style="2" customWidth="1"/>
    <col min="8725" max="8725" width="2.85546875" style="2" customWidth="1"/>
    <col min="8726" max="8728" width="15.7109375" style="2" customWidth="1"/>
    <col min="8729" max="8729" width="2.85546875" style="2" customWidth="1"/>
    <col min="8730" max="8730" width="10.85546875" style="2" customWidth="1"/>
    <col min="8731" max="8731" width="2.85546875" style="2" customWidth="1"/>
    <col min="8732" max="8960" width="11.42578125" style="2"/>
    <col min="8961" max="8961" width="2.85546875" style="2" customWidth="1"/>
    <col min="8962" max="8962" width="49.7109375" style="2" customWidth="1"/>
    <col min="8963" max="8963" width="6" style="2" customWidth="1"/>
    <col min="8964" max="8966" width="15.7109375" style="2" customWidth="1"/>
    <col min="8967" max="8967" width="2.85546875" style="2" customWidth="1"/>
    <col min="8968" max="8970" width="15.7109375" style="2" customWidth="1"/>
    <col min="8971" max="8971" width="2.85546875" style="2" customWidth="1"/>
    <col min="8972" max="8972" width="10.85546875" style="2" customWidth="1"/>
    <col min="8973" max="8973" width="2.85546875" style="2" customWidth="1"/>
    <col min="8974" max="8975" width="15.7109375" style="2" customWidth="1"/>
    <col min="8976" max="8976" width="2.85546875" style="2" customWidth="1"/>
    <col min="8977" max="8977" width="52.85546875" style="2" customWidth="1"/>
    <col min="8978" max="8980" width="15.7109375" style="2" customWidth="1"/>
    <col min="8981" max="8981" width="2.85546875" style="2" customWidth="1"/>
    <col min="8982" max="8984" width="15.7109375" style="2" customWidth="1"/>
    <col min="8985" max="8985" width="2.85546875" style="2" customWidth="1"/>
    <col min="8986" max="8986" width="10.85546875" style="2" customWidth="1"/>
    <col min="8987" max="8987" width="2.85546875" style="2" customWidth="1"/>
    <col min="8988" max="9216" width="11.42578125" style="2"/>
    <col min="9217" max="9217" width="2.85546875" style="2" customWidth="1"/>
    <col min="9218" max="9218" width="49.7109375" style="2" customWidth="1"/>
    <col min="9219" max="9219" width="6" style="2" customWidth="1"/>
    <col min="9220" max="9222" width="15.7109375" style="2" customWidth="1"/>
    <col min="9223" max="9223" width="2.85546875" style="2" customWidth="1"/>
    <col min="9224" max="9226" width="15.7109375" style="2" customWidth="1"/>
    <col min="9227" max="9227" width="2.85546875" style="2" customWidth="1"/>
    <col min="9228" max="9228" width="10.85546875" style="2" customWidth="1"/>
    <col min="9229" max="9229" width="2.85546875" style="2" customWidth="1"/>
    <col min="9230" max="9231" width="15.7109375" style="2" customWidth="1"/>
    <col min="9232" max="9232" width="2.85546875" style="2" customWidth="1"/>
    <col min="9233" max="9233" width="52.85546875" style="2" customWidth="1"/>
    <col min="9234" max="9236" width="15.7109375" style="2" customWidth="1"/>
    <col min="9237" max="9237" width="2.85546875" style="2" customWidth="1"/>
    <col min="9238" max="9240" width="15.7109375" style="2" customWidth="1"/>
    <col min="9241" max="9241" width="2.85546875" style="2" customWidth="1"/>
    <col min="9242" max="9242" width="10.85546875" style="2" customWidth="1"/>
    <col min="9243" max="9243" width="2.85546875" style="2" customWidth="1"/>
    <col min="9244" max="9472" width="11.42578125" style="2"/>
    <col min="9473" max="9473" width="2.85546875" style="2" customWidth="1"/>
    <col min="9474" max="9474" width="49.7109375" style="2" customWidth="1"/>
    <col min="9475" max="9475" width="6" style="2" customWidth="1"/>
    <col min="9476" max="9478" width="15.7109375" style="2" customWidth="1"/>
    <col min="9479" max="9479" width="2.85546875" style="2" customWidth="1"/>
    <col min="9480" max="9482" width="15.7109375" style="2" customWidth="1"/>
    <col min="9483" max="9483" width="2.85546875" style="2" customWidth="1"/>
    <col min="9484" max="9484" width="10.85546875" style="2" customWidth="1"/>
    <col min="9485" max="9485" width="2.85546875" style="2" customWidth="1"/>
    <col min="9486" max="9487" width="15.7109375" style="2" customWidth="1"/>
    <col min="9488" max="9488" width="2.85546875" style="2" customWidth="1"/>
    <col min="9489" max="9489" width="52.85546875" style="2" customWidth="1"/>
    <col min="9490" max="9492" width="15.7109375" style="2" customWidth="1"/>
    <col min="9493" max="9493" width="2.85546875" style="2" customWidth="1"/>
    <col min="9494" max="9496" width="15.7109375" style="2" customWidth="1"/>
    <col min="9497" max="9497" width="2.85546875" style="2" customWidth="1"/>
    <col min="9498" max="9498" width="10.85546875" style="2" customWidth="1"/>
    <col min="9499" max="9499" width="2.85546875" style="2" customWidth="1"/>
    <col min="9500" max="9728" width="11.42578125" style="2"/>
    <col min="9729" max="9729" width="2.85546875" style="2" customWidth="1"/>
    <col min="9730" max="9730" width="49.7109375" style="2" customWidth="1"/>
    <col min="9731" max="9731" width="6" style="2" customWidth="1"/>
    <col min="9732" max="9734" width="15.7109375" style="2" customWidth="1"/>
    <col min="9735" max="9735" width="2.85546875" style="2" customWidth="1"/>
    <col min="9736" max="9738" width="15.7109375" style="2" customWidth="1"/>
    <col min="9739" max="9739" width="2.85546875" style="2" customWidth="1"/>
    <col min="9740" max="9740" width="10.85546875" style="2" customWidth="1"/>
    <col min="9741" max="9741" width="2.85546875" style="2" customWidth="1"/>
    <col min="9742" max="9743" width="15.7109375" style="2" customWidth="1"/>
    <col min="9744" max="9744" width="2.85546875" style="2" customWidth="1"/>
    <col min="9745" max="9745" width="52.85546875" style="2" customWidth="1"/>
    <col min="9746" max="9748" width="15.7109375" style="2" customWidth="1"/>
    <col min="9749" max="9749" width="2.85546875" style="2" customWidth="1"/>
    <col min="9750" max="9752" width="15.7109375" style="2" customWidth="1"/>
    <col min="9753" max="9753" width="2.85546875" style="2" customWidth="1"/>
    <col min="9754" max="9754" width="10.85546875" style="2" customWidth="1"/>
    <col min="9755" max="9755" width="2.85546875" style="2" customWidth="1"/>
    <col min="9756" max="9984" width="11.42578125" style="2"/>
    <col min="9985" max="9985" width="2.85546875" style="2" customWidth="1"/>
    <col min="9986" max="9986" width="49.7109375" style="2" customWidth="1"/>
    <col min="9987" max="9987" width="6" style="2" customWidth="1"/>
    <col min="9988" max="9990" width="15.7109375" style="2" customWidth="1"/>
    <col min="9991" max="9991" width="2.85546875" style="2" customWidth="1"/>
    <col min="9992" max="9994" width="15.7109375" style="2" customWidth="1"/>
    <col min="9995" max="9995" width="2.85546875" style="2" customWidth="1"/>
    <col min="9996" max="9996" width="10.85546875" style="2" customWidth="1"/>
    <col min="9997" max="9997" width="2.85546875" style="2" customWidth="1"/>
    <col min="9998" max="9999" width="15.7109375" style="2" customWidth="1"/>
    <col min="10000" max="10000" width="2.85546875" style="2" customWidth="1"/>
    <col min="10001" max="10001" width="52.85546875" style="2" customWidth="1"/>
    <col min="10002" max="10004" width="15.7109375" style="2" customWidth="1"/>
    <col min="10005" max="10005" width="2.85546875" style="2" customWidth="1"/>
    <col min="10006" max="10008" width="15.7109375" style="2" customWidth="1"/>
    <col min="10009" max="10009" width="2.85546875" style="2" customWidth="1"/>
    <col min="10010" max="10010" width="10.85546875" style="2" customWidth="1"/>
    <col min="10011" max="10011" width="2.85546875" style="2" customWidth="1"/>
    <col min="10012" max="10240" width="11.42578125" style="2"/>
    <col min="10241" max="10241" width="2.85546875" style="2" customWidth="1"/>
    <col min="10242" max="10242" width="49.7109375" style="2" customWidth="1"/>
    <col min="10243" max="10243" width="6" style="2" customWidth="1"/>
    <col min="10244" max="10246" width="15.7109375" style="2" customWidth="1"/>
    <col min="10247" max="10247" width="2.85546875" style="2" customWidth="1"/>
    <col min="10248" max="10250" width="15.7109375" style="2" customWidth="1"/>
    <col min="10251" max="10251" width="2.85546875" style="2" customWidth="1"/>
    <col min="10252" max="10252" width="10.85546875" style="2" customWidth="1"/>
    <col min="10253" max="10253" width="2.85546875" style="2" customWidth="1"/>
    <col min="10254" max="10255" width="15.7109375" style="2" customWidth="1"/>
    <col min="10256" max="10256" width="2.85546875" style="2" customWidth="1"/>
    <col min="10257" max="10257" width="52.85546875" style="2" customWidth="1"/>
    <col min="10258" max="10260" width="15.7109375" style="2" customWidth="1"/>
    <col min="10261" max="10261" width="2.85546875" style="2" customWidth="1"/>
    <col min="10262" max="10264" width="15.7109375" style="2" customWidth="1"/>
    <col min="10265" max="10265" width="2.85546875" style="2" customWidth="1"/>
    <col min="10266" max="10266" width="10.85546875" style="2" customWidth="1"/>
    <col min="10267" max="10267" width="2.85546875" style="2" customWidth="1"/>
    <col min="10268" max="10496" width="11.42578125" style="2"/>
    <col min="10497" max="10497" width="2.85546875" style="2" customWidth="1"/>
    <col min="10498" max="10498" width="49.7109375" style="2" customWidth="1"/>
    <col min="10499" max="10499" width="6" style="2" customWidth="1"/>
    <col min="10500" max="10502" width="15.7109375" style="2" customWidth="1"/>
    <col min="10503" max="10503" width="2.85546875" style="2" customWidth="1"/>
    <col min="10504" max="10506" width="15.7109375" style="2" customWidth="1"/>
    <col min="10507" max="10507" width="2.85546875" style="2" customWidth="1"/>
    <col min="10508" max="10508" width="10.85546875" style="2" customWidth="1"/>
    <col min="10509" max="10509" width="2.85546875" style="2" customWidth="1"/>
    <col min="10510" max="10511" width="15.7109375" style="2" customWidth="1"/>
    <col min="10512" max="10512" width="2.85546875" style="2" customWidth="1"/>
    <col min="10513" max="10513" width="52.85546875" style="2" customWidth="1"/>
    <col min="10514" max="10516" width="15.7109375" style="2" customWidth="1"/>
    <col min="10517" max="10517" width="2.85546875" style="2" customWidth="1"/>
    <col min="10518" max="10520" width="15.7109375" style="2" customWidth="1"/>
    <col min="10521" max="10521" width="2.85546875" style="2" customWidth="1"/>
    <col min="10522" max="10522" width="10.85546875" style="2" customWidth="1"/>
    <col min="10523" max="10523" width="2.85546875" style="2" customWidth="1"/>
    <col min="10524" max="10752" width="11.42578125" style="2"/>
    <col min="10753" max="10753" width="2.85546875" style="2" customWidth="1"/>
    <col min="10754" max="10754" width="49.7109375" style="2" customWidth="1"/>
    <col min="10755" max="10755" width="6" style="2" customWidth="1"/>
    <col min="10756" max="10758" width="15.7109375" style="2" customWidth="1"/>
    <col min="10759" max="10759" width="2.85546875" style="2" customWidth="1"/>
    <col min="10760" max="10762" width="15.7109375" style="2" customWidth="1"/>
    <col min="10763" max="10763" width="2.85546875" style="2" customWidth="1"/>
    <col min="10764" max="10764" width="10.85546875" style="2" customWidth="1"/>
    <col min="10765" max="10765" width="2.85546875" style="2" customWidth="1"/>
    <col min="10766" max="10767" width="15.7109375" style="2" customWidth="1"/>
    <col min="10768" max="10768" width="2.85546875" style="2" customWidth="1"/>
    <col min="10769" max="10769" width="52.85546875" style="2" customWidth="1"/>
    <col min="10770" max="10772" width="15.7109375" style="2" customWidth="1"/>
    <col min="10773" max="10773" width="2.85546875" style="2" customWidth="1"/>
    <col min="10774" max="10776" width="15.7109375" style="2" customWidth="1"/>
    <col min="10777" max="10777" width="2.85546875" style="2" customWidth="1"/>
    <col min="10778" max="10778" width="10.85546875" style="2" customWidth="1"/>
    <col min="10779" max="10779" width="2.85546875" style="2" customWidth="1"/>
    <col min="10780" max="11008" width="11.42578125" style="2"/>
    <col min="11009" max="11009" width="2.85546875" style="2" customWidth="1"/>
    <col min="11010" max="11010" width="49.7109375" style="2" customWidth="1"/>
    <col min="11011" max="11011" width="6" style="2" customWidth="1"/>
    <col min="11012" max="11014" width="15.7109375" style="2" customWidth="1"/>
    <col min="11015" max="11015" width="2.85546875" style="2" customWidth="1"/>
    <col min="11016" max="11018" width="15.7109375" style="2" customWidth="1"/>
    <col min="11019" max="11019" width="2.85546875" style="2" customWidth="1"/>
    <col min="11020" max="11020" width="10.85546875" style="2" customWidth="1"/>
    <col min="11021" max="11021" width="2.85546875" style="2" customWidth="1"/>
    <col min="11022" max="11023" width="15.7109375" style="2" customWidth="1"/>
    <col min="11024" max="11024" width="2.85546875" style="2" customWidth="1"/>
    <col min="11025" max="11025" width="52.85546875" style="2" customWidth="1"/>
    <col min="11026" max="11028" width="15.7109375" style="2" customWidth="1"/>
    <col min="11029" max="11029" width="2.85546875" style="2" customWidth="1"/>
    <col min="11030" max="11032" width="15.7109375" style="2" customWidth="1"/>
    <col min="11033" max="11033" width="2.85546875" style="2" customWidth="1"/>
    <col min="11034" max="11034" width="10.85546875" style="2" customWidth="1"/>
    <col min="11035" max="11035" width="2.85546875" style="2" customWidth="1"/>
    <col min="11036" max="11264" width="11.42578125" style="2"/>
    <col min="11265" max="11265" width="2.85546875" style="2" customWidth="1"/>
    <col min="11266" max="11266" width="49.7109375" style="2" customWidth="1"/>
    <col min="11267" max="11267" width="6" style="2" customWidth="1"/>
    <col min="11268" max="11270" width="15.7109375" style="2" customWidth="1"/>
    <col min="11271" max="11271" width="2.85546875" style="2" customWidth="1"/>
    <col min="11272" max="11274" width="15.7109375" style="2" customWidth="1"/>
    <col min="11275" max="11275" width="2.85546875" style="2" customWidth="1"/>
    <col min="11276" max="11276" width="10.85546875" style="2" customWidth="1"/>
    <col min="11277" max="11277" width="2.85546875" style="2" customWidth="1"/>
    <col min="11278" max="11279" width="15.7109375" style="2" customWidth="1"/>
    <col min="11280" max="11280" width="2.85546875" style="2" customWidth="1"/>
    <col min="11281" max="11281" width="52.85546875" style="2" customWidth="1"/>
    <col min="11282" max="11284" width="15.7109375" style="2" customWidth="1"/>
    <col min="11285" max="11285" width="2.85546875" style="2" customWidth="1"/>
    <col min="11286" max="11288" width="15.7109375" style="2" customWidth="1"/>
    <col min="11289" max="11289" width="2.85546875" style="2" customWidth="1"/>
    <col min="11290" max="11290" width="10.85546875" style="2" customWidth="1"/>
    <col min="11291" max="11291" width="2.85546875" style="2" customWidth="1"/>
    <col min="11292" max="11520" width="11.42578125" style="2"/>
    <col min="11521" max="11521" width="2.85546875" style="2" customWidth="1"/>
    <col min="11522" max="11522" width="49.7109375" style="2" customWidth="1"/>
    <col min="11523" max="11523" width="6" style="2" customWidth="1"/>
    <col min="11524" max="11526" width="15.7109375" style="2" customWidth="1"/>
    <col min="11527" max="11527" width="2.85546875" style="2" customWidth="1"/>
    <col min="11528" max="11530" width="15.7109375" style="2" customWidth="1"/>
    <col min="11531" max="11531" width="2.85546875" style="2" customWidth="1"/>
    <col min="11532" max="11532" width="10.85546875" style="2" customWidth="1"/>
    <col min="11533" max="11533" width="2.85546875" style="2" customWidth="1"/>
    <col min="11534" max="11535" width="15.7109375" style="2" customWidth="1"/>
    <col min="11536" max="11536" width="2.85546875" style="2" customWidth="1"/>
    <col min="11537" max="11537" width="52.85546875" style="2" customWidth="1"/>
    <col min="11538" max="11540" width="15.7109375" style="2" customWidth="1"/>
    <col min="11541" max="11541" width="2.85546875" style="2" customWidth="1"/>
    <col min="11542" max="11544" width="15.7109375" style="2" customWidth="1"/>
    <col min="11545" max="11545" width="2.85546875" style="2" customWidth="1"/>
    <col min="11546" max="11546" width="10.85546875" style="2" customWidth="1"/>
    <col min="11547" max="11547" width="2.85546875" style="2" customWidth="1"/>
    <col min="11548" max="11776" width="11.42578125" style="2"/>
    <col min="11777" max="11777" width="2.85546875" style="2" customWidth="1"/>
    <col min="11778" max="11778" width="49.7109375" style="2" customWidth="1"/>
    <col min="11779" max="11779" width="6" style="2" customWidth="1"/>
    <col min="11780" max="11782" width="15.7109375" style="2" customWidth="1"/>
    <col min="11783" max="11783" width="2.85546875" style="2" customWidth="1"/>
    <col min="11784" max="11786" width="15.7109375" style="2" customWidth="1"/>
    <col min="11787" max="11787" width="2.85546875" style="2" customWidth="1"/>
    <col min="11788" max="11788" width="10.85546875" style="2" customWidth="1"/>
    <col min="11789" max="11789" width="2.85546875" style="2" customWidth="1"/>
    <col min="11790" max="11791" width="15.7109375" style="2" customWidth="1"/>
    <col min="11792" max="11792" width="2.85546875" style="2" customWidth="1"/>
    <col min="11793" max="11793" width="52.85546875" style="2" customWidth="1"/>
    <col min="11794" max="11796" width="15.7109375" style="2" customWidth="1"/>
    <col min="11797" max="11797" width="2.85546875" style="2" customWidth="1"/>
    <col min="11798" max="11800" width="15.7109375" style="2" customWidth="1"/>
    <col min="11801" max="11801" width="2.85546875" style="2" customWidth="1"/>
    <col min="11802" max="11802" width="10.85546875" style="2" customWidth="1"/>
    <col min="11803" max="11803" width="2.85546875" style="2" customWidth="1"/>
    <col min="11804" max="12032" width="11.42578125" style="2"/>
    <col min="12033" max="12033" width="2.85546875" style="2" customWidth="1"/>
    <col min="12034" max="12034" width="49.7109375" style="2" customWidth="1"/>
    <col min="12035" max="12035" width="6" style="2" customWidth="1"/>
    <col min="12036" max="12038" width="15.7109375" style="2" customWidth="1"/>
    <col min="12039" max="12039" width="2.85546875" style="2" customWidth="1"/>
    <col min="12040" max="12042" width="15.7109375" style="2" customWidth="1"/>
    <col min="12043" max="12043" width="2.85546875" style="2" customWidth="1"/>
    <col min="12044" max="12044" width="10.85546875" style="2" customWidth="1"/>
    <col min="12045" max="12045" width="2.85546875" style="2" customWidth="1"/>
    <col min="12046" max="12047" width="15.7109375" style="2" customWidth="1"/>
    <col min="12048" max="12048" width="2.85546875" style="2" customWidth="1"/>
    <col min="12049" max="12049" width="52.85546875" style="2" customWidth="1"/>
    <col min="12050" max="12052" width="15.7109375" style="2" customWidth="1"/>
    <col min="12053" max="12053" width="2.85546875" style="2" customWidth="1"/>
    <col min="12054" max="12056" width="15.7109375" style="2" customWidth="1"/>
    <col min="12057" max="12057" width="2.85546875" style="2" customWidth="1"/>
    <col min="12058" max="12058" width="10.85546875" style="2" customWidth="1"/>
    <col min="12059" max="12059" width="2.85546875" style="2" customWidth="1"/>
    <col min="12060" max="12288" width="11.42578125" style="2"/>
    <col min="12289" max="12289" width="2.85546875" style="2" customWidth="1"/>
    <col min="12290" max="12290" width="49.7109375" style="2" customWidth="1"/>
    <col min="12291" max="12291" width="6" style="2" customWidth="1"/>
    <col min="12292" max="12294" width="15.7109375" style="2" customWidth="1"/>
    <col min="12295" max="12295" width="2.85546875" style="2" customWidth="1"/>
    <col min="12296" max="12298" width="15.7109375" style="2" customWidth="1"/>
    <col min="12299" max="12299" width="2.85546875" style="2" customWidth="1"/>
    <col min="12300" max="12300" width="10.85546875" style="2" customWidth="1"/>
    <col min="12301" max="12301" width="2.85546875" style="2" customWidth="1"/>
    <col min="12302" max="12303" width="15.7109375" style="2" customWidth="1"/>
    <col min="12304" max="12304" width="2.85546875" style="2" customWidth="1"/>
    <col min="12305" max="12305" width="52.85546875" style="2" customWidth="1"/>
    <col min="12306" max="12308" width="15.7109375" style="2" customWidth="1"/>
    <col min="12309" max="12309" width="2.85546875" style="2" customWidth="1"/>
    <col min="12310" max="12312" width="15.7109375" style="2" customWidth="1"/>
    <col min="12313" max="12313" width="2.85546875" style="2" customWidth="1"/>
    <col min="12314" max="12314" width="10.85546875" style="2" customWidth="1"/>
    <col min="12315" max="12315" width="2.85546875" style="2" customWidth="1"/>
    <col min="12316" max="12544" width="11.42578125" style="2"/>
    <col min="12545" max="12545" width="2.85546875" style="2" customWidth="1"/>
    <col min="12546" max="12546" width="49.7109375" style="2" customWidth="1"/>
    <col min="12547" max="12547" width="6" style="2" customWidth="1"/>
    <col min="12548" max="12550" width="15.7109375" style="2" customWidth="1"/>
    <col min="12551" max="12551" width="2.85546875" style="2" customWidth="1"/>
    <col min="12552" max="12554" width="15.7109375" style="2" customWidth="1"/>
    <col min="12555" max="12555" width="2.85546875" style="2" customWidth="1"/>
    <col min="12556" max="12556" width="10.85546875" style="2" customWidth="1"/>
    <col min="12557" max="12557" width="2.85546875" style="2" customWidth="1"/>
    <col min="12558" max="12559" width="15.7109375" style="2" customWidth="1"/>
    <col min="12560" max="12560" width="2.85546875" style="2" customWidth="1"/>
    <col min="12561" max="12561" width="52.85546875" style="2" customWidth="1"/>
    <col min="12562" max="12564" width="15.7109375" style="2" customWidth="1"/>
    <col min="12565" max="12565" width="2.85546875" style="2" customWidth="1"/>
    <col min="12566" max="12568" width="15.7109375" style="2" customWidth="1"/>
    <col min="12569" max="12569" width="2.85546875" style="2" customWidth="1"/>
    <col min="12570" max="12570" width="10.85546875" style="2" customWidth="1"/>
    <col min="12571" max="12571" width="2.85546875" style="2" customWidth="1"/>
    <col min="12572" max="12800" width="11.42578125" style="2"/>
    <col min="12801" max="12801" width="2.85546875" style="2" customWidth="1"/>
    <col min="12802" max="12802" width="49.7109375" style="2" customWidth="1"/>
    <col min="12803" max="12803" width="6" style="2" customWidth="1"/>
    <col min="12804" max="12806" width="15.7109375" style="2" customWidth="1"/>
    <col min="12807" max="12807" width="2.85546875" style="2" customWidth="1"/>
    <col min="12808" max="12810" width="15.7109375" style="2" customWidth="1"/>
    <col min="12811" max="12811" width="2.85546875" style="2" customWidth="1"/>
    <col min="12812" max="12812" width="10.85546875" style="2" customWidth="1"/>
    <col min="12813" max="12813" width="2.85546875" style="2" customWidth="1"/>
    <col min="12814" max="12815" width="15.7109375" style="2" customWidth="1"/>
    <col min="12816" max="12816" width="2.85546875" style="2" customWidth="1"/>
    <col min="12817" max="12817" width="52.85546875" style="2" customWidth="1"/>
    <col min="12818" max="12820" width="15.7109375" style="2" customWidth="1"/>
    <col min="12821" max="12821" width="2.85546875" style="2" customWidth="1"/>
    <col min="12822" max="12824" width="15.7109375" style="2" customWidth="1"/>
    <col min="12825" max="12825" width="2.85546875" style="2" customWidth="1"/>
    <col min="12826" max="12826" width="10.85546875" style="2" customWidth="1"/>
    <col min="12827" max="12827" width="2.85546875" style="2" customWidth="1"/>
    <col min="12828" max="13056" width="11.42578125" style="2"/>
    <col min="13057" max="13057" width="2.85546875" style="2" customWidth="1"/>
    <col min="13058" max="13058" width="49.7109375" style="2" customWidth="1"/>
    <col min="13059" max="13059" width="6" style="2" customWidth="1"/>
    <col min="13060" max="13062" width="15.7109375" style="2" customWidth="1"/>
    <col min="13063" max="13063" width="2.85546875" style="2" customWidth="1"/>
    <col min="13064" max="13066" width="15.7109375" style="2" customWidth="1"/>
    <col min="13067" max="13067" width="2.85546875" style="2" customWidth="1"/>
    <col min="13068" max="13068" width="10.85546875" style="2" customWidth="1"/>
    <col min="13069" max="13069" width="2.85546875" style="2" customWidth="1"/>
    <col min="13070" max="13071" width="15.7109375" style="2" customWidth="1"/>
    <col min="13072" max="13072" width="2.85546875" style="2" customWidth="1"/>
    <col min="13073" max="13073" width="52.85546875" style="2" customWidth="1"/>
    <col min="13074" max="13076" width="15.7109375" style="2" customWidth="1"/>
    <col min="13077" max="13077" width="2.85546875" style="2" customWidth="1"/>
    <col min="13078" max="13080" width="15.7109375" style="2" customWidth="1"/>
    <col min="13081" max="13081" width="2.85546875" style="2" customWidth="1"/>
    <col min="13082" max="13082" width="10.85546875" style="2" customWidth="1"/>
    <col min="13083" max="13083" width="2.85546875" style="2" customWidth="1"/>
    <col min="13084" max="13312" width="11.42578125" style="2"/>
    <col min="13313" max="13313" width="2.85546875" style="2" customWidth="1"/>
    <col min="13314" max="13314" width="49.7109375" style="2" customWidth="1"/>
    <col min="13315" max="13315" width="6" style="2" customWidth="1"/>
    <col min="13316" max="13318" width="15.7109375" style="2" customWidth="1"/>
    <col min="13319" max="13319" width="2.85546875" style="2" customWidth="1"/>
    <col min="13320" max="13322" width="15.7109375" style="2" customWidth="1"/>
    <col min="13323" max="13323" width="2.85546875" style="2" customWidth="1"/>
    <col min="13324" max="13324" width="10.85546875" style="2" customWidth="1"/>
    <col min="13325" max="13325" width="2.85546875" style="2" customWidth="1"/>
    <col min="13326" max="13327" width="15.7109375" style="2" customWidth="1"/>
    <col min="13328" max="13328" width="2.85546875" style="2" customWidth="1"/>
    <col min="13329" max="13329" width="52.85546875" style="2" customWidth="1"/>
    <col min="13330" max="13332" width="15.7109375" style="2" customWidth="1"/>
    <col min="13333" max="13333" width="2.85546875" style="2" customWidth="1"/>
    <col min="13334" max="13336" width="15.7109375" style="2" customWidth="1"/>
    <col min="13337" max="13337" width="2.85546875" style="2" customWidth="1"/>
    <col min="13338" max="13338" width="10.85546875" style="2" customWidth="1"/>
    <col min="13339" max="13339" width="2.85546875" style="2" customWidth="1"/>
    <col min="13340" max="13568" width="11.42578125" style="2"/>
    <col min="13569" max="13569" width="2.85546875" style="2" customWidth="1"/>
    <col min="13570" max="13570" width="49.7109375" style="2" customWidth="1"/>
    <col min="13571" max="13571" width="6" style="2" customWidth="1"/>
    <col min="13572" max="13574" width="15.7109375" style="2" customWidth="1"/>
    <col min="13575" max="13575" width="2.85546875" style="2" customWidth="1"/>
    <col min="13576" max="13578" width="15.7109375" style="2" customWidth="1"/>
    <col min="13579" max="13579" width="2.85546875" style="2" customWidth="1"/>
    <col min="13580" max="13580" width="10.85546875" style="2" customWidth="1"/>
    <col min="13581" max="13581" width="2.85546875" style="2" customWidth="1"/>
    <col min="13582" max="13583" width="15.7109375" style="2" customWidth="1"/>
    <col min="13584" max="13584" width="2.85546875" style="2" customWidth="1"/>
    <col min="13585" max="13585" width="52.85546875" style="2" customWidth="1"/>
    <col min="13586" max="13588" width="15.7109375" style="2" customWidth="1"/>
    <col min="13589" max="13589" width="2.85546875" style="2" customWidth="1"/>
    <col min="13590" max="13592" width="15.7109375" style="2" customWidth="1"/>
    <col min="13593" max="13593" width="2.85546875" style="2" customWidth="1"/>
    <col min="13594" max="13594" width="10.85546875" style="2" customWidth="1"/>
    <col min="13595" max="13595" width="2.85546875" style="2" customWidth="1"/>
    <col min="13596" max="13824" width="11.42578125" style="2"/>
    <col min="13825" max="13825" width="2.85546875" style="2" customWidth="1"/>
    <col min="13826" max="13826" width="49.7109375" style="2" customWidth="1"/>
    <col min="13827" max="13827" width="6" style="2" customWidth="1"/>
    <col min="13828" max="13830" width="15.7109375" style="2" customWidth="1"/>
    <col min="13831" max="13831" width="2.85546875" style="2" customWidth="1"/>
    <col min="13832" max="13834" width="15.7109375" style="2" customWidth="1"/>
    <col min="13835" max="13835" width="2.85546875" style="2" customWidth="1"/>
    <col min="13836" max="13836" width="10.85546875" style="2" customWidth="1"/>
    <col min="13837" max="13837" width="2.85546875" style="2" customWidth="1"/>
    <col min="13838" max="13839" width="15.7109375" style="2" customWidth="1"/>
    <col min="13840" max="13840" width="2.85546875" style="2" customWidth="1"/>
    <col min="13841" max="13841" width="52.85546875" style="2" customWidth="1"/>
    <col min="13842" max="13844" width="15.7109375" style="2" customWidth="1"/>
    <col min="13845" max="13845" width="2.85546875" style="2" customWidth="1"/>
    <col min="13846" max="13848" width="15.7109375" style="2" customWidth="1"/>
    <col min="13849" max="13849" width="2.85546875" style="2" customWidth="1"/>
    <col min="13850" max="13850" width="10.85546875" style="2" customWidth="1"/>
    <col min="13851" max="13851" width="2.85546875" style="2" customWidth="1"/>
    <col min="13852" max="14080" width="11.42578125" style="2"/>
    <col min="14081" max="14081" width="2.85546875" style="2" customWidth="1"/>
    <col min="14082" max="14082" width="49.7109375" style="2" customWidth="1"/>
    <col min="14083" max="14083" width="6" style="2" customWidth="1"/>
    <col min="14084" max="14086" width="15.7109375" style="2" customWidth="1"/>
    <col min="14087" max="14087" width="2.85546875" style="2" customWidth="1"/>
    <col min="14088" max="14090" width="15.7109375" style="2" customWidth="1"/>
    <col min="14091" max="14091" width="2.85546875" style="2" customWidth="1"/>
    <col min="14092" max="14092" width="10.85546875" style="2" customWidth="1"/>
    <col min="14093" max="14093" width="2.85546875" style="2" customWidth="1"/>
    <col min="14094" max="14095" width="15.7109375" style="2" customWidth="1"/>
    <col min="14096" max="14096" width="2.85546875" style="2" customWidth="1"/>
    <col min="14097" max="14097" width="52.85546875" style="2" customWidth="1"/>
    <col min="14098" max="14100" width="15.7109375" style="2" customWidth="1"/>
    <col min="14101" max="14101" width="2.85546875" style="2" customWidth="1"/>
    <col min="14102" max="14104" width="15.7109375" style="2" customWidth="1"/>
    <col min="14105" max="14105" width="2.85546875" style="2" customWidth="1"/>
    <col min="14106" max="14106" width="10.85546875" style="2" customWidth="1"/>
    <col min="14107" max="14107" width="2.85546875" style="2" customWidth="1"/>
    <col min="14108" max="14336" width="11.42578125" style="2"/>
    <col min="14337" max="14337" width="2.85546875" style="2" customWidth="1"/>
    <col min="14338" max="14338" width="49.7109375" style="2" customWidth="1"/>
    <col min="14339" max="14339" width="6" style="2" customWidth="1"/>
    <col min="14340" max="14342" width="15.7109375" style="2" customWidth="1"/>
    <col min="14343" max="14343" width="2.85546875" style="2" customWidth="1"/>
    <col min="14344" max="14346" width="15.7109375" style="2" customWidth="1"/>
    <col min="14347" max="14347" width="2.85546875" style="2" customWidth="1"/>
    <col min="14348" max="14348" width="10.85546875" style="2" customWidth="1"/>
    <col min="14349" max="14349" width="2.85546875" style="2" customWidth="1"/>
    <col min="14350" max="14351" width="15.7109375" style="2" customWidth="1"/>
    <col min="14352" max="14352" width="2.85546875" style="2" customWidth="1"/>
    <col min="14353" max="14353" width="52.85546875" style="2" customWidth="1"/>
    <col min="14354" max="14356" width="15.7109375" style="2" customWidth="1"/>
    <col min="14357" max="14357" width="2.85546875" style="2" customWidth="1"/>
    <col min="14358" max="14360" width="15.7109375" style="2" customWidth="1"/>
    <col min="14361" max="14361" width="2.85546875" style="2" customWidth="1"/>
    <col min="14362" max="14362" width="10.85546875" style="2" customWidth="1"/>
    <col min="14363" max="14363" width="2.85546875" style="2" customWidth="1"/>
    <col min="14364" max="14592" width="11.42578125" style="2"/>
    <col min="14593" max="14593" width="2.85546875" style="2" customWidth="1"/>
    <col min="14594" max="14594" width="49.7109375" style="2" customWidth="1"/>
    <col min="14595" max="14595" width="6" style="2" customWidth="1"/>
    <col min="14596" max="14598" width="15.7109375" style="2" customWidth="1"/>
    <col min="14599" max="14599" width="2.85546875" style="2" customWidth="1"/>
    <col min="14600" max="14602" width="15.7109375" style="2" customWidth="1"/>
    <col min="14603" max="14603" width="2.85546875" style="2" customWidth="1"/>
    <col min="14604" max="14604" width="10.85546875" style="2" customWidth="1"/>
    <col min="14605" max="14605" width="2.85546875" style="2" customWidth="1"/>
    <col min="14606" max="14607" width="15.7109375" style="2" customWidth="1"/>
    <col min="14608" max="14608" width="2.85546875" style="2" customWidth="1"/>
    <col min="14609" max="14609" width="52.85546875" style="2" customWidth="1"/>
    <col min="14610" max="14612" width="15.7109375" style="2" customWidth="1"/>
    <col min="14613" max="14613" width="2.85546875" style="2" customWidth="1"/>
    <col min="14614" max="14616" width="15.7109375" style="2" customWidth="1"/>
    <col min="14617" max="14617" width="2.85546875" style="2" customWidth="1"/>
    <col min="14618" max="14618" width="10.85546875" style="2" customWidth="1"/>
    <col min="14619" max="14619" width="2.85546875" style="2" customWidth="1"/>
    <col min="14620" max="14848" width="11.42578125" style="2"/>
    <col min="14849" max="14849" width="2.85546875" style="2" customWidth="1"/>
    <col min="14850" max="14850" width="49.7109375" style="2" customWidth="1"/>
    <col min="14851" max="14851" width="6" style="2" customWidth="1"/>
    <col min="14852" max="14854" width="15.7109375" style="2" customWidth="1"/>
    <col min="14855" max="14855" width="2.85546875" style="2" customWidth="1"/>
    <col min="14856" max="14858" width="15.7109375" style="2" customWidth="1"/>
    <col min="14859" max="14859" width="2.85546875" style="2" customWidth="1"/>
    <col min="14860" max="14860" width="10.85546875" style="2" customWidth="1"/>
    <col min="14861" max="14861" width="2.85546875" style="2" customWidth="1"/>
    <col min="14862" max="14863" width="15.7109375" style="2" customWidth="1"/>
    <col min="14864" max="14864" width="2.85546875" style="2" customWidth="1"/>
    <col min="14865" max="14865" width="52.85546875" style="2" customWidth="1"/>
    <col min="14866" max="14868" width="15.7109375" style="2" customWidth="1"/>
    <col min="14869" max="14869" width="2.85546875" style="2" customWidth="1"/>
    <col min="14870" max="14872" width="15.7109375" style="2" customWidth="1"/>
    <col min="14873" max="14873" width="2.85546875" style="2" customWidth="1"/>
    <col min="14874" max="14874" width="10.85546875" style="2" customWidth="1"/>
    <col min="14875" max="14875" width="2.85546875" style="2" customWidth="1"/>
    <col min="14876" max="15104" width="11.42578125" style="2"/>
    <col min="15105" max="15105" width="2.85546875" style="2" customWidth="1"/>
    <col min="15106" max="15106" width="49.7109375" style="2" customWidth="1"/>
    <col min="15107" max="15107" width="6" style="2" customWidth="1"/>
    <col min="15108" max="15110" width="15.7109375" style="2" customWidth="1"/>
    <col min="15111" max="15111" width="2.85546875" style="2" customWidth="1"/>
    <col min="15112" max="15114" width="15.7109375" style="2" customWidth="1"/>
    <col min="15115" max="15115" width="2.85546875" style="2" customWidth="1"/>
    <col min="15116" max="15116" width="10.85546875" style="2" customWidth="1"/>
    <col min="15117" max="15117" width="2.85546875" style="2" customWidth="1"/>
    <col min="15118" max="15119" width="15.7109375" style="2" customWidth="1"/>
    <col min="15120" max="15120" width="2.85546875" style="2" customWidth="1"/>
    <col min="15121" max="15121" width="52.85546875" style="2" customWidth="1"/>
    <col min="15122" max="15124" width="15.7109375" style="2" customWidth="1"/>
    <col min="15125" max="15125" width="2.85546875" style="2" customWidth="1"/>
    <col min="15126" max="15128" width="15.7109375" style="2" customWidth="1"/>
    <col min="15129" max="15129" width="2.85546875" style="2" customWidth="1"/>
    <col min="15130" max="15130" width="10.85546875" style="2" customWidth="1"/>
    <col min="15131" max="15131" width="2.85546875" style="2" customWidth="1"/>
    <col min="15132" max="15360" width="11.42578125" style="2"/>
    <col min="15361" max="15361" width="2.85546875" style="2" customWidth="1"/>
    <col min="15362" max="15362" width="49.7109375" style="2" customWidth="1"/>
    <col min="15363" max="15363" width="6" style="2" customWidth="1"/>
    <col min="15364" max="15366" width="15.7109375" style="2" customWidth="1"/>
    <col min="15367" max="15367" width="2.85546875" style="2" customWidth="1"/>
    <col min="15368" max="15370" width="15.7109375" style="2" customWidth="1"/>
    <col min="15371" max="15371" width="2.85546875" style="2" customWidth="1"/>
    <col min="15372" max="15372" width="10.85546875" style="2" customWidth="1"/>
    <col min="15373" max="15373" width="2.85546875" style="2" customWidth="1"/>
    <col min="15374" max="15375" width="15.7109375" style="2" customWidth="1"/>
    <col min="15376" max="15376" width="2.85546875" style="2" customWidth="1"/>
    <col min="15377" max="15377" width="52.85546875" style="2" customWidth="1"/>
    <col min="15378" max="15380" width="15.7109375" style="2" customWidth="1"/>
    <col min="15381" max="15381" width="2.85546875" style="2" customWidth="1"/>
    <col min="15382" max="15384" width="15.7109375" style="2" customWidth="1"/>
    <col min="15385" max="15385" width="2.85546875" style="2" customWidth="1"/>
    <col min="15386" max="15386" width="10.85546875" style="2" customWidth="1"/>
    <col min="15387" max="15387" width="2.85546875" style="2" customWidth="1"/>
    <col min="15388" max="15616" width="11.42578125" style="2"/>
    <col min="15617" max="15617" width="2.85546875" style="2" customWidth="1"/>
    <col min="15618" max="15618" width="49.7109375" style="2" customWidth="1"/>
    <col min="15619" max="15619" width="6" style="2" customWidth="1"/>
    <col min="15620" max="15622" width="15.7109375" style="2" customWidth="1"/>
    <col min="15623" max="15623" width="2.85546875" style="2" customWidth="1"/>
    <col min="15624" max="15626" width="15.7109375" style="2" customWidth="1"/>
    <col min="15627" max="15627" width="2.85546875" style="2" customWidth="1"/>
    <col min="15628" max="15628" width="10.85546875" style="2" customWidth="1"/>
    <col min="15629" max="15629" width="2.85546875" style="2" customWidth="1"/>
    <col min="15630" max="15631" width="15.7109375" style="2" customWidth="1"/>
    <col min="15632" max="15632" width="2.85546875" style="2" customWidth="1"/>
    <col min="15633" max="15633" width="52.85546875" style="2" customWidth="1"/>
    <col min="15634" max="15636" width="15.7109375" style="2" customWidth="1"/>
    <col min="15637" max="15637" width="2.85546875" style="2" customWidth="1"/>
    <col min="15638" max="15640" width="15.7109375" style="2" customWidth="1"/>
    <col min="15641" max="15641" width="2.85546875" style="2" customWidth="1"/>
    <col min="15642" max="15642" width="10.85546875" style="2" customWidth="1"/>
    <col min="15643" max="15643" width="2.85546875" style="2" customWidth="1"/>
    <col min="15644" max="15872" width="11.42578125" style="2"/>
    <col min="15873" max="15873" width="2.85546875" style="2" customWidth="1"/>
    <col min="15874" max="15874" width="49.7109375" style="2" customWidth="1"/>
    <col min="15875" max="15875" width="6" style="2" customWidth="1"/>
    <col min="15876" max="15878" width="15.7109375" style="2" customWidth="1"/>
    <col min="15879" max="15879" width="2.85546875" style="2" customWidth="1"/>
    <col min="15880" max="15882" width="15.7109375" style="2" customWidth="1"/>
    <col min="15883" max="15883" width="2.85546875" style="2" customWidth="1"/>
    <col min="15884" max="15884" width="10.85546875" style="2" customWidth="1"/>
    <col min="15885" max="15885" width="2.85546875" style="2" customWidth="1"/>
    <col min="15886" max="15887" width="15.7109375" style="2" customWidth="1"/>
    <col min="15888" max="15888" width="2.85546875" style="2" customWidth="1"/>
    <col min="15889" max="15889" width="52.85546875" style="2" customWidth="1"/>
    <col min="15890" max="15892" width="15.7109375" style="2" customWidth="1"/>
    <col min="15893" max="15893" width="2.85546875" style="2" customWidth="1"/>
    <col min="15894" max="15896" width="15.7109375" style="2" customWidth="1"/>
    <col min="15897" max="15897" width="2.85546875" style="2" customWidth="1"/>
    <col min="15898" max="15898" width="10.85546875" style="2" customWidth="1"/>
    <col min="15899" max="15899" width="2.85546875" style="2" customWidth="1"/>
    <col min="15900" max="16128" width="11.42578125" style="2"/>
    <col min="16129" max="16129" width="2.85546875" style="2" customWidth="1"/>
    <col min="16130" max="16130" width="49.7109375" style="2" customWidth="1"/>
    <col min="16131" max="16131" width="6" style="2" customWidth="1"/>
    <col min="16132" max="16134" width="15.7109375" style="2" customWidth="1"/>
    <col min="16135" max="16135" width="2.85546875" style="2" customWidth="1"/>
    <col min="16136" max="16138" width="15.7109375" style="2" customWidth="1"/>
    <col min="16139" max="16139" width="2.85546875" style="2" customWidth="1"/>
    <col min="16140" max="16140" width="10.85546875" style="2" customWidth="1"/>
    <col min="16141" max="16141" width="2.85546875" style="2" customWidth="1"/>
    <col min="16142" max="16143" width="15.7109375" style="2" customWidth="1"/>
    <col min="16144" max="16144" width="2.85546875" style="2" customWidth="1"/>
    <col min="16145" max="16145" width="52.85546875" style="2" customWidth="1"/>
    <col min="16146" max="16148" width="15.7109375" style="2" customWidth="1"/>
    <col min="16149" max="16149" width="2.85546875" style="2" customWidth="1"/>
    <col min="16150" max="16152" width="15.7109375" style="2" customWidth="1"/>
    <col min="16153" max="16153" width="2.85546875" style="2" customWidth="1"/>
    <col min="16154" max="16154" width="10.85546875" style="2" customWidth="1"/>
    <col min="16155" max="16155" width="2.85546875" style="2" customWidth="1"/>
    <col min="16156" max="16384" width="11.42578125" style="2"/>
  </cols>
  <sheetData>
    <row r="1" spans="1:27" ht="12" customHeight="1" x14ac:dyDescent="0.25">
      <c r="A1" s="102"/>
      <c r="B1" s="102"/>
      <c r="C1" s="102"/>
      <c r="D1" s="102"/>
      <c r="E1" s="102"/>
      <c r="F1" s="102"/>
      <c r="G1" s="102"/>
      <c r="H1" s="102"/>
      <c r="I1" s="102"/>
      <c r="J1" s="102"/>
      <c r="K1" s="102"/>
      <c r="L1" s="102"/>
      <c r="M1" s="102"/>
      <c r="N1" s="102"/>
      <c r="O1" s="102"/>
      <c r="P1" s="102"/>
      <c r="Q1" s="102"/>
      <c r="R1" s="102"/>
      <c r="S1" s="102"/>
      <c r="T1" s="102"/>
      <c r="U1" s="102"/>
      <c r="V1" s="102"/>
      <c r="W1" s="102"/>
      <c r="X1" s="102"/>
      <c r="Y1" s="102"/>
      <c r="Z1" s="102"/>
    </row>
    <row r="2" spans="1:27" ht="12" customHeight="1" x14ac:dyDescent="0.25">
      <c r="A2" s="102"/>
      <c r="B2" s="103" t="s">
        <v>692</v>
      </c>
      <c r="C2" s="102"/>
      <c r="D2" s="102"/>
      <c r="E2" s="102"/>
      <c r="F2" s="102"/>
      <c r="G2" s="102"/>
      <c r="H2" s="102"/>
      <c r="I2" s="102"/>
      <c r="J2" s="102"/>
      <c r="K2" s="102"/>
      <c r="L2" s="102"/>
      <c r="M2" s="102"/>
      <c r="N2" s="102"/>
      <c r="O2" s="102"/>
      <c r="P2" s="102"/>
      <c r="Q2" s="103"/>
      <c r="R2" s="102"/>
      <c r="S2" s="102"/>
      <c r="T2" s="102"/>
      <c r="U2" s="102"/>
      <c r="V2" s="102"/>
      <c r="W2" s="102"/>
      <c r="X2" s="102"/>
      <c r="Y2" s="102"/>
      <c r="Z2" s="102"/>
    </row>
    <row r="3" spans="1:27" ht="12" customHeight="1" x14ac:dyDescent="0.25">
      <c r="A3" s="102"/>
      <c r="B3" s="6" t="s">
        <v>561</v>
      </c>
      <c r="C3" s="102"/>
      <c r="D3" s="102"/>
      <c r="E3" s="102"/>
      <c r="F3" s="102"/>
      <c r="G3" s="102"/>
      <c r="H3" s="102"/>
      <c r="I3" s="102"/>
      <c r="J3" s="102"/>
      <c r="K3" s="102"/>
      <c r="L3" s="102"/>
      <c r="M3" s="102"/>
      <c r="N3" s="102"/>
      <c r="O3" s="102"/>
      <c r="P3" s="102"/>
      <c r="Q3" s="6" t="s">
        <v>561</v>
      </c>
      <c r="R3" s="102"/>
      <c r="S3" s="102"/>
      <c r="T3" s="102"/>
      <c r="U3" s="102"/>
      <c r="V3" s="102"/>
      <c r="W3" s="102"/>
      <c r="X3" s="102"/>
      <c r="Y3" s="102"/>
      <c r="Z3" s="102"/>
    </row>
    <row r="4" spans="1:27" ht="12" customHeight="1" x14ac:dyDescent="0.25">
      <c r="A4" s="102"/>
      <c r="B4" s="106" t="s">
        <v>2</v>
      </c>
      <c r="C4" s="102"/>
      <c r="D4" s="102"/>
      <c r="E4" s="102"/>
      <c r="F4" s="102"/>
      <c r="G4" s="102"/>
      <c r="H4" s="102"/>
      <c r="I4" s="102"/>
      <c r="J4" s="102"/>
      <c r="K4" s="102"/>
      <c r="L4" s="102"/>
      <c r="M4" s="102"/>
      <c r="N4" s="102"/>
      <c r="O4" s="102"/>
      <c r="P4" s="102"/>
      <c r="Q4" s="106" t="s">
        <v>3</v>
      </c>
      <c r="R4" s="102"/>
      <c r="S4" s="102"/>
      <c r="T4" s="102"/>
      <c r="U4" s="102"/>
      <c r="V4" s="102"/>
      <c r="W4" s="102"/>
      <c r="X4" s="102"/>
      <c r="Y4" s="102"/>
      <c r="Z4" s="102"/>
    </row>
    <row r="5" spans="1:27" ht="12" customHeight="1" x14ac:dyDescent="0.25">
      <c r="A5" s="12"/>
      <c r="B5" s="2332" t="s">
        <v>4</v>
      </c>
      <c r="C5" s="2332" t="s">
        <v>5</v>
      </c>
      <c r="D5" s="2332">
        <v>2017</v>
      </c>
      <c r="E5" s="2332"/>
      <c r="F5" s="2332"/>
      <c r="G5" s="12"/>
      <c r="H5" s="2332">
        <v>2016</v>
      </c>
      <c r="I5" s="2332"/>
      <c r="J5" s="2332"/>
      <c r="K5" s="12"/>
      <c r="L5" s="2333" t="s">
        <v>591</v>
      </c>
      <c r="M5" s="12"/>
      <c r="N5" s="2333" t="s">
        <v>656</v>
      </c>
      <c r="O5" s="2333" t="s">
        <v>191</v>
      </c>
      <c r="P5" s="12"/>
      <c r="Q5" s="2332" t="s">
        <v>4</v>
      </c>
      <c r="R5" s="2332">
        <v>2017</v>
      </c>
      <c r="S5" s="2332"/>
      <c r="T5" s="2332"/>
      <c r="U5" s="12"/>
      <c r="V5" s="2332">
        <v>2016</v>
      </c>
      <c r="W5" s="2332"/>
      <c r="X5" s="2332"/>
      <c r="Y5" s="12"/>
      <c r="Z5" s="2333" t="s">
        <v>591</v>
      </c>
      <c r="AA5" s="17"/>
    </row>
    <row r="6" spans="1:27" ht="13.5" customHeight="1" x14ac:dyDescent="0.25">
      <c r="A6" s="12"/>
      <c r="B6" s="2332"/>
      <c r="C6" s="2332"/>
      <c r="D6" s="2332" t="s">
        <v>184</v>
      </c>
      <c r="E6" s="2384" t="s">
        <v>557</v>
      </c>
      <c r="F6" s="2384" t="s">
        <v>558</v>
      </c>
      <c r="G6" s="12"/>
      <c r="H6" s="2332" t="s">
        <v>184</v>
      </c>
      <c r="I6" s="2384" t="s">
        <v>557</v>
      </c>
      <c r="J6" s="2384" t="s">
        <v>558</v>
      </c>
      <c r="K6" s="12"/>
      <c r="L6" s="2333"/>
      <c r="M6" s="12"/>
      <c r="N6" s="2333"/>
      <c r="O6" s="2333"/>
      <c r="P6" s="12"/>
      <c r="Q6" s="2332"/>
      <c r="R6" s="2332" t="s">
        <v>184</v>
      </c>
      <c r="S6" s="2384" t="s">
        <v>557</v>
      </c>
      <c r="T6" s="2384" t="s">
        <v>558</v>
      </c>
      <c r="U6" s="12"/>
      <c r="V6" s="2332" t="s">
        <v>184</v>
      </c>
      <c r="W6" s="2384" t="s">
        <v>557</v>
      </c>
      <c r="X6" s="2384" t="s">
        <v>558</v>
      </c>
      <c r="Y6" s="12"/>
      <c r="Z6" s="2333"/>
      <c r="AA6" s="17"/>
    </row>
    <row r="7" spans="1:27" ht="12" customHeight="1" x14ac:dyDescent="0.25">
      <c r="A7" s="12"/>
      <c r="B7" s="2332"/>
      <c r="C7" s="2332"/>
      <c r="D7" s="2332"/>
      <c r="E7" s="2384"/>
      <c r="F7" s="2384"/>
      <c r="G7" s="12"/>
      <c r="H7" s="2332"/>
      <c r="I7" s="2384"/>
      <c r="J7" s="2384"/>
      <c r="K7" s="12"/>
      <c r="L7" s="2333"/>
      <c r="M7" s="12"/>
      <c r="N7" s="2333"/>
      <c r="O7" s="2333"/>
      <c r="P7" s="12"/>
      <c r="Q7" s="2332"/>
      <c r="R7" s="2332"/>
      <c r="S7" s="2384"/>
      <c r="T7" s="2384"/>
      <c r="U7" s="12"/>
      <c r="V7" s="2332"/>
      <c r="W7" s="2384"/>
      <c r="X7" s="2384"/>
      <c r="Y7" s="12"/>
      <c r="Z7" s="2333"/>
      <c r="AA7" s="17"/>
    </row>
    <row r="8" spans="1:27" ht="12" customHeight="1" x14ac:dyDescent="0.25">
      <c r="A8" s="16"/>
      <c r="B8" s="16"/>
      <c r="C8" s="16"/>
      <c r="D8" s="16"/>
      <c r="E8" s="16"/>
      <c r="F8" s="16"/>
      <c r="G8" s="16"/>
      <c r="H8" s="16"/>
      <c r="I8" s="16"/>
      <c r="J8" s="16"/>
      <c r="K8" s="16"/>
      <c r="L8" s="19"/>
      <c r="M8" s="16"/>
      <c r="N8" s="19"/>
      <c r="O8" s="16"/>
      <c r="P8" s="16"/>
      <c r="Q8" s="16"/>
      <c r="R8" s="16"/>
      <c r="S8" s="16"/>
      <c r="T8" s="16"/>
      <c r="U8" s="16"/>
      <c r="V8" s="16"/>
      <c r="W8" s="16"/>
      <c r="X8" s="16"/>
      <c r="Y8" s="16"/>
      <c r="Z8" s="19"/>
      <c r="AA8" s="16"/>
    </row>
    <row r="9" spans="1:27" ht="12" customHeight="1" x14ac:dyDescent="0.25">
      <c r="A9" s="102"/>
      <c r="B9" s="390" t="s">
        <v>8</v>
      </c>
      <c r="C9" s="21"/>
      <c r="D9" s="21"/>
      <c r="E9" s="21"/>
      <c r="F9" s="21"/>
      <c r="G9" s="102"/>
      <c r="H9" s="21"/>
      <c r="I9" s="21"/>
      <c r="J9" s="21"/>
      <c r="K9" s="102"/>
      <c r="L9" s="23"/>
      <c r="M9" s="102"/>
      <c r="N9" s="23"/>
      <c r="P9" s="102"/>
      <c r="Q9" s="462" t="s">
        <v>8</v>
      </c>
      <c r="R9" s="21"/>
      <c r="S9" s="21"/>
      <c r="T9" s="21"/>
      <c r="U9" s="102"/>
      <c r="V9" s="21"/>
      <c r="W9" s="21"/>
      <c r="X9" s="21"/>
      <c r="Y9" s="102"/>
      <c r="Z9" s="23"/>
    </row>
    <row r="10" spans="1:27" ht="12" customHeight="1" x14ac:dyDescent="0.25">
      <c r="A10" s="102"/>
      <c r="B10" s="229" t="s">
        <v>127</v>
      </c>
      <c r="C10" s="1109" t="s">
        <v>431</v>
      </c>
      <c r="D10" s="1110">
        <v>18.93309992</v>
      </c>
      <c r="E10" s="1111">
        <v>18.46309274</v>
      </c>
      <c r="F10" s="1111">
        <v>0.47000718000000002</v>
      </c>
      <c r="G10" s="177"/>
      <c r="H10" s="1110">
        <v>215.25568951999983</v>
      </c>
      <c r="I10" s="1111">
        <v>202.77704242999982</v>
      </c>
      <c r="J10" s="1111">
        <v>12.478647090000001</v>
      </c>
      <c r="K10" s="28"/>
      <c r="L10" s="1112">
        <f>D10/H10-1</f>
        <v>-0.91204367251700036</v>
      </c>
      <c r="M10" s="102"/>
      <c r="N10" s="2014">
        <f>VLOOKUP(B10,'FX rates'!$B$9:$K$114,9,FALSE)</f>
        <v>2</v>
      </c>
      <c r="O10" s="2029">
        <f>VLOOKUP(B10,'FX rates'!$B$9:$K$114,10,FALSE)</f>
        <v>2</v>
      </c>
      <c r="P10" s="102"/>
      <c r="Q10" s="1026" t="s">
        <v>127</v>
      </c>
      <c r="R10" s="551">
        <f t="shared" ref="R10:R11" si="0">SUM(S10:T10)</f>
        <v>9.46654996</v>
      </c>
      <c r="S10" s="1726">
        <f t="shared" ref="S10:S11" si="1">E10/N10</f>
        <v>9.2315463700000002</v>
      </c>
      <c r="T10" s="1696">
        <f t="shared" ref="T10" si="2">F10/N10</f>
        <v>0.23500359000000001</v>
      </c>
      <c r="U10" s="728"/>
      <c r="V10" s="551">
        <f>SUM(W10:X10)</f>
        <v>107.62784475999992</v>
      </c>
      <c r="W10" s="1726">
        <f>I10/O10</f>
        <v>101.38852121499991</v>
      </c>
      <c r="X10" s="1696">
        <f>J10/O10</f>
        <v>6.2393235450000004</v>
      </c>
      <c r="Y10" s="28"/>
      <c r="Z10" s="1227">
        <f>R10/V10-1</f>
        <v>-0.91204367251700036</v>
      </c>
      <c r="AA10" s="1115"/>
    </row>
    <row r="11" spans="1:27" ht="12" customHeight="1" x14ac:dyDescent="0.25">
      <c r="A11" s="102"/>
      <c r="B11" s="31" t="s">
        <v>128</v>
      </c>
      <c r="C11" s="155" t="s">
        <v>22</v>
      </c>
      <c r="D11" s="156">
        <v>472.93</v>
      </c>
      <c r="E11" s="157">
        <v>472.93</v>
      </c>
      <c r="F11" s="157" t="s">
        <v>123</v>
      </c>
      <c r="G11" s="177"/>
      <c r="H11" s="156">
        <v>163.43</v>
      </c>
      <c r="I11" s="157">
        <v>163.43</v>
      </c>
      <c r="J11" s="157" t="s">
        <v>123</v>
      </c>
      <c r="K11" s="34"/>
      <c r="L11" s="1116">
        <f>D11/H11-1</f>
        <v>1.8937771522976199</v>
      </c>
      <c r="M11" s="102"/>
      <c r="N11" s="2015">
        <f>VLOOKUP(B11,'FX rates'!$B$9:$K$114,9,FALSE)</f>
        <v>1</v>
      </c>
      <c r="O11" s="2031">
        <f>VLOOKUP(B11,'FX rates'!$B$9:$K$114,10,FALSE)</f>
        <v>1</v>
      </c>
      <c r="P11" s="102"/>
      <c r="Q11" s="1027" t="s">
        <v>128</v>
      </c>
      <c r="R11" s="1219">
        <f t="shared" si="0"/>
        <v>472.93</v>
      </c>
      <c r="S11" s="1703">
        <f t="shared" si="1"/>
        <v>472.93</v>
      </c>
      <c r="T11" s="2017">
        <v>0</v>
      </c>
      <c r="U11" s="541"/>
      <c r="V11" s="1219">
        <f>SUM(W11:X11)</f>
        <v>163.43</v>
      </c>
      <c r="W11" s="1703">
        <f>I11/O11</f>
        <v>163.43</v>
      </c>
      <c r="X11" s="1697">
        <v>0</v>
      </c>
      <c r="Y11" s="34"/>
      <c r="Z11" s="1228">
        <f>R11/V11-1</f>
        <v>1.8937771522976199</v>
      </c>
      <c r="AA11" s="1117"/>
    </row>
    <row r="12" spans="1:27" ht="12" customHeight="1" x14ac:dyDescent="0.25">
      <c r="A12" s="102"/>
      <c r="B12" s="31" t="s">
        <v>129</v>
      </c>
      <c r="C12" s="155" t="s">
        <v>433</v>
      </c>
      <c r="D12" s="156">
        <v>32756.560000000001</v>
      </c>
      <c r="E12" s="157">
        <v>30957.8</v>
      </c>
      <c r="F12" s="157">
        <v>1798.72</v>
      </c>
      <c r="G12" s="177"/>
      <c r="H12" s="156">
        <v>21677.7</v>
      </c>
      <c r="I12" s="157">
        <v>19427.7</v>
      </c>
      <c r="J12" s="157">
        <v>2250.0300000000002</v>
      </c>
      <c r="K12" s="34"/>
      <c r="L12" s="1116">
        <f>D12/H12-1</f>
        <v>0.51107174654137655</v>
      </c>
      <c r="M12" s="102"/>
      <c r="N12" s="2015">
        <f>VLOOKUP(B12,'FX rates'!$B$9:$K$114,9,FALSE)</f>
        <v>553.90548000000001</v>
      </c>
      <c r="O12" s="2031">
        <f>VLOOKUP(B12,'FX rates'!$B$9:$K$114,10,FALSE)</f>
        <v>531.60599999999999</v>
      </c>
      <c r="P12" s="102"/>
      <c r="Q12" s="1027" t="s">
        <v>129</v>
      </c>
      <c r="R12" s="1219">
        <f>SUM(S12:T12)</f>
        <v>59.137382067424213</v>
      </c>
      <c r="S12" s="1703">
        <f>E12/N12</f>
        <v>55.890041022883544</v>
      </c>
      <c r="T12" s="1697">
        <f>F12/N12</f>
        <v>3.2473410445406676</v>
      </c>
      <c r="U12" s="541"/>
      <c r="V12" s="1219">
        <f>SUM(W12:X12)</f>
        <v>40.777812891502357</v>
      </c>
      <c r="W12" s="1703">
        <f>I12/O12</f>
        <v>36.545298585794747</v>
      </c>
      <c r="X12" s="1697">
        <f>J12/O12</f>
        <v>4.2325143057076113</v>
      </c>
      <c r="Y12" s="34"/>
      <c r="Z12" s="1228">
        <f>R12/V12-1</f>
        <v>0.4502342787429825</v>
      </c>
      <c r="AA12" s="1117"/>
    </row>
    <row r="13" spans="1:27" ht="12" customHeight="1" x14ac:dyDescent="0.25">
      <c r="A13" s="102"/>
      <c r="B13" s="37" t="s">
        <v>135</v>
      </c>
      <c r="C13" s="160" t="s">
        <v>434</v>
      </c>
      <c r="D13" s="791">
        <v>43939.63</v>
      </c>
      <c r="E13" s="792">
        <v>42334</v>
      </c>
      <c r="F13" s="792">
        <v>1605.61</v>
      </c>
      <c r="G13" s="177"/>
      <c r="H13" s="791">
        <v>52278.44</v>
      </c>
      <c r="I13" s="792">
        <v>51608.1</v>
      </c>
      <c r="J13" s="792">
        <v>670.32</v>
      </c>
      <c r="K13" s="34"/>
      <c r="L13" s="1118">
        <f>D13/H13-1</f>
        <v>-0.15950762876627544</v>
      </c>
      <c r="M13" s="102"/>
      <c r="N13" s="2032">
        <f>VLOOKUP(B13,'FX rates'!$B$9:$K$114,9,FALSE)</f>
        <v>126.875221</v>
      </c>
      <c r="O13" s="2033">
        <f>VLOOKUP(B13,'FX rates'!$B$9:$K$114,10,FALSE)</f>
        <v>123.622</v>
      </c>
      <c r="P13" s="102"/>
      <c r="Q13" s="1029" t="s">
        <v>135</v>
      </c>
      <c r="R13" s="552">
        <f t="shared" ref="R13:R33" si="3">SUM(S13:T13)</f>
        <v>346.32144601348125</v>
      </c>
      <c r="S13" s="1727">
        <f t="shared" ref="S13:S33" si="4">E13/N13</f>
        <v>333.6664138697343</v>
      </c>
      <c r="T13" s="1710">
        <f t="shared" ref="T13:T33" si="5">F13/N13</f>
        <v>12.655032143746965</v>
      </c>
      <c r="U13" s="541"/>
      <c r="V13" s="552">
        <f>SUM(W13:X13)</f>
        <v>422.88929155004769</v>
      </c>
      <c r="W13" s="1928">
        <f>I13/O13</f>
        <v>417.46695571985566</v>
      </c>
      <c r="X13" s="1710">
        <f>J13/O13</f>
        <v>5.4223358301920372</v>
      </c>
      <c r="Y13" s="34"/>
      <c r="Z13" s="1229">
        <f>R13/V13-1</f>
        <v>-0.18105884227031765</v>
      </c>
      <c r="AA13" s="1117"/>
    </row>
    <row r="14" spans="1:27" ht="12" customHeight="1" x14ac:dyDescent="0.25">
      <c r="A14" s="102"/>
      <c r="B14" s="40"/>
      <c r="C14" s="162"/>
      <c r="D14" s="790"/>
      <c r="E14" s="790"/>
      <c r="F14" s="790"/>
      <c r="G14" s="177"/>
      <c r="H14" s="790"/>
      <c r="I14" s="790"/>
      <c r="J14" s="790"/>
      <c r="K14" s="102"/>
      <c r="L14" s="1120"/>
      <c r="M14" s="1120"/>
      <c r="N14" s="2008"/>
      <c r="O14" s="2008"/>
      <c r="P14" s="102"/>
      <c r="Q14" s="34"/>
      <c r="R14" s="34"/>
      <c r="S14" s="34"/>
      <c r="T14" s="1704"/>
      <c r="U14" s="1704"/>
      <c r="V14" s="1704"/>
      <c r="W14" s="187"/>
      <c r="X14" s="187"/>
      <c r="Y14" s="102"/>
      <c r="Z14" s="170"/>
      <c r="AA14" s="187"/>
    </row>
    <row r="15" spans="1:27" ht="12" customHeight="1" x14ac:dyDescent="0.25">
      <c r="A15" s="166"/>
      <c r="B15" s="40"/>
      <c r="C15" s="162"/>
      <c r="D15" s="790"/>
      <c r="E15" s="790"/>
      <c r="F15" s="790"/>
      <c r="G15" s="715"/>
      <c r="H15" s="790"/>
      <c r="I15" s="790"/>
      <c r="J15" s="790"/>
      <c r="K15" s="166"/>
      <c r="L15" s="1120"/>
      <c r="M15" s="1120"/>
      <c r="N15" s="2008"/>
      <c r="O15" s="2008"/>
      <c r="P15" s="166"/>
      <c r="Q15" s="34"/>
      <c r="R15" s="34"/>
      <c r="S15" s="34"/>
      <c r="T15" s="34"/>
      <c r="U15" s="34"/>
      <c r="V15" s="34"/>
      <c r="W15" s="28"/>
      <c r="X15" s="28"/>
      <c r="Y15" s="166"/>
      <c r="Z15" s="1119"/>
      <c r="AA15" s="1121"/>
    </row>
    <row r="16" spans="1:27" ht="12" customHeight="1" x14ac:dyDescent="0.25">
      <c r="A16" s="166"/>
      <c r="B16" s="390" t="s">
        <v>27</v>
      </c>
      <c r="C16" s="108"/>
      <c r="D16" s="41"/>
      <c r="E16" s="34"/>
      <c r="F16" s="34"/>
      <c r="G16" s="715"/>
      <c r="H16" s="41"/>
      <c r="I16" s="34"/>
      <c r="J16" s="34"/>
      <c r="K16" s="166"/>
      <c r="L16" s="1120"/>
      <c r="M16" s="1120"/>
      <c r="N16" s="2008"/>
      <c r="O16" s="2008"/>
      <c r="P16" s="166"/>
      <c r="Q16" s="390" t="s">
        <v>27</v>
      </c>
      <c r="R16" s="1693"/>
      <c r="S16" s="1693"/>
      <c r="T16" s="1693"/>
      <c r="U16" s="1693"/>
      <c r="V16" s="1693"/>
      <c r="W16" s="1693"/>
      <c r="X16" s="1693"/>
      <c r="Y16" s="1693"/>
      <c r="Z16" s="1693"/>
      <c r="AA16" s="1693"/>
    </row>
    <row r="17" spans="1:27" ht="12" customHeight="1" x14ac:dyDescent="0.25">
      <c r="A17" s="103"/>
      <c r="B17" s="229" t="s">
        <v>140</v>
      </c>
      <c r="C17" s="1109" t="s">
        <v>141</v>
      </c>
      <c r="D17" s="1110">
        <v>146515.70000000001</v>
      </c>
      <c r="E17" s="1111">
        <v>146515.70000000001</v>
      </c>
      <c r="F17" s="1111" t="s">
        <v>123</v>
      </c>
      <c r="G17" s="728"/>
      <c r="H17" s="1110">
        <v>75830.7</v>
      </c>
      <c r="I17" s="1111">
        <v>75830.7</v>
      </c>
      <c r="J17" s="1111" t="s">
        <v>123</v>
      </c>
      <c r="K17" s="28"/>
      <c r="L17" s="1112">
        <f>D17/H17-1</f>
        <v>0.93214225900591741</v>
      </c>
      <c r="M17" s="103"/>
      <c r="N17" s="2014">
        <f>VLOOKUP(B17,'FX rates'!$B$9:$K$114,9,FALSE)</f>
        <v>79.953177999999994</v>
      </c>
      <c r="O17" s="2029">
        <f>VLOOKUP(B17,'FX rates'!$B$9:$K$114,10,FALSE)</f>
        <v>77.054699999999997</v>
      </c>
      <c r="P17" s="103"/>
      <c r="Q17" s="570" t="s">
        <v>140</v>
      </c>
      <c r="R17" s="551">
        <f t="shared" si="3"/>
        <v>1832.5187774274591</v>
      </c>
      <c r="S17" s="1726">
        <f t="shared" si="4"/>
        <v>1832.5187774274591</v>
      </c>
      <c r="T17" s="1696">
        <v>0</v>
      </c>
      <c r="U17" s="728"/>
      <c r="V17" s="1217">
        <f>SUM(W17:X17)</f>
        <v>984.11518051462144</v>
      </c>
      <c r="W17" s="571">
        <f>I17/O17</f>
        <v>984.11518051462144</v>
      </c>
      <c r="X17" s="572">
        <v>0</v>
      </c>
      <c r="Y17" s="28"/>
      <c r="Z17" s="1227">
        <f>R17/V17-1</f>
        <v>0.86209786589125015</v>
      </c>
      <c r="AA17" s="1115"/>
    </row>
    <row r="18" spans="1:27" ht="12" customHeight="1" x14ac:dyDescent="0.25">
      <c r="A18" s="102"/>
      <c r="B18" s="37" t="s">
        <v>147</v>
      </c>
      <c r="C18" s="160" t="s">
        <v>29</v>
      </c>
      <c r="D18" s="718">
        <v>0.15</v>
      </c>
      <c r="E18" s="719">
        <v>0.15</v>
      </c>
      <c r="F18" s="719" t="s">
        <v>123</v>
      </c>
      <c r="G18" s="1718"/>
      <c r="H18" s="718">
        <v>0.48</v>
      </c>
      <c r="I18" s="719">
        <v>0.48</v>
      </c>
      <c r="J18" s="719">
        <v>0</v>
      </c>
      <c r="K18" s="34"/>
      <c r="L18" s="1118">
        <f>D18/H18-1</f>
        <v>-0.6875</v>
      </c>
      <c r="M18" s="102"/>
      <c r="N18" s="2016">
        <f>VLOOKUP(B18,'FX rates'!$B$9:$K$114,9,FALSE)</f>
        <v>1.3045850000000001</v>
      </c>
      <c r="O18" s="2030">
        <f>VLOOKUP(B18,'FX rates'!$B$9:$K$114,10,FALSE)</f>
        <v>1.3452500000000001</v>
      </c>
      <c r="P18" s="102"/>
      <c r="Q18" s="1862" t="s">
        <v>147</v>
      </c>
      <c r="R18" s="552">
        <f t="shared" si="3"/>
        <v>0.11497909296826192</v>
      </c>
      <c r="S18" s="1727">
        <f t="shared" si="4"/>
        <v>0.11497909296826192</v>
      </c>
      <c r="T18" s="1710">
        <v>0</v>
      </c>
      <c r="U18" s="177"/>
      <c r="V18" s="788">
        <f>SUM(W18:X18)</f>
        <v>0.35681100167255153</v>
      </c>
      <c r="W18" s="589">
        <f>I18/O18</f>
        <v>0.35681100167255153</v>
      </c>
      <c r="X18" s="590">
        <f>J18/O18</f>
        <v>0</v>
      </c>
      <c r="Y18" s="34"/>
      <c r="Z18" s="1229">
        <f>R18/V18-1</f>
        <v>-0.677759114967595</v>
      </c>
      <c r="AA18" s="1117"/>
    </row>
    <row r="19" spans="1:27" ht="12" customHeight="1" x14ac:dyDescent="0.25">
      <c r="A19" s="102"/>
      <c r="B19" s="63"/>
      <c r="C19" s="162"/>
      <c r="D19" s="793"/>
      <c r="E19" s="793"/>
      <c r="F19" s="793"/>
      <c r="G19" s="177"/>
      <c r="H19" s="793"/>
      <c r="I19" s="793"/>
      <c r="J19" s="793"/>
      <c r="K19" s="102"/>
      <c r="L19" s="166"/>
      <c r="M19" s="166"/>
      <c r="N19" s="2013"/>
      <c r="O19" s="2013"/>
      <c r="P19" s="102"/>
      <c r="Q19" s="34"/>
      <c r="R19" s="34"/>
      <c r="S19" s="34"/>
      <c r="T19" s="34"/>
      <c r="U19" s="34"/>
      <c r="V19" s="34"/>
      <c r="W19" s="41"/>
      <c r="X19" s="41"/>
      <c r="Y19" s="102"/>
      <c r="Z19" s="1119"/>
      <c r="AA19" s="1117"/>
    </row>
    <row r="20" spans="1:27" ht="12" customHeight="1" x14ac:dyDescent="0.25">
      <c r="A20" s="166"/>
      <c r="B20" s="40"/>
      <c r="C20" s="162"/>
      <c r="D20" s="790"/>
      <c r="E20" s="790"/>
      <c r="F20" s="790"/>
      <c r="G20" s="715"/>
      <c r="H20" s="790"/>
      <c r="I20" s="790"/>
      <c r="J20" s="790"/>
      <c r="K20" s="166"/>
      <c r="L20" s="166"/>
      <c r="M20" s="166"/>
      <c r="N20" s="2008"/>
      <c r="O20" s="2008"/>
      <c r="P20" s="166"/>
      <c r="Q20" s="34"/>
      <c r="R20" s="34"/>
      <c r="S20" s="34"/>
      <c r="T20" s="34"/>
      <c r="U20" s="34"/>
      <c r="V20" s="34"/>
      <c r="W20" s="34"/>
      <c r="X20" s="34"/>
      <c r="Y20" s="166"/>
      <c r="Z20" s="1122"/>
      <c r="AA20" s="1117"/>
    </row>
    <row r="21" spans="1:27" ht="12" customHeight="1" x14ac:dyDescent="0.25">
      <c r="A21" s="166"/>
      <c r="B21" s="390" t="s">
        <v>59</v>
      </c>
      <c r="C21" s="108"/>
      <c r="D21" s="41"/>
      <c r="E21" s="34"/>
      <c r="F21" s="34"/>
      <c r="G21" s="715"/>
      <c r="H21" s="187"/>
      <c r="I21" s="28"/>
      <c r="J21" s="28"/>
      <c r="K21" s="183"/>
      <c r="L21" s="166"/>
      <c r="M21" s="166"/>
      <c r="N21" s="2009"/>
      <c r="O21" s="2009"/>
      <c r="P21" s="166"/>
      <c r="Q21" s="390" t="s">
        <v>59</v>
      </c>
      <c r="R21" s="34"/>
      <c r="S21" s="34"/>
      <c r="T21" s="34"/>
      <c r="U21" s="34"/>
      <c r="V21" s="34"/>
      <c r="W21" s="34"/>
      <c r="X21" s="34"/>
      <c r="Y21" s="166"/>
      <c r="Z21" s="1119"/>
      <c r="AA21" s="1117"/>
    </row>
    <row r="22" spans="1:27" ht="12" customHeight="1" x14ac:dyDescent="0.25">
      <c r="A22" s="102"/>
      <c r="B22" s="570" t="s">
        <v>152</v>
      </c>
      <c r="C22" s="1781" t="s">
        <v>153</v>
      </c>
      <c r="D22" s="551">
        <v>918082</v>
      </c>
      <c r="E22" s="1883">
        <v>918082</v>
      </c>
      <c r="F22" s="1883">
        <v>0</v>
      </c>
      <c r="G22" s="177"/>
      <c r="H22" s="551">
        <v>1336162</v>
      </c>
      <c r="I22" s="1883">
        <v>1336160</v>
      </c>
      <c r="J22" s="1883">
        <v>0</v>
      </c>
      <c r="K22" s="28"/>
      <c r="L22" s="1227">
        <f>D22/H22-1</f>
        <v>-0.31289619073136343</v>
      </c>
      <c r="M22" s="102"/>
      <c r="N22" s="2014">
        <f>VLOOKUP(B22,'FX rates'!$B$9:$K$114,9,FALSE)</f>
        <v>1485.919148</v>
      </c>
      <c r="O22" s="2010">
        <f>VLOOKUP(B22,'FX rates'!$B$9:$K$114,10,FALSE)</f>
        <v>1485.63</v>
      </c>
      <c r="P22" s="102"/>
      <c r="Q22" s="570" t="s">
        <v>152</v>
      </c>
      <c r="R22" s="551">
        <f t="shared" ref="R22" si="6">SUM(S22:T22)</f>
        <v>617.85461290791579</v>
      </c>
      <c r="S22" s="1726">
        <f t="shared" ref="S22" si="7">E22/N22</f>
        <v>617.85461290791579</v>
      </c>
      <c r="T22" s="1696">
        <f t="shared" ref="T22" si="8">F22/N22</f>
        <v>0</v>
      </c>
      <c r="U22" s="177"/>
      <c r="V22" s="1218">
        <f t="shared" ref="V22:V27" si="9">SUM(W22:X22)</f>
        <v>899.38948459576068</v>
      </c>
      <c r="W22" s="548">
        <f t="shared" ref="W22:W27" si="10">I22/O22</f>
        <v>899.38948459576068</v>
      </c>
      <c r="X22" s="1190">
        <f t="shared" ref="X22:X27" si="11">J22/O22</f>
        <v>0</v>
      </c>
      <c r="Y22" s="34"/>
      <c r="Z22" s="1227">
        <f t="shared" ref="Z22:Z25" si="12">R22/V22-1</f>
        <v>-0.3130288673703846</v>
      </c>
      <c r="AA22" s="1117"/>
    </row>
    <row r="23" spans="1:27" ht="12" customHeight="1" x14ac:dyDescent="0.25">
      <c r="A23" s="102"/>
      <c r="B23" s="1861" t="s">
        <v>554</v>
      </c>
      <c r="C23" s="1782" t="s">
        <v>555</v>
      </c>
      <c r="D23" s="1219">
        <v>2476.65</v>
      </c>
      <c r="E23" s="1879">
        <v>2435.0300000000002</v>
      </c>
      <c r="F23" s="1879">
        <v>41.62</v>
      </c>
      <c r="G23" s="177"/>
      <c r="H23" s="1219">
        <v>2541.16</v>
      </c>
      <c r="I23" s="1879">
        <v>2528.9499999999998</v>
      </c>
      <c r="J23" s="1879">
        <v>12.21</v>
      </c>
      <c r="K23" s="28"/>
      <c r="L23" s="1228">
        <f t="shared" ref="L23:L33" si="13">D23/H23-1</f>
        <v>-2.5386044168804744E-2</v>
      </c>
      <c r="M23" s="102"/>
      <c r="N23" s="2015">
        <f>VLOOKUP(B23,'FX rates'!$B$9:$K$114,9,FALSE)</f>
        <v>10.223447999999999</v>
      </c>
      <c r="O23" s="2011">
        <f>VLOOKUP(B23,'FX rates'!$B$9:$K$114,10,FALSE)</f>
        <v>10.748690384615383</v>
      </c>
      <c r="P23" s="102"/>
      <c r="Q23" s="1861" t="s">
        <v>554</v>
      </c>
      <c r="R23" s="1219">
        <f t="shared" si="3"/>
        <v>242.25192909476337</v>
      </c>
      <c r="S23" s="1703">
        <f t="shared" si="4"/>
        <v>238.18089552565831</v>
      </c>
      <c r="T23" s="1697">
        <f t="shared" si="5"/>
        <v>4.0710335691050616</v>
      </c>
      <c r="U23" s="177"/>
      <c r="V23" s="906">
        <f t="shared" si="9"/>
        <v>236.41577802233155</v>
      </c>
      <c r="W23" s="66">
        <f t="shared" si="10"/>
        <v>235.27982568180491</v>
      </c>
      <c r="X23" s="57">
        <f t="shared" si="11"/>
        <v>1.135952340526637</v>
      </c>
      <c r="Y23" s="34"/>
      <c r="Z23" s="1228">
        <f t="shared" si="12"/>
        <v>2.4685962676655793E-2</v>
      </c>
      <c r="AA23" s="1117"/>
    </row>
    <row r="24" spans="1:27" ht="12" customHeight="1" x14ac:dyDescent="0.25">
      <c r="A24" s="102"/>
      <c r="B24" s="1861" t="s">
        <v>156</v>
      </c>
      <c r="C24" s="1782" t="s">
        <v>568</v>
      </c>
      <c r="D24" s="1219">
        <v>232536.67</v>
      </c>
      <c r="E24" s="1879">
        <v>232537</v>
      </c>
      <c r="F24" s="1879" t="s">
        <v>123</v>
      </c>
      <c r="G24" s="177"/>
      <c r="H24" s="1219">
        <v>392585.89</v>
      </c>
      <c r="I24" s="1879">
        <v>392586</v>
      </c>
      <c r="J24" s="1879" t="s">
        <v>123</v>
      </c>
      <c r="K24" s="28"/>
      <c r="L24" s="1228">
        <f t="shared" si="13"/>
        <v>-0.40767950167541678</v>
      </c>
      <c r="M24" s="102"/>
      <c r="N24" s="2015">
        <f>VLOOKUP(B24,'FX rates'!$B$9:$K$114,9,FALSE)</f>
        <v>581.36658299999999</v>
      </c>
      <c r="O24" s="2011">
        <f>VLOOKUP(B24,'FX rates'!$B$9:$K$114,10,FALSE)</f>
        <v>592.60299999999995</v>
      </c>
      <c r="P24" s="102"/>
      <c r="Q24" s="1861" t="s">
        <v>156</v>
      </c>
      <c r="R24" s="1219">
        <f t="shared" si="3"/>
        <v>399.98343007616592</v>
      </c>
      <c r="S24" s="1703">
        <f t="shared" si="4"/>
        <v>399.98343007616592</v>
      </c>
      <c r="T24" s="1697">
        <v>0</v>
      </c>
      <c r="U24" s="177"/>
      <c r="V24" s="906">
        <f t="shared" si="9"/>
        <v>662.47724024346826</v>
      </c>
      <c r="W24" s="66">
        <f t="shared" si="10"/>
        <v>662.47724024346826</v>
      </c>
      <c r="X24" s="57">
        <v>0</v>
      </c>
      <c r="Y24" s="34"/>
      <c r="Z24" s="1228">
        <f t="shared" si="12"/>
        <v>-0.39623068419804541</v>
      </c>
      <c r="AA24" s="1117"/>
    </row>
    <row r="25" spans="1:27" ht="12" customHeight="1" x14ac:dyDescent="0.25">
      <c r="A25" s="102"/>
      <c r="B25" s="1861" t="s">
        <v>158</v>
      </c>
      <c r="C25" s="1782" t="s">
        <v>159</v>
      </c>
      <c r="D25" s="1219">
        <v>10650.99</v>
      </c>
      <c r="E25" s="1879">
        <v>10604.6</v>
      </c>
      <c r="F25" s="1879">
        <v>46.39</v>
      </c>
      <c r="G25" s="177"/>
      <c r="H25" s="1219">
        <v>9025.6200000000008</v>
      </c>
      <c r="I25" s="1879">
        <v>8921.93</v>
      </c>
      <c r="J25" s="1879">
        <v>103.69</v>
      </c>
      <c r="K25" s="28"/>
      <c r="L25" s="1228">
        <f t="shared" si="13"/>
        <v>0.18008402746847296</v>
      </c>
      <c r="M25" s="102"/>
      <c r="N25" s="2015">
        <f>VLOOKUP(B25,'FX rates'!$B$9:$K$114,9,FALSE)</f>
        <v>4.0460349999999998</v>
      </c>
      <c r="O25" s="2011">
        <f>VLOOKUP(B25,'FX rates'!$B$9:$K$114,10,FALSE)</f>
        <v>4.0550699999999997</v>
      </c>
      <c r="P25" s="102"/>
      <c r="Q25" s="1861" t="s">
        <v>158</v>
      </c>
      <c r="R25" s="1219">
        <f t="shared" si="3"/>
        <v>2632.4512763730418</v>
      </c>
      <c r="S25" s="1703">
        <f t="shared" si="4"/>
        <v>2620.9857304744028</v>
      </c>
      <c r="T25" s="1697">
        <f t="shared" si="5"/>
        <v>11.465545898639039</v>
      </c>
      <c r="U25" s="177"/>
      <c r="V25" s="906">
        <f t="shared" si="9"/>
        <v>2225.7618240868837</v>
      </c>
      <c r="W25" s="66">
        <f t="shared" si="10"/>
        <v>2200.1913653771699</v>
      </c>
      <c r="X25" s="57">
        <f t="shared" si="11"/>
        <v>25.570458709714014</v>
      </c>
      <c r="Y25" s="34"/>
      <c r="Z25" s="1228">
        <f t="shared" si="12"/>
        <v>0.1827192145561225</v>
      </c>
      <c r="AA25" s="1117"/>
    </row>
    <row r="26" spans="1:27" ht="12" customHeight="1" x14ac:dyDescent="0.25">
      <c r="A26" s="102"/>
      <c r="B26" s="1861" t="s">
        <v>160</v>
      </c>
      <c r="C26" s="1782" t="s">
        <v>161</v>
      </c>
      <c r="D26" s="1219">
        <v>2690061.9875611998</v>
      </c>
      <c r="E26" s="1879">
        <v>2690061.9875611998</v>
      </c>
      <c r="F26" s="1879" t="s">
        <v>123</v>
      </c>
      <c r="G26" s="177"/>
      <c r="H26" s="1219">
        <v>2297901.4029995999</v>
      </c>
      <c r="I26" s="1879">
        <v>2297901.4029995999</v>
      </c>
      <c r="J26" s="1879">
        <v>0</v>
      </c>
      <c r="K26" s="28"/>
      <c r="L26" s="1228">
        <f t="shared" si="13"/>
        <v>0.17066031817104399</v>
      </c>
      <c r="M26" s="102"/>
      <c r="N26" s="2015">
        <f>VLOOKUP(B26,'FX rates'!$B$9:$K$114,9,FALSE)</f>
        <v>274.00606199999999</v>
      </c>
      <c r="O26" s="2011">
        <f>VLOOKUP(B26,'FX rates'!$B$9:$K$114,10,FALSE)</f>
        <v>281.21499999999997</v>
      </c>
      <c r="P26" s="102"/>
      <c r="Q26" s="1861" t="s">
        <v>160</v>
      </c>
      <c r="R26" s="1219">
        <f t="shared" si="3"/>
        <v>9817.5272763169742</v>
      </c>
      <c r="S26" s="1703">
        <f t="shared" si="4"/>
        <v>9817.5272763169742</v>
      </c>
      <c r="T26" s="1697">
        <v>0</v>
      </c>
      <c r="U26" s="177"/>
      <c r="V26" s="906">
        <f t="shared" si="9"/>
        <v>8171.3329765467706</v>
      </c>
      <c r="W26" s="66">
        <f t="shared" si="10"/>
        <v>8171.3329765467706</v>
      </c>
      <c r="X26" s="57">
        <f t="shared" si="11"/>
        <v>0</v>
      </c>
      <c r="Y26" s="34"/>
      <c r="Z26" s="1228">
        <f t="shared" ref="Z26:Z33" si="14">R26/V26-1</f>
        <v>0.20145970118891054</v>
      </c>
      <c r="AA26" s="1117"/>
    </row>
    <row r="27" spans="1:27" ht="12" customHeight="1" x14ac:dyDescent="0.25">
      <c r="A27" s="102"/>
      <c r="B27" s="1861" t="s">
        <v>164</v>
      </c>
      <c r="C27" s="1782" t="s">
        <v>64</v>
      </c>
      <c r="D27" s="1219">
        <v>334.56799999999998</v>
      </c>
      <c r="E27" s="1879">
        <v>334.56799999999998</v>
      </c>
      <c r="F27" s="1879">
        <v>0</v>
      </c>
      <c r="G27" s="177"/>
      <c r="H27" s="1219">
        <v>312.97800000000001</v>
      </c>
      <c r="I27" s="1879">
        <v>312.97800000000001</v>
      </c>
      <c r="J27" s="1879">
        <v>0</v>
      </c>
      <c r="K27" s="28"/>
      <c r="L27" s="1228">
        <f t="shared" si="13"/>
        <v>6.8982484391874044E-2</v>
      </c>
      <c r="M27" s="102"/>
      <c r="N27" s="2015">
        <f>VLOOKUP(B27,'FX rates'!$B$9:$K$114,9,FALSE)</f>
        <v>0.88666800000000001</v>
      </c>
      <c r="O27" s="2011">
        <f>VLOOKUP(B27,'FX rates'!$B$9:$K$114,10,FALSE)</f>
        <v>0.90380700000000003</v>
      </c>
      <c r="P27" s="102"/>
      <c r="Q27" s="1861" t="s">
        <v>164</v>
      </c>
      <c r="R27" s="1219">
        <f t="shared" si="3"/>
        <v>377.33176341088205</v>
      </c>
      <c r="S27" s="1703">
        <f t="shared" si="4"/>
        <v>377.33176341088205</v>
      </c>
      <c r="T27" s="1697">
        <f t="shared" si="5"/>
        <v>0</v>
      </c>
      <c r="U27" s="177"/>
      <c r="V27" s="906">
        <f t="shared" si="9"/>
        <v>346.2885328394226</v>
      </c>
      <c r="W27" s="66">
        <f t="shared" si="10"/>
        <v>346.2885328394226</v>
      </c>
      <c r="X27" s="57">
        <f t="shared" si="11"/>
        <v>0</v>
      </c>
      <c r="Y27" s="34"/>
      <c r="Z27" s="1228">
        <f t="shared" si="14"/>
        <v>8.9645563244378446E-2</v>
      </c>
      <c r="AA27" s="1117"/>
    </row>
    <row r="28" spans="1:27" ht="12" customHeight="1" x14ac:dyDescent="0.25">
      <c r="A28" s="102"/>
      <c r="B28" s="1861" t="s">
        <v>166</v>
      </c>
      <c r="C28" s="1782" t="s">
        <v>64</v>
      </c>
      <c r="D28" s="1219">
        <v>2051399</v>
      </c>
      <c r="E28" s="1879">
        <v>1896590</v>
      </c>
      <c r="F28" s="1879">
        <v>154810</v>
      </c>
      <c r="G28" s="177"/>
      <c r="H28" s="1219">
        <v>2070377.9</v>
      </c>
      <c r="I28" s="1879">
        <v>1937810</v>
      </c>
      <c r="J28" s="1879">
        <v>132563</v>
      </c>
      <c r="K28" s="28"/>
      <c r="L28" s="1228">
        <f t="shared" si="13"/>
        <v>-9.1668772159902989E-3</v>
      </c>
      <c r="M28" s="102"/>
      <c r="N28" s="2015">
        <f>VLOOKUP(B28,'FX rates'!$B$9:$K$114,9,FALSE)</f>
        <v>0.88666800000000001</v>
      </c>
      <c r="O28" s="2011">
        <f>VLOOKUP(B28,'FX rates'!$B$9:$K$114,10,FALSE)</f>
        <v>0.90380700000000003</v>
      </c>
      <c r="P28" s="102"/>
      <c r="Q28" s="1861" t="s">
        <v>166</v>
      </c>
      <c r="R28" s="1219">
        <f t="shared" si="3"/>
        <v>2313605.5434503108</v>
      </c>
      <c r="S28" s="1703">
        <f t="shared" si="4"/>
        <v>2139008.0616420126</v>
      </c>
      <c r="T28" s="1697">
        <f t="shared" si="5"/>
        <v>174597.48180829803</v>
      </c>
      <c r="U28" s="177"/>
      <c r="V28" s="906">
        <f t="shared" ref="V28:V33" si="15">SUM(W28:X28)</f>
        <v>2290724.679052054</v>
      </c>
      <c r="W28" s="66">
        <f t="shared" ref="W28:W33" si="16">I28/O28</f>
        <v>2144052.8785459725</v>
      </c>
      <c r="X28" s="57">
        <f t="shared" ref="X28:X33" si="17">J28/O28</f>
        <v>146671.80050608149</v>
      </c>
      <c r="Y28" s="34"/>
      <c r="Z28" s="1228">
        <f t="shared" si="14"/>
        <v>9.9884829493019911E-3</v>
      </c>
      <c r="AA28" s="1117"/>
    </row>
    <row r="29" spans="1:27" ht="12" customHeight="1" x14ac:dyDescent="0.25">
      <c r="A29" s="102"/>
      <c r="B29" s="1861" t="s">
        <v>173</v>
      </c>
      <c r="C29" s="1782" t="s">
        <v>174</v>
      </c>
      <c r="D29" s="1219">
        <v>434833637</v>
      </c>
      <c r="E29" s="1879">
        <v>434833637</v>
      </c>
      <c r="F29" s="1879">
        <v>0</v>
      </c>
      <c r="G29" s="177"/>
      <c r="H29" s="1219">
        <v>610335226</v>
      </c>
      <c r="I29" s="1879">
        <v>610335226</v>
      </c>
      <c r="J29" s="1879">
        <v>0</v>
      </c>
      <c r="K29" s="28"/>
      <c r="L29" s="1228">
        <f t="shared" si="13"/>
        <v>-0.28754949988746026</v>
      </c>
      <c r="M29" s="102"/>
      <c r="N29" s="2015">
        <f>VLOOKUP(B29,'FX rates'!$B$9:$K$114,9,FALSE)</f>
        <v>32943.242999000002</v>
      </c>
      <c r="O29" s="2011">
        <f>VLOOKUP(B29,'FX rates'!$B$9:$K$114,10,FALSE)</f>
        <v>30076.3</v>
      </c>
      <c r="P29" s="102"/>
      <c r="Q29" s="1861" t="s">
        <v>173</v>
      </c>
      <c r="R29" s="1219">
        <f t="shared" si="3"/>
        <v>13199.47878274156</v>
      </c>
      <c r="S29" s="1703">
        <f t="shared" si="4"/>
        <v>13199.47878274156</v>
      </c>
      <c r="T29" s="1697">
        <f t="shared" si="5"/>
        <v>0</v>
      </c>
      <c r="U29" s="177"/>
      <c r="V29" s="906">
        <f t="shared" si="15"/>
        <v>20292.895934672815</v>
      </c>
      <c r="W29" s="66">
        <f t="shared" si="16"/>
        <v>20292.895934672815</v>
      </c>
      <c r="X29" s="57">
        <f t="shared" si="17"/>
        <v>0</v>
      </c>
      <c r="Y29" s="34"/>
      <c r="Z29" s="1228">
        <f t="shared" si="14"/>
        <v>-0.34955174336706241</v>
      </c>
      <c r="AA29" s="1117"/>
    </row>
    <row r="30" spans="1:27" ht="12" customHeight="1" x14ac:dyDescent="0.25">
      <c r="A30" s="102"/>
      <c r="B30" s="1861" t="s">
        <v>569</v>
      </c>
      <c r="C30" s="1782" t="s">
        <v>155</v>
      </c>
      <c r="D30" s="1219">
        <v>971.6</v>
      </c>
      <c r="E30" s="1879">
        <v>971.6</v>
      </c>
      <c r="F30" s="1879">
        <v>0</v>
      </c>
      <c r="G30" s="177"/>
      <c r="H30" s="1219">
        <v>1226.4000000000001</v>
      </c>
      <c r="I30" s="1879">
        <v>1226.4000000000001</v>
      </c>
      <c r="J30" s="1879">
        <v>0</v>
      </c>
      <c r="K30" s="28"/>
      <c r="L30" s="1228">
        <f t="shared" si="13"/>
        <v>-0.20776255707762559</v>
      </c>
      <c r="M30" s="102"/>
      <c r="N30" s="2015">
        <f>VLOOKUP(B30,'FX rates'!$B$9:$K$114,9,FALSE)</f>
        <v>2.3941439999999998</v>
      </c>
      <c r="O30" s="2011">
        <f>VLOOKUP(B30,'FX rates'!$B$9:$K$114,10,FALSE)</f>
        <v>2.1408200000000002</v>
      </c>
      <c r="P30" s="102"/>
      <c r="Q30" s="1861" t="s">
        <v>569</v>
      </c>
      <c r="R30" s="1219">
        <f t="shared" si="3"/>
        <v>405.823542777711</v>
      </c>
      <c r="S30" s="1703">
        <f t="shared" si="4"/>
        <v>405.823542777711</v>
      </c>
      <c r="T30" s="1697">
        <f t="shared" si="5"/>
        <v>0</v>
      </c>
      <c r="U30" s="177"/>
      <c r="V30" s="906">
        <f t="shared" si="15"/>
        <v>572.8646032828542</v>
      </c>
      <c r="W30" s="66">
        <f t="shared" si="16"/>
        <v>572.8646032828542</v>
      </c>
      <c r="X30" s="57">
        <f t="shared" si="17"/>
        <v>0</v>
      </c>
      <c r="Y30" s="34"/>
      <c r="Z30" s="1228">
        <f t="shared" si="14"/>
        <v>-0.29158907628067576</v>
      </c>
      <c r="AA30" s="1117"/>
    </row>
    <row r="31" spans="1:27" ht="12" customHeight="1" x14ac:dyDescent="0.25">
      <c r="A31" s="102"/>
      <c r="B31" s="1861" t="s">
        <v>175</v>
      </c>
      <c r="C31" s="1782" t="s">
        <v>176</v>
      </c>
      <c r="D31" s="1219">
        <v>548.79999999999995</v>
      </c>
      <c r="E31" s="1879">
        <v>545.03</v>
      </c>
      <c r="F31" s="1879">
        <v>3.77</v>
      </c>
      <c r="G31" s="177"/>
      <c r="H31" s="1219">
        <v>345.12</v>
      </c>
      <c r="I31" s="1879">
        <v>341.98</v>
      </c>
      <c r="J31" s="1879">
        <v>3.14</v>
      </c>
      <c r="K31" s="28"/>
      <c r="L31" s="1228">
        <f t="shared" si="13"/>
        <v>0.59017153453871107</v>
      </c>
      <c r="M31" s="102"/>
      <c r="N31" s="2015">
        <f>VLOOKUP(B31,'FX rates'!$B$9:$K$114,9,FALSE)</f>
        <v>26.410440999999999</v>
      </c>
      <c r="O31" s="2011">
        <f>VLOOKUP(B31,'FX rates'!$B$9:$K$114,10,FALSE)</f>
        <v>25.302099999999999</v>
      </c>
      <c r="P31" s="102"/>
      <c r="Q31" s="1861" t="s">
        <v>175</v>
      </c>
      <c r="R31" s="1219">
        <f t="shared" si="3"/>
        <v>20.779660589537297</v>
      </c>
      <c r="S31" s="1703">
        <f t="shared" si="4"/>
        <v>20.636914014423311</v>
      </c>
      <c r="T31" s="1697">
        <f t="shared" si="5"/>
        <v>0.14274657511398617</v>
      </c>
      <c r="U31" s="177"/>
      <c r="V31" s="906">
        <f t="shared" si="15"/>
        <v>13.639974547567199</v>
      </c>
      <c r="W31" s="66">
        <f t="shared" si="16"/>
        <v>13.515874176451758</v>
      </c>
      <c r="X31" s="57">
        <f t="shared" si="17"/>
        <v>0.12410037111544102</v>
      </c>
      <c r="Y31" s="34"/>
      <c r="Z31" s="1228">
        <f t="shared" si="14"/>
        <v>0.52343836984970915</v>
      </c>
      <c r="AA31" s="1117"/>
    </row>
    <row r="32" spans="1:27" ht="13.5" customHeight="1" x14ac:dyDescent="0.25">
      <c r="A32" s="102"/>
      <c r="B32" s="1861" t="s">
        <v>177</v>
      </c>
      <c r="C32" s="1782" t="s">
        <v>178</v>
      </c>
      <c r="D32" s="1219">
        <v>237758.63</v>
      </c>
      <c r="E32" s="1879">
        <v>237012.53</v>
      </c>
      <c r="F32" s="1879">
        <v>746.11</v>
      </c>
      <c r="G32" s="177"/>
      <c r="H32" s="1219">
        <v>190199.8</v>
      </c>
      <c r="I32" s="1879">
        <v>189440.7</v>
      </c>
      <c r="J32" s="1879">
        <v>1207.8800000000001</v>
      </c>
      <c r="K32" s="28"/>
      <c r="L32" s="1228">
        <f t="shared" si="13"/>
        <v>0.25004668774625438</v>
      </c>
      <c r="M32" s="102"/>
      <c r="N32" s="2015">
        <f>VLOOKUP(B32,'FX rates'!$B$9:$K$114,9,FALSE)</f>
        <v>3.7721770000000001</v>
      </c>
      <c r="O32" s="2011">
        <f>VLOOKUP(B32,'FX rates'!$B$9:$K$114,10,FALSE)</f>
        <v>3.94089</v>
      </c>
      <c r="P32" s="102"/>
      <c r="Q32" s="1861" t="s">
        <v>177</v>
      </c>
      <c r="R32" s="1219">
        <f t="shared" si="3"/>
        <v>63029.555612051074</v>
      </c>
      <c r="S32" s="1703">
        <f t="shared" si="4"/>
        <v>62831.762666492054</v>
      </c>
      <c r="T32" s="1697">
        <f t="shared" si="5"/>
        <v>197.79294555902334</v>
      </c>
      <c r="U32" s="177"/>
      <c r="V32" s="906">
        <f t="shared" si="15"/>
        <v>48377.036659231802</v>
      </c>
      <c r="W32" s="66">
        <f t="shared" si="16"/>
        <v>48070.53736592496</v>
      </c>
      <c r="X32" s="57">
        <f t="shared" si="17"/>
        <v>306.49929330684188</v>
      </c>
      <c r="Y32" s="34"/>
      <c r="Z32" s="1228">
        <f t="shared" si="14"/>
        <v>0.30288169686853128</v>
      </c>
      <c r="AA32" s="1117"/>
    </row>
    <row r="33" spans="1:28" ht="12" customHeight="1" x14ac:dyDescent="0.25">
      <c r="A33" s="102"/>
      <c r="B33" s="1862" t="s">
        <v>180</v>
      </c>
      <c r="C33" s="1783" t="s">
        <v>181</v>
      </c>
      <c r="D33" s="552">
        <v>2691.1</v>
      </c>
      <c r="E33" s="1882">
        <v>2691.1</v>
      </c>
      <c r="F33" s="1882">
        <v>0</v>
      </c>
      <c r="G33" s="177"/>
      <c r="H33" s="552">
        <v>2254.69</v>
      </c>
      <c r="I33" s="1882">
        <v>2254.69</v>
      </c>
      <c r="J33" s="1882">
        <v>0</v>
      </c>
      <c r="K33" s="28"/>
      <c r="L33" s="1229">
        <f t="shared" si="13"/>
        <v>0.19355654214104812</v>
      </c>
      <c r="M33" s="102"/>
      <c r="N33" s="2016">
        <f>VLOOKUP(B33,'FX rates'!$B$9:$K$114,9,FALSE)</f>
        <v>6.6113429999999997</v>
      </c>
      <c r="O33" s="2012">
        <f>VLOOKUP(B33,'FX rates'!$B$9:$K$114,10,FALSE)</f>
        <v>6.7894600000000001</v>
      </c>
      <c r="P33" s="102"/>
      <c r="Q33" s="1862" t="s">
        <v>180</v>
      </c>
      <c r="R33" s="552">
        <f t="shared" si="3"/>
        <v>407.04286557209332</v>
      </c>
      <c r="S33" s="1727">
        <f t="shared" si="4"/>
        <v>407.04286557209332</v>
      </c>
      <c r="T33" s="1710">
        <f t="shared" si="5"/>
        <v>0</v>
      </c>
      <c r="U33" s="177"/>
      <c r="V33" s="907">
        <f t="shared" si="15"/>
        <v>332.08679335322694</v>
      </c>
      <c r="W33" s="1230">
        <f t="shared" si="16"/>
        <v>332.08679335322694</v>
      </c>
      <c r="X33" s="905">
        <f t="shared" si="17"/>
        <v>0</v>
      </c>
      <c r="Y33" s="34"/>
      <c r="Z33" s="1229">
        <f t="shared" si="14"/>
        <v>0.22571229485521482</v>
      </c>
      <c r="AA33" s="1117"/>
    </row>
    <row r="34" spans="1:28" ht="12" customHeight="1" x14ac:dyDescent="0.25">
      <c r="A34" s="102"/>
      <c r="B34" s="102"/>
      <c r="C34" s="102"/>
      <c r="D34" s="102"/>
      <c r="E34" s="102"/>
      <c r="F34" s="102"/>
      <c r="G34" s="102"/>
      <c r="H34" s="147"/>
      <c r="I34" s="147"/>
      <c r="J34" s="147"/>
      <c r="K34" s="147"/>
      <c r="L34" s="102"/>
      <c r="M34" s="102"/>
      <c r="N34" s="102"/>
      <c r="O34" s="102"/>
      <c r="P34" s="102"/>
      <c r="Q34" s="140"/>
      <c r="R34" s="286"/>
      <c r="S34" s="177"/>
      <c r="T34" s="177"/>
      <c r="U34" s="177"/>
      <c r="V34" s="286"/>
      <c r="W34" s="177"/>
      <c r="X34" s="177"/>
      <c r="Y34" s="102"/>
      <c r="Z34" s="1119"/>
      <c r="AA34" s="179"/>
    </row>
    <row r="35" spans="1:28" ht="12" customHeight="1" x14ac:dyDescent="0.25">
      <c r="A35" s="102"/>
      <c r="B35" s="180"/>
      <c r="C35" s="102"/>
      <c r="D35" s="102"/>
      <c r="E35" s="102"/>
      <c r="F35" s="102"/>
      <c r="G35" s="102"/>
      <c r="H35" s="147"/>
      <c r="I35" s="147"/>
      <c r="J35" s="147"/>
      <c r="K35" s="147"/>
      <c r="L35" s="102"/>
      <c r="M35" s="102"/>
      <c r="N35" s="102"/>
      <c r="O35" s="102"/>
      <c r="P35" s="102"/>
      <c r="Q35" s="102"/>
      <c r="R35" s="102"/>
      <c r="S35" s="102"/>
      <c r="T35" s="102"/>
      <c r="U35" s="102"/>
      <c r="V35" s="103"/>
      <c r="W35" s="102"/>
      <c r="X35" s="102"/>
      <c r="Y35" s="102"/>
      <c r="Z35" s="181"/>
      <c r="AA35" s="179"/>
    </row>
    <row r="36" spans="1:28" ht="12" customHeight="1" x14ac:dyDescent="0.25">
      <c r="A36" s="102"/>
      <c r="B36" s="71"/>
      <c r="C36" s="102"/>
      <c r="D36" s="102"/>
      <c r="E36" s="102"/>
      <c r="F36" s="102"/>
      <c r="G36" s="102"/>
      <c r="H36" s="102"/>
      <c r="I36" s="102"/>
      <c r="J36" s="102"/>
      <c r="K36" s="102"/>
      <c r="L36" s="102"/>
      <c r="M36" s="102"/>
      <c r="N36" s="102"/>
      <c r="O36" s="102"/>
      <c r="P36" s="102"/>
      <c r="Q36" s="72"/>
      <c r="R36" s="72"/>
      <c r="S36" s="72"/>
      <c r="T36" s="72"/>
      <c r="U36" s="72"/>
      <c r="V36" s="72"/>
      <c r="W36" s="72"/>
      <c r="X36" s="72"/>
      <c r="Y36" s="72"/>
      <c r="Z36" s="72"/>
      <c r="AA36" s="72"/>
      <c r="AB36" s="72"/>
    </row>
    <row r="37" spans="1:28" ht="12" customHeight="1" x14ac:dyDescent="0.25">
      <c r="A37" s="166"/>
      <c r="B37" s="166"/>
      <c r="C37" s="166"/>
      <c r="D37" s="166"/>
      <c r="E37" s="166"/>
      <c r="F37" s="166"/>
      <c r="G37" s="166"/>
      <c r="H37" s="166"/>
      <c r="I37" s="166"/>
      <c r="J37" s="166"/>
      <c r="K37" s="166"/>
      <c r="L37" s="166"/>
      <c r="M37" s="166"/>
      <c r="N37" s="166"/>
      <c r="O37" s="166"/>
      <c r="P37" s="166"/>
      <c r="Q37" s="72"/>
      <c r="R37" s="72"/>
      <c r="S37" s="72"/>
      <c r="T37" s="72"/>
      <c r="U37" s="72"/>
      <c r="V37" s="72"/>
      <c r="W37" s="72"/>
      <c r="X37" s="72"/>
      <c r="Y37" s="72"/>
      <c r="Z37" s="72"/>
      <c r="AA37" s="72"/>
      <c r="AB37" s="72"/>
    </row>
    <row r="38" spans="1:28" ht="12" customHeight="1" x14ac:dyDescent="0.25">
      <c r="A38" s="102"/>
      <c r="B38" s="77" t="s">
        <v>550</v>
      </c>
      <c r="C38" s="102"/>
      <c r="D38" s="102"/>
      <c r="E38" s="102"/>
      <c r="F38" s="102"/>
      <c r="G38" s="102"/>
      <c r="H38" s="102"/>
      <c r="I38" s="102"/>
      <c r="J38" s="102"/>
      <c r="K38" s="102"/>
      <c r="L38" s="102"/>
      <c r="M38" s="102"/>
      <c r="N38" s="102"/>
      <c r="O38" s="102"/>
      <c r="P38" s="102"/>
      <c r="Q38" s="72"/>
      <c r="R38" s="72"/>
      <c r="S38" s="72"/>
      <c r="T38" s="72"/>
      <c r="U38" s="72"/>
      <c r="V38" s="72"/>
      <c r="W38" s="72"/>
      <c r="X38" s="72"/>
      <c r="Y38" s="72"/>
      <c r="Z38" s="72"/>
      <c r="AA38" s="72"/>
      <c r="AB38" s="72"/>
    </row>
    <row r="39" spans="1:28" ht="12" customHeight="1" x14ac:dyDescent="0.25">
      <c r="A39" s="102"/>
      <c r="B39" s="77" t="s">
        <v>105</v>
      </c>
      <c r="C39" s="102"/>
      <c r="D39" s="102"/>
      <c r="E39" s="102"/>
      <c r="G39" s="102"/>
      <c r="H39" s="102"/>
      <c r="J39" s="102"/>
      <c r="K39" s="102"/>
      <c r="L39" s="102"/>
      <c r="M39" s="102"/>
      <c r="N39" s="102"/>
      <c r="O39" s="102"/>
      <c r="P39" s="102"/>
      <c r="Q39" s="77"/>
      <c r="R39" s="102"/>
      <c r="S39" s="102"/>
      <c r="T39" s="102"/>
      <c r="U39" s="102"/>
      <c r="V39" s="102"/>
      <c r="W39" s="102"/>
      <c r="X39" s="102"/>
      <c r="Y39" s="102"/>
      <c r="Z39" s="102"/>
    </row>
    <row r="40" spans="1:28" ht="12" customHeight="1" x14ac:dyDescent="0.25">
      <c r="B40" s="84" t="s">
        <v>106</v>
      </c>
      <c r="Q40" s="84"/>
    </row>
    <row r="41" spans="1:28" ht="12" customHeight="1" x14ac:dyDescent="0.25">
      <c r="B41" s="77" t="s">
        <v>551</v>
      </c>
      <c r="Q41" s="1860"/>
      <c r="R41" s="1860"/>
      <c r="S41" s="1860"/>
    </row>
    <row r="42" spans="1:28" ht="12" customHeight="1" x14ac:dyDescent="0.25">
      <c r="B42" s="77" t="s">
        <v>552</v>
      </c>
      <c r="Q42" s="1860"/>
      <c r="R42" s="1860"/>
      <c r="S42" s="1860"/>
    </row>
    <row r="43" spans="1:28" ht="12" customHeight="1" x14ac:dyDescent="0.25">
      <c r="Q43" s="1860"/>
      <c r="R43" s="1860"/>
      <c r="S43" s="1860"/>
    </row>
    <row r="44" spans="1:28" ht="12" customHeight="1" x14ac:dyDescent="0.25">
      <c r="B44" s="72"/>
      <c r="Q44" s="1860"/>
      <c r="R44" s="1860"/>
      <c r="S44" s="1860"/>
    </row>
    <row r="45" spans="1:28" ht="12" customHeight="1" x14ac:dyDescent="0.25">
      <c r="B45" s="72"/>
      <c r="Q45" s="1860"/>
      <c r="R45" s="1860"/>
      <c r="S45" s="1860"/>
    </row>
    <row r="46" spans="1:28" ht="12" customHeight="1" x14ac:dyDescent="0.25">
      <c r="B46" s="72"/>
      <c r="Q46" s="1860"/>
      <c r="R46" s="1860"/>
      <c r="S46" s="1860"/>
      <c r="T46" s="2149"/>
    </row>
    <row r="47" spans="1:28" ht="12" customHeight="1" x14ac:dyDescent="0.25">
      <c r="B47" s="72"/>
      <c r="Q47" s="1860"/>
      <c r="R47" s="1860"/>
      <c r="S47" s="1860"/>
    </row>
    <row r="48" spans="1:28" ht="12" customHeight="1" x14ac:dyDescent="0.25">
      <c r="B48" s="72"/>
      <c r="Q48" s="1860"/>
      <c r="R48" s="1860"/>
      <c r="S48" s="1860"/>
    </row>
    <row r="49" spans="2:19" ht="12" customHeight="1" x14ac:dyDescent="0.25">
      <c r="B49" s="72"/>
      <c r="Q49" s="1860"/>
      <c r="R49" s="1860"/>
      <c r="S49" s="1860"/>
    </row>
    <row r="50" spans="2:19" ht="12" customHeight="1" x14ac:dyDescent="0.25">
      <c r="B50" s="72"/>
      <c r="Q50" s="1860"/>
      <c r="R50" s="1860"/>
      <c r="S50" s="1860"/>
    </row>
    <row r="51" spans="2:19" ht="12" customHeight="1" x14ac:dyDescent="0.25">
      <c r="B51" s="72"/>
      <c r="Q51" s="72"/>
    </row>
    <row r="52" spans="2:19" ht="12" customHeight="1" x14ac:dyDescent="0.25">
      <c r="B52" s="72"/>
      <c r="Q52" s="72"/>
    </row>
    <row r="53" spans="2:19" ht="12" customHeight="1" x14ac:dyDescent="0.25">
      <c r="B53" s="72"/>
      <c r="Q53" s="72"/>
    </row>
    <row r="54" spans="2:19" ht="12" customHeight="1" x14ac:dyDescent="0.25">
      <c r="B54" s="72"/>
    </row>
  </sheetData>
  <sortState ref="B22:Z33">
    <sortCondition ref="B22"/>
  </sortState>
  <mergeCells count="23">
    <mergeCell ref="V6:V7"/>
    <mergeCell ref="B5:B7"/>
    <mergeCell ref="C5:C7"/>
    <mergeCell ref="D5:F5"/>
    <mergeCell ref="H5:J5"/>
    <mergeCell ref="L5:L7"/>
    <mergeCell ref="J6:J7"/>
    <mergeCell ref="W6:W7"/>
    <mergeCell ref="Z5:Z7"/>
    <mergeCell ref="D6:D7"/>
    <mergeCell ref="E6:E7"/>
    <mergeCell ref="F6:F7"/>
    <mergeCell ref="H6:H7"/>
    <mergeCell ref="I6:I7"/>
    <mergeCell ref="N5:N7"/>
    <mergeCell ref="X6:X7"/>
    <mergeCell ref="O5:O7"/>
    <mergeCell ref="Q5:Q7"/>
    <mergeCell ref="R5:T5"/>
    <mergeCell ref="V5:X5"/>
    <mergeCell ref="R6:R7"/>
    <mergeCell ref="S6:S7"/>
    <mergeCell ref="T6:T7"/>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AD41"/>
  <sheetViews>
    <sheetView showGridLines="0" zoomScale="85" zoomScaleNormal="85" workbookViewId="0">
      <selection activeCell="E30" sqref="E30"/>
    </sheetView>
  </sheetViews>
  <sheetFormatPr defaultColWidth="11.42578125" defaultRowHeight="15" x14ac:dyDescent="0.25"/>
  <cols>
    <col min="1" max="1" width="2.85546875" style="2" customWidth="1"/>
    <col min="2" max="2" width="49.7109375" style="2" customWidth="1"/>
    <col min="3" max="3" width="6" style="101" customWidth="1"/>
    <col min="4" max="6" width="15.7109375" style="2" customWidth="1"/>
    <col min="7" max="7" width="2.85546875" style="2" customWidth="1"/>
    <col min="8" max="10" width="15.7109375" style="2" customWidth="1"/>
    <col min="11" max="11" width="2.85546875" style="2" customWidth="1"/>
    <col min="12" max="12" width="10.85546875" style="2" customWidth="1"/>
    <col min="13" max="13" width="2.85546875" style="2" customWidth="1"/>
    <col min="14" max="15" width="15.7109375" style="2" customWidth="1"/>
    <col min="16" max="16" width="2.85546875" style="2" customWidth="1"/>
    <col min="17" max="17" width="52.85546875" style="2" customWidth="1"/>
    <col min="18" max="20" width="15.7109375" style="2" customWidth="1"/>
    <col min="21" max="21" width="2.85546875" style="2" customWidth="1"/>
    <col min="22" max="24" width="15.7109375" style="2" customWidth="1"/>
    <col min="25" max="25" width="2.85546875" style="2" customWidth="1"/>
    <col min="26" max="26" width="10.85546875" style="2" customWidth="1"/>
    <col min="27" max="27" width="2.85546875" style="2" customWidth="1"/>
    <col min="28" max="256" width="11.42578125" style="2"/>
    <col min="257" max="257" width="2.85546875" style="2" customWidth="1"/>
    <col min="258" max="258" width="49.7109375" style="2" customWidth="1"/>
    <col min="259" max="259" width="6" style="2" customWidth="1"/>
    <col min="260" max="262" width="15.7109375" style="2" customWidth="1"/>
    <col min="263" max="263" width="2.85546875" style="2" customWidth="1"/>
    <col min="264" max="266" width="15.7109375" style="2" customWidth="1"/>
    <col min="267" max="267" width="2.85546875" style="2" customWidth="1"/>
    <col min="268" max="268" width="10.85546875" style="2" customWidth="1"/>
    <col min="269" max="269" width="2.85546875" style="2" customWidth="1"/>
    <col min="270" max="271" width="15.7109375" style="2" customWidth="1"/>
    <col min="272" max="272" width="2.85546875" style="2" customWidth="1"/>
    <col min="273" max="273" width="52.85546875" style="2" customWidth="1"/>
    <col min="274" max="276" width="15.7109375" style="2" customWidth="1"/>
    <col min="277" max="277" width="2.85546875" style="2" customWidth="1"/>
    <col min="278" max="280" width="15.7109375" style="2" customWidth="1"/>
    <col min="281" max="281" width="2.85546875" style="2" customWidth="1"/>
    <col min="282" max="282" width="10.85546875" style="2" customWidth="1"/>
    <col min="283" max="283" width="2.85546875" style="2" customWidth="1"/>
    <col min="284" max="512" width="11.42578125" style="2"/>
    <col min="513" max="513" width="2.85546875" style="2" customWidth="1"/>
    <col min="514" max="514" width="49.7109375" style="2" customWidth="1"/>
    <col min="515" max="515" width="6" style="2" customWidth="1"/>
    <col min="516" max="518" width="15.7109375" style="2" customWidth="1"/>
    <col min="519" max="519" width="2.85546875" style="2" customWidth="1"/>
    <col min="520" max="522" width="15.7109375" style="2" customWidth="1"/>
    <col min="523" max="523" width="2.85546875" style="2" customWidth="1"/>
    <col min="524" max="524" width="10.85546875" style="2" customWidth="1"/>
    <col min="525" max="525" width="2.85546875" style="2" customWidth="1"/>
    <col min="526" max="527" width="15.7109375" style="2" customWidth="1"/>
    <col min="528" max="528" width="2.85546875" style="2" customWidth="1"/>
    <col min="529" max="529" width="52.85546875" style="2" customWidth="1"/>
    <col min="530" max="532" width="15.7109375" style="2" customWidth="1"/>
    <col min="533" max="533" width="2.85546875" style="2" customWidth="1"/>
    <col min="534" max="536" width="15.7109375" style="2" customWidth="1"/>
    <col min="537" max="537" width="2.85546875" style="2" customWidth="1"/>
    <col min="538" max="538" width="10.85546875" style="2" customWidth="1"/>
    <col min="539" max="539" width="2.85546875" style="2" customWidth="1"/>
    <col min="540" max="768" width="11.42578125" style="2"/>
    <col min="769" max="769" width="2.85546875" style="2" customWidth="1"/>
    <col min="770" max="770" width="49.7109375" style="2" customWidth="1"/>
    <col min="771" max="771" width="6" style="2" customWidth="1"/>
    <col min="772" max="774" width="15.7109375" style="2" customWidth="1"/>
    <col min="775" max="775" width="2.85546875" style="2" customWidth="1"/>
    <col min="776" max="778" width="15.7109375" style="2" customWidth="1"/>
    <col min="779" max="779" width="2.85546875" style="2" customWidth="1"/>
    <col min="780" max="780" width="10.85546875" style="2" customWidth="1"/>
    <col min="781" max="781" width="2.85546875" style="2" customWidth="1"/>
    <col min="782" max="783" width="15.7109375" style="2" customWidth="1"/>
    <col min="784" max="784" width="2.85546875" style="2" customWidth="1"/>
    <col min="785" max="785" width="52.85546875" style="2" customWidth="1"/>
    <col min="786" max="788" width="15.7109375" style="2" customWidth="1"/>
    <col min="789" max="789" width="2.85546875" style="2" customWidth="1"/>
    <col min="790" max="792" width="15.7109375" style="2" customWidth="1"/>
    <col min="793" max="793" width="2.85546875" style="2" customWidth="1"/>
    <col min="794" max="794" width="10.85546875" style="2" customWidth="1"/>
    <col min="795" max="795" width="2.85546875" style="2" customWidth="1"/>
    <col min="796" max="1024" width="11.42578125" style="2"/>
    <col min="1025" max="1025" width="2.85546875" style="2" customWidth="1"/>
    <col min="1026" max="1026" width="49.7109375" style="2" customWidth="1"/>
    <col min="1027" max="1027" width="6" style="2" customWidth="1"/>
    <col min="1028" max="1030" width="15.7109375" style="2" customWidth="1"/>
    <col min="1031" max="1031" width="2.85546875" style="2" customWidth="1"/>
    <col min="1032" max="1034" width="15.7109375" style="2" customWidth="1"/>
    <col min="1035" max="1035" width="2.85546875" style="2" customWidth="1"/>
    <col min="1036" max="1036" width="10.85546875" style="2" customWidth="1"/>
    <col min="1037" max="1037" width="2.85546875" style="2" customWidth="1"/>
    <col min="1038" max="1039" width="15.7109375" style="2" customWidth="1"/>
    <col min="1040" max="1040" width="2.85546875" style="2" customWidth="1"/>
    <col min="1041" max="1041" width="52.85546875" style="2" customWidth="1"/>
    <col min="1042" max="1044" width="15.7109375" style="2" customWidth="1"/>
    <col min="1045" max="1045" width="2.85546875" style="2" customWidth="1"/>
    <col min="1046" max="1048" width="15.7109375" style="2" customWidth="1"/>
    <col min="1049" max="1049" width="2.85546875" style="2" customWidth="1"/>
    <col min="1050" max="1050" width="10.85546875" style="2" customWidth="1"/>
    <col min="1051" max="1051" width="2.85546875" style="2" customWidth="1"/>
    <col min="1052" max="1280" width="11.42578125" style="2"/>
    <col min="1281" max="1281" width="2.85546875" style="2" customWidth="1"/>
    <col min="1282" max="1282" width="49.7109375" style="2" customWidth="1"/>
    <col min="1283" max="1283" width="6" style="2" customWidth="1"/>
    <col min="1284" max="1286" width="15.7109375" style="2" customWidth="1"/>
    <col min="1287" max="1287" width="2.85546875" style="2" customWidth="1"/>
    <col min="1288" max="1290" width="15.7109375" style="2" customWidth="1"/>
    <col min="1291" max="1291" width="2.85546875" style="2" customWidth="1"/>
    <col min="1292" max="1292" width="10.85546875" style="2" customWidth="1"/>
    <col min="1293" max="1293" width="2.85546875" style="2" customWidth="1"/>
    <col min="1294" max="1295" width="15.7109375" style="2" customWidth="1"/>
    <col min="1296" max="1296" width="2.85546875" style="2" customWidth="1"/>
    <col min="1297" max="1297" width="52.85546875" style="2" customWidth="1"/>
    <col min="1298" max="1300" width="15.7109375" style="2" customWidth="1"/>
    <col min="1301" max="1301" width="2.85546875" style="2" customWidth="1"/>
    <col min="1302" max="1304" width="15.7109375" style="2" customWidth="1"/>
    <col min="1305" max="1305" width="2.85546875" style="2" customWidth="1"/>
    <col min="1306" max="1306" width="10.85546875" style="2" customWidth="1"/>
    <col min="1307" max="1307" width="2.85546875" style="2" customWidth="1"/>
    <col min="1308" max="1536" width="11.42578125" style="2"/>
    <col min="1537" max="1537" width="2.85546875" style="2" customWidth="1"/>
    <col min="1538" max="1538" width="49.7109375" style="2" customWidth="1"/>
    <col min="1539" max="1539" width="6" style="2" customWidth="1"/>
    <col min="1540" max="1542" width="15.7109375" style="2" customWidth="1"/>
    <col min="1543" max="1543" width="2.85546875" style="2" customWidth="1"/>
    <col min="1544" max="1546" width="15.7109375" style="2" customWidth="1"/>
    <col min="1547" max="1547" width="2.85546875" style="2" customWidth="1"/>
    <col min="1548" max="1548" width="10.85546875" style="2" customWidth="1"/>
    <col min="1549" max="1549" width="2.85546875" style="2" customWidth="1"/>
    <col min="1550" max="1551" width="15.7109375" style="2" customWidth="1"/>
    <col min="1552" max="1552" width="2.85546875" style="2" customWidth="1"/>
    <col min="1553" max="1553" width="52.85546875" style="2" customWidth="1"/>
    <col min="1554" max="1556" width="15.7109375" style="2" customWidth="1"/>
    <col min="1557" max="1557" width="2.85546875" style="2" customWidth="1"/>
    <col min="1558" max="1560" width="15.7109375" style="2" customWidth="1"/>
    <col min="1561" max="1561" width="2.85546875" style="2" customWidth="1"/>
    <col min="1562" max="1562" width="10.85546875" style="2" customWidth="1"/>
    <col min="1563" max="1563" width="2.85546875" style="2" customWidth="1"/>
    <col min="1564" max="1792" width="11.42578125" style="2"/>
    <col min="1793" max="1793" width="2.85546875" style="2" customWidth="1"/>
    <col min="1794" max="1794" width="49.7109375" style="2" customWidth="1"/>
    <col min="1795" max="1795" width="6" style="2" customWidth="1"/>
    <col min="1796" max="1798" width="15.7109375" style="2" customWidth="1"/>
    <col min="1799" max="1799" width="2.85546875" style="2" customWidth="1"/>
    <col min="1800" max="1802" width="15.7109375" style="2" customWidth="1"/>
    <col min="1803" max="1803" width="2.85546875" style="2" customWidth="1"/>
    <col min="1804" max="1804" width="10.85546875" style="2" customWidth="1"/>
    <col min="1805" max="1805" width="2.85546875" style="2" customWidth="1"/>
    <col min="1806" max="1807" width="15.7109375" style="2" customWidth="1"/>
    <col min="1808" max="1808" width="2.85546875" style="2" customWidth="1"/>
    <col min="1809" max="1809" width="52.85546875" style="2" customWidth="1"/>
    <col min="1810" max="1812" width="15.7109375" style="2" customWidth="1"/>
    <col min="1813" max="1813" width="2.85546875" style="2" customWidth="1"/>
    <col min="1814" max="1816" width="15.7109375" style="2" customWidth="1"/>
    <col min="1817" max="1817" width="2.85546875" style="2" customWidth="1"/>
    <col min="1818" max="1818" width="10.85546875" style="2" customWidth="1"/>
    <col min="1819" max="1819" width="2.85546875" style="2" customWidth="1"/>
    <col min="1820" max="2048" width="11.42578125" style="2"/>
    <col min="2049" max="2049" width="2.85546875" style="2" customWidth="1"/>
    <col min="2050" max="2050" width="49.7109375" style="2" customWidth="1"/>
    <col min="2051" max="2051" width="6" style="2" customWidth="1"/>
    <col min="2052" max="2054" width="15.7109375" style="2" customWidth="1"/>
    <col min="2055" max="2055" width="2.85546875" style="2" customWidth="1"/>
    <col min="2056" max="2058" width="15.7109375" style="2" customWidth="1"/>
    <col min="2059" max="2059" width="2.85546875" style="2" customWidth="1"/>
    <col min="2060" max="2060" width="10.85546875" style="2" customWidth="1"/>
    <col min="2061" max="2061" width="2.85546875" style="2" customWidth="1"/>
    <col min="2062" max="2063" width="15.7109375" style="2" customWidth="1"/>
    <col min="2064" max="2064" width="2.85546875" style="2" customWidth="1"/>
    <col min="2065" max="2065" width="52.85546875" style="2" customWidth="1"/>
    <col min="2066" max="2068" width="15.7109375" style="2" customWidth="1"/>
    <col min="2069" max="2069" width="2.85546875" style="2" customWidth="1"/>
    <col min="2070" max="2072" width="15.7109375" style="2" customWidth="1"/>
    <col min="2073" max="2073" width="2.85546875" style="2" customWidth="1"/>
    <col min="2074" max="2074" width="10.85546875" style="2" customWidth="1"/>
    <col min="2075" max="2075" width="2.85546875" style="2" customWidth="1"/>
    <col min="2076" max="2304" width="11.42578125" style="2"/>
    <col min="2305" max="2305" width="2.85546875" style="2" customWidth="1"/>
    <col min="2306" max="2306" width="49.7109375" style="2" customWidth="1"/>
    <col min="2307" max="2307" width="6" style="2" customWidth="1"/>
    <col min="2308" max="2310" width="15.7109375" style="2" customWidth="1"/>
    <col min="2311" max="2311" width="2.85546875" style="2" customWidth="1"/>
    <col min="2312" max="2314" width="15.7109375" style="2" customWidth="1"/>
    <col min="2315" max="2315" width="2.85546875" style="2" customWidth="1"/>
    <col min="2316" max="2316" width="10.85546875" style="2" customWidth="1"/>
    <col min="2317" max="2317" width="2.85546875" style="2" customWidth="1"/>
    <col min="2318" max="2319" width="15.7109375" style="2" customWidth="1"/>
    <col min="2320" max="2320" width="2.85546875" style="2" customWidth="1"/>
    <col min="2321" max="2321" width="52.85546875" style="2" customWidth="1"/>
    <col min="2322" max="2324" width="15.7109375" style="2" customWidth="1"/>
    <col min="2325" max="2325" width="2.85546875" style="2" customWidth="1"/>
    <col min="2326" max="2328" width="15.7109375" style="2" customWidth="1"/>
    <col min="2329" max="2329" width="2.85546875" style="2" customWidth="1"/>
    <col min="2330" max="2330" width="10.85546875" style="2" customWidth="1"/>
    <col min="2331" max="2331" width="2.85546875" style="2" customWidth="1"/>
    <col min="2332" max="2560" width="11.42578125" style="2"/>
    <col min="2561" max="2561" width="2.85546875" style="2" customWidth="1"/>
    <col min="2562" max="2562" width="49.7109375" style="2" customWidth="1"/>
    <col min="2563" max="2563" width="6" style="2" customWidth="1"/>
    <col min="2564" max="2566" width="15.7109375" style="2" customWidth="1"/>
    <col min="2567" max="2567" width="2.85546875" style="2" customWidth="1"/>
    <col min="2568" max="2570" width="15.7109375" style="2" customWidth="1"/>
    <col min="2571" max="2571" width="2.85546875" style="2" customWidth="1"/>
    <col min="2572" max="2572" width="10.85546875" style="2" customWidth="1"/>
    <col min="2573" max="2573" width="2.85546875" style="2" customWidth="1"/>
    <col min="2574" max="2575" width="15.7109375" style="2" customWidth="1"/>
    <col min="2576" max="2576" width="2.85546875" style="2" customWidth="1"/>
    <col min="2577" max="2577" width="52.85546875" style="2" customWidth="1"/>
    <col min="2578" max="2580" width="15.7109375" style="2" customWidth="1"/>
    <col min="2581" max="2581" width="2.85546875" style="2" customWidth="1"/>
    <col min="2582" max="2584" width="15.7109375" style="2" customWidth="1"/>
    <col min="2585" max="2585" width="2.85546875" style="2" customWidth="1"/>
    <col min="2586" max="2586" width="10.85546875" style="2" customWidth="1"/>
    <col min="2587" max="2587" width="2.85546875" style="2" customWidth="1"/>
    <col min="2588" max="2816" width="11.42578125" style="2"/>
    <col min="2817" max="2817" width="2.85546875" style="2" customWidth="1"/>
    <col min="2818" max="2818" width="49.7109375" style="2" customWidth="1"/>
    <col min="2819" max="2819" width="6" style="2" customWidth="1"/>
    <col min="2820" max="2822" width="15.7109375" style="2" customWidth="1"/>
    <col min="2823" max="2823" width="2.85546875" style="2" customWidth="1"/>
    <col min="2824" max="2826" width="15.7109375" style="2" customWidth="1"/>
    <col min="2827" max="2827" width="2.85546875" style="2" customWidth="1"/>
    <col min="2828" max="2828" width="10.85546875" style="2" customWidth="1"/>
    <col min="2829" max="2829" width="2.85546875" style="2" customWidth="1"/>
    <col min="2830" max="2831" width="15.7109375" style="2" customWidth="1"/>
    <col min="2832" max="2832" width="2.85546875" style="2" customWidth="1"/>
    <col min="2833" max="2833" width="52.85546875" style="2" customWidth="1"/>
    <col min="2834" max="2836" width="15.7109375" style="2" customWidth="1"/>
    <col min="2837" max="2837" width="2.85546875" style="2" customWidth="1"/>
    <col min="2838" max="2840" width="15.7109375" style="2" customWidth="1"/>
    <col min="2841" max="2841" width="2.85546875" style="2" customWidth="1"/>
    <col min="2842" max="2842" width="10.85546875" style="2" customWidth="1"/>
    <col min="2843" max="2843" width="2.85546875" style="2" customWidth="1"/>
    <col min="2844" max="3072" width="11.42578125" style="2"/>
    <col min="3073" max="3073" width="2.85546875" style="2" customWidth="1"/>
    <col min="3074" max="3074" width="49.7109375" style="2" customWidth="1"/>
    <col min="3075" max="3075" width="6" style="2" customWidth="1"/>
    <col min="3076" max="3078" width="15.7109375" style="2" customWidth="1"/>
    <col min="3079" max="3079" width="2.85546875" style="2" customWidth="1"/>
    <col min="3080" max="3082" width="15.7109375" style="2" customWidth="1"/>
    <col min="3083" max="3083" width="2.85546875" style="2" customWidth="1"/>
    <col min="3084" max="3084" width="10.85546875" style="2" customWidth="1"/>
    <col min="3085" max="3085" width="2.85546875" style="2" customWidth="1"/>
    <col min="3086" max="3087" width="15.7109375" style="2" customWidth="1"/>
    <col min="3088" max="3088" width="2.85546875" style="2" customWidth="1"/>
    <col min="3089" max="3089" width="52.85546875" style="2" customWidth="1"/>
    <col min="3090" max="3092" width="15.7109375" style="2" customWidth="1"/>
    <col min="3093" max="3093" width="2.85546875" style="2" customWidth="1"/>
    <col min="3094" max="3096" width="15.7109375" style="2" customWidth="1"/>
    <col min="3097" max="3097" width="2.85546875" style="2" customWidth="1"/>
    <col min="3098" max="3098" width="10.85546875" style="2" customWidth="1"/>
    <col min="3099" max="3099" width="2.85546875" style="2" customWidth="1"/>
    <col min="3100" max="3328" width="11.42578125" style="2"/>
    <col min="3329" max="3329" width="2.85546875" style="2" customWidth="1"/>
    <col min="3330" max="3330" width="49.7109375" style="2" customWidth="1"/>
    <col min="3331" max="3331" width="6" style="2" customWidth="1"/>
    <col min="3332" max="3334" width="15.7109375" style="2" customWidth="1"/>
    <col min="3335" max="3335" width="2.85546875" style="2" customWidth="1"/>
    <col min="3336" max="3338" width="15.7109375" style="2" customWidth="1"/>
    <col min="3339" max="3339" width="2.85546875" style="2" customWidth="1"/>
    <col min="3340" max="3340" width="10.85546875" style="2" customWidth="1"/>
    <col min="3341" max="3341" width="2.85546875" style="2" customWidth="1"/>
    <col min="3342" max="3343" width="15.7109375" style="2" customWidth="1"/>
    <col min="3344" max="3344" width="2.85546875" style="2" customWidth="1"/>
    <col min="3345" max="3345" width="52.85546875" style="2" customWidth="1"/>
    <col min="3346" max="3348" width="15.7109375" style="2" customWidth="1"/>
    <col min="3349" max="3349" width="2.85546875" style="2" customWidth="1"/>
    <col min="3350" max="3352" width="15.7109375" style="2" customWidth="1"/>
    <col min="3353" max="3353" width="2.85546875" style="2" customWidth="1"/>
    <col min="3354" max="3354" width="10.85546875" style="2" customWidth="1"/>
    <col min="3355" max="3355" width="2.85546875" style="2" customWidth="1"/>
    <col min="3356" max="3584" width="11.42578125" style="2"/>
    <col min="3585" max="3585" width="2.85546875" style="2" customWidth="1"/>
    <col min="3586" max="3586" width="49.7109375" style="2" customWidth="1"/>
    <col min="3587" max="3587" width="6" style="2" customWidth="1"/>
    <col min="3588" max="3590" width="15.7109375" style="2" customWidth="1"/>
    <col min="3591" max="3591" width="2.85546875" style="2" customWidth="1"/>
    <col min="3592" max="3594" width="15.7109375" style="2" customWidth="1"/>
    <col min="3595" max="3595" width="2.85546875" style="2" customWidth="1"/>
    <col min="3596" max="3596" width="10.85546875" style="2" customWidth="1"/>
    <col min="3597" max="3597" width="2.85546875" style="2" customWidth="1"/>
    <col min="3598" max="3599" width="15.7109375" style="2" customWidth="1"/>
    <col min="3600" max="3600" width="2.85546875" style="2" customWidth="1"/>
    <col min="3601" max="3601" width="52.85546875" style="2" customWidth="1"/>
    <col min="3602" max="3604" width="15.7109375" style="2" customWidth="1"/>
    <col min="3605" max="3605" width="2.85546875" style="2" customWidth="1"/>
    <col min="3606" max="3608" width="15.7109375" style="2" customWidth="1"/>
    <col min="3609" max="3609" width="2.85546875" style="2" customWidth="1"/>
    <col min="3610" max="3610" width="10.85546875" style="2" customWidth="1"/>
    <col min="3611" max="3611" width="2.85546875" style="2" customWidth="1"/>
    <col min="3612" max="3840" width="11.42578125" style="2"/>
    <col min="3841" max="3841" width="2.85546875" style="2" customWidth="1"/>
    <col min="3842" max="3842" width="49.7109375" style="2" customWidth="1"/>
    <col min="3843" max="3843" width="6" style="2" customWidth="1"/>
    <col min="3844" max="3846" width="15.7109375" style="2" customWidth="1"/>
    <col min="3847" max="3847" width="2.85546875" style="2" customWidth="1"/>
    <col min="3848" max="3850" width="15.7109375" style="2" customWidth="1"/>
    <col min="3851" max="3851" width="2.85546875" style="2" customWidth="1"/>
    <col min="3852" max="3852" width="10.85546875" style="2" customWidth="1"/>
    <col min="3853" max="3853" width="2.85546875" style="2" customWidth="1"/>
    <col min="3854" max="3855" width="15.7109375" style="2" customWidth="1"/>
    <col min="3856" max="3856" width="2.85546875" style="2" customWidth="1"/>
    <col min="3857" max="3857" width="52.85546875" style="2" customWidth="1"/>
    <col min="3858" max="3860" width="15.7109375" style="2" customWidth="1"/>
    <col min="3861" max="3861" width="2.85546875" style="2" customWidth="1"/>
    <col min="3862" max="3864" width="15.7109375" style="2" customWidth="1"/>
    <col min="3865" max="3865" width="2.85546875" style="2" customWidth="1"/>
    <col min="3866" max="3866" width="10.85546875" style="2" customWidth="1"/>
    <col min="3867" max="3867" width="2.85546875" style="2" customWidth="1"/>
    <col min="3868" max="4096" width="11.42578125" style="2"/>
    <col min="4097" max="4097" width="2.85546875" style="2" customWidth="1"/>
    <col min="4098" max="4098" width="49.7109375" style="2" customWidth="1"/>
    <col min="4099" max="4099" width="6" style="2" customWidth="1"/>
    <col min="4100" max="4102" width="15.7109375" style="2" customWidth="1"/>
    <col min="4103" max="4103" width="2.85546875" style="2" customWidth="1"/>
    <col min="4104" max="4106" width="15.7109375" style="2" customWidth="1"/>
    <col min="4107" max="4107" width="2.85546875" style="2" customWidth="1"/>
    <col min="4108" max="4108" width="10.85546875" style="2" customWidth="1"/>
    <col min="4109" max="4109" width="2.85546875" style="2" customWidth="1"/>
    <col min="4110" max="4111" width="15.7109375" style="2" customWidth="1"/>
    <col min="4112" max="4112" width="2.85546875" style="2" customWidth="1"/>
    <col min="4113" max="4113" width="52.85546875" style="2" customWidth="1"/>
    <col min="4114" max="4116" width="15.7109375" style="2" customWidth="1"/>
    <col min="4117" max="4117" width="2.85546875" style="2" customWidth="1"/>
    <col min="4118" max="4120" width="15.7109375" style="2" customWidth="1"/>
    <col min="4121" max="4121" width="2.85546875" style="2" customWidth="1"/>
    <col min="4122" max="4122" width="10.85546875" style="2" customWidth="1"/>
    <col min="4123" max="4123" width="2.85546875" style="2" customWidth="1"/>
    <col min="4124" max="4352" width="11.42578125" style="2"/>
    <col min="4353" max="4353" width="2.85546875" style="2" customWidth="1"/>
    <col min="4354" max="4354" width="49.7109375" style="2" customWidth="1"/>
    <col min="4355" max="4355" width="6" style="2" customWidth="1"/>
    <col min="4356" max="4358" width="15.7109375" style="2" customWidth="1"/>
    <col min="4359" max="4359" width="2.85546875" style="2" customWidth="1"/>
    <col min="4360" max="4362" width="15.7109375" style="2" customWidth="1"/>
    <col min="4363" max="4363" width="2.85546875" style="2" customWidth="1"/>
    <col min="4364" max="4364" width="10.85546875" style="2" customWidth="1"/>
    <col min="4365" max="4365" width="2.85546875" style="2" customWidth="1"/>
    <col min="4366" max="4367" width="15.7109375" style="2" customWidth="1"/>
    <col min="4368" max="4368" width="2.85546875" style="2" customWidth="1"/>
    <col min="4369" max="4369" width="52.85546875" style="2" customWidth="1"/>
    <col min="4370" max="4372" width="15.7109375" style="2" customWidth="1"/>
    <col min="4373" max="4373" width="2.85546875" style="2" customWidth="1"/>
    <col min="4374" max="4376" width="15.7109375" style="2" customWidth="1"/>
    <col min="4377" max="4377" width="2.85546875" style="2" customWidth="1"/>
    <col min="4378" max="4378" width="10.85546875" style="2" customWidth="1"/>
    <col min="4379" max="4379" width="2.85546875" style="2" customWidth="1"/>
    <col min="4380" max="4608" width="11.42578125" style="2"/>
    <col min="4609" max="4609" width="2.85546875" style="2" customWidth="1"/>
    <col min="4610" max="4610" width="49.7109375" style="2" customWidth="1"/>
    <col min="4611" max="4611" width="6" style="2" customWidth="1"/>
    <col min="4612" max="4614" width="15.7109375" style="2" customWidth="1"/>
    <col min="4615" max="4615" width="2.85546875" style="2" customWidth="1"/>
    <col min="4616" max="4618" width="15.7109375" style="2" customWidth="1"/>
    <col min="4619" max="4619" width="2.85546875" style="2" customWidth="1"/>
    <col min="4620" max="4620" width="10.85546875" style="2" customWidth="1"/>
    <col min="4621" max="4621" width="2.85546875" style="2" customWidth="1"/>
    <col min="4622" max="4623" width="15.7109375" style="2" customWidth="1"/>
    <col min="4624" max="4624" width="2.85546875" style="2" customWidth="1"/>
    <col min="4625" max="4625" width="52.85546875" style="2" customWidth="1"/>
    <col min="4626" max="4628" width="15.7109375" style="2" customWidth="1"/>
    <col min="4629" max="4629" width="2.85546875" style="2" customWidth="1"/>
    <col min="4630" max="4632" width="15.7109375" style="2" customWidth="1"/>
    <col min="4633" max="4633" width="2.85546875" style="2" customWidth="1"/>
    <col min="4634" max="4634" width="10.85546875" style="2" customWidth="1"/>
    <col min="4635" max="4635" width="2.85546875" style="2" customWidth="1"/>
    <col min="4636" max="4864" width="11.42578125" style="2"/>
    <col min="4865" max="4865" width="2.85546875" style="2" customWidth="1"/>
    <col min="4866" max="4866" width="49.7109375" style="2" customWidth="1"/>
    <col min="4867" max="4867" width="6" style="2" customWidth="1"/>
    <col min="4868" max="4870" width="15.7109375" style="2" customWidth="1"/>
    <col min="4871" max="4871" width="2.85546875" style="2" customWidth="1"/>
    <col min="4872" max="4874" width="15.7109375" style="2" customWidth="1"/>
    <col min="4875" max="4875" width="2.85546875" style="2" customWidth="1"/>
    <col min="4876" max="4876" width="10.85546875" style="2" customWidth="1"/>
    <col min="4877" max="4877" width="2.85546875" style="2" customWidth="1"/>
    <col min="4878" max="4879" width="15.7109375" style="2" customWidth="1"/>
    <col min="4880" max="4880" width="2.85546875" style="2" customWidth="1"/>
    <col min="4881" max="4881" width="52.85546875" style="2" customWidth="1"/>
    <col min="4882" max="4884" width="15.7109375" style="2" customWidth="1"/>
    <col min="4885" max="4885" width="2.85546875" style="2" customWidth="1"/>
    <col min="4886" max="4888" width="15.7109375" style="2" customWidth="1"/>
    <col min="4889" max="4889" width="2.85546875" style="2" customWidth="1"/>
    <col min="4890" max="4890" width="10.85546875" style="2" customWidth="1"/>
    <col min="4891" max="4891" width="2.85546875" style="2" customWidth="1"/>
    <col min="4892" max="5120" width="11.42578125" style="2"/>
    <col min="5121" max="5121" width="2.85546875" style="2" customWidth="1"/>
    <col min="5122" max="5122" width="49.7109375" style="2" customWidth="1"/>
    <col min="5123" max="5123" width="6" style="2" customWidth="1"/>
    <col min="5124" max="5126" width="15.7109375" style="2" customWidth="1"/>
    <col min="5127" max="5127" width="2.85546875" style="2" customWidth="1"/>
    <col min="5128" max="5130" width="15.7109375" style="2" customWidth="1"/>
    <col min="5131" max="5131" width="2.85546875" style="2" customWidth="1"/>
    <col min="5132" max="5132" width="10.85546875" style="2" customWidth="1"/>
    <col min="5133" max="5133" width="2.85546875" style="2" customWidth="1"/>
    <col min="5134" max="5135" width="15.7109375" style="2" customWidth="1"/>
    <col min="5136" max="5136" width="2.85546875" style="2" customWidth="1"/>
    <col min="5137" max="5137" width="52.85546875" style="2" customWidth="1"/>
    <col min="5138" max="5140" width="15.7109375" style="2" customWidth="1"/>
    <col min="5141" max="5141" width="2.85546875" style="2" customWidth="1"/>
    <col min="5142" max="5144" width="15.7109375" style="2" customWidth="1"/>
    <col min="5145" max="5145" width="2.85546875" style="2" customWidth="1"/>
    <col min="5146" max="5146" width="10.85546875" style="2" customWidth="1"/>
    <col min="5147" max="5147" width="2.85546875" style="2" customWidth="1"/>
    <col min="5148" max="5376" width="11.42578125" style="2"/>
    <col min="5377" max="5377" width="2.85546875" style="2" customWidth="1"/>
    <col min="5378" max="5378" width="49.7109375" style="2" customWidth="1"/>
    <col min="5379" max="5379" width="6" style="2" customWidth="1"/>
    <col min="5380" max="5382" width="15.7109375" style="2" customWidth="1"/>
    <col min="5383" max="5383" width="2.85546875" style="2" customWidth="1"/>
    <col min="5384" max="5386" width="15.7109375" style="2" customWidth="1"/>
    <col min="5387" max="5387" width="2.85546875" style="2" customWidth="1"/>
    <col min="5388" max="5388" width="10.85546875" style="2" customWidth="1"/>
    <col min="5389" max="5389" width="2.85546875" style="2" customWidth="1"/>
    <col min="5390" max="5391" width="15.7109375" style="2" customWidth="1"/>
    <col min="5392" max="5392" width="2.85546875" style="2" customWidth="1"/>
    <col min="5393" max="5393" width="52.85546875" style="2" customWidth="1"/>
    <col min="5394" max="5396" width="15.7109375" style="2" customWidth="1"/>
    <col min="5397" max="5397" width="2.85546875" style="2" customWidth="1"/>
    <col min="5398" max="5400" width="15.7109375" style="2" customWidth="1"/>
    <col min="5401" max="5401" width="2.85546875" style="2" customWidth="1"/>
    <col min="5402" max="5402" width="10.85546875" style="2" customWidth="1"/>
    <col min="5403" max="5403" width="2.85546875" style="2" customWidth="1"/>
    <col min="5404" max="5632" width="11.42578125" style="2"/>
    <col min="5633" max="5633" width="2.85546875" style="2" customWidth="1"/>
    <col min="5634" max="5634" width="49.7109375" style="2" customWidth="1"/>
    <col min="5635" max="5635" width="6" style="2" customWidth="1"/>
    <col min="5636" max="5638" width="15.7109375" style="2" customWidth="1"/>
    <col min="5639" max="5639" width="2.85546875" style="2" customWidth="1"/>
    <col min="5640" max="5642" width="15.7109375" style="2" customWidth="1"/>
    <col min="5643" max="5643" width="2.85546875" style="2" customWidth="1"/>
    <col min="5644" max="5644" width="10.85546875" style="2" customWidth="1"/>
    <col min="5645" max="5645" width="2.85546875" style="2" customWidth="1"/>
    <col min="5646" max="5647" width="15.7109375" style="2" customWidth="1"/>
    <col min="5648" max="5648" width="2.85546875" style="2" customWidth="1"/>
    <col min="5649" max="5649" width="52.85546875" style="2" customWidth="1"/>
    <col min="5650" max="5652" width="15.7109375" style="2" customWidth="1"/>
    <col min="5653" max="5653" width="2.85546875" style="2" customWidth="1"/>
    <col min="5654" max="5656" width="15.7109375" style="2" customWidth="1"/>
    <col min="5657" max="5657" width="2.85546875" style="2" customWidth="1"/>
    <col min="5658" max="5658" width="10.85546875" style="2" customWidth="1"/>
    <col min="5659" max="5659" width="2.85546875" style="2" customWidth="1"/>
    <col min="5660" max="5888" width="11.42578125" style="2"/>
    <col min="5889" max="5889" width="2.85546875" style="2" customWidth="1"/>
    <col min="5890" max="5890" width="49.7109375" style="2" customWidth="1"/>
    <col min="5891" max="5891" width="6" style="2" customWidth="1"/>
    <col min="5892" max="5894" width="15.7109375" style="2" customWidth="1"/>
    <col min="5895" max="5895" width="2.85546875" style="2" customWidth="1"/>
    <col min="5896" max="5898" width="15.7109375" style="2" customWidth="1"/>
    <col min="5899" max="5899" width="2.85546875" style="2" customWidth="1"/>
    <col min="5900" max="5900" width="10.85546875" style="2" customWidth="1"/>
    <col min="5901" max="5901" width="2.85546875" style="2" customWidth="1"/>
    <col min="5902" max="5903" width="15.7109375" style="2" customWidth="1"/>
    <col min="5904" max="5904" width="2.85546875" style="2" customWidth="1"/>
    <col min="5905" max="5905" width="52.85546875" style="2" customWidth="1"/>
    <col min="5906" max="5908" width="15.7109375" style="2" customWidth="1"/>
    <col min="5909" max="5909" width="2.85546875" style="2" customWidth="1"/>
    <col min="5910" max="5912" width="15.7109375" style="2" customWidth="1"/>
    <col min="5913" max="5913" width="2.85546875" style="2" customWidth="1"/>
    <col min="5914" max="5914" width="10.85546875" style="2" customWidth="1"/>
    <col min="5915" max="5915" width="2.85546875" style="2" customWidth="1"/>
    <col min="5916" max="6144" width="11.42578125" style="2"/>
    <col min="6145" max="6145" width="2.85546875" style="2" customWidth="1"/>
    <col min="6146" max="6146" width="49.7109375" style="2" customWidth="1"/>
    <col min="6147" max="6147" width="6" style="2" customWidth="1"/>
    <col min="6148" max="6150" width="15.7109375" style="2" customWidth="1"/>
    <col min="6151" max="6151" width="2.85546875" style="2" customWidth="1"/>
    <col min="6152" max="6154" width="15.7109375" style="2" customWidth="1"/>
    <col min="6155" max="6155" width="2.85546875" style="2" customWidth="1"/>
    <col min="6156" max="6156" width="10.85546875" style="2" customWidth="1"/>
    <col min="6157" max="6157" width="2.85546875" style="2" customWidth="1"/>
    <col min="6158" max="6159" width="15.7109375" style="2" customWidth="1"/>
    <col min="6160" max="6160" width="2.85546875" style="2" customWidth="1"/>
    <col min="6161" max="6161" width="52.85546875" style="2" customWidth="1"/>
    <col min="6162" max="6164" width="15.7109375" style="2" customWidth="1"/>
    <col min="6165" max="6165" width="2.85546875" style="2" customWidth="1"/>
    <col min="6166" max="6168" width="15.7109375" style="2" customWidth="1"/>
    <col min="6169" max="6169" width="2.85546875" style="2" customWidth="1"/>
    <col min="6170" max="6170" width="10.85546875" style="2" customWidth="1"/>
    <col min="6171" max="6171" width="2.85546875" style="2" customWidth="1"/>
    <col min="6172" max="6400" width="11.42578125" style="2"/>
    <col min="6401" max="6401" width="2.85546875" style="2" customWidth="1"/>
    <col min="6402" max="6402" width="49.7109375" style="2" customWidth="1"/>
    <col min="6403" max="6403" width="6" style="2" customWidth="1"/>
    <col min="6404" max="6406" width="15.7109375" style="2" customWidth="1"/>
    <col min="6407" max="6407" width="2.85546875" style="2" customWidth="1"/>
    <col min="6408" max="6410" width="15.7109375" style="2" customWidth="1"/>
    <col min="6411" max="6411" width="2.85546875" style="2" customWidth="1"/>
    <col min="6412" max="6412" width="10.85546875" style="2" customWidth="1"/>
    <col min="6413" max="6413" width="2.85546875" style="2" customWidth="1"/>
    <col min="6414" max="6415" width="15.7109375" style="2" customWidth="1"/>
    <col min="6416" max="6416" width="2.85546875" style="2" customWidth="1"/>
    <col min="6417" max="6417" width="52.85546875" style="2" customWidth="1"/>
    <col min="6418" max="6420" width="15.7109375" style="2" customWidth="1"/>
    <col min="6421" max="6421" width="2.85546875" style="2" customWidth="1"/>
    <col min="6422" max="6424" width="15.7109375" style="2" customWidth="1"/>
    <col min="6425" max="6425" width="2.85546875" style="2" customWidth="1"/>
    <col min="6426" max="6426" width="10.85546875" style="2" customWidth="1"/>
    <col min="6427" max="6427" width="2.85546875" style="2" customWidth="1"/>
    <col min="6428" max="6656" width="11.42578125" style="2"/>
    <col min="6657" max="6657" width="2.85546875" style="2" customWidth="1"/>
    <col min="6658" max="6658" width="49.7109375" style="2" customWidth="1"/>
    <col min="6659" max="6659" width="6" style="2" customWidth="1"/>
    <col min="6660" max="6662" width="15.7109375" style="2" customWidth="1"/>
    <col min="6663" max="6663" width="2.85546875" style="2" customWidth="1"/>
    <col min="6664" max="6666" width="15.7109375" style="2" customWidth="1"/>
    <col min="6667" max="6667" width="2.85546875" style="2" customWidth="1"/>
    <col min="6668" max="6668" width="10.85546875" style="2" customWidth="1"/>
    <col min="6669" max="6669" width="2.85546875" style="2" customWidth="1"/>
    <col min="6670" max="6671" width="15.7109375" style="2" customWidth="1"/>
    <col min="6672" max="6672" width="2.85546875" style="2" customWidth="1"/>
    <col min="6673" max="6673" width="52.85546875" style="2" customWidth="1"/>
    <col min="6674" max="6676" width="15.7109375" style="2" customWidth="1"/>
    <col min="6677" max="6677" width="2.85546875" style="2" customWidth="1"/>
    <col min="6678" max="6680" width="15.7109375" style="2" customWidth="1"/>
    <col min="6681" max="6681" width="2.85546875" style="2" customWidth="1"/>
    <col min="6682" max="6682" width="10.85546875" style="2" customWidth="1"/>
    <col min="6683" max="6683" width="2.85546875" style="2" customWidth="1"/>
    <col min="6684" max="6912" width="11.42578125" style="2"/>
    <col min="6913" max="6913" width="2.85546875" style="2" customWidth="1"/>
    <col min="6914" max="6914" width="49.7109375" style="2" customWidth="1"/>
    <col min="6915" max="6915" width="6" style="2" customWidth="1"/>
    <col min="6916" max="6918" width="15.7109375" style="2" customWidth="1"/>
    <col min="6919" max="6919" width="2.85546875" style="2" customWidth="1"/>
    <col min="6920" max="6922" width="15.7109375" style="2" customWidth="1"/>
    <col min="6923" max="6923" width="2.85546875" style="2" customWidth="1"/>
    <col min="6924" max="6924" width="10.85546875" style="2" customWidth="1"/>
    <col min="6925" max="6925" width="2.85546875" style="2" customWidth="1"/>
    <col min="6926" max="6927" width="15.7109375" style="2" customWidth="1"/>
    <col min="6928" max="6928" width="2.85546875" style="2" customWidth="1"/>
    <col min="6929" max="6929" width="52.85546875" style="2" customWidth="1"/>
    <col min="6930" max="6932" width="15.7109375" style="2" customWidth="1"/>
    <col min="6933" max="6933" width="2.85546875" style="2" customWidth="1"/>
    <col min="6934" max="6936" width="15.7109375" style="2" customWidth="1"/>
    <col min="6937" max="6937" width="2.85546875" style="2" customWidth="1"/>
    <col min="6938" max="6938" width="10.85546875" style="2" customWidth="1"/>
    <col min="6939" max="6939" width="2.85546875" style="2" customWidth="1"/>
    <col min="6940" max="7168" width="11.42578125" style="2"/>
    <col min="7169" max="7169" width="2.85546875" style="2" customWidth="1"/>
    <col min="7170" max="7170" width="49.7109375" style="2" customWidth="1"/>
    <col min="7171" max="7171" width="6" style="2" customWidth="1"/>
    <col min="7172" max="7174" width="15.7109375" style="2" customWidth="1"/>
    <col min="7175" max="7175" width="2.85546875" style="2" customWidth="1"/>
    <col min="7176" max="7178" width="15.7109375" style="2" customWidth="1"/>
    <col min="7179" max="7179" width="2.85546875" style="2" customWidth="1"/>
    <col min="7180" max="7180" width="10.85546875" style="2" customWidth="1"/>
    <col min="7181" max="7181" width="2.85546875" style="2" customWidth="1"/>
    <col min="7182" max="7183" width="15.7109375" style="2" customWidth="1"/>
    <col min="7184" max="7184" width="2.85546875" style="2" customWidth="1"/>
    <col min="7185" max="7185" width="52.85546875" style="2" customWidth="1"/>
    <col min="7186" max="7188" width="15.7109375" style="2" customWidth="1"/>
    <col min="7189" max="7189" width="2.85546875" style="2" customWidth="1"/>
    <col min="7190" max="7192" width="15.7109375" style="2" customWidth="1"/>
    <col min="7193" max="7193" width="2.85546875" style="2" customWidth="1"/>
    <col min="7194" max="7194" width="10.85546875" style="2" customWidth="1"/>
    <col min="7195" max="7195" width="2.85546875" style="2" customWidth="1"/>
    <col min="7196" max="7424" width="11.42578125" style="2"/>
    <col min="7425" max="7425" width="2.85546875" style="2" customWidth="1"/>
    <col min="7426" max="7426" width="49.7109375" style="2" customWidth="1"/>
    <col min="7427" max="7427" width="6" style="2" customWidth="1"/>
    <col min="7428" max="7430" width="15.7109375" style="2" customWidth="1"/>
    <col min="7431" max="7431" width="2.85546875" style="2" customWidth="1"/>
    <col min="7432" max="7434" width="15.7109375" style="2" customWidth="1"/>
    <col min="7435" max="7435" width="2.85546875" style="2" customWidth="1"/>
    <col min="7436" max="7436" width="10.85546875" style="2" customWidth="1"/>
    <col min="7437" max="7437" width="2.85546875" style="2" customWidth="1"/>
    <col min="7438" max="7439" width="15.7109375" style="2" customWidth="1"/>
    <col min="7440" max="7440" width="2.85546875" style="2" customWidth="1"/>
    <col min="7441" max="7441" width="52.85546875" style="2" customWidth="1"/>
    <col min="7442" max="7444" width="15.7109375" style="2" customWidth="1"/>
    <col min="7445" max="7445" width="2.85546875" style="2" customWidth="1"/>
    <col min="7446" max="7448" width="15.7109375" style="2" customWidth="1"/>
    <col min="7449" max="7449" width="2.85546875" style="2" customWidth="1"/>
    <col min="7450" max="7450" width="10.85546875" style="2" customWidth="1"/>
    <col min="7451" max="7451" width="2.85546875" style="2" customWidth="1"/>
    <col min="7452" max="7680" width="11.42578125" style="2"/>
    <col min="7681" max="7681" width="2.85546875" style="2" customWidth="1"/>
    <col min="7682" max="7682" width="49.7109375" style="2" customWidth="1"/>
    <col min="7683" max="7683" width="6" style="2" customWidth="1"/>
    <col min="7684" max="7686" width="15.7109375" style="2" customWidth="1"/>
    <col min="7687" max="7687" width="2.85546875" style="2" customWidth="1"/>
    <col min="7688" max="7690" width="15.7109375" style="2" customWidth="1"/>
    <col min="7691" max="7691" width="2.85546875" style="2" customWidth="1"/>
    <col min="7692" max="7692" width="10.85546875" style="2" customWidth="1"/>
    <col min="7693" max="7693" width="2.85546875" style="2" customWidth="1"/>
    <col min="7694" max="7695" width="15.7109375" style="2" customWidth="1"/>
    <col min="7696" max="7696" width="2.85546875" style="2" customWidth="1"/>
    <col min="7697" max="7697" width="52.85546875" style="2" customWidth="1"/>
    <col min="7698" max="7700" width="15.7109375" style="2" customWidth="1"/>
    <col min="7701" max="7701" width="2.85546875" style="2" customWidth="1"/>
    <col min="7702" max="7704" width="15.7109375" style="2" customWidth="1"/>
    <col min="7705" max="7705" width="2.85546875" style="2" customWidth="1"/>
    <col min="7706" max="7706" width="10.85546875" style="2" customWidth="1"/>
    <col min="7707" max="7707" width="2.85546875" style="2" customWidth="1"/>
    <col min="7708" max="7936" width="11.42578125" style="2"/>
    <col min="7937" max="7937" width="2.85546875" style="2" customWidth="1"/>
    <col min="7938" max="7938" width="49.7109375" style="2" customWidth="1"/>
    <col min="7939" max="7939" width="6" style="2" customWidth="1"/>
    <col min="7940" max="7942" width="15.7109375" style="2" customWidth="1"/>
    <col min="7943" max="7943" width="2.85546875" style="2" customWidth="1"/>
    <col min="7944" max="7946" width="15.7109375" style="2" customWidth="1"/>
    <col min="7947" max="7947" width="2.85546875" style="2" customWidth="1"/>
    <col min="7948" max="7948" width="10.85546875" style="2" customWidth="1"/>
    <col min="7949" max="7949" width="2.85546875" style="2" customWidth="1"/>
    <col min="7950" max="7951" width="15.7109375" style="2" customWidth="1"/>
    <col min="7952" max="7952" width="2.85546875" style="2" customWidth="1"/>
    <col min="7953" max="7953" width="52.85546875" style="2" customWidth="1"/>
    <col min="7954" max="7956" width="15.7109375" style="2" customWidth="1"/>
    <col min="7957" max="7957" width="2.85546875" style="2" customWidth="1"/>
    <col min="7958" max="7960" width="15.7109375" style="2" customWidth="1"/>
    <col min="7961" max="7961" width="2.85546875" style="2" customWidth="1"/>
    <col min="7962" max="7962" width="10.85546875" style="2" customWidth="1"/>
    <col min="7963" max="7963" width="2.85546875" style="2" customWidth="1"/>
    <col min="7964" max="8192" width="11.42578125" style="2"/>
    <col min="8193" max="8193" width="2.85546875" style="2" customWidth="1"/>
    <col min="8194" max="8194" width="49.7109375" style="2" customWidth="1"/>
    <col min="8195" max="8195" width="6" style="2" customWidth="1"/>
    <col min="8196" max="8198" width="15.7109375" style="2" customWidth="1"/>
    <col min="8199" max="8199" width="2.85546875" style="2" customWidth="1"/>
    <col min="8200" max="8202" width="15.7109375" style="2" customWidth="1"/>
    <col min="8203" max="8203" width="2.85546875" style="2" customWidth="1"/>
    <col min="8204" max="8204" width="10.85546875" style="2" customWidth="1"/>
    <col min="8205" max="8205" width="2.85546875" style="2" customWidth="1"/>
    <col min="8206" max="8207" width="15.7109375" style="2" customWidth="1"/>
    <col min="8208" max="8208" width="2.85546875" style="2" customWidth="1"/>
    <col min="8209" max="8209" width="52.85546875" style="2" customWidth="1"/>
    <col min="8210" max="8212" width="15.7109375" style="2" customWidth="1"/>
    <col min="8213" max="8213" width="2.85546875" style="2" customWidth="1"/>
    <col min="8214" max="8216" width="15.7109375" style="2" customWidth="1"/>
    <col min="8217" max="8217" width="2.85546875" style="2" customWidth="1"/>
    <col min="8218" max="8218" width="10.85546875" style="2" customWidth="1"/>
    <col min="8219" max="8219" width="2.85546875" style="2" customWidth="1"/>
    <col min="8220" max="8448" width="11.42578125" style="2"/>
    <col min="8449" max="8449" width="2.85546875" style="2" customWidth="1"/>
    <col min="8450" max="8450" width="49.7109375" style="2" customWidth="1"/>
    <col min="8451" max="8451" width="6" style="2" customWidth="1"/>
    <col min="8452" max="8454" width="15.7109375" style="2" customWidth="1"/>
    <col min="8455" max="8455" width="2.85546875" style="2" customWidth="1"/>
    <col min="8456" max="8458" width="15.7109375" style="2" customWidth="1"/>
    <col min="8459" max="8459" width="2.85546875" style="2" customWidth="1"/>
    <col min="8460" max="8460" width="10.85546875" style="2" customWidth="1"/>
    <col min="8461" max="8461" width="2.85546875" style="2" customWidth="1"/>
    <col min="8462" max="8463" width="15.7109375" style="2" customWidth="1"/>
    <col min="8464" max="8464" width="2.85546875" style="2" customWidth="1"/>
    <col min="8465" max="8465" width="52.85546875" style="2" customWidth="1"/>
    <col min="8466" max="8468" width="15.7109375" style="2" customWidth="1"/>
    <col min="8469" max="8469" width="2.85546875" style="2" customWidth="1"/>
    <col min="8470" max="8472" width="15.7109375" style="2" customWidth="1"/>
    <col min="8473" max="8473" width="2.85546875" style="2" customWidth="1"/>
    <col min="8474" max="8474" width="10.85546875" style="2" customWidth="1"/>
    <col min="8475" max="8475" width="2.85546875" style="2" customWidth="1"/>
    <col min="8476" max="8704" width="11.42578125" style="2"/>
    <col min="8705" max="8705" width="2.85546875" style="2" customWidth="1"/>
    <col min="8706" max="8706" width="49.7109375" style="2" customWidth="1"/>
    <col min="8707" max="8707" width="6" style="2" customWidth="1"/>
    <col min="8708" max="8710" width="15.7109375" style="2" customWidth="1"/>
    <col min="8711" max="8711" width="2.85546875" style="2" customWidth="1"/>
    <col min="8712" max="8714" width="15.7109375" style="2" customWidth="1"/>
    <col min="8715" max="8715" width="2.85546875" style="2" customWidth="1"/>
    <col min="8716" max="8716" width="10.85546875" style="2" customWidth="1"/>
    <col min="8717" max="8717" width="2.85546875" style="2" customWidth="1"/>
    <col min="8718" max="8719" width="15.7109375" style="2" customWidth="1"/>
    <col min="8720" max="8720" width="2.85546875" style="2" customWidth="1"/>
    <col min="8721" max="8721" width="52.85546875" style="2" customWidth="1"/>
    <col min="8722" max="8724" width="15.7109375" style="2" customWidth="1"/>
    <col min="8725" max="8725" width="2.85546875" style="2" customWidth="1"/>
    <col min="8726" max="8728" width="15.7109375" style="2" customWidth="1"/>
    <col min="8729" max="8729" width="2.85546875" style="2" customWidth="1"/>
    <col min="8730" max="8730" width="10.85546875" style="2" customWidth="1"/>
    <col min="8731" max="8731" width="2.85546875" style="2" customWidth="1"/>
    <col min="8732" max="8960" width="11.42578125" style="2"/>
    <col min="8961" max="8961" width="2.85546875" style="2" customWidth="1"/>
    <col min="8962" max="8962" width="49.7109375" style="2" customWidth="1"/>
    <col min="8963" max="8963" width="6" style="2" customWidth="1"/>
    <col min="8964" max="8966" width="15.7109375" style="2" customWidth="1"/>
    <col min="8967" max="8967" width="2.85546875" style="2" customWidth="1"/>
    <col min="8968" max="8970" width="15.7109375" style="2" customWidth="1"/>
    <col min="8971" max="8971" width="2.85546875" style="2" customWidth="1"/>
    <col min="8972" max="8972" width="10.85546875" style="2" customWidth="1"/>
    <col min="8973" max="8973" width="2.85546875" style="2" customWidth="1"/>
    <col min="8974" max="8975" width="15.7109375" style="2" customWidth="1"/>
    <col min="8976" max="8976" width="2.85546875" style="2" customWidth="1"/>
    <col min="8977" max="8977" width="52.85546875" style="2" customWidth="1"/>
    <col min="8978" max="8980" width="15.7109375" style="2" customWidth="1"/>
    <col min="8981" max="8981" width="2.85546875" style="2" customWidth="1"/>
    <col min="8982" max="8984" width="15.7109375" style="2" customWidth="1"/>
    <col min="8985" max="8985" width="2.85546875" style="2" customWidth="1"/>
    <col min="8986" max="8986" width="10.85546875" style="2" customWidth="1"/>
    <col min="8987" max="8987" width="2.85546875" style="2" customWidth="1"/>
    <col min="8988" max="9216" width="11.42578125" style="2"/>
    <col min="9217" max="9217" width="2.85546875" style="2" customWidth="1"/>
    <col min="9218" max="9218" width="49.7109375" style="2" customWidth="1"/>
    <col min="9219" max="9219" width="6" style="2" customWidth="1"/>
    <col min="9220" max="9222" width="15.7109375" style="2" customWidth="1"/>
    <col min="9223" max="9223" width="2.85546875" style="2" customWidth="1"/>
    <col min="9224" max="9226" width="15.7109375" style="2" customWidth="1"/>
    <col min="9227" max="9227" width="2.85546875" style="2" customWidth="1"/>
    <col min="9228" max="9228" width="10.85546875" style="2" customWidth="1"/>
    <col min="9229" max="9229" width="2.85546875" style="2" customWidth="1"/>
    <col min="9230" max="9231" width="15.7109375" style="2" customWidth="1"/>
    <col min="9232" max="9232" width="2.85546875" style="2" customWidth="1"/>
    <col min="9233" max="9233" width="52.85546875" style="2" customWidth="1"/>
    <col min="9234" max="9236" width="15.7109375" style="2" customWidth="1"/>
    <col min="9237" max="9237" width="2.85546875" style="2" customWidth="1"/>
    <col min="9238" max="9240" width="15.7109375" style="2" customWidth="1"/>
    <col min="9241" max="9241" width="2.85546875" style="2" customWidth="1"/>
    <col min="9242" max="9242" width="10.85546875" style="2" customWidth="1"/>
    <col min="9243" max="9243" width="2.85546875" style="2" customWidth="1"/>
    <col min="9244" max="9472" width="11.42578125" style="2"/>
    <col min="9473" max="9473" width="2.85546875" style="2" customWidth="1"/>
    <col min="9474" max="9474" width="49.7109375" style="2" customWidth="1"/>
    <col min="9475" max="9475" width="6" style="2" customWidth="1"/>
    <col min="9476" max="9478" width="15.7109375" style="2" customWidth="1"/>
    <col min="9479" max="9479" width="2.85546875" style="2" customWidth="1"/>
    <col min="9480" max="9482" width="15.7109375" style="2" customWidth="1"/>
    <col min="9483" max="9483" width="2.85546875" style="2" customWidth="1"/>
    <col min="9484" max="9484" width="10.85546875" style="2" customWidth="1"/>
    <col min="9485" max="9485" width="2.85546875" style="2" customWidth="1"/>
    <col min="9486" max="9487" width="15.7109375" style="2" customWidth="1"/>
    <col min="9488" max="9488" width="2.85546875" style="2" customWidth="1"/>
    <col min="9489" max="9489" width="52.85546875" style="2" customWidth="1"/>
    <col min="9490" max="9492" width="15.7109375" style="2" customWidth="1"/>
    <col min="9493" max="9493" width="2.85546875" style="2" customWidth="1"/>
    <col min="9494" max="9496" width="15.7109375" style="2" customWidth="1"/>
    <col min="9497" max="9497" width="2.85546875" style="2" customWidth="1"/>
    <col min="9498" max="9498" width="10.85546875" style="2" customWidth="1"/>
    <col min="9499" max="9499" width="2.85546875" style="2" customWidth="1"/>
    <col min="9500" max="9728" width="11.42578125" style="2"/>
    <col min="9729" max="9729" width="2.85546875" style="2" customWidth="1"/>
    <col min="9730" max="9730" width="49.7109375" style="2" customWidth="1"/>
    <col min="9731" max="9731" width="6" style="2" customWidth="1"/>
    <col min="9732" max="9734" width="15.7109375" style="2" customWidth="1"/>
    <col min="9735" max="9735" width="2.85546875" style="2" customWidth="1"/>
    <col min="9736" max="9738" width="15.7109375" style="2" customWidth="1"/>
    <col min="9739" max="9739" width="2.85546875" style="2" customWidth="1"/>
    <col min="9740" max="9740" width="10.85546875" style="2" customWidth="1"/>
    <col min="9741" max="9741" width="2.85546875" style="2" customWidth="1"/>
    <col min="9742" max="9743" width="15.7109375" style="2" customWidth="1"/>
    <col min="9744" max="9744" width="2.85546875" style="2" customWidth="1"/>
    <col min="9745" max="9745" width="52.85546875" style="2" customWidth="1"/>
    <col min="9746" max="9748" width="15.7109375" style="2" customWidth="1"/>
    <col min="9749" max="9749" width="2.85546875" style="2" customWidth="1"/>
    <col min="9750" max="9752" width="15.7109375" style="2" customWidth="1"/>
    <col min="9753" max="9753" width="2.85546875" style="2" customWidth="1"/>
    <col min="9754" max="9754" width="10.85546875" style="2" customWidth="1"/>
    <col min="9755" max="9755" width="2.85546875" style="2" customWidth="1"/>
    <col min="9756" max="9984" width="11.42578125" style="2"/>
    <col min="9985" max="9985" width="2.85546875" style="2" customWidth="1"/>
    <col min="9986" max="9986" width="49.7109375" style="2" customWidth="1"/>
    <col min="9987" max="9987" width="6" style="2" customWidth="1"/>
    <col min="9988" max="9990" width="15.7109375" style="2" customWidth="1"/>
    <col min="9991" max="9991" width="2.85546875" style="2" customWidth="1"/>
    <col min="9992" max="9994" width="15.7109375" style="2" customWidth="1"/>
    <col min="9995" max="9995" width="2.85546875" style="2" customWidth="1"/>
    <col min="9996" max="9996" width="10.85546875" style="2" customWidth="1"/>
    <col min="9997" max="9997" width="2.85546875" style="2" customWidth="1"/>
    <col min="9998" max="9999" width="15.7109375" style="2" customWidth="1"/>
    <col min="10000" max="10000" width="2.85546875" style="2" customWidth="1"/>
    <col min="10001" max="10001" width="52.85546875" style="2" customWidth="1"/>
    <col min="10002" max="10004" width="15.7109375" style="2" customWidth="1"/>
    <col min="10005" max="10005" width="2.85546875" style="2" customWidth="1"/>
    <col min="10006" max="10008" width="15.7109375" style="2" customWidth="1"/>
    <col min="10009" max="10009" width="2.85546875" style="2" customWidth="1"/>
    <col min="10010" max="10010" width="10.85546875" style="2" customWidth="1"/>
    <col min="10011" max="10011" width="2.85546875" style="2" customWidth="1"/>
    <col min="10012" max="10240" width="11.42578125" style="2"/>
    <col min="10241" max="10241" width="2.85546875" style="2" customWidth="1"/>
    <col min="10242" max="10242" width="49.7109375" style="2" customWidth="1"/>
    <col min="10243" max="10243" width="6" style="2" customWidth="1"/>
    <col min="10244" max="10246" width="15.7109375" style="2" customWidth="1"/>
    <col min="10247" max="10247" width="2.85546875" style="2" customWidth="1"/>
    <col min="10248" max="10250" width="15.7109375" style="2" customWidth="1"/>
    <col min="10251" max="10251" width="2.85546875" style="2" customWidth="1"/>
    <col min="10252" max="10252" width="10.85546875" style="2" customWidth="1"/>
    <col min="10253" max="10253" width="2.85546875" style="2" customWidth="1"/>
    <col min="10254" max="10255" width="15.7109375" style="2" customWidth="1"/>
    <col min="10256" max="10256" width="2.85546875" style="2" customWidth="1"/>
    <col min="10257" max="10257" width="52.85546875" style="2" customWidth="1"/>
    <col min="10258" max="10260" width="15.7109375" style="2" customWidth="1"/>
    <col min="10261" max="10261" width="2.85546875" style="2" customWidth="1"/>
    <col min="10262" max="10264" width="15.7109375" style="2" customWidth="1"/>
    <col min="10265" max="10265" width="2.85546875" style="2" customWidth="1"/>
    <col min="10266" max="10266" width="10.85546875" style="2" customWidth="1"/>
    <col min="10267" max="10267" width="2.85546875" style="2" customWidth="1"/>
    <col min="10268" max="10496" width="11.42578125" style="2"/>
    <col min="10497" max="10497" width="2.85546875" style="2" customWidth="1"/>
    <col min="10498" max="10498" width="49.7109375" style="2" customWidth="1"/>
    <col min="10499" max="10499" width="6" style="2" customWidth="1"/>
    <col min="10500" max="10502" width="15.7109375" style="2" customWidth="1"/>
    <col min="10503" max="10503" width="2.85546875" style="2" customWidth="1"/>
    <col min="10504" max="10506" width="15.7109375" style="2" customWidth="1"/>
    <col min="10507" max="10507" width="2.85546875" style="2" customWidth="1"/>
    <col min="10508" max="10508" width="10.85546875" style="2" customWidth="1"/>
    <col min="10509" max="10509" width="2.85546875" style="2" customWidth="1"/>
    <col min="10510" max="10511" width="15.7109375" style="2" customWidth="1"/>
    <col min="10512" max="10512" width="2.85546875" style="2" customWidth="1"/>
    <col min="10513" max="10513" width="52.85546875" style="2" customWidth="1"/>
    <col min="10514" max="10516" width="15.7109375" style="2" customWidth="1"/>
    <col min="10517" max="10517" width="2.85546875" style="2" customWidth="1"/>
    <col min="10518" max="10520" width="15.7109375" style="2" customWidth="1"/>
    <col min="10521" max="10521" width="2.85546875" style="2" customWidth="1"/>
    <col min="10522" max="10522" width="10.85546875" style="2" customWidth="1"/>
    <col min="10523" max="10523" width="2.85546875" style="2" customWidth="1"/>
    <col min="10524" max="10752" width="11.42578125" style="2"/>
    <col min="10753" max="10753" width="2.85546875" style="2" customWidth="1"/>
    <col min="10754" max="10754" width="49.7109375" style="2" customWidth="1"/>
    <col min="10755" max="10755" width="6" style="2" customWidth="1"/>
    <col min="10756" max="10758" width="15.7109375" style="2" customWidth="1"/>
    <col min="10759" max="10759" width="2.85546875" style="2" customWidth="1"/>
    <col min="10760" max="10762" width="15.7109375" style="2" customWidth="1"/>
    <col min="10763" max="10763" width="2.85546875" style="2" customWidth="1"/>
    <col min="10764" max="10764" width="10.85546875" style="2" customWidth="1"/>
    <col min="10765" max="10765" width="2.85546875" style="2" customWidth="1"/>
    <col min="10766" max="10767" width="15.7109375" style="2" customWidth="1"/>
    <col min="10768" max="10768" width="2.85546875" style="2" customWidth="1"/>
    <col min="10769" max="10769" width="52.85546875" style="2" customWidth="1"/>
    <col min="10770" max="10772" width="15.7109375" style="2" customWidth="1"/>
    <col min="10773" max="10773" width="2.85546875" style="2" customWidth="1"/>
    <col min="10774" max="10776" width="15.7109375" style="2" customWidth="1"/>
    <col min="10777" max="10777" width="2.85546875" style="2" customWidth="1"/>
    <col min="10778" max="10778" width="10.85546875" style="2" customWidth="1"/>
    <col min="10779" max="10779" width="2.85546875" style="2" customWidth="1"/>
    <col min="10780" max="11008" width="11.42578125" style="2"/>
    <col min="11009" max="11009" width="2.85546875" style="2" customWidth="1"/>
    <col min="11010" max="11010" width="49.7109375" style="2" customWidth="1"/>
    <col min="11011" max="11011" width="6" style="2" customWidth="1"/>
    <col min="11012" max="11014" width="15.7109375" style="2" customWidth="1"/>
    <col min="11015" max="11015" width="2.85546875" style="2" customWidth="1"/>
    <col min="11016" max="11018" width="15.7109375" style="2" customWidth="1"/>
    <col min="11019" max="11019" width="2.85546875" style="2" customWidth="1"/>
    <col min="11020" max="11020" width="10.85546875" style="2" customWidth="1"/>
    <col min="11021" max="11021" width="2.85546875" style="2" customWidth="1"/>
    <col min="11022" max="11023" width="15.7109375" style="2" customWidth="1"/>
    <col min="11024" max="11024" width="2.85546875" style="2" customWidth="1"/>
    <col min="11025" max="11025" width="52.85546875" style="2" customWidth="1"/>
    <col min="11026" max="11028" width="15.7109375" style="2" customWidth="1"/>
    <col min="11029" max="11029" width="2.85546875" style="2" customWidth="1"/>
    <col min="11030" max="11032" width="15.7109375" style="2" customWidth="1"/>
    <col min="11033" max="11033" width="2.85546875" style="2" customWidth="1"/>
    <col min="11034" max="11034" width="10.85546875" style="2" customWidth="1"/>
    <col min="11035" max="11035" width="2.85546875" style="2" customWidth="1"/>
    <col min="11036" max="11264" width="11.42578125" style="2"/>
    <col min="11265" max="11265" width="2.85546875" style="2" customWidth="1"/>
    <col min="11266" max="11266" width="49.7109375" style="2" customWidth="1"/>
    <col min="11267" max="11267" width="6" style="2" customWidth="1"/>
    <col min="11268" max="11270" width="15.7109375" style="2" customWidth="1"/>
    <col min="11271" max="11271" width="2.85546875" style="2" customWidth="1"/>
    <col min="11272" max="11274" width="15.7109375" style="2" customWidth="1"/>
    <col min="11275" max="11275" width="2.85546875" style="2" customWidth="1"/>
    <col min="11276" max="11276" width="10.85546875" style="2" customWidth="1"/>
    <col min="11277" max="11277" width="2.85546875" style="2" customWidth="1"/>
    <col min="11278" max="11279" width="15.7109375" style="2" customWidth="1"/>
    <col min="11280" max="11280" width="2.85546875" style="2" customWidth="1"/>
    <col min="11281" max="11281" width="52.85546875" style="2" customWidth="1"/>
    <col min="11282" max="11284" width="15.7109375" style="2" customWidth="1"/>
    <col min="11285" max="11285" width="2.85546875" style="2" customWidth="1"/>
    <col min="11286" max="11288" width="15.7109375" style="2" customWidth="1"/>
    <col min="11289" max="11289" width="2.85546875" style="2" customWidth="1"/>
    <col min="11290" max="11290" width="10.85546875" style="2" customWidth="1"/>
    <col min="11291" max="11291" width="2.85546875" style="2" customWidth="1"/>
    <col min="11292" max="11520" width="11.42578125" style="2"/>
    <col min="11521" max="11521" width="2.85546875" style="2" customWidth="1"/>
    <col min="11522" max="11522" width="49.7109375" style="2" customWidth="1"/>
    <col min="11523" max="11523" width="6" style="2" customWidth="1"/>
    <col min="11524" max="11526" width="15.7109375" style="2" customWidth="1"/>
    <col min="11527" max="11527" width="2.85546875" style="2" customWidth="1"/>
    <col min="11528" max="11530" width="15.7109375" style="2" customWidth="1"/>
    <col min="11531" max="11531" width="2.85546875" style="2" customWidth="1"/>
    <col min="11532" max="11532" width="10.85546875" style="2" customWidth="1"/>
    <col min="11533" max="11533" width="2.85546875" style="2" customWidth="1"/>
    <col min="11534" max="11535" width="15.7109375" style="2" customWidth="1"/>
    <col min="11536" max="11536" width="2.85546875" style="2" customWidth="1"/>
    <col min="11537" max="11537" width="52.85546875" style="2" customWidth="1"/>
    <col min="11538" max="11540" width="15.7109375" style="2" customWidth="1"/>
    <col min="11541" max="11541" width="2.85546875" style="2" customWidth="1"/>
    <col min="11542" max="11544" width="15.7109375" style="2" customWidth="1"/>
    <col min="11545" max="11545" width="2.85546875" style="2" customWidth="1"/>
    <col min="11546" max="11546" width="10.85546875" style="2" customWidth="1"/>
    <col min="11547" max="11547" width="2.85546875" style="2" customWidth="1"/>
    <col min="11548" max="11776" width="11.42578125" style="2"/>
    <col min="11777" max="11777" width="2.85546875" style="2" customWidth="1"/>
    <col min="11778" max="11778" width="49.7109375" style="2" customWidth="1"/>
    <col min="11779" max="11779" width="6" style="2" customWidth="1"/>
    <col min="11780" max="11782" width="15.7109375" style="2" customWidth="1"/>
    <col min="11783" max="11783" width="2.85546875" style="2" customWidth="1"/>
    <col min="11784" max="11786" width="15.7109375" style="2" customWidth="1"/>
    <col min="11787" max="11787" width="2.85546875" style="2" customWidth="1"/>
    <col min="11788" max="11788" width="10.85546875" style="2" customWidth="1"/>
    <col min="11789" max="11789" width="2.85546875" style="2" customWidth="1"/>
    <col min="11790" max="11791" width="15.7109375" style="2" customWidth="1"/>
    <col min="11792" max="11792" width="2.85546875" style="2" customWidth="1"/>
    <col min="11793" max="11793" width="52.85546875" style="2" customWidth="1"/>
    <col min="11794" max="11796" width="15.7109375" style="2" customWidth="1"/>
    <col min="11797" max="11797" width="2.85546875" style="2" customWidth="1"/>
    <col min="11798" max="11800" width="15.7109375" style="2" customWidth="1"/>
    <col min="11801" max="11801" width="2.85546875" style="2" customWidth="1"/>
    <col min="11802" max="11802" width="10.85546875" style="2" customWidth="1"/>
    <col min="11803" max="11803" width="2.85546875" style="2" customWidth="1"/>
    <col min="11804" max="12032" width="11.42578125" style="2"/>
    <col min="12033" max="12033" width="2.85546875" style="2" customWidth="1"/>
    <col min="12034" max="12034" width="49.7109375" style="2" customWidth="1"/>
    <col min="12035" max="12035" width="6" style="2" customWidth="1"/>
    <col min="12036" max="12038" width="15.7109375" style="2" customWidth="1"/>
    <col min="12039" max="12039" width="2.85546875" style="2" customWidth="1"/>
    <col min="12040" max="12042" width="15.7109375" style="2" customWidth="1"/>
    <col min="12043" max="12043" width="2.85546875" style="2" customWidth="1"/>
    <col min="12044" max="12044" width="10.85546875" style="2" customWidth="1"/>
    <col min="12045" max="12045" width="2.85546875" style="2" customWidth="1"/>
    <col min="12046" max="12047" width="15.7109375" style="2" customWidth="1"/>
    <col min="12048" max="12048" width="2.85546875" style="2" customWidth="1"/>
    <col min="12049" max="12049" width="52.85546875" style="2" customWidth="1"/>
    <col min="12050" max="12052" width="15.7109375" style="2" customWidth="1"/>
    <col min="12053" max="12053" width="2.85546875" style="2" customWidth="1"/>
    <col min="12054" max="12056" width="15.7109375" style="2" customWidth="1"/>
    <col min="12057" max="12057" width="2.85546875" style="2" customWidth="1"/>
    <col min="12058" max="12058" width="10.85546875" style="2" customWidth="1"/>
    <col min="12059" max="12059" width="2.85546875" style="2" customWidth="1"/>
    <col min="12060" max="12288" width="11.42578125" style="2"/>
    <col min="12289" max="12289" width="2.85546875" style="2" customWidth="1"/>
    <col min="12290" max="12290" width="49.7109375" style="2" customWidth="1"/>
    <col min="12291" max="12291" width="6" style="2" customWidth="1"/>
    <col min="12292" max="12294" width="15.7109375" style="2" customWidth="1"/>
    <col min="12295" max="12295" width="2.85546875" style="2" customWidth="1"/>
    <col min="12296" max="12298" width="15.7109375" style="2" customWidth="1"/>
    <col min="12299" max="12299" width="2.85546875" style="2" customWidth="1"/>
    <col min="12300" max="12300" width="10.85546875" style="2" customWidth="1"/>
    <col min="12301" max="12301" width="2.85546875" style="2" customWidth="1"/>
    <col min="12302" max="12303" width="15.7109375" style="2" customWidth="1"/>
    <col min="12304" max="12304" width="2.85546875" style="2" customWidth="1"/>
    <col min="12305" max="12305" width="52.85546875" style="2" customWidth="1"/>
    <col min="12306" max="12308" width="15.7109375" style="2" customWidth="1"/>
    <col min="12309" max="12309" width="2.85546875" style="2" customWidth="1"/>
    <col min="12310" max="12312" width="15.7109375" style="2" customWidth="1"/>
    <col min="12313" max="12313" width="2.85546875" style="2" customWidth="1"/>
    <col min="12314" max="12314" width="10.85546875" style="2" customWidth="1"/>
    <col min="12315" max="12315" width="2.85546875" style="2" customWidth="1"/>
    <col min="12316" max="12544" width="11.42578125" style="2"/>
    <col min="12545" max="12545" width="2.85546875" style="2" customWidth="1"/>
    <col min="12546" max="12546" width="49.7109375" style="2" customWidth="1"/>
    <col min="12547" max="12547" width="6" style="2" customWidth="1"/>
    <col min="12548" max="12550" width="15.7109375" style="2" customWidth="1"/>
    <col min="12551" max="12551" width="2.85546875" style="2" customWidth="1"/>
    <col min="12552" max="12554" width="15.7109375" style="2" customWidth="1"/>
    <col min="12555" max="12555" width="2.85546875" style="2" customWidth="1"/>
    <col min="12556" max="12556" width="10.85546875" style="2" customWidth="1"/>
    <col min="12557" max="12557" width="2.85546875" style="2" customWidth="1"/>
    <col min="12558" max="12559" width="15.7109375" style="2" customWidth="1"/>
    <col min="12560" max="12560" width="2.85546875" style="2" customWidth="1"/>
    <col min="12561" max="12561" width="52.85546875" style="2" customWidth="1"/>
    <col min="12562" max="12564" width="15.7109375" style="2" customWidth="1"/>
    <col min="12565" max="12565" width="2.85546875" style="2" customWidth="1"/>
    <col min="12566" max="12568" width="15.7109375" style="2" customWidth="1"/>
    <col min="12569" max="12569" width="2.85546875" style="2" customWidth="1"/>
    <col min="12570" max="12570" width="10.85546875" style="2" customWidth="1"/>
    <col min="12571" max="12571" width="2.85546875" style="2" customWidth="1"/>
    <col min="12572" max="12800" width="11.42578125" style="2"/>
    <col min="12801" max="12801" width="2.85546875" style="2" customWidth="1"/>
    <col min="12802" max="12802" width="49.7109375" style="2" customWidth="1"/>
    <col min="12803" max="12803" width="6" style="2" customWidth="1"/>
    <col min="12804" max="12806" width="15.7109375" style="2" customWidth="1"/>
    <col min="12807" max="12807" width="2.85546875" style="2" customWidth="1"/>
    <col min="12808" max="12810" width="15.7109375" style="2" customWidth="1"/>
    <col min="12811" max="12811" width="2.85546875" style="2" customWidth="1"/>
    <col min="12812" max="12812" width="10.85546875" style="2" customWidth="1"/>
    <col min="12813" max="12813" width="2.85546875" style="2" customWidth="1"/>
    <col min="12814" max="12815" width="15.7109375" style="2" customWidth="1"/>
    <col min="12816" max="12816" width="2.85546875" style="2" customWidth="1"/>
    <col min="12817" max="12817" width="52.85546875" style="2" customWidth="1"/>
    <col min="12818" max="12820" width="15.7109375" style="2" customWidth="1"/>
    <col min="12821" max="12821" width="2.85546875" style="2" customWidth="1"/>
    <col min="12822" max="12824" width="15.7109375" style="2" customWidth="1"/>
    <col min="12825" max="12825" width="2.85546875" style="2" customWidth="1"/>
    <col min="12826" max="12826" width="10.85546875" style="2" customWidth="1"/>
    <col min="12827" max="12827" width="2.85546875" style="2" customWidth="1"/>
    <col min="12828" max="13056" width="11.42578125" style="2"/>
    <col min="13057" max="13057" width="2.85546875" style="2" customWidth="1"/>
    <col min="13058" max="13058" width="49.7109375" style="2" customWidth="1"/>
    <col min="13059" max="13059" width="6" style="2" customWidth="1"/>
    <col min="13060" max="13062" width="15.7109375" style="2" customWidth="1"/>
    <col min="13063" max="13063" width="2.85546875" style="2" customWidth="1"/>
    <col min="13064" max="13066" width="15.7109375" style="2" customWidth="1"/>
    <col min="13067" max="13067" width="2.85546875" style="2" customWidth="1"/>
    <col min="13068" max="13068" width="10.85546875" style="2" customWidth="1"/>
    <col min="13069" max="13069" width="2.85546875" style="2" customWidth="1"/>
    <col min="13070" max="13071" width="15.7109375" style="2" customWidth="1"/>
    <col min="13072" max="13072" width="2.85546875" style="2" customWidth="1"/>
    <col min="13073" max="13073" width="52.85546875" style="2" customWidth="1"/>
    <col min="13074" max="13076" width="15.7109375" style="2" customWidth="1"/>
    <col min="13077" max="13077" width="2.85546875" style="2" customWidth="1"/>
    <col min="13078" max="13080" width="15.7109375" style="2" customWidth="1"/>
    <col min="13081" max="13081" width="2.85546875" style="2" customWidth="1"/>
    <col min="13082" max="13082" width="10.85546875" style="2" customWidth="1"/>
    <col min="13083" max="13083" width="2.85546875" style="2" customWidth="1"/>
    <col min="13084" max="13312" width="11.42578125" style="2"/>
    <col min="13313" max="13313" width="2.85546875" style="2" customWidth="1"/>
    <col min="13314" max="13314" width="49.7109375" style="2" customWidth="1"/>
    <col min="13315" max="13315" width="6" style="2" customWidth="1"/>
    <col min="13316" max="13318" width="15.7109375" style="2" customWidth="1"/>
    <col min="13319" max="13319" width="2.85546875" style="2" customWidth="1"/>
    <col min="13320" max="13322" width="15.7109375" style="2" customWidth="1"/>
    <col min="13323" max="13323" width="2.85546875" style="2" customWidth="1"/>
    <col min="13324" max="13324" width="10.85546875" style="2" customWidth="1"/>
    <col min="13325" max="13325" width="2.85546875" style="2" customWidth="1"/>
    <col min="13326" max="13327" width="15.7109375" style="2" customWidth="1"/>
    <col min="13328" max="13328" width="2.85546875" style="2" customWidth="1"/>
    <col min="13329" max="13329" width="52.85546875" style="2" customWidth="1"/>
    <col min="13330" max="13332" width="15.7109375" style="2" customWidth="1"/>
    <col min="13333" max="13333" width="2.85546875" style="2" customWidth="1"/>
    <col min="13334" max="13336" width="15.7109375" style="2" customWidth="1"/>
    <col min="13337" max="13337" width="2.85546875" style="2" customWidth="1"/>
    <col min="13338" max="13338" width="10.85546875" style="2" customWidth="1"/>
    <col min="13339" max="13339" width="2.85546875" style="2" customWidth="1"/>
    <col min="13340" max="13568" width="11.42578125" style="2"/>
    <col min="13569" max="13569" width="2.85546875" style="2" customWidth="1"/>
    <col min="13570" max="13570" width="49.7109375" style="2" customWidth="1"/>
    <col min="13571" max="13571" width="6" style="2" customWidth="1"/>
    <col min="13572" max="13574" width="15.7109375" style="2" customWidth="1"/>
    <col min="13575" max="13575" width="2.85546875" style="2" customWidth="1"/>
    <col min="13576" max="13578" width="15.7109375" style="2" customWidth="1"/>
    <col min="13579" max="13579" width="2.85546875" style="2" customWidth="1"/>
    <col min="13580" max="13580" width="10.85546875" style="2" customWidth="1"/>
    <col min="13581" max="13581" width="2.85546875" style="2" customWidth="1"/>
    <col min="13582" max="13583" width="15.7109375" style="2" customWidth="1"/>
    <col min="13584" max="13584" width="2.85546875" style="2" customWidth="1"/>
    <col min="13585" max="13585" width="52.85546875" style="2" customWidth="1"/>
    <col min="13586" max="13588" width="15.7109375" style="2" customWidth="1"/>
    <col min="13589" max="13589" width="2.85546875" style="2" customWidth="1"/>
    <col min="13590" max="13592" width="15.7109375" style="2" customWidth="1"/>
    <col min="13593" max="13593" width="2.85546875" style="2" customWidth="1"/>
    <col min="13594" max="13594" width="10.85546875" style="2" customWidth="1"/>
    <col min="13595" max="13595" width="2.85546875" style="2" customWidth="1"/>
    <col min="13596" max="13824" width="11.42578125" style="2"/>
    <col min="13825" max="13825" width="2.85546875" style="2" customWidth="1"/>
    <col min="13826" max="13826" width="49.7109375" style="2" customWidth="1"/>
    <col min="13827" max="13827" width="6" style="2" customWidth="1"/>
    <col min="13828" max="13830" width="15.7109375" style="2" customWidth="1"/>
    <col min="13831" max="13831" width="2.85546875" style="2" customWidth="1"/>
    <col min="13832" max="13834" width="15.7109375" style="2" customWidth="1"/>
    <col min="13835" max="13835" width="2.85546875" style="2" customWidth="1"/>
    <col min="13836" max="13836" width="10.85546875" style="2" customWidth="1"/>
    <col min="13837" max="13837" width="2.85546875" style="2" customWidth="1"/>
    <col min="13838" max="13839" width="15.7109375" style="2" customWidth="1"/>
    <col min="13840" max="13840" width="2.85546875" style="2" customWidth="1"/>
    <col min="13841" max="13841" width="52.85546875" style="2" customWidth="1"/>
    <col min="13842" max="13844" width="15.7109375" style="2" customWidth="1"/>
    <col min="13845" max="13845" width="2.85546875" style="2" customWidth="1"/>
    <col min="13846" max="13848" width="15.7109375" style="2" customWidth="1"/>
    <col min="13849" max="13849" width="2.85546875" style="2" customWidth="1"/>
    <col min="13850" max="13850" width="10.85546875" style="2" customWidth="1"/>
    <col min="13851" max="13851" width="2.85546875" style="2" customWidth="1"/>
    <col min="13852" max="14080" width="11.42578125" style="2"/>
    <col min="14081" max="14081" width="2.85546875" style="2" customWidth="1"/>
    <col min="14082" max="14082" width="49.7109375" style="2" customWidth="1"/>
    <col min="14083" max="14083" width="6" style="2" customWidth="1"/>
    <col min="14084" max="14086" width="15.7109375" style="2" customWidth="1"/>
    <col min="14087" max="14087" width="2.85546875" style="2" customWidth="1"/>
    <col min="14088" max="14090" width="15.7109375" style="2" customWidth="1"/>
    <col min="14091" max="14091" width="2.85546875" style="2" customWidth="1"/>
    <col min="14092" max="14092" width="10.85546875" style="2" customWidth="1"/>
    <col min="14093" max="14093" width="2.85546875" style="2" customWidth="1"/>
    <col min="14094" max="14095" width="15.7109375" style="2" customWidth="1"/>
    <col min="14096" max="14096" width="2.85546875" style="2" customWidth="1"/>
    <col min="14097" max="14097" width="52.85546875" style="2" customWidth="1"/>
    <col min="14098" max="14100" width="15.7109375" style="2" customWidth="1"/>
    <col min="14101" max="14101" width="2.85546875" style="2" customWidth="1"/>
    <col min="14102" max="14104" width="15.7109375" style="2" customWidth="1"/>
    <col min="14105" max="14105" width="2.85546875" style="2" customWidth="1"/>
    <col min="14106" max="14106" width="10.85546875" style="2" customWidth="1"/>
    <col min="14107" max="14107" width="2.85546875" style="2" customWidth="1"/>
    <col min="14108" max="14336" width="11.42578125" style="2"/>
    <col min="14337" max="14337" width="2.85546875" style="2" customWidth="1"/>
    <col min="14338" max="14338" width="49.7109375" style="2" customWidth="1"/>
    <col min="14339" max="14339" width="6" style="2" customWidth="1"/>
    <col min="14340" max="14342" width="15.7109375" style="2" customWidth="1"/>
    <col min="14343" max="14343" width="2.85546875" style="2" customWidth="1"/>
    <col min="14344" max="14346" width="15.7109375" style="2" customWidth="1"/>
    <col min="14347" max="14347" width="2.85546875" style="2" customWidth="1"/>
    <col min="14348" max="14348" width="10.85546875" style="2" customWidth="1"/>
    <col min="14349" max="14349" width="2.85546875" style="2" customWidth="1"/>
    <col min="14350" max="14351" width="15.7109375" style="2" customWidth="1"/>
    <col min="14352" max="14352" width="2.85546875" style="2" customWidth="1"/>
    <col min="14353" max="14353" width="52.85546875" style="2" customWidth="1"/>
    <col min="14354" max="14356" width="15.7109375" style="2" customWidth="1"/>
    <col min="14357" max="14357" width="2.85546875" style="2" customWidth="1"/>
    <col min="14358" max="14360" width="15.7109375" style="2" customWidth="1"/>
    <col min="14361" max="14361" width="2.85546875" style="2" customWidth="1"/>
    <col min="14362" max="14362" width="10.85546875" style="2" customWidth="1"/>
    <col min="14363" max="14363" width="2.85546875" style="2" customWidth="1"/>
    <col min="14364" max="14592" width="11.42578125" style="2"/>
    <col min="14593" max="14593" width="2.85546875" style="2" customWidth="1"/>
    <col min="14594" max="14594" width="49.7109375" style="2" customWidth="1"/>
    <col min="14595" max="14595" width="6" style="2" customWidth="1"/>
    <col min="14596" max="14598" width="15.7109375" style="2" customWidth="1"/>
    <col min="14599" max="14599" width="2.85546875" style="2" customWidth="1"/>
    <col min="14600" max="14602" width="15.7109375" style="2" customWidth="1"/>
    <col min="14603" max="14603" width="2.85546875" style="2" customWidth="1"/>
    <col min="14604" max="14604" width="10.85546875" style="2" customWidth="1"/>
    <col min="14605" max="14605" width="2.85546875" style="2" customWidth="1"/>
    <col min="14606" max="14607" width="15.7109375" style="2" customWidth="1"/>
    <col min="14608" max="14608" width="2.85546875" style="2" customWidth="1"/>
    <col min="14609" max="14609" width="52.85546875" style="2" customWidth="1"/>
    <col min="14610" max="14612" width="15.7109375" style="2" customWidth="1"/>
    <col min="14613" max="14613" width="2.85546875" style="2" customWidth="1"/>
    <col min="14614" max="14616" width="15.7109375" style="2" customWidth="1"/>
    <col min="14617" max="14617" width="2.85546875" style="2" customWidth="1"/>
    <col min="14618" max="14618" width="10.85546875" style="2" customWidth="1"/>
    <col min="14619" max="14619" width="2.85546875" style="2" customWidth="1"/>
    <col min="14620" max="14848" width="11.42578125" style="2"/>
    <col min="14849" max="14849" width="2.85546875" style="2" customWidth="1"/>
    <col min="14850" max="14850" width="49.7109375" style="2" customWidth="1"/>
    <col min="14851" max="14851" width="6" style="2" customWidth="1"/>
    <col min="14852" max="14854" width="15.7109375" style="2" customWidth="1"/>
    <col min="14855" max="14855" width="2.85546875" style="2" customWidth="1"/>
    <col min="14856" max="14858" width="15.7109375" style="2" customWidth="1"/>
    <col min="14859" max="14859" width="2.85546875" style="2" customWidth="1"/>
    <col min="14860" max="14860" width="10.85546875" style="2" customWidth="1"/>
    <col min="14861" max="14861" width="2.85546875" style="2" customWidth="1"/>
    <col min="14862" max="14863" width="15.7109375" style="2" customWidth="1"/>
    <col min="14864" max="14864" width="2.85546875" style="2" customWidth="1"/>
    <col min="14865" max="14865" width="52.85546875" style="2" customWidth="1"/>
    <col min="14866" max="14868" width="15.7109375" style="2" customWidth="1"/>
    <col min="14869" max="14869" width="2.85546875" style="2" customWidth="1"/>
    <col min="14870" max="14872" width="15.7109375" style="2" customWidth="1"/>
    <col min="14873" max="14873" width="2.85546875" style="2" customWidth="1"/>
    <col min="14874" max="14874" width="10.85546875" style="2" customWidth="1"/>
    <col min="14875" max="14875" width="2.85546875" style="2" customWidth="1"/>
    <col min="14876" max="15104" width="11.42578125" style="2"/>
    <col min="15105" max="15105" width="2.85546875" style="2" customWidth="1"/>
    <col min="15106" max="15106" width="49.7109375" style="2" customWidth="1"/>
    <col min="15107" max="15107" width="6" style="2" customWidth="1"/>
    <col min="15108" max="15110" width="15.7109375" style="2" customWidth="1"/>
    <col min="15111" max="15111" width="2.85546875" style="2" customWidth="1"/>
    <col min="15112" max="15114" width="15.7109375" style="2" customWidth="1"/>
    <col min="15115" max="15115" width="2.85546875" style="2" customWidth="1"/>
    <col min="15116" max="15116" width="10.85546875" style="2" customWidth="1"/>
    <col min="15117" max="15117" width="2.85546875" style="2" customWidth="1"/>
    <col min="15118" max="15119" width="15.7109375" style="2" customWidth="1"/>
    <col min="15120" max="15120" width="2.85546875" style="2" customWidth="1"/>
    <col min="15121" max="15121" width="52.85546875" style="2" customWidth="1"/>
    <col min="15122" max="15124" width="15.7109375" style="2" customWidth="1"/>
    <col min="15125" max="15125" width="2.85546875" style="2" customWidth="1"/>
    <col min="15126" max="15128" width="15.7109375" style="2" customWidth="1"/>
    <col min="15129" max="15129" width="2.85546875" style="2" customWidth="1"/>
    <col min="15130" max="15130" width="10.85546875" style="2" customWidth="1"/>
    <col min="15131" max="15131" width="2.85546875" style="2" customWidth="1"/>
    <col min="15132" max="15360" width="11.42578125" style="2"/>
    <col min="15361" max="15361" width="2.85546875" style="2" customWidth="1"/>
    <col min="15362" max="15362" width="49.7109375" style="2" customWidth="1"/>
    <col min="15363" max="15363" width="6" style="2" customWidth="1"/>
    <col min="15364" max="15366" width="15.7109375" style="2" customWidth="1"/>
    <col min="15367" max="15367" width="2.85546875" style="2" customWidth="1"/>
    <col min="15368" max="15370" width="15.7109375" style="2" customWidth="1"/>
    <col min="15371" max="15371" width="2.85546875" style="2" customWidth="1"/>
    <col min="15372" max="15372" width="10.85546875" style="2" customWidth="1"/>
    <col min="15373" max="15373" width="2.85546875" style="2" customWidth="1"/>
    <col min="15374" max="15375" width="15.7109375" style="2" customWidth="1"/>
    <col min="15376" max="15376" width="2.85546875" style="2" customWidth="1"/>
    <col min="15377" max="15377" width="52.85546875" style="2" customWidth="1"/>
    <col min="15378" max="15380" width="15.7109375" style="2" customWidth="1"/>
    <col min="15381" max="15381" width="2.85546875" style="2" customWidth="1"/>
    <col min="15382" max="15384" width="15.7109375" style="2" customWidth="1"/>
    <col min="15385" max="15385" width="2.85546875" style="2" customWidth="1"/>
    <col min="15386" max="15386" width="10.85546875" style="2" customWidth="1"/>
    <col min="15387" max="15387" width="2.85546875" style="2" customWidth="1"/>
    <col min="15388" max="15616" width="11.42578125" style="2"/>
    <col min="15617" max="15617" width="2.85546875" style="2" customWidth="1"/>
    <col min="15618" max="15618" width="49.7109375" style="2" customWidth="1"/>
    <col min="15619" max="15619" width="6" style="2" customWidth="1"/>
    <col min="15620" max="15622" width="15.7109375" style="2" customWidth="1"/>
    <col min="15623" max="15623" width="2.85546875" style="2" customWidth="1"/>
    <col min="15624" max="15626" width="15.7109375" style="2" customWidth="1"/>
    <col min="15627" max="15627" width="2.85546875" style="2" customWidth="1"/>
    <col min="15628" max="15628" width="10.85546875" style="2" customWidth="1"/>
    <col min="15629" max="15629" width="2.85546875" style="2" customWidth="1"/>
    <col min="15630" max="15631" width="15.7109375" style="2" customWidth="1"/>
    <col min="15632" max="15632" width="2.85546875" style="2" customWidth="1"/>
    <col min="15633" max="15633" width="52.85546875" style="2" customWidth="1"/>
    <col min="15634" max="15636" width="15.7109375" style="2" customWidth="1"/>
    <col min="15637" max="15637" width="2.85546875" style="2" customWidth="1"/>
    <col min="15638" max="15640" width="15.7109375" style="2" customWidth="1"/>
    <col min="15641" max="15641" width="2.85546875" style="2" customWidth="1"/>
    <col min="15642" max="15642" width="10.85546875" style="2" customWidth="1"/>
    <col min="15643" max="15643" width="2.85546875" style="2" customWidth="1"/>
    <col min="15644" max="15872" width="11.42578125" style="2"/>
    <col min="15873" max="15873" width="2.85546875" style="2" customWidth="1"/>
    <col min="15874" max="15874" width="49.7109375" style="2" customWidth="1"/>
    <col min="15875" max="15875" width="6" style="2" customWidth="1"/>
    <col min="15876" max="15878" width="15.7109375" style="2" customWidth="1"/>
    <col min="15879" max="15879" width="2.85546875" style="2" customWidth="1"/>
    <col min="15880" max="15882" width="15.7109375" style="2" customWidth="1"/>
    <col min="15883" max="15883" width="2.85546875" style="2" customWidth="1"/>
    <col min="15884" max="15884" width="10.85546875" style="2" customWidth="1"/>
    <col min="15885" max="15885" width="2.85546875" style="2" customWidth="1"/>
    <col min="15886" max="15887" width="15.7109375" style="2" customWidth="1"/>
    <col min="15888" max="15888" width="2.85546875" style="2" customWidth="1"/>
    <col min="15889" max="15889" width="52.85546875" style="2" customWidth="1"/>
    <col min="15890" max="15892" width="15.7109375" style="2" customWidth="1"/>
    <col min="15893" max="15893" width="2.85546875" style="2" customWidth="1"/>
    <col min="15894" max="15896" width="15.7109375" style="2" customWidth="1"/>
    <col min="15897" max="15897" width="2.85546875" style="2" customWidth="1"/>
    <col min="15898" max="15898" width="10.85546875" style="2" customWidth="1"/>
    <col min="15899" max="15899" width="2.85546875" style="2" customWidth="1"/>
    <col min="15900" max="16128" width="11.42578125" style="2"/>
    <col min="16129" max="16129" width="2.85546875" style="2" customWidth="1"/>
    <col min="16130" max="16130" width="49.7109375" style="2" customWidth="1"/>
    <col min="16131" max="16131" width="6" style="2" customWidth="1"/>
    <col min="16132" max="16134" width="15.7109375" style="2" customWidth="1"/>
    <col min="16135" max="16135" width="2.85546875" style="2" customWidth="1"/>
    <col min="16136" max="16138" width="15.7109375" style="2" customWidth="1"/>
    <col min="16139" max="16139" width="2.85546875" style="2" customWidth="1"/>
    <col min="16140" max="16140" width="10.85546875" style="2" customWidth="1"/>
    <col min="16141" max="16141" width="2.85546875" style="2" customWidth="1"/>
    <col min="16142" max="16143" width="15.7109375" style="2" customWidth="1"/>
    <col min="16144" max="16144" width="2.85546875" style="2" customWidth="1"/>
    <col min="16145" max="16145" width="52.85546875" style="2" customWidth="1"/>
    <col min="16146" max="16148" width="15.7109375" style="2" customWidth="1"/>
    <col min="16149" max="16149" width="2.85546875" style="2" customWidth="1"/>
    <col min="16150" max="16152" width="15.7109375" style="2" customWidth="1"/>
    <col min="16153" max="16153" width="2.85546875" style="2" customWidth="1"/>
    <col min="16154" max="16154" width="10.85546875" style="2" customWidth="1"/>
    <col min="16155" max="16155" width="2.85546875" style="2" customWidth="1"/>
    <col min="16156" max="16384" width="11.42578125" style="2"/>
  </cols>
  <sheetData>
    <row r="1" spans="1:27" x14ac:dyDescent="0.25">
      <c r="A1" s="102"/>
      <c r="B1" s="102"/>
      <c r="C1" s="5"/>
      <c r="D1" s="102"/>
      <c r="E1" s="102"/>
      <c r="F1" s="102"/>
      <c r="G1" s="102"/>
      <c r="H1" s="102"/>
      <c r="I1" s="102"/>
      <c r="J1" s="102"/>
      <c r="K1" s="102"/>
      <c r="L1" s="102"/>
      <c r="M1" s="102"/>
      <c r="N1" s="102"/>
      <c r="O1" s="102"/>
      <c r="P1" s="102"/>
      <c r="Q1" s="102"/>
      <c r="R1" s="102"/>
      <c r="S1" s="102"/>
      <c r="T1" s="102"/>
      <c r="U1" s="102"/>
      <c r="V1" s="102"/>
      <c r="W1" s="102"/>
      <c r="X1" s="102"/>
      <c r="Y1" s="102"/>
      <c r="Z1" s="102"/>
    </row>
    <row r="2" spans="1:27" x14ac:dyDescent="0.25">
      <c r="A2" s="102"/>
      <c r="B2" s="103" t="s">
        <v>693</v>
      </c>
      <c r="C2" s="5"/>
      <c r="D2" s="102"/>
      <c r="E2" s="102"/>
      <c r="F2" s="102"/>
      <c r="G2" s="102"/>
      <c r="H2" s="102"/>
      <c r="I2" s="102"/>
      <c r="J2" s="102"/>
      <c r="K2" s="102"/>
      <c r="L2" s="102"/>
      <c r="M2" s="102"/>
      <c r="N2" s="102"/>
      <c r="O2" s="102"/>
      <c r="P2" s="102"/>
      <c r="Q2" s="103"/>
      <c r="R2" s="102"/>
      <c r="S2" s="102"/>
      <c r="T2" s="102"/>
      <c r="U2" s="102"/>
      <c r="V2" s="102"/>
      <c r="W2" s="102"/>
      <c r="X2" s="102"/>
      <c r="Y2" s="102"/>
      <c r="Z2" s="102"/>
    </row>
    <row r="3" spans="1:27" x14ac:dyDescent="0.25">
      <c r="A3" s="102"/>
      <c r="B3" s="6" t="s">
        <v>193</v>
      </c>
      <c r="C3" s="5"/>
      <c r="D3" s="102"/>
      <c r="E3" s="102"/>
      <c r="F3" s="102"/>
      <c r="G3" s="102"/>
      <c r="H3" s="102"/>
      <c r="I3" s="102"/>
      <c r="J3" s="102"/>
      <c r="K3" s="102"/>
      <c r="L3" s="102"/>
      <c r="M3" s="102"/>
      <c r="N3" s="102"/>
      <c r="O3" s="102"/>
      <c r="P3" s="102"/>
      <c r="Q3" s="6" t="s">
        <v>193</v>
      </c>
      <c r="R3" s="102"/>
      <c r="S3" s="102"/>
      <c r="T3" s="102"/>
      <c r="U3" s="102"/>
      <c r="V3" s="102"/>
      <c r="W3" s="102"/>
      <c r="X3" s="102"/>
      <c r="Y3" s="102"/>
      <c r="Z3" s="102"/>
    </row>
    <row r="4" spans="1:27" x14ac:dyDescent="0.25">
      <c r="A4" s="102"/>
      <c r="B4" s="106" t="s">
        <v>2</v>
      </c>
      <c r="C4" s="5"/>
      <c r="D4" s="102"/>
      <c r="E4" s="102"/>
      <c r="F4" s="102"/>
      <c r="G4" s="102"/>
      <c r="H4" s="102"/>
      <c r="I4" s="102"/>
      <c r="J4" s="102"/>
      <c r="K4" s="102"/>
      <c r="L4" s="102"/>
      <c r="M4" s="102"/>
      <c r="N4" s="102"/>
      <c r="O4" s="102"/>
      <c r="P4" s="102"/>
      <c r="Q4" s="106" t="s">
        <v>3</v>
      </c>
      <c r="R4" s="102"/>
      <c r="S4" s="102"/>
      <c r="T4" s="102"/>
      <c r="U4" s="102"/>
      <c r="V4" s="102"/>
      <c r="W4" s="102"/>
      <c r="X4" s="102"/>
      <c r="Y4" s="102"/>
      <c r="Z4" s="102"/>
    </row>
    <row r="5" spans="1:27" ht="15" customHeight="1" x14ac:dyDescent="0.25">
      <c r="A5" s="12"/>
      <c r="B5" s="2386" t="s">
        <v>4</v>
      </c>
      <c r="C5" s="2386" t="s">
        <v>5</v>
      </c>
      <c r="D5" s="2386">
        <v>2017</v>
      </c>
      <c r="E5" s="2386"/>
      <c r="F5" s="2386"/>
      <c r="G5" s="12"/>
      <c r="H5" s="2386">
        <v>2016</v>
      </c>
      <c r="I5" s="2386"/>
      <c r="J5" s="2386"/>
      <c r="K5" s="12"/>
      <c r="L5" s="2385" t="s">
        <v>591</v>
      </c>
      <c r="M5" s="12"/>
      <c r="N5" s="2333" t="s">
        <v>656</v>
      </c>
      <c r="O5" s="2333" t="s">
        <v>191</v>
      </c>
      <c r="P5" s="12"/>
      <c r="Q5" s="2386" t="s">
        <v>4</v>
      </c>
      <c r="R5" s="2302">
        <v>2017</v>
      </c>
      <c r="S5" s="2303"/>
      <c r="T5" s="2304"/>
      <c r="U5" s="12"/>
      <c r="V5" s="2302">
        <v>2016</v>
      </c>
      <c r="W5" s="2303"/>
      <c r="X5" s="2304"/>
      <c r="Y5" s="12"/>
      <c r="Z5" s="2385" t="s">
        <v>591</v>
      </c>
      <c r="AA5" s="17"/>
    </row>
    <row r="6" spans="1:27" x14ac:dyDescent="0.25">
      <c r="A6" s="12"/>
      <c r="B6" s="2386"/>
      <c r="C6" s="2386"/>
      <c r="D6" s="2386" t="s">
        <v>184</v>
      </c>
      <c r="E6" s="2387" t="s">
        <v>557</v>
      </c>
      <c r="F6" s="2387" t="s">
        <v>558</v>
      </c>
      <c r="G6" s="12"/>
      <c r="H6" s="2386" t="s">
        <v>184</v>
      </c>
      <c r="I6" s="2387" t="s">
        <v>557</v>
      </c>
      <c r="J6" s="2387" t="s">
        <v>558</v>
      </c>
      <c r="K6" s="12"/>
      <c r="L6" s="2385"/>
      <c r="M6" s="12"/>
      <c r="N6" s="2333"/>
      <c r="O6" s="2333"/>
      <c r="P6" s="12"/>
      <c r="Q6" s="2386"/>
      <c r="R6" s="2386" t="s">
        <v>184</v>
      </c>
      <c r="S6" s="2387" t="s">
        <v>557</v>
      </c>
      <c r="T6" s="2387" t="s">
        <v>558</v>
      </c>
      <c r="U6" s="12"/>
      <c r="V6" s="2386" t="s">
        <v>184</v>
      </c>
      <c r="W6" s="2387" t="s">
        <v>557</v>
      </c>
      <c r="X6" s="2387" t="s">
        <v>558</v>
      </c>
      <c r="Y6" s="12"/>
      <c r="Z6" s="2385"/>
      <c r="AA6" s="17"/>
    </row>
    <row r="7" spans="1:27" x14ac:dyDescent="0.25">
      <c r="A7" s="12"/>
      <c r="B7" s="2386"/>
      <c r="C7" s="2386"/>
      <c r="D7" s="2386"/>
      <c r="E7" s="2387"/>
      <c r="F7" s="2387"/>
      <c r="G7" s="12"/>
      <c r="H7" s="2386"/>
      <c r="I7" s="2387"/>
      <c r="J7" s="2387"/>
      <c r="K7" s="12"/>
      <c r="L7" s="2385"/>
      <c r="M7" s="12"/>
      <c r="N7" s="2333"/>
      <c r="O7" s="2333"/>
      <c r="P7" s="12"/>
      <c r="Q7" s="2386"/>
      <c r="R7" s="2386"/>
      <c r="S7" s="2387"/>
      <c r="T7" s="2387"/>
      <c r="U7" s="12"/>
      <c r="V7" s="2386"/>
      <c r="W7" s="2387"/>
      <c r="X7" s="2387"/>
      <c r="Y7" s="12"/>
      <c r="Z7" s="2385"/>
      <c r="AA7" s="17"/>
    </row>
    <row r="8" spans="1:27" x14ac:dyDescent="0.25">
      <c r="A8" s="16"/>
      <c r="B8" s="16"/>
      <c r="C8" s="16"/>
      <c r="D8" s="16"/>
      <c r="E8" s="16"/>
      <c r="F8" s="16"/>
      <c r="G8" s="16"/>
      <c r="H8" s="16"/>
      <c r="I8" s="16"/>
      <c r="J8" s="16"/>
      <c r="K8" s="16"/>
      <c r="L8" s="19"/>
      <c r="M8" s="16"/>
      <c r="N8" s="19"/>
      <c r="O8" s="16"/>
      <c r="P8" s="16"/>
      <c r="Q8" s="16"/>
      <c r="R8" s="16"/>
      <c r="S8" s="16"/>
      <c r="T8" s="16"/>
      <c r="U8" s="16"/>
      <c r="V8" s="16"/>
      <c r="W8" s="16"/>
      <c r="X8" s="16"/>
      <c r="Y8" s="16"/>
      <c r="Z8" s="19"/>
      <c r="AA8" s="16"/>
    </row>
    <row r="9" spans="1:27" x14ac:dyDescent="0.25">
      <c r="A9" s="102"/>
      <c r="B9" s="1124" t="s">
        <v>8</v>
      </c>
      <c r="C9" s="108"/>
      <c r="D9" s="21"/>
      <c r="E9" s="21"/>
      <c r="F9" s="21"/>
      <c r="G9" s="102"/>
      <c r="H9" s="21"/>
      <c r="I9" s="21"/>
      <c r="J9" s="21"/>
      <c r="K9" s="102"/>
      <c r="L9" s="23"/>
      <c r="M9" s="102"/>
      <c r="N9" s="23"/>
      <c r="P9" s="102"/>
      <c r="Q9" s="1124" t="s">
        <v>8</v>
      </c>
      <c r="R9" s="21"/>
      <c r="S9" s="21"/>
      <c r="T9" s="21"/>
      <c r="U9" s="102"/>
      <c r="V9" s="21"/>
      <c r="W9" s="21"/>
      <c r="X9" s="21"/>
      <c r="Y9" s="102"/>
      <c r="Z9" s="23"/>
    </row>
    <row r="10" spans="1:27" x14ac:dyDescent="0.25">
      <c r="A10" s="102"/>
      <c r="B10" s="1476" t="s">
        <v>127</v>
      </c>
      <c r="C10" s="1477" t="s">
        <v>431</v>
      </c>
      <c r="D10" s="1478">
        <v>1.63</v>
      </c>
      <c r="E10" s="1479">
        <v>1.63</v>
      </c>
      <c r="F10" s="1480">
        <v>0</v>
      </c>
      <c r="G10" s="102"/>
      <c r="H10" s="1481">
        <v>1.6</v>
      </c>
      <c r="I10" s="1479">
        <v>1.6</v>
      </c>
      <c r="J10" s="1480"/>
      <c r="K10" s="28"/>
      <c r="L10" s="1127">
        <f>D10/H10-1</f>
        <v>1.8749999999999822E-2</v>
      </c>
      <c r="M10" s="102"/>
      <c r="N10" s="1223">
        <f>VLOOKUP(B10,'FX rates'!$B$9:$K$114,9,FALSE)</f>
        <v>2</v>
      </c>
      <c r="O10" s="1224">
        <v>2</v>
      </c>
      <c r="P10" s="102"/>
      <c r="Q10" s="1125" t="s">
        <v>127</v>
      </c>
      <c r="R10" s="1128">
        <f>SUM(S10:T10)</f>
        <v>0.81499999999999995</v>
      </c>
      <c r="S10" s="207">
        <f>E10/O10</f>
        <v>0.81499999999999995</v>
      </c>
      <c r="T10" s="207">
        <f>F10/O10</f>
        <v>0</v>
      </c>
      <c r="U10" s="540"/>
      <c r="V10" s="1126">
        <f>SUM(W10:X10)</f>
        <v>0.8</v>
      </c>
      <c r="W10" s="207">
        <f>I10/O10</f>
        <v>0.8</v>
      </c>
      <c r="X10" s="207">
        <f>J10/O10</f>
        <v>0</v>
      </c>
      <c r="Y10" s="28"/>
      <c r="Z10" s="1127">
        <f>R10/V10-1</f>
        <v>1.8749999999999822E-2</v>
      </c>
      <c r="AA10" s="1115"/>
    </row>
    <row r="11" spans="1:27" x14ac:dyDescent="0.25">
      <c r="A11" s="102"/>
      <c r="B11" s="140"/>
      <c r="C11" s="1643"/>
      <c r="D11" s="165"/>
      <c r="E11" s="479"/>
      <c r="F11" s="479"/>
      <c r="G11" s="102"/>
      <c r="H11" s="165"/>
      <c r="I11" s="479"/>
      <c r="J11" s="479"/>
      <c r="K11" s="28"/>
      <c r="L11" s="1122"/>
      <c r="M11" s="102"/>
      <c r="N11" s="131"/>
      <c r="O11" s="119"/>
      <c r="P11" s="102"/>
      <c r="Q11" s="140"/>
      <c r="R11" s="164"/>
      <c r="S11" s="28"/>
      <c r="T11" s="28"/>
      <c r="U11" s="540"/>
      <c r="V11" s="165"/>
      <c r="W11" s="28"/>
      <c r="X11" s="28"/>
      <c r="Y11" s="28"/>
      <c r="Z11" s="1122"/>
      <c r="AA11" s="1115"/>
    </row>
    <row r="12" spans="1:27" x14ac:dyDescent="0.25">
      <c r="A12" s="166"/>
      <c r="B12" s="40"/>
      <c r="C12" s="162"/>
      <c r="D12" s="40"/>
      <c r="E12" s="40"/>
      <c r="F12" s="40"/>
      <c r="G12" s="166"/>
      <c r="H12" s="40"/>
      <c r="I12" s="40"/>
      <c r="J12" s="40"/>
      <c r="K12" s="166"/>
      <c r="L12" s="1122"/>
      <c r="M12" s="166"/>
      <c r="O12" s="119"/>
      <c r="P12" s="166"/>
      <c r="Q12" s="40"/>
      <c r="R12" s="40"/>
      <c r="S12" s="34"/>
      <c r="T12" s="34"/>
      <c r="U12" s="166"/>
      <c r="V12" s="40"/>
      <c r="W12" s="34"/>
      <c r="X12" s="34"/>
      <c r="Y12" s="166"/>
      <c r="Z12" s="1122"/>
      <c r="AA12" s="1117"/>
    </row>
    <row r="13" spans="1:27" x14ac:dyDescent="0.25">
      <c r="A13" s="166"/>
      <c r="B13" s="948" t="s">
        <v>59</v>
      </c>
      <c r="C13" s="108"/>
      <c r="D13" s="169"/>
      <c r="E13" s="21"/>
      <c r="F13" s="21"/>
      <c r="G13" s="166"/>
      <c r="H13" s="169"/>
      <c r="I13" s="21"/>
      <c r="J13" s="21"/>
      <c r="K13" s="166"/>
      <c r="L13" s="1119"/>
      <c r="M13" s="166"/>
      <c r="O13" s="116"/>
      <c r="P13" s="166"/>
      <c r="Q13" s="948" t="s">
        <v>59</v>
      </c>
      <c r="R13" s="169"/>
      <c r="S13" s="34"/>
      <c r="T13" s="34"/>
      <c r="U13" s="166"/>
      <c r="V13" s="169"/>
      <c r="W13" s="34"/>
      <c r="X13" s="34"/>
      <c r="Y13" s="166"/>
      <c r="Z13" s="1119"/>
      <c r="AA13" s="1117"/>
    </row>
    <row r="14" spans="1:27" x14ac:dyDescent="0.25">
      <c r="A14" s="102"/>
      <c r="B14" s="1050" t="s">
        <v>152</v>
      </c>
      <c r="C14" s="913" t="s">
        <v>153</v>
      </c>
      <c r="D14" s="1218">
        <v>230767</v>
      </c>
      <c r="E14" s="1239">
        <v>230767</v>
      </c>
      <c r="F14" s="1864">
        <v>0</v>
      </c>
      <c r="G14" s="177"/>
      <c r="H14" s="1218">
        <v>128591</v>
      </c>
      <c r="I14" s="1239">
        <v>128591</v>
      </c>
      <c r="J14" s="1871">
        <v>0</v>
      </c>
      <c r="K14" s="34"/>
      <c r="L14" s="1227">
        <f t="shared" ref="L14:L21" si="0">D14/H14-1</f>
        <v>0.79458126929567396</v>
      </c>
      <c r="M14" s="102"/>
      <c r="N14" s="1100">
        <f>VLOOKUP(B14,'FX rates'!$B$9:$K$114,9,FALSE)</f>
        <v>1485.919148</v>
      </c>
      <c r="O14" s="1220">
        <v>1486.15</v>
      </c>
      <c r="P14" s="102"/>
      <c r="Q14" s="1050" t="s">
        <v>152</v>
      </c>
      <c r="R14" s="1218">
        <f t="shared" ref="R14:R21" si="1">SUM(S14:T14)</f>
        <v>155.27840392961679</v>
      </c>
      <c r="S14" s="1096">
        <f t="shared" ref="S14:S21" si="2">E14/O14</f>
        <v>155.27840392961679</v>
      </c>
      <c r="T14" s="55">
        <f t="shared" ref="T14:T21" si="3">F14/O14</f>
        <v>0</v>
      </c>
      <c r="U14" s="177"/>
      <c r="V14" s="1218">
        <f t="shared" ref="V14:V20" si="4">SUM(W14:X14)</f>
        <v>86.526259125929414</v>
      </c>
      <c r="W14" s="548">
        <f>I14/O14</f>
        <v>86.526259125929414</v>
      </c>
      <c r="X14" s="1190">
        <f>J14/O14</f>
        <v>0</v>
      </c>
      <c r="Y14" s="34"/>
      <c r="Z14" s="1227">
        <f>R14/V14-1</f>
        <v>0.79458126929567374</v>
      </c>
      <c r="AA14" s="1117"/>
    </row>
    <row r="15" spans="1:27" x14ac:dyDescent="0.25">
      <c r="A15" s="102"/>
      <c r="B15" s="1051" t="s">
        <v>160</v>
      </c>
      <c r="C15" s="914" t="s">
        <v>161</v>
      </c>
      <c r="D15" s="906">
        <v>2001.27</v>
      </c>
      <c r="E15" s="174">
        <v>2001.27</v>
      </c>
      <c r="F15" s="1865" t="s">
        <v>123</v>
      </c>
      <c r="G15" s="177"/>
      <c r="H15" s="906">
        <v>6461.6154859999997</v>
      </c>
      <c r="I15" s="174">
        <v>6461.6154859999997</v>
      </c>
      <c r="J15" s="1873">
        <v>0</v>
      </c>
      <c r="K15" s="34"/>
      <c r="L15" s="1228">
        <f t="shared" si="0"/>
        <v>-0.69028333481990178</v>
      </c>
      <c r="M15" s="102"/>
      <c r="N15" s="1101">
        <f>VLOOKUP(B15,'FX rates'!$B$9:$K$114,9,FALSE)</f>
        <v>274.00606199999999</v>
      </c>
      <c r="O15" s="1221">
        <v>286.46100000000001</v>
      </c>
      <c r="P15" s="102"/>
      <c r="Q15" s="1051" t="s">
        <v>160</v>
      </c>
      <c r="R15" s="906">
        <f t="shared" si="1"/>
        <v>6.9861866013174563</v>
      </c>
      <c r="S15" s="66">
        <f t="shared" si="2"/>
        <v>6.9861866013174563</v>
      </c>
      <c r="T15" s="57">
        <v>0</v>
      </c>
      <c r="U15" s="177"/>
      <c r="V15" s="906">
        <f t="shared" si="4"/>
        <v>22.556702259644418</v>
      </c>
      <c r="W15" s="66">
        <f t="shared" ref="W15:W20" si="5">I15/O15</f>
        <v>22.556702259644418</v>
      </c>
      <c r="X15" s="57">
        <f t="shared" ref="X15:X20" si="6">J15/O15</f>
        <v>0</v>
      </c>
      <c r="Y15" s="34"/>
      <c r="Z15" s="1228">
        <f t="shared" ref="Z15:Z21" si="7">R15/V15-1</f>
        <v>-0.69028333481990178</v>
      </c>
      <c r="AA15" s="1117"/>
    </row>
    <row r="16" spans="1:27" x14ac:dyDescent="0.25">
      <c r="A16" s="102"/>
      <c r="B16" s="1051" t="s">
        <v>166</v>
      </c>
      <c r="C16" s="914" t="s">
        <v>64</v>
      </c>
      <c r="D16" s="906">
        <v>1736665.8326328634</v>
      </c>
      <c r="E16" s="174">
        <v>622598.33034816117</v>
      </c>
      <c r="F16" s="1865">
        <v>1114067.5022847024</v>
      </c>
      <c r="G16" s="177"/>
      <c r="H16" s="906">
        <v>1073177.81</v>
      </c>
      <c r="I16" s="174">
        <v>499870</v>
      </c>
      <c r="J16" s="1873">
        <v>573308</v>
      </c>
      <c r="K16" s="34"/>
      <c r="L16" s="1228">
        <f t="shared" si="0"/>
        <v>0.61824612515316857</v>
      </c>
      <c r="M16" s="102"/>
      <c r="N16" s="1101">
        <f>VLOOKUP(B16,'FX rates'!$B$9:$K$114,9,FALSE)</f>
        <v>0.88666800000000001</v>
      </c>
      <c r="O16" s="1221">
        <v>0.91520000000000001</v>
      </c>
      <c r="P16" s="102"/>
      <c r="Q16" s="1051" t="s">
        <v>166</v>
      </c>
      <c r="R16" s="906">
        <f t="shared" si="1"/>
        <v>1897580.6737684258</v>
      </c>
      <c r="S16" s="66">
        <f t="shared" si="2"/>
        <v>680286.63718112011</v>
      </c>
      <c r="T16" s="57">
        <f t="shared" si="3"/>
        <v>1217294.0365873058</v>
      </c>
      <c r="U16" s="177"/>
      <c r="V16" s="906">
        <f t="shared" si="4"/>
        <v>1172615.8216783218</v>
      </c>
      <c r="W16" s="66">
        <f t="shared" si="5"/>
        <v>546186.62587412586</v>
      </c>
      <c r="X16" s="57">
        <f t="shared" si="6"/>
        <v>626429.19580419583</v>
      </c>
      <c r="Y16" s="34"/>
      <c r="Z16" s="1228">
        <f t="shared" si="7"/>
        <v>0.61824583865198801</v>
      </c>
      <c r="AA16" s="1117"/>
    </row>
    <row r="17" spans="1:30" x14ac:dyDescent="0.25">
      <c r="A17" s="102"/>
      <c r="B17" s="1051" t="s">
        <v>173</v>
      </c>
      <c r="C17" s="914" t="s">
        <v>174</v>
      </c>
      <c r="D17" s="906">
        <v>73945167</v>
      </c>
      <c r="E17" s="174">
        <v>73945167</v>
      </c>
      <c r="F17" s="1865">
        <v>0</v>
      </c>
      <c r="G17" s="177"/>
      <c r="H17" s="906">
        <v>37018097</v>
      </c>
      <c r="I17" s="174">
        <v>37018097</v>
      </c>
      <c r="J17" s="1873">
        <v>0</v>
      </c>
      <c r="K17" s="34"/>
      <c r="L17" s="1228">
        <f t="shared" si="0"/>
        <v>0.99754101352103541</v>
      </c>
      <c r="M17" s="102"/>
      <c r="N17" s="1101">
        <f>VLOOKUP(B17,'FX rates'!$B$9:$K$114,9,FALSE)</f>
        <v>32943.242999000002</v>
      </c>
      <c r="O17" s="1221">
        <v>29830</v>
      </c>
      <c r="P17" s="102"/>
      <c r="Q17" s="1051" t="s">
        <v>173</v>
      </c>
      <c r="R17" s="906">
        <f t="shared" si="1"/>
        <v>2478.8859202145491</v>
      </c>
      <c r="S17" s="66">
        <f t="shared" si="2"/>
        <v>2478.8859202145491</v>
      </c>
      <c r="T17" s="57">
        <f t="shared" si="3"/>
        <v>0</v>
      </c>
      <c r="U17" s="177"/>
      <c r="V17" s="906">
        <f t="shared" si="4"/>
        <v>1240.9687227623199</v>
      </c>
      <c r="W17" s="66">
        <f t="shared" si="5"/>
        <v>1240.9687227623199</v>
      </c>
      <c r="X17" s="57">
        <f t="shared" si="6"/>
        <v>0</v>
      </c>
      <c r="Y17" s="34"/>
      <c r="Z17" s="1228">
        <f t="shared" si="7"/>
        <v>0.99754101352103519</v>
      </c>
      <c r="AA17" s="1117"/>
    </row>
    <row r="18" spans="1:30" x14ac:dyDescent="0.25">
      <c r="A18" s="102"/>
      <c r="B18" s="1051" t="s">
        <v>569</v>
      </c>
      <c r="C18" s="914" t="s">
        <v>155</v>
      </c>
      <c r="D18" s="906">
        <v>1271.4000000000001</v>
      </c>
      <c r="E18" s="174">
        <v>1271.4000000000001</v>
      </c>
      <c r="F18" s="1865">
        <v>0</v>
      </c>
      <c r="G18" s="177"/>
      <c r="H18" s="906">
        <v>424.4</v>
      </c>
      <c r="I18" s="174">
        <v>424.4</v>
      </c>
      <c r="J18" s="1873">
        <v>0</v>
      </c>
      <c r="K18" s="34"/>
      <c r="L18" s="1228">
        <f t="shared" si="0"/>
        <v>1.9957587181903866</v>
      </c>
      <c r="M18" s="102"/>
      <c r="N18" s="1101">
        <f>VLOOKUP(B18,'FX rates'!$B$9:$K$114,9,FALSE)</f>
        <v>2.3941439999999998</v>
      </c>
      <c r="O18" s="1221">
        <v>2.0217000000000001</v>
      </c>
      <c r="P18" s="102"/>
      <c r="Q18" s="1051" t="s">
        <v>569</v>
      </c>
      <c r="R18" s="906">
        <f t="shared" si="1"/>
        <v>628.87668793589557</v>
      </c>
      <c r="S18" s="66">
        <f t="shared" si="2"/>
        <v>628.87668793589557</v>
      </c>
      <c r="T18" s="57">
        <f t="shared" si="3"/>
        <v>0</v>
      </c>
      <c r="U18" s="177"/>
      <c r="V18" s="906">
        <f t="shared" si="4"/>
        <v>209.92234258297472</v>
      </c>
      <c r="W18" s="66">
        <f t="shared" si="5"/>
        <v>209.92234258297472</v>
      </c>
      <c r="X18" s="57">
        <f t="shared" si="6"/>
        <v>0</v>
      </c>
      <c r="Y18" s="34"/>
      <c r="Z18" s="1228">
        <f t="shared" si="7"/>
        <v>1.9957587181903866</v>
      </c>
      <c r="AA18" s="1117"/>
    </row>
    <row r="19" spans="1:30" x14ac:dyDescent="0.25">
      <c r="A19" s="102"/>
      <c r="B19" s="1051" t="s">
        <v>175</v>
      </c>
      <c r="C19" s="914" t="s">
        <v>176</v>
      </c>
      <c r="D19" s="906">
        <v>1175.1300000000001</v>
      </c>
      <c r="E19" s="174">
        <v>1174.44</v>
      </c>
      <c r="F19" s="1865">
        <v>0.69</v>
      </c>
      <c r="G19" s="177"/>
      <c r="H19" s="906">
        <v>1498.41</v>
      </c>
      <c r="I19" s="174">
        <v>1498.41</v>
      </c>
      <c r="J19" s="1873">
        <v>0</v>
      </c>
      <c r="K19" s="34"/>
      <c r="L19" s="1228">
        <f t="shared" si="0"/>
        <v>-0.21574869361523208</v>
      </c>
      <c r="M19" s="102"/>
      <c r="N19" s="1101">
        <f>VLOOKUP(B19,'FX rates'!$B$9:$K$114,9,FALSE)</f>
        <v>26.410440999999999</v>
      </c>
      <c r="O19" s="1221">
        <v>23.732500000000002</v>
      </c>
      <c r="P19" s="102"/>
      <c r="Q19" s="1051" t="s">
        <v>175</v>
      </c>
      <c r="R19" s="906">
        <f t="shared" si="1"/>
        <v>49.515643105446117</v>
      </c>
      <c r="S19" s="66">
        <f t="shared" si="2"/>
        <v>49.486569050879595</v>
      </c>
      <c r="T19" s="57">
        <f t="shared" si="3"/>
        <v>2.9074054566522695E-2</v>
      </c>
      <c r="U19" s="177"/>
      <c r="V19" s="906">
        <f t="shared" si="4"/>
        <v>63.137469714526489</v>
      </c>
      <c r="W19" s="66">
        <f t="shared" si="5"/>
        <v>63.137469714526489</v>
      </c>
      <c r="X19" s="57">
        <f t="shared" si="6"/>
        <v>0</v>
      </c>
      <c r="Y19" s="34"/>
      <c r="Z19" s="1228">
        <f t="shared" si="7"/>
        <v>-0.21574869361523208</v>
      </c>
      <c r="AA19" s="1117"/>
    </row>
    <row r="20" spans="1:30" x14ac:dyDescent="0.25">
      <c r="A20" s="102"/>
      <c r="B20" s="1051" t="s">
        <v>177</v>
      </c>
      <c r="C20" s="1225" t="s">
        <v>178</v>
      </c>
      <c r="D20" s="906">
        <v>31597.46</v>
      </c>
      <c r="E20" s="174">
        <v>31585.16</v>
      </c>
      <c r="F20" s="1865">
        <v>12.3</v>
      </c>
      <c r="G20" s="177"/>
      <c r="H20" s="906">
        <v>18792.18</v>
      </c>
      <c r="I20" s="174">
        <v>18734.54</v>
      </c>
      <c r="J20" s="1873">
        <v>57.64</v>
      </c>
      <c r="K20" s="34"/>
      <c r="L20" s="1228">
        <f t="shared" si="0"/>
        <v>0.68141535468476766</v>
      </c>
      <c r="M20" s="102"/>
      <c r="N20" s="1101">
        <f>VLOOKUP(B20,'FX rates'!$B$9:$K$114,9,FALSE)</f>
        <v>3.7721770000000001</v>
      </c>
      <c r="O20" s="1221">
        <v>3.8803999999999998</v>
      </c>
      <c r="P20" s="102"/>
      <c r="Q20" s="1051" t="s">
        <v>177</v>
      </c>
      <c r="R20" s="906">
        <f t="shared" si="1"/>
        <v>8142.83579012473</v>
      </c>
      <c r="S20" s="66">
        <f t="shared" si="2"/>
        <v>8139.6660138130092</v>
      </c>
      <c r="T20" s="57">
        <f t="shared" si="3"/>
        <v>3.1697763117204416</v>
      </c>
      <c r="U20" s="177"/>
      <c r="V20" s="906">
        <f t="shared" si="4"/>
        <v>4842.8460983403784</v>
      </c>
      <c r="W20" s="66">
        <f t="shared" si="5"/>
        <v>4827.9919595917954</v>
      </c>
      <c r="X20" s="57">
        <f t="shared" si="6"/>
        <v>14.854138748582621</v>
      </c>
      <c r="Y20" s="34"/>
      <c r="Z20" s="1228">
        <f t="shared" si="7"/>
        <v>0.68141535468476766</v>
      </c>
      <c r="AA20" s="1117"/>
    </row>
    <row r="21" spans="1:30" x14ac:dyDescent="0.25">
      <c r="A21" s="102"/>
      <c r="B21" s="1053" t="s">
        <v>180</v>
      </c>
      <c r="C21" s="1226" t="s">
        <v>181</v>
      </c>
      <c r="D21" s="907">
        <v>591.30999999999995</v>
      </c>
      <c r="E21" s="1352">
        <v>591.30999999999995</v>
      </c>
      <c r="F21" s="556">
        <v>0</v>
      </c>
      <c r="G21" s="177"/>
      <c r="H21" s="907">
        <v>1087.5</v>
      </c>
      <c r="I21" s="1352">
        <v>1087.5</v>
      </c>
      <c r="J21" s="797">
        <v>0</v>
      </c>
      <c r="K21" s="102"/>
      <c r="L21" s="1229">
        <f t="shared" si="0"/>
        <v>-0.45626666666666671</v>
      </c>
      <c r="M21" s="102"/>
      <c r="N21" s="1102">
        <f>VLOOKUP(B21,'FX rates'!$B$9:$K$114,9,FALSE)</f>
        <v>6.6113429999999997</v>
      </c>
      <c r="O21" s="1222">
        <v>6.897008333333333</v>
      </c>
      <c r="P21" s="102"/>
      <c r="Q21" s="1053" t="s">
        <v>570</v>
      </c>
      <c r="R21" s="907">
        <f t="shared" si="1"/>
        <v>85.734273676630323</v>
      </c>
      <c r="S21" s="1230">
        <f t="shared" si="2"/>
        <v>85.734273676630323</v>
      </c>
      <c r="T21" s="905">
        <f t="shared" si="3"/>
        <v>0</v>
      </c>
      <c r="U21" s="177"/>
      <c r="V21" s="906">
        <f t="shared" ref="V21" si="8">SUM(W21:X21)</f>
        <v>157.67706046462175</v>
      </c>
      <c r="W21" s="66">
        <f t="shared" ref="W21" si="9">I21/O21</f>
        <v>157.67706046462175</v>
      </c>
      <c r="X21" s="57">
        <f t="shared" ref="X21" si="10">J21/O21</f>
        <v>0</v>
      </c>
      <c r="Y21" s="102"/>
      <c r="Z21" s="1229">
        <f t="shared" si="7"/>
        <v>-0.45626666666666671</v>
      </c>
      <c r="AA21" s="102"/>
      <c r="AB21" s="102"/>
      <c r="AC21" s="102"/>
      <c r="AD21" s="102"/>
    </row>
    <row r="22" spans="1:30" x14ac:dyDescent="0.25">
      <c r="A22" s="102"/>
      <c r="B22" s="102"/>
      <c r="C22" s="102"/>
      <c r="D22" s="102"/>
      <c r="E22" s="102"/>
      <c r="F22" s="102"/>
      <c r="G22" s="102"/>
      <c r="H22" s="102"/>
      <c r="I22" s="102"/>
      <c r="J22" s="102"/>
      <c r="K22" s="102"/>
      <c r="L22" s="102"/>
      <c r="M22" s="102"/>
      <c r="O22" s="102"/>
      <c r="P22" s="102"/>
      <c r="Q22" s="140"/>
      <c r="R22" s="286"/>
      <c r="S22" s="177"/>
      <c r="T22" s="177"/>
      <c r="U22" s="177"/>
      <c r="V22" s="286"/>
      <c r="W22" s="177"/>
      <c r="X22" s="177"/>
      <c r="Y22" s="102"/>
      <c r="Z22" s="1119"/>
      <c r="AA22" s="179"/>
    </row>
    <row r="23" spans="1:30" x14ac:dyDescent="0.25">
      <c r="A23" s="102"/>
      <c r="B23" s="102"/>
      <c r="C23" s="102"/>
      <c r="D23" s="102"/>
      <c r="E23" s="102"/>
      <c r="F23" s="102"/>
      <c r="G23" s="102"/>
      <c r="H23" s="102"/>
      <c r="I23" s="102"/>
      <c r="J23" s="102"/>
      <c r="K23" s="102"/>
      <c r="L23" s="102"/>
      <c r="M23" s="102"/>
      <c r="N23" s="102"/>
      <c r="O23" s="102"/>
      <c r="P23" s="102"/>
      <c r="Q23" s="72"/>
      <c r="R23" s="72"/>
      <c r="S23" s="72"/>
      <c r="T23" s="72"/>
      <c r="U23" s="72"/>
      <c r="V23" s="72"/>
      <c r="W23" s="72"/>
      <c r="X23" s="72"/>
      <c r="Y23" s="72"/>
      <c r="Z23" s="72"/>
      <c r="AA23" s="72"/>
      <c r="AB23" s="72"/>
      <c r="AC23" s="72"/>
    </row>
    <row r="24" spans="1:30" x14ac:dyDescent="0.25">
      <c r="A24" s="166"/>
      <c r="B24" s="166"/>
      <c r="C24" s="1105"/>
      <c r="D24" s="102"/>
      <c r="E24" s="102"/>
      <c r="F24" s="102"/>
      <c r="G24" s="102"/>
      <c r="H24" s="102"/>
      <c r="I24" s="166"/>
      <c r="J24" s="166"/>
      <c r="K24" s="166"/>
      <c r="L24" s="166"/>
      <c r="M24" s="166"/>
      <c r="N24" s="166"/>
      <c r="O24" s="166"/>
      <c r="P24" s="166"/>
      <c r="Q24" s="72"/>
      <c r="R24" s="72"/>
      <c r="S24" s="72"/>
      <c r="T24" s="72"/>
      <c r="U24" s="72"/>
      <c r="V24" s="72"/>
      <c r="W24" s="72"/>
      <c r="X24" s="72"/>
      <c r="Y24" s="72"/>
      <c r="Z24" s="72"/>
      <c r="AA24" s="72"/>
      <c r="AB24" s="72"/>
      <c r="AC24" s="72"/>
    </row>
    <row r="25" spans="1:30" x14ac:dyDescent="0.25">
      <c r="A25" s="102"/>
      <c r="B25" s="77" t="s">
        <v>550</v>
      </c>
      <c r="C25" s="5"/>
      <c r="D25" s="102"/>
      <c r="E25" s="102"/>
      <c r="F25" s="102"/>
      <c r="G25" s="102"/>
      <c r="H25" s="102"/>
      <c r="I25" s="102"/>
      <c r="J25" s="102"/>
      <c r="K25" s="102"/>
      <c r="L25" s="102"/>
      <c r="M25" s="102"/>
      <c r="N25" s="102"/>
      <c r="O25" s="102"/>
      <c r="P25" s="102"/>
      <c r="Q25" s="72"/>
      <c r="R25" s="72"/>
      <c r="S25" s="72"/>
      <c r="T25" s="72"/>
      <c r="U25" s="72"/>
      <c r="V25" s="72"/>
      <c r="W25" s="72"/>
      <c r="X25" s="72"/>
      <c r="Y25" s="72"/>
      <c r="Z25" s="72"/>
      <c r="AA25" s="72"/>
      <c r="AB25" s="72"/>
      <c r="AC25" s="72"/>
    </row>
    <row r="26" spans="1:30" x14ac:dyDescent="0.25">
      <c r="A26" s="102"/>
      <c r="B26" s="77" t="s">
        <v>105</v>
      </c>
      <c r="C26" s="5"/>
      <c r="D26" s="102"/>
      <c r="E26" s="102"/>
      <c r="F26" s="102"/>
      <c r="G26" s="102"/>
      <c r="H26" s="102"/>
      <c r="I26" s="102"/>
      <c r="J26" s="102"/>
      <c r="K26" s="102"/>
      <c r="L26" s="102"/>
      <c r="M26" s="102"/>
      <c r="N26" s="102"/>
      <c r="O26" s="102"/>
      <c r="P26" s="102"/>
      <c r="Q26" s="72"/>
      <c r="R26" s="72"/>
      <c r="S26" s="72"/>
      <c r="T26" s="72"/>
      <c r="U26" s="72"/>
      <c r="V26" s="72"/>
      <c r="W26" s="72"/>
      <c r="X26" s="72"/>
      <c r="Y26" s="72"/>
      <c r="Z26" s="72"/>
      <c r="AA26" s="72"/>
      <c r="AB26" s="72"/>
      <c r="AC26" s="72"/>
    </row>
    <row r="27" spans="1:30" x14ac:dyDescent="0.25">
      <c r="B27" s="84" t="s">
        <v>106</v>
      </c>
      <c r="Q27" s="72"/>
      <c r="R27" s="72"/>
      <c r="S27" s="72"/>
      <c r="T27" s="72"/>
      <c r="U27" s="72"/>
      <c r="V27" s="72"/>
      <c r="W27" s="72"/>
      <c r="X27" s="72"/>
      <c r="Y27" s="72"/>
      <c r="Z27" s="72"/>
      <c r="AA27" s="72"/>
      <c r="AB27" s="72"/>
      <c r="AC27" s="72"/>
    </row>
    <row r="28" spans="1:30" x14ac:dyDescent="0.25">
      <c r="B28" s="77" t="s">
        <v>551</v>
      </c>
      <c r="Q28" s="72"/>
      <c r="R28" s="72"/>
      <c r="S28" s="72"/>
      <c r="T28" s="72"/>
      <c r="U28" s="72"/>
      <c r="V28" s="72"/>
      <c r="W28" s="72"/>
      <c r="X28" s="72"/>
      <c r="Y28" s="72"/>
      <c r="Z28" s="72"/>
      <c r="AA28" s="72"/>
      <c r="AB28" s="72"/>
      <c r="AC28" s="72"/>
    </row>
    <row r="29" spans="1:30" x14ac:dyDescent="0.25">
      <c r="B29" s="77" t="s">
        <v>552</v>
      </c>
      <c r="Q29" s="77"/>
    </row>
    <row r="31" spans="1:30" x14ac:dyDescent="0.25">
      <c r="B31" s="72"/>
      <c r="Q31" s="72"/>
    </row>
    <row r="32" spans="1:30" x14ac:dyDescent="0.25">
      <c r="B32" s="72"/>
      <c r="Q32" s="72"/>
    </row>
    <row r="33" spans="2:17" x14ac:dyDescent="0.25">
      <c r="B33" s="72"/>
      <c r="Q33" s="72"/>
    </row>
    <row r="34" spans="2:17" x14ac:dyDescent="0.25">
      <c r="B34" s="72"/>
      <c r="Q34" s="72"/>
    </row>
    <row r="35" spans="2:17" x14ac:dyDescent="0.25">
      <c r="B35" s="72"/>
      <c r="Q35" s="72"/>
    </row>
    <row r="36" spans="2:17" x14ac:dyDescent="0.25">
      <c r="B36" s="72"/>
      <c r="Q36" s="72"/>
    </row>
    <row r="37" spans="2:17" x14ac:dyDescent="0.25">
      <c r="B37" s="72"/>
      <c r="Q37" s="72"/>
    </row>
    <row r="38" spans="2:17" x14ac:dyDescent="0.25">
      <c r="B38" s="72"/>
      <c r="Q38" s="72"/>
    </row>
    <row r="39" spans="2:17" x14ac:dyDescent="0.25">
      <c r="B39" s="72"/>
      <c r="Q39" s="72"/>
    </row>
    <row r="40" spans="2:17" x14ac:dyDescent="0.25">
      <c r="B40" s="72"/>
      <c r="Q40" s="72"/>
    </row>
    <row r="41" spans="2:17" x14ac:dyDescent="0.25">
      <c r="B41" s="72"/>
    </row>
  </sheetData>
  <sortState ref="B14:Z20">
    <sortCondition ref="B14"/>
  </sortState>
  <mergeCells count="23">
    <mergeCell ref="W6:W7"/>
    <mergeCell ref="B5:B7"/>
    <mergeCell ref="C5:C7"/>
    <mergeCell ref="D5:F5"/>
    <mergeCell ref="H5:J5"/>
    <mergeCell ref="L5:L7"/>
    <mergeCell ref="J6:J7"/>
    <mergeCell ref="Z5:Z7"/>
    <mergeCell ref="D6:D7"/>
    <mergeCell ref="E6:E7"/>
    <mergeCell ref="F6:F7"/>
    <mergeCell ref="H6:H7"/>
    <mergeCell ref="I6:I7"/>
    <mergeCell ref="N5:N7"/>
    <mergeCell ref="X6:X7"/>
    <mergeCell ref="O5:O7"/>
    <mergeCell ref="Q5:Q7"/>
    <mergeCell ref="R6:R7"/>
    <mergeCell ref="S6:S7"/>
    <mergeCell ref="T6:T7"/>
    <mergeCell ref="V6:V7"/>
    <mergeCell ref="R5:T5"/>
    <mergeCell ref="V5:X5"/>
  </mergeCells>
  <dataValidations count="1">
    <dataValidation type="decimal" operator="greaterThan" allowBlank="1" showInputMessage="1" showErrorMessage="1" prompt="Please enter number in millions of local currency" sqref="E21 I21" xr:uid="{BBCF1A70-926D-4BCE-81F6-3C1DAB01170F}">
      <formula1>0</formula1>
    </dataValidation>
  </dataValidation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AF36"/>
  <sheetViews>
    <sheetView showGridLines="0" zoomScale="85" zoomScaleNormal="85" workbookViewId="0">
      <selection activeCell="E36" sqref="E36"/>
    </sheetView>
  </sheetViews>
  <sheetFormatPr defaultColWidth="11.42578125" defaultRowHeight="15" x14ac:dyDescent="0.25"/>
  <cols>
    <col min="1" max="1" width="2.85546875" style="2" customWidth="1"/>
    <col min="2" max="2" width="49.7109375" style="2" customWidth="1"/>
    <col min="3" max="3" width="6" style="101" customWidth="1"/>
    <col min="4" max="6" width="15.7109375" style="2" customWidth="1"/>
    <col min="7" max="7" width="2.85546875" style="2" customWidth="1"/>
    <col min="8" max="10" width="15.7109375" style="2" customWidth="1"/>
    <col min="11" max="11" width="2.85546875" style="2" customWidth="1"/>
    <col min="12" max="12" width="10.85546875" style="2" customWidth="1"/>
    <col min="13" max="13" width="2.85546875" style="2" customWidth="1"/>
    <col min="14" max="15" width="15.7109375" style="2" customWidth="1"/>
    <col min="16" max="16" width="2.85546875" style="2" customWidth="1"/>
    <col min="17" max="17" width="52.85546875" style="2" customWidth="1"/>
    <col min="18" max="20" width="15.7109375" style="2" customWidth="1"/>
    <col min="21" max="21" width="2.85546875" style="2" customWidth="1"/>
    <col min="22" max="24" width="15.7109375" style="2" customWidth="1"/>
    <col min="25" max="25" width="2.85546875" style="2" customWidth="1"/>
    <col min="26" max="26" width="10.85546875" style="2" customWidth="1"/>
    <col min="27" max="27" width="2.85546875" style="2" customWidth="1"/>
    <col min="28" max="256" width="11.42578125" style="2"/>
    <col min="257" max="257" width="2.85546875" style="2" customWidth="1"/>
    <col min="258" max="258" width="49.7109375" style="2" customWidth="1"/>
    <col min="259" max="259" width="6" style="2" customWidth="1"/>
    <col min="260" max="262" width="15.7109375" style="2" customWidth="1"/>
    <col min="263" max="263" width="2.85546875" style="2" customWidth="1"/>
    <col min="264" max="266" width="15.7109375" style="2" customWidth="1"/>
    <col min="267" max="267" width="2.85546875" style="2" customWidth="1"/>
    <col min="268" max="268" width="10.85546875" style="2" customWidth="1"/>
    <col min="269" max="269" width="2.85546875" style="2" customWidth="1"/>
    <col min="270" max="271" width="15.7109375" style="2" customWidth="1"/>
    <col min="272" max="272" width="2.85546875" style="2" customWidth="1"/>
    <col min="273" max="273" width="52.85546875" style="2" customWidth="1"/>
    <col min="274" max="276" width="15.7109375" style="2" customWidth="1"/>
    <col min="277" max="277" width="2.85546875" style="2" customWidth="1"/>
    <col min="278" max="280" width="15.7109375" style="2" customWidth="1"/>
    <col min="281" max="281" width="2.85546875" style="2" customWidth="1"/>
    <col min="282" max="282" width="10.85546875" style="2" customWidth="1"/>
    <col min="283" max="283" width="2.85546875" style="2" customWidth="1"/>
    <col min="284" max="512" width="11.42578125" style="2"/>
    <col min="513" max="513" width="2.85546875" style="2" customWidth="1"/>
    <col min="514" max="514" width="49.7109375" style="2" customWidth="1"/>
    <col min="515" max="515" width="6" style="2" customWidth="1"/>
    <col min="516" max="518" width="15.7109375" style="2" customWidth="1"/>
    <col min="519" max="519" width="2.85546875" style="2" customWidth="1"/>
    <col min="520" max="522" width="15.7109375" style="2" customWidth="1"/>
    <col min="523" max="523" width="2.85546875" style="2" customWidth="1"/>
    <col min="524" max="524" width="10.85546875" style="2" customWidth="1"/>
    <col min="525" max="525" width="2.85546875" style="2" customWidth="1"/>
    <col min="526" max="527" width="15.7109375" style="2" customWidth="1"/>
    <col min="528" max="528" width="2.85546875" style="2" customWidth="1"/>
    <col min="529" max="529" width="52.85546875" style="2" customWidth="1"/>
    <col min="530" max="532" width="15.7109375" style="2" customWidth="1"/>
    <col min="533" max="533" width="2.85546875" style="2" customWidth="1"/>
    <col min="534" max="536" width="15.7109375" style="2" customWidth="1"/>
    <col min="537" max="537" width="2.85546875" style="2" customWidth="1"/>
    <col min="538" max="538" width="10.85546875" style="2" customWidth="1"/>
    <col min="539" max="539" width="2.85546875" style="2" customWidth="1"/>
    <col min="540" max="768" width="11.42578125" style="2"/>
    <col min="769" max="769" width="2.85546875" style="2" customWidth="1"/>
    <col min="770" max="770" width="49.7109375" style="2" customWidth="1"/>
    <col min="771" max="771" width="6" style="2" customWidth="1"/>
    <col min="772" max="774" width="15.7109375" style="2" customWidth="1"/>
    <col min="775" max="775" width="2.85546875" style="2" customWidth="1"/>
    <col min="776" max="778" width="15.7109375" style="2" customWidth="1"/>
    <col min="779" max="779" width="2.85546875" style="2" customWidth="1"/>
    <col min="780" max="780" width="10.85546875" style="2" customWidth="1"/>
    <col min="781" max="781" width="2.85546875" style="2" customWidth="1"/>
    <col min="782" max="783" width="15.7109375" style="2" customWidth="1"/>
    <col min="784" max="784" width="2.85546875" style="2" customWidth="1"/>
    <col min="785" max="785" width="52.85546875" style="2" customWidth="1"/>
    <col min="786" max="788" width="15.7109375" style="2" customWidth="1"/>
    <col min="789" max="789" width="2.85546875" style="2" customWidth="1"/>
    <col min="790" max="792" width="15.7109375" style="2" customWidth="1"/>
    <col min="793" max="793" width="2.85546875" style="2" customWidth="1"/>
    <col min="794" max="794" width="10.85546875" style="2" customWidth="1"/>
    <col min="795" max="795" width="2.85546875" style="2" customWidth="1"/>
    <col min="796" max="1024" width="11.42578125" style="2"/>
    <col min="1025" max="1025" width="2.85546875" style="2" customWidth="1"/>
    <col min="1026" max="1026" width="49.7109375" style="2" customWidth="1"/>
    <col min="1027" max="1027" width="6" style="2" customWidth="1"/>
    <col min="1028" max="1030" width="15.7109375" style="2" customWidth="1"/>
    <col min="1031" max="1031" width="2.85546875" style="2" customWidth="1"/>
    <col min="1032" max="1034" width="15.7109375" style="2" customWidth="1"/>
    <col min="1035" max="1035" width="2.85546875" style="2" customWidth="1"/>
    <col min="1036" max="1036" width="10.85546875" style="2" customWidth="1"/>
    <col min="1037" max="1037" width="2.85546875" style="2" customWidth="1"/>
    <col min="1038" max="1039" width="15.7109375" style="2" customWidth="1"/>
    <col min="1040" max="1040" width="2.85546875" style="2" customWidth="1"/>
    <col min="1041" max="1041" width="52.85546875" style="2" customWidth="1"/>
    <col min="1042" max="1044" width="15.7109375" style="2" customWidth="1"/>
    <col min="1045" max="1045" width="2.85546875" style="2" customWidth="1"/>
    <col min="1046" max="1048" width="15.7109375" style="2" customWidth="1"/>
    <col min="1049" max="1049" width="2.85546875" style="2" customWidth="1"/>
    <col min="1050" max="1050" width="10.85546875" style="2" customWidth="1"/>
    <col min="1051" max="1051" width="2.85546875" style="2" customWidth="1"/>
    <col min="1052" max="1280" width="11.42578125" style="2"/>
    <col min="1281" max="1281" width="2.85546875" style="2" customWidth="1"/>
    <col min="1282" max="1282" width="49.7109375" style="2" customWidth="1"/>
    <col min="1283" max="1283" width="6" style="2" customWidth="1"/>
    <col min="1284" max="1286" width="15.7109375" style="2" customWidth="1"/>
    <col min="1287" max="1287" width="2.85546875" style="2" customWidth="1"/>
    <col min="1288" max="1290" width="15.7109375" style="2" customWidth="1"/>
    <col min="1291" max="1291" width="2.85546875" style="2" customWidth="1"/>
    <col min="1292" max="1292" width="10.85546875" style="2" customWidth="1"/>
    <col min="1293" max="1293" width="2.85546875" style="2" customWidth="1"/>
    <col min="1294" max="1295" width="15.7109375" style="2" customWidth="1"/>
    <col min="1296" max="1296" width="2.85546875" style="2" customWidth="1"/>
    <col min="1297" max="1297" width="52.85546875" style="2" customWidth="1"/>
    <col min="1298" max="1300" width="15.7109375" style="2" customWidth="1"/>
    <col min="1301" max="1301" width="2.85546875" style="2" customWidth="1"/>
    <col min="1302" max="1304" width="15.7109375" style="2" customWidth="1"/>
    <col min="1305" max="1305" width="2.85546875" style="2" customWidth="1"/>
    <col min="1306" max="1306" width="10.85546875" style="2" customWidth="1"/>
    <col min="1307" max="1307" width="2.85546875" style="2" customWidth="1"/>
    <col min="1308" max="1536" width="11.42578125" style="2"/>
    <col min="1537" max="1537" width="2.85546875" style="2" customWidth="1"/>
    <col min="1538" max="1538" width="49.7109375" style="2" customWidth="1"/>
    <col min="1539" max="1539" width="6" style="2" customWidth="1"/>
    <col min="1540" max="1542" width="15.7109375" style="2" customWidth="1"/>
    <col min="1543" max="1543" width="2.85546875" style="2" customWidth="1"/>
    <col min="1544" max="1546" width="15.7109375" style="2" customWidth="1"/>
    <col min="1547" max="1547" width="2.85546875" style="2" customWidth="1"/>
    <col min="1548" max="1548" width="10.85546875" style="2" customWidth="1"/>
    <col min="1549" max="1549" width="2.85546875" style="2" customWidth="1"/>
    <col min="1550" max="1551" width="15.7109375" style="2" customWidth="1"/>
    <col min="1552" max="1552" width="2.85546875" style="2" customWidth="1"/>
    <col min="1553" max="1553" width="52.85546875" style="2" customWidth="1"/>
    <col min="1554" max="1556" width="15.7109375" style="2" customWidth="1"/>
    <col min="1557" max="1557" width="2.85546875" style="2" customWidth="1"/>
    <col min="1558" max="1560" width="15.7109375" style="2" customWidth="1"/>
    <col min="1561" max="1561" width="2.85546875" style="2" customWidth="1"/>
    <col min="1562" max="1562" width="10.85546875" style="2" customWidth="1"/>
    <col min="1563" max="1563" width="2.85546875" style="2" customWidth="1"/>
    <col min="1564" max="1792" width="11.42578125" style="2"/>
    <col min="1793" max="1793" width="2.85546875" style="2" customWidth="1"/>
    <col min="1794" max="1794" width="49.7109375" style="2" customWidth="1"/>
    <col min="1795" max="1795" width="6" style="2" customWidth="1"/>
    <col min="1796" max="1798" width="15.7109375" style="2" customWidth="1"/>
    <col min="1799" max="1799" width="2.85546875" style="2" customWidth="1"/>
    <col min="1800" max="1802" width="15.7109375" style="2" customWidth="1"/>
    <col min="1803" max="1803" width="2.85546875" style="2" customWidth="1"/>
    <col min="1804" max="1804" width="10.85546875" style="2" customWidth="1"/>
    <col min="1805" max="1805" width="2.85546875" style="2" customWidth="1"/>
    <col min="1806" max="1807" width="15.7109375" style="2" customWidth="1"/>
    <col min="1808" max="1808" width="2.85546875" style="2" customWidth="1"/>
    <col min="1809" max="1809" width="52.85546875" style="2" customWidth="1"/>
    <col min="1810" max="1812" width="15.7109375" style="2" customWidth="1"/>
    <col min="1813" max="1813" width="2.85546875" style="2" customWidth="1"/>
    <col min="1814" max="1816" width="15.7109375" style="2" customWidth="1"/>
    <col min="1817" max="1817" width="2.85546875" style="2" customWidth="1"/>
    <col min="1818" max="1818" width="10.85546875" style="2" customWidth="1"/>
    <col min="1819" max="1819" width="2.85546875" style="2" customWidth="1"/>
    <col min="1820" max="2048" width="11.42578125" style="2"/>
    <col min="2049" max="2049" width="2.85546875" style="2" customWidth="1"/>
    <col min="2050" max="2050" width="49.7109375" style="2" customWidth="1"/>
    <col min="2051" max="2051" width="6" style="2" customWidth="1"/>
    <col min="2052" max="2054" width="15.7109375" style="2" customWidth="1"/>
    <col min="2055" max="2055" width="2.85546875" style="2" customWidth="1"/>
    <col min="2056" max="2058" width="15.7109375" style="2" customWidth="1"/>
    <col min="2059" max="2059" width="2.85546875" style="2" customWidth="1"/>
    <col min="2060" max="2060" width="10.85546875" style="2" customWidth="1"/>
    <col min="2061" max="2061" width="2.85546875" style="2" customWidth="1"/>
    <col min="2062" max="2063" width="15.7109375" style="2" customWidth="1"/>
    <col min="2064" max="2064" width="2.85546875" style="2" customWidth="1"/>
    <col min="2065" max="2065" width="52.85546875" style="2" customWidth="1"/>
    <col min="2066" max="2068" width="15.7109375" style="2" customWidth="1"/>
    <col min="2069" max="2069" width="2.85546875" style="2" customWidth="1"/>
    <col min="2070" max="2072" width="15.7109375" style="2" customWidth="1"/>
    <col min="2073" max="2073" width="2.85546875" style="2" customWidth="1"/>
    <col min="2074" max="2074" width="10.85546875" style="2" customWidth="1"/>
    <col min="2075" max="2075" width="2.85546875" style="2" customWidth="1"/>
    <col min="2076" max="2304" width="11.42578125" style="2"/>
    <col min="2305" max="2305" width="2.85546875" style="2" customWidth="1"/>
    <col min="2306" max="2306" width="49.7109375" style="2" customWidth="1"/>
    <col min="2307" max="2307" width="6" style="2" customWidth="1"/>
    <col min="2308" max="2310" width="15.7109375" style="2" customWidth="1"/>
    <col min="2311" max="2311" width="2.85546875" style="2" customWidth="1"/>
    <col min="2312" max="2314" width="15.7109375" style="2" customWidth="1"/>
    <col min="2315" max="2315" width="2.85546875" style="2" customWidth="1"/>
    <col min="2316" max="2316" width="10.85546875" style="2" customWidth="1"/>
    <col min="2317" max="2317" width="2.85546875" style="2" customWidth="1"/>
    <col min="2318" max="2319" width="15.7109375" style="2" customWidth="1"/>
    <col min="2320" max="2320" width="2.85546875" style="2" customWidth="1"/>
    <col min="2321" max="2321" width="52.85546875" style="2" customWidth="1"/>
    <col min="2322" max="2324" width="15.7109375" style="2" customWidth="1"/>
    <col min="2325" max="2325" width="2.85546875" style="2" customWidth="1"/>
    <col min="2326" max="2328" width="15.7109375" style="2" customWidth="1"/>
    <col min="2329" max="2329" width="2.85546875" style="2" customWidth="1"/>
    <col min="2330" max="2330" width="10.85546875" style="2" customWidth="1"/>
    <col min="2331" max="2331" width="2.85546875" style="2" customWidth="1"/>
    <col min="2332" max="2560" width="11.42578125" style="2"/>
    <col min="2561" max="2561" width="2.85546875" style="2" customWidth="1"/>
    <col min="2562" max="2562" width="49.7109375" style="2" customWidth="1"/>
    <col min="2563" max="2563" width="6" style="2" customWidth="1"/>
    <col min="2564" max="2566" width="15.7109375" style="2" customWidth="1"/>
    <col min="2567" max="2567" width="2.85546875" style="2" customWidth="1"/>
    <col min="2568" max="2570" width="15.7109375" style="2" customWidth="1"/>
    <col min="2571" max="2571" width="2.85546875" style="2" customWidth="1"/>
    <col min="2572" max="2572" width="10.85546875" style="2" customWidth="1"/>
    <col min="2573" max="2573" width="2.85546875" style="2" customWidth="1"/>
    <col min="2574" max="2575" width="15.7109375" style="2" customWidth="1"/>
    <col min="2576" max="2576" width="2.85546875" style="2" customWidth="1"/>
    <col min="2577" max="2577" width="52.85546875" style="2" customWidth="1"/>
    <col min="2578" max="2580" width="15.7109375" style="2" customWidth="1"/>
    <col min="2581" max="2581" width="2.85546875" style="2" customWidth="1"/>
    <col min="2582" max="2584" width="15.7109375" style="2" customWidth="1"/>
    <col min="2585" max="2585" width="2.85546875" style="2" customWidth="1"/>
    <col min="2586" max="2586" width="10.85546875" style="2" customWidth="1"/>
    <col min="2587" max="2587" width="2.85546875" style="2" customWidth="1"/>
    <col min="2588" max="2816" width="11.42578125" style="2"/>
    <col min="2817" max="2817" width="2.85546875" style="2" customWidth="1"/>
    <col min="2818" max="2818" width="49.7109375" style="2" customWidth="1"/>
    <col min="2819" max="2819" width="6" style="2" customWidth="1"/>
    <col min="2820" max="2822" width="15.7109375" style="2" customWidth="1"/>
    <col min="2823" max="2823" width="2.85546875" style="2" customWidth="1"/>
    <col min="2824" max="2826" width="15.7109375" style="2" customWidth="1"/>
    <col min="2827" max="2827" width="2.85546875" style="2" customWidth="1"/>
    <col min="2828" max="2828" width="10.85546875" style="2" customWidth="1"/>
    <col min="2829" max="2829" width="2.85546875" style="2" customWidth="1"/>
    <col min="2830" max="2831" width="15.7109375" style="2" customWidth="1"/>
    <col min="2832" max="2832" width="2.85546875" style="2" customWidth="1"/>
    <col min="2833" max="2833" width="52.85546875" style="2" customWidth="1"/>
    <col min="2834" max="2836" width="15.7109375" style="2" customWidth="1"/>
    <col min="2837" max="2837" width="2.85546875" style="2" customWidth="1"/>
    <col min="2838" max="2840" width="15.7109375" style="2" customWidth="1"/>
    <col min="2841" max="2841" width="2.85546875" style="2" customWidth="1"/>
    <col min="2842" max="2842" width="10.85546875" style="2" customWidth="1"/>
    <col min="2843" max="2843" width="2.85546875" style="2" customWidth="1"/>
    <col min="2844" max="3072" width="11.42578125" style="2"/>
    <col min="3073" max="3073" width="2.85546875" style="2" customWidth="1"/>
    <col min="3074" max="3074" width="49.7109375" style="2" customWidth="1"/>
    <col min="3075" max="3075" width="6" style="2" customWidth="1"/>
    <col min="3076" max="3078" width="15.7109375" style="2" customWidth="1"/>
    <col min="3079" max="3079" width="2.85546875" style="2" customWidth="1"/>
    <col min="3080" max="3082" width="15.7109375" style="2" customWidth="1"/>
    <col min="3083" max="3083" width="2.85546875" style="2" customWidth="1"/>
    <col min="3084" max="3084" width="10.85546875" style="2" customWidth="1"/>
    <col min="3085" max="3085" width="2.85546875" style="2" customWidth="1"/>
    <col min="3086" max="3087" width="15.7109375" style="2" customWidth="1"/>
    <col min="3088" max="3088" width="2.85546875" style="2" customWidth="1"/>
    <col min="3089" max="3089" width="52.85546875" style="2" customWidth="1"/>
    <col min="3090" max="3092" width="15.7109375" style="2" customWidth="1"/>
    <col min="3093" max="3093" width="2.85546875" style="2" customWidth="1"/>
    <col min="3094" max="3096" width="15.7109375" style="2" customWidth="1"/>
    <col min="3097" max="3097" width="2.85546875" style="2" customWidth="1"/>
    <col min="3098" max="3098" width="10.85546875" style="2" customWidth="1"/>
    <col min="3099" max="3099" width="2.85546875" style="2" customWidth="1"/>
    <col min="3100" max="3328" width="11.42578125" style="2"/>
    <col min="3329" max="3329" width="2.85546875" style="2" customWidth="1"/>
    <col min="3330" max="3330" width="49.7109375" style="2" customWidth="1"/>
    <col min="3331" max="3331" width="6" style="2" customWidth="1"/>
    <col min="3332" max="3334" width="15.7109375" style="2" customWidth="1"/>
    <col min="3335" max="3335" width="2.85546875" style="2" customWidth="1"/>
    <col min="3336" max="3338" width="15.7109375" style="2" customWidth="1"/>
    <col min="3339" max="3339" width="2.85546875" style="2" customWidth="1"/>
    <col min="3340" max="3340" width="10.85546875" style="2" customWidth="1"/>
    <col min="3341" max="3341" width="2.85546875" style="2" customWidth="1"/>
    <col min="3342" max="3343" width="15.7109375" style="2" customWidth="1"/>
    <col min="3344" max="3344" width="2.85546875" style="2" customWidth="1"/>
    <col min="3345" max="3345" width="52.85546875" style="2" customWidth="1"/>
    <col min="3346" max="3348" width="15.7109375" style="2" customWidth="1"/>
    <col min="3349" max="3349" width="2.85546875" style="2" customWidth="1"/>
    <col min="3350" max="3352" width="15.7109375" style="2" customWidth="1"/>
    <col min="3353" max="3353" width="2.85546875" style="2" customWidth="1"/>
    <col min="3354" max="3354" width="10.85546875" style="2" customWidth="1"/>
    <col min="3355" max="3355" width="2.85546875" style="2" customWidth="1"/>
    <col min="3356" max="3584" width="11.42578125" style="2"/>
    <col min="3585" max="3585" width="2.85546875" style="2" customWidth="1"/>
    <col min="3586" max="3586" width="49.7109375" style="2" customWidth="1"/>
    <col min="3587" max="3587" width="6" style="2" customWidth="1"/>
    <col min="3588" max="3590" width="15.7109375" style="2" customWidth="1"/>
    <col min="3591" max="3591" width="2.85546875" style="2" customWidth="1"/>
    <col min="3592" max="3594" width="15.7109375" style="2" customWidth="1"/>
    <col min="3595" max="3595" width="2.85546875" style="2" customWidth="1"/>
    <col min="3596" max="3596" width="10.85546875" style="2" customWidth="1"/>
    <col min="3597" max="3597" width="2.85546875" style="2" customWidth="1"/>
    <col min="3598" max="3599" width="15.7109375" style="2" customWidth="1"/>
    <col min="3600" max="3600" width="2.85546875" style="2" customWidth="1"/>
    <col min="3601" max="3601" width="52.85546875" style="2" customWidth="1"/>
    <col min="3602" max="3604" width="15.7109375" style="2" customWidth="1"/>
    <col min="3605" max="3605" width="2.85546875" style="2" customWidth="1"/>
    <col min="3606" max="3608" width="15.7109375" style="2" customWidth="1"/>
    <col min="3609" max="3609" width="2.85546875" style="2" customWidth="1"/>
    <col min="3610" max="3610" width="10.85546875" style="2" customWidth="1"/>
    <col min="3611" max="3611" width="2.85546875" style="2" customWidth="1"/>
    <col min="3612" max="3840" width="11.42578125" style="2"/>
    <col min="3841" max="3841" width="2.85546875" style="2" customWidth="1"/>
    <col min="3842" max="3842" width="49.7109375" style="2" customWidth="1"/>
    <col min="3843" max="3843" width="6" style="2" customWidth="1"/>
    <col min="3844" max="3846" width="15.7109375" style="2" customWidth="1"/>
    <col min="3847" max="3847" width="2.85546875" style="2" customWidth="1"/>
    <col min="3848" max="3850" width="15.7109375" style="2" customWidth="1"/>
    <col min="3851" max="3851" width="2.85546875" style="2" customWidth="1"/>
    <col min="3852" max="3852" width="10.85546875" style="2" customWidth="1"/>
    <col min="3853" max="3853" width="2.85546875" style="2" customWidth="1"/>
    <col min="3854" max="3855" width="15.7109375" style="2" customWidth="1"/>
    <col min="3856" max="3856" width="2.85546875" style="2" customWidth="1"/>
    <col min="3857" max="3857" width="52.85546875" style="2" customWidth="1"/>
    <col min="3858" max="3860" width="15.7109375" style="2" customWidth="1"/>
    <col min="3861" max="3861" width="2.85546875" style="2" customWidth="1"/>
    <col min="3862" max="3864" width="15.7109375" style="2" customWidth="1"/>
    <col min="3865" max="3865" width="2.85546875" style="2" customWidth="1"/>
    <col min="3866" max="3866" width="10.85546875" style="2" customWidth="1"/>
    <col min="3867" max="3867" width="2.85546875" style="2" customWidth="1"/>
    <col min="3868" max="4096" width="11.42578125" style="2"/>
    <col min="4097" max="4097" width="2.85546875" style="2" customWidth="1"/>
    <col min="4098" max="4098" width="49.7109375" style="2" customWidth="1"/>
    <col min="4099" max="4099" width="6" style="2" customWidth="1"/>
    <col min="4100" max="4102" width="15.7109375" style="2" customWidth="1"/>
    <col min="4103" max="4103" width="2.85546875" style="2" customWidth="1"/>
    <col min="4104" max="4106" width="15.7109375" style="2" customWidth="1"/>
    <col min="4107" max="4107" width="2.85546875" style="2" customWidth="1"/>
    <col min="4108" max="4108" width="10.85546875" style="2" customWidth="1"/>
    <col min="4109" max="4109" width="2.85546875" style="2" customWidth="1"/>
    <col min="4110" max="4111" width="15.7109375" style="2" customWidth="1"/>
    <col min="4112" max="4112" width="2.85546875" style="2" customWidth="1"/>
    <col min="4113" max="4113" width="52.85546875" style="2" customWidth="1"/>
    <col min="4114" max="4116" width="15.7109375" style="2" customWidth="1"/>
    <col min="4117" max="4117" width="2.85546875" style="2" customWidth="1"/>
    <col min="4118" max="4120" width="15.7109375" style="2" customWidth="1"/>
    <col min="4121" max="4121" width="2.85546875" style="2" customWidth="1"/>
    <col min="4122" max="4122" width="10.85546875" style="2" customWidth="1"/>
    <col min="4123" max="4123" width="2.85546875" style="2" customWidth="1"/>
    <col min="4124" max="4352" width="11.42578125" style="2"/>
    <col min="4353" max="4353" width="2.85546875" style="2" customWidth="1"/>
    <col min="4354" max="4354" width="49.7109375" style="2" customWidth="1"/>
    <col min="4355" max="4355" width="6" style="2" customWidth="1"/>
    <col min="4356" max="4358" width="15.7109375" style="2" customWidth="1"/>
    <col min="4359" max="4359" width="2.85546875" style="2" customWidth="1"/>
    <col min="4360" max="4362" width="15.7109375" style="2" customWidth="1"/>
    <col min="4363" max="4363" width="2.85546875" style="2" customWidth="1"/>
    <col min="4364" max="4364" width="10.85546875" style="2" customWidth="1"/>
    <col min="4365" max="4365" width="2.85546875" style="2" customWidth="1"/>
    <col min="4366" max="4367" width="15.7109375" style="2" customWidth="1"/>
    <col min="4368" max="4368" width="2.85546875" style="2" customWidth="1"/>
    <col min="4369" max="4369" width="52.85546875" style="2" customWidth="1"/>
    <col min="4370" max="4372" width="15.7109375" style="2" customWidth="1"/>
    <col min="4373" max="4373" width="2.85546875" style="2" customWidth="1"/>
    <col min="4374" max="4376" width="15.7109375" style="2" customWidth="1"/>
    <col min="4377" max="4377" width="2.85546875" style="2" customWidth="1"/>
    <col min="4378" max="4378" width="10.85546875" style="2" customWidth="1"/>
    <col min="4379" max="4379" width="2.85546875" style="2" customWidth="1"/>
    <col min="4380" max="4608" width="11.42578125" style="2"/>
    <col min="4609" max="4609" width="2.85546875" style="2" customWidth="1"/>
    <col min="4610" max="4610" width="49.7109375" style="2" customWidth="1"/>
    <col min="4611" max="4611" width="6" style="2" customWidth="1"/>
    <col min="4612" max="4614" width="15.7109375" style="2" customWidth="1"/>
    <col min="4615" max="4615" width="2.85546875" style="2" customWidth="1"/>
    <col min="4616" max="4618" width="15.7109375" style="2" customWidth="1"/>
    <col min="4619" max="4619" width="2.85546875" style="2" customWidth="1"/>
    <col min="4620" max="4620" width="10.85546875" style="2" customWidth="1"/>
    <col min="4621" max="4621" width="2.85546875" style="2" customWidth="1"/>
    <col min="4622" max="4623" width="15.7109375" style="2" customWidth="1"/>
    <col min="4624" max="4624" width="2.85546875" style="2" customWidth="1"/>
    <col min="4625" max="4625" width="52.85546875" style="2" customWidth="1"/>
    <col min="4626" max="4628" width="15.7109375" style="2" customWidth="1"/>
    <col min="4629" max="4629" width="2.85546875" style="2" customWidth="1"/>
    <col min="4630" max="4632" width="15.7109375" style="2" customWidth="1"/>
    <col min="4633" max="4633" width="2.85546875" style="2" customWidth="1"/>
    <col min="4634" max="4634" width="10.85546875" style="2" customWidth="1"/>
    <col min="4635" max="4635" width="2.85546875" style="2" customWidth="1"/>
    <col min="4636" max="4864" width="11.42578125" style="2"/>
    <col min="4865" max="4865" width="2.85546875" style="2" customWidth="1"/>
    <col min="4866" max="4866" width="49.7109375" style="2" customWidth="1"/>
    <col min="4867" max="4867" width="6" style="2" customWidth="1"/>
    <col min="4868" max="4870" width="15.7109375" style="2" customWidth="1"/>
    <col min="4871" max="4871" width="2.85546875" style="2" customWidth="1"/>
    <col min="4872" max="4874" width="15.7109375" style="2" customWidth="1"/>
    <col min="4875" max="4875" width="2.85546875" style="2" customWidth="1"/>
    <col min="4876" max="4876" width="10.85546875" style="2" customWidth="1"/>
    <col min="4877" max="4877" width="2.85546875" style="2" customWidth="1"/>
    <col min="4878" max="4879" width="15.7109375" style="2" customWidth="1"/>
    <col min="4880" max="4880" width="2.85546875" style="2" customWidth="1"/>
    <col min="4881" max="4881" width="52.85546875" style="2" customWidth="1"/>
    <col min="4882" max="4884" width="15.7109375" style="2" customWidth="1"/>
    <col min="4885" max="4885" width="2.85546875" style="2" customWidth="1"/>
    <col min="4886" max="4888" width="15.7109375" style="2" customWidth="1"/>
    <col min="4889" max="4889" width="2.85546875" style="2" customWidth="1"/>
    <col min="4890" max="4890" width="10.85546875" style="2" customWidth="1"/>
    <col min="4891" max="4891" width="2.85546875" style="2" customWidth="1"/>
    <col min="4892" max="5120" width="11.42578125" style="2"/>
    <col min="5121" max="5121" width="2.85546875" style="2" customWidth="1"/>
    <col min="5122" max="5122" width="49.7109375" style="2" customWidth="1"/>
    <col min="5123" max="5123" width="6" style="2" customWidth="1"/>
    <col min="5124" max="5126" width="15.7109375" style="2" customWidth="1"/>
    <col min="5127" max="5127" width="2.85546875" style="2" customWidth="1"/>
    <col min="5128" max="5130" width="15.7109375" style="2" customWidth="1"/>
    <col min="5131" max="5131" width="2.85546875" style="2" customWidth="1"/>
    <col min="5132" max="5132" width="10.85546875" style="2" customWidth="1"/>
    <col min="5133" max="5133" width="2.85546875" style="2" customWidth="1"/>
    <col min="5134" max="5135" width="15.7109375" style="2" customWidth="1"/>
    <col min="5136" max="5136" width="2.85546875" style="2" customWidth="1"/>
    <col min="5137" max="5137" width="52.85546875" style="2" customWidth="1"/>
    <col min="5138" max="5140" width="15.7109375" style="2" customWidth="1"/>
    <col min="5141" max="5141" width="2.85546875" style="2" customWidth="1"/>
    <col min="5142" max="5144" width="15.7109375" style="2" customWidth="1"/>
    <col min="5145" max="5145" width="2.85546875" style="2" customWidth="1"/>
    <col min="5146" max="5146" width="10.85546875" style="2" customWidth="1"/>
    <col min="5147" max="5147" width="2.85546875" style="2" customWidth="1"/>
    <col min="5148" max="5376" width="11.42578125" style="2"/>
    <col min="5377" max="5377" width="2.85546875" style="2" customWidth="1"/>
    <col min="5378" max="5378" width="49.7109375" style="2" customWidth="1"/>
    <col min="5379" max="5379" width="6" style="2" customWidth="1"/>
    <col min="5380" max="5382" width="15.7109375" style="2" customWidth="1"/>
    <col min="5383" max="5383" width="2.85546875" style="2" customWidth="1"/>
    <col min="5384" max="5386" width="15.7109375" style="2" customWidth="1"/>
    <col min="5387" max="5387" width="2.85546875" style="2" customWidth="1"/>
    <col min="5388" max="5388" width="10.85546875" style="2" customWidth="1"/>
    <col min="5389" max="5389" width="2.85546875" style="2" customWidth="1"/>
    <col min="5390" max="5391" width="15.7109375" style="2" customWidth="1"/>
    <col min="5392" max="5392" width="2.85546875" style="2" customWidth="1"/>
    <col min="5393" max="5393" width="52.85546875" style="2" customWidth="1"/>
    <col min="5394" max="5396" width="15.7109375" style="2" customWidth="1"/>
    <col min="5397" max="5397" width="2.85546875" style="2" customWidth="1"/>
    <col min="5398" max="5400" width="15.7109375" style="2" customWidth="1"/>
    <col min="5401" max="5401" width="2.85546875" style="2" customWidth="1"/>
    <col min="5402" max="5402" width="10.85546875" style="2" customWidth="1"/>
    <col min="5403" max="5403" width="2.85546875" style="2" customWidth="1"/>
    <col min="5404" max="5632" width="11.42578125" style="2"/>
    <col min="5633" max="5633" width="2.85546875" style="2" customWidth="1"/>
    <col min="5634" max="5634" width="49.7109375" style="2" customWidth="1"/>
    <col min="5635" max="5635" width="6" style="2" customWidth="1"/>
    <col min="5636" max="5638" width="15.7109375" style="2" customWidth="1"/>
    <col min="5639" max="5639" width="2.85546875" style="2" customWidth="1"/>
    <col min="5640" max="5642" width="15.7109375" style="2" customWidth="1"/>
    <col min="5643" max="5643" width="2.85546875" style="2" customWidth="1"/>
    <col min="5644" max="5644" width="10.85546875" style="2" customWidth="1"/>
    <col min="5645" max="5645" width="2.85546875" style="2" customWidth="1"/>
    <col min="5646" max="5647" width="15.7109375" style="2" customWidth="1"/>
    <col min="5648" max="5648" width="2.85546875" style="2" customWidth="1"/>
    <col min="5649" max="5649" width="52.85546875" style="2" customWidth="1"/>
    <col min="5650" max="5652" width="15.7109375" style="2" customWidth="1"/>
    <col min="5653" max="5653" width="2.85546875" style="2" customWidth="1"/>
    <col min="5654" max="5656" width="15.7109375" style="2" customWidth="1"/>
    <col min="5657" max="5657" width="2.85546875" style="2" customWidth="1"/>
    <col min="5658" max="5658" width="10.85546875" style="2" customWidth="1"/>
    <col min="5659" max="5659" width="2.85546875" style="2" customWidth="1"/>
    <col min="5660" max="5888" width="11.42578125" style="2"/>
    <col min="5889" max="5889" width="2.85546875" style="2" customWidth="1"/>
    <col min="5890" max="5890" width="49.7109375" style="2" customWidth="1"/>
    <col min="5891" max="5891" width="6" style="2" customWidth="1"/>
    <col min="5892" max="5894" width="15.7109375" style="2" customWidth="1"/>
    <col min="5895" max="5895" width="2.85546875" style="2" customWidth="1"/>
    <col min="5896" max="5898" width="15.7109375" style="2" customWidth="1"/>
    <col min="5899" max="5899" width="2.85546875" style="2" customWidth="1"/>
    <col min="5900" max="5900" width="10.85546875" style="2" customWidth="1"/>
    <col min="5901" max="5901" width="2.85546875" style="2" customWidth="1"/>
    <col min="5902" max="5903" width="15.7109375" style="2" customWidth="1"/>
    <col min="5904" max="5904" width="2.85546875" style="2" customWidth="1"/>
    <col min="5905" max="5905" width="52.85546875" style="2" customWidth="1"/>
    <col min="5906" max="5908" width="15.7109375" style="2" customWidth="1"/>
    <col min="5909" max="5909" width="2.85546875" style="2" customWidth="1"/>
    <col min="5910" max="5912" width="15.7109375" style="2" customWidth="1"/>
    <col min="5913" max="5913" width="2.85546875" style="2" customWidth="1"/>
    <col min="5914" max="5914" width="10.85546875" style="2" customWidth="1"/>
    <col min="5915" max="5915" width="2.85546875" style="2" customWidth="1"/>
    <col min="5916" max="6144" width="11.42578125" style="2"/>
    <col min="6145" max="6145" width="2.85546875" style="2" customWidth="1"/>
    <col min="6146" max="6146" width="49.7109375" style="2" customWidth="1"/>
    <col min="6147" max="6147" width="6" style="2" customWidth="1"/>
    <col min="6148" max="6150" width="15.7109375" style="2" customWidth="1"/>
    <col min="6151" max="6151" width="2.85546875" style="2" customWidth="1"/>
    <col min="6152" max="6154" width="15.7109375" style="2" customWidth="1"/>
    <col min="6155" max="6155" width="2.85546875" style="2" customWidth="1"/>
    <col min="6156" max="6156" width="10.85546875" style="2" customWidth="1"/>
    <col min="6157" max="6157" width="2.85546875" style="2" customWidth="1"/>
    <col min="6158" max="6159" width="15.7109375" style="2" customWidth="1"/>
    <col min="6160" max="6160" width="2.85546875" style="2" customWidth="1"/>
    <col min="6161" max="6161" width="52.85546875" style="2" customWidth="1"/>
    <col min="6162" max="6164" width="15.7109375" style="2" customWidth="1"/>
    <col min="6165" max="6165" width="2.85546875" style="2" customWidth="1"/>
    <col min="6166" max="6168" width="15.7109375" style="2" customWidth="1"/>
    <col min="6169" max="6169" width="2.85546875" style="2" customWidth="1"/>
    <col min="6170" max="6170" width="10.85546875" style="2" customWidth="1"/>
    <col min="6171" max="6171" width="2.85546875" style="2" customWidth="1"/>
    <col min="6172" max="6400" width="11.42578125" style="2"/>
    <col min="6401" max="6401" width="2.85546875" style="2" customWidth="1"/>
    <col min="6402" max="6402" width="49.7109375" style="2" customWidth="1"/>
    <col min="6403" max="6403" width="6" style="2" customWidth="1"/>
    <col min="6404" max="6406" width="15.7109375" style="2" customWidth="1"/>
    <col min="6407" max="6407" width="2.85546875" style="2" customWidth="1"/>
    <col min="6408" max="6410" width="15.7109375" style="2" customWidth="1"/>
    <col min="6411" max="6411" width="2.85546875" style="2" customWidth="1"/>
    <col min="6412" max="6412" width="10.85546875" style="2" customWidth="1"/>
    <col min="6413" max="6413" width="2.85546875" style="2" customWidth="1"/>
    <col min="6414" max="6415" width="15.7109375" style="2" customWidth="1"/>
    <col min="6416" max="6416" width="2.85546875" style="2" customWidth="1"/>
    <col min="6417" max="6417" width="52.85546875" style="2" customWidth="1"/>
    <col min="6418" max="6420" width="15.7109375" style="2" customWidth="1"/>
    <col min="6421" max="6421" width="2.85546875" style="2" customWidth="1"/>
    <col min="6422" max="6424" width="15.7109375" style="2" customWidth="1"/>
    <col min="6425" max="6425" width="2.85546875" style="2" customWidth="1"/>
    <col min="6426" max="6426" width="10.85546875" style="2" customWidth="1"/>
    <col min="6427" max="6427" width="2.85546875" style="2" customWidth="1"/>
    <col min="6428" max="6656" width="11.42578125" style="2"/>
    <col min="6657" max="6657" width="2.85546875" style="2" customWidth="1"/>
    <col min="6658" max="6658" width="49.7109375" style="2" customWidth="1"/>
    <col min="6659" max="6659" width="6" style="2" customWidth="1"/>
    <col min="6660" max="6662" width="15.7109375" style="2" customWidth="1"/>
    <col min="6663" max="6663" width="2.85546875" style="2" customWidth="1"/>
    <col min="6664" max="6666" width="15.7109375" style="2" customWidth="1"/>
    <col min="6667" max="6667" width="2.85546875" style="2" customWidth="1"/>
    <col min="6668" max="6668" width="10.85546875" style="2" customWidth="1"/>
    <col min="6669" max="6669" width="2.85546875" style="2" customWidth="1"/>
    <col min="6670" max="6671" width="15.7109375" style="2" customWidth="1"/>
    <col min="6672" max="6672" width="2.85546875" style="2" customWidth="1"/>
    <col min="6673" max="6673" width="52.85546875" style="2" customWidth="1"/>
    <col min="6674" max="6676" width="15.7109375" style="2" customWidth="1"/>
    <col min="6677" max="6677" width="2.85546875" style="2" customWidth="1"/>
    <col min="6678" max="6680" width="15.7109375" style="2" customWidth="1"/>
    <col min="6681" max="6681" width="2.85546875" style="2" customWidth="1"/>
    <col min="6682" max="6682" width="10.85546875" style="2" customWidth="1"/>
    <col min="6683" max="6683" width="2.85546875" style="2" customWidth="1"/>
    <col min="6684" max="6912" width="11.42578125" style="2"/>
    <col min="6913" max="6913" width="2.85546875" style="2" customWidth="1"/>
    <col min="6914" max="6914" width="49.7109375" style="2" customWidth="1"/>
    <col min="6915" max="6915" width="6" style="2" customWidth="1"/>
    <col min="6916" max="6918" width="15.7109375" style="2" customWidth="1"/>
    <col min="6919" max="6919" width="2.85546875" style="2" customWidth="1"/>
    <col min="6920" max="6922" width="15.7109375" style="2" customWidth="1"/>
    <col min="6923" max="6923" width="2.85546875" style="2" customWidth="1"/>
    <col min="6924" max="6924" width="10.85546875" style="2" customWidth="1"/>
    <col min="6925" max="6925" width="2.85546875" style="2" customWidth="1"/>
    <col min="6926" max="6927" width="15.7109375" style="2" customWidth="1"/>
    <col min="6928" max="6928" width="2.85546875" style="2" customWidth="1"/>
    <col min="6929" max="6929" width="52.85546875" style="2" customWidth="1"/>
    <col min="6930" max="6932" width="15.7109375" style="2" customWidth="1"/>
    <col min="6933" max="6933" width="2.85546875" style="2" customWidth="1"/>
    <col min="6934" max="6936" width="15.7109375" style="2" customWidth="1"/>
    <col min="6937" max="6937" width="2.85546875" style="2" customWidth="1"/>
    <col min="6938" max="6938" width="10.85546875" style="2" customWidth="1"/>
    <col min="6939" max="6939" width="2.85546875" style="2" customWidth="1"/>
    <col min="6940" max="7168" width="11.42578125" style="2"/>
    <col min="7169" max="7169" width="2.85546875" style="2" customWidth="1"/>
    <col min="7170" max="7170" width="49.7109375" style="2" customWidth="1"/>
    <col min="7171" max="7171" width="6" style="2" customWidth="1"/>
    <col min="7172" max="7174" width="15.7109375" style="2" customWidth="1"/>
    <col min="7175" max="7175" width="2.85546875" style="2" customWidth="1"/>
    <col min="7176" max="7178" width="15.7109375" style="2" customWidth="1"/>
    <col min="7179" max="7179" width="2.85546875" style="2" customWidth="1"/>
    <col min="7180" max="7180" width="10.85546875" style="2" customWidth="1"/>
    <col min="7181" max="7181" width="2.85546875" style="2" customWidth="1"/>
    <col min="7182" max="7183" width="15.7109375" style="2" customWidth="1"/>
    <col min="7184" max="7184" width="2.85546875" style="2" customWidth="1"/>
    <col min="7185" max="7185" width="52.85546875" style="2" customWidth="1"/>
    <col min="7186" max="7188" width="15.7109375" style="2" customWidth="1"/>
    <col min="7189" max="7189" width="2.85546875" style="2" customWidth="1"/>
    <col min="7190" max="7192" width="15.7109375" style="2" customWidth="1"/>
    <col min="7193" max="7193" width="2.85546875" style="2" customWidth="1"/>
    <col min="7194" max="7194" width="10.85546875" style="2" customWidth="1"/>
    <col min="7195" max="7195" width="2.85546875" style="2" customWidth="1"/>
    <col min="7196" max="7424" width="11.42578125" style="2"/>
    <col min="7425" max="7425" width="2.85546875" style="2" customWidth="1"/>
    <col min="7426" max="7426" width="49.7109375" style="2" customWidth="1"/>
    <col min="7427" max="7427" width="6" style="2" customWidth="1"/>
    <col min="7428" max="7430" width="15.7109375" style="2" customWidth="1"/>
    <col min="7431" max="7431" width="2.85546875" style="2" customWidth="1"/>
    <col min="7432" max="7434" width="15.7109375" style="2" customWidth="1"/>
    <col min="7435" max="7435" width="2.85546875" style="2" customWidth="1"/>
    <col min="7436" max="7436" width="10.85546875" style="2" customWidth="1"/>
    <col min="7437" max="7437" width="2.85546875" style="2" customWidth="1"/>
    <col min="7438" max="7439" width="15.7109375" style="2" customWidth="1"/>
    <col min="7440" max="7440" width="2.85546875" style="2" customWidth="1"/>
    <col min="7441" max="7441" width="52.85546875" style="2" customWidth="1"/>
    <col min="7442" max="7444" width="15.7109375" style="2" customWidth="1"/>
    <col min="7445" max="7445" width="2.85546875" style="2" customWidth="1"/>
    <col min="7446" max="7448" width="15.7109375" style="2" customWidth="1"/>
    <col min="7449" max="7449" width="2.85546875" style="2" customWidth="1"/>
    <col min="7450" max="7450" width="10.85546875" style="2" customWidth="1"/>
    <col min="7451" max="7451" width="2.85546875" style="2" customWidth="1"/>
    <col min="7452" max="7680" width="11.42578125" style="2"/>
    <col min="7681" max="7681" width="2.85546875" style="2" customWidth="1"/>
    <col min="7682" max="7682" width="49.7109375" style="2" customWidth="1"/>
    <col min="7683" max="7683" width="6" style="2" customWidth="1"/>
    <col min="7684" max="7686" width="15.7109375" style="2" customWidth="1"/>
    <col min="7687" max="7687" width="2.85546875" style="2" customWidth="1"/>
    <col min="7688" max="7690" width="15.7109375" style="2" customWidth="1"/>
    <col min="7691" max="7691" width="2.85546875" style="2" customWidth="1"/>
    <col min="7692" max="7692" width="10.85546875" style="2" customWidth="1"/>
    <col min="7693" max="7693" width="2.85546875" style="2" customWidth="1"/>
    <col min="7694" max="7695" width="15.7109375" style="2" customWidth="1"/>
    <col min="7696" max="7696" width="2.85546875" style="2" customWidth="1"/>
    <col min="7697" max="7697" width="52.85546875" style="2" customWidth="1"/>
    <col min="7698" max="7700" width="15.7109375" style="2" customWidth="1"/>
    <col min="7701" max="7701" width="2.85546875" style="2" customWidth="1"/>
    <col min="7702" max="7704" width="15.7109375" style="2" customWidth="1"/>
    <col min="7705" max="7705" width="2.85546875" style="2" customWidth="1"/>
    <col min="7706" max="7706" width="10.85546875" style="2" customWidth="1"/>
    <col min="7707" max="7707" width="2.85546875" style="2" customWidth="1"/>
    <col min="7708" max="7936" width="11.42578125" style="2"/>
    <col min="7937" max="7937" width="2.85546875" style="2" customWidth="1"/>
    <col min="7938" max="7938" width="49.7109375" style="2" customWidth="1"/>
    <col min="7939" max="7939" width="6" style="2" customWidth="1"/>
    <col min="7940" max="7942" width="15.7109375" style="2" customWidth="1"/>
    <col min="7943" max="7943" width="2.85546875" style="2" customWidth="1"/>
    <col min="7944" max="7946" width="15.7109375" style="2" customWidth="1"/>
    <col min="7947" max="7947" width="2.85546875" style="2" customWidth="1"/>
    <col min="7948" max="7948" width="10.85546875" style="2" customWidth="1"/>
    <col min="7949" max="7949" width="2.85546875" style="2" customWidth="1"/>
    <col min="7950" max="7951" width="15.7109375" style="2" customWidth="1"/>
    <col min="7952" max="7952" width="2.85546875" style="2" customWidth="1"/>
    <col min="7953" max="7953" width="52.85546875" style="2" customWidth="1"/>
    <col min="7954" max="7956" width="15.7109375" style="2" customWidth="1"/>
    <col min="7957" max="7957" width="2.85546875" style="2" customWidth="1"/>
    <col min="7958" max="7960" width="15.7109375" style="2" customWidth="1"/>
    <col min="7961" max="7961" width="2.85546875" style="2" customWidth="1"/>
    <col min="7962" max="7962" width="10.85546875" style="2" customWidth="1"/>
    <col min="7963" max="7963" width="2.85546875" style="2" customWidth="1"/>
    <col min="7964" max="8192" width="11.42578125" style="2"/>
    <col min="8193" max="8193" width="2.85546875" style="2" customWidth="1"/>
    <col min="8194" max="8194" width="49.7109375" style="2" customWidth="1"/>
    <col min="8195" max="8195" width="6" style="2" customWidth="1"/>
    <col min="8196" max="8198" width="15.7109375" style="2" customWidth="1"/>
    <col min="8199" max="8199" width="2.85546875" style="2" customWidth="1"/>
    <col min="8200" max="8202" width="15.7109375" style="2" customWidth="1"/>
    <col min="8203" max="8203" width="2.85546875" style="2" customWidth="1"/>
    <col min="8204" max="8204" width="10.85546875" style="2" customWidth="1"/>
    <col min="8205" max="8205" width="2.85546875" style="2" customWidth="1"/>
    <col min="8206" max="8207" width="15.7109375" style="2" customWidth="1"/>
    <col min="8208" max="8208" width="2.85546875" style="2" customWidth="1"/>
    <col min="8209" max="8209" width="52.85546875" style="2" customWidth="1"/>
    <col min="8210" max="8212" width="15.7109375" style="2" customWidth="1"/>
    <col min="8213" max="8213" width="2.85546875" style="2" customWidth="1"/>
    <col min="8214" max="8216" width="15.7109375" style="2" customWidth="1"/>
    <col min="8217" max="8217" width="2.85546875" style="2" customWidth="1"/>
    <col min="8218" max="8218" width="10.85546875" style="2" customWidth="1"/>
    <col min="8219" max="8219" width="2.85546875" style="2" customWidth="1"/>
    <col min="8220" max="8448" width="11.42578125" style="2"/>
    <col min="8449" max="8449" width="2.85546875" style="2" customWidth="1"/>
    <col min="8450" max="8450" width="49.7109375" style="2" customWidth="1"/>
    <col min="8451" max="8451" width="6" style="2" customWidth="1"/>
    <col min="8452" max="8454" width="15.7109375" style="2" customWidth="1"/>
    <col min="8455" max="8455" width="2.85546875" style="2" customWidth="1"/>
    <col min="8456" max="8458" width="15.7109375" style="2" customWidth="1"/>
    <col min="8459" max="8459" width="2.85546875" style="2" customWidth="1"/>
    <col min="8460" max="8460" width="10.85546875" style="2" customWidth="1"/>
    <col min="8461" max="8461" width="2.85546875" style="2" customWidth="1"/>
    <col min="8462" max="8463" width="15.7109375" style="2" customWidth="1"/>
    <col min="8464" max="8464" width="2.85546875" style="2" customWidth="1"/>
    <col min="8465" max="8465" width="52.85546875" style="2" customWidth="1"/>
    <col min="8466" max="8468" width="15.7109375" style="2" customWidth="1"/>
    <col min="8469" max="8469" width="2.85546875" style="2" customWidth="1"/>
    <col min="8470" max="8472" width="15.7109375" style="2" customWidth="1"/>
    <col min="8473" max="8473" width="2.85546875" style="2" customWidth="1"/>
    <col min="8474" max="8474" width="10.85546875" style="2" customWidth="1"/>
    <col min="8475" max="8475" width="2.85546875" style="2" customWidth="1"/>
    <col min="8476" max="8704" width="11.42578125" style="2"/>
    <col min="8705" max="8705" width="2.85546875" style="2" customWidth="1"/>
    <col min="8706" max="8706" width="49.7109375" style="2" customWidth="1"/>
    <col min="8707" max="8707" width="6" style="2" customWidth="1"/>
    <col min="8708" max="8710" width="15.7109375" style="2" customWidth="1"/>
    <col min="8711" max="8711" width="2.85546875" style="2" customWidth="1"/>
    <col min="8712" max="8714" width="15.7109375" style="2" customWidth="1"/>
    <col min="8715" max="8715" width="2.85546875" style="2" customWidth="1"/>
    <col min="8716" max="8716" width="10.85546875" style="2" customWidth="1"/>
    <col min="8717" max="8717" width="2.85546875" style="2" customWidth="1"/>
    <col min="8718" max="8719" width="15.7109375" style="2" customWidth="1"/>
    <col min="8720" max="8720" width="2.85546875" style="2" customWidth="1"/>
    <col min="8721" max="8721" width="52.85546875" style="2" customWidth="1"/>
    <col min="8722" max="8724" width="15.7109375" style="2" customWidth="1"/>
    <col min="8725" max="8725" width="2.85546875" style="2" customWidth="1"/>
    <col min="8726" max="8728" width="15.7109375" style="2" customWidth="1"/>
    <col min="8729" max="8729" width="2.85546875" style="2" customWidth="1"/>
    <col min="8730" max="8730" width="10.85546875" style="2" customWidth="1"/>
    <col min="8731" max="8731" width="2.85546875" style="2" customWidth="1"/>
    <col min="8732" max="8960" width="11.42578125" style="2"/>
    <col min="8961" max="8961" width="2.85546875" style="2" customWidth="1"/>
    <col min="8962" max="8962" width="49.7109375" style="2" customWidth="1"/>
    <col min="8963" max="8963" width="6" style="2" customWidth="1"/>
    <col min="8964" max="8966" width="15.7109375" style="2" customWidth="1"/>
    <col min="8967" max="8967" width="2.85546875" style="2" customWidth="1"/>
    <col min="8968" max="8970" width="15.7109375" style="2" customWidth="1"/>
    <col min="8971" max="8971" width="2.85546875" style="2" customWidth="1"/>
    <col min="8972" max="8972" width="10.85546875" style="2" customWidth="1"/>
    <col min="8973" max="8973" width="2.85546875" style="2" customWidth="1"/>
    <col min="8974" max="8975" width="15.7109375" style="2" customWidth="1"/>
    <col min="8976" max="8976" width="2.85546875" style="2" customWidth="1"/>
    <col min="8977" max="8977" width="52.85546875" style="2" customWidth="1"/>
    <col min="8978" max="8980" width="15.7109375" style="2" customWidth="1"/>
    <col min="8981" max="8981" width="2.85546875" style="2" customWidth="1"/>
    <col min="8982" max="8984" width="15.7109375" style="2" customWidth="1"/>
    <col min="8985" max="8985" width="2.85546875" style="2" customWidth="1"/>
    <col min="8986" max="8986" width="10.85546875" style="2" customWidth="1"/>
    <col min="8987" max="8987" width="2.85546875" style="2" customWidth="1"/>
    <col min="8988" max="9216" width="11.42578125" style="2"/>
    <col min="9217" max="9217" width="2.85546875" style="2" customWidth="1"/>
    <col min="9218" max="9218" width="49.7109375" style="2" customWidth="1"/>
    <col min="9219" max="9219" width="6" style="2" customWidth="1"/>
    <col min="9220" max="9222" width="15.7109375" style="2" customWidth="1"/>
    <col min="9223" max="9223" width="2.85546875" style="2" customWidth="1"/>
    <col min="9224" max="9226" width="15.7109375" style="2" customWidth="1"/>
    <col min="9227" max="9227" width="2.85546875" style="2" customWidth="1"/>
    <col min="9228" max="9228" width="10.85546875" style="2" customWidth="1"/>
    <col min="9229" max="9229" width="2.85546875" style="2" customWidth="1"/>
    <col min="9230" max="9231" width="15.7109375" style="2" customWidth="1"/>
    <col min="9232" max="9232" width="2.85546875" style="2" customWidth="1"/>
    <col min="9233" max="9233" width="52.85546875" style="2" customWidth="1"/>
    <col min="9234" max="9236" width="15.7109375" style="2" customWidth="1"/>
    <col min="9237" max="9237" width="2.85546875" style="2" customWidth="1"/>
    <col min="9238" max="9240" width="15.7109375" style="2" customWidth="1"/>
    <col min="9241" max="9241" width="2.85546875" style="2" customWidth="1"/>
    <col min="9242" max="9242" width="10.85546875" style="2" customWidth="1"/>
    <col min="9243" max="9243" width="2.85546875" style="2" customWidth="1"/>
    <col min="9244" max="9472" width="11.42578125" style="2"/>
    <col min="9473" max="9473" width="2.85546875" style="2" customWidth="1"/>
    <col min="9474" max="9474" width="49.7109375" style="2" customWidth="1"/>
    <col min="9475" max="9475" width="6" style="2" customWidth="1"/>
    <col min="9476" max="9478" width="15.7109375" style="2" customWidth="1"/>
    <col min="9479" max="9479" width="2.85546875" style="2" customWidth="1"/>
    <col min="9480" max="9482" width="15.7109375" style="2" customWidth="1"/>
    <col min="9483" max="9483" width="2.85546875" style="2" customWidth="1"/>
    <col min="9484" max="9484" width="10.85546875" style="2" customWidth="1"/>
    <col min="9485" max="9485" width="2.85546875" style="2" customWidth="1"/>
    <col min="9486" max="9487" width="15.7109375" style="2" customWidth="1"/>
    <col min="9488" max="9488" width="2.85546875" style="2" customWidth="1"/>
    <col min="9489" max="9489" width="52.85546875" style="2" customWidth="1"/>
    <col min="9490" max="9492" width="15.7109375" style="2" customWidth="1"/>
    <col min="9493" max="9493" width="2.85546875" style="2" customWidth="1"/>
    <col min="9494" max="9496" width="15.7109375" style="2" customWidth="1"/>
    <col min="9497" max="9497" width="2.85546875" style="2" customWidth="1"/>
    <col min="9498" max="9498" width="10.85546875" style="2" customWidth="1"/>
    <col min="9499" max="9499" width="2.85546875" style="2" customWidth="1"/>
    <col min="9500" max="9728" width="11.42578125" style="2"/>
    <col min="9729" max="9729" width="2.85546875" style="2" customWidth="1"/>
    <col min="9730" max="9730" width="49.7109375" style="2" customWidth="1"/>
    <col min="9731" max="9731" width="6" style="2" customWidth="1"/>
    <col min="9732" max="9734" width="15.7109375" style="2" customWidth="1"/>
    <col min="9735" max="9735" width="2.85546875" style="2" customWidth="1"/>
    <col min="9736" max="9738" width="15.7109375" style="2" customWidth="1"/>
    <col min="9739" max="9739" width="2.85546875" style="2" customWidth="1"/>
    <col min="9740" max="9740" width="10.85546875" style="2" customWidth="1"/>
    <col min="9741" max="9741" width="2.85546875" style="2" customWidth="1"/>
    <col min="9742" max="9743" width="15.7109375" style="2" customWidth="1"/>
    <col min="9744" max="9744" width="2.85546875" style="2" customWidth="1"/>
    <col min="9745" max="9745" width="52.85546875" style="2" customWidth="1"/>
    <col min="9746" max="9748" width="15.7109375" style="2" customWidth="1"/>
    <col min="9749" max="9749" width="2.85546875" style="2" customWidth="1"/>
    <col min="9750" max="9752" width="15.7109375" style="2" customWidth="1"/>
    <col min="9753" max="9753" width="2.85546875" style="2" customWidth="1"/>
    <col min="9754" max="9754" width="10.85546875" style="2" customWidth="1"/>
    <col min="9755" max="9755" width="2.85546875" style="2" customWidth="1"/>
    <col min="9756" max="9984" width="11.42578125" style="2"/>
    <col min="9985" max="9985" width="2.85546875" style="2" customWidth="1"/>
    <col min="9986" max="9986" width="49.7109375" style="2" customWidth="1"/>
    <col min="9987" max="9987" width="6" style="2" customWidth="1"/>
    <col min="9988" max="9990" width="15.7109375" style="2" customWidth="1"/>
    <col min="9991" max="9991" width="2.85546875" style="2" customWidth="1"/>
    <col min="9992" max="9994" width="15.7109375" style="2" customWidth="1"/>
    <col min="9995" max="9995" width="2.85546875" style="2" customWidth="1"/>
    <col min="9996" max="9996" width="10.85546875" style="2" customWidth="1"/>
    <col min="9997" max="9997" width="2.85546875" style="2" customWidth="1"/>
    <col min="9998" max="9999" width="15.7109375" style="2" customWidth="1"/>
    <col min="10000" max="10000" width="2.85546875" style="2" customWidth="1"/>
    <col min="10001" max="10001" width="52.85546875" style="2" customWidth="1"/>
    <col min="10002" max="10004" width="15.7109375" style="2" customWidth="1"/>
    <col min="10005" max="10005" width="2.85546875" style="2" customWidth="1"/>
    <col min="10006" max="10008" width="15.7109375" style="2" customWidth="1"/>
    <col min="10009" max="10009" width="2.85546875" style="2" customWidth="1"/>
    <col min="10010" max="10010" width="10.85546875" style="2" customWidth="1"/>
    <col min="10011" max="10011" width="2.85546875" style="2" customWidth="1"/>
    <col min="10012" max="10240" width="11.42578125" style="2"/>
    <col min="10241" max="10241" width="2.85546875" style="2" customWidth="1"/>
    <col min="10242" max="10242" width="49.7109375" style="2" customWidth="1"/>
    <col min="10243" max="10243" width="6" style="2" customWidth="1"/>
    <col min="10244" max="10246" width="15.7109375" style="2" customWidth="1"/>
    <col min="10247" max="10247" width="2.85546875" style="2" customWidth="1"/>
    <col min="10248" max="10250" width="15.7109375" style="2" customWidth="1"/>
    <col min="10251" max="10251" width="2.85546875" style="2" customWidth="1"/>
    <col min="10252" max="10252" width="10.85546875" style="2" customWidth="1"/>
    <col min="10253" max="10253" width="2.85546875" style="2" customWidth="1"/>
    <col min="10254" max="10255" width="15.7109375" style="2" customWidth="1"/>
    <col min="10256" max="10256" width="2.85546875" style="2" customWidth="1"/>
    <col min="10257" max="10257" width="52.85546875" style="2" customWidth="1"/>
    <col min="10258" max="10260" width="15.7109375" style="2" customWidth="1"/>
    <col min="10261" max="10261" width="2.85546875" style="2" customWidth="1"/>
    <col min="10262" max="10264" width="15.7109375" style="2" customWidth="1"/>
    <col min="10265" max="10265" width="2.85546875" style="2" customWidth="1"/>
    <col min="10266" max="10266" width="10.85546875" style="2" customWidth="1"/>
    <col min="10267" max="10267" width="2.85546875" style="2" customWidth="1"/>
    <col min="10268" max="10496" width="11.42578125" style="2"/>
    <col min="10497" max="10497" width="2.85546875" style="2" customWidth="1"/>
    <col min="10498" max="10498" width="49.7109375" style="2" customWidth="1"/>
    <col min="10499" max="10499" width="6" style="2" customWidth="1"/>
    <col min="10500" max="10502" width="15.7109375" style="2" customWidth="1"/>
    <col min="10503" max="10503" width="2.85546875" style="2" customWidth="1"/>
    <col min="10504" max="10506" width="15.7109375" style="2" customWidth="1"/>
    <col min="10507" max="10507" width="2.85546875" style="2" customWidth="1"/>
    <col min="10508" max="10508" width="10.85546875" style="2" customWidth="1"/>
    <col min="10509" max="10509" width="2.85546875" style="2" customWidth="1"/>
    <col min="10510" max="10511" width="15.7109375" style="2" customWidth="1"/>
    <col min="10512" max="10512" width="2.85546875" style="2" customWidth="1"/>
    <col min="10513" max="10513" width="52.85546875" style="2" customWidth="1"/>
    <col min="10514" max="10516" width="15.7109375" style="2" customWidth="1"/>
    <col min="10517" max="10517" width="2.85546875" style="2" customWidth="1"/>
    <col min="10518" max="10520" width="15.7109375" style="2" customWidth="1"/>
    <col min="10521" max="10521" width="2.85546875" style="2" customWidth="1"/>
    <col min="10522" max="10522" width="10.85546875" style="2" customWidth="1"/>
    <col min="10523" max="10523" width="2.85546875" style="2" customWidth="1"/>
    <col min="10524" max="10752" width="11.42578125" style="2"/>
    <col min="10753" max="10753" width="2.85546875" style="2" customWidth="1"/>
    <col min="10754" max="10754" width="49.7109375" style="2" customWidth="1"/>
    <col min="10755" max="10755" width="6" style="2" customWidth="1"/>
    <col min="10756" max="10758" width="15.7109375" style="2" customWidth="1"/>
    <col min="10759" max="10759" width="2.85546875" style="2" customWidth="1"/>
    <col min="10760" max="10762" width="15.7109375" style="2" customWidth="1"/>
    <col min="10763" max="10763" width="2.85546875" style="2" customWidth="1"/>
    <col min="10764" max="10764" width="10.85546875" style="2" customWidth="1"/>
    <col min="10765" max="10765" width="2.85546875" style="2" customWidth="1"/>
    <col min="10766" max="10767" width="15.7109375" style="2" customWidth="1"/>
    <col min="10768" max="10768" width="2.85546875" style="2" customWidth="1"/>
    <col min="10769" max="10769" width="52.85546875" style="2" customWidth="1"/>
    <col min="10770" max="10772" width="15.7109375" style="2" customWidth="1"/>
    <col min="10773" max="10773" width="2.85546875" style="2" customWidth="1"/>
    <col min="10774" max="10776" width="15.7109375" style="2" customWidth="1"/>
    <col min="10777" max="10777" width="2.85546875" style="2" customWidth="1"/>
    <col min="10778" max="10778" width="10.85546875" style="2" customWidth="1"/>
    <col min="10779" max="10779" width="2.85546875" style="2" customWidth="1"/>
    <col min="10780" max="11008" width="11.42578125" style="2"/>
    <col min="11009" max="11009" width="2.85546875" style="2" customWidth="1"/>
    <col min="11010" max="11010" width="49.7109375" style="2" customWidth="1"/>
    <col min="11011" max="11011" width="6" style="2" customWidth="1"/>
    <col min="11012" max="11014" width="15.7109375" style="2" customWidth="1"/>
    <col min="11015" max="11015" width="2.85546875" style="2" customWidth="1"/>
    <col min="11016" max="11018" width="15.7109375" style="2" customWidth="1"/>
    <col min="11019" max="11019" width="2.85546875" style="2" customWidth="1"/>
    <col min="11020" max="11020" width="10.85546875" style="2" customWidth="1"/>
    <col min="11021" max="11021" width="2.85546875" style="2" customWidth="1"/>
    <col min="11022" max="11023" width="15.7109375" style="2" customWidth="1"/>
    <col min="11024" max="11024" width="2.85546875" style="2" customWidth="1"/>
    <col min="11025" max="11025" width="52.85546875" style="2" customWidth="1"/>
    <col min="11026" max="11028" width="15.7109375" style="2" customWidth="1"/>
    <col min="11029" max="11029" width="2.85546875" style="2" customWidth="1"/>
    <col min="11030" max="11032" width="15.7109375" style="2" customWidth="1"/>
    <col min="11033" max="11033" width="2.85546875" style="2" customWidth="1"/>
    <col min="11034" max="11034" width="10.85546875" style="2" customWidth="1"/>
    <col min="11035" max="11035" width="2.85546875" style="2" customWidth="1"/>
    <col min="11036" max="11264" width="11.42578125" style="2"/>
    <col min="11265" max="11265" width="2.85546875" style="2" customWidth="1"/>
    <col min="11266" max="11266" width="49.7109375" style="2" customWidth="1"/>
    <col min="11267" max="11267" width="6" style="2" customWidth="1"/>
    <col min="11268" max="11270" width="15.7109375" style="2" customWidth="1"/>
    <col min="11271" max="11271" width="2.85546875" style="2" customWidth="1"/>
    <col min="11272" max="11274" width="15.7109375" style="2" customWidth="1"/>
    <col min="11275" max="11275" width="2.85546875" style="2" customWidth="1"/>
    <col min="11276" max="11276" width="10.85546875" style="2" customWidth="1"/>
    <col min="11277" max="11277" width="2.85546875" style="2" customWidth="1"/>
    <col min="11278" max="11279" width="15.7109375" style="2" customWidth="1"/>
    <col min="11280" max="11280" width="2.85546875" style="2" customWidth="1"/>
    <col min="11281" max="11281" width="52.85546875" style="2" customWidth="1"/>
    <col min="11282" max="11284" width="15.7109375" style="2" customWidth="1"/>
    <col min="11285" max="11285" width="2.85546875" style="2" customWidth="1"/>
    <col min="11286" max="11288" width="15.7109375" style="2" customWidth="1"/>
    <col min="11289" max="11289" width="2.85546875" style="2" customWidth="1"/>
    <col min="11290" max="11290" width="10.85546875" style="2" customWidth="1"/>
    <col min="11291" max="11291" width="2.85546875" style="2" customWidth="1"/>
    <col min="11292" max="11520" width="11.42578125" style="2"/>
    <col min="11521" max="11521" width="2.85546875" style="2" customWidth="1"/>
    <col min="11522" max="11522" width="49.7109375" style="2" customWidth="1"/>
    <col min="11523" max="11523" width="6" style="2" customWidth="1"/>
    <col min="11524" max="11526" width="15.7109375" style="2" customWidth="1"/>
    <col min="11527" max="11527" width="2.85546875" style="2" customWidth="1"/>
    <col min="11528" max="11530" width="15.7109375" style="2" customWidth="1"/>
    <col min="11531" max="11531" width="2.85546875" style="2" customWidth="1"/>
    <col min="11532" max="11532" width="10.85546875" style="2" customWidth="1"/>
    <col min="11533" max="11533" width="2.85546875" style="2" customWidth="1"/>
    <col min="11534" max="11535" width="15.7109375" style="2" customWidth="1"/>
    <col min="11536" max="11536" width="2.85546875" style="2" customWidth="1"/>
    <col min="11537" max="11537" width="52.85546875" style="2" customWidth="1"/>
    <col min="11538" max="11540" width="15.7109375" style="2" customWidth="1"/>
    <col min="11541" max="11541" width="2.85546875" style="2" customWidth="1"/>
    <col min="11542" max="11544" width="15.7109375" style="2" customWidth="1"/>
    <col min="11545" max="11545" width="2.85546875" style="2" customWidth="1"/>
    <col min="11546" max="11546" width="10.85546875" style="2" customWidth="1"/>
    <col min="11547" max="11547" width="2.85546875" style="2" customWidth="1"/>
    <col min="11548" max="11776" width="11.42578125" style="2"/>
    <col min="11777" max="11777" width="2.85546875" style="2" customWidth="1"/>
    <col min="11778" max="11778" width="49.7109375" style="2" customWidth="1"/>
    <col min="11779" max="11779" width="6" style="2" customWidth="1"/>
    <col min="11780" max="11782" width="15.7109375" style="2" customWidth="1"/>
    <col min="11783" max="11783" width="2.85546875" style="2" customWidth="1"/>
    <col min="11784" max="11786" width="15.7109375" style="2" customWidth="1"/>
    <col min="11787" max="11787" width="2.85546875" style="2" customWidth="1"/>
    <col min="11788" max="11788" width="10.85546875" style="2" customWidth="1"/>
    <col min="11789" max="11789" width="2.85546875" style="2" customWidth="1"/>
    <col min="11790" max="11791" width="15.7109375" style="2" customWidth="1"/>
    <col min="11792" max="11792" width="2.85546875" style="2" customWidth="1"/>
    <col min="11793" max="11793" width="52.85546875" style="2" customWidth="1"/>
    <col min="11794" max="11796" width="15.7109375" style="2" customWidth="1"/>
    <col min="11797" max="11797" width="2.85546875" style="2" customWidth="1"/>
    <col min="11798" max="11800" width="15.7109375" style="2" customWidth="1"/>
    <col min="11801" max="11801" width="2.85546875" style="2" customWidth="1"/>
    <col min="11802" max="11802" width="10.85546875" style="2" customWidth="1"/>
    <col min="11803" max="11803" width="2.85546875" style="2" customWidth="1"/>
    <col min="11804" max="12032" width="11.42578125" style="2"/>
    <col min="12033" max="12033" width="2.85546875" style="2" customWidth="1"/>
    <col min="12034" max="12034" width="49.7109375" style="2" customWidth="1"/>
    <col min="12035" max="12035" width="6" style="2" customWidth="1"/>
    <col min="12036" max="12038" width="15.7109375" style="2" customWidth="1"/>
    <col min="12039" max="12039" width="2.85546875" style="2" customWidth="1"/>
    <col min="12040" max="12042" width="15.7109375" style="2" customWidth="1"/>
    <col min="12043" max="12043" width="2.85546875" style="2" customWidth="1"/>
    <col min="12044" max="12044" width="10.85546875" style="2" customWidth="1"/>
    <col min="12045" max="12045" width="2.85546875" style="2" customWidth="1"/>
    <col min="12046" max="12047" width="15.7109375" style="2" customWidth="1"/>
    <col min="12048" max="12048" width="2.85546875" style="2" customWidth="1"/>
    <col min="12049" max="12049" width="52.85546875" style="2" customWidth="1"/>
    <col min="12050" max="12052" width="15.7109375" style="2" customWidth="1"/>
    <col min="12053" max="12053" width="2.85546875" style="2" customWidth="1"/>
    <col min="12054" max="12056" width="15.7109375" style="2" customWidth="1"/>
    <col min="12057" max="12057" width="2.85546875" style="2" customWidth="1"/>
    <col min="12058" max="12058" width="10.85546875" style="2" customWidth="1"/>
    <col min="12059" max="12059" width="2.85546875" style="2" customWidth="1"/>
    <col min="12060" max="12288" width="11.42578125" style="2"/>
    <col min="12289" max="12289" width="2.85546875" style="2" customWidth="1"/>
    <col min="12290" max="12290" width="49.7109375" style="2" customWidth="1"/>
    <col min="12291" max="12291" width="6" style="2" customWidth="1"/>
    <col min="12292" max="12294" width="15.7109375" style="2" customWidth="1"/>
    <col min="12295" max="12295" width="2.85546875" style="2" customWidth="1"/>
    <col min="12296" max="12298" width="15.7109375" style="2" customWidth="1"/>
    <col min="12299" max="12299" width="2.85546875" style="2" customWidth="1"/>
    <col min="12300" max="12300" width="10.85546875" style="2" customWidth="1"/>
    <col min="12301" max="12301" width="2.85546875" style="2" customWidth="1"/>
    <col min="12302" max="12303" width="15.7109375" style="2" customWidth="1"/>
    <col min="12304" max="12304" width="2.85546875" style="2" customWidth="1"/>
    <col min="12305" max="12305" width="52.85546875" style="2" customWidth="1"/>
    <col min="12306" max="12308" width="15.7109375" style="2" customWidth="1"/>
    <col min="12309" max="12309" width="2.85546875" style="2" customWidth="1"/>
    <col min="12310" max="12312" width="15.7109375" style="2" customWidth="1"/>
    <col min="12313" max="12313" width="2.85546875" style="2" customWidth="1"/>
    <col min="12314" max="12314" width="10.85546875" style="2" customWidth="1"/>
    <col min="12315" max="12315" width="2.85546875" style="2" customWidth="1"/>
    <col min="12316" max="12544" width="11.42578125" style="2"/>
    <col min="12545" max="12545" width="2.85546875" style="2" customWidth="1"/>
    <col min="12546" max="12546" width="49.7109375" style="2" customWidth="1"/>
    <col min="12547" max="12547" width="6" style="2" customWidth="1"/>
    <col min="12548" max="12550" width="15.7109375" style="2" customWidth="1"/>
    <col min="12551" max="12551" width="2.85546875" style="2" customWidth="1"/>
    <col min="12552" max="12554" width="15.7109375" style="2" customWidth="1"/>
    <col min="12555" max="12555" width="2.85546875" style="2" customWidth="1"/>
    <col min="12556" max="12556" width="10.85546875" style="2" customWidth="1"/>
    <col min="12557" max="12557" width="2.85546875" style="2" customWidth="1"/>
    <col min="12558" max="12559" width="15.7109375" style="2" customWidth="1"/>
    <col min="12560" max="12560" width="2.85546875" style="2" customWidth="1"/>
    <col min="12561" max="12561" width="52.85546875" style="2" customWidth="1"/>
    <col min="12562" max="12564" width="15.7109375" style="2" customWidth="1"/>
    <col min="12565" max="12565" width="2.85546875" style="2" customWidth="1"/>
    <col min="12566" max="12568" width="15.7109375" style="2" customWidth="1"/>
    <col min="12569" max="12569" width="2.85546875" style="2" customWidth="1"/>
    <col min="12570" max="12570" width="10.85546875" style="2" customWidth="1"/>
    <col min="12571" max="12571" width="2.85546875" style="2" customWidth="1"/>
    <col min="12572" max="12800" width="11.42578125" style="2"/>
    <col min="12801" max="12801" width="2.85546875" style="2" customWidth="1"/>
    <col min="12802" max="12802" width="49.7109375" style="2" customWidth="1"/>
    <col min="12803" max="12803" width="6" style="2" customWidth="1"/>
    <col min="12804" max="12806" width="15.7109375" style="2" customWidth="1"/>
    <col min="12807" max="12807" width="2.85546875" style="2" customWidth="1"/>
    <col min="12808" max="12810" width="15.7109375" style="2" customWidth="1"/>
    <col min="12811" max="12811" width="2.85546875" style="2" customWidth="1"/>
    <col min="12812" max="12812" width="10.85546875" style="2" customWidth="1"/>
    <col min="12813" max="12813" width="2.85546875" style="2" customWidth="1"/>
    <col min="12814" max="12815" width="15.7109375" style="2" customWidth="1"/>
    <col min="12816" max="12816" width="2.85546875" style="2" customWidth="1"/>
    <col min="12817" max="12817" width="52.85546875" style="2" customWidth="1"/>
    <col min="12818" max="12820" width="15.7109375" style="2" customWidth="1"/>
    <col min="12821" max="12821" width="2.85546875" style="2" customWidth="1"/>
    <col min="12822" max="12824" width="15.7109375" style="2" customWidth="1"/>
    <col min="12825" max="12825" width="2.85546875" style="2" customWidth="1"/>
    <col min="12826" max="12826" width="10.85546875" style="2" customWidth="1"/>
    <col min="12827" max="12827" width="2.85546875" style="2" customWidth="1"/>
    <col min="12828" max="13056" width="11.42578125" style="2"/>
    <col min="13057" max="13057" width="2.85546875" style="2" customWidth="1"/>
    <col min="13058" max="13058" width="49.7109375" style="2" customWidth="1"/>
    <col min="13059" max="13059" width="6" style="2" customWidth="1"/>
    <col min="13060" max="13062" width="15.7109375" style="2" customWidth="1"/>
    <col min="13063" max="13063" width="2.85546875" style="2" customWidth="1"/>
    <col min="13064" max="13066" width="15.7109375" style="2" customWidth="1"/>
    <col min="13067" max="13067" width="2.85546875" style="2" customWidth="1"/>
    <col min="13068" max="13068" width="10.85546875" style="2" customWidth="1"/>
    <col min="13069" max="13069" width="2.85546875" style="2" customWidth="1"/>
    <col min="13070" max="13071" width="15.7109375" style="2" customWidth="1"/>
    <col min="13072" max="13072" width="2.85546875" style="2" customWidth="1"/>
    <col min="13073" max="13073" width="52.85546875" style="2" customWidth="1"/>
    <col min="13074" max="13076" width="15.7109375" style="2" customWidth="1"/>
    <col min="13077" max="13077" width="2.85546875" style="2" customWidth="1"/>
    <col min="13078" max="13080" width="15.7109375" style="2" customWidth="1"/>
    <col min="13081" max="13081" width="2.85546875" style="2" customWidth="1"/>
    <col min="13082" max="13082" width="10.85546875" style="2" customWidth="1"/>
    <col min="13083" max="13083" width="2.85546875" style="2" customWidth="1"/>
    <col min="13084" max="13312" width="11.42578125" style="2"/>
    <col min="13313" max="13313" width="2.85546875" style="2" customWidth="1"/>
    <col min="13314" max="13314" width="49.7109375" style="2" customWidth="1"/>
    <col min="13315" max="13315" width="6" style="2" customWidth="1"/>
    <col min="13316" max="13318" width="15.7109375" style="2" customWidth="1"/>
    <col min="13319" max="13319" width="2.85546875" style="2" customWidth="1"/>
    <col min="13320" max="13322" width="15.7109375" style="2" customWidth="1"/>
    <col min="13323" max="13323" width="2.85546875" style="2" customWidth="1"/>
    <col min="13324" max="13324" width="10.85546875" style="2" customWidth="1"/>
    <col min="13325" max="13325" width="2.85546875" style="2" customWidth="1"/>
    <col min="13326" max="13327" width="15.7109375" style="2" customWidth="1"/>
    <col min="13328" max="13328" width="2.85546875" style="2" customWidth="1"/>
    <col min="13329" max="13329" width="52.85546875" style="2" customWidth="1"/>
    <col min="13330" max="13332" width="15.7109375" style="2" customWidth="1"/>
    <col min="13333" max="13333" width="2.85546875" style="2" customWidth="1"/>
    <col min="13334" max="13336" width="15.7109375" style="2" customWidth="1"/>
    <col min="13337" max="13337" width="2.85546875" style="2" customWidth="1"/>
    <col min="13338" max="13338" width="10.85546875" style="2" customWidth="1"/>
    <col min="13339" max="13339" width="2.85546875" style="2" customWidth="1"/>
    <col min="13340" max="13568" width="11.42578125" style="2"/>
    <col min="13569" max="13569" width="2.85546875" style="2" customWidth="1"/>
    <col min="13570" max="13570" width="49.7109375" style="2" customWidth="1"/>
    <col min="13571" max="13571" width="6" style="2" customWidth="1"/>
    <col min="13572" max="13574" width="15.7109375" style="2" customWidth="1"/>
    <col min="13575" max="13575" width="2.85546875" style="2" customWidth="1"/>
    <col min="13576" max="13578" width="15.7109375" style="2" customWidth="1"/>
    <col min="13579" max="13579" width="2.85546875" style="2" customWidth="1"/>
    <col min="13580" max="13580" width="10.85546875" style="2" customWidth="1"/>
    <col min="13581" max="13581" width="2.85546875" style="2" customWidth="1"/>
    <col min="13582" max="13583" width="15.7109375" style="2" customWidth="1"/>
    <col min="13584" max="13584" width="2.85546875" style="2" customWidth="1"/>
    <col min="13585" max="13585" width="52.85546875" style="2" customWidth="1"/>
    <col min="13586" max="13588" width="15.7109375" style="2" customWidth="1"/>
    <col min="13589" max="13589" width="2.85546875" style="2" customWidth="1"/>
    <col min="13590" max="13592" width="15.7109375" style="2" customWidth="1"/>
    <col min="13593" max="13593" width="2.85546875" style="2" customWidth="1"/>
    <col min="13594" max="13594" width="10.85546875" style="2" customWidth="1"/>
    <col min="13595" max="13595" width="2.85546875" style="2" customWidth="1"/>
    <col min="13596" max="13824" width="11.42578125" style="2"/>
    <col min="13825" max="13825" width="2.85546875" style="2" customWidth="1"/>
    <col min="13826" max="13826" width="49.7109375" style="2" customWidth="1"/>
    <col min="13827" max="13827" width="6" style="2" customWidth="1"/>
    <col min="13828" max="13830" width="15.7109375" style="2" customWidth="1"/>
    <col min="13831" max="13831" width="2.85546875" style="2" customWidth="1"/>
    <col min="13832" max="13834" width="15.7109375" style="2" customWidth="1"/>
    <col min="13835" max="13835" width="2.85546875" style="2" customWidth="1"/>
    <col min="13836" max="13836" width="10.85546875" style="2" customWidth="1"/>
    <col min="13837" max="13837" width="2.85546875" style="2" customWidth="1"/>
    <col min="13838" max="13839" width="15.7109375" style="2" customWidth="1"/>
    <col min="13840" max="13840" width="2.85546875" style="2" customWidth="1"/>
    <col min="13841" max="13841" width="52.85546875" style="2" customWidth="1"/>
    <col min="13842" max="13844" width="15.7109375" style="2" customWidth="1"/>
    <col min="13845" max="13845" width="2.85546875" style="2" customWidth="1"/>
    <col min="13846" max="13848" width="15.7109375" style="2" customWidth="1"/>
    <col min="13849" max="13849" width="2.85546875" style="2" customWidth="1"/>
    <col min="13850" max="13850" width="10.85546875" style="2" customWidth="1"/>
    <col min="13851" max="13851" width="2.85546875" style="2" customWidth="1"/>
    <col min="13852" max="14080" width="11.42578125" style="2"/>
    <col min="14081" max="14081" width="2.85546875" style="2" customWidth="1"/>
    <col min="14082" max="14082" width="49.7109375" style="2" customWidth="1"/>
    <col min="14083" max="14083" width="6" style="2" customWidth="1"/>
    <col min="14084" max="14086" width="15.7109375" style="2" customWidth="1"/>
    <col min="14087" max="14087" width="2.85546875" style="2" customWidth="1"/>
    <col min="14088" max="14090" width="15.7109375" style="2" customWidth="1"/>
    <col min="14091" max="14091" width="2.85546875" style="2" customWidth="1"/>
    <col min="14092" max="14092" width="10.85546875" style="2" customWidth="1"/>
    <col min="14093" max="14093" width="2.85546875" style="2" customWidth="1"/>
    <col min="14094" max="14095" width="15.7109375" style="2" customWidth="1"/>
    <col min="14096" max="14096" width="2.85546875" style="2" customWidth="1"/>
    <col min="14097" max="14097" width="52.85546875" style="2" customWidth="1"/>
    <col min="14098" max="14100" width="15.7109375" style="2" customWidth="1"/>
    <col min="14101" max="14101" width="2.85546875" style="2" customWidth="1"/>
    <col min="14102" max="14104" width="15.7109375" style="2" customWidth="1"/>
    <col min="14105" max="14105" width="2.85546875" style="2" customWidth="1"/>
    <col min="14106" max="14106" width="10.85546875" style="2" customWidth="1"/>
    <col min="14107" max="14107" width="2.85546875" style="2" customWidth="1"/>
    <col min="14108" max="14336" width="11.42578125" style="2"/>
    <col min="14337" max="14337" width="2.85546875" style="2" customWidth="1"/>
    <col min="14338" max="14338" width="49.7109375" style="2" customWidth="1"/>
    <col min="14339" max="14339" width="6" style="2" customWidth="1"/>
    <col min="14340" max="14342" width="15.7109375" style="2" customWidth="1"/>
    <col min="14343" max="14343" width="2.85546875" style="2" customWidth="1"/>
    <col min="14344" max="14346" width="15.7109375" style="2" customWidth="1"/>
    <col min="14347" max="14347" width="2.85546875" style="2" customWidth="1"/>
    <col min="14348" max="14348" width="10.85546875" style="2" customWidth="1"/>
    <col min="14349" max="14349" width="2.85546875" style="2" customWidth="1"/>
    <col min="14350" max="14351" width="15.7109375" style="2" customWidth="1"/>
    <col min="14352" max="14352" width="2.85546875" style="2" customWidth="1"/>
    <col min="14353" max="14353" width="52.85546875" style="2" customWidth="1"/>
    <col min="14354" max="14356" width="15.7109375" style="2" customWidth="1"/>
    <col min="14357" max="14357" width="2.85546875" style="2" customWidth="1"/>
    <col min="14358" max="14360" width="15.7109375" style="2" customWidth="1"/>
    <col min="14361" max="14361" width="2.85546875" style="2" customWidth="1"/>
    <col min="14362" max="14362" width="10.85546875" style="2" customWidth="1"/>
    <col min="14363" max="14363" width="2.85546875" style="2" customWidth="1"/>
    <col min="14364" max="14592" width="11.42578125" style="2"/>
    <col min="14593" max="14593" width="2.85546875" style="2" customWidth="1"/>
    <col min="14594" max="14594" width="49.7109375" style="2" customWidth="1"/>
    <col min="14595" max="14595" width="6" style="2" customWidth="1"/>
    <col min="14596" max="14598" width="15.7109375" style="2" customWidth="1"/>
    <col min="14599" max="14599" width="2.85546875" style="2" customWidth="1"/>
    <col min="14600" max="14602" width="15.7109375" style="2" customWidth="1"/>
    <col min="14603" max="14603" width="2.85546875" style="2" customWidth="1"/>
    <col min="14604" max="14604" width="10.85546875" style="2" customWidth="1"/>
    <col min="14605" max="14605" width="2.85546875" style="2" customWidth="1"/>
    <col min="14606" max="14607" width="15.7109375" style="2" customWidth="1"/>
    <col min="14608" max="14608" width="2.85546875" style="2" customWidth="1"/>
    <col min="14609" max="14609" width="52.85546875" style="2" customWidth="1"/>
    <col min="14610" max="14612" width="15.7109375" style="2" customWidth="1"/>
    <col min="14613" max="14613" width="2.85546875" style="2" customWidth="1"/>
    <col min="14614" max="14616" width="15.7109375" style="2" customWidth="1"/>
    <col min="14617" max="14617" width="2.85546875" style="2" customWidth="1"/>
    <col min="14618" max="14618" width="10.85546875" style="2" customWidth="1"/>
    <col min="14619" max="14619" width="2.85546875" style="2" customWidth="1"/>
    <col min="14620" max="14848" width="11.42578125" style="2"/>
    <col min="14849" max="14849" width="2.85546875" style="2" customWidth="1"/>
    <col min="14850" max="14850" width="49.7109375" style="2" customWidth="1"/>
    <col min="14851" max="14851" width="6" style="2" customWidth="1"/>
    <col min="14852" max="14854" width="15.7109375" style="2" customWidth="1"/>
    <col min="14855" max="14855" width="2.85546875" style="2" customWidth="1"/>
    <col min="14856" max="14858" width="15.7109375" style="2" customWidth="1"/>
    <col min="14859" max="14859" width="2.85546875" style="2" customWidth="1"/>
    <col min="14860" max="14860" width="10.85546875" style="2" customWidth="1"/>
    <col min="14861" max="14861" width="2.85546875" style="2" customWidth="1"/>
    <col min="14862" max="14863" width="15.7109375" style="2" customWidth="1"/>
    <col min="14864" max="14864" width="2.85546875" style="2" customWidth="1"/>
    <col min="14865" max="14865" width="52.85546875" style="2" customWidth="1"/>
    <col min="14866" max="14868" width="15.7109375" style="2" customWidth="1"/>
    <col min="14869" max="14869" width="2.85546875" style="2" customWidth="1"/>
    <col min="14870" max="14872" width="15.7109375" style="2" customWidth="1"/>
    <col min="14873" max="14873" width="2.85546875" style="2" customWidth="1"/>
    <col min="14874" max="14874" width="10.85546875" style="2" customWidth="1"/>
    <col min="14875" max="14875" width="2.85546875" style="2" customWidth="1"/>
    <col min="14876" max="15104" width="11.42578125" style="2"/>
    <col min="15105" max="15105" width="2.85546875" style="2" customWidth="1"/>
    <col min="15106" max="15106" width="49.7109375" style="2" customWidth="1"/>
    <col min="15107" max="15107" width="6" style="2" customWidth="1"/>
    <col min="15108" max="15110" width="15.7109375" style="2" customWidth="1"/>
    <col min="15111" max="15111" width="2.85546875" style="2" customWidth="1"/>
    <col min="15112" max="15114" width="15.7109375" style="2" customWidth="1"/>
    <col min="15115" max="15115" width="2.85546875" style="2" customWidth="1"/>
    <col min="15116" max="15116" width="10.85546875" style="2" customWidth="1"/>
    <col min="15117" max="15117" width="2.85546875" style="2" customWidth="1"/>
    <col min="15118" max="15119" width="15.7109375" style="2" customWidth="1"/>
    <col min="15120" max="15120" width="2.85546875" style="2" customWidth="1"/>
    <col min="15121" max="15121" width="52.85546875" style="2" customWidth="1"/>
    <col min="15122" max="15124" width="15.7109375" style="2" customWidth="1"/>
    <col min="15125" max="15125" width="2.85546875" style="2" customWidth="1"/>
    <col min="15126" max="15128" width="15.7109375" style="2" customWidth="1"/>
    <col min="15129" max="15129" width="2.85546875" style="2" customWidth="1"/>
    <col min="15130" max="15130" width="10.85546875" style="2" customWidth="1"/>
    <col min="15131" max="15131" width="2.85546875" style="2" customWidth="1"/>
    <col min="15132" max="15360" width="11.42578125" style="2"/>
    <col min="15361" max="15361" width="2.85546875" style="2" customWidth="1"/>
    <col min="15362" max="15362" width="49.7109375" style="2" customWidth="1"/>
    <col min="15363" max="15363" width="6" style="2" customWidth="1"/>
    <col min="15364" max="15366" width="15.7109375" style="2" customWidth="1"/>
    <col min="15367" max="15367" width="2.85546875" style="2" customWidth="1"/>
    <col min="15368" max="15370" width="15.7109375" style="2" customWidth="1"/>
    <col min="15371" max="15371" width="2.85546875" style="2" customWidth="1"/>
    <col min="15372" max="15372" width="10.85546875" style="2" customWidth="1"/>
    <col min="15373" max="15373" width="2.85546875" style="2" customWidth="1"/>
    <col min="15374" max="15375" width="15.7109375" style="2" customWidth="1"/>
    <col min="15376" max="15376" width="2.85546875" style="2" customWidth="1"/>
    <col min="15377" max="15377" width="52.85546875" style="2" customWidth="1"/>
    <col min="15378" max="15380" width="15.7109375" style="2" customWidth="1"/>
    <col min="15381" max="15381" width="2.85546875" style="2" customWidth="1"/>
    <col min="15382" max="15384" width="15.7109375" style="2" customWidth="1"/>
    <col min="15385" max="15385" width="2.85546875" style="2" customWidth="1"/>
    <col min="15386" max="15386" width="10.85546875" style="2" customWidth="1"/>
    <col min="15387" max="15387" width="2.85546875" style="2" customWidth="1"/>
    <col min="15388" max="15616" width="11.42578125" style="2"/>
    <col min="15617" max="15617" width="2.85546875" style="2" customWidth="1"/>
    <col min="15618" max="15618" width="49.7109375" style="2" customWidth="1"/>
    <col min="15619" max="15619" width="6" style="2" customWidth="1"/>
    <col min="15620" max="15622" width="15.7109375" style="2" customWidth="1"/>
    <col min="15623" max="15623" width="2.85546875" style="2" customWidth="1"/>
    <col min="15624" max="15626" width="15.7109375" style="2" customWidth="1"/>
    <col min="15627" max="15627" width="2.85546875" style="2" customWidth="1"/>
    <col min="15628" max="15628" width="10.85546875" style="2" customWidth="1"/>
    <col min="15629" max="15629" width="2.85546875" style="2" customWidth="1"/>
    <col min="15630" max="15631" width="15.7109375" style="2" customWidth="1"/>
    <col min="15632" max="15632" width="2.85546875" style="2" customWidth="1"/>
    <col min="15633" max="15633" width="52.85546875" style="2" customWidth="1"/>
    <col min="15634" max="15636" width="15.7109375" style="2" customWidth="1"/>
    <col min="15637" max="15637" width="2.85546875" style="2" customWidth="1"/>
    <col min="15638" max="15640" width="15.7109375" style="2" customWidth="1"/>
    <col min="15641" max="15641" width="2.85546875" style="2" customWidth="1"/>
    <col min="15642" max="15642" width="10.85546875" style="2" customWidth="1"/>
    <col min="15643" max="15643" width="2.85546875" style="2" customWidth="1"/>
    <col min="15644" max="15872" width="11.42578125" style="2"/>
    <col min="15873" max="15873" width="2.85546875" style="2" customWidth="1"/>
    <col min="15874" max="15874" width="49.7109375" style="2" customWidth="1"/>
    <col min="15875" max="15875" width="6" style="2" customWidth="1"/>
    <col min="15876" max="15878" width="15.7109375" style="2" customWidth="1"/>
    <col min="15879" max="15879" width="2.85546875" style="2" customWidth="1"/>
    <col min="15880" max="15882" width="15.7109375" style="2" customWidth="1"/>
    <col min="15883" max="15883" width="2.85546875" style="2" customWidth="1"/>
    <col min="15884" max="15884" width="10.85546875" style="2" customWidth="1"/>
    <col min="15885" max="15885" width="2.85546875" style="2" customWidth="1"/>
    <col min="15886" max="15887" width="15.7109375" style="2" customWidth="1"/>
    <col min="15888" max="15888" width="2.85546875" style="2" customWidth="1"/>
    <col min="15889" max="15889" width="52.85546875" style="2" customWidth="1"/>
    <col min="15890" max="15892" width="15.7109375" style="2" customWidth="1"/>
    <col min="15893" max="15893" width="2.85546875" style="2" customWidth="1"/>
    <col min="15894" max="15896" width="15.7109375" style="2" customWidth="1"/>
    <col min="15897" max="15897" width="2.85546875" style="2" customWidth="1"/>
    <col min="15898" max="15898" width="10.85546875" style="2" customWidth="1"/>
    <col min="15899" max="15899" width="2.85546875" style="2" customWidth="1"/>
    <col min="15900" max="16128" width="11.42578125" style="2"/>
    <col min="16129" max="16129" width="2.85546875" style="2" customWidth="1"/>
    <col min="16130" max="16130" width="49.7109375" style="2" customWidth="1"/>
    <col min="16131" max="16131" width="6" style="2" customWidth="1"/>
    <col min="16132" max="16134" width="15.7109375" style="2" customWidth="1"/>
    <col min="16135" max="16135" width="2.85546875" style="2" customWidth="1"/>
    <col min="16136" max="16138" width="15.7109375" style="2" customWidth="1"/>
    <col min="16139" max="16139" width="2.85546875" style="2" customWidth="1"/>
    <col min="16140" max="16140" width="10.85546875" style="2" customWidth="1"/>
    <col min="16141" max="16141" width="2.85546875" style="2" customWidth="1"/>
    <col min="16142" max="16143" width="15.7109375" style="2" customWidth="1"/>
    <col min="16144" max="16144" width="2.85546875" style="2" customWidth="1"/>
    <col min="16145" max="16145" width="52.85546875" style="2" customWidth="1"/>
    <col min="16146" max="16148" width="15.7109375" style="2" customWidth="1"/>
    <col min="16149" max="16149" width="2.85546875" style="2" customWidth="1"/>
    <col min="16150" max="16152" width="15.7109375" style="2" customWidth="1"/>
    <col min="16153" max="16153" width="2.85546875" style="2" customWidth="1"/>
    <col min="16154" max="16154" width="10.85546875" style="2" customWidth="1"/>
    <col min="16155" max="16155" width="2.85546875" style="2" customWidth="1"/>
    <col min="16156" max="16384" width="11.42578125" style="2"/>
  </cols>
  <sheetData>
    <row r="1" spans="1:28" ht="12" customHeight="1" x14ac:dyDescent="0.25">
      <c r="A1" s="102"/>
      <c r="B1" s="102"/>
      <c r="C1" s="5"/>
      <c r="D1" s="102"/>
      <c r="E1" s="102"/>
      <c r="F1" s="102"/>
      <c r="G1" s="102"/>
      <c r="H1" s="102"/>
      <c r="I1" s="102"/>
      <c r="J1" s="102"/>
      <c r="K1" s="102"/>
      <c r="L1" s="102"/>
      <c r="M1" s="102"/>
      <c r="N1" s="102"/>
      <c r="O1" s="102"/>
      <c r="P1" s="102"/>
      <c r="Q1" s="102"/>
      <c r="R1" s="102"/>
      <c r="S1" s="102"/>
      <c r="T1" s="102"/>
      <c r="U1" s="102"/>
      <c r="V1" s="102"/>
      <c r="W1" s="102"/>
      <c r="X1" s="102"/>
      <c r="Y1" s="102"/>
      <c r="Z1" s="102"/>
    </row>
    <row r="2" spans="1:28" ht="12" customHeight="1" x14ac:dyDescent="0.25">
      <c r="A2" s="102"/>
      <c r="B2" s="103" t="s">
        <v>694</v>
      </c>
      <c r="C2" s="5"/>
      <c r="D2" s="102"/>
      <c r="E2" s="102"/>
      <c r="F2" s="102"/>
      <c r="G2" s="102"/>
      <c r="H2" s="102"/>
      <c r="I2" s="102"/>
      <c r="J2" s="102"/>
      <c r="K2" s="102"/>
      <c r="L2" s="102"/>
      <c r="M2" s="102"/>
      <c r="N2" s="102"/>
      <c r="O2" s="102"/>
      <c r="P2" s="102"/>
      <c r="Q2" s="103"/>
      <c r="R2" s="102"/>
      <c r="S2" s="102"/>
      <c r="T2" s="102"/>
      <c r="U2" s="102"/>
      <c r="V2" s="102"/>
      <c r="W2" s="102"/>
      <c r="X2" s="102"/>
      <c r="Y2" s="102"/>
      <c r="Z2" s="102"/>
    </row>
    <row r="3" spans="1:28" ht="12" customHeight="1" x14ac:dyDescent="0.25">
      <c r="A3" s="102"/>
      <c r="B3" s="6" t="s">
        <v>563</v>
      </c>
      <c r="C3" s="5"/>
      <c r="D3" s="102"/>
      <c r="E3" s="102"/>
      <c r="F3" s="102"/>
      <c r="G3" s="102"/>
      <c r="H3" s="102"/>
      <c r="I3" s="102"/>
      <c r="J3" s="102"/>
      <c r="K3" s="102"/>
      <c r="L3" s="102"/>
      <c r="M3" s="102"/>
      <c r="N3" s="102"/>
      <c r="O3" s="102"/>
      <c r="P3" s="102"/>
      <c r="Q3" s="6" t="s">
        <v>563</v>
      </c>
      <c r="R3" s="102"/>
      <c r="S3" s="102"/>
      <c r="T3" s="102"/>
      <c r="U3" s="102"/>
      <c r="V3" s="102"/>
      <c r="W3" s="102"/>
      <c r="X3" s="102"/>
      <c r="Y3" s="102"/>
      <c r="Z3" s="102"/>
    </row>
    <row r="4" spans="1:28" ht="12" customHeight="1" x14ac:dyDescent="0.25">
      <c r="A4" s="102"/>
      <c r="B4" s="106" t="s">
        <v>2</v>
      </c>
      <c r="C4" s="5"/>
      <c r="D4" s="102"/>
      <c r="E4" s="102"/>
      <c r="F4" s="102"/>
      <c r="G4" s="102"/>
      <c r="H4" s="102"/>
      <c r="I4" s="102"/>
      <c r="J4" s="102"/>
      <c r="K4" s="102"/>
      <c r="L4" s="102"/>
      <c r="M4" s="102"/>
      <c r="N4" s="102"/>
      <c r="O4" s="102"/>
      <c r="P4" s="102"/>
      <c r="Q4" s="106" t="s">
        <v>3</v>
      </c>
      <c r="R4" s="102"/>
      <c r="S4" s="102"/>
      <c r="T4" s="102"/>
      <c r="U4" s="102"/>
      <c r="V4" s="102"/>
      <c r="W4" s="102"/>
      <c r="X4" s="102"/>
      <c r="Y4" s="102"/>
      <c r="Z4" s="102"/>
    </row>
    <row r="5" spans="1:28" ht="12" customHeight="1" x14ac:dyDescent="0.25">
      <c r="A5" s="12"/>
      <c r="B5" s="2386" t="s">
        <v>4</v>
      </c>
      <c r="C5" s="2386" t="s">
        <v>5</v>
      </c>
      <c r="D5" s="2386">
        <v>2017</v>
      </c>
      <c r="E5" s="2386"/>
      <c r="F5" s="2386"/>
      <c r="G5" s="12"/>
      <c r="H5" s="2386">
        <v>2016</v>
      </c>
      <c r="I5" s="2386"/>
      <c r="J5" s="2386"/>
      <c r="K5" s="12"/>
      <c r="L5" s="2385" t="s">
        <v>591</v>
      </c>
      <c r="M5" s="12"/>
      <c r="N5" s="2333" t="s">
        <v>656</v>
      </c>
      <c r="O5" s="2333" t="s">
        <v>191</v>
      </c>
      <c r="P5" s="12"/>
      <c r="Q5" s="2386" t="s">
        <v>4</v>
      </c>
      <c r="R5" s="2386">
        <v>2017</v>
      </c>
      <c r="S5" s="2386"/>
      <c r="T5" s="2386"/>
      <c r="U5" s="12"/>
      <c r="V5" s="2386">
        <v>2016</v>
      </c>
      <c r="W5" s="2386"/>
      <c r="X5" s="2386"/>
      <c r="Y5" s="12"/>
      <c r="Z5" s="2385" t="s">
        <v>591</v>
      </c>
      <c r="AA5" s="17"/>
    </row>
    <row r="6" spans="1:28" ht="12" customHeight="1" x14ac:dyDescent="0.25">
      <c r="A6" s="12"/>
      <c r="B6" s="2386"/>
      <c r="C6" s="2386"/>
      <c r="D6" s="2386" t="s">
        <v>184</v>
      </c>
      <c r="E6" s="2387" t="s">
        <v>557</v>
      </c>
      <c r="F6" s="2387" t="s">
        <v>558</v>
      </c>
      <c r="G6" s="12"/>
      <c r="H6" s="2386" t="s">
        <v>184</v>
      </c>
      <c r="I6" s="2387" t="s">
        <v>557</v>
      </c>
      <c r="J6" s="2387" t="s">
        <v>558</v>
      </c>
      <c r="K6" s="12"/>
      <c r="L6" s="2385"/>
      <c r="M6" s="12"/>
      <c r="N6" s="2333"/>
      <c r="O6" s="2333"/>
      <c r="P6" s="12"/>
      <c r="Q6" s="2386"/>
      <c r="R6" s="2386" t="s">
        <v>184</v>
      </c>
      <c r="S6" s="2387" t="s">
        <v>557</v>
      </c>
      <c r="T6" s="2387" t="s">
        <v>558</v>
      </c>
      <c r="U6" s="12"/>
      <c r="V6" s="2386" t="s">
        <v>184</v>
      </c>
      <c r="W6" s="2387" t="s">
        <v>557</v>
      </c>
      <c r="X6" s="2387" t="s">
        <v>558</v>
      </c>
      <c r="Y6" s="12"/>
      <c r="Z6" s="2385"/>
      <c r="AA6" s="17"/>
    </row>
    <row r="7" spans="1:28" ht="12" customHeight="1" x14ac:dyDescent="0.25">
      <c r="A7" s="12"/>
      <c r="B7" s="2386"/>
      <c r="C7" s="2386"/>
      <c r="D7" s="2386"/>
      <c r="E7" s="2387"/>
      <c r="F7" s="2387"/>
      <c r="G7" s="12"/>
      <c r="H7" s="2386"/>
      <c r="I7" s="2387"/>
      <c r="J7" s="2387"/>
      <c r="K7" s="12"/>
      <c r="L7" s="2385"/>
      <c r="M7" s="12"/>
      <c r="N7" s="2333"/>
      <c r="O7" s="2333"/>
      <c r="P7" s="12"/>
      <c r="Q7" s="2386"/>
      <c r="R7" s="2386"/>
      <c r="S7" s="2387"/>
      <c r="T7" s="2387"/>
      <c r="U7" s="12"/>
      <c r="V7" s="2386"/>
      <c r="W7" s="2387"/>
      <c r="X7" s="2387"/>
      <c r="Y7" s="12"/>
      <c r="Z7" s="2385"/>
      <c r="AA7" s="17"/>
    </row>
    <row r="8" spans="1:28" ht="12" customHeight="1" x14ac:dyDescent="0.25">
      <c r="A8" s="16"/>
      <c r="B8" s="16"/>
      <c r="C8" s="16"/>
      <c r="D8" s="16"/>
      <c r="E8" s="16"/>
      <c r="F8" s="16"/>
      <c r="G8" s="16"/>
      <c r="H8" s="16"/>
      <c r="I8" s="16"/>
      <c r="J8" s="16"/>
      <c r="K8" s="16"/>
      <c r="L8" s="19"/>
      <c r="M8" s="16"/>
      <c r="N8" s="19"/>
      <c r="O8" s="16"/>
      <c r="P8" s="16"/>
      <c r="Q8" s="16"/>
      <c r="R8" s="16"/>
      <c r="S8" s="16"/>
      <c r="T8" s="16"/>
      <c r="U8" s="16"/>
      <c r="V8" s="16"/>
      <c r="W8" s="16"/>
      <c r="X8" s="16"/>
      <c r="Y8" s="16"/>
      <c r="Z8" s="19"/>
      <c r="AA8" s="16"/>
    </row>
    <row r="9" spans="1:28" ht="12" customHeight="1" x14ac:dyDescent="0.25">
      <c r="A9" s="102"/>
      <c r="B9" s="1124" t="s">
        <v>8</v>
      </c>
      <c r="C9" s="108"/>
      <c r="D9" s="169"/>
      <c r="E9" s="21"/>
      <c r="F9" s="21"/>
      <c r="G9" s="102"/>
      <c r="H9" s="21"/>
      <c r="I9" s="21"/>
      <c r="J9" s="21"/>
      <c r="K9" s="102"/>
      <c r="L9" s="23"/>
      <c r="M9" s="102"/>
      <c r="N9" s="23"/>
      <c r="P9" s="102"/>
      <c r="Q9" s="1124" t="s">
        <v>8</v>
      </c>
      <c r="R9" s="21"/>
      <c r="S9" s="21"/>
      <c r="T9" s="21"/>
      <c r="U9" s="102"/>
      <c r="V9" s="21"/>
      <c r="W9" s="21"/>
      <c r="X9" s="21"/>
      <c r="Y9" s="102"/>
      <c r="Z9" s="23"/>
    </row>
    <row r="10" spans="1:28" ht="12" customHeight="1" x14ac:dyDescent="0.25">
      <c r="A10" s="102"/>
      <c r="B10" s="2021" t="s">
        <v>127</v>
      </c>
      <c r="C10" s="2022" t="s">
        <v>431</v>
      </c>
      <c r="D10" s="2019">
        <v>62.57761</v>
      </c>
      <c r="E10" s="2020">
        <v>62.57761</v>
      </c>
      <c r="F10" s="1480">
        <v>0</v>
      </c>
      <c r="G10" s="102"/>
      <c r="H10" s="2019">
        <v>16.656186999999999</v>
      </c>
      <c r="I10" s="2020">
        <v>16.656186999999999</v>
      </c>
      <c r="J10" s="1480">
        <v>0</v>
      </c>
      <c r="K10" s="102"/>
      <c r="L10" s="1275">
        <f t="shared" ref="L10:L17" si="0">D10/H10-1</f>
        <v>2.7570189383680672</v>
      </c>
      <c r="M10" s="102"/>
      <c r="N10" s="2023">
        <v>10.223447999999999</v>
      </c>
      <c r="O10" s="2023">
        <v>10.748690384615383</v>
      </c>
      <c r="P10" s="102"/>
      <c r="Q10" s="2021" t="s">
        <v>127</v>
      </c>
      <c r="R10" s="2019">
        <f>D10/$N10</f>
        <v>6.1209887310034743</v>
      </c>
      <c r="S10" s="2020">
        <f t="shared" ref="S10:T10" si="1">E10/$N10</f>
        <v>6.1209887310034743</v>
      </c>
      <c r="T10" s="1480">
        <f t="shared" si="1"/>
        <v>0</v>
      </c>
      <c r="U10" s="102"/>
      <c r="V10" s="2019">
        <f>H10/$O10</f>
        <v>1.5496015239065799</v>
      </c>
      <c r="W10" s="2019">
        <f t="shared" ref="W10:X10" si="2">I10/$O10</f>
        <v>1.5496015239065799</v>
      </c>
      <c r="X10" s="2019">
        <f t="shared" si="2"/>
        <v>0</v>
      </c>
      <c r="Y10" s="102"/>
      <c r="Z10" s="1275">
        <f t="shared" ref="Z10:Z17" si="3">R10/V10-1</f>
        <v>2.9500404694829712</v>
      </c>
    </row>
    <row r="11" spans="1:28" ht="12" customHeight="1" x14ac:dyDescent="0.25">
      <c r="A11" s="102"/>
      <c r="B11" s="40"/>
      <c r="C11" s="162"/>
      <c r="D11" s="40"/>
      <c r="E11" s="40"/>
      <c r="F11" s="40"/>
      <c r="G11" s="102"/>
      <c r="H11" s="40"/>
      <c r="I11" s="40"/>
      <c r="J11" s="72"/>
      <c r="K11" s="72"/>
      <c r="L11" s="72"/>
      <c r="M11" s="72"/>
      <c r="N11" s="72"/>
      <c r="O11" s="1120"/>
      <c r="P11" s="102"/>
      <c r="Q11" s="169"/>
      <c r="R11" s="1860"/>
      <c r="S11" s="1860"/>
      <c r="T11" s="1860"/>
      <c r="U11" s="1860"/>
      <c r="V11" s="1860"/>
      <c r="W11" s="1860"/>
      <c r="X11" s="1860"/>
      <c r="Y11" s="1860"/>
      <c r="Z11" s="1860"/>
      <c r="AA11" s="1860"/>
      <c r="AB11" s="1860"/>
    </row>
    <row r="12" spans="1:28" ht="12" customHeight="1" x14ac:dyDescent="0.25">
      <c r="A12" s="166"/>
      <c r="B12" s="40"/>
      <c r="C12" s="162"/>
      <c r="D12" s="40"/>
      <c r="E12" s="40"/>
      <c r="F12" s="40"/>
      <c r="G12" s="166"/>
      <c r="H12" s="40"/>
      <c r="I12" s="40"/>
      <c r="J12" s="72"/>
      <c r="K12" s="72"/>
      <c r="L12" s="72"/>
      <c r="M12" s="72"/>
      <c r="N12" s="72"/>
      <c r="O12" s="1120"/>
      <c r="P12" s="166"/>
      <c r="Q12" s="40"/>
      <c r="R12" s="1860"/>
      <c r="S12" s="1860"/>
      <c r="T12" s="1860"/>
      <c r="U12" s="1860"/>
      <c r="V12" s="1860"/>
      <c r="W12" s="1860"/>
      <c r="X12" s="1860"/>
      <c r="Y12" s="1860"/>
      <c r="Z12" s="1860"/>
      <c r="AA12" s="1860"/>
      <c r="AB12" s="1860"/>
    </row>
    <row r="13" spans="1:28" ht="12" customHeight="1" x14ac:dyDescent="0.25">
      <c r="A13" s="166"/>
      <c r="B13" s="40"/>
      <c r="C13" s="162"/>
      <c r="D13" s="40"/>
      <c r="E13" s="40"/>
      <c r="F13" s="40"/>
      <c r="G13" s="166"/>
      <c r="H13" s="40"/>
      <c r="I13" s="40"/>
      <c r="J13" s="72"/>
      <c r="K13" s="72"/>
      <c r="L13" s="72"/>
      <c r="M13" s="72"/>
      <c r="N13" s="72"/>
      <c r="O13" s="1120"/>
      <c r="P13" s="166"/>
      <c r="Q13" s="40"/>
      <c r="R13" s="1860"/>
      <c r="S13" s="1860"/>
      <c r="T13" s="1860"/>
      <c r="U13" s="1860"/>
      <c r="V13" s="1860"/>
      <c r="W13" s="1860"/>
      <c r="X13" s="1860"/>
      <c r="Y13" s="1860"/>
      <c r="Z13" s="1860"/>
      <c r="AA13" s="1860"/>
      <c r="AB13" s="1860"/>
    </row>
    <row r="14" spans="1:28" ht="12" customHeight="1" x14ac:dyDescent="0.25">
      <c r="A14" s="166"/>
      <c r="B14" s="948" t="s">
        <v>59</v>
      </c>
      <c r="C14" s="108"/>
      <c r="D14" s="169"/>
      <c r="E14" s="21"/>
      <c r="F14" s="21"/>
      <c r="G14" s="166"/>
      <c r="H14" s="169"/>
      <c r="I14" s="21"/>
      <c r="J14" s="72"/>
      <c r="K14" s="72"/>
      <c r="L14" s="72"/>
      <c r="M14" s="72"/>
      <c r="N14" s="72"/>
      <c r="O14" s="1120"/>
      <c r="P14" s="166"/>
      <c r="Q14" s="948" t="s">
        <v>59</v>
      </c>
      <c r="R14" s="1860"/>
      <c r="S14" s="1860"/>
      <c r="T14" s="1860"/>
      <c r="U14" s="1860"/>
      <c r="V14" s="1860"/>
      <c r="W14" s="1860"/>
      <c r="X14" s="1860"/>
      <c r="Y14" s="1860"/>
      <c r="Z14" s="1860"/>
      <c r="AA14" s="1860"/>
      <c r="AB14" s="1860"/>
    </row>
    <row r="15" spans="1:28" ht="12" customHeight="1" x14ac:dyDescent="0.25">
      <c r="A15" s="166"/>
      <c r="B15" s="1050" t="s">
        <v>152</v>
      </c>
      <c r="C15" s="913" t="s">
        <v>153</v>
      </c>
      <c r="D15" s="1081">
        <v>230767</v>
      </c>
      <c r="E15" s="1078">
        <v>230767</v>
      </c>
      <c r="F15" s="1864">
        <v>0</v>
      </c>
      <c r="G15" s="609"/>
      <c r="H15" s="551">
        <v>90491</v>
      </c>
      <c r="I15" s="1324">
        <v>90491</v>
      </c>
      <c r="J15" s="1864">
        <v>0</v>
      </c>
      <c r="K15" s="166"/>
      <c r="L15" s="1227">
        <f t="shared" si="0"/>
        <v>1.5501652097998697</v>
      </c>
      <c r="M15" s="166"/>
      <c r="N15" s="1100">
        <f>VLOOKUP(B15,'FX rates'!$B$9:$K$114,9,FALSE)</f>
        <v>1485.919148</v>
      </c>
      <c r="O15" s="1100">
        <v>1486.15</v>
      </c>
      <c r="P15" s="166"/>
      <c r="Q15" s="1050" t="s">
        <v>152</v>
      </c>
      <c r="R15" s="551">
        <f t="shared" ref="R15:R19" si="4">D15/$N15</f>
        <v>155.30252794077327</v>
      </c>
      <c r="S15" s="1324">
        <f t="shared" ref="S15:S19" si="5">E15/$N15</f>
        <v>155.30252794077327</v>
      </c>
      <c r="T15" s="1864">
        <f t="shared" ref="T15:T19" si="6">F15/$N15</f>
        <v>0</v>
      </c>
      <c r="U15" s="715"/>
      <c r="V15" s="551">
        <f t="shared" ref="V15:V19" si="7">H15/$O15</f>
        <v>60.889546815597342</v>
      </c>
      <c r="W15" s="1324">
        <f t="shared" ref="W15:W19" si="8">I15/$O15</f>
        <v>60.889546815597342</v>
      </c>
      <c r="X15" s="1864">
        <f t="shared" ref="X15:X19" si="9">J15/$O15</f>
        <v>0</v>
      </c>
      <c r="Y15" s="166"/>
      <c r="Z15" s="1227">
        <f t="shared" si="3"/>
        <v>1.5505614027823786</v>
      </c>
      <c r="AA15" s="1117"/>
    </row>
    <row r="16" spans="1:28" ht="12" customHeight="1" x14ac:dyDescent="0.25">
      <c r="A16" s="166"/>
      <c r="B16" s="1231" t="s">
        <v>156</v>
      </c>
      <c r="C16" s="914" t="s">
        <v>157</v>
      </c>
      <c r="D16" s="1082">
        <v>0.01</v>
      </c>
      <c r="E16" s="789">
        <v>0.01</v>
      </c>
      <c r="F16" s="1865" t="s">
        <v>123</v>
      </c>
      <c r="G16" s="609"/>
      <c r="H16" s="1219">
        <v>3000</v>
      </c>
      <c r="I16" s="157">
        <v>3000</v>
      </c>
      <c r="J16" s="1865" t="s">
        <v>123</v>
      </c>
      <c r="K16" s="166"/>
      <c r="L16" s="1228">
        <f t="shared" si="0"/>
        <v>-0.99999666666666664</v>
      </c>
      <c r="M16" s="166"/>
      <c r="N16" s="1728">
        <f>VLOOKUP(B16,'FX rates'!$B$9:$K$114,9,FALSE)</f>
        <v>581.36658299999999</v>
      </c>
      <c r="O16" s="1728">
        <v>600.30799999999999</v>
      </c>
      <c r="P16" s="166"/>
      <c r="Q16" s="1231" t="s">
        <v>156</v>
      </c>
      <c r="R16" s="1219">
        <f t="shared" si="4"/>
        <v>1.7200851050635636E-5</v>
      </c>
      <c r="S16" s="157">
        <f t="shared" si="5"/>
        <v>1.7200851050635636E-5</v>
      </c>
      <c r="T16" s="1865">
        <v>0</v>
      </c>
      <c r="U16" s="715"/>
      <c r="V16" s="1219">
        <f t="shared" si="7"/>
        <v>4.9974346502128908</v>
      </c>
      <c r="W16" s="157">
        <f t="shared" si="8"/>
        <v>4.9974346502128908</v>
      </c>
      <c r="X16" s="1865">
        <v>0</v>
      </c>
      <c r="Y16" s="166"/>
      <c r="Z16" s="1228">
        <f t="shared" si="3"/>
        <v>-0.99999655806383581</v>
      </c>
      <c r="AA16" s="1117"/>
    </row>
    <row r="17" spans="1:32" ht="12" customHeight="1" x14ac:dyDescent="0.25">
      <c r="A17" s="166"/>
      <c r="B17" s="1231" t="s">
        <v>160</v>
      </c>
      <c r="C17" s="914" t="s">
        <v>161</v>
      </c>
      <c r="D17" s="1082">
        <v>248048</v>
      </c>
      <c r="E17" s="789">
        <v>248048</v>
      </c>
      <c r="F17" s="1865" t="s">
        <v>123</v>
      </c>
      <c r="G17" s="609"/>
      <c r="H17" s="1219">
        <v>73363.399999999994</v>
      </c>
      <c r="I17" s="157">
        <v>73363.399999999994</v>
      </c>
      <c r="J17" s="1865" t="s">
        <v>123</v>
      </c>
      <c r="K17" s="166"/>
      <c r="L17" s="1228">
        <f t="shared" si="0"/>
        <v>2.3810864818151831</v>
      </c>
      <c r="M17" s="166"/>
      <c r="N17" s="1728">
        <v>274.00606199999999</v>
      </c>
      <c r="O17" s="1728">
        <v>281.21499999999997</v>
      </c>
      <c r="P17" s="166"/>
      <c r="Q17" s="1231" t="s">
        <v>160</v>
      </c>
      <c r="R17" s="1219">
        <f t="shared" si="4"/>
        <v>905.2646433785834</v>
      </c>
      <c r="S17" s="157">
        <f t="shared" si="5"/>
        <v>905.2646433785834</v>
      </c>
      <c r="T17" s="1865">
        <v>0</v>
      </c>
      <c r="U17" s="715"/>
      <c r="V17" s="1219">
        <f t="shared" si="7"/>
        <v>260.88010952474087</v>
      </c>
      <c r="W17" s="157">
        <f t="shared" si="8"/>
        <v>260.88010952474087</v>
      </c>
      <c r="X17" s="1865">
        <v>0</v>
      </c>
      <c r="Y17" s="166"/>
      <c r="Z17" s="1228">
        <f t="shared" si="3"/>
        <v>2.4700408744375033</v>
      </c>
      <c r="AA17" s="1117"/>
    </row>
    <row r="18" spans="1:32" ht="12" customHeight="1" x14ac:dyDescent="0.25">
      <c r="A18" s="102"/>
      <c r="B18" s="1231" t="s">
        <v>164</v>
      </c>
      <c r="C18" s="914" t="s">
        <v>64</v>
      </c>
      <c r="D18" s="1082">
        <v>7.2720000000000002</v>
      </c>
      <c r="E18" s="789">
        <v>7.2720000000000002</v>
      </c>
      <c r="F18" s="1865">
        <v>0</v>
      </c>
      <c r="G18" s="609"/>
      <c r="H18" s="1219">
        <v>1.5860000000000001</v>
      </c>
      <c r="I18" s="157">
        <v>1.5860000000000001</v>
      </c>
      <c r="J18" s="1865">
        <v>0</v>
      </c>
      <c r="K18" s="34"/>
      <c r="L18" s="1228">
        <f>D18/H18-1</f>
        <v>3.585119798234552</v>
      </c>
      <c r="M18" s="102"/>
      <c r="N18" s="1728">
        <f>VLOOKUP(B18,'FX rates'!$B$9:$K$114,9,FALSE)</f>
        <v>0.88666800000000001</v>
      </c>
      <c r="O18" s="1728">
        <v>0.91520000000000001</v>
      </c>
      <c r="P18" s="102"/>
      <c r="Q18" s="1231" t="s">
        <v>164</v>
      </c>
      <c r="R18" s="1219">
        <f t="shared" si="4"/>
        <v>8.2014914263286816</v>
      </c>
      <c r="S18" s="157">
        <f t="shared" si="5"/>
        <v>8.2014914263286816</v>
      </c>
      <c r="T18" s="1865">
        <f t="shared" si="6"/>
        <v>0</v>
      </c>
      <c r="U18" s="177"/>
      <c r="V18" s="1219">
        <f t="shared" si="7"/>
        <v>1.7329545454545454</v>
      </c>
      <c r="W18" s="157">
        <f t="shared" si="8"/>
        <v>1.7329545454545454</v>
      </c>
      <c r="X18" s="1865">
        <f t="shared" si="9"/>
        <v>0</v>
      </c>
      <c r="Y18" s="34"/>
      <c r="Z18" s="1228">
        <f>R18/V18-1</f>
        <v>3.7326639050290096</v>
      </c>
      <c r="AA18" s="1117"/>
    </row>
    <row r="19" spans="1:32" ht="12" customHeight="1" x14ac:dyDescent="0.25">
      <c r="A19" s="102"/>
      <c r="B19" s="2018" t="s">
        <v>166</v>
      </c>
      <c r="C19" s="915" t="s">
        <v>64</v>
      </c>
      <c r="D19" s="1083">
        <v>500881.74405093805</v>
      </c>
      <c r="E19" s="1079">
        <v>135018.30008700359</v>
      </c>
      <c r="F19" s="556">
        <v>365863.44396393443</v>
      </c>
      <c r="G19" s="609"/>
      <c r="H19" s="552">
        <v>376411</v>
      </c>
      <c r="I19" s="555">
        <v>102237</v>
      </c>
      <c r="J19" s="556">
        <v>274173</v>
      </c>
      <c r="K19" s="34"/>
      <c r="L19" s="1229">
        <f>D19/H19-1</f>
        <v>0.33067775397355037</v>
      </c>
      <c r="M19" s="102"/>
      <c r="N19" s="1102">
        <f>VLOOKUP(B19,'FX rates'!$B$9:$K$114,9,FALSE)</f>
        <v>0.88666800000000001</v>
      </c>
      <c r="O19" s="1102">
        <v>0.91520000000000001</v>
      </c>
      <c r="P19" s="102"/>
      <c r="Q19" s="2018" t="s">
        <v>166</v>
      </c>
      <c r="R19" s="552">
        <f t="shared" si="4"/>
        <v>564903.37313508336</v>
      </c>
      <c r="S19" s="555">
        <f t="shared" si="5"/>
        <v>152276.04930707277</v>
      </c>
      <c r="T19" s="556">
        <f t="shared" si="6"/>
        <v>412627.32382801053</v>
      </c>
      <c r="U19" s="177"/>
      <c r="V19" s="552">
        <f t="shared" si="7"/>
        <v>411288.24300699303</v>
      </c>
      <c r="W19" s="555">
        <f t="shared" si="8"/>
        <v>111710.00874125875</v>
      </c>
      <c r="X19" s="556">
        <f t="shared" si="9"/>
        <v>299577.1416083916</v>
      </c>
      <c r="Y19" s="34"/>
      <c r="Z19" s="1229">
        <f>R19/V19-1</f>
        <v>0.37349749899240003</v>
      </c>
      <c r="AA19" s="1117"/>
    </row>
    <row r="20" spans="1:32" ht="12" customHeight="1" x14ac:dyDescent="0.25">
      <c r="A20" s="102"/>
      <c r="B20" s="102"/>
      <c r="C20" s="5"/>
      <c r="D20" s="147"/>
      <c r="E20" s="147"/>
      <c r="F20" s="147"/>
      <c r="G20" s="183"/>
      <c r="H20" s="540"/>
      <c r="I20" s="147"/>
      <c r="J20" s="147"/>
      <c r="K20" s="102"/>
      <c r="L20" s="181"/>
      <c r="M20" s="102"/>
      <c r="N20" s="102"/>
      <c r="O20" s="102"/>
      <c r="P20" s="102"/>
      <c r="Q20" s="140"/>
      <c r="R20" s="286"/>
      <c r="S20" s="177"/>
      <c r="T20" s="177"/>
      <c r="U20" s="177"/>
      <c r="V20" s="286"/>
      <c r="W20" s="177"/>
      <c r="X20" s="177"/>
      <c r="Y20" s="102"/>
      <c r="Z20" s="1119"/>
      <c r="AA20" s="179"/>
    </row>
    <row r="21" spans="1:32" ht="12" customHeight="1" x14ac:dyDescent="0.25">
      <c r="A21" s="102"/>
      <c r="B21" s="77" t="s">
        <v>105</v>
      </c>
      <c r="C21" s="5"/>
      <c r="D21" s="102"/>
      <c r="E21" s="102"/>
      <c r="F21" s="102"/>
      <c r="G21" s="102"/>
      <c r="H21" s="102"/>
      <c r="I21" s="102"/>
      <c r="J21" s="102"/>
      <c r="K21" s="102"/>
      <c r="L21" s="102"/>
      <c r="M21" s="102"/>
      <c r="N21" s="102"/>
      <c r="O21" s="102"/>
      <c r="P21" s="1860"/>
      <c r="Q21" s="1860"/>
      <c r="R21" s="1860"/>
      <c r="S21" s="1860"/>
      <c r="T21" s="1860"/>
      <c r="U21" s="1860"/>
      <c r="V21" s="1860"/>
      <c r="W21" s="1860"/>
      <c r="X21" s="1860"/>
      <c r="Y21" s="1860"/>
      <c r="Z21" s="1860"/>
      <c r="AA21" s="1860"/>
      <c r="AB21" s="1860"/>
      <c r="AC21" s="1860"/>
      <c r="AD21" s="1860"/>
      <c r="AE21" s="1860"/>
      <c r="AF21" s="1860"/>
    </row>
    <row r="22" spans="1:32" ht="12" customHeight="1" x14ac:dyDescent="0.25">
      <c r="B22" s="84" t="s">
        <v>106</v>
      </c>
      <c r="P22" s="1860"/>
      <c r="Q22" s="1860"/>
      <c r="R22" s="1860"/>
      <c r="S22" s="1860"/>
      <c r="T22" s="1860"/>
      <c r="U22" s="1860"/>
      <c r="V22" s="1860"/>
      <c r="W22" s="1860"/>
      <c r="X22" s="1860"/>
      <c r="Y22" s="1860"/>
      <c r="Z22" s="1860"/>
      <c r="AA22" s="1860"/>
      <c r="AB22" s="1860"/>
      <c r="AC22" s="1860"/>
      <c r="AD22" s="1860"/>
      <c r="AE22" s="1860"/>
      <c r="AF22" s="1860"/>
    </row>
    <row r="23" spans="1:32" ht="12" customHeight="1" x14ac:dyDescent="0.25">
      <c r="B23" s="77" t="s">
        <v>551</v>
      </c>
      <c r="P23" s="1860"/>
      <c r="Q23" s="1860"/>
      <c r="R23" s="1860"/>
      <c r="S23" s="1860"/>
      <c r="T23" s="1860"/>
      <c r="U23" s="1860"/>
      <c r="V23" s="1860"/>
      <c r="W23" s="1860"/>
      <c r="X23" s="1860"/>
      <c r="Y23" s="1860"/>
      <c r="Z23" s="1860"/>
      <c r="AA23" s="1860"/>
      <c r="AB23" s="1860"/>
      <c r="AC23" s="1860"/>
      <c r="AD23" s="1860"/>
      <c r="AE23" s="1860"/>
      <c r="AF23" s="1860"/>
    </row>
    <row r="24" spans="1:32" ht="12" customHeight="1" x14ac:dyDescent="0.25">
      <c r="B24" s="77" t="s">
        <v>552</v>
      </c>
      <c r="P24" s="1860"/>
      <c r="Q24" s="1860"/>
      <c r="R24" s="1860"/>
      <c r="S24" s="1860"/>
      <c r="T24" s="1860"/>
      <c r="U24" s="1860"/>
      <c r="V24" s="1860"/>
      <c r="W24" s="1860"/>
      <c r="X24" s="1860"/>
      <c r="Y24" s="1860"/>
      <c r="Z24" s="1860"/>
      <c r="AA24" s="1860"/>
      <c r="AB24" s="1860"/>
      <c r="AC24" s="1860"/>
      <c r="AD24" s="1860"/>
      <c r="AE24" s="1860"/>
      <c r="AF24" s="1860"/>
    </row>
    <row r="25" spans="1:32" ht="12" customHeight="1" x14ac:dyDescent="0.25"/>
    <row r="26" spans="1:32" ht="12" customHeight="1" x14ac:dyDescent="0.25">
      <c r="B26" s="72"/>
      <c r="Q26" s="72"/>
    </row>
    <row r="27" spans="1:32" ht="12" customHeight="1" x14ac:dyDescent="0.25">
      <c r="B27" s="72"/>
      <c r="Q27" s="72"/>
    </row>
    <row r="28" spans="1:32" ht="12" customHeight="1" x14ac:dyDescent="0.25">
      <c r="B28" s="72"/>
      <c r="Q28" s="72"/>
    </row>
    <row r="29" spans="1:32" ht="12" customHeight="1" x14ac:dyDescent="0.25">
      <c r="B29" s="72"/>
      <c r="Q29" s="72"/>
    </row>
    <row r="30" spans="1:32" ht="12" customHeight="1" x14ac:dyDescent="0.25">
      <c r="B30" s="72"/>
      <c r="Q30" s="72"/>
    </row>
    <row r="31" spans="1:32" ht="12" customHeight="1" x14ac:dyDescent="0.25">
      <c r="B31" s="72"/>
      <c r="Q31" s="72"/>
    </row>
    <row r="32" spans="1:32" ht="12" customHeight="1" x14ac:dyDescent="0.25">
      <c r="B32" s="72"/>
      <c r="Q32" s="72"/>
    </row>
    <row r="33" spans="2:17" ht="12" customHeight="1" x14ac:dyDescent="0.25">
      <c r="B33" s="72"/>
      <c r="Q33" s="72"/>
    </row>
    <row r="34" spans="2:17" ht="12" customHeight="1" x14ac:dyDescent="0.25">
      <c r="B34" s="72"/>
      <c r="Q34" s="72"/>
    </row>
    <row r="35" spans="2:17" ht="12" customHeight="1" x14ac:dyDescent="0.25">
      <c r="B35" s="72"/>
      <c r="Q35" s="72"/>
    </row>
    <row r="36" spans="2:17" ht="12" customHeight="1" x14ac:dyDescent="0.25">
      <c r="B36" s="72"/>
    </row>
  </sheetData>
  <sortState ref="B18:Z19">
    <sortCondition ref="B18"/>
  </sortState>
  <mergeCells count="23">
    <mergeCell ref="V6:V7"/>
    <mergeCell ref="B5:B7"/>
    <mergeCell ref="C5:C7"/>
    <mergeCell ref="D5:F5"/>
    <mergeCell ref="H5:J5"/>
    <mergeCell ref="L5:L7"/>
    <mergeCell ref="J6:J7"/>
    <mergeCell ref="W6:W7"/>
    <mergeCell ref="Z5:Z7"/>
    <mergeCell ref="D6:D7"/>
    <mergeCell ref="E6:E7"/>
    <mergeCell ref="F6:F7"/>
    <mergeCell ref="H6:H7"/>
    <mergeCell ref="I6:I7"/>
    <mergeCell ref="N5:N7"/>
    <mergeCell ref="X6:X7"/>
    <mergeCell ref="O5:O7"/>
    <mergeCell ref="Q5:Q7"/>
    <mergeCell ref="R5:T5"/>
    <mergeCell ref="V5:X5"/>
    <mergeCell ref="R6:R7"/>
    <mergeCell ref="S6:S7"/>
    <mergeCell ref="T6:T7"/>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N56"/>
  <sheetViews>
    <sheetView showGridLines="0" topLeftCell="A16" zoomScale="85" zoomScaleNormal="85" workbookViewId="0">
      <selection activeCell="I65" sqref="I65"/>
    </sheetView>
  </sheetViews>
  <sheetFormatPr defaultColWidth="11.42578125" defaultRowHeight="15" x14ac:dyDescent="0.25"/>
  <cols>
    <col min="1" max="1" width="2.85546875" style="102" customWidth="1"/>
    <col min="2" max="2" width="37.5703125" style="102" customWidth="1"/>
    <col min="3" max="3" width="15.7109375" style="102" customWidth="1"/>
    <col min="4" max="4" width="17.7109375" style="2" customWidth="1"/>
    <col min="5" max="5" width="2.5703125" style="2" customWidth="1"/>
    <col min="6" max="6" width="14.85546875" style="2" customWidth="1"/>
    <col min="7" max="7" width="14.42578125" style="101" customWidth="1"/>
    <col min="8" max="8" width="20.7109375" style="2" customWidth="1"/>
    <col min="9" max="9" width="15.7109375" style="3" customWidth="1"/>
    <col min="10" max="11" width="11.42578125" style="3"/>
    <col min="12" max="13" width="13.85546875" style="3" bestFit="1" customWidth="1"/>
    <col min="14" max="255" width="11.42578125" style="3"/>
    <col min="256" max="256" width="2.85546875" style="3" customWidth="1"/>
    <col min="257" max="257" width="37.5703125" style="3" customWidth="1"/>
    <col min="258" max="259" width="15.7109375" style="3" customWidth="1"/>
    <col min="260" max="260" width="2.85546875" style="3" customWidth="1"/>
    <col min="261" max="262" width="15.7109375" style="3" customWidth="1"/>
    <col min="263" max="264" width="2.85546875" style="3" customWidth="1"/>
    <col min="265" max="511" width="11.42578125" style="3"/>
    <col min="512" max="512" width="2.85546875" style="3" customWidth="1"/>
    <col min="513" max="513" width="37.5703125" style="3" customWidth="1"/>
    <col min="514" max="515" width="15.7109375" style="3" customWidth="1"/>
    <col min="516" max="516" width="2.85546875" style="3" customWidth="1"/>
    <col min="517" max="518" width="15.7109375" style="3" customWidth="1"/>
    <col min="519" max="520" width="2.85546875" style="3" customWidth="1"/>
    <col min="521" max="767" width="11.42578125" style="3"/>
    <col min="768" max="768" width="2.85546875" style="3" customWidth="1"/>
    <col min="769" max="769" width="37.5703125" style="3" customWidth="1"/>
    <col min="770" max="771" width="15.7109375" style="3" customWidth="1"/>
    <col min="772" max="772" width="2.85546875" style="3" customWidth="1"/>
    <col min="773" max="774" width="15.7109375" style="3" customWidth="1"/>
    <col min="775" max="776" width="2.85546875" style="3" customWidth="1"/>
    <col min="777" max="1023" width="11.42578125" style="3"/>
    <col min="1024" max="1024" width="2.85546875" style="3" customWidth="1"/>
    <col min="1025" max="1025" width="37.5703125" style="3" customWidth="1"/>
    <col min="1026" max="1027" width="15.7109375" style="3" customWidth="1"/>
    <col min="1028" max="1028" width="2.85546875" style="3" customWidth="1"/>
    <col min="1029" max="1030" width="15.7109375" style="3" customWidth="1"/>
    <col min="1031" max="1032" width="2.85546875" style="3" customWidth="1"/>
    <col min="1033" max="1279" width="11.42578125" style="3"/>
    <col min="1280" max="1280" width="2.85546875" style="3" customWidth="1"/>
    <col min="1281" max="1281" width="37.5703125" style="3" customWidth="1"/>
    <col min="1282" max="1283" width="15.7109375" style="3" customWidth="1"/>
    <col min="1284" max="1284" width="2.85546875" style="3" customWidth="1"/>
    <col min="1285" max="1286" width="15.7109375" style="3" customWidth="1"/>
    <col min="1287" max="1288" width="2.85546875" style="3" customWidth="1"/>
    <col min="1289" max="1535" width="11.42578125" style="3"/>
    <col min="1536" max="1536" width="2.85546875" style="3" customWidth="1"/>
    <col min="1537" max="1537" width="37.5703125" style="3" customWidth="1"/>
    <col min="1538" max="1539" width="15.7109375" style="3" customWidth="1"/>
    <col min="1540" max="1540" width="2.85546875" style="3" customWidth="1"/>
    <col min="1541" max="1542" width="15.7109375" style="3" customWidth="1"/>
    <col min="1543" max="1544" width="2.85546875" style="3" customWidth="1"/>
    <col min="1545" max="1791" width="11.42578125" style="3"/>
    <col min="1792" max="1792" width="2.85546875" style="3" customWidth="1"/>
    <col min="1793" max="1793" width="37.5703125" style="3" customWidth="1"/>
    <col min="1794" max="1795" width="15.7109375" style="3" customWidth="1"/>
    <col min="1796" max="1796" width="2.85546875" style="3" customWidth="1"/>
    <col min="1797" max="1798" width="15.7109375" style="3" customWidth="1"/>
    <col min="1799" max="1800" width="2.85546875" style="3" customWidth="1"/>
    <col min="1801" max="2047" width="11.42578125" style="3"/>
    <col min="2048" max="2048" width="2.85546875" style="3" customWidth="1"/>
    <col min="2049" max="2049" width="37.5703125" style="3" customWidth="1"/>
    <col min="2050" max="2051" width="15.7109375" style="3" customWidth="1"/>
    <col min="2052" max="2052" width="2.85546875" style="3" customWidth="1"/>
    <col min="2053" max="2054" width="15.7109375" style="3" customWidth="1"/>
    <col min="2055" max="2056" width="2.85546875" style="3" customWidth="1"/>
    <col min="2057" max="2303" width="11.42578125" style="3"/>
    <col min="2304" max="2304" width="2.85546875" style="3" customWidth="1"/>
    <col min="2305" max="2305" width="37.5703125" style="3" customWidth="1"/>
    <col min="2306" max="2307" width="15.7109375" style="3" customWidth="1"/>
    <col min="2308" max="2308" width="2.85546875" style="3" customWidth="1"/>
    <col min="2309" max="2310" width="15.7109375" style="3" customWidth="1"/>
    <col min="2311" max="2312" width="2.85546875" style="3" customWidth="1"/>
    <col min="2313" max="2559" width="11.42578125" style="3"/>
    <col min="2560" max="2560" width="2.85546875" style="3" customWidth="1"/>
    <col min="2561" max="2561" width="37.5703125" style="3" customWidth="1"/>
    <col min="2562" max="2563" width="15.7109375" style="3" customWidth="1"/>
    <col min="2564" max="2564" width="2.85546875" style="3" customWidth="1"/>
    <col min="2565" max="2566" width="15.7109375" style="3" customWidth="1"/>
    <col min="2567" max="2568" width="2.85546875" style="3" customWidth="1"/>
    <col min="2569" max="2815" width="11.42578125" style="3"/>
    <col min="2816" max="2816" width="2.85546875" style="3" customWidth="1"/>
    <col min="2817" max="2817" width="37.5703125" style="3" customWidth="1"/>
    <col min="2818" max="2819" width="15.7109375" style="3" customWidth="1"/>
    <col min="2820" max="2820" width="2.85546875" style="3" customWidth="1"/>
    <col min="2821" max="2822" width="15.7109375" style="3" customWidth="1"/>
    <col min="2823" max="2824" width="2.85546875" style="3" customWidth="1"/>
    <col min="2825" max="3071" width="11.42578125" style="3"/>
    <col min="3072" max="3072" width="2.85546875" style="3" customWidth="1"/>
    <col min="3073" max="3073" width="37.5703125" style="3" customWidth="1"/>
    <col min="3074" max="3075" width="15.7109375" style="3" customWidth="1"/>
    <col min="3076" max="3076" width="2.85546875" style="3" customWidth="1"/>
    <col min="3077" max="3078" width="15.7109375" style="3" customWidth="1"/>
    <col min="3079" max="3080" width="2.85546875" style="3" customWidth="1"/>
    <col min="3081" max="3327" width="11.42578125" style="3"/>
    <col min="3328" max="3328" width="2.85546875" style="3" customWidth="1"/>
    <col min="3329" max="3329" width="37.5703125" style="3" customWidth="1"/>
    <col min="3330" max="3331" width="15.7109375" style="3" customWidth="1"/>
    <col min="3332" max="3332" width="2.85546875" style="3" customWidth="1"/>
    <col min="3333" max="3334" width="15.7109375" style="3" customWidth="1"/>
    <col min="3335" max="3336" width="2.85546875" style="3" customWidth="1"/>
    <col min="3337" max="3583" width="11.42578125" style="3"/>
    <col min="3584" max="3584" width="2.85546875" style="3" customWidth="1"/>
    <col min="3585" max="3585" width="37.5703125" style="3" customWidth="1"/>
    <col min="3586" max="3587" width="15.7109375" style="3" customWidth="1"/>
    <col min="3588" max="3588" width="2.85546875" style="3" customWidth="1"/>
    <col min="3589" max="3590" width="15.7109375" style="3" customWidth="1"/>
    <col min="3591" max="3592" width="2.85546875" style="3" customWidth="1"/>
    <col min="3593" max="3839" width="11.42578125" style="3"/>
    <col min="3840" max="3840" width="2.85546875" style="3" customWidth="1"/>
    <col min="3841" max="3841" width="37.5703125" style="3" customWidth="1"/>
    <col min="3842" max="3843" width="15.7109375" style="3" customWidth="1"/>
    <col min="3844" max="3844" width="2.85546875" style="3" customWidth="1"/>
    <col min="3845" max="3846" width="15.7109375" style="3" customWidth="1"/>
    <col min="3847" max="3848" width="2.85546875" style="3" customWidth="1"/>
    <col min="3849" max="4095" width="11.42578125" style="3"/>
    <col min="4096" max="4096" width="2.85546875" style="3" customWidth="1"/>
    <col min="4097" max="4097" width="37.5703125" style="3" customWidth="1"/>
    <col min="4098" max="4099" width="15.7109375" style="3" customWidth="1"/>
    <col min="4100" max="4100" width="2.85546875" style="3" customWidth="1"/>
    <col min="4101" max="4102" width="15.7109375" style="3" customWidth="1"/>
    <col min="4103" max="4104" width="2.85546875" style="3" customWidth="1"/>
    <col min="4105" max="4351" width="11.42578125" style="3"/>
    <col min="4352" max="4352" width="2.85546875" style="3" customWidth="1"/>
    <col min="4353" max="4353" width="37.5703125" style="3" customWidth="1"/>
    <col min="4354" max="4355" width="15.7109375" style="3" customWidth="1"/>
    <col min="4356" max="4356" width="2.85546875" style="3" customWidth="1"/>
    <col min="4357" max="4358" width="15.7109375" style="3" customWidth="1"/>
    <col min="4359" max="4360" width="2.85546875" style="3" customWidth="1"/>
    <col min="4361" max="4607" width="11.42578125" style="3"/>
    <col min="4608" max="4608" width="2.85546875" style="3" customWidth="1"/>
    <col min="4609" max="4609" width="37.5703125" style="3" customWidth="1"/>
    <col min="4610" max="4611" width="15.7109375" style="3" customWidth="1"/>
    <col min="4612" max="4612" width="2.85546875" style="3" customWidth="1"/>
    <col min="4613" max="4614" width="15.7109375" style="3" customWidth="1"/>
    <col min="4615" max="4616" width="2.85546875" style="3" customWidth="1"/>
    <col min="4617" max="4863" width="11.42578125" style="3"/>
    <col min="4864" max="4864" width="2.85546875" style="3" customWidth="1"/>
    <col min="4865" max="4865" width="37.5703125" style="3" customWidth="1"/>
    <col min="4866" max="4867" width="15.7109375" style="3" customWidth="1"/>
    <col min="4868" max="4868" width="2.85546875" style="3" customWidth="1"/>
    <col min="4869" max="4870" width="15.7109375" style="3" customWidth="1"/>
    <col min="4871" max="4872" width="2.85546875" style="3" customWidth="1"/>
    <col min="4873" max="5119" width="11.42578125" style="3"/>
    <col min="5120" max="5120" width="2.85546875" style="3" customWidth="1"/>
    <col min="5121" max="5121" width="37.5703125" style="3" customWidth="1"/>
    <col min="5122" max="5123" width="15.7109375" style="3" customWidth="1"/>
    <col min="5124" max="5124" width="2.85546875" style="3" customWidth="1"/>
    <col min="5125" max="5126" width="15.7109375" style="3" customWidth="1"/>
    <col min="5127" max="5128" width="2.85546875" style="3" customWidth="1"/>
    <col min="5129" max="5375" width="11.42578125" style="3"/>
    <col min="5376" max="5376" width="2.85546875" style="3" customWidth="1"/>
    <col min="5377" max="5377" width="37.5703125" style="3" customWidth="1"/>
    <col min="5378" max="5379" width="15.7109375" style="3" customWidth="1"/>
    <col min="5380" max="5380" width="2.85546875" style="3" customWidth="1"/>
    <col min="5381" max="5382" width="15.7109375" style="3" customWidth="1"/>
    <col min="5383" max="5384" width="2.85546875" style="3" customWidth="1"/>
    <col min="5385" max="5631" width="11.42578125" style="3"/>
    <col min="5632" max="5632" width="2.85546875" style="3" customWidth="1"/>
    <col min="5633" max="5633" width="37.5703125" style="3" customWidth="1"/>
    <col min="5634" max="5635" width="15.7109375" style="3" customWidth="1"/>
    <col min="5636" max="5636" width="2.85546875" style="3" customWidth="1"/>
    <col min="5637" max="5638" width="15.7109375" style="3" customWidth="1"/>
    <col min="5639" max="5640" width="2.85546875" style="3" customWidth="1"/>
    <col min="5641" max="5887" width="11.42578125" style="3"/>
    <col min="5888" max="5888" width="2.85546875" style="3" customWidth="1"/>
    <col min="5889" max="5889" width="37.5703125" style="3" customWidth="1"/>
    <col min="5890" max="5891" width="15.7109375" style="3" customWidth="1"/>
    <col min="5892" max="5892" width="2.85546875" style="3" customWidth="1"/>
    <col min="5893" max="5894" width="15.7109375" style="3" customWidth="1"/>
    <col min="5895" max="5896" width="2.85546875" style="3" customWidth="1"/>
    <col min="5897" max="6143" width="11.42578125" style="3"/>
    <col min="6144" max="6144" width="2.85546875" style="3" customWidth="1"/>
    <col min="6145" max="6145" width="37.5703125" style="3" customWidth="1"/>
    <col min="6146" max="6147" width="15.7109375" style="3" customWidth="1"/>
    <col min="6148" max="6148" width="2.85546875" style="3" customWidth="1"/>
    <col min="6149" max="6150" width="15.7109375" style="3" customWidth="1"/>
    <col min="6151" max="6152" width="2.85546875" style="3" customWidth="1"/>
    <col min="6153" max="6399" width="11.42578125" style="3"/>
    <col min="6400" max="6400" width="2.85546875" style="3" customWidth="1"/>
    <col min="6401" max="6401" width="37.5703125" style="3" customWidth="1"/>
    <col min="6402" max="6403" width="15.7109375" style="3" customWidth="1"/>
    <col min="6404" max="6404" width="2.85546875" style="3" customWidth="1"/>
    <col min="6405" max="6406" width="15.7109375" style="3" customWidth="1"/>
    <col min="6407" max="6408" width="2.85546875" style="3" customWidth="1"/>
    <col min="6409" max="6655" width="11.42578125" style="3"/>
    <col min="6656" max="6656" width="2.85546875" style="3" customWidth="1"/>
    <col min="6657" max="6657" width="37.5703125" style="3" customWidth="1"/>
    <col min="6658" max="6659" width="15.7109375" style="3" customWidth="1"/>
    <col min="6660" max="6660" width="2.85546875" style="3" customWidth="1"/>
    <col min="6661" max="6662" width="15.7109375" style="3" customWidth="1"/>
    <col min="6663" max="6664" width="2.85546875" style="3" customWidth="1"/>
    <col min="6665" max="6911" width="11.42578125" style="3"/>
    <col min="6912" max="6912" width="2.85546875" style="3" customWidth="1"/>
    <col min="6913" max="6913" width="37.5703125" style="3" customWidth="1"/>
    <col min="6914" max="6915" width="15.7109375" style="3" customWidth="1"/>
    <col min="6916" max="6916" width="2.85546875" style="3" customWidth="1"/>
    <col min="6917" max="6918" width="15.7109375" style="3" customWidth="1"/>
    <col min="6919" max="6920" width="2.85546875" style="3" customWidth="1"/>
    <col min="6921" max="7167" width="11.42578125" style="3"/>
    <col min="7168" max="7168" width="2.85546875" style="3" customWidth="1"/>
    <col min="7169" max="7169" width="37.5703125" style="3" customWidth="1"/>
    <col min="7170" max="7171" width="15.7109375" style="3" customWidth="1"/>
    <col min="7172" max="7172" width="2.85546875" style="3" customWidth="1"/>
    <col min="7173" max="7174" width="15.7109375" style="3" customWidth="1"/>
    <col min="7175" max="7176" width="2.85546875" style="3" customWidth="1"/>
    <col min="7177" max="7423" width="11.42578125" style="3"/>
    <col min="7424" max="7424" width="2.85546875" style="3" customWidth="1"/>
    <col min="7425" max="7425" width="37.5703125" style="3" customWidth="1"/>
    <col min="7426" max="7427" width="15.7109375" style="3" customWidth="1"/>
    <col min="7428" max="7428" width="2.85546875" style="3" customWidth="1"/>
    <col min="7429" max="7430" width="15.7109375" style="3" customWidth="1"/>
    <col min="7431" max="7432" width="2.85546875" style="3" customWidth="1"/>
    <col min="7433" max="7679" width="11.42578125" style="3"/>
    <col min="7680" max="7680" width="2.85546875" style="3" customWidth="1"/>
    <col min="7681" max="7681" width="37.5703125" style="3" customWidth="1"/>
    <col min="7682" max="7683" width="15.7109375" style="3" customWidth="1"/>
    <col min="7684" max="7684" width="2.85546875" style="3" customWidth="1"/>
    <col min="7685" max="7686" width="15.7109375" style="3" customWidth="1"/>
    <col min="7687" max="7688" width="2.85546875" style="3" customWidth="1"/>
    <col min="7689" max="7935" width="11.42578125" style="3"/>
    <col min="7936" max="7936" width="2.85546875" style="3" customWidth="1"/>
    <col min="7937" max="7937" width="37.5703125" style="3" customWidth="1"/>
    <col min="7938" max="7939" width="15.7109375" style="3" customWidth="1"/>
    <col min="7940" max="7940" width="2.85546875" style="3" customWidth="1"/>
    <col min="7941" max="7942" width="15.7109375" style="3" customWidth="1"/>
    <col min="7943" max="7944" width="2.85546875" style="3" customWidth="1"/>
    <col min="7945" max="8191" width="11.42578125" style="3"/>
    <col min="8192" max="8192" width="2.85546875" style="3" customWidth="1"/>
    <col min="8193" max="8193" width="37.5703125" style="3" customWidth="1"/>
    <col min="8194" max="8195" width="15.7109375" style="3" customWidth="1"/>
    <col min="8196" max="8196" width="2.85546875" style="3" customWidth="1"/>
    <col min="8197" max="8198" width="15.7109375" style="3" customWidth="1"/>
    <col min="8199" max="8200" width="2.85546875" style="3" customWidth="1"/>
    <col min="8201" max="8447" width="11.42578125" style="3"/>
    <col min="8448" max="8448" width="2.85546875" style="3" customWidth="1"/>
    <col min="8449" max="8449" width="37.5703125" style="3" customWidth="1"/>
    <col min="8450" max="8451" width="15.7109375" style="3" customWidth="1"/>
    <col min="8452" max="8452" width="2.85546875" style="3" customWidth="1"/>
    <col min="8453" max="8454" width="15.7109375" style="3" customWidth="1"/>
    <col min="8455" max="8456" width="2.85546875" style="3" customWidth="1"/>
    <col min="8457" max="8703" width="11.42578125" style="3"/>
    <col min="8704" max="8704" width="2.85546875" style="3" customWidth="1"/>
    <col min="8705" max="8705" width="37.5703125" style="3" customWidth="1"/>
    <col min="8706" max="8707" width="15.7109375" style="3" customWidth="1"/>
    <col min="8708" max="8708" width="2.85546875" style="3" customWidth="1"/>
    <col min="8709" max="8710" width="15.7109375" style="3" customWidth="1"/>
    <col min="8711" max="8712" width="2.85546875" style="3" customWidth="1"/>
    <col min="8713" max="8959" width="11.42578125" style="3"/>
    <col min="8960" max="8960" width="2.85546875" style="3" customWidth="1"/>
    <col min="8961" max="8961" width="37.5703125" style="3" customWidth="1"/>
    <col min="8962" max="8963" width="15.7109375" style="3" customWidth="1"/>
    <col min="8964" max="8964" width="2.85546875" style="3" customWidth="1"/>
    <col min="8965" max="8966" width="15.7109375" style="3" customWidth="1"/>
    <col min="8967" max="8968" width="2.85546875" style="3" customWidth="1"/>
    <col min="8969" max="9215" width="11.42578125" style="3"/>
    <col min="9216" max="9216" width="2.85546875" style="3" customWidth="1"/>
    <col min="9217" max="9217" width="37.5703125" style="3" customWidth="1"/>
    <col min="9218" max="9219" width="15.7109375" style="3" customWidth="1"/>
    <col min="9220" max="9220" width="2.85546875" style="3" customWidth="1"/>
    <col min="9221" max="9222" width="15.7109375" style="3" customWidth="1"/>
    <col min="9223" max="9224" width="2.85546875" style="3" customWidth="1"/>
    <col min="9225" max="9471" width="11.42578125" style="3"/>
    <col min="9472" max="9472" width="2.85546875" style="3" customWidth="1"/>
    <col min="9473" max="9473" width="37.5703125" style="3" customWidth="1"/>
    <col min="9474" max="9475" width="15.7109375" style="3" customWidth="1"/>
    <col min="9476" max="9476" width="2.85546875" style="3" customWidth="1"/>
    <col min="9477" max="9478" width="15.7109375" style="3" customWidth="1"/>
    <col min="9479" max="9480" width="2.85546875" style="3" customWidth="1"/>
    <col min="9481" max="9727" width="11.42578125" style="3"/>
    <col min="9728" max="9728" width="2.85546875" style="3" customWidth="1"/>
    <col min="9729" max="9729" width="37.5703125" style="3" customWidth="1"/>
    <col min="9730" max="9731" width="15.7109375" style="3" customWidth="1"/>
    <col min="9732" max="9732" width="2.85546875" style="3" customWidth="1"/>
    <col min="9733" max="9734" width="15.7109375" style="3" customWidth="1"/>
    <col min="9735" max="9736" width="2.85546875" style="3" customWidth="1"/>
    <col min="9737" max="9983" width="11.42578125" style="3"/>
    <col min="9984" max="9984" width="2.85546875" style="3" customWidth="1"/>
    <col min="9985" max="9985" width="37.5703125" style="3" customWidth="1"/>
    <col min="9986" max="9987" width="15.7109375" style="3" customWidth="1"/>
    <col min="9988" max="9988" width="2.85546875" style="3" customWidth="1"/>
    <col min="9989" max="9990" width="15.7109375" style="3" customWidth="1"/>
    <col min="9991" max="9992" width="2.85546875" style="3" customWidth="1"/>
    <col min="9993" max="10239" width="11.42578125" style="3"/>
    <col min="10240" max="10240" width="2.85546875" style="3" customWidth="1"/>
    <col min="10241" max="10241" width="37.5703125" style="3" customWidth="1"/>
    <col min="10242" max="10243" width="15.7109375" style="3" customWidth="1"/>
    <col min="10244" max="10244" width="2.85546875" style="3" customWidth="1"/>
    <col min="10245" max="10246" width="15.7109375" style="3" customWidth="1"/>
    <col min="10247" max="10248" width="2.85546875" style="3" customWidth="1"/>
    <col min="10249" max="10495" width="11.42578125" style="3"/>
    <col min="10496" max="10496" width="2.85546875" style="3" customWidth="1"/>
    <col min="10497" max="10497" width="37.5703125" style="3" customWidth="1"/>
    <col min="10498" max="10499" width="15.7109375" style="3" customWidth="1"/>
    <col min="10500" max="10500" width="2.85546875" style="3" customWidth="1"/>
    <col min="10501" max="10502" width="15.7109375" style="3" customWidth="1"/>
    <col min="10503" max="10504" width="2.85546875" style="3" customWidth="1"/>
    <col min="10505" max="10751" width="11.42578125" style="3"/>
    <col min="10752" max="10752" width="2.85546875" style="3" customWidth="1"/>
    <col min="10753" max="10753" width="37.5703125" style="3" customWidth="1"/>
    <col min="10754" max="10755" width="15.7109375" style="3" customWidth="1"/>
    <col min="10756" max="10756" width="2.85546875" style="3" customWidth="1"/>
    <col min="10757" max="10758" width="15.7109375" style="3" customWidth="1"/>
    <col min="10759" max="10760" width="2.85546875" style="3" customWidth="1"/>
    <col min="10761" max="11007" width="11.42578125" style="3"/>
    <col min="11008" max="11008" width="2.85546875" style="3" customWidth="1"/>
    <col min="11009" max="11009" width="37.5703125" style="3" customWidth="1"/>
    <col min="11010" max="11011" width="15.7109375" style="3" customWidth="1"/>
    <col min="11012" max="11012" width="2.85546875" style="3" customWidth="1"/>
    <col min="11013" max="11014" width="15.7109375" style="3" customWidth="1"/>
    <col min="11015" max="11016" width="2.85546875" style="3" customWidth="1"/>
    <col min="11017" max="11263" width="11.42578125" style="3"/>
    <col min="11264" max="11264" width="2.85546875" style="3" customWidth="1"/>
    <col min="11265" max="11265" width="37.5703125" style="3" customWidth="1"/>
    <col min="11266" max="11267" width="15.7109375" style="3" customWidth="1"/>
    <col min="11268" max="11268" width="2.85546875" style="3" customWidth="1"/>
    <col min="11269" max="11270" width="15.7109375" style="3" customWidth="1"/>
    <col min="11271" max="11272" width="2.85546875" style="3" customWidth="1"/>
    <col min="11273" max="11519" width="11.42578125" style="3"/>
    <col min="11520" max="11520" width="2.85546875" style="3" customWidth="1"/>
    <col min="11521" max="11521" width="37.5703125" style="3" customWidth="1"/>
    <col min="11522" max="11523" width="15.7109375" style="3" customWidth="1"/>
    <col min="11524" max="11524" width="2.85546875" style="3" customWidth="1"/>
    <col min="11525" max="11526" width="15.7109375" style="3" customWidth="1"/>
    <col min="11527" max="11528" width="2.85546875" style="3" customWidth="1"/>
    <col min="11529" max="11775" width="11.42578125" style="3"/>
    <col min="11776" max="11776" width="2.85546875" style="3" customWidth="1"/>
    <col min="11777" max="11777" width="37.5703125" style="3" customWidth="1"/>
    <col min="11778" max="11779" width="15.7109375" style="3" customWidth="1"/>
    <col min="11780" max="11780" width="2.85546875" style="3" customWidth="1"/>
    <col min="11781" max="11782" width="15.7109375" style="3" customWidth="1"/>
    <col min="11783" max="11784" width="2.85546875" style="3" customWidth="1"/>
    <col min="11785" max="12031" width="11.42578125" style="3"/>
    <col min="12032" max="12032" width="2.85546875" style="3" customWidth="1"/>
    <col min="12033" max="12033" width="37.5703125" style="3" customWidth="1"/>
    <col min="12034" max="12035" width="15.7109375" style="3" customWidth="1"/>
    <col min="12036" max="12036" width="2.85546875" style="3" customWidth="1"/>
    <col min="12037" max="12038" width="15.7109375" style="3" customWidth="1"/>
    <col min="12039" max="12040" width="2.85546875" style="3" customWidth="1"/>
    <col min="12041" max="12287" width="11.42578125" style="3"/>
    <col min="12288" max="12288" width="2.85546875" style="3" customWidth="1"/>
    <col min="12289" max="12289" width="37.5703125" style="3" customWidth="1"/>
    <col min="12290" max="12291" width="15.7109375" style="3" customWidth="1"/>
    <col min="12292" max="12292" width="2.85546875" style="3" customWidth="1"/>
    <col min="12293" max="12294" width="15.7109375" style="3" customWidth="1"/>
    <col min="12295" max="12296" width="2.85546875" style="3" customWidth="1"/>
    <col min="12297" max="12543" width="11.42578125" style="3"/>
    <col min="12544" max="12544" width="2.85546875" style="3" customWidth="1"/>
    <col min="12545" max="12545" width="37.5703125" style="3" customWidth="1"/>
    <col min="12546" max="12547" width="15.7109375" style="3" customWidth="1"/>
    <col min="12548" max="12548" width="2.85546875" style="3" customWidth="1"/>
    <col min="12549" max="12550" width="15.7109375" style="3" customWidth="1"/>
    <col min="12551" max="12552" width="2.85546875" style="3" customWidth="1"/>
    <col min="12553" max="12799" width="11.42578125" style="3"/>
    <col min="12800" max="12800" width="2.85546875" style="3" customWidth="1"/>
    <col min="12801" max="12801" width="37.5703125" style="3" customWidth="1"/>
    <col min="12802" max="12803" width="15.7109375" style="3" customWidth="1"/>
    <col min="12804" max="12804" width="2.85546875" style="3" customWidth="1"/>
    <col min="12805" max="12806" width="15.7109375" style="3" customWidth="1"/>
    <col min="12807" max="12808" width="2.85546875" style="3" customWidth="1"/>
    <col min="12809" max="13055" width="11.42578125" style="3"/>
    <col min="13056" max="13056" width="2.85546875" style="3" customWidth="1"/>
    <col min="13057" max="13057" width="37.5703125" style="3" customWidth="1"/>
    <col min="13058" max="13059" width="15.7109375" style="3" customWidth="1"/>
    <col min="13060" max="13060" width="2.85546875" style="3" customWidth="1"/>
    <col min="13061" max="13062" width="15.7109375" style="3" customWidth="1"/>
    <col min="13063" max="13064" width="2.85546875" style="3" customWidth="1"/>
    <col min="13065" max="13311" width="11.42578125" style="3"/>
    <col min="13312" max="13312" width="2.85546875" style="3" customWidth="1"/>
    <col min="13313" max="13313" width="37.5703125" style="3" customWidth="1"/>
    <col min="13314" max="13315" width="15.7109375" style="3" customWidth="1"/>
    <col min="13316" max="13316" width="2.85546875" style="3" customWidth="1"/>
    <col min="13317" max="13318" width="15.7109375" style="3" customWidth="1"/>
    <col min="13319" max="13320" width="2.85546875" style="3" customWidth="1"/>
    <col min="13321" max="13567" width="11.42578125" style="3"/>
    <col min="13568" max="13568" width="2.85546875" style="3" customWidth="1"/>
    <col min="13569" max="13569" width="37.5703125" style="3" customWidth="1"/>
    <col min="13570" max="13571" width="15.7109375" style="3" customWidth="1"/>
    <col min="13572" max="13572" width="2.85546875" style="3" customWidth="1"/>
    <col min="13573" max="13574" width="15.7109375" style="3" customWidth="1"/>
    <col min="13575" max="13576" width="2.85546875" style="3" customWidth="1"/>
    <col min="13577" max="13823" width="11.42578125" style="3"/>
    <col min="13824" max="13824" width="2.85546875" style="3" customWidth="1"/>
    <col min="13825" max="13825" width="37.5703125" style="3" customWidth="1"/>
    <col min="13826" max="13827" width="15.7109375" style="3" customWidth="1"/>
    <col min="13828" max="13828" width="2.85546875" style="3" customWidth="1"/>
    <col min="13829" max="13830" width="15.7109375" style="3" customWidth="1"/>
    <col min="13831" max="13832" width="2.85546875" style="3" customWidth="1"/>
    <col min="13833" max="14079" width="11.42578125" style="3"/>
    <col min="14080" max="14080" width="2.85546875" style="3" customWidth="1"/>
    <col min="14081" max="14081" width="37.5703125" style="3" customWidth="1"/>
    <col min="14082" max="14083" width="15.7109375" style="3" customWidth="1"/>
    <col min="14084" max="14084" width="2.85546875" style="3" customWidth="1"/>
    <col min="14085" max="14086" width="15.7109375" style="3" customWidth="1"/>
    <col min="14087" max="14088" width="2.85546875" style="3" customWidth="1"/>
    <col min="14089" max="14335" width="11.42578125" style="3"/>
    <col min="14336" max="14336" width="2.85546875" style="3" customWidth="1"/>
    <col min="14337" max="14337" width="37.5703125" style="3" customWidth="1"/>
    <col min="14338" max="14339" width="15.7109375" style="3" customWidth="1"/>
    <col min="14340" max="14340" width="2.85546875" style="3" customWidth="1"/>
    <col min="14341" max="14342" width="15.7109375" style="3" customWidth="1"/>
    <col min="14343" max="14344" width="2.85546875" style="3" customWidth="1"/>
    <col min="14345" max="14591" width="11.42578125" style="3"/>
    <col min="14592" max="14592" width="2.85546875" style="3" customWidth="1"/>
    <col min="14593" max="14593" width="37.5703125" style="3" customWidth="1"/>
    <col min="14594" max="14595" width="15.7109375" style="3" customWidth="1"/>
    <col min="14596" max="14596" width="2.85546875" style="3" customWidth="1"/>
    <col min="14597" max="14598" width="15.7109375" style="3" customWidth="1"/>
    <col min="14599" max="14600" width="2.85546875" style="3" customWidth="1"/>
    <col min="14601" max="14847" width="11.42578125" style="3"/>
    <col min="14848" max="14848" width="2.85546875" style="3" customWidth="1"/>
    <col min="14849" max="14849" width="37.5703125" style="3" customWidth="1"/>
    <col min="14850" max="14851" width="15.7109375" style="3" customWidth="1"/>
    <col min="14852" max="14852" width="2.85546875" style="3" customWidth="1"/>
    <col min="14853" max="14854" width="15.7109375" style="3" customWidth="1"/>
    <col min="14855" max="14856" width="2.85546875" style="3" customWidth="1"/>
    <col min="14857" max="15103" width="11.42578125" style="3"/>
    <col min="15104" max="15104" width="2.85546875" style="3" customWidth="1"/>
    <col min="15105" max="15105" width="37.5703125" style="3" customWidth="1"/>
    <col min="15106" max="15107" width="15.7109375" style="3" customWidth="1"/>
    <col min="15108" max="15108" width="2.85546875" style="3" customWidth="1"/>
    <col min="15109" max="15110" width="15.7109375" style="3" customWidth="1"/>
    <col min="15111" max="15112" width="2.85546875" style="3" customWidth="1"/>
    <col min="15113" max="15359" width="11.42578125" style="3"/>
    <col min="15360" max="15360" width="2.85546875" style="3" customWidth="1"/>
    <col min="15361" max="15361" width="37.5703125" style="3" customWidth="1"/>
    <col min="15362" max="15363" width="15.7109375" style="3" customWidth="1"/>
    <col min="15364" max="15364" width="2.85546875" style="3" customWidth="1"/>
    <col min="15365" max="15366" width="15.7109375" style="3" customWidth="1"/>
    <col min="15367" max="15368" width="2.85546875" style="3" customWidth="1"/>
    <col min="15369" max="15615" width="11.42578125" style="3"/>
    <col min="15616" max="15616" width="2.85546875" style="3" customWidth="1"/>
    <col min="15617" max="15617" width="37.5703125" style="3" customWidth="1"/>
    <col min="15618" max="15619" width="15.7109375" style="3" customWidth="1"/>
    <col min="15620" max="15620" width="2.85546875" style="3" customWidth="1"/>
    <col min="15621" max="15622" width="15.7109375" style="3" customWidth="1"/>
    <col min="15623" max="15624" width="2.85546875" style="3" customWidth="1"/>
    <col min="15625" max="15871" width="11.42578125" style="3"/>
    <col min="15872" max="15872" width="2.85546875" style="3" customWidth="1"/>
    <col min="15873" max="15873" width="37.5703125" style="3" customWidth="1"/>
    <col min="15874" max="15875" width="15.7109375" style="3" customWidth="1"/>
    <col min="15876" max="15876" width="2.85546875" style="3" customWidth="1"/>
    <col min="15877" max="15878" width="15.7109375" style="3" customWidth="1"/>
    <col min="15879" max="15880" width="2.85546875" style="3" customWidth="1"/>
    <col min="15881" max="16127" width="11.42578125" style="3"/>
    <col min="16128" max="16128" width="2.85546875" style="3" customWidth="1"/>
    <col min="16129" max="16129" width="37.5703125" style="3" customWidth="1"/>
    <col min="16130" max="16131" width="15.7109375" style="3" customWidth="1"/>
    <col min="16132" max="16132" width="2.85546875" style="3" customWidth="1"/>
    <col min="16133" max="16134" width="15.7109375" style="3" customWidth="1"/>
    <col min="16135" max="16136" width="2.85546875" style="3" customWidth="1"/>
    <col min="16137" max="16384" width="11.42578125" style="3"/>
  </cols>
  <sheetData>
    <row r="1" spans="1:14" ht="12" customHeight="1" x14ac:dyDescent="0.25">
      <c r="A1" s="1"/>
      <c r="B1" s="1"/>
      <c r="C1" s="1"/>
      <c r="I1" s="1"/>
      <c r="J1" s="1"/>
      <c r="K1" s="1"/>
      <c r="L1" s="1"/>
      <c r="M1" s="1"/>
      <c r="N1" s="1"/>
    </row>
    <row r="2" spans="1:14" ht="12" customHeight="1" x14ac:dyDescent="0.25">
      <c r="A2" s="1"/>
      <c r="B2" s="103" t="s">
        <v>702</v>
      </c>
      <c r="C2" s="5"/>
      <c r="D2" s="5"/>
      <c r="G2" s="2"/>
      <c r="H2" s="101"/>
      <c r="I2" s="1"/>
      <c r="J2" s="1"/>
      <c r="K2" s="1"/>
      <c r="L2" s="1"/>
    </row>
    <row r="3" spans="1:14" ht="12" customHeight="1" x14ac:dyDescent="0.25">
      <c r="A3" s="1"/>
      <c r="B3" s="103" t="s">
        <v>202</v>
      </c>
      <c r="D3" s="1634"/>
      <c r="F3" s="103" t="s">
        <v>203</v>
      </c>
      <c r="G3" s="2"/>
      <c r="H3" s="101"/>
      <c r="I3" s="1"/>
      <c r="J3" s="1"/>
      <c r="K3" s="1"/>
    </row>
    <row r="4" spans="1:14" ht="12" customHeight="1" x14ac:dyDescent="0.25">
      <c r="A4" s="10"/>
      <c r="B4" s="82" t="s">
        <v>204</v>
      </c>
      <c r="C4" s="82"/>
      <c r="D4" s="1634"/>
      <c r="E4" s="180"/>
      <c r="F4" s="82" t="s">
        <v>205</v>
      </c>
      <c r="G4" s="2"/>
      <c r="H4" s="101"/>
      <c r="I4" s="1"/>
      <c r="J4" s="1"/>
      <c r="K4" s="1"/>
    </row>
    <row r="5" spans="1:14" ht="12" customHeight="1" x14ac:dyDescent="0.25">
      <c r="A5" s="12"/>
      <c r="B5" s="2288" t="s">
        <v>4</v>
      </c>
      <c r="C5" s="2288" t="s">
        <v>586</v>
      </c>
      <c r="D5" s="2288" t="s">
        <v>6</v>
      </c>
      <c r="E5" s="131"/>
      <c r="F5" s="2288" t="s">
        <v>586</v>
      </c>
      <c r="G5" s="2288" t="s">
        <v>6</v>
      </c>
      <c r="H5" s="5"/>
      <c r="I5" s="1"/>
      <c r="J5" s="1"/>
      <c r="K5" s="1"/>
    </row>
    <row r="6" spans="1:14" ht="12" customHeight="1" x14ac:dyDescent="0.25">
      <c r="A6" s="12"/>
      <c r="B6" s="2289"/>
      <c r="C6" s="2289"/>
      <c r="D6" s="2289"/>
      <c r="E6" s="190"/>
      <c r="F6" s="2289"/>
      <c r="G6" s="2289"/>
      <c r="H6" s="5"/>
      <c r="I6" s="1"/>
      <c r="J6" s="1"/>
      <c r="K6" s="1"/>
    </row>
    <row r="7" spans="1:14" ht="12" customHeight="1" x14ac:dyDescent="0.25">
      <c r="A7" s="12"/>
      <c r="B7" s="2290"/>
      <c r="C7" s="2290"/>
      <c r="D7" s="2290"/>
      <c r="E7" s="1633"/>
      <c r="F7" s="2290"/>
      <c r="G7" s="2290"/>
      <c r="H7" s="7"/>
      <c r="I7" s="10"/>
      <c r="J7" s="10"/>
      <c r="K7" s="10"/>
    </row>
    <row r="8" spans="1:14" ht="12" customHeight="1" x14ac:dyDescent="0.25">
      <c r="A8" s="16"/>
      <c r="B8" s="16"/>
      <c r="C8" s="16"/>
      <c r="D8" s="16"/>
      <c r="E8" s="191"/>
      <c r="F8" s="16"/>
      <c r="G8" s="16"/>
      <c r="H8" s="5"/>
      <c r="I8" s="12"/>
      <c r="J8" s="12"/>
      <c r="K8" s="12"/>
    </row>
    <row r="9" spans="1:14" ht="12" customHeight="1" x14ac:dyDescent="0.25">
      <c r="A9" s="1"/>
      <c r="B9" s="353" t="s">
        <v>8</v>
      </c>
      <c r="C9" s="21"/>
      <c r="D9" s="21"/>
      <c r="E9" s="247"/>
      <c r="F9" s="21"/>
      <c r="G9" s="21"/>
      <c r="H9" s="108"/>
      <c r="I9" s="12"/>
      <c r="J9" s="12"/>
    </row>
    <row r="10" spans="1:14" ht="12" customHeight="1" x14ac:dyDescent="0.25">
      <c r="A10" s="25"/>
      <c r="B10" s="1023" t="s">
        <v>127</v>
      </c>
      <c r="C10" s="1266">
        <v>1.5720000000000001</v>
      </c>
      <c r="D10" s="1001">
        <v>1.6</v>
      </c>
      <c r="E10" s="581"/>
      <c r="F10" s="1266">
        <v>4.7664140000000002</v>
      </c>
      <c r="G10" s="1001">
        <v>32.795143000000003</v>
      </c>
      <c r="H10" s="16"/>
      <c r="I10" s="16"/>
      <c r="J10" s="16"/>
    </row>
    <row r="11" spans="1:14" ht="12" customHeight="1" x14ac:dyDescent="0.25">
      <c r="A11" s="25"/>
      <c r="B11" s="1024" t="s">
        <v>129</v>
      </c>
      <c r="C11" s="1267">
        <v>0.495</v>
      </c>
      <c r="D11" s="833">
        <v>0.47</v>
      </c>
      <c r="E11" s="581"/>
      <c r="F11" s="1267" t="s">
        <v>123</v>
      </c>
      <c r="G11" s="833">
        <v>203.13</v>
      </c>
      <c r="H11" s="16"/>
      <c r="I11" s="16"/>
      <c r="J11" s="16"/>
    </row>
    <row r="12" spans="1:14" ht="12" customHeight="1" x14ac:dyDescent="0.25">
      <c r="A12" s="25"/>
      <c r="B12" s="1024" t="s">
        <v>128</v>
      </c>
      <c r="C12" s="1267">
        <v>1.5269999999999999</v>
      </c>
      <c r="D12" s="833">
        <v>1.401</v>
      </c>
      <c r="E12" s="581"/>
      <c r="F12" s="1267">
        <v>9.86</v>
      </c>
      <c r="G12" s="833">
        <v>6</v>
      </c>
      <c r="H12" s="1"/>
      <c r="I12" s="1"/>
      <c r="J12" s="1"/>
    </row>
    <row r="13" spans="1:14" ht="12" customHeight="1" x14ac:dyDescent="0.25">
      <c r="A13" s="25"/>
      <c r="B13" s="1025" t="s">
        <v>135</v>
      </c>
      <c r="C13" s="1268">
        <v>67.040000000000006</v>
      </c>
      <c r="D13" s="1074">
        <v>47.521000000000001</v>
      </c>
      <c r="E13" s="581"/>
      <c r="F13" s="1268" t="s">
        <v>123</v>
      </c>
      <c r="G13" s="1074" t="s">
        <v>123</v>
      </c>
      <c r="H13" s="1"/>
      <c r="I13" s="1"/>
      <c r="J13" s="1"/>
    </row>
    <row r="14" spans="1:14" ht="12" customHeight="1" x14ac:dyDescent="0.25">
      <c r="A14" s="25"/>
      <c r="B14" s="140"/>
      <c r="C14" s="1269"/>
      <c r="D14" s="1269"/>
      <c r="E14" s="581"/>
      <c r="F14" s="1269"/>
      <c r="G14" s="1269"/>
      <c r="H14" s="1"/>
      <c r="I14" s="1"/>
      <c r="J14" s="1"/>
    </row>
    <row r="15" spans="1:14" ht="12" customHeight="1" x14ac:dyDescent="0.25">
      <c r="A15" s="1"/>
      <c r="B15" s="49"/>
      <c r="C15" s="147"/>
      <c r="D15" s="147"/>
      <c r="E15" s="581"/>
      <c r="F15" s="147"/>
      <c r="G15" s="147"/>
      <c r="H15" s="1"/>
      <c r="I15" s="1"/>
      <c r="J15" s="1"/>
    </row>
    <row r="16" spans="1:14" ht="12" customHeight="1" x14ac:dyDescent="0.25">
      <c r="A16" s="1"/>
      <c r="B16" s="353" t="s">
        <v>27</v>
      </c>
      <c r="C16" s="28"/>
      <c r="D16" s="28"/>
      <c r="E16" s="581"/>
      <c r="F16" s="28"/>
      <c r="G16" s="28"/>
      <c r="H16" s="21"/>
      <c r="I16" s="21"/>
      <c r="J16" s="21"/>
    </row>
    <row r="17" spans="1:11" ht="12" customHeight="1" x14ac:dyDescent="0.25">
      <c r="A17" s="25"/>
      <c r="B17" s="1063" t="s">
        <v>140</v>
      </c>
      <c r="C17" s="1250">
        <v>3954.1</v>
      </c>
      <c r="D17" s="1060">
        <v>3250.5169999999998</v>
      </c>
      <c r="E17" s="581"/>
      <c r="F17" s="1250">
        <v>4777.83</v>
      </c>
      <c r="G17" s="1060">
        <v>2639.1</v>
      </c>
      <c r="H17" s="21"/>
      <c r="I17" s="21"/>
      <c r="J17" s="21"/>
    </row>
    <row r="18" spans="1:11" ht="12" customHeight="1" x14ac:dyDescent="0.25">
      <c r="A18" s="1"/>
      <c r="B18" s="140"/>
      <c r="C18" s="1270"/>
      <c r="D18" s="1270"/>
      <c r="E18" s="581"/>
      <c r="F18" s="1270"/>
      <c r="G18" s="1270"/>
      <c r="H18" s="1"/>
      <c r="I18" s="1"/>
      <c r="J18" s="1"/>
    </row>
    <row r="19" spans="1:11" ht="12" customHeight="1" x14ac:dyDescent="0.25">
      <c r="A19" s="1"/>
      <c r="B19" s="40"/>
      <c r="C19" s="21"/>
      <c r="D19" s="21"/>
      <c r="E19" s="581"/>
      <c r="F19" s="21"/>
      <c r="G19" s="21"/>
      <c r="H19" s="21"/>
      <c r="I19" s="21"/>
      <c r="J19" s="21"/>
    </row>
    <row r="20" spans="1:11" ht="12" customHeight="1" x14ac:dyDescent="0.25">
      <c r="A20" s="25"/>
      <c r="B20" s="353" t="s">
        <v>59</v>
      </c>
      <c r="C20" s="28"/>
      <c r="D20" s="28"/>
      <c r="E20" s="581"/>
      <c r="F20" s="28"/>
      <c r="G20" s="28"/>
      <c r="H20" s="21"/>
      <c r="I20" s="21"/>
      <c r="J20" s="21"/>
    </row>
    <row r="21" spans="1:11" ht="12" customHeight="1" x14ac:dyDescent="0.25">
      <c r="A21" s="25"/>
      <c r="B21" s="1023" t="s">
        <v>152</v>
      </c>
      <c r="C21" s="1266">
        <v>10.085000000000001</v>
      </c>
      <c r="D21" s="1001">
        <v>11.098000000000001</v>
      </c>
      <c r="E21" s="581"/>
      <c r="F21" s="1266">
        <v>69</v>
      </c>
      <c r="G21" s="1001">
        <v>109</v>
      </c>
      <c r="H21" s="21"/>
      <c r="I21" s="21"/>
      <c r="J21" s="21"/>
    </row>
    <row r="22" spans="1:11" ht="12" customHeight="1" x14ac:dyDescent="0.25">
      <c r="A22" s="25"/>
      <c r="B22" s="1418" t="s">
        <v>554</v>
      </c>
      <c r="C22" s="1644">
        <v>15.03</v>
      </c>
      <c r="D22" s="1645">
        <v>13.707000000000001</v>
      </c>
      <c r="E22" s="581"/>
      <c r="F22" s="1267">
        <v>775.00914499999999</v>
      </c>
      <c r="G22" s="833">
        <v>778.232574</v>
      </c>
      <c r="H22" s="1"/>
      <c r="I22" s="1"/>
      <c r="J22" s="1"/>
    </row>
    <row r="23" spans="1:11" ht="12" customHeight="1" x14ac:dyDescent="0.25">
      <c r="A23" s="25"/>
      <c r="B23" s="1418" t="s">
        <v>156</v>
      </c>
      <c r="C23" s="1644">
        <v>117.54900000000001</v>
      </c>
      <c r="D23" s="1645">
        <v>74.363</v>
      </c>
      <c r="E23" s="581"/>
      <c r="F23" s="1267">
        <v>217431577</v>
      </c>
      <c r="G23" s="833">
        <v>183.84100000000001</v>
      </c>
      <c r="H23" s="1"/>
      <c r="I23" s="1"/>
      <c r="J23" s="1"/>
    </row>
    <row r="24" spans="1:11" ht="12" customHeight="1" x14ac:dyDescent="0.25">
      <c r="A24" s="1692"/>
      <c r="B24" s="1418" t="s">
        <v>158</v>
      </c>
      <c r="C24" s="1644">
        <v>798.2</v>
      </c>
      <c r="D24" s="1645">
        <v>650.79999999999995</v>
      </c>
      <c r="E24" s="581"/>
      <c r="F24" s="1267">
        <v>0</v>
      </c>
      <c r="G24" s="833">
        <v>0</v>
      </c>
      <c r="H24" s="1"/>
      <c r="I24" s="1"/>
      <c r="J24" s="1"/>
    </row>
    <row r="25" spans="1:11" ht="12" customHeight="1" x14ac:dyDescent="0.25">
      <c r="A25" s="25"/>
      <c r="B25" s="1024" t="s">
        <v>160</v>
      </c>
      <c r="C25" s="1267">
        <v>1743.56</v>
      </c>
      <c r="D25" s="833">
        <v>1346.826</v>
      </c>
      <c r="E25" s="581"/>
      <c r="F25" s="1267">
        <v>1906.089682</v>
      </c>
      <c r="G25" s="833">
        <v>1016.847809</v>
      </c>
      <c r="H25" s="1"/>
      <c r="I25" s="1"/>
      <c r="J25" s="1"/>
    </row>
    <row r="26" spans="1:11" ht="12" customHeight="1" x14ac:dyDescent="0.25">
      <c r="A26" s="25"/>
      <c r="B26" s="1024" t="s">
        <v>166</v>
      </c>
      <c r="C26" s="1267">
        <v>326133.27599999995</v>
      </c>
      <c r="D26" s="833">
        <v>322394.90999999997</v>
      </c>
      <c r="E26" s="581"/>
      <c r="F26" s="1267">
        <v>428401.517192</v>
      </c>
      <c r="G26" s="833" t="s">
        <v>123</v>
      </c>
      <c r="H26" s="1"/>
      <c r="I26" s="1"/>
      <c r="J26" s="1"/>
    </row>
    <row r="27" spans="1:11" x14ac:dyDescent="0.25">
      <c r="A27" s="25"/>
      <c r="B27" s="1024" t="s">
        <v>164</v>
      </c>
      <c r="C27" s="1267">
        <v>49.189</v>
      </c>
      <c r="D27" s="833">
        <v>81.593999999999994</v>
      </c>
      <c r="E27" s="581"/>
      <c r="F27" s="1267">
        <v>11.148999999999999</v>
      </c>
      <c r="G27" s="833">
        <v>19.100000000000001</v>
      </c>
      <c r="H27" s="1"/>
      <c r="I27" s="1"/>
      <c r="J27" s="1"/>
    </row>
    <row r="28" spans="1:11" x14ac:dyDescent="0.25">
      <c r="A28" s="25"/>
      <c r="B28" s="1646" t="s">
        <v>173</v>
      </c>
      <c r="C28" s="1647">
        <v>14408</v>
      </c>
      <c r="D28" s="1648">
        <v>18720</v>
      </c>
      <c r="E28" s="581"/>
      <c r="F28" s="1647">
        <v>193090</v>
      </c>
      <c r="G28" s="1648">
        <v>253841</v>
      </c>
      <c r="H28" s="1"/>
      <c r="I28" s="1"/>
      <c r="J28" s="1"/>
    </row>
    <row r="29" spans="1:11" x14ac:dyDescent="0.25">
      <c r="A29" s="25"/>
      <c r="B29" s="1642" t="s">
        <v>569</v>
      </c>
      <c r="C29" s="1647">
        <v>360.18</v>
      </c>
      <c r="D29" s="1648">
        <v>435.77499999999998</v>
      </c>
      <c r="E29" s="581"/>
      <c r="F29" s="1647">
        <v>189.23</v>
      </c>
      <c r="G29" s="1648">
        <v>236.6</v>
      </c>
      <c r="H29" s="1"/>
      <c r="I29" s="1"/>
      <c r="J29" s="1"/>
      <c r="K29" s="1"/>
    </row>
    <row r="30" spans="1:11" x14ac:dyDescent="0.25">
      <c r="A30" s="25"/>
      <c r="B30" s="1725" t="s">
        <v>175</v>
      </c>
      <c r="C30" s="1647">
        <v>38.83</v>
      </c>
      <c r="D30" s="1648">
        <v>51.856000000000002</v>
      </c>
      <c r="E30" s="581"/>
      <c r="F30" s="1647" t="s">
        <v>123</v>
      </c>
      <c r="G30" s="1648" t="s">
        <v>123</v>
      </c>
      <c r="H30" s="1"/>
      <c r="I30" s="1"/>
      <c r="J30" s="1"/>
      <c r="K30" s="1"/>
    </row>
    <row r="31" spans="1:11" ht="13.5" customHeight="1" x14ac:dyDescent="0.25">
      <c r="A31" s="25"/>
      <c r="B31" s="1646" t="s">
        <v>177</v>
      </c>
      <c r="C31" s="1647">
        <v>20888.825000000001</v>
      </c>
      <c r="D31" s="1648">
        <v>18433.080999999998</v>
      </c>
      <c r="E31" s="581"/>
      <c r="F31" s="1647">
        <v>16863</v>
      </c>
      <c r="G31" s="1648">
        <v>16368</v>
      </c>
      <c r="H31" s="1"/>
      <c r="I31" s="1"/>
      <c r="J31" s="1"/>
      <c r="K31" s="1"/>
    </row>
    <row r="32" spans="1:11" ht="12" customHeight="1" x14ac:dyDescent="0.25">
      <c r="A32" s="25"/>
      <c r="B32" s="1025" t="s">
        <v>180</v>
      </c>
      <c r="C32" s="1268">
        <v>189.268</v>
      </c>
      <c r="D32" s="1074">
        <v>136.065</v>
      </c>
      <c r="E32" s="581"/>
      <c r="F32" s="1268" t="s">
        <v>123</v>
      </c>
      <c r="G32" s="1074" t="s">
        <v>123</v>
      </c>
      <c r="H32" s="1"/>
      <c r="I32" s="1"/>
      <c r="J32" s="1"/>
      <c r="K32" s="1"/>
    </row>
    <row r="33" spans="1:11" ht="12" customHeight="1" x14ac:dyDescent="0.25">
      <c r="A33" s="198"/>
      <c r="B33" s="3"/>
      <c r="C33" s="3"/>
      <c r="D33" s="3"/>
      <c r="E33" s="3"/>
      <c r="F33" s="3"/>
      <c r="G33" s="3"/>
      <c r="H33" s="3"/>
      <c r="I33" s="1"/>
      <c r="J33" s="1"/>
      <c r="K33" s="1"/>
    </row>
    <row r="34" spans="1:11" ht="12" customHeight="1" x14ac:dyDescent="0.25">
      <c r="A34" s="1"/>
      <c r="B34" s="140"/>
      <c r="C34" s="201"/>
      <c r="D34" s="201"/>
      <c r="E34" s="581"/>
      <c r="F34" s="147"/>
      <c r="G34" s="147"/>
      <c r="H34" s="1"/>
      <c r="I34" s="1"/>
      <c r="J34" s="1"/>
      <c r="K34" s="1"/>
    </row>
    <row r="35" spans="1:11" ht="12" customHeight="1" x14ac:dyDescent="0.25">
      <c r="F35" s="101"/>
      <c r="G35" s="2"/>
      <c r="H35" s="3"/>
    </row>
    <row r="36" spans="1:11" ht="12" customHeight="1" x14ac:dyDescent="0.25">
      <c r="B36" s="103" t="s">
        <v>703</v>
      </c>
      <c r="C36" s="2"/>
      <c r="G36" s="2"/>
      <c r="H36" s="3"/>
    </row>
    <row r="37" spans="1:11" ht="12" customHeight="1" x14ac:dyDescent="0.25">
      <c r="B37" s="103" t="s">
        <v>659</v>
      </c>
      <c r="C37" s="2"/>
      <c r="D37" s="101"/>
      <c r="H37" s="3"/>
    </row>
    <row r="38" spans="1:11" ht="12" customHeight="1" x14ac:dyDescent="0.25">
      <c r="B38" s="82" t="s">
        <v>205</v>
      </c>
      <c r="C38" s="2"/>
      <c r="D38" s="101"/>
      <c r="H38" s="3"/>
    </row>
    <row r="39" spans="1:11" ht="12" customHeight="1" x14ac:dyDescent="0.25">
      <c r="B39" s="2301" t="s">
        <v>4</v>
      </c>
      <c r="C39" s="2301" t="s">
        <v>586</v>
      </c>
      <c r="D39" s="2288" t="s">
        <v>6</v>
      </c>
      <c r="F39" s="2301" t="s">
        <v>586</v>
      </c>
      <c r="G39" s="2288" t="s">
        <v>6</v>
      </c>
      <c r="H39" s="3"/>
    </row>
    <row r="40" spans="1:11" ht="12" customHeight="1" x14ac:dyDescent="0.25">
      <c r="B40" s="2289"/>
      <c r="C40" s="2289"/>
      <c r="D40" s="2289"/>
      <c r="F40" s="2289"/>
      <c r="G40" s="2289"/>
      <c r="H40" s="3"/>
    </row>
    <row r="41" spans="1:11" ht="12" customHeight="1" x14ac:dyDescent="0.25">
      <c r="B41" s="2290"/>
      <c r="C41" s="2290"/>
      <c r="D41" s="2290"/>
      <c r="F41" s="2290"/>
      <c r="G41" s="2290"/>
      <c r="H41" s="3"/>
    </row>
    <row r="42" spans="1:11" ht="12" customHeight="1" x14ac:dyDescent="0.25">
      <c r="B42" s="16"/>
      <c r="C42" s="16"/>
      <c r="D42" s="16"/>
      <c r="F42" s="16"/>
      <c r="G42" s="16"/>
      <c r="H42" s="3"/>
    </row>
    <row r="43" spans="1:11" ht="12" customHeight="1" x14ac:dyDescent="0.25">
      <c r="B43" s="353" t="s">
        <v>8</v>
      </c>
      <c r="C43" s="21"/>
      <c r="D43" s="21"/>
      <c r="F43" s="21"/>
      <c r="G43" s="21"/>
      <c r="H43" s="3"/>
    </row>
    <row r="44" spans="1:11" ht="12" customHeight="1" x14ac:dyDescent="0.25">
      <c r="B44" s="1063" t="s">
        <v>127</v>
      </c>
      <c r="C44" s="2034">
        <v>1.3220000000000001</v>
      </c>
      <c r="D44" s="1251">
        <v>0.8</v>
      </c>
      <c r="F44" s="2034">
        <v>0.69803599999999999</v>
      </c>
      <c r="G44" s="1251">
        <v>0.69803599999999999</v>
      </c>
      <c r="H44" s="3"/>
    </row>
    <row r="45" spans="1:11" ht="12" customHeight="1" x14ac:dyDescent="0.25">
      <c r="B45" s="140" t="s">
        <v>26</v>
      </c>
      <c r="C45" s="1269"/>
      <c r="D45" s="1269"/>
      <c r="F45" s="1269"/>
      <c r="G45" s="1269"/>
      <c r="H45" s="3"/>
    </row>
    <row r="46" spans="1:11" ht="12" customHeight="1" x14ac:dyDescent="0.25">
      <c r="A46" s="82"/>
      <c r="B46" s="49"/>
      <c r="C46" s="147"/>
      <c r="D46" s="147"/>
      <c r="F46" s="147"/>
      <c r="G46" s="147"/>
      <c r="H46" s="3"/>
    </row>
    <row r="47" spans="1:11" x14ac:dyDescent="0.25">
      <c r="B47" s="353" t="s">
        <v>27</v>
      </c>
      <c r="C47" s="28"/>
      <c r="D47" s="28"/>
      <c r="F47" s="28"/>
      <c r="G47" s="28"/>
      <c r="H47" s="3"/>
    </row>
    <row r="48" spans="1:11" x14ac:dyDescent="0.25">
      <c r="B48" s="1255" t="s">
        <v>144</v>
      </c>
      <c r="C48" s="2026">
        <v>7.4539999999999997</v>
      </c>
      <c r="D48" s="2027">
        <v>8.0459999999999994</v>
      </c>
      <c r="F48" s="2026" t="s">
        <v>123</v>
      </c>
      <c r="G48" s="2027" t="s">
        <v>123</v>
      </c>
      <c r="H48" s="3"/>
    </row>
    <row r="49" spans="2:8" x14ac:dyDescent="0.25">
      <c r="B49" s="140"/>
      <c r="C49" s="1270"/>
      <c r="D49" s="1270"/>
      <c r="F49" s="1270"/>
      <c r="G49" s="1270"/>
      <c r="H49" s="3"/>
    </row>
    <row r="50" spans="2:8" x14ac:dyDescent="0.25">
      <c r="B50" s="40"/>
      <c r="C50" s="21"/>
      <c r="D50" s="21"/>
      <c r="F50" s="21"/>
      <c r="G50" s="21"/>
      <c r="H50" s="3"/>
    </row>
    <row r="51" spans="2:8" x14ac:dyDescent="0.25">
      <c r="B51" s="353" t="s">
        <v>59</v>
      </c>
      <c r="C51" s="28"/>
      <c r="D51" s="28"/>
      <c r="F51" s="28"/>
      <c r="G51" s="28"/>
      <c r="H51" s="3"/>
    </row>
    <row r="52" spans="2:8" x14ac:dyDescent="0.25">
      <c r="B52" s="1023" t="s">
        <v>173</v>
      </c>
      <c r="C52" s="1264">
        <v>0.2</v>
      </c>
      <c r="D52" s="854">
        <v>0.01</v>
      </c>
      <c r="F52" s="2024">
        <v>20510</v>
      </c>
      <c r="G52" s="2025">
        <v>18374</v>
      </c>
      <c r="H52" s="3"/>
    </row>
    <row r="53" spans="2:8" x14ac:dyDescent="0.25">
      <c r="B53" s="1642" t="s">
        <v>569</v>
      </c>
      <c r="C53" s="2267">
        <v>0.1</v>
      </c>
      <c r="D53" s="1641">
        <v>0.1</v>
      </c>
      <c r="F53" s="1647">
        <v>87.144999999999996</v>
      </c>
      <c r="G53" s="1648">
        <v>36.840000000000003</v>
      </c>
      <c r="H53" s="3"/>
    </row>
    <row r="54" spans="2:8" x14ac:dyDescent="0.25">
      <c r="B54" s="1646" t="s">
        <v>175</v>
      </c>
      <c r="C54" s="2267">
        <v>45.978000000000002</v>
      </c>
      <c r="D54" s="1641">
        <v>48.771999999999998</v>
      </c>
      <c r="F54" s="1647" t="s">
        <v>123</v>
      </c>
      <c r="G54" s="1648" t="s">
        <v>123</v>
      </c>
      <c r="H54" s="3"/>
    </row>
    <row r="55" spans="2:8" x14ac:dyDescent="0.25">
      <c r="B55" s="1025" t="s">
        <v>177</v>
      </c>
      <c r="C55" s="1268">
        <v>2.38</v>
      </c>
      <c r="D55" s="1074">
        <v>3.3</v>
      </c>
      <c r="F55" s="1268">
        <v>1990</v>
      </c>
      <c r="G55" s="1074">
        <v>1900</v>
      </c>
      <c r="H55" s="3"/>
    </row>
    <row r="56" spans="2:8" x14ac:dyDescent="0.25">
      <c r="F56" s="101"/>
      <c r="G56" s="2"/>
      <c r="H56" s="3"/>
    </row>
  </sheetData>
  <mergeCells count="10">
    <mergeCell ref="G5:G7"/>
    <mergeCell ref="F39:F41"/>
    <mergeCell ref="G39:G41"/>
    <mergeCell ref="F5:F7"/>
    <mergeCell ref="B5:B7"/>
    <mergeCell ref="C5:C7"/>
    <mergeCell ref="D5:D7"/>
    <mergeCell ref="B39:B41"/>
    <mergeCell ref="C39:C41"/>
    <mergeCell ref="D39:D41"/>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B2:J33"/>
  <sheetViews>
    <sheetView showGridLines="0" zoomScale="85" zoomScaleNormal="85" workbookViewId="0">
      <selection activeCell="M41" sqref="M41"/>
    </sheetView>
  </sheetViews>
  <sheetFormatPr defaultRowHeight="15" x14ac:dyDescent="0.25"/>
  <cols>
    <col min="1" max="1" width="3.5703125" customWidth="1"/>
    <col min="2" max="2" width="45.42578125" bestFit="1" customWidth="1"/>
    <col min="3" max="3" width="13.5703125" bestFit="1" customWidth="1"/>
    <col min="4" max="4" width="12.42578125" bestFit="1" customWidth="1"/>
    <col min="5" max="5" width="17.5703125" customWidth="1"/>
    <col min="6" max="6" width="5" customWidth="1"/>
    <col min="7" max="7" width="18.5703125" customWidth="1"/>
    <col min="8" max="8" width="23" customWidth="1"/>
    <col min="9" max="9" width="17.42578125" customWidth="1"/>
  </cols>
  <sheetData>
    <row r="2" spans="2:10" x14ac:dyDescent="0.25">
      <c r="B2" s="209" t="s">
        <v>708</v>
      </c>
      <c r="C2" s="5"/>
      <c r="D2" s="5"/>
      <c r="E2" s="5"/>
      <c r="F2" s="2"/>
      <c r="G2" s="5"/>
      <c r="H2" s="5"/>
      <c r="I2" s="5"/>
      <c r="J2" s="3"/>
    </row>
    <row r="3" spans="2:10" x14ac:dyDescent="0.25">
      <c r="B3" s="103" t="s">
        <v>213</v>
      </c>
      <c r="C3" s="82"/>
      <c r="D3" s="1314"/>
      <c r="E3" s="1314"/>
      <c r="F3" s="2"/>
      <c r="G3" s="82"/>
      <c r="H3" s="1314"/>
      <c r="I3" s="1314"/>
      <c r="J3" s="3"/>
    </row>
    <row r="4" spans="2:10" x14ac:dyDescent="0.25">
      <c r="B4" s="2288" t="s">
        <v>4</v>
      </c>
      <c r="C4" s="2298">
        <v>2017</v>
      </c>
      <c r="D4" s="2299"/>
      <c r="E4" s="2300"/>
      <c r="F4" s="2"/>
      <c r="G4" s="2298">
        <v>2016</v>
      </c>
      <c r="H4" s="2299"/>
      <c r="I4" s="2300"/>
      <c r="J4" s="3"/>
    </row>
    <row r="5" spans="2:10" ht="30" x14ac:dyDescent="0.25">
      <c r="B5" s="2289"/>
      <c r="C5" s="1313" t="s">
        <v>214</v>
      </c>
      <c r="D5" s="1313" t="s">
        <v>215</v>
      </c>
      <c r="E5" s="1312" t="s">
        <v>216</v>
      </c>
      <c r="F5" s="101"/>
      <c r="G5" s="1312" t="s">
        <v>214</v>
      </c>
      <c r="H5" s="1312" t="s">
        <v>215</v>
      </c>
      <c r="I5" s="1312" t="s">
        <v>216</v>
      </c>
      <c r="J5" s="3"/>
    </row>
    <row r="6" spans="2:10" x14ac:dyDescent="0.25">
      <c r="B6" s="16"/>
      <c r="C6" s="16"/>
      <c r="D6" s="16"/>
      <c r="E6" s="16"/>
      <c r="F6" s="2"/>
      <c r="G6" s="16"/>
      <c r="H6" s="16"/>
      <c r="I6" s="16"/>
      <c r="J6" s="3"/>
    </row>
    <row r="7" spans="2:10" x14ac:dyDescent="0.25">
      <c r="B7" s="20" t="s">
        <v>8</v>
      </c>
      <c r="C7" s="21"/>
      <c r="D7" s="21"/>
      <c r="E7" s="21"/>
      <c r="F7" s="102"/>
      <c r="G7" s="21"/>
      <c r="H7" s="21"/>
      <c r="I7" s="21"/>
      <c r="J7" s="3"/>
    </row>
    <row r="8" spans="2:10" x14ac:dyDescent="0.25">
      <c r="B8" s="1026" t="s">
        <v>127</v>
      </c>
      <c r="C8" s="586">
        <v>9</v>
      </c>
      <c r="D8" s="586">
        <v>9</v>
      </c>
      <c r="E8" s="1010" t="s">
        <v>123</v>
      </c>
      <c r="F8" s="102"/>
      <c r="G8" s="586">
        <v>9</v>
      </c>
      <c r="H8" s="571">
        <v>9</v>
      </c>
      <c r="I8" s="572" t="s">
        <v>123</v>
      </c>
      <c r="J8" s="3"/>
    </row>
    <row r="9" spans="2:10" x14ac:dyDescent="0.25">
      <c r="B9" s="1029" t="s">
        <v>128</v>
      </c>
      <c r="C9" s="588">
        <v>24</v>
      </c>
      <c r="D9" s="588">
        <v>24</v>
      </c>
      <c r="E9" s="1071">
        <v>0</v>
      </c>
      <c r="F9" s="147"/>
      <c r="G9" s="588">
        <v>25</v>
      </c>
      <c r="H9" s="589">
        <v>25</v>
      </c>
      <c r="I9" s="590">
        <v>0</v>
      </c>
      <c r="J9" s="3"/>
    </row>
    <row r="10" spans="2:10" x14ac:dyDescent="0.25">
      <c r="B10" s="236"/>
      <c r="C10" s="236"/>
      <c r="D10" s="236"/>
      <c r="E10" s="236"/>
      <c r="F10" s="236"/>
      <c r="G10" s="235"/>
      <c r="H10" s="235"/>
      <c r="I10" s="235"/>
      <c r="J10" s="3"/>
    </row>
    <row r="11" spans="2:10" x14ac:dyDescent="0.25">
      <c r="B11" s="49"/>
      <c r="C11" s="550"/>
      <c r="D11" s="550"/>
      <c r="E11" s="550"/>
      <c r="F11" s="147"/>
      <c r="G11" s="236"/>
      <c r="H11" s="236"/>
      <c r="I11" s="236"/>
      <c r="J11" s="3"/>
    </row>
    <row r="12" spans="2:10" x14ac:dyDescent="0.25">
      <c r="B12" s="20" t="s">
        <v>27</v>
      </c>
      <c r="C12" s="550"/>
      <c r="D12" s="550"/>
      <c r="E12" s="550"/>
      <c r="F12" s="147"/>
      <c r="G12" s="236"/>
      <c r="H12" s="236"/>
      <c r="I12" s="236"/>
      <c r="J12" s="3"/>
    </row>
    <row r="13" spans="2:10" x14ac:dyDescent="0.25">
      <c r="B13" s="1255" t="s">
        <v>140</v>
      </c>
      <c r="C13" s="1257">
        <v>137</v>
      </c>
      <c r="D13" s="1257">
        <v>0</v>
      </c>
      <c r="E13" s="1258">
        <v>0</v>
      </c>
      <c r="F13" s="147"/>
      <c r="G13" s="1259">
        <v>133</v>
      </c>
      <c r="H13" s="1260">
        <v>0</v>
      </c>
      <c r="I13" s="1261">
        <v>0</v>
      </c>
      <c r="J13" s="3"/>
    </row>
    <row r="14" spans="2:10" x14ac:dyDescent="0.25">
      <c r="B14" s="63"/>
      <c r="C14" s="549"/>
      <c r="D14" s="549"/>
      <c r="E14" s="549"/>
      <c r="F14" s="147"/>
      <c r="G14" s="235"/>
      <c r="H14" s="235"/>
      <c r="I14" s="235"/>
      <c r="J14" s="3"/>
    </row>
    <row r="15" spans="2:10" x14ac:dyDescent="0.25">
      <c r="B15" s="40"/>
      <c r="C15" s="550"/>
      <c r="D15" s="550"/>
      <c r="E15" s="550"/>
      <c r="F15" s="147"/>
      <c r="G15" s="236"/>
      <c r="H15" s="236"/>
      <c r="I15" s="236"/>
      <c r="J15" s="3"/>
    </row>
    <row r="16" spans="2:10" x14ac:dyDescent="0.25">
      <c r="B16" s="20" t="s">
        <v>59</v>
      </c>
      <c r="C16" s="550"/>
      <c r="D16" s="550"/>
      <c r="E16" s="550"/>
      <c r="F16" s="147"/>
      <c r="G16" s="236"/>
      <c r="H16" s="236"/>
      <c r="I16" s="236"/>
      <c r="J16" s="3"/>
    </row>
    <row r="17" spans="2:10" x14ac:dyDescent="0.25">
      <c r="B17" s="1026" t="s">
        <v>152</v>
      </c>
      <c r="C17" s="586">
        <v>14</v>
      </c>
      <c r="D17" s="586">
        <v>14</v>
      </c>
      <c r="E17" s="1010">
        <v>0</v>
      </c>
      <c r="F17" s="147"/>
      <c r="G17" s="586">
        <v>15</v>
      </c>
      <c r="H17" s="571">
        <v>15</v>
      </c>
      <c r="I17" s="572">
        <v>0</v>
      </c>
      <c r="J17" s="3"/>
    </row>
    <row r="18" spans="2:10" x14ac:dyDescent="0.25">
      <c r="B18" s="1027" t="s">
        <v>554</v>
      </c>
      <c r="C18" s="587">
        <v>4</v>
      </c>
      <c r="D18" s="587">
        <v>4</v>
      </c>
      <c r="E18" s="1012">
        <v>0</v>
      </c>
      <c r="F18" s="147"/>
      <c r="G18" s="587">
        <v>4</v>
      </c>
      <c r="H18" s="1701">
        <v>4</v>
      </c>
      <c r="I18" s="1719">
        <v>0</v>
      </c>
      <c r="J18" s="3"/>
    </row>
    <row r="19" spans="2:10" x14ac:dyDescent="0.25">
      <c r="B19" s="1027" t="s">
        <v>156</v>
      </c>
      <c r="C19" s="587">
        <v>29</v>
      </c>
      <c r="D19" s="587">
        <v>29</v>
      </c>
      <c r="E19" s="1012">
        <v>0</v>
      </c>
      <c r="F19" s="147"/>
      <c r="G19" s="587">
        <v>24</v>
      </c>
      <c r="H19" s="1701">
        <v>24</v>
      </c>
      <c r="I19" s="1719">
        <v>0</v>
      </c>
      <c r="J19" s="3"/>
    </row>
    <row r="20" spans="2:10" x14ac:dyDescent="0.25">
      <c r="B20" s="1027" t="s">
        <v>160</v>
      </c>
      <c r="C20" s="587">
        <v>20</v>
      </c>
      <c r="D20" s="587">
        <v>15</v>
      </c>
      <c r="E20" s="1012">
        <v>13</v>
      </c>
      <c r="F20" s="147"/>
      <c r="G20" s="587">
        <v>19</v>
      </c>
      <c r="H20" s="1701">
        <v>16</v>
      </c>
      <c r="I20" s="1719">
        <v>14</v>
      </c>
      <c r="J20" s="3"/>
    </row>
    <row r="21" spans="2:10" x14ac:dyDescent="0.25">
      <c r="B21" s="1027" t="s">
        <v>164</v>
      </c>
      <c r="C21" s="587">
        <v>13</v>
      </c>
      <c r="D21" s="587">
        <v>13</v>
      </c>
      <c r="E21" s="1012">
        <v>0</v>
      </c>
      <c r="F21" s="147"/>
      <c r="G21" s="587">
        <v>14</v>
      </c>
      <c r="H21" s="1701">
        <v>14</v>
      </c>
      <c r="I21" s="1719">
        <v>0</v>
      </c>
      <c r="J21" s="3"/>
    </row>
    <row r="22" spans="2:10" x14ac:dyDescent="0.25">
      <c r="B22" s="1027" t="s">
        <v>166</v>
      </c>
      <c r="C22" s="1649">
        <v>413</v>
      </c>
      <c r="D22" s="1649" t="s">
        <v>123</v>
      </c>
      <c r="E22" s="1650" t="s">
        <v>123</v>
      </c>
      <c r="F22" s="147"/>
      <c r="G22" s="1649" t="s">
        <v>123</v>
      </c>
      <c r="H22" s="1204" t="s">
        <v>123</v>
      </c>
      <c r="I22" s="1212" t="s">
        <v>123</v>
      </c>
      <c r="J22" s="3"/>
    </row>
    <row r="23" spans="2:10" x14ac:dyDescent="0.25">
      <c r="B23" s="1027" t="s">
        <v>173</v>
      </c>
      <c r="C23" s="1649">
        <v>4281000</v>
      </c>
      <c r="D23" s="1649">
        <v>6267</v>
      </c>
      <c r="E23" s="1650">
        <v>1037</v>
      </c>
      <c r="F23" s="147"/>
      <c r="G23" s="1649">
        <v>4946206</v>
      </c>
      <c r="H23" s="1204">
        <v>8794</v>
      </c>
      <c r="I23" s="1212">
        <v>298</v>
      </c>
      <c r="J23" s="3"/>
    </row>
    <row r="24" spans="2:10" s="1809" customFormat="1" x14ac:dyDescent="0.25">
      <c r="B24" s="1642" t="s">
        <v>569</v>
      </c>
      <c r="C24" s="1649">
        <v>23</v>
      </c>
      <c r="D24" s="1649">
        <v>23</v>
      </c>
      <c r="E24" s="1650">
        <v>0</v>
      </c>
      <c r="F24" s="147"/>
      <c r="G24" s="1649">
        <v>23</v>
      </c>
      <c r="H24" s="1204">
        <v>23</v>
      </c>
      <c r="I24" s="1212">
        <v>0</v>
      </c>
      <c r="J24" s="3"/>
    </row>
    <row r="25" spans="2:10" x14ac:dyDescent="0.25">
      <c r="B25" s="1029" t="s">
        <v>177</v>
      </c>
      <c r="C25" s="588">
        <v>53</v>
      </c>
      <c r="D25" s="588">
        <v>53</v>
      </c>
      <c r="E25" s="1071">
        <v>32</v>
      </c>
      <c r="F25" s="147"/>
      <c r="G25" s="588">
        <v>52</v>
      </c>
      <c r="H25" s="589">
        <v>52</v>
      </c>
      <c r="I25" s="590">
        <v>30</v>
      </c>
      <c r="J25" s="3"/>
    </row>
    <row r="26" spans="2:10" x14ac:dyDescent="0.25">
      <c r="B26" s="6"/>
      <c r="C26" s="1262"/>
      <c r="D26" s="1262"/>
      <c r="E26" s="1263"/>
      <c r="F26" s="102"/>
      <c r="G26" s="247"/>
      <c r="H26" s="247"/>
      <c r="I26" s="247"/>
      <c r="J26" s="3"/>
    </row>
    <row r="27" spans="2:10" x14ac:dyDescent="0.25">
      <c r="B27" s="77"/>
      <c r="C27" s="1"/>
      <c r="D27" s="1"/>
      <c r="E27" s="1"/>
      <c r="F27" s="2"/>
      <c r="G27" s="1"/>
      <c r="H27" s="1"/>
      <c r="I27" s="1"/>
      <c r="J27" s="3"/>
    </row>
    <row r="28" spans="2:10" x14ac:dyDescent="0.25">
      <c r="B28" s="77" t="s">
        <v>105</v>
      </c>
      <c r="C28" s="1"/>
      <c r="D28" s="1"/>
      <c r="E28" s="1"/>
      <c r="F28" s="2"/>
      <c r="G28" s="1"/>
      <c r="H28" s="1"/>
      <c r="I28" s="1"/>
      <c r="J28" s="3"/>
    </row>
    <row r="29" spans="2:10" x14ac:dyDescent="0.25">
      <c r="B29" s="84" t="s">
        <v>106</v>
      </c>
      <c r="C29" s="102"/>
      <c r="D29" s="102"/>
      <c r="E29" s="102"/>
      <c r="F29" s="2"/>
      <c r="G29" s="102"/>
      <c r="H29" s="102"/>
      <c r="I29" s="102"/>
      <c r="J29" s="3"/>
    </row>
    <row r="30" spans="2:10" x14ac:dyDescent="0.25">
      <c r="B30" s="77" t="s">
        <v>125</v>
      </c>
      <c r="C30" s="102"/>
      <c r="D30" s="102"/>
      <c r="E30" s="102"/>
      <c r="F30" s="2"/>
      <c r="G30" s="102"/>
      <c r="H30" s="102"/>
      <c r="I30" s="102"/>
      <c r="J30" s="3"/>
    </row>
    <row r="31" spans="2:10" x14ac:dyDescent="0.25">
      <c r="B31" s="77" t="s">
        <v>126</v>
      </c>
      <c r="C31" s="102"/>
      <c r="D31" s="102"/>
      <c r="E31" s="102"/>
      <c r="F31" s="2"/>
      <c r="G31" s="102"/>
      <c r="H31" s="102"/>
      <c r="I31" s="102"/>
      <c r="J31" s="3"/>
    </row>
    <row r="32" spans="2:10" x14ac:dyDescent="0.25">
      <c r="B32" s="2"/>
      <c r="C32" s="102"/>
      <c r="D32" s="102"/>
      <c r="E32" s="102"/>
      <c r="F32" s="2"/>
      <c r="G32" s="102"/>
      <c r="H32" s="102"/>
      <c r="I32" s="102"/>
      <c r="J32" s="3"/>
    </row>
    <row r="33" spans="2:10" x14ac:dyDescent="0.25">
      <c r="B33" s="102"/>
      <c r="C33" s="102"/>
      <c r="D33" s="2"/>
      <c r="E33" s="2"/>
      <c r="F33" s="2"/>
      <c r="G33" s="101"/>
      <c r="H33" s="2"/>
      <c r="I33" s="3"/>
      <c r="J33" s="3"/>
    </row>
  </sheetData>
  <mergeCells count="3">
    <mergeCell ref="B4:B5"/>
    <mergeCell ref="C4:E4"/>
    <mergeCell ref="G4:I4"/>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AG66"/>
  <sheetViews>
    <sheetView showGridLines="0" zoomScale="85" zoomScaleNormal="85" workbookViewId="0">
      <selection activeCell="P60" sqref="P60"/>
    </sheetView>
  </sheetViews>
  <sheetFormatPr defaultColWidth="11.42578125" defaultRowHeight="12" customHeight="1" x14ac:dyDescent="0.25"/>
  <cols>
    <col min="1" max="1" width="2.85546875" style="3" customWidth="1"/>
    <col min="2" max="2" width="45.85546875" style="3" customWidth="1"/>
    <col min="3" max="3" width="5.28515625" style="101" customWidth="1"/>
    <col min="4" max="4" width="15.7109375" style="3" customWidth="1"/>
    <col min="5" max="5" width="18.42578125" style="3" customWidth="1"/>
    <col min="6" max="6" width="10.7109375" style="3" customWidth="1"/>
    <col min="7" max="7" width="14" style="3" customWidth="1"/>
    <col min="8" max="8" width="9.28515625" style="3" customWidth="1"/>
    <col min="9" max="9" width="12.7109375" style="3" bestFit="1" customWidth="1"/>
    <col min="10" max="12" width="15.7109375" style="3" customWidth="1"/>
    <col min="13" max="13" width="2.85546875" style="3" customWidth="1"/>
    <col min="14" max="14" width="10.85546875" style="3" customWidth="1"/>
    <col min="15" max="15" width="2.85546875" style="3" customWidth="1"/>
    <col min="16" max="17" width="15.7109375" style="3" customWidth="1"/>
    <col min="18" max="19" width="2.85546875" style="3" customWidth="1"/>
    <col min="20" max="20" width="45.85546875" style="3" customWidth="1"/>
    <col min="21" max="24" width="15.7109375" style="3" customWidth="1"/>
    <col min="25" max="25" width="2.85546875" style="3" customWidth="1"/>
    <col min="26" max="29" width="15.7109375" style="3" customWidth="1"/>
    <col min="30" max="30" width="2.85546875" style="3" customWidth="1"/>
    <col min="31" max="31" width="10.85546875" style="3" customWidth="1"/>
    <col min="32" max="32" width="2.85546875" style="3" customWidth="1"/>
    <col min="33" max="256" width="11.42578125" style="2"/>
    <col min="257" max="257" width="2.85546875" style="2" customWidth="1"/>
    <col min="258" max="258" width="45.85546875" style="2" customWidth="1"/>
    <col min="259" max="259" width="5.28515625" style="2" customWidth="1"/>
    <col min="260" max="263" width="15.7109375" style="2" customWidth="1"/>
    <col min="264" max="264" width="2.85546875" style="2" customWidth="1"/>
    <col min="265" max="268" width="15.7109375" style="2" customWidth="1"/>
    <col min="269" max="269" width="2.85546875" style="2" customWidth="1"/>
    <col min="270" max="270" width="10.85546875" style="2" customWidth="1"/>
    <col min="271" max="271" width="2.85546875" style="2" customWidth="1"/>
    <col min="272" max="273" width="15.7109375" style="2" customWidth="1"/>
    <col min="274" max="275" width="2.85546875" style="2" customWidth="1"/>
    <col min="276" max="276" width="45.85546875" style="2" customWidth="1"/>
    <col min="277" max="280" width="15.7109375" style="2" customWidth="1"/>
    <col min="281" max="281" width="2.85546875" style="2" customWidth="1"/>
    <col min="282" max="285" width="15.7109375" style="2" customWidth="1"/>
    <col min="286" max="286" width="2.85546875" style="2" customWidth="1"/>
    <col min="287" max="287" width="10.85546875" style="2" customWidth="1"/>
    <col min="288" max="288" width="2.85546875" style="2" customWidth="1"/>
    <col min="289" max="512" width="11.42578125" style="2"/>
    <col min="513" max="513" width="2.85546875" style="2" customWidth="1"/>
    <col min="514" max="514" width="45.85546875" style="2" customWidth="1"/>
    <col min="515" max="515" width="5.28515625" style="2" customWidth="1"/>
    <col min="516" max="519" width="15.7109375" style="2" customWidth="1"/>
    <col min="520" max="520" width="2.85546875" style="2" customWidth="1"/>
    <col min="521" max="524" width="15.7109375" style="2" customWidth="1"/>
    <col min="525" max="525" width="2.85546875" style="2" customWidth="1"/>
    <col min="526" max="526" width="10.85546875" style="2" customWidth="1"/>
    <col min="527" max="527" width="2.85546875" style="2" customWidth="1"/>
    <col min="528" max="529" width="15.7109375" style="2" customWidth="1"/>
    <col min="530" max="531" width="2.85546875" style="2" customWidth="1"/>
    <col min="532" max="532" width="45.85546875" style="2" customWidth="1"/>
    <col min="533" max="536" width="15.7109375" style="2" customWidth="1"/>
    <col min="537" max="537" width="2.85546875" style="2" customWidth="1"/>
    <col min="538" max="541" width="15.7109375" style="2" customWidth="1"/>
    <col min="542" max="542" width="2.85546875" style="2" customWidth="1"/>
    <col min="543" max="543" width="10.85546875" style="2" customWidth="1"/>
    <col min="544" max="544" width="2.85546875" style="2" customWidth="1"/>
    <col min="545" max="768" width="11.42578125" style="2"/>
    <col min="769" max="769" width="2.85546875" style="2" customWidth="1"/>
    <col min="770" max="770" width="45.85546875" style="2" customWidth="1"/>
    <col min="771" max="771" width="5.28515625" style="2" customWidth="1"/>
    <col min="772" max="775" width="15.7109375" style="2" customWidth="1"/>
    <col min="776" max="776" width="2.85546875" style="2" customWidth="1"/>
    <col min="777" max="780" width="15.7109375" style="2" customWidth="1"/>
    <col min="781" max="781" width="2.85546875" style="2" customWidth="1"/>
    <col min="782" max="782" width="10.85546875" style="2" customWidth="1"/>
    <col min="783" max="783" width="2.85546875" style="2" customWidth="1"/>
    <col min="784" max="785" width="15.7109375" style="2" customWidth="1"/>
    <col min="786" max="787" width="2.85546875" style="2" customWidth="1"/>
    <col min="788" max="788" width="45.85546875" style="2" customWidth="1"/>
    <col min="789" max="792" width="15.7109375" style="2" customWidth="1"/>
    <col min="793" max="793" width="2.85546875" style="2" customWidth="1"/>
    <col min="794" max="797" width="15.7109375" style="2" customWidth="1"/>
    <col min="798" max="798" width="2.85546875" style="2" customWidth="1"/>
    <col min="799" max="799" width="10.85546875" style="2" customWidth="1"/>
    <col min="800" max="800" width="2.85546875" style="2" customWidth="1"/>
    <col min="801" max="1024" width="11.42578125" style="2"/>
    <col min="1025" max="1025" width="2.85546875" style="2" customWidth="1"/>
    <col min="1026" max="1026" width="45.85546875" style="2" customWidth="1"/>
    <col min="1027" max="1027" width="5.28515625" style="2" customWidth="1"/>
    <col min="1028" max="1031" width="15.7109375" style="2" customWidth="1"/>
    <col min="1032" max="1032" width="2.85546875" style="2" customWidth="1"/>
    <col min="1033" max="1036" width="15.7109375" style="2" customWidth="1"/>
    <col min="1037" max="1037" width="2.85546875" style="2" customWidth="1"/>
    <col min="1038" max="1038" width="10.85546875" style="2" customWidth="1"/>
    <col min="1039" max="1039" width="2.85546875" style="2" customWidth="1"/>
    <col min="1040" max="1041" width="15.7109375" style="2" customWidth="1"/>
    <col min="1042" max="1043" width="2.85546875" style="2" customWidth="1"/>
    <col min="1044" max="1044" width="45.85546875" style="2" customWidth="1"/>
    <col min="1045" max="1048" width="15.7109375" style="2" customWidth="1"/>
    <col min="1049" max="1049" width="2.85546875" style="2" customWidth="1"/>
    <col min="1050" max="1053" width="15.7109375" style="2" customWidth="1"/>
    <col min="1054" max="1054" width="2.85546875" style="2" customWidth="1"/>
    <col min="1055" max="1055" width="10.85546875" style="2" customWidth="1"/>
    <col min="1056" max="1056" width="2.85546875" style="2" customWidth="1"/>
    <col min="1057" max="1280" width="11.42578125" style="2"/>
    <col min="1281" max="1281" width="2.85546875" style="2" customWidth="1"/>
    <col min="1282" max="1282" width="45.85546875" style="2" customWidth="1"/>
    <col min="1283" max="1283" width="5.28515625" style="2" customWidth="1"/>
    <col min="1284" max="1287" width="15.7109375" style="2" customWidth="1"/>
    <col min="1288" max="1288" width="2.85546875" style="2" customWidth="1"/>
    <col min="1289" max="1292" width="15.7109375" style="2" customWidth="1"/>
    <col min="1293" max="1293" width="2.85546875" style="2" customWidth="1"/>
    <col min="1294" max="1294" width="10.85546875" style="2" customWidth="1"/>
    <col min="1295" max="1295" width="2.85546875" style="2" customWidth="1"/>
    <col min="1296" max="1297" width="15.7109375" style="2" customWidth="1"/>
    <col min="1298" max="1299" width="2.85546875" style="2" customWidth="1"/>
    <col min="1300" max="1300" width="45.85546875" style="2" customWidth="1"/>
    <col min="1301" max="1304" width="15.7109375" style="2" customWidth="1"/>
    <col min="1305" max="1305" width="2.85546875" style="2" customWidth="1"/>
    <col min="1306" max="1309" width="15.7109375" style="2" customWidth="1"/>
    <col min="1310" max="1310" width="2.85546875" style="2" customWidth="1"/>
    <col min="1311" max="1311" width="10.85546875" style="2" customWidth="1"/>
    <col min="1312" max="1312" width="2.85546875" style="2" customWidth="1"/>
    <col min="1313" max="1536" width="11.42578125" style="2"/>
    <col min="1537" max="1537" width="2.85546875" style="2" customWidth="1"/>
    <col min="1538" max="1538" width="45.85546875" style="2" customWidth="1"/>
    <col min="1539" max="1539" width="5.28515625" style="2" customWidth="1"/>
    <col min="1540" max="1543" width="15.7109375" style="2" customWidth="1"/>
    <col min="1544" max="1544" width="2.85546875" style="2" customWidth="1"/>
    <col min="1545" max="1548" width="15.7109375" style="2" customWidth="1"/>
    <col min="1549" max="1549" width="2.85546875" style="2" customWidth="1"/>
    <col min="1550" max="1550" width="10.85546875" style="2" customWidth="1"/>
    <col min="1551" max="1551" width="2.85546875" style="2" customWidth="1"/>
    <col min="1552" max="1553" width="15.7109375" style="2" customWidth="1"/>
    <col min="1554" max="1555" width="2.85546875" style="2" customWidth="1"/>
    <col min="1556" max="1556" width="45.85546875" style="2" customWidth="1"/>
    <col min="1557" max="1560" width="15.7109375" style="2" customWidth="1"/>
    <col min="1561" max="1561" width="2.85546875" style="2" customWidth="1"/>
    <col min="1562" max="1565" width="15.7109375" style="2" customWidth="1"/>
    <col min="1566" max="1566" width="2.85546875" style="2" customWidth="1"/>
    <col min="1567" max="1567" width="10.85546875" style="2" customWidth="1"/>
    <col min="1568" max="1568" width="2.85546875" style="2" customWidth="1"/>
    <col min="1569" max="1792" width="11.42578125" style="2"/>
    <col min="1793" max="1793" width="2.85546875" style="2" customWidth="1"/>
    <col min="1794" max="1794" width="45.85546875" style="2" customWidth="1"/>
    <col min="1795" max="1795" width="5.28515625" style="2" customWidth="1"/>
    <col min="1796" max="1799" width="15.7109375" style="2" customWidth="1"/>
    <col min="1800" max="1800" width="2.85546875" style="2" customWidth="1"/>
    <col min="1801" max="1804" width="15.7109375" style="2" customWidth="1"/>
    <col min="1805" max="1805" width="2.85546875" style="2" customWidth="1"/>
    <col min="1806" max="1806" width="10.85546875" style="2" customWidth="1"/>
    <col min="1807" max="1807" width="2.85546875" style="2" customWidth="1"/>
    <col min="1808" max="1809" width="15.7109375" style="2" customWidth="1"/>
    <col min="1810" max="1811" width="2.85546875" style="2" customWidth="1"/>
    <col min="1812" max="1812" width="45.85546875" style="2" customWidth="1"/>
    <col min="1813" max="1816" width="15.7109375" style="2" customWidth="1"/>
    <col min="1817" max="1817" width="2.85546875" style="2" customWidth="1"/>
    <col min="1818" max="1821" width="15.7109375" style="2" customWidth="1"/>
    <col min="1822" max="1822" width="2.85546875" style="2" customWidth="1"/>
    <col min="1823" max="1823" width="10.85546875" style="2" customWidth="1"/>
    <col min="1824" max="1824" width="2.85546875" style="2" customWidth="1"/>
    <col min="1825" max="2048" width="11.42578125" style="2"/>
    <col min="2049" max="2049" width="2.85546875" style="2" customWidth="1"/>
    <col min="2050" max="2050" width="45.85546875" style="2" customWidth="1"/>
    <col min="2051" max="2051" width="5.28515625" style="2" customWidth="1"/>
    <col min="2052" max="2055" width="15.7109375" style="2" customWidth="1"/>
    <col min="2056" max="2056" width="2.85546875" style="2" customWidth="1"/>
    <col min="2057" max="2060" width="15.7109375" style="2" customWidth="1"/>
    <col min="2061" max="2061" width="2.85546875" style="2" customWidth="1"/>
    <col min="2062" max="2062" width="10.85546875" style="2" customWidth="1"/>
    <col min="2063" max="2063" width="2.85546875" style="2" customWidth="1"/>
    <col min="2064" max="2065" width="15.7109375" style="2" customWidth="1"/>
    <col min="2066" max="2067" width="2.85546875" style="2" customWidth="1"/>
    <col min="2068" max="2068" width="45.85546875" style="2" customWidth="1"/>
    <col min="2069" max="2072" width="15.7109375" style="2" customWidth="1"/>
    <col min="2073" max="2073" width="2.85546875" style="2" customWidth="1"/>
    <col min="2074" max="2077" width="15.7109375" style="2" customWidth="1"/>
    <col min="2078" max="2078" width="2.85546875" style="2" customWidth="1"/>
    <col min="2079" max="2079" width="10.85546875" style="2" customWidth="1"/>
    <col min="2080" max="2080" width="2.85546875" style="2" customWidth="1"/>
    <col min="2081" max="2304" width="11.42578125" style="2"/>
    <col min="2305" max="2305" width="2.85546875" style="2" customWidth="1"/>
    <col min="2306" max="2306" width="45.85546875" style="2" customWidth="1"/>
    <col min="2307" max="2307" width="5.28515625" style="2" customWidth="1"/>
    <col min="2308" max="2311" width="15.7109375" style="2" customWidth="1"/>
    <col min="2312" max="2312" width="2.85546875" style="2" customWidth="1"/>
    <col min="2313" max="2316" width="15.7109375" style="2" customWidth="1"/>
    <col min="2317" max="2317" width="2.85546875" style="2" customWidth="1"/>
    <col min="2318" max="2318" width="10.85546875" style="2" customWidth="1"/>
    <col min="2319" max="2319" width="2.85546875" style="2" customWidth="1"/>
    <col min="2320" max="2321" width="15.7109375" style="2" customWidth="1"/>
    <col min="2322" max="2323" width="2.85546875" style="2" customWidth="1"/>
    <col min="2324" max="2324" width="45.85546875" style="2" customWidth="1"/>
    <col min="2325" max="2328" width="15.7109375" style="2" customWidth="1"/>
    <col min="2329" max="2329" width="2.85546875" style="2" customWidth="1"/>
    <col min="2330" max="2333" width="15.7109375" style="2" customWidth="1"/>
    <col min="2334" max="2334" width="2.85546875" style="2" customWidth="1"/>
    <col min="2335" max="2335" width="10.85546875" style="2" customWidth="1"/>
    <col min="2336" max="2336" width="2.85546875" style="2" customWidth="1"/>
    <col min="2337" max="2560" width="11.42578125" style="2"/>
    <col min="2561" max="2561" width="2.85546875" style="2" customWidth="1"/>
    <col min="2562" max="2562" width="45.85546875" style="2" customWidth="1"/>
    <col min="2563" max="2563" width="5.28515625" style="2" customWidth="1"/>
    <col min="2564" max="2567" width="15.7109375" style="2" customWidth="1"/>
    <col min="2568" max="2568" width="2.85546875" style="2" customWidth="1"/>
    <col min="2569" max="2572" width="15.7109375" style="2" customWidth="1"/>
    <col min="2573" max="2573" width="2.85546875" style="2" customWidth="1"/>
    <col min="2574" max="2574" width="10.85546875" style="2" customWidth="1"/>
    <col min="2575" max="2575" width="2.85546875" style="2" customWidth="1"/>
    <col min="2576" max="2577" width="15.7109375" style="2" customWidth="1"/>
    <col min="2578" max="2579" width="2.85546875" style="2" customWidth="1"/>
    <col min="2580" max="2580" width="45.85546875" style="2" customWidth="1"/>
    <col min="2581" max="2584" width="15.7109375" style="2" customWidth="1"/>
    <col min="2585" max="2585" width="2.85546875" style="2" customWidth="1"/>
    <col min="2586" max="2589" width="15.7109375" style="2" customWidth="1"/>
    <col min="2590" max="2590" width="2.85546875" style="2" customWidth="1"/>
    <col min="2591" max="2591" width="10.85546875" style="2" customWidth="1"/>
    <col min="2592" max="2592" width="2.85546875" style="2" customWidth="1"/>
    <col min="2593" max="2816" width="11.42578125" style="2"/>
    <col min="2817" max="2817" width="2.85546875" style="2" customWidth="1"/>
    <col min="2818" max="2818" width="45.85546875" style="2" customWidth="1"/>
    <col min="2819" max="2819" width="5.28515625" style="2" customWidth="1"/>
    <col min="2820" max="2823" width="15.7109375" style="2" customWidth="1"/>
    <col min="2824" max="2824" width="2.85546875" style="2" customWidth="1"/>
    <col min="2825" max="2828" width="15.7109375" style="2" customWidth="1"/>
    <col min="2829" max="2829" width="2.85546875" style="2" customWidth="1"/>
    <col min="2830" max="2830" width="10.85546875" style="2" customWidth="1"/>
    <col min="2831" max="2831" width="2.85546875" style="2" customWidth="1"/>
    <col min="2832" max="2833" width="15.7109375" style="2" customWidth="1"/>
    <col min="2834" max="2835" width="2.85546875" style="2" customWidth="1"/>
    <col min="2836" max="2836" width="45.85546875" style="2" customWidth="1"/>
    <col min="2837" max="2840" width="15.7109375" style="2" customWidth="1"/>
    <col min="2841" max="2841" width="2.85546875" style="2" customWidth="1"/>
    <col min="2842" max="2845" width="15.7109375" style="2" customWidth="1"/>
    <col min="2846" max="2846" width="2.85546875" style="2" customWidth="1"/>
    <col min="2847" max="2847" width="10.85546875" style="2" customWidth="1"/>
    <col min="2848" max="2848" width="2.85546875" style="2" customWidth="1"/>
    <col min="2849" max="3072" width="11.42578125" style="2"/>
    <col min="3073" max="3073" width="2.85546875" style="2" customWidth="1"/>
    <col min="3074" max="3074" width="45.85546875" style="2" customWidth="1"/>
    <col min="3075" max="3075" width="5.28515625" style="2" customWidth="1"/>
    <col min="3076" max="3079" width="15.7109375" style="2" customWidth="1"/>
    <col min="3080" max="3080" width="2.85546875" style="2" customWidth="1"/>
    <col min="3081" max="3084" width="15.7109375" style="2" customWidth="1"/>
    <col min="3085" max="3085" width="2.85546875" style="2" customWidth="1"/>
    <col min="3086" max="3086" width="10.85546875" style="2" customWidth="1"/>
    <col min="3087" max="3087" width="2.85546875" style="2" customWidth="1"/>
    <col min="3088" max="3089" width="15.7109375" style="2" customWidth="1"/>
    <col min="3090" max="3091" width="2.85546875" style="2" customWidth="1"/>
    <col min="3092" max="3092" width="45.85546875" style="2" customWidth="1"/>
    <col min="3093" max="3096" width="15.7109375" style="2" customWidth="1"/>
    <col min="3097" max="3097" width="2.85546875" style="2" customWidth="1"/>
    <col min="3098" max="3101" width="15.7109375" style="2" customWidth="1"/>
    <col min="3102" max="3102" width="2.85546875" style="2" customWidth="1"/>
    <col min="3103" max="3103" width="10.85546875" style="2" customWidth="1"/>
    <col min="3104" max="3104" width="2.85546875" style="2" customWidth="1"/>
    <col min="3105" max="3328" width="11.42578125" style="2"/>
    <col min="3329" max="3329" width="2.85546875" style="2" customWidth="1"/>
    <col min="3330" max="3330" width="45.85546875" style="2" customWidth="1"/>
    <col min="3331" max="3331" width="5.28515625" style="2" customWidth="1"/>
    <col min="3332" max="3335" width="15.7109375" style="2" customWidth="1"/>
    <col min="3336" max="3336" width="2.85546875" style="2" customWidth="1"/>
    <col min="3337" max="3340" width="15.7109375" style="2" customWidth="1"/>
    <col min="3341" max="3341" width="2.85546875" style="2" customWidth="1"/>
    <col min="3342" max="3342" width="10.85546875" style="2" customWidth="1"/>
    <col min="3343" max="3343" width="2.85546875" style="2" customWidth="1"/>
    <col min="3344" max="3345" width="15.7109375" style="2" customWidth="1"/>
    <col min="3346" max="3347" width="2.85546875" style="2" customWidth="1"/>
    <col min="3348" max="3348" width="45.85546875" style="2" customWidth="1"/>
    <col min="3349" max="3352" width="15.7109375" style="2" customWidth="1"/>
    <col min="3353" max="3353" width="2.85546875" style="2" customWidth="1"/>
    <col min="3354" max="3357" width="15.7109375" style="2" customWidth="1"/>
    <col min="3358" max="3358" width="2.85546875" style="2" customWidth="1"/>
    <col min="3359" max="3359" width="10.85546875" style="2" customWidth="1"/>
    <col min="3360" max="3360" width="2.85546875" style="2" customWidth="1"/>
    <col min="3361" max="3584" width="11.42578125" style="2"/>
    <col min="3585" max="3585" width="2.85546875" style="2" customWidth="1"/>
    <col min="3586" max="3586" width="45.85546875" style="2" customWidth="1"/>
    <col min="3587" max="3587" width="5.28515625" style="2" customWidth="1"/>
    <col min="3588" max="3591" width="15.7109375" style="2" customWidth="1"/>
    <col min="3592" max="3592" width="2.85546875" style="2" customWidth="1"/>
    <col min="3593" max="3596" width="15.7109375" style="2" customWidth="1"/>
    <col min="3597" max="3597" width="2.85546875" style="2" customWidth="1"/>
    <col min="3598" max="3598" width="10.85546875" style="2" customWidth="1"/>
    <col min="3599" max="3599" width="2.85546875" style="2" customWidth="1"/>
    <col min="3600" max="3601" width="15.7109375" style="2" customWidth="1"/>
    <col min="3602" max="3603" width="2.85546875" style="2" customWidth="1"/>
    <col min="3604" max="3604" width="45.85546875" style="2" customWidth="1"/>
    <col min="3605" max="3608" width="15.7109375" style="2" customWidth="1"/>
    <col min="3609" max="3609" width="2.85546875" style="2" customWidth="1"/>
    <col min="3610" max="3613" width="15.7109375" style="2" customWidth="1"/>
    <col min="3614" max="3614" width="2.85546875" style="2" customWidth="1"/>
    <col min="3615" max="3615" width="10.85546875" style="2" customWidth="1"/>
    <col min="3616" max="3616" width="2.85546875" style="2" customWidth="1"/>
    <col min="3617" max="3840" width="11.42578125" style="2"/>
    <col min="3841" max="3841" width="2.85546875" style="2" customWidth="1"/>
    <col min="3842" max="3842" width="45.85546875" style="2" customWidth="1"/>
    <col min="3843" max="3843" width="5.28515625" style="2" customWidth="1"/>
    <col min="3844" max="3847" width="15.7109375" style="2" customWidth="1"/>
    <col min="3848" max="3848" width="2.85546875" style="2" customWidth="1"/>
    <col min="3849" max="3852" width="15.7109375" style="2" customWidth="1"/>
    <col min="3853" max="3853" width="2.85546875" style="2" customWidth="1"/>
    <col min="3854" max="3854" width="10.85546875" style="2" customWidth="1"/>
    <col min="3855" max="3855" width="2.85546875" style="2" customWidth="1"/>
    <col min="3856" max="3857" width="15.7109375" style="2" customWidth="1"/>
    <col min="3858" max="3859" width="2.85546875" style="2" customWidth="1"/>
    <col min="3860" max="3860" width="45.85546875" style="2" customWidth="1"/>
    <col min="3861" max="3864" width="15.7109375" style="2" customWidth="1"/>
    <col min="3865" max="3865" width="2.85546875" style="2" customWidth="1"/>
    <col min="3866" max="3869" width="15.7109375" style="2" customWidth="1"/>
    <col min="3870" max="3870" width="2.85546875" style="2" customWidth="1"/>
    <col min="3871" max="3871" width="10.85546875" style="2" customWidth="1"/>
    <col min="3872" max="3872" width="2.85546875" style="2" customWidth="1"/>
    <col min="3873" max="4096" width="11.42578125" style="2"/>
    <col min="4097" max="4097" width="2.85546875" style="2" customWidth="1"/>
    <col min="4098" max="4098" width="45.85546875" style="2" customWidth="1"/>
    <col min="4099" max="4099" width="5.28515625" style="2" customWidth="1"/>
    <col min="4100" max="4103" width="15.7109375" style="2" customWidth="1"/>
    <col min="4104" max="4104" width="2.85546875" style="2" customWidth="1"/>
    <col min="4105" max="4108" width="15.7109375" style="2" customWidth="1"/>
    <col min="4109" max="4109" width="2.85546875" style="2" customWidth="1"/>
    <col min="4110" max="4110" width="10.85546875" style="2" customWidth="1"/>
    <col min="4111" max="4111" width="2.85546875" style="2" customWidth="1"/>
    <col min="4112" max="4113" width="15.7109375" style="2" customWidth="1"/>
    <col min="4114" max="4115" width="2.85546875" style="2" customWidth="1"/>
    <col min="4116" max="4116" width="45.85546875" style="2" customWidth="1"/>
    <col min="4117" max="4120" width="15.7109375" style="2" customWidth="1"/>
    <col min="4121" max="4121" width="2.85546875" style="2" customWidth="1"/>
    <col min="4122" max="4125" width="15.7109375" style="2" customWidth="1"/>
    <col min="4126" max="4126" width="2.85546875" style="2" customWidth="1"/>
    <col min="4127" max="4127" width="10.85546875" style="2" customWidth="1"/>
    <col min="4128" max="4128" width="2.85546875" style="2" customWidth="1"/>
    <col min="4129" max="4352" width="11.42578125" style="2"/>
    <col min="4353" max="4353" width="2.85546875" style="2" customWidth="1"/>
    <col min="4354" max="4354" width="45.85546875" style="2" customWidth="1"/>
    <col min="4355" max="4355" width="5.28515625" style="2" customWidth="1"/>
    <col min="4356" max="4359" width="15.7109375" style="2" customWidth="1"/>
    <col min="4360" max="4360" width="2.85546875" style="2" customWidth="1"/>
    <col min="4361" max="4364" width="15.7109375" style="2" customWidth="1"/>
    <col min="4365" max="4365" width="2.85546875" style="2" customWidth="1"/>
    <col min="4366" max="4366" width="10.85546875" style="2" customWidth="1"/>
    <col min="4367" max="4367" width="2.85546875" style="2" customWidth="1"/>
    <col min="4368" max="4369" width="15.7109375" style="2" customWidth="1"/>
    <col min="4370" max="4371" width="2.85546875" style="2" customWidth="1"/>
    <col min="4372" max="4372" width="45.85546875" style="2" customWidth="1"/>
    <col min="4373" max="4376" width="15.7109375" style="2" customWidth="1"/>
    <col min="4377" max="4377" width="2.85546875" style="2" customWidth="1"/>
    <col min="4378" max="4381" width="15.7109375" style="2" customWidth="1"/>
    <col min="4382" max="4382" width="2.85546875" style="2" customWidth="1"/>
    <col min="4383" max="4383" width="10.85546875" style="2" customWidth="1"/>
    <col min="4384" max="4384" width="2.85546875" style="2" customWidth="1"/>
    <col min="4385" max="4608" width="11.42578125" style="2"/>
    <col min="4609" max="4609" width="2.85546875" style="2" customWidth="1"/>
    <col min="4610" max="4610" width="45.85546875" style="2" customWidth="1"/>
    <col min="4611" max="4611" width="5.28515625" style="2" customWidth="1"/>
    <col min="4612" max="4615" width="15.7109375" style="2" customWidth="1"/>
    <col min="4616" max="4616" width="2.85546875" style="2" customWidth="1"/>
    <col min="4617" max="4620" width="15.7109375" style="2" customWidth="1"/>
    <col min="4621" max="4621" width="2.85546875" style="2" customWidth="1"/>
    <col min="4622" max="4622" width="10.85546875" style="2" customWidth="1"/>
    <col min="4623" max="4623" width="2.85546875" style="2" customWidth="1"/>
    <col min="4624" max="4625" width="15.7109375" style="2" customWidth="1"/>
    <col min="4626" max="4627" width="2.85546875" style="2" customWidth="1"/>
    <col min="4628" max="4628" width="45.85546875" style="2" customWidth="1"/>
    <col min="4629" max="4632" width="15.7109375" style="2" customWidth="1"/>
    <col min="4633" max="4633" width="2.85546875" style="2" customWidth="1"/>
    <col min="4634" max="4637" width="15.7109375" style="2" customWidth="1"/>
    <col min="4638" max="4638" width="2.85546875" style="2" customWidth="1"/>
    <col min="4639" max="4639" width="10.85546875" style="2" customWidth="1"/>
    <col min="4640" max="4640" width="2.85546875" style="2" customWidth="1"/>
    <col min="4641" max="4864" width="11.42578125" style="2"/>
    <col min="4865" max="4865" width="2.85546875" style="2" customWidth="1"/>
    <col min="4866" max="4866" width="45.85546875" style="2" customWidth="1"/>
    <col min="4867" max="4867" width="5.28515625" style="2" customWidth="1"/>
    <col min="4868" max="4871" width="15.7109375" style="2" customWidth="1"/>
    <col min="4872" max="4872" width="2.85546875" style="2" customWidth="1"/>
    <col min="4873" max="4876" width="15.7109375" style="2" customWidth="1"/>
    <col min="4877" max="4877" width="2.85546875" style="2" customWidth="1"/>
    <col min="4878" max="4878" width="10.85546875" style="2" customWidth="1"/>
    <col min="4879" max="4879" width="2.85546875" style="2" customWidth="1"/>
    <col min="4880" max="4881" width="15.7109375" style="2" customWidth="1"/>
    <col min="4882" max="4883" width="2.85546875" style="2" customWidth="1"/>
    <col min="4884" max="4884" width="45.85546875" style="2" customWidth="1"/>
    <col min="4885" max="4888" width="15.7109375" style="2" customWidth="1"/>
    <col min="4889" max="4889" width="2.85546875" style="2" customWidth="1"/>
    <col min="4890" max="4893" width="15.7109375" style="2" customWidth="1"/>
    <col min="4894" max="4894" width="2.85546875" style="2" customWidth="1"/>
    <col min="4895" max="4895" width="10.85546875" style="2" customWidth="1"/>
    <col min="4896" max="4896" width="2.85546875" style="2" customWidth="1"/>
    <col min="4897" max="5120" width="11.42578125" style="2"/>
    <col min="5121" max="5121" width="2.85546875" style="2" customWidth="1"/>
    <col min="5122" max="5122" width="45.85546875" style="2" customWidth="1"/>
    <col min="5123" max="5123" width="5.28515625" style="2" customWidth="1"/>
    <col min="5124" max="5127" width="15.7109375" style="2" customWidth="1"/>
    <col min="5128" max="5128" width="2.85546875" style="2" customWidth="1"/>
    <col min="5129" max="5132" width="15.7109375" style="2" customWidth="1"/>
    <col min="5133" max="5133" width="2.85546875" style="2" customWidth="1"/>
    <col min="5134" max="5134" width="10.85546875" style="2" customWidth="1"/>
    <col min="5135" max="5135" width="2.85546875" style="2" customWidth="1"/>
    <col min="5136" max="5137" width="15.7109375" style="2" customWidth="1"/>
    <col min="5138" max="5139" width="2.85546875" style="2" customWidth="1"/>
    <col min="5140" max="5140" width="45.85546875" style="2" customWidth="1"/>
    <col min="5141" max="5144" width="15.7109375" style="2" customWidth="1"/>
    <col min="5145" max="5145" width="2.85546875" style="2" customWidth="1"/>
    <col min="5146" max="5149" width="15.7109375" style="2" customWidth="1"/>
    <col min="5150" max="5150" width="2.85546875" style="2" customWidth="1"/>
    <col min="5151" max="5151" width="10.85546875" style="2" customWidth="1"/>
    <col min="5152" max="5152" width="2.85546875" style="2" customWidth="1"/>
    <col min="5153" max="5376" width="11.42578125" style="2"/>
    <col min="5377" max="5377" width="2.85546875" style="2" customWidth="1"/>
    <col min="5378" max="5378" width="45.85546875" style="2" customWidth="1"/>
    <col min="5379" max="5379" width="5.28515625" style="2" customWidth="1"/>
    <col min="5380" max="5383" width="15.7109375" style="2" customWidth="1"/>
    <col min="5384" max="5384" width="2.85546875" style="2" customWidth="1"/>
    <col min="5385" max="5388" width="15.7109375" style="2" customWidth="1"/>
    <col min="5389" max="5389" width="2.85546875" style="2" customWidth="1"/>
    <col min="5390" max="5390" width="10.85546875" style="2" customWidth="1"/>
    <col min="5391" max="5391" width="2.85546875" style="2" customWidth="1"/>
    <col min="5392" max="5393" width="15.7109375" style="2" customWidth="1"/>
    <col min="5394" max="5395" width="2.85546875" style="2" customWidth="1"/>
    <col min="5396" max="5396" width="45.85546875" style="2" customWidth="1"/>
    <col min="5397" max="5400" width="15.7109375" style="2" customWidth="1"/>
    <col min="5401" max="5401" width="2.85546875" style="2" customWidth="1"/>
    <col min="5402" max="5405" width="15.7109375" style="2" customWidth="1"/>
    <col min="5406" max="5406" width="2.85546875" style="2" customWidth="1"/>
    <col min="5407" max="5407" width="10.85546875" style="2" customWidth="1"/>
    <col min="5408" max="5408" width="2.85546875" style="2" customWidth="1"/>
    <col min="5409" max="5632" width="11.42578125" style="2"/>
    <col min="5633" max="5633" width="2.85546875" style="2" customWidth="1"/>
    <col min="5634" max="5634" width="45.85546875" style="2" customWidth="1"/>
    <col min="5635" max="5635" width="5.28515625" style="2" customWidth="1"/>
    <col min="5636" max="5639" width="15.7109375" style="2" customWidth="1"/>
    <col min="5640" max="5640" width="2.85546875" style="2" customWidth="1"/>
    <col min="5641" max="5644" width="15.7109375" style="2" customWidth="1"/>
    <col min="5645" max="5645" width="2.85546875" style="2" customWidth="1"/>
    <col min="5646" max="5646" width="10.85546875" style="2" customWidth="1"/>
    <col min="5647" max="5647" width="2.85546875" style="2" customWidth="1"/>
    <col min="5648" max="5649" width="15.7109375" style="2" customWidth="1"/>
    <col min="5650" max="5651" width="2.85546875" style="2" customWidth="1"/>
    <col min="5652" max="5652" width="45.85546875" style="2" customWidth="1"/>
    <col min="5653" max="5656" width="15.7109375" style="2" customWidth="1"/>
    <col min="5657" max="5657" width="2.85546875" style="2" customWidth="1"/>
    <col min="5658" max="5661" width="15.7109375" style="2" customWidth="1"/>
    <col min="5662" max="5662" width="2.85546875" style="2" customWidth="1"/>
    <col min="5663" max="5663" width="10.85546875" style="2" customWidth="1"/>
    <col min="5664" max="5664" width="2.85546875" style="2" customWidth="1"/>
    <col min="5665" max="5888" width="11.42578125" style="2"/>
    <col min="5889" max="5889" width="2.85546875" style="2" customWidth="1"/>
    <col min="5890" max="5890" width="45.85546875" style="2" customWidth="1"/>
    <col min="5891" max="5891" width="5.28515625" style="2" customWidth="1"/>
    <col min="5892" max="5895" width="15.7109375" style="2" customWidth="1"/>
    <col min="5896" max="5896" width="2.85546875" style="2" customWidth="1"/>
    <col min="5897" max="5900" width="15.7109375" style="2" customWidth="1"/>
    <col min="5901" max="5901" width="2.85546875" style="2" customWidth="1"/>
    <col min="5902" max="5902" width="10.85546875" style="2" customWidth="1"/>
    <col min="5903" max="5903" width="2.85546875" style="2" customWidth="1"/>
    <col min="5904" max="5905" width="15.7109375" style="2" customWidth="1"/>
    <col min="5906" max="5907" width="2.85546875" style="2" customWidth="1"/>
    <col min="5908" max="5908" width="45.85546875" style="2" customWidth="1"/>
    <col min="5909" max="5912" width="15.7109375" style="2" customWidth="1"/>
    <col min="5913" max="5913" width="2.85546875" style="2" customWidth="1"/>
    <col min="5914" max="5917" width="15.7109375" style="2" customWidth="1"/>
    <col min="5918" max="5918" width="2.85546875" style="2" customWidth="1"/>
    <col min="5919" max="5919" width="10.85546875" style="2" customWidth="1"/>
    <col min="5920" max="5920" width="2.85546875" style="2" customWidth="1"/>
    <col min="5921" max="6144" width="11.42578125" style="2"/>
    <col min="6145" max="6145" width="2.85546875" style="2" customWidth="1"/>
    <col min="6146" max="6146" width="45.85546875" style="2" customWidth="1"/>
    <col min="6147" max="6147" width="5.28515625" style="2" customWidth="1"/>
    <col min="6148" max="6151" width="15.7109375" style="2" customWidth="1"/>
    <col min="6152" max="6152" width="2.85546875" style="2" customWidth="1"/>
    <col min="6153" max="6156" width="15.7109375" style="2" customWidth="1"/>
    <col min="6157" max="6157" width="2.85546875" style="2" customWidth="1"/>
    <col min="6158" max="6158" width="10.85546875" style="2" customWidth="1"/>
    <col min="6159" max="6159" width="2.85546875" style="2" customWidth="1"/>
    <col min="6160" max="6161" width="15.7109375" style="2" customWidth="1"/>
    <col min="6162" max="6163" width="2.85546875" style="2" customWidth="1"/>
    <col min="6164" max="6164" width="45.85546875" style="2" customWidth="1"/>
    <col min="6165" max="6168" width="15.7109375" style="2" customWidth="1"/>
    <col min="6169" max="6169" width="2.85546875" style="2" customWidth="1"/>
    <col min="6170" max="6173" width="15.7109375" style="2" customWidth="1"/>
    <col min="6174" max="6174" width="2.85546875" style="2" customWidth="1"/>
    <col min="6175" max="6175" width="10.85546875" style="2" customWidth="1"/>
    <col min="6176" max="6176" width="2.85546875" style="2" customWidth="1"/>
    <col min="6177" max="6400" width="11.42578125" style="2"/>
    <col min="6401" max="6401" width="2.85546875" style="2" customWidth="1"/>
    <col min="6402" max="6402" width="45.85546875" style="2" customWidth="1"/>
    <col min="6403" max="6403" width="5.28515625" style="2" customWidth="1"/>
    <col min="6404" max="6407" width="15.7109375" style="2" customWidth="1"/>
    <col min="6408" max="6408" width="2.85546875" style="2" customWidth="1"/>
    <col min="6409" max="6412" width="15.7109375" style="2" customWidth="1"/>
    <col min="6413" max="6413" width="2.85546875" style="2" customWidth="1"/>
    <col min="6414" max="6414" width="10.85546875" style="2" customWidth="1"/>
    <col min="6415" max="6415" width="2.85546875" style="2" customWidth="1"/>
    <col min="6416" max="6417" width="15.7109375" style="2" customWidth="1"/>
    <col min="6418" max="6419" width="2.85546875" style="2" customWidth="1"/>
    <col min="6420" max="6420" width="45.85546875" style="2" customWidth="1"/>
    <col min="6421" max="6424" width="15.7109375" style="2" customWidth="1"/>
    <col min="6425" max="6425" width="2.85546875" style="2" customWidth="1"/>
    <col min="6426" max="6429" width="15.7109375" style="2" customWidth="1"/>
    <col min="6430" max="6430" width="2.85546875" style="2" customWidth="1"/>
    <col min="6431" max="6431" width="10.85546875" style="2" customWidth="1"/>
    <col min="6432" max="6432" width="2.85546875" style="2" customWidth="1"/>
    <col min="6433" max="6656" width="11.42578125" style="2"/>
    <col min="6657" max="6657" width="2.85546875" style="2" customWidth="1"/>
    <col min="6658" max="6658" width="45.85546875" style="2" customWidth="1"/>
    <col min="6659" max="6659" width="5.28515625" style="2" customWidth="1"/>
    <col min="6660" max="6663" width="15.7109375" style="2" customWidth="1"/>
    <col min="6664" max="6664" width="2.85546875" style="2" customWidth="1"/>
    <col min="6665" max="6668" width="15.7109375" style="2" customWidth="1"/>
    <col min="6669" max="6669" width="2.85546875" style="2" customWidth="1"/>
    <col min="6670" max="6670" width="10.85546875" style="2" customWidth="1"/>
    <col min="6671" max="6671" width="2.85546875" style="2" customWidth="1"/>
    <col min="6672" max="6673" width="15.7109375" style="2" customWidth="1"/>
    <col min="6674" max="6675" width="2.85546875" style="2" customWidth="1"/>
    <col min="6676" max="6676" width="45.85546875" style="2" customWidth="1"/>
    <col min="6677" max="6680" width="15.7109375" style="2" customWidth="1"/>
    <col min="6681" max="6681" width="2.85546875" style="2" customWidth="1"/>
    <col min="6682" max="6685" width="15.7109375" style="2" customWidth="1"/>
    <col min="6686" max="6686" width="2.85546875" style="2" customWidth="1"/>
    <col min="6687" max="6687" width="10.85546875" style="2" customWidth="1"/>
    <col min="6688" max="6688" width="2.85546875" style="2" customWidth="1"/>
    <col min="6689" max="6912" width="11.42578125" style="2"/>
    <col min="6913" max="6913" width="2.85546875" style="2" customWidth="1"/>
    <col min="6914" max="6914" width="45.85546875" style="2" customWidth="1"/>
    <col min="6915" max="6915" width="5.28515625" style="2" customWidth="1"/>
    <col min="6916" max="6919" width="15.7109375" style="2" customWidth="1"/>
    <col min="6920" max="6920" width="2.85546875" style="2" customWidth="1"/>
    <col min="6921" max="6924" width="15.7109375" style="2" customWidth="1"/>
    <col min="6925" max="6925" width="2.85546875" style="2" customWidth="1"/>
    <col min="6926" max="6926" width="10.85546875" style="2" customWidth="1"/>
    <col min="6927" max="6927" width="2.85546875" style="2" customWidth="1"/>
    <col min="6928" max="6929" width="15.7109375" style="2" customWidth="1"/>
    <col min="6930" max="6931" width="2.85546875" style="2" customWidth="1"/>
    <col min="6932" max="6932" width="45.85546875" style="2" customWidth="1"/>
    <col min="6933" max="6936" width="15.7109375" style="2" customWidth="1"/>
    <col min="6937" max="6937" width="2.85546875" style="2" customWidth="1"/>
    <col min="6938" max="6941" width="15.7109375" style="2" customWidth="1"/>
    <col min="6942" max="6942" width="2.85546875" style="2" customWidth="1"/>
    <col min="6943" max="6943" width="10.85546875" style="2" customWidth="1"/>
    <col min="6944" max="6944" width="2.85546875" style="2" customWidth="1"/>
    <col min="6945" max="7168" width="11.42578125" style="2"/>
    <col min="7169" max="7169" width="2.85546875" style="2" customWidth="1"/>
    <col min="7170" max="7170" width="45.85546875" style="2" customWidth="1"/>
    <col min="7171" max="7171" width="5.28515625" style="2" customWidth="1"/>
    <col min="7172" max="7175" width="15.7109375" style="2" customWidth="1"/>
    <col min="7176" max="7176" width="2.85546875" style="2" customWidth="1"/>
    <col min="7177" max="7180" width="15.7109375" style="2" customWidth="1"/>
    <col min="7181" max="7181" width="2.85546875" style="2" customWidth="1"/>
    <col min="7182" max="7182" width="10.85546875" style="2" customWidth="1"/>
    <col min="7183" max="7183" width="2.85546875" style="2" customWidth="1"/>
    <col min="7184" max="7185" width="15.7109375" style="2" customWidth="1"/>
    <col min="7186" max="7187" width="2.85546875" style="2" customWidth="1"/>
    <col min="7188" max="7188" width="45.85546875" style="2" customWidth="1"/>
    <col min="7189" max="7192" width="15.7109375" style="2" customWidth="1"/>
    <col min="7193" max="7193" width="2.85546875" style="2" customWidth="1"/>
    <col min="7194" max="7197" width="15.7109375" style="2" customWidth="1"/>
    <col min="7198" max="7198" width="2.85546875" style="2" customWidth="1"/>
    <col min="7199" max="7199" width="10.85546875" style="2" customWidth="1"/>
    <col min="7200" max="7200" width="2.85546875" style="2" customWidth="1"/>
    <col min="7201" max="7424" width="11.42578125" style="2"/>
    <col min="7425" max="7425" width="2.85546875" style="2" customWidth="1"/>
    <col min="7426" max="7426" width="45.85546875" style="2" customWidth="1"/>
    <col min="7427" max="7427" width="5.28515625" style="2" customWidth="1"/>
    <col min="7428" max="7431" width="15.7109375" style="2" customWidth="1"/>
    <col min="7432" max="7432" width="2.85546875" style="2" customWidth="1"/>
    <col min="7433" max="7436" width="15.7109375" style="2" customWidth="1"/>
    <col min="7437" max="7437" width="2.85546875" style="2" customWidth="1"/>
    <col min="7438" max="7438" width="10.85546875" style="2" customWidth="1"/>
    <col min="7439" max="7439" width="2.85546875" style="2" customWidth="1"/>
    <col min="7440" max="7441" width="15.7109375" style="2" customWidth="1"/>
    <col min="7442" max="7443" width="2.85546875" style="2" customWidth="1"/>
    <col min="7444" max="7444" width="45.85546875" style="2" customWidth="1"/>
    <col min="7445" max="7448" width="15.7109375" style="2" customWidth="1"/>
    <col min="7449" max="7449" width="2.85546875" style="2" customWidth="1"/>
    <col min="7450" max="7453" width="15.7109375" style="2" customWidth="1"/>
    <col min="7454" max="7454" width="2.85546875" style="2" customWidth="1"/>
    <col min="7455" max="7455" width="10.85546875" style="2" customWidth="1"/>
    <col min="7456" max="7456" width="2.85546875" style="2" customWidth="1"/>
    <col min="7457" max="7680" width="11.42578125" style="2"/>
    <col min="7681" max="7681" width="2.85546875" style="2" customWidth="1"/>
    <col min="7682" max="7682" width="45.85546875" style="2" customWidth="1"/>
    <col min="7683" max="7683" width="5.28515625" style="2" customWidth="1"/>
    <col min="7684" max="7687" width="15.7109375" style="2" customWidth="1"/>
    <col min="7688" max="7688" width="2.85546875" style="2" customWidth="1"/>
    <col min="7689" max="7692" width="15.7109375" style="2" customWidth="1"/>
    <col min="7693" max="7693" width="2.85546875" style="2" customWidth="1"/>
    <col min="7694" max="7694" width="10.85546875" style="2" customWidth="1"/>
    <col min="7695" max="7695" width="2.85546875" style="2" customWidth="1"/>
    <col min="7696" max="7697" width="15.7109375" style="2" customWidth="1"/>
    <col min="7698" max="7699" width="2.85546875" style="2" customWidth="1"/>
    <col min="7700" max="7700" width="45.85546875" style="2" customWidth="1"/>
    <col min="7701" max="7704" width="15.7109375" style="2" customWidth="1"/>
    <col min="7705" max="7705" width="2.85546875" style="2" customWidth="1"/>
    <col min="7706" max="7709" width="15.7109375" style="2" customWidth="1"/>
    <col min="7710" max="7710" width="2.85546875" style="2" customWidth="1"/>
    <col min="7711" max="7711" width="10.85546875" style="2" customWidth="1"/>
    <col min="7712" max="7712" width="2.85546875" style="2" customWidth="1"/>
    <col min="7713" max="7936" width="11.42578125" style="2"/>
    <col min="7937" max="7937" width="2.85546875" style="2" customWidth="1"/>
    <col min="7938" max="7938" width="45.85546875" style="2" customWidth="1"/>
    <col min="7939" max="7939" width="5.28515625" style="2" customWidth="1"/>
    <col min="7940" max="7943" width="15.7109375" style="2" customWidth="1"/>
    <col min="7944" max="7944" width="2.85546875" style="2" customWidth="1"/>
    <col min="7945" max="7948" width="15.7109375" style="2" customWidth="1"/>
    <col min="7949" max="7949" width="2.85546875" style="2" customWidth="1"/>
    <col min="7950" max="7950" width="10.85546875" style="2" customWidth="1"/>
    <col min="7951" max="7951" width="2.85546875" style="2" customWidth="1"/>
    <col min="7952" max="7953" width="15.7109375" style="2" customWidth="1"/>
    <col min="7954" max="7955" width="2.85546875" style="2" customWidth="1"/>
    <col min="7956" max="7956" width="45.85546875" style="2" customWidth="1"/>
    <col min="7957" max="7960" width="15.7109375" style="2" customWidth="1"/>
    <col min="7961" max="7961" width="2.85546875" style="2" customWidth="1"/>
    <col min="7962" max="7965" width="15.7109375" style="2" customWidth="1"/>
    <col min="7966" max="7966" width="2.85546875" style="2" customWidth="1"/>
    <col min="7967" max="7967" width="10.85546875" style="2" customWidth="1"/>
    <col min="7968" max="7968" width="2.85546875" style="2" customWidth="1"/>
    <col min="7969" max="8192" width="11.42578125" style="2"/>
    <col min="8193" max="8193" width="2.85546875" style="2" customWidth="1"/>
    <col min="8194" max="8194" width="45.85546875" style="2" customWidth="1"/>
    <col min="8195" max="8195" width="5.28515625" style="2" customWidth="1"/>
    <col min="8196" max="8199" width="15.7109375" style="2" customWidth="1"/>
    <col min="8200" max="8200" width="2.85546875" style="2" customWidth="1"/>
    <col min="8201" max="8204" width="15.7109375" style="2" customWidth="1"/>
    <col min="8205" max="8205" width="2.85546875" style="2" customWidth="1"/>
    <col min="8206" max="8206" width="10.85546875" style="2" customWidth="1"/>
    <col min="8207" max="8207" width="2.85546875" style="2" customWidth="1"/>
    <col min="8208" max="8209" width="15.7109375" style="2" customWidth="1"/>
    <col min="8210" max="8211" width="2.85546875" style="2" customWidth="1"/>
    <col min="8212" max="8212" width="45.85546875" style="2" customWidth="1"/>
    <col min="8213" max="8216" width="15.7109375" style="2" customWidth="1"/>
    <col min="8217" max="8217" width="2.85546875" style="2" customWidth="1"/>
    <col min="8218" max="8221" width="15.7109375" style="2" customWidth="1"/>
    <col min="8222" max="8222" width="2.85546875" style="2" customWidth="1"/>
    <col min="8223" max="8223" width="10.85546875" style="2" customWidth="1"/>
    <col min="8224" max="8224" width="2.85546875" style="2" customWidth="1"/>
    <col min="8225" max="8448" width="11.42578125" style="2"/>
    <col min="8449" max="8449" width="2.85546875" style="2" customWidth="1"/>
    <col min="8450" max="8450" width="45.85546875" style="2" customWidth="1"/>
    <col min="8451" max="8451" width="5.28515625" style="2" customWidth="1"/>
    <col min="8452" max="8455" width="15.7109375" style="2" customWidth="1"/>
    <col min="8456" max="8456" width="2.85546875" style="2" customWidth="1"/>
    <col min="8457" max="8460" width="15.7109375" style="2" customWidth="1"/>
    <col min="8461" max="8461" width="2.85546875" style="2" customWidth="1"/>
    <col min="8462" max="8462" width="10.85546875" style="2" customWidth="1"/>
    <col min="8463" max="8463" width="2.85546875" style="2" customWidth="1"/>
    <col min="8464" max="8465" width="15.7109375" style="2" customWidth="1"/>
    <col min="8466" max="8467" width="2.85546875" style="2" customWidth="1"/>
    <col min="8468" max="8468" width="45.85546875" style="2" customWidth="1"/>
    <col min="8469" max="8472" width="15.7109375" style="2" customWidth="1"/>
    <col min="8473" max="8473" width="2.85546875" style="2" customWidth="1"/>
    <col min="8474" max="8477" width="15.7109375" style="2" customWidth="1"/>
    <col min="8478" max="8478" width="2.85546875" style="2" customWidth="1"/>
    <col min="8479" max="8479" width="10.85546875" style="2" customWidth="1"/>
    <col min="8480" max="8480" width="2.85546875" style="2" customWidth="1"/>
    <col min="8481" max="8704" width="11.42578125" style="2"/>
    <col min="8705" max="8705" width="2.85546875" style="2" customWidth="1"/>
    <col min="8706" max="8706" width="45.85546875" style="2" customWidth="1"/>
    <col min="8707" max="8707" width="5.28515625" style="2" customWidth="1"/>
    <col min="8708" max="8711" width="15.7109375" style="2" customWidth="1"/>
    <col min="8712" max="8712" width="2.85546875" style="2" customWidth="1"/>
    <col min="8713" max="8716" width="15.7109375" style="2" customWidth="1"/>
    <col min="8717" max="8717" width="2.85546875" style="2" customWidth="1"/>
    <col min="8718" max="8718" width="10.85546875" style="2" customWidth="1"/>
    <col min="8719" max="8719" width="2.85546875" style="2" customWidth="1"/>
    <col min="8720" max="8721" width="15.7109375" style="2" customWidth="1"/>
    <col min="8722" max="8723" width="2.85546875" style="2" customWidth="1"/>
    <col min="8724" max="8724" width="45.85546875" style="2" customWidth="1"/>
    <col min="8725" max="8728" width="15.7109375" style="2" customWidth="1"/>
    <col min="8729" max="8729" width="2.85546875" style="2" customWidth="1"/>
    <col min="8730" max="8733" width="15.7109375" style="2" customWidth="1"/>
    <col min="8734" max="8734" width="2.85546875" style="2" customWidth="1"/>
    <col min="8735" max="8735" width="10.85546875" style="2" customWidth="1"/>
    <col min="8736" max="8736" width="2.85546875" style="2" customWidth="1"/>
    <col min="8737" max="8960" width="11.42578125" style="2"/>
    <col min="8961" max="8961" width="2.85546875" style="2" customWidth="1"/>
    <col min="8962" max="8962" width="45.85546875" style="2" customWidth="1"/>
    <col min="8963" max="8963" width="5.28515625" style="2" customWidth="1"/>
    <col min="8964" max="8967" width="15.7109375" style="2" customWidth="1"/>
    <col min="8968" max="8968" width="2.85546875" style="2" customWidth="1"/>
    <col min="8969" max="8972" width="15.7109375" style="2" customWidth="1"/>
    <col min="8973" max="8973" width="2.85546875" style="2" customWidth="1"/>
    <col min="8974" max="8974" width="10.85546875" style="2" customWidth="1"/>
    <col min="8975" max="8975" width="2.85546875" style="2" customWidth="1"/>
    <col min="8976" max="8977" width="15.7109375" style="2" customWidth="1"/>
    <col min="8978" max="8979" width="2.85546875" style="2" customWidth="1"/>
    <col min="8980" max="8980" width="45.85546875" style="2" customWidth="1"/>
    <col min="8981" max="8984" width="15.7109375" style="2" customWidth="1"/>
    <col min="8985" max="8985" width="2.85546875" style="2" customWidth="1"/>
    <col min="8986" max="8989" width="15.7109375" style="2" customWidth="1"/>
    <col min="8990" max="8990" width="2.85546875" style="2" customWidth="1"/>
    <col min="8991" max="8991" width="10.85546875" style="2" customWidth="1"/>
    <col min="8992" max="8992" width="2.85546875" style="2" customWidth="1"/>
    <col min="8993" max="9216" width="11.42578125" style="2"/>
    <col min="9217" max="9217" width="2.85546875" style="2" customWidth="1"/>
    <col min="9218" max="9218" width="45.85546875" style="2" customWidth="1"/>
    <col min="9219" max="9219" width="5.28515625" style="2" customWidth="1"/>
    <col min="9220" max="9223" width="15.7109375" style="2" customWidth="1"/>
    <col min="9224" max="9224" width="2.85546875" style="2" customWidth="1"/>
    <col min="9225" max="9228" width="15.7109375" style="2" customWidth="1"/>
    <col min="9229" max="9229" width="2.85546875" style="2" customWidth="1"/>
    <col min="9230" max="9230" width="10.85546875" style="2" customWidth="1"/>
    <col min="9231" max="9231" width="2.85546875" style="2" customWidth="1"/>
    <col min="9232" max="9233" width="15.7109375" style="2" customWidth="1"/>
    <col min="9234" max="9235" width="2.85546875" style="2" customWidth="1"/>
    <col min="9236" max="9236" width="45.85546875" style="2" customWidth="1"/>
    <col min="9237" max="9240" width="15.7109375" style="2" customWidth="1"/>
    <col min="9241" max="9241" width="2.85546875" style="2" customWidth="1"/>
    <col min="9242" max="9245" width="15.7109375" style="2" customWidth="1"/>
    <col min="9246" max="9246" width="2.85546875" style="2" customWidth="1"/>
    <col min="9247" max="9247" width="10.85546875" style="2" customWidth="1"/>
    <col min="9248" max="9248" width="2.85546875" style="2" customWidth="1"/>
    <col min="9249" max="9472" width="11.42578125" style="2"/>
    <col min="9473" max="9473" width="2.85546875" style="2" customWidth="1"/>
    <col min="9474" max="9474" width="45.85546875" style="2" customWidth="1"/>
    <col min="9475" max="9475" width="5.28515625" style="2" customWidth="1"/>
    <col min="9476" max="9479" width="15.7109375" style="2" customWidth="1"/>
    <col min="9480" max="9480" width="2.85546875" style="2" customWidth="1"/>
    <col min="9481" max="9484" width="15.7109375" style="2" customWidth="1"/>
    <col min="9485" max="9485" width="2.85546875" style="2" customWidth="1"/>
    <col min="9486" max="9486" width="10.85546875" style="2" customWidth="1"/>
    <col min="9487" max="9487" width="2.85546875" style="2" customWidth="1"/>
    <col min="9488" max="9489" width="15.7109375" style="2" customWidth="1"/>
    <col min="9490" max="9491" width="2.85546875" style="2" customWidth="1"/>
    <col min="9492" max="9492" width="45.85546875" style="2" customWidth="1"/>
    <col min="9493" max="9496" width="15.7109375" style="2" customWidth="1"/>
    <col min="9497" max="9497" width="2.85546875" style="2" customWidth="1"/>
    <col min="9498" max="9501" width="15.7109375" style="2" customWidth="1"/>
    <col min="9502" max="9502" width="2.85546875" style="2" customWidth="1"/>
    <col min="9503" max="9503" width="10.85546875" style="2" customWidth="1"/>
    <col min="9504" max="9504" width="2.85546875" style="2" customWidth="1"/>
    <col min="9505" max="9728" width="11.42578125" style="2"/>
    <col min="9729" max="9729" width="2.85546875" style="2" customWidth="1"/>
    <col min="9730" max="9730" width="45.85546875" style="2" customWidth="1"/>
    <col min="9731" max="9731" width="5.28515625" style="2" customWidth="1"/>
    <col min="9732" max="9735" width="15.7109375" style="2" customWidth="1"/>
    <col min="9736" max="9736" width="2.85546875" style="2" customWidth="1"/>
    <col min="9737" max="9740" width="15.7109375" style="2" customWidth="1"/>
    <col min="9741" max="9741" width="2.85546875" style="2" customWidth="1"/>
    <col min="9742" max="9742" width="10.85546875" style="2" customWidth="1"/>
    <col min="9743" max="9743" width="2.85546875" style="2" customWidth="1"/>
    <col min="9744" max="9745" width="15.7109375" style="2" customWidth="1"/>
    <col min="9746" max="9747" width="2.85546875" style="2" customWidth="1"/>
    <col min="9748" max="9748" width="45.85546875" style="2" customWidth="1"/>
    <col min="9749" max="9752" width="15.7109375" style="2" customWidth="1"/>
    <col min="9753" max="9753" width="2.85546875" style="2" customWidth="1"/>
    <col min="9754" max="9757" width="15.7109375" style="2" customWidth="1"/>
    <col min="9758" max="9758" width="2.85546875" style="2" customWidth="1"/>
    <col min="9759" max="9759" width="10.85546875" style="2" customWidth="1"/>
    <col min="9760" max="9760" width="2.85546875" style="2" customWidth="1"/>
    <col min="9761" max="9984" width="11.42578125" style="2"/>
    <col min="9985" max="9985" width="2.85546875" style="2" customWidth="1"/>
    <col min="9986" max="9986" width="45.85546875" style="2" customWidth="1"/>
    <col min="9987" max="9987" width="5.28515625" style="2" customWidth="1"/>
    <col min="9988" max="9991" width="15.7109375" style="2" customWidth="1"/>
    <col min="9992" max="9992" width="2.85546875" style="2" customWidth="1"/>
    <col min="9993" max="9996" width="15.7109375" style="2" customWidth="1"/>
    <col min="9997" max="9997" width="2.85546875" style="2" customWidth="1"/>
    <col min="9998" max="9998" width="10.85546875" style="2" customWidth="1"/>
    <col min="9999" max="9999" width="2.85546875" style="2" customWidth="1"/>
    <col min="10000" max="10001" width="15.7109375" style="2" customWidth="1"/>
    <col min="10002" max="10003" width="2.85546875" style="2" customWidth="1"/>
    <col min="10004" max="10004" width="45.85546875" style="2" customWidth="1"/>
    <col min="10005" max="10008" width="15.7109375" style="2" customWidth="1"/>
    <col min="10009" max="10009" width="2.85546875" style="2" customWidth="1"/>
    <col min="10010" max="10013" width="15.7109375" style="2" customWidth="1"/>
    <col min="10014" max="10014" width="2.85546875" style="2" customWidth="1"/>
    <col min="10015" max="10015" width="10.85546875" style="2" customWidth="1"/>
    <col min="10016" max="10016" width="2.85546875" style="2" customWidth="1"/>
    <col min="10017" max="10240" width="11.42578125" style="2"/>
    <col min="10241" max="10241" width="2.85546875" style="2" customWidth="1"/>
    <col min="10242" max="10242" width="45.85546875" style="2" customWidth="1"/>
    <col min="10243" max="10243" width="5.28515625" style="2" customWidth="1"/>
    <col min="10244" max="10247" width="15.7109375" style="2" customWidth="1"/>
    <col min="10248" max="10248" width="2.85546875" style="2" customWidth="1"/>
    <col min="10249" max="10252" width="15.7109375" style="2" customWidth="1"/>
    <col min="10253" max="10253" width="2.85546875" style="2" customWidth="1"/>
    <col min="10254" max="10254" width="10.85546875" style="2" customWidth="1"/>
    <col min="10255" max="10255" width="2.85546875" style="2" customWidth="1"/>
    <col min="10256" max="10257" width="15.7109375" style="2" customWidth="1"/>
    <col min="10258" max="10259" width="2.85546875" style="2" customWidth="1"/>
    <col min="10260" max="10260" width="45.85546875" style="2" customWidth="1"/>
    <col min="10261" max="10264" width="15.7109375" style="2" customWidth="1"/>
    <col min="10265" max="10265" width="2.85546875" style="2" customWidth="1"/>
    <col min="10266" max="10269" width="15.7109375" style="2" customWidth="1"/>
    <col min="10270" max="10270" width="2.85546875" style="2" customWidth="1"/>
    <col min="10271" max="10271" width="10.85546875" style="2" customWidth="1"/>
    <col min="10272" max="10272" width="2.85546875" style="2" customWidth="1"/>
    <col min="10273" max="10496" width="11.42578125" style="2"/>
    <col min="10497" max="10497" width="2.85546875" style="2" customWidth="1"/>
    <col min="10498" max="10498" width="45.85546875" style="2" customWidth="1"/>
    <col min="10499" max="10499" width="5.28515625" style="2" customWidth="1"/>
    <col min="10500" max="10503" width="15.7109375" style="2" customWidth="1"/>
    <col min="10504" max="10504" width="2.85546875" style="2" customWidth="1"/>
    <col min="10505" max="10508" width="15.7109375" style="2" customWidth="1"/>
    <col min="10509" max="10509" width="2.85546875" style="2" customWidth="1"/>
    <col min="10510" max="10510" width="10.85546875" style="2" customWidth="1"/>
    <col min="10511" max="10511" width="2.85546875" style="2" customWidth="1"/>
    <col min="10512" max="10513" width="15.7109375" style="2" customWidth="1"/>
    <col min="10514" max="10515" width="2.85546875" style="2" customWidth="1"/>
    <col min="10516" max="10516" width="45.85546875" style="2" customWidth="1"/>
    <col min="10517" max="10520" width="15.7109375" style="2" customWidth="1"/>
    <col min="10521" max="10521" width="2.85546875" style="2" customWidth="1"/>
    <col min="10522" max="10525" width="15.7109375" style="2" customWidth="1"/>
    <col min="10526" max="10526" width="2.85546875" style="2" customWidth="1"/>
    <col min="10527" max="10527" width="10.85546875" style="2" customWidth="1"/>
    <col min="10528" max="10528" width="2.85546875" style="2" customWidth="1"/>
    <col min="10529" max="10752" width="11.42578125" style="2"/>
    <col min="10753" max="10753" width="2.85546875" style="2" customWidth="1"/>
    <col min="10754" max="10754" width="45.85546875" style="2" customWidth="1"/>
    <col min="10755" max="10755" width="5.28515625" style="2" customWidth="1"/>
    <col min="10756" max="10759" width="15.7109375" style="2" customWidth="1"/>
    <col min="10760" max="10760" width="2.85546875" style="2" customWidth="1"/>
    <col min="10761" max="10764" width="15.7109375" style="2" customWidth="1"/>
    <col min="10765" max="10765" width="2.85546875" style="2" customWidth="1"/>
    <col min="10766" max="10766" width="10.85546875" style="2" customWidth="1"/>
    <col min="10767" max="10767" width="2.85546875" style="2" customWidth="1"/>
    <col min="10768" max="10769" width="15.7109375" style="2" customWidth="1"/>
    <col min="10770" max="10771" width="2.85546875" style="2" customWidth="1"/>
    <col min="10772" max="10772" width="45.85546875" style="2" customWidth="1"/>
    <col min="10773" max="10776" width="15.7109375" style="2" customWidth="1"/>
    <col min="10777" max="10777" width="2.85546875" style="2" customWidth="1"/>
    <col min="10778" max="10781" width="15.7109375" style="2" customWidth="1"/>
    <col min="10782" max="10782" width="2.85546875" style="2" customWidth="1"/>
    <col min="10783" max="10783" width="10.85546875" style="2" customWidth="1"/>
    <col min="10784" max="10784" width="2.85546875" style="2" customWidth="1"/>
    <col min="10785" max="11008" width="11.42578125" style="2"/>
    <col min="11009" max="11009" width="2.85546875" style="2" customWidth="1"/>
    <col min="11010" max="11010" width="45.85546875" style="2" customWidth="1"/>
    <col min="11011" max="11011" width="5.28515625" style="2" customWidth="1"/>
    <col min="11012" max="11015" width="15.7109375" style="2" customWidth="1"/>
    <col min="11016" max="11016" width="2.85546875" style="2" customWidth="1"/>
    <col min="11017" max="11020" width="15.7109375" style="2" customWidth="1"/>
    <col min="11021" max="11021" width="2.85546875" style="2" customWidth="1"/>
    <col min="11022" max="11022" width="10.85546875" style="2" customWidth="1"/>
    <col min="11023" max="11023" width="2.85546875" style="2" customWidth="1"/>
    <col min="11024" max="11025" width="15.7109375" style="2" customWidth="1"/>
    <col min="11026" max="11027" width="2.85546875" style="2" customWidth="1"/>
    <col min="11028" max="11028" width="45.85546875" style="2" customWidth="1"/>
    <col min="11029" max="11032" width="15.7109375" style="2" customWidth="1"/>
    <col min="11033" max="11033" width="2.85546875" style="2" customWidth="1"/>
    <col min="11034" max="11037" width="15.7109375" style="2" customWidth="1"/>
    <col min="11038" max="11038" width="2.85546875" style="2" customWidth="1"/>
    <col min="11039" max="11039" width="10.85546875" style="2" customWidth="1"/>
    <col min="11040" max="11040" width="2.85546875" style="2" customWidth="1"/>
    <col min="11041" max="11264" width="11.42578125" style="2"/>
    <col min="11265" max="11265" width="2.85546875" style="2" customWidth="1"/>
    <col min="11266" max="11266" width="45.85546875" style="2" customWidth="1"/>
    <col min="11267" max="11267" width="5.28515625" style="2" customWidth="1"/>
    <col min="11268" max="11271" width="15.7109375" style="2" customWidth="1"/>
    <col min="11272" max="11272" width="2.85546875" style="2" customWidth="1"/>
    <col min="11273" max="11276" width="15.7109375" style="2" customWidth="1"/>
    <col min="11277" max="11277" width="2.85546875" style="2" customWidth="1"/>
    <col min="11278" max="11278" width="10.85546875" style="2" customWidth="1"/>
    <col min="11279" max="11279" width="2.85546875" style="2" customWidth="1"/>
    <col min="11280" max="11281" width="15.7109375" style="2" customWidth="1"/>
    <col min="11282" max="11283" width="2.85546875" style="2" customWidth="1"/>
    <col min="11284" max="11284" width="45.85546875" style="2" customWidth="1"/>
    <col min="11285" max="11288" width="15.7109375" style="2" customWidth="1"/>
    <col min="11289" max="11289" width="2.85546875" style="2" customWidth="1"/>
    <col min="11290" max="11293" width="15.7109375" style="2" customWidth="1"/>
    <col min="11294" max="11294" width="2.85546875" style="2" customWidth="1"/>
    <col min="11295" max="11295" width="10.85546875" style="2" customWidth="1"/>
    <col min="11296" max="11296" width="2.85546875" style="2" customWidth="1"/>
    <col min="11297" max="11520" width="11.42578125" style="2"/>
    <col min="11521" max="11521" width="2.85546875" style="2" customWidth="1"/>
    <col min="11522" max="11522" width="45.85546875" style="2" customWidth="1"/>
    <col min="11523" max="11523" width="5.28515625" style="2" customWidth="1"/>
    <col min="11524" max="11527" width="15.7109375" style="2" customWidth="1"/>
    <col min="11528" max="11528" width="2.85546875" style="2" customWidth="1"/>
    <col min="11529" max="11532" width="15.7109375" style="2" customWidth="1"/>
    <col min="11533" max="11533" width="2.85546875" style="2" customWidth="1"/>
    <col min="11534" max="11534" width="10.85546875" style="2" customWidth="1"/>
    <col min="11535" max="11535" width="2.85546875" style="2" customWidth="1"/>
    <col min="11536" max="11537" width="15.7109375" style="2" customWidth="1"/>
    <col min="11538" max="11539" width="2.85546875" style="2" customWidth="1"/>
    <col min="11540" max="11540" width="45.85546875" style="2" customWidth="1"/>
    <col min="11541" max="11544" width="15.7109375" style="2" customWidth="1"/>
    <col min="11545" max="11545" width="2.85546875" style="2" customWidth="1"/>
    <col min="11546" max="11549" width="15.7109375" style="2" customWidth="1"/>
    <col min="11550" max="11550" width="2.85546875" style="2" customWidth="1"/>
    <col min="11551" max="11551" width="10.85546875" style="2" customWidth="1"/>
    <col min="11552" max="11552" width="2.85546875" style="2" customWidth="1"/>
    <col min="11553" max="11776" width="11.42578125" style="2"/>
    <col min="11777" max="11777" width="2.85546875" style="2" customWidth="1"/>
    <col min="11778" max="11778" width="45.85546875" style="2" customWidth="1"/>
    <col min="11779" max="11779" width="5.28515625" style="2" customWidth="1"/>
    <col min="11780" max="11783" width="15.7109375" style="2" customWidth="1"/>
    <col min="11784" max="11784" width="2.85546875" style="2" customWidth="1"/>
    <col min="11785" max="11788" width="15.7109375" style="2" customWidth="1"/>
    <col min="11789" max="11789" width="2.85546875" style="2" customWidth="1"/>
    <col min="11790" max="11790" width="10.85546875" style="2" customWidth="1"/>
    <col min="11791" max="11791" width="2.85546875" style="2" customWidth="1"/>
    <col min="11792" max="11793" width="15.7109375" style="2" customWidth="1"/>
    <col min="11794" max="11795" width="2.85546875" style="2" customWidth="1"/>
    <col min="11796" max="11796" width="45.85546875" style="2" customWidth="1"/>
    <col min="11797" max="11800" width="15.7109375" style="2" customWidth="1"/>
    <col min="11801" max="11801" width="2.85546875" style="2" customWidth="1"/>
    <col min="11802" max="11805" width="15.7109375" style="2" customWidth="1"/>
    <col min="11806" max="11806" width="2.85546875" style="2" customWidth="1"/>
    <col min="11807" max="11807" width="10.85546875" style="2" customWidth="1"/>
    <col min="11808" max="11808" width="2.85546875" style="2" customWidth="1"/>
    <col min="11809" max="12032" width="11.42578125" style="2"/>
    <col min="12033" max="12033" width="2.85546875" style="2" customWidth="1"/>
    <col min="12034" max="12034" width="45.85546875" style="2" customWidth="1"/>
    <col min="12035" max="12035" width="5.28515625" style="2" customWidth="1"/>
    <col min="12036" max="12039" width="15.7109375" style="2" customWidth="1"/>
    <col min="12040" max="12040" width="2.85546875" style="2" customWidth="1"/>
    <col min="12041" max="12044" width="15.7109375" style="2" customWidth="1"/>
    <col min="12045" max="12045" width="2.85546875" style="2" customWidth="1"/>
    <col min="12046" max="12046" width="10.85546875" style="2" customWidth="1"/>
    <col min="12047" max="12047" width="2.85546875" style="2" customWidth="1"/>
    <col min="12048" max="12049" width="15.7109375" style="2" customWidth="1"/>
    <col min="12050" max="12051" width="2.85546875" style="2" customWidth="1"/>
    <col min="12052" max="12052" width="45.85546875" style="2" customWidth="1"/>
    <col min="12053" max="12056" width="15.7109375" style="2" customWidth="1"/>
    <col min="12057" max="12057" width="2.85546875" style="2" customWidth="1"/>
    <col min="12058" max="12061" width="15.7109375" style="2" customWidth="1"/>
    <col min="12062" max="12062" width="2.85546875" style="2" customWidth="1"/>
    <col min="12063" max="12063" width="10.85546875" style="2" customWidth="1"/>
    <col min="12064" max="12064" width="2.85546875" style="2" customWidth="1"/>
    <col min="12065" max="12288" width="11.42578125" style="2"/>
    <col min="12289" max="12289" width="2.85546875" style="2" customWidth="1"/>
    <col min="12290" max="12290" width="45.85546875" style="2" customWidth="1"/>
    <col min="12291" max="12291" width="5.28515625" style="2" customWidth="1"/>
    <col min="12292" max="12295" width="15.7109375" style="2" customWidth="1"/>
    <col min="12296" max="12296" width="2.85546875" style="2" customWidth="1"/>
    <col min="12297" max="12300" width="15.7109375" style="2" customWidth="1"/>
    <col min="12301" max="12301" width="2.85546875" style="2" customWidth="1"/>
    <col min="12302" max="12302" width="10.85546875" style="2" customWidth="1"/>
    <col min="12303" max="12303" width="2.85546875" style="2" customWidth="1"/>
    <col min="12304" max="12305" width="15.7109375" style="2" customWidth="1"/>
    <col min="12306" max="12307" width="2.85546875" style="2" customWidth="1"/>
    <col min="12308" max="12308" width="45.85546875" style="2" customWidth="1"/>
    <col min="12309" max="12312" width="15.7109375" style="2" customWidth="1"/>
    <col min="12313" max="12313" width="2.85546875" style="2" customWidth="1"/>
    <col min="12314" max="12317" width="15.7109375" style="2" customWidth="1"/>
    <col min="12318" max="12318" width="2.85546875" style="2" customWidth="1"/>
    <col min="12319" max="12319" width="10.85546875" style="2" customWidth="1"/>
    <col min="12320" max="12320" width="2.85546875" style="2" customWidth="1"/>
    <col min="12321" max="12544" width="11.42578125" style="2"/>
    <col min="12545" max="12545" width="2.85546875" style="2" customWidth="1"/>
    <col min="12546" max="12546" width="45.85546875" style="2" customWidth="1"/>
    <col min="12547" max="12547" width="5.28515625" style="2" customWidth="1"/>
    <col min="12548" max="12551" width="15.7109375" style="2" customWidth="1"/>
    <col min="12552" max="12552" width="2.85546875" style="2" customWidth="1"/>
    <col min="12553" max="12556" width="15.7109375" style="2" customWidth="1"/>
    <col min="12557" max="12557" width="2.85546875" style="2" customWidth="1"/>
    <col min="12558" max="12558" width="10.85546875" style="2" customWidth="1"/>
    <col min="12559" max="12559" width="2.85546875" style="2" customWidth="1"/>
    <col min="12560" max="12561" width="15.7109375" style="2" customWidth="1"/>
    <col min="12562" max="12563" width="2.85546875" style="2" customWidth="1"/>
    <col min="12564" max="12564" width="45.85546875" style="2" customWidth="1"/>
    <col min="12565" max="12568" width="15.7109375" style="2" customWidth="1"/>
    <col min="12569" max="12569" width="2.85546875" style="2" customWidth="1"/>
    <col min="12570" max="12573" width="15.7109375" style="2" customWidth="1"/>
    <col min="12574" max="12574" width="2.85546875" style="2" customWidth="1"/>
    <col min="12575" max="12575" width="10.85546875" style="2" customWidth="1"/>
    <col min="12576" max="12576" width="2.85546875" style="2" customWidth="1"/>
    <col min="12577" max="12800" width="11.42578125" style="2"/>
    <col min="12801" max="12801" width="2.85546875" style="2" customWidth="1"/>
    <col min="12802" max="12802" width="45.85546875" style="2" customWidth="1"/>
    <col min="12803" max="12803" width="5.28515625" style="2" customWidth="1"/>
    <col min="12804" max="12807" width="15.7109375" style="2" customWidth="1"/>
    <col min="12808" max="12808" width="2.85546875" style="2" customWidth="1"/>
    <col min="12809" max="12812" width="15.7109375" style="2" customWidth="1"/>
    <col min="12813" max="12813" width="2.85546875" style="2" customWidth="1"/>
    <col min="12814" max="12814" width="10.85546875" style="2" customWidth="1"/>
    <col min="12815" max="12815" width="2.85546875" style="2" customWidth="1"/>
    <col min="12816" max="12817" width="15.7109375" style="2" customWidth="1"/>
    <col min="12818" max="12819" width="2.85546875" style="2" customWidth="1"/>
    <col min="12820" max="12820" width="45.85546875" style="2" customWidth="1"/>
    <col min="12821" max="12824" width="15.7109375" style="2" customWidth="1"/>
    <col min="12825" max="12825" width="2.85546875" style="2" customWidth="1"/>
    <col min="12826" max="12829" width="15.7109375" style="2" customWidth="1"/>
    <col min="12830" max="12830" width="2.85546875" style="2" customWidth="1"/>
    <col min="12831" max="12831" width="10.85546875" style="2" customWidth="1"/>
    <col min="12832" max="12832" width="2.85546875" style="2" customWidth="1"/>
    <col min="12833" max="13056" width="11.42578125" style="2"/>
    <col min="13057" max="13057" width="2.85546875" style="2" customWidth="1"/>
    <col min="13058" max="13058" width="45.85546875" style="2" customWidth="1"/>
    <col min="13059" max="13059" width="5.28515625" style="2" customWidth="1"/>
    <col min="13060" max="13063" width="15.7109375" style="2" customWidth="1"/>
    <col min="13064" max="13064" width="2.85546875" style="2" customWidth="1"/>
    <col min="13065" max="13068" width="15.7109375" style="2" customWidth="1"/>
    <col min="13069" max="13069" width="2.85546875" style="2" customWidth="1"/>
    <col min="13070" max="13070" width="10.85546875" style="2" customWidth="1"/>
    <col min="13071" max="13071" width="2.85546875" style="2" customWidth="1"/>
    <col min="13072" max="13073" width="15.7109375" style="2" customWidth="1"/>
    <col min="13074" max="13075" width="2.85546875" style="2" customWidth="1"/>
    <col min="13076" max="13076" width="45.85546875" style="2" customWidth="1"/>
    <col min="13077" max="13080" width="15.7109375" style="2" customWidth="1"/>
    <col min="13081" max="13081" width="2.85546875" style="2" customWidth="1"/>
    <col min="13082" max="13085" width="15.7109375" style="2" customWidth="1"/>
    <col min="13086" max="13086" width="2.85546875" style="2" customWidth="1"/>
    <col min="13087" max="13087" width="10.85546875" style="2" customWidth="1"/>
    <col min="13088" max="13088" width="2.85546875" style="2" customWidth="1"/>
    <col min="13089" max="13312" width="11.42578125" style="2"/>
    <col min="13313" max="13313" width="2.85546875" style="2" customWidth="1"/>
    <col min="13314" max="13314" width="45.85546875" style="2" customWidth="1"/>
    <col min="13315" max="13315" width="5.28515625" style="2" customWidth="1"/>
    <col min="13316" max="13319" width="15.7109375" style="2" customWidth="1"/>
    <col min="13320" max="13320" width="2.85546875" style="2" customWidth="1"/>
    <col min="13321" max="13324" width="15.7109375" style="2" customWidth="1"/>
    <col min="13325" max="13325" width="2.85546875" style="2" customWidth="1"/>
    <col min="13326" max="13326" width="10.85546875" style="2" customWidth="1"/>
    <col min="13327" max="13327" width="2.85546875" style="2" customWidth="1"/>
    <col min="13328" max="13329" width="15.7109375" style="2" customWidth="1"/>
    <col min="13330" max="13331" width="2.85546875" style="2" customWidth="1"/>
    <col min="13332" max="13332" width="45.85546875" style="2" customWidth="1"/>
    <col min="13333" max="13336" width="15.7109375" style="2" customWidth="1"/>
    <col min="13337" max="13337" width="2.85546875" style="2" customWidth="1"/>
    <col min="13338" max="13341" width="15.7109375" style="2" customWidth="1"/>
    <col min="13342" max="13342" width="2.85546875" style="2" customWidth="1"/>
    <col min="13343" max="13343" width="10.85546875" style="2" customWidth="1"/>
    <col min="13344" max="13344" width="2.85546875" style="2" customWidth="1"/>
    <col min="13345" max="13568" width="11.42578125" style="2"/>
    <col min="13569" max="13569" width="2.85546875" style="2" customWidth="1"/>
    <col min="13570" max="13570" width="45.85546875" style="2" customWidth="1"/>
    <col min="13571" max="13571" width="5.28515625" style="2" customWidth="1"/>
    <col min="13572" max="13575" width="15.7109375" style="2" customWidth="1"/>
    <col min="13576" max="13576" width="2.85546875" style="2" customWidth="1"/>
    <col min="13577" max="13580" width="15.7109375" style="2" customWidth="1"/>
    <col min="13581" max="13581" width="2.85546875" style="2" customWidth="1"/>
    <col min="13582" max="13582" width="10.85546875" style="2" customWidth="1"/>
    <col min="13583" max="13583" width="2.85546875" style="2" customWidth="1"/>
    <col min="13584" max="13585" width="15.7109375" style="2" customWidth="1"/>
    <col min="13586" max="13587" width="2.85546875" style="2" customWidth="1"/>
    <col min="13588" max="13588" width="45.85546875" style="2" customWidth="1"/>
    <col min="13589" max="13592" width="15.7109375" style="2" customWidth="1"/>
    <col min="13593" max="13593" width="2.85546875" style="2" customWidth="1"/>
    <col min="13594" max="13597" width="15.7109375" style="2" customWidth="1"/>
    <col min="13598" max="13598" width="2.85546875" style="2" customWidth="1"/>
    <col min="13599" max="13599" width="10.85546875" style="2" customWidth="1"/>
    <col min="13600" max="13600" width="2.85546875" style="2" customWidth="1"/>
    <col min="13601" max="13824" width="11.42578125" style="2"/>
    <col min="13825" max="13825" width="2.85546875" style="2" customWidth="1"/>
    <col min="13826" max="13826" width="45.85546875" style="2" customWidth="1"/>
    <col min="13827" max="13827" width="5.28515625" style="2" customWidth="1"/>
    <col min="13828" max="13831" width="15.7109375" style="2" customWidth="1"/>
    <col min="13832" max="13832" width="2.85546875" style="2" customWidth="1"/>
    <col min="13833" max="13836" width="15.7109375" style="2" customWidth="1"/>
    <col min="13837" max="13837" width="2.85546875" style="2" customWidth="1"/>
    <col min="13838" max="13838" width="10.85546875" style="2" customWidth="1"/>
    <col min="13839" max="13839" width="2.85546875" style="2" customWidth="1"/>
    <col min="13840" max="13841" width="15.7109375" style="2" customWidth="1"/>
    <col min="13842" max="13843" width="2.85546875" style="2" customWidth="1"/>
    <col min="13844" max="13844" width="45.85546875" style="2" customWidth="1"/>
    <col min="13845" max="13848" width="15.7109375" style="2" customWidth="1"/>
    <col min="13849" max="13849" width="2.85546875" style="2" customWidth="1"/>
    <col min="13850" max="13853" width="15.7109375" style="2" customWidth="1"/>
    <col min="13854" max="13854" width="2.85546875" style="2" customWidth="1"/>
    <col min="13855" max="13855" width="10.85546875" style="2" customWidth="1"/>
    <col min="13856" max="13856" width="2.85546875" style="2" customWidth="1"/>
    <col min="13857" max="14080" width="11.42578125" style="2"/>
    <col min="14081" max="14081" width="2.85546875" style="2" customWidth="1"/>
    <col min="14082" max="14082" width="45.85546875" style="2" customWidth="1"/>
    <col min="14083" max="14083" width="5.28515625" style="2" customWidth="1"/>
    <col min="14084" max="14087" width="15.7109375" style="2" customWidth="1"/>
    <col min="14088" max="14088" width="2.85546875" style="2" customWidth="1"/>
    <col min="14089" max="14092" width="15.7109375" style="2" customWidth="1"/>
    <col min="14093" max="14093" width="2.85546875" style="2" customWidth="1"/>
    <col min="14094" max="14094" width="10.85546875" style="2" customWidth="1"/>
    <col min="14095" max="14095" width="2.85546875" style="2" customWidth="1"/>
    <col min="14096" max="14097" width="15.7109375" style="2" customWidth="1"/>
    <col min="14098" max="14099" width="2.85546875" style="2" customWidth="1"/>
    <col min="14100" max="14100" width="45.85546875" style="2" customWidth="1"/>
    <col min="14101" max="14104" width="15.7109375" style="2" customWidth="1"/>
    <col min="14105" max="14105" width="2.85546875" style="2" customWidth="1"/>
    <col min="14106" max="14109" width="15.7109375" style="2" customWidth="1"/>
    <col min="14110" max="14110" width="2.85546875" style="2" customWidth="1"/>
    <col min="14111" max="14111" width="10.85546875" style="2" customWidth="1"/>
    <col min="14112" max="14112" width="2.85546875" style="2" customWidth="1"/>
    <col min="14113" max="14336" width="11.42578125" style="2"/>
    <col min="14337" max="14337" width="2.85546875" style="2" customWidth="1"/>
    <col min="14338" max="14338" width="45.85546875" style="2" customWidth="1"/>
    <col min="14339" max="14339" width="5.28515625" style="2" customWidth="1"/>
    <col min="14340" max="14343" width="15.7109375" style="2" customWidth="1"/>
    <col min="14344" max="14344" width="2.85546875" style="2" customWidth="1"/>
    <col min="14345" max="14348" width="15.7109375" style="2" customWidth="1"/>
    <col min="14349" max="14349" width="2.85546875" style="2" customWidth="1"/>
    <col min="14350" max="14350" width="10.85546875" style="2" customWidth="1"/>
    <col min="14351" max="14351" width="2.85546875" style="2" customWidth="1"/>
    <col min="14352" max="14353" width="15.7109375" style="2" customWidth="1"/>
    <col min="14354" max="14355" width="2.85546875" style="2" customWidth="1"/>
    <col min="14356" max="14356" width="45.85546875" style="2" customWidth="1"/>
    <col min="14357" max="14360" width="15.7109375" style="2" customWidth="1"/>
    <col min="14361" max="14361" width="2.85546875" style="2" customWidth="1"/>
    <col min="14362" max="14365" width="15.7109375" style="2" customWidth="1"/>
    <col min="14366" max="14366" width="2.85546875" style="2" customWidth="1"/>
    <col min="14367" max="14367" width="10.85546875" style="2" customWidth="1"/>
    <col min="14368" max="14368" width="2.85546875" style="2" customWidth="1"/>
    <col min="14369" max="14592" width="11.42578125" style="2"/>
    <col min="14593" max="14593" width="2.85546875" style="2" customWidth="1"/>
    <col min="14594" max="14594" width="45.85546875" style="2" customWidth="1"/>
    <col min="14595" max="14595" width="5.28515625" style="2" customWidth="1"/>
    <col min="14596" max="14599" width="15.7109375" style="2" customWidth="1"/>
    <col min="14600" max="14600" width="2.85546875" style="2" customWidth="1"/>
    <col min="14601" max="14604" width="15.7109375" style="2" customWidth="1"/>
    <col min="14605" max="14605" width="2.85546875" style="2" customWidth="1"/>
    <col min="14606" max="14606" width="10.85546875" style="2" customWidth="1"/>
    <col min="14607" max="14607" width="2.85546875" style="2" customWidth="1"/>
    <col min="14608" max="14609" width="15.7109375" style="2" customWidth="1"/>
    <col min="14610" max="14611" width="2.85546875" style="2" customWidth="1"/>
    <col min="14612" max="14612" width="45.85546875" style="2" customWidth="1"/>
    <col min="14613" max="14616" width="15.7109375" style="2" customWidth="1"/>
    <col min="14617" max="14617" width="2.85546875" style="2" customWidth="1"/>
    <col min="14618" max="14621" width="15.7109375" style="2" customWidth="1"/>
    <col min="14622" max="14622" width="2.85546875" style="2" customWidth="1"/>
    <col min="14623" max="14623" width="10.85546875" style="2" customWidth="1"/>
    <col min="14624" max="14624" width="2.85546875" style="2" customWidth="1"/>
    <col min="14625" max="14848" width="11.42578125" style="2"/>
    <col min="14849" max="14849" width="2.85546875" style="2" customWidth="1"/>
    <col min="14850" max="14850" width="45.85546875" style="2" customWidth="1"/>
    <col min="14851" max="14851" width="5.28515625" style="2" customWidth="1"/>
    <col min="14852" max="14855" width="15.7109375" style="2" customWidth="1"/>
    <col min="14856" max="14856" width="2.85546875" style="2" customWidth="1"/>
    <col min="14857" max="14860" width="15.7109375" style="2" customWidth="1"/>
    <col min="14861" max="14861" width="2.85546875" style="2" customWidth="1"/>
    <col min="14862" max="14862" width="10.85546875" style="2" customWidth="1"/>
    <col min="14863" max="14863" width="2.85546875" style="2" customWidth="1"/>
    <col min="14864" max="14865" width="15.7109375" style="2" customWidth="1"/>
    <col min="14866" max="14867" width="2.85546875" style="2" customWidth="1"/>
    <col min="14868" max="14868" width="45.85546875" style="2" customWidth="1"/>
    <col min="14869" max="14872" width="15.7109375" style="2" customWidth="1"/>
    <col min="14873" max="14873" width="2.85546875" style="2" customWidth="1"/>
    <col min="14874" max="14877" width="15.7109375" style="2" customWidth="1"/>
    <col min="14878" max="14878" width="2.85546875" style="2" customWidth="1"/>
    <col min="14879" max="14879" width="10.85546875" style="2" customWidth="1"/>
    <col min="14880" max="14880" width="2.85546875" style="2" customWidth="1"/>
    <col min="14881" max="15104" width="11.42578125" style="2"/>
    <col min="15105" max="15105" width="2.85546875" style="2" customWidth="1"/>
    <col min="15106" max="15106" width="45.85546875" style="2" customWidth="1"/>
    <col min="15107" max="15107" width="5.28515625" style="2" customWidth="1"/>
    <col min="15108" max="15111" width="15.7109375" style="2" customWidth="1"/>
    <col min="15112" max="15112" width="2.85546875" style="2" customWidth="1"/>
    <col min="15113" max="15116" width="15.7109375" style="2" customWidth="1"/>
    <col min="15117" max="15117" width="2.85546875" style="2" customWidth="1"/>
    <col min="15118" max="15118" width="10.85546875" style="2" customWidth="1"/>
    <col min="15119" max="15119" width="2.85546875" style="2" customWidth="1"/>
    <col min="15120" max="15121" width="15.7109375" style="2" customWidth="1"/>
    <col min="15122" max="15123" width="2.85546875" style="2" customWidth="1"/>
    <col min="15124" max="15124" width="45.85546875" style="2" customWidth="1"/>
    <col min="15125" max="15128" width="15.7109375" style="2" customWidth="1"/>
    <col min="15129" max="15129" width="2.85546875" style="2" customWidth="1"/>
    <col min="15130" max="15133" width="15.7109375" style="2" customWidth="1"/>
    <col min="15134" max="15134" width="2.85546875" style="2" customWidth="1"/>
    <col min="15135" max="15135" width="10.85546875" style="2" customWidth="1"/>
    <col min="15136" max="15136" width="2.85546875" style="2" customWidth="1"/>
    <col min="15137" max="15360" width="11.42578125" style="2"/>
    <col min="15361" max="15361" width="2.85546875" style="2" customWidth="1"/>
    <col min="15362" max="15362" width="45.85546875" style="2" customWidth="1"/>
    <col min="15363" max="15363" width="5.28515625" style="2" customWidth="1"/>
    <col min="15364" max="15367" width="15.7109375" style="2" customWidth="1"/>
    <col min="15368" max="15368" width="2.85546875" style="2" customWidth="1"/>
    <col min="15369" max="15372" width="15.7109375" style="2" customWidth="1"/>
    <col min="15373" max="15373" width="2.85546875" style="2" customWidth="1"/>
    <col min="15374" max="15374" width="10.85546875" style="2" customWidth="1"/>
    <col min="15375" max="15375" width="2.85546875" style="2" customWidth="1"/>
    <col min="15376" max="15377" width="15.7109375" style="2" customWidth="1"/>
    <col min="15378" max="15379" width="2.85546875" style="2" customWidth="1"/>
    <col min="15380" max="15380" width="45.85546875" style="2" customWidth="1"/>
    <col min="15381" max="15384" width="15.7109375" style="2" customWidth="1"/>
    <col min="15385" max="15385" width="2.85546875" style="2" customWidth="1"/>
    <col min="15386" max="15389" width="15.7109375" style="2" customWidth="1"/>
    <col min="15390" max="15390" width="2.85546875" style="2" customWidth="1"/>
    <col min="15391" max="15391" width="10.85546875" style="2" customWidth="1"/>
    <col min="15392" max="15392" width="2.85546875" style="2" customWidth="1"/>
    <col min="15393" max="15616" width="11.42578125" style="2"/>
    <col min="15617" max="15617" width="2.85546875" style="2" customWidth="1"/>
    <col min="15618" max="15618" width="45.85546875" style="2" customWidth="1"/>
    <col min="15619" max="15619" width="5.28515625" style="2" customWidth="1"/>
    <col min="15620" max="15623" width="15.7109375" style="2" customWidth="1"/>
    <col min="15624" max="15624" width="2.85546875" style="2" customWidth="1"/>
    <col min="15625" max="15628" width="15.7109375" style="2" customWidth="1"/>
    <col min="15629" max="15629" width="2.85546875" style="2" customWidth="1"/>
    <col min="15630" max="15630" width="10.85546875" style="2" customWidth="1"/>
    <col min="15631" max="15631" width="2.85546875" style="2" customWidth="1"/>
    <col min="15632" max="15633" width="15.7109375" style="2" customWidth="1"/>
    <col min="15634" max="15635" width="2.85546875" style="2" customWidth="1"/>
    <col min="15636" max="15636" width="45.85546875" style="2" customWidth="1"/>
    <col min="15637" max="15640" width="15.7109375" style="2" customWidth="1"/>
    <col min="15641" max="15641" width="2.85546875" style="2" customWidth="1"/>
    <col min="15642" max="15645" width="15.7109375" style="2" customWidth="1"/>
    <col min="15646" max="15646" width="2.85546875" style="2" customWidth="1"/>
    <col min="15647" max="15647" width="10.85546875" style="2" customWidth="1"/>
    <col min="15648" max="15648" width="2.85546875" style="2" customWidth="1"/>
    <col min="15649" max="15872" width="11.42578125" style="2"/>
    <col min="15873" max="15873" width="2.85546875" style="2" customWidth="1"/>
    <col min="15874" max="15874" width="45.85546875" style="2" customWidth="1"/>
    <col min="15875" max="15875" width="5.28515625" style="2" customWidth="1"/>
    <col min="15876" max="15879" width="15.7109375" style="2" customWidth="1"/>
    <col min="15880" max="15880" width="2.85546875" style="2" customWidth="1"/>
    <col min="15881" max="15884" width="15.7109375" style="2" customWidth="1"/>
    <col min="15885" max="15885" width="2.85546875" style="2" customWidth="1"/>
    <col min="15886" max="15886" width="10.85546875" style="2" customWidth="1"/>
    <col min="15887" max="15887" width="2.85546875" style="2" customWidth="1"/>
    <col min="15888" max="15889" width="15.7109375" style="2" customWidth="1"/>
    <col min="15890" max="15891" width="2.85546875" style="2" customWidth="1"/>
    <col min="15892" max="15892" width="45.85546875" style="2" customWidth="1"/>
    <col min="15893" max="15896" width="15.7109375" style="2" customWidth="1"/>
    <col min="15897" max="15897" width="2.85546875" style="2" customWidth="1"/>
    <col min="15898" max="15901" width="15.7109375" style="2" customWidth="1"/>
    <col min="15902" max="15902" width="2.85546875" style="2" customWidth="1"/>
    <col min="15903" max="15903" width="10.85546875" style="2" customWidth="1"/>
    <col min="15904" max="15904" width="2.85546875" style="2" customWidth="1"/>
    <col min="15905" max="16128" width="11.42578125" style="2"/>
    <col min="16129" max="16129" width="2.85546875" style="2" customWidth="1"/>
    <col min="16130" max="16130" width="45.85546875" style="2" customWidth="1"/>
    <col min="16131" max="16131" width="5.28515625" style="2" customWidth="1"/>
    <col min="16132" max="16135" width="15.7109375" style="2" customWidth="1"/>
    <col min="16136" max="16136" width="2.85546875" style="2" customWidth="1"/>
    <col min="16137" max="16140" width="15.7109375" style="2" customWidth="1"/>
    <col min="16141" max="16141" width="2.85546875" style="2" customWidth="1"/>
    <col min="16142" max="16142" width="10.85546875" style="2" customWidth="1"/>
    <col min="16143" max="16143" width="2.85546875" style="2" customWidth="1"/>
    <col min="16144" max="16145" width="15.7109375" style="2" customWidth="1"/>
    <col min="16146" max="16147" width="2.85546875" style="2" customWidth="1"/>
    <col min="16148" max="16148" width="45.85546875" style="2" customWidth="1"/>
    <col min="16149" max="16152" width="15.7109375" style="2" customWidth="1"/>
    <col min="16153" max="16153" width="2.85546875" style="2" customWidth="1"/>
    <col min="16154" max="16157" width="15.7109375" style="2" customWidth="1"/>
    <col min="16158" max="16158" width="2.85546875" style="2" customWidth="1"/>
    <col min="16159" max="16159" width="10.85546875" style="2" customWidth="1"/>
    <col min="16160" max="16160" width="2.85546875" style="2" customWidth="1"/>
    <col min="16161" max="16384" width="11.42578125" style="2"/>
  </cols>
  <sheetData>
    <row r="1" spans="1:33" ht="12" customHeight="1" x14ac:dyDescent="0.25">
      <c r="A1" s="2144"/>
      <c r="B1" s="2197"/>
      <c r="C1" s="2224"/>
      <c r="D1" s="2197"/>
      <c r="E1" s="2197"/>
      <c r="F1" s="2197"/>
      <c r="G1" s="2197"/>
      <c r="H1" s="2197"/>
      <c r="I1" s="2197"/>
      <c r="J1" s="2197"/>
      <c r="K1" s="2197"/>
      <c r="L1" s="2197"/>
      <c r="M1" s="2197"/>
      <c r="N1" s="2197"/>
      <c r="O1" s="2197"/>
      <c r="P1" s="2197"/>
      <c r="Q1" s="2197"/>
      <c r="R1" s="2197"/>
      <c r="S1" s="2197"/>
      <c r="T1" s="2197"/>
      <c r="U1" s="2197"/>
      <c r="V1" s="2197"/>
      <c r="W1" s="2197"/>
      <c r="X1" s="2197"/>
      <c r="Y1" s="2197"/>
      <c r="Z1" s="2197"/>
      <c r="AA1" s="2197"/>
      <c r="AB1" s="2197"/>
      <c r="AC1" s="2197"/>
      <c r="AD1" s="2197"/>
      <c r="AE1" s="2197"/>
      <c r="AF1" s="2197"/>
      <c r="AG1" s="2182"/>
    </row>
    <row r="2" spans="1:33" ht="12" customHeight="1" x14ac:dyDescent="0.25">
      <c r="A2" s="2185"/>
      <c r="B2" s="224" t="s">
        <v>734</v>
      </c>
      <c r="C2" s="108"/>
      <c r="D2" s="132"/>
      <c r="E2" s="132"/>
      <c r="F2" s="132"/>
      <c r="G2" s="132"/>
      <c r="H2" s="132"/>
      <c r="I2" s="132"/>
      <c r="J2" s="132"/>
      <c r="K2" s="132"/>
      <c r="L2" s="132"/>
      <c r="M2" s="132"/>
      <c r="N2" s="132"/>
      <c r="O2" s="132"/>
      <c r="P2" s="132"/>
      <c r="Q2" s="132"/>
      <c r="R2" s="132"/>
      <c r="S2" s="132"/>
      <c r="T2" s="224"/>
      <c r="U2" s="132"/>
      <c r="V2" s="132"/>
      <c r="W2" s="132"/>
      <c r="X2" s="132"/>
      <c r="Y2" s="132"/>
      <c r="Z2" s="132"/>
      <c r="AA2" s="132"/>
      <c r="AB2" s="132"/>
      <c r="AC2" s="132"/>
      <c r="AD2" s="132"/>
      <c r="AE2" s="132"/>
      <c r="AF2" s="132"/>
      <c r="AG2" s="2017"/>
    </row>
    <row r="3" spans="1:33" ht="12" customHeight="1" x14ac:dyDescent="0.25">
      <c r="A3" s="2185"/>
      <c r="B3" s="224" t="s">
        <v>271</v>
      </c>
      <c r="C3" s="108"/>
      <c r="D3" s="132"/>
      <c r="E3" s="132"/>
      <c r="F3" s="132"/>
      <c r="G3" s="132"/>
      <c r="H3" s="132"/>
      <c r="I3" s="132"/>
      <c r="J3" s="132"/>
      <c r="K3" s="132"/>
      <c r="L3" s="132"/>
      <c r="M3" s="132"/>
      <c r="N3" s="132"/>
      <c r="O3" s="132"/>
      <c r="P3" s="132"/>
      <c r="Q3" s="132"/>
      <c r="R3" s="132"/>
      <c r="S3" s="132"/>
      <c r="T3" s="224" t="s">
        <v>271</v>
      </c>
      <c r="U3" s="132"/>
      <c r="V3" s="132"/>
      <c r="W3" s="132"/>
      <c r="X3" s="132"/>
      <c r="Y3" s="132"/>
      <c r="Z3" s="132"/>
      <c r="AA3" s="132"/>
      <c r="AB3" s="132"/>
      <c r="AC3" s="132"/>
      <c r="AD3" s="132"/>
      <c r="AE3" s="132"/>
      <c r="AF3" s="132"/>
      <c r="AG3" s="2017"/>
    </row>
    <row r="4" spans="1:33" ht="12" customHeight="1" x14ac:dyDescent="0.25">
      <c r="A4" s="2185"/>
      <c r="B4" s="106" t="s">
        <v>2</v>
      </c>
      <c r="C4" s="108"/>
      <c r="D4" s="132"/>
      <c r="E4" s="132"/>
      <c r="F4" s="132"/>
      <c r="G4" s="132"/>
      <c r="H4" s="132"/>
      <c r="I4" s="132"/>
      <c r="J4" s="132"/>
      <c r="K4" s="132"/>
      <c r="L4" s="132"/>
      <c r="M4" s="132"/>
      <c r="N4" s="132"/>
      <c r="O4" s="132"/>
      <c r="P4" s="132"/>
      <c r="Q4" s="132"/>
      <c r="R4" s="132"/>
      <c r="S4" s="132"/>
      <c r="T4" s="106" t="s">
        <v>3</v>
      </c>
      <c r="U4" s="132"/>
      <c r="V4" s="132"/>
      <c r="W4" s="132"/>
      <c r="X4" s="132"/>
      <c r="Y4" s="132"/>
      <c r="Z4" s="132"/>
      <c r="AA4" s="132"/>
      <c r="AB4" s="132"/>
      <c r="AC4" s="132"/>
      <c r="AD4" s="132"/>
      <c r="AE4" s="132"/>
      <c r="AF4" s="132"/>
      <c r="AG4" s="2017"/>
    </row>
    <row r="5" spans="1:33" ht="12" customHeight="1" x14ac:dyDescent="0.25">
      <c r="A5" s="2184"/>
      <c r="B5" s="2309" t="s">
        <v>4</v>
      </c>
      <c r="C5" s="2309" t="s">
        <v>5</v>
      </c>
      <c r="D5" s="2302">
        <v>2017</v>
      </c>
      <c r="E5" s="2303"/>
      <c r="F5" s="2303"/>
      <c r="G5" s="2304"/>
      <c r="H5" s="1689"/>
      <c r="I5" s="2302">
        <v>2016</v>
      </c>
      <c r="J5" s="2303"/>
      <c r="K5" s="2303"/>
      <c r="L5" s="2304"/>
      <c r="M5" s="1689"/>
      <c r="N5" s="2388" t="s">
        <v>591</v>
      </c>
      <c r="O5" s="1689"/>
      <c r="P5" s="2388" t="s">
        <v>588</v>
      </c>
      <c r="Q5" s="2388" t="s">
        <v>7</v>
      </c>
      <c r="R5" s="1689"/>
      <c r="S5" s="1689"/>
      <c r="T5" s="2309" t="s">
        <v>4</v>
      </c>
      <c r="U5" s="2302">
        <v>2017</v>
      </c>
      <c r="V5" s="2303"/>
      <c r="W5" s="2303"/>
      <c r="X5" s="2304"/>
      <c r="Y5" s="1689"/>
      <c r="Z5" s="2302">
        <v>2016</v>
      </c>
      <c r="AA5" s="2303"/>
      <c r="AB5" s="2303"/>
      <c r="AC5" s="2304"/>
      <c r="AD5" s="1689"/>
      <c r="AE5" s="2388" t="s">
        <v>591</v>
      </c>
      <c r="AF5" s="1689"/>
      <c r="AG5" s="2017"/>
    </row>
    <row r="6" spans="1:33" ht="12" customHeight="1" x14ac:dyDescent="0.25">
      <c r="A6" s="2184"/>
      <c r="B6" s="2309"/>
      <c r="C6" s="2309"/>
      <c r="D6" s="2309" t="s">
        <v>184</v>
      </c>
      <c r="E6" s="2388" t="s">
        <v>564</v>
      </c>
      <c r="F6" s="2388" t="s">
        <v>565</v>
      </c>
      <c r="G6" s="2309" t="s">
        <v>566</v>
      </c>
      <c r="H6" s="1689"/>
      <c r="I6" s="2301" t="s">
        <v>184</v>
      </c>
      <c r="J6" s="2388" t="s">
        <v>564</v>
      </c>
      <c r="K6" s="2388" t="s">
        <v>565</v>
      </c>
      <c r="L6" s="2309" t="s">
        <v>566</v>
      </c>
      <c r="M6" s="1689"/>
      <c r="N6" s="2388"/>
      <c r="O6" s="1689"/>
      <c r="P6" s="2388"/>
      <c r="Q6" s="2388"/>
      <c r="R6" s="1689"/>
      <c r="S6" s="1689"/>
      <c r="T6" s="2309"/>
      <c r="U6" s="2301" t="s">
        <v>184</v>
      </c>
      <c r="V6" s="2388" t="s">
        <v>564</v>
      </c>
      <c r="W6" s="2388" t="s">
        <v>565</v>
      </c>
      <c r="X6" s="2309" t="s">
        <v>566</v>
      </c>
      <c r="Y6" s="1689"/>
      <c r="Z6" s="2301" t="s">
        <v>184</v>
      </c>
      <c r="AA6" s="2388" t="s">
        <v>564</v>
      </c>
      <c r="AB6" s="2388" t="s">
        <v>565</v>
      </c>
      <c r="AC6" s="2309" t="s">
        <v>566</v>
      </c>
      <c r="AD6" s="1689"/>
      <c r="AE6" s="2388"/>
      <c r="AF6" s="1689"/>
      <c r="AG6" s="2017"/>
    </row>
    <row r="7" spans="1:33" ht="12" customHeight="1" x14ac:dyDescent="0.25">
      <c r="A7" s="2184"/>
      <c r="B7" s="2309"/>
      <c r="C7" s="2309"/>
      <c r="D7" s="2309"/>
      <c r="E7" s="2388"/>
      <c r="F7" s="2388"/>
      <c r="G7" s="2309"/>
      <c r="H7" s="1689"/>
      <c r="I7" s="2290"/>
      <c r="J7" s="2388"/>
      <c r="K7" s="2388"/>
      <c r="L7" s="2309"/>
      <c r="M7" s="1689"/>
      <c r="N7" s="2388"/>
      <c r="O7" s="1689"/>
      <c r="P7" s="2388"/>
      <c r="Q7" s="2388"/>
      <c r="R7" s="1689"/>
      <c r="S7" s="1689"/>
      <c r="T7" s="2309"/>
      <c r="U7" s="2290"/>
      <c r="V7" s="2388"/>
      <c r="W7" s="2388"/>
      <c r="X7" s="2309"/>
      <c r="Y7" s="1689"/>
      <c r="Z7" s="2290"/>
      <c r="AA7" s="2388"/>
      <c r="AB7" s="2388"/>
      <c r="AC7" s="2309"/>
      <c r="AD7" s="1689"/>
      <c r="AE7" s="2388"/>
      <c r="AF7" s="1689"/>
      <c r="AG7" s="2017"/>
    </row>
    <row r="8" spans="1:33" ht="12" customHeight="1" x14ac:dyDescent="0.25">
      <c r="A8" s="2184"/>
      <c r="B8" s="1689"/>
      <c r="C8" s="1689"/>
      <c r="D8" s="1689"/>
      <c r="E8" s="1689"/>
      <c r="F8" s="1689"/>
      <c r="G8" s="1689"/>
      <c r="H8" s="1689"/>
      <c r="I8" s="1689"/>
      <c r="J8" s="1689"/>
      <c r="K8" s="1689"/>
      <c r="L8" s="1689"/>
      <c r="M8" s="1689"/>
      <c r="N8" s="19"/>
      <c r="O8" s="1689"/>
      <c r="P8" s="19"/>
      <c r="Q8" s="1689"/>
      <c r="R8" s="1689"/>
      <c r="S8" s="1689"/>
      <c r="T8" s="1689"/>
      <c r="U8" s="1689"/>
      <c r="V8" s="1689"/>
      <c r="W8" s="1689"/>
      <c r="X8" s="1689"/>
      <c r="Y8" s="1689"/>
      <c r="Z8" s="1689"/>
      <c r="AA8" s="1689"/>
      <c r="AB8" s="1689"/>
      <c r="AC8" s="1689"/>
      <c r="AD8" s="1689"/>
      <c r="AE8" s="19"/>
      <c r="AF8" s="1689"/>
      <c r="AG8" s="2017"/>
    </row>
    <row r="9" spans="1:33" ht="12" customHeight="1" x14ac:dyDescent="0.25">
      <c r="A9" s="2185"/>
      <c r="B9" s="948" t="s">
        <v>8</v>
      </c>
      <c r="C9" s="108"/>
      <c r="D9" s="1691"/>
      <c r="E9" s="1691"/>
      <c r="F9" s="1691"/>
      <c r="G9" s="1691"/>
      <c r="H9" s="132"/>
      <c r="I9" s="169"/>
      <c r="J9" s="1691"/>
      <c r="K9" s="1691"/>
      <c r="L9" s="1691"/>
      <c r="M9" s="132"/>
      <c r="N9" s="171"/>
      <c r="O9" s="132"/>
      <c r="P9" s="23"/>
      <c r="Q9" s="131"/>
      <c r="R9" s="132"/>
      <c r="S9" s="132"/>
      <c r="T9" s="948" t="s">
        <v>8</v>
      </c>
      <c r="U9" s="1691"/>
      <c r="V9" s="1691"/>
      <c r="W9" s="1691"/>
      <c r="X9" s="1691"/>
      <c r="Y9" s="132"/>
      <c r="Z9" s="1691"/>
      <c r="AA9" s="1691"/>
      <c r="AB9" s="1691"/>
      <c r="AC9" s="1691"/>
      <c r="AD9" s="132"/>
      <c r="AE9" s="23"/>
      <c r="AF9" s="132"/>
      <c r="AG9" s="2017"/>
    </row>
    <row r="10" spans="1:33" ht="12" customHeight="1" x14ac:dyDescent="0.25">
      <c r="A10" s="2183"/>
      <c r="B10" s="1023" t="s">
        <v>127</v>
      </c>
      <c r="C10" s="1793" t="s">
        <v>431</v>
      </c>
      <c r="D10" s="1218">
        <v>6.93</v>
      </c>
      <c r="E10" s="1239">
        <v>0</v>
      </c>
      <c r="F10" s="1239">
        <v>6.93</v>
      </c>
      <c r="G10" s="1871">
        <v>0</v>
      </c>
      <c r="H10" s="693"/>
      <c r="I10" s="1218">
        <v>44.36</v>
      </c>
      <c r="J10" s="1239">
        <v>0</v>
      </c>
      <c r="K10" s="1239">
        <v>44.36</v>
      </c>
      <c r="L10" s="1871">
        <v>0</v>
      </c>
      <c r="M10" s="1130"/>
      <c r="N10" s="1227">
        <f>D10/I10-1</f>
        <v>-0.84377817853922454</v>
      </c>
      <c r="O10" s="224"/>
      <c r="P10" s="890">
        <f>VLOOKUP(B10,'FX rates'!$B$9:$K$114,4,FALSE)</f>
        <v>2</v>
      </c>
      <c r="Q10" s="863">
        <f>VLOOKUP(B10,'FX rates'!$B$9:$K$114,5,FALSE)</f>
        <v>2</v>
      </c>
      <c r="R10" s="224"/>
      <c r="S10" s="224"/>
      <c r="T10" s="1050" t="s">
        <v>127</v>
      </c>
      <c r="U10" s="1218">
        <f>IF(D10="NA", "NA", D10/$P10)</f>
        <v>3.4649999999999999</v>
      </c>
      <c r="V10" s="1239">
        <f t="shared" ref="V10:W10" si="0">IF(E10="NA", "NA", E10/$P10)</f>
        <v>0</v>
      </c>
      <c r="W10" s="1239">
        <f t="shared" si="0"/>
        <v>3.4649999999999999</v>
      </c>
      <c r="X10" s="1871"/>
      <c r="Y10" s="224"/>
      <c r="Z10" s="1218">
        <f>IF(I10="NA", "NA", I10/$Q10)</f>
        <v>22.18</v>
      </c>
      <c r="AA10" s="1239">
        <f t="shared" ref="AA10:AC10" si="1">IF(J10="NA", "NA", J10/$Q10)</f>
        <v>0</v>
      </c>
      <c r="AB10" s="1239">
        <f t="shared" si="1"/>
        <v>22.18</v>
      </c>
      <c r="AC10" s="1871">
        <f t="shared" si="1"/>
        <v>0</v>
      </c>
      <c r="AD10" s="1693"/>
      <c r="AE10" s="1485">
        <f t="shared" ref="AE10:AE24" si="2">U10/Z10-1</f>
        <v>-0.84377817853922454</v>
      </c>
      <c r="AF10" s="224"/>
      <c r="AG10" s="2017"/>
    </row>
    <row r="11" spans="1:33" ht="12" customHeight="1" x14ac:dyDescent="0.25">
      <c r="A11" s="2185"/>
      <c r="B11" s="1024" t="s">
        <v>128</v>
      </c>
      <c r="C11" s="313" t="s">
        <v>22</v>
      </c>
      <c r="D11" s="1219">
        <v>2821.14</v>
      </c>
      <c r="E11" s="157">
        <v>1658.75</v>
      </c>
      <c r="F11" s="157">
        <v>1160.17</v>
      </c>
      <c r="G11" s="1865">
        <v>0</v>
      </c>
      <c r="H11" s="483"/>
      <c r="I11" s="1219">
        <v>4694.01</v>
      </c>
      <c r="J11" s="157">
        <v>2489.11</v>
      </c>
      <c r="K11" s="157">
        <v>2174.3200000000002</v>
      </c>
      <c r="L11" s="1865">
        <v>0</v>
      </c>
      <c r="M11" s="712"/>
      <c r="N11" s="1228">
        <f>D11/I11-1</f>
        <v>-0.39899148063169876</v>
      </c>
      <c r="O11" s="132"/>
      <c r="P11" s="892">
        <f>VLOOKUP(B11,'FX rates'!$B$9:$K$114,4,FALSE)</f>
        <v>1</v>
      </c>
      <c r="Q11" s="864">
        <f>VLOOKUP(B11,'FX rates'!$B$9:$K$114,5,FALSE)</f>
        <v>1</v>
      </c>
      <c r="R11" s="132"/>
      <c r="S11" s="132"/>
      <c r="T11" s="1725" t="s">
        <v>128</v>
      </c>
      <c r="U11" s="1219">
        <f t="shared" ref="U11:U30" si="3">IF(D11="NA", "NA", D11/$P11)</f>
        <v>2821.14</v>
      </c>
      <c r="V11" s="157">
        <f t="shared" ref="V11:V30" si="4">IF(E11="NA", "NA", E11/$P11)</f>
        <v>1658.75</v>
      </c>
      <c r="W11" s="157">
        <f t="shared" ref="W11:W30" si="5">IF(F11="NA", "NA", F11/$P11)</f>
        <v>1160.17</v>
      </c>
      <c r="X11" s="1865">
        <f t="shared" ref="X11:X30" si="6">IF(G11="NA", "NA", G11/$P11)</f>
        <v>0</v>
      </c>
      <c r="Y11" s="132"/>
      <c r="Z11" s="1219">
        <f t="shared" ref="Z11:Z30" si="7">IF(I11="NA", "NA", I11/$Q11)</f>
        <v>4694.01</v>
      </c>
      <c r="AA11" s="157">
        <f t="shared" ref="AA11:AA30" si="8">IF(J11="NA", "NA", J11/$Q11)</f>
        <v>2489.11</v>
      </c>
      <c r="AB11" s="157">
        <f t="shared" ref="AB11:AB30" si="9">IF(K11="NA", "NA", K11/$Q11)</f>
        <v>2174.3200000000002</v>
      </c>
      <c r="AC11" s="1865">
        <f t="shared" ref="AC11:AC30" si="10">IF(L11="NA", "NA", L11/$Q11)</f>
        <v>0</v>
      </c>
      <c r="AD11" s="34"/>
      <c r="AE11" s="1486">
        <f t="shared" si="2"/>
        <v>-0.39899148063169876</v>
      </c>
      <c r="AF11" s="132"/>
      <c r="AG11" s="2017"/>
    </row>
    <row r="12" spans="1:33" ht="12" customHeight="1" x14ac:dyDescent="0.25">
      <c r="A12" s="2185"/>
      <c r="B12" s="1025" t="s">
        <v>129</v>
      </c>
      <c r="C12" s="1794" t="s">
        <v>433</v>
      </c>
      <c r="D12" s="552">
        <v>3852701.68</v>
      </c>
      <c r="E12" s="555">
        <v>116087</v>
      </c>
      <c r="F12" s="555">
        <v>3736610</v>
      </c>
      <c r="G12" s="556">
        <v>0</v>
      </c>
      <c r="H12" s="483"/>
      <c r="I12" s="552">
        <v>4268023.67</v>
      </c>
      <c r="J12" s="555">
        <v>91239.7</v>
      </c>
      <c r="K12" s="555">
        <v>4176780</v>
      </c>
      <c r="L12" s="556">
        <v>0</v>
      </c>
      <c r="M12" s="712"/>
      <c r="N12" s="1229">
        <f>D12/I12-1</f>
        <v>-9.7310142143611777E-2</v>
      </c>
      <c r="O12" s="132"/>
      <c r="P12" s="894">
        <f>VLOOKUP(B12,'FX rates'!$B$9:$K$114,4,FALSE)</f>
        <v>559.13567699999999</v>
      </c>
      <c r="Q12" s="865">
        <f>VLOOKUP(B12,'FX rates'!$B$9:$K$114,5,FALSE)</f>
        <v>539.57000000000005</v>
      </c>
      <c r="R12" s="132"/>
      <c r="S12" s="132"/>
      <c r="T12" s="1053" t="s">
        <v>129</v>
      </c>
      <c r="U12" s="552">
        <f t="shared" si="3"/>
        <v>6890.4593973888032</v>
      </c>
      <c r="V12" s="555">
        <f t="shared" si="4"/>
        <v>207.61865996971608</v>
      </c>
      <c r="W12" s="555">
        <f t="shared" si="5"/>
        <v>6682.8323673575924</v>
      </c>
      <c r="X12" s="556">
        <f t="shared" si="6"/>
        <v>0</v>
      </c>
      <c r="Y12" s="132"/>
      <c r="Z12" s="552">
        <f t="shared" si="7"/>
        <v>7910.0462775914148</v>
      </c>
      <c r="AA12" s="555">
        <f t="shared" si="8"/>
        <v>169.09705876901975</v>
      </c>
      <c r="AB12" s="555">
        <f t="shared" si="9"/>
        <v>7740.9418611116253</v>
      </c>
      <c r="AC12" s="556">
        <f t="shared" si="10"/>
        <v>0</v>
      </c>
      <c r="AD12" s="34"/>
      <c r="AE12" s="1487">
        <f t="shared" si="2"/>
        <v>-0.12889771366964398</v>
      </c>
      <c r="AF12" s="132"/>
      <c r="AG12" s="2017"/>
    </row>
    <row r="13" spans="1:33" ht="12" customHeight="1" x14ac:dyDescent="0.25">
      <c r="A13" s="2185"/>
      <c r="B13" s="40"/>
      <c r="C13" s="162"/>
      <c r="D13" s="790"/>
      <c r="E13" s="790"/>
      <c r="F13" s="790"/>
      <c r="G13" s="790"/>
      <c r="H13" s="483"/>
      <c r="I13" s="790"/>
      <c r="J13" s="790"/>
      <c r="K13" s="790"/>
      <c r="L13" s="790"/>
      <c r="M13" s="2225"/>
      <c r="N13" s="34"/>
      <c r="O13" s="34"/>
      <c r="P13" s="34"/>
      <c r="Q13" s="34"/>
      <c r="R13" s="132"/>
      <c r="S13" s="132"/>
      <c r="T13" s="140"/>
      <c r="U13" s="790"/>
      <c r="V13" s="790"/>
      <c r="W13" s="790"/>
      <c r="X13" s="790"/>
      <c r="Y13" s="132"/>
      <c r="Z13" s="790"/>
      <c r="AA13" s="790"/>
      <c r="AB13" s="790"/>
      <c r="AC13" s="790"/>
      <c r="AD13" s="790"/>
      <c r="AE13" s="790"/>
      <c r="AF13" s="132"/>
      <c r="AG13" s="2017"/>
    </row>
    <row r="14" spans="1:33" ht="12" customHeight="1" x14ac:dyDescent="0.25">
      <c r="A14" s="2207"/>
      <c r="B14" s="40"/>
      <c r="C14" s="162"/>
      <c r="D14" s="790"/>
      <c r="E14" s="790"/>
      <c r="F14" s="790"/>
      <c r="G14" s="790"/>
      <c r="H14" s="715"/>
      <c r="I14" s="790"/>
      <c r="J14" s="790"/>
      <c r="K14" s="790"/>
      <c r="L14" s="720"/>
      <c r="M14" s="1132"/>
      <c r="N14" s="34"/>
      <c r="O14" s="34"/>
      <c r="P14" s="34"/>
      <c r="Q14" s="34"/>
      <c r="R14" s="166"/>
      <c r="S14" s="166"/>
      <c r="T14" s="40"/>
      <c r="U14" s="790"/>
      <c r="V14" s="790"/>
      <c r="W14" s="790"/>
      <c r="X14" s="790"/>
      <c r="Y14" s="166"/>
      <c r="Z14" s="790"/>
      <c r="AA14" s="790"/>
      <c r="AB14" s="790"/>
      <c r="AC14" s="790"/>
      <c r="AD14" s="790"/>
      <c r="AE14" s="790"/>
      <c r="AF14" s="790"/>
      <c r="AG14" s="2017"/>
    </row>
    <row r="15" spans="1:33" ht="12" customHeight="1" x14ac:dyDescent="0.25">
      <c r="A15" s="2207"/>
      <c r="B15" s="948" t="s">
        <v>27</v>
      </c>
      <c r="C15" s="108"/>
      <c r="D15" s="41"/>
      <c r="E15" s="34"/>
      <c r="F15" s="34"/>
      <c r="G15" s="34"/>
      <c r="H15" s="715"/>
      <c r="I15" s="41"/>
      <c r="J15" s="34"/>
      <c r="K15" s="34"/>
      <c r="L15" s="1693"/>
      <c r="M15" s="1132"/>
      <c r="N15" s="34"/>
      <c r="O15" s="34"/>
      <c r="P15" s="34"/>
      <c r="Q15" s="34"/>
      <c r="R15" s="166"/>
      <c r="S15" s="166"/>
      <c r="T15" s="948" t="s">
        <v>27</v>
      </c>
      <c r="U15" s="41"/>
      <c r="V15" s="34"/>
      <c r="W15" s="34"/>
      <c r="X15" s="34"/>
      <c r="Y15" s="166"/>
      <c r="Z15" s="41"/>
      <c r="AA15" s="34"/>
      <c r="AB15" s="790"/>
      <c r="AC15" s="720"/>
      <c r="AD15" s="790"/>
      <c r="AE15" s="790"/>
      <c r="AF15" s="790"/>
      <c r="AG15" s="2017"/>
    </row>
    <row r="16" spans="1:33" ht="12" customHeight="1" x14ac:dyDescent="0.25">
      <c r="A16" s="2183"/>
      <c r="B16" s="1063" t="s">
        <v>140</v>
      </c>
      <c r="C16" s="1271" t="s">
        <v>141</v>
      </c>
      <c r="D16" s="1272">
        <v>6</v>
      </c>
      <c r="E16" s="1273">
        <v>6</v>
      </c>
      <c r="F16" s="1273">
        <v>0</v>
      </c>
      <c r="G16" s="1243">
        <v>0</v>
      </c>
      <c r="H16" s="693"/>
      <c r="I16" s="1274">
        <v>7</v>
      </c>
      <c r="J16" s="1273">
        <v>7</v>
      </c>
      <c r="K16" s="1273">
        <v>0</v>
      </c>
      <c r="L16" s="1480" t="s">
        <v>123</v>
      </c>
      <c r="M16" s="1130"/>
      <c r="N16" s="1275">
        <f>D16/I16-1</f>
        <v>-0.1428571428571429</v>
      </c>
      <c r="O16" s="224"/>
      <c r="P16" s="1306">
        <f>VLOOKUP(B16,'FX rates'!$B$9:$K$114,4,FALSE)</f>
        <v>82.473297000000002</v>
      </c>
      <c r="Q16" s="1355">
        <f>VLOOKUP(B16,'FX rates'!$B$9:$K$114,5,FALSE)</f>
        <v>77.606999999999999</v>
      </c>
      <c r="R16" s="224"/>
      <c r="S16" s="224"/>
      <c r="T16" s="1254" t="s">
        <v>140</v>
      </c>
      <c r="U16" s="1274">
        <f t="shared" si="3"/>
        <v>7.2750820183652892E-2</v>
      </c>
      <c r="V16" s="1273">
        <f t="shared" si="4"/>
        <v>7.2750820183652892E-2</v>
      </c>
      <c r="W16" s="1273">
        <f t="shared" si="5"/>
        <v>0</v>
      </c>
      <c r="X16" s="1243">
        <f t="shared" si="6"/>
        <v>0</v>
      </c>
      <c r="Y16" s="224"/>
      <c r="Z16" s="1274">
        <f t="shared" si="7"/>
        <v>9.0198049145051348E-2</v>
      </c>
      <c r="AA16" s="1273">
        <f t="shared" si="8"/>
        <v>9.0198049145051348E-2</v>
      </c>
      <c r="AB16" s="1273">
        <f t="shared" si="9"/>
        <v>0</v>
      </c>
      <c r="AC16" s="1480" t="str">
        <f>IF(L16="NA", "NA", L16/$Q16)</f>
        <v>NA</v>
      </c>
      <c r="AD16" s="1693"/>
      <c r="AE16" s="2076">
        <f t="shared" si="2"/>
        <v>-0.19343244257246428</v>
      </c>
      <c r="AF16" s="224"/>
      <c r="AG16" s="2017"/>
    </row>
    <row r="17" spans="1:33" ht="12" customHeight="1" x14ac:dyDescent="0.25">
      <c r="A17" s="2185"/>
      <c r="B17" s="63"/>
      <c r="C17" s="162"/>
      <c r="D17" s="793"/>
      <c r="E17" s="793"/>
      <c r="F17" s="793"/>
      <c r="G17" s="793"/>
      <c r="H17" s="483"/>
      <c r="I17" s="793"/>
      <c r="J17" s="793"/>
      <c r="K17" s="793"/>
      <c r="L17" s="720"/>
      <c r="M17" s="2225"/>
      <c r="N17" s="34"/>
      <c r="O17" s="34"/>
      <c r="P17" s="34"/>
      <c r="Q17" s="34"/>
      <c r="R17" s="132"/>
      <c r="S17" s="132"/>
      <c r="T17" s="140"/>
      <c r="U17" s="793"/>
      <c r="V17" s="793"/>
      <c r="W17" s="793"/>
      <c r="X17" s="793"/>
      <c r="Y17" s="132"/>
      <c r="Z17" s="793"/>
      <c r="AA17" s="793"/>
      <c r="AB17" s="793"/>
      <c r="AC17" s="790"/>
      <c r="AD17" s="790"/>
      <c r="AE17" s="790"/>
      <c r="AF17" s="132"/>
      <c r="AG17" s="2017"/>
    </row>
    <row r="18" spans="1:33" ht="12" customHeight="1" x14ac:dyDescent="0.25">
      <c r="A18" s="2207"/>
      <c r="B18" s="40"/>
      <c r="C18" s="162"/>
      <c r="D18" s="790"/>
      <c r="E18" s="790"/>
      <c r="F18" s="790"/>
      <c r="G18" s="790"/>
      <c r="H18" s="715"/>
      <c r="I18" s="790"/>
      <c r="J18" s="790"/>
      <c r="K18" s="790"/>
      <c r="L18" s="720"/>
      <c r="M18" s="1132"/>
      <c r="N18" s="34"/>
      <c r="O18" s="34"/>
      <c r="P18" s="34"/>
      <c r="Q18" s="34"/>
      <c r="R18" s="166"/>
      <c r="S18" s="166"/>
      <c r="T18" s="40"/>
      <c r="U18" s="790"/>
      <c r="V18" s="790"/>
      <c r="W18" s="790"/>
      <c r="X18" s="790"/>
      <c r="Y18" s="166"/>
      <c r="Z18" s="790"/>
      <c r="AA18" s="790"/>
      <c r="AB18" s="790"/>
      <c r="AC18" s="790"/>
      <c r="AD18" s="790"/>
      <c r="AE18" s="790"/>
      <c r="AF18" s="166"/>
      <c r="AG18" s="2017"/>
    </row>
    <row r="19" spans="1:33" ht="12" customHeight="1" x14ac:dyDescent="0.25">
      <c r="A19" s="2207"/>
      <c r="B19" s="948" t="s">
        <v>59</v>
      </c>
      <c r="C19" s="108"/>
      <c r="D19" s="41"/>
      <c r="E19" s="34"/>
      <c r="F19" s="34"/>
      <c r="G19" s="34"/>
      <c r="H19" s="715"/>
      <c r="I19" s="41"/>
      <c r="J19" s="34"/>
      <c r="K19" s="34"/>
      <c r="L19" s="1693"/>
      <c r="M19" s="1132"/>
      <c r="N19" s="34"/>
      <c r="O19" s="34"/>
      <c r="P19" s="34"/>
      <c r="Q19" s="34"/>
      <c r="R19" s="166"/>
      <c r="S19" s="166"/>
      <c r="T19" s="227" t="s">
        <v>59</v>
      </c>
      <c r="U19" s="41"/>
      <c r="V19" s="34"/>
      <c r="W19" s="34"/>
      <c r="X19" s="34"/>
      <c r="Y19" s="166"/>
      <c r="Z19" s="41"/>
      <c r="AA19" s="34"/>
      <c r="AB19" s="34"/>
      <c r="AC19" s="790"/>
      <c r="AD19" s="790"/>
      <c r="AE19" s="790"/>
      <c r="AF19" s="166"/>
      <c r="AG19" s="2017"/>
    </row>
    <row r="20" spans="1:33" ht="12" customHeight="1" x14ac:dyDescent="0.25">
      <c r="A20" s="2183"/>
      <c r="B20" s="1026" t="s">
        <v>554</v>
      </c>
      <c r="C20" s="913" t="s">
        <v>555</v>
      </c>
      <c r="D20" s="1098">
        <v>535.56134018445346</v>
      </c>
      <c r="E20" s="1883">
        <v>50.7789942</v>
      </c>
      <c r="F20" s="1078">
        <v>484.78234598445346</v>
      </c>
      <c r="G20" s="1864" t="s">
        <v>123</v>
      </c>
      <c r="H20" s="693"/>
      <c r="I20" s="551">
        <v>483.83</v>
      </c>
      <c r="J20" s="1324">
        <v>1.88</v>
      </c>
      <c r="K20" s="1324">
        <v>481.95</v>
      </c>
      <c r="L20" s="1864" t="s">
        <v>123</v>
      </c>
      <c r="M20" s="1130"/>
      <c r="N20" s="1227">
        <f t="shared" ref="N20:N30" si="11">D20/I20-1</f>
        <v>0.10692048898260431</v>
      </c>
      <c r="O20" s="224"/>
      <c r="P20" s="890">
        <f>VLOOKUP(B20,'FX rates'!$B$9:$K$114,4,FALSE)</f>
        <v>9.6886240000000008</v>
      </c>
      <c r="Q20" s="863">
        <f>VLOOKUP(B20,'FX rates'!$B$9:$K$114,5,FALSE)</f>
        <v>10.634600000000001</v>
      </c>
      <c r="R20" s="224"/>
      <c r="S20" s="224"/>
      <c r="T20" s="1026" t="s">
        <v>554</v>
      </c>
      <c r="U20" s="551">
        <f t="shared" si="3"/>
        <v>55.277337647167791</v>
      </c>
      <c r="V20" s="1324">
        <f t="shared" si="4"/>
        <v>5.2410945248778358</v>
      </c>
      <c r="W20" s="1324">
        <f t="shared" si="5"/>
        <v>50.03624312228996</v>
      </c>
      <c r="X20" s="1864" t="str">
        <f t="shared" si="6"/>
        <v>NA</v>
      </c>
      <c r="Y20" s="224"/>
      <c r="Z20" s="551">
        <f t="shared" si="7"/>
        <v>45.495834352020758</v>
      </c>
      <c r="AA20" s="1324">
        <f t="shared" si="8"/>
        <v>0.17678144923175293</v>
      </c>
      <c r="AB20" s="1324">
        <f t="shared" si="9"/>
        <v>45.319052902789004</v>
      </c>
      <c r="AC20" s="1864" t="str">
        <f t="shared" si="10"/>
        <v>NA</v>
      </c>
      <c r="AD20" s="1693"/>
      <c r="AE20" s="1485">
        <f t="shared" si="2"/>
        <v>0.21499777802651887</v>
      </c>
      <c r="AF20" s="224"/>
      <c r="AG20" s="2017"/>
    </row>
    <row r="21" spans="1:33" ht="12" customHeight="1" x14ac:dyDescent="0.25">
      <c r="A21" s="2183"/>
      <c r="B21" s="1086" t="s">
        <v>156</v>
      </c>
      <c r="C21" s="1653" t="s">
        <v>157</v>
      </c>
      <c r="D21" s="2044">
        <v>32728.71</v>
      </c>
      <c r="E21" s="1575">
        <v>3199.91</v>
      </c>
      <c r="F21" s="2045">
        <v>29528.799999999999</v>
      </c>
      <c r="G21" s="1660">
        <v>0</v>
      </c>
      <c r="H21" s="693"/>
      <c r="I21" s="1659">
        <v>100142.3</v>
      </c>
      <c r="J21" s="1652">
        <v>0</v>
      </c>
      <c r="K21" s="1652">
        <v>0</v>
      </c>
      <c r="L21" s="1660" t="s">
        <v>123</v>
      </c>
      <c r="M21" s="1130"/>
      <c r="N21" s="1228">
        <f t="shared" si="11"/>
        <v>-0.67317796775188909</v>
      </c>
      <c r="O21" s="224"/>
      <c r="P21" s="892">
        <f>VLOOKUP(B21,'FX rates'!$B$9:$K$114,4,FALSE)</f>
        <v>547.52470700000003</v>
      </c>
      <c r="Q21" s="864">
        <f>VLOOKUP(B21,'FX rates'!$B$9:$K$114,5,FALSE)</f>
        <v>623.29999999999995</v>
      </c>
      <c r="R21" s="224"/>
      <c r="S21" s="224"/>
      <c r="T21" s="1086" t="s">
        <v>156</v>
      </c>
      <c r="U21" s="1659">
        <f t="shared" si="3"/>
        <v>59.775768255878901</v>
      </c>
      <c r="V21" s="1652">
        <f t="shared" si="4"/>
        <v>5.844320738570798</v>
      </c>
      <c r="W21" s="1652">
        <f t="shared" si="5"/>
        <v>53.931447517308108</v>
      </c>
      <c r="X21" s="1660">
        <f t="shared" si="6"/>
        <v>0</v>
      </c>
      <c r="Y21" s="224"/>
      <c r="Z21" s="1659">
        <f t="shared" si="7"/>
        <v>160.66468795122736</v>
      </c>
      <c r="AA21" s="1652">
        <f t="shared" si="8"/>
        <v>0</v>
      </c>
      <c r="AB21" s="1652">
        <f t="shared" si="9"/>
        <v>0</v>
      </c>
      <c r="AC21" s="1660" t="str">
        <f t="shared" si="10"/>
        <v>NA</v>
      </c>
      <c r="AD21" s="1693"/>
      <c r="AE21" s="1486">
        <f t="shared" si="2"/>
        <v>-0.62794706778365073</v>
      </c>
      <c r="AF21" s="224"/>
      <c r="AG21" s="2017"/>
    </row>
    <row r="22" spans="1:33" s="1860" customFormat="1" ht="12" customHeight="1" x14ac:dyDescent="0.25">
      <c r="A22" s="2183"/>
      <c r="B22" s="1086" t="s">
        <v>158</v>
      </c>
      <c r="C22" s="1653" t="s">
        <v>159</v>
      </c>
      <c r="D22" s="2044">
        <v>286.79000000000002</v>
      </c>
      <c r="E22" s="1575">
        <v>9.7100000000000009</v>
      </c>
      <c r="F22" s="2045">
        <v>277.08</v>
      </c>
      <c r="G22" s="1660">
        <v>0</v>
      </c>
      <c r="H22" s="693"/>
      <c r="I22" s="1659">
        <v>310.20999999999998</v>
      </c>
      <c r="J22" s="1652">
        <v>54.38</v>
      </c>
      <c r="K22" s="1652">
        <v>228.17</v>
      </c>
      <c r="L22" s="1660">
        <v>27.66</v>
      </c>
      <c r="M22" s="1130"/>
      <c r="N22" s="1228">
        <f t="shared" si="11"/>
        <v>-7.5497243802585268E-2</v>
      </c>
      <c r="O22" s="224"/>
      <c r="P22" s="892">
        <v>4.0460349999999998</v>
      </c>
      <c r="Q22" s="864">
        <v>4.0550699999999997</v>
      </c>
      <c r="R22" s="224"/>
      <c r="S22" s="224"/>
      <c r="T22" s="1086" t="s">
        <v>158</v>
      </c>
      <c r="U22" s="1659">
        <f t="shared" ref="U22" si="12">IF(D22="NA", "NA", D22/$P22)</f>
        <v>70.881739777337572</v>
      </c>
      <c r="V22" s="1652">
        <f t="shared" ref="V22" si="13">IF(E22="NA", "NA", E22/$P22)</f>
        <v>2.3998803767144876</v>
      </c>
      <c r="W22" s="1652">
        <f t="shared" ref="W22" si="14">IF(F22="NA", "NA", F22/$P22)</f>
        <v>68.48185940062308</v>
      </c>
      <c r="X22" s="1660">
        <f t="shared" ref="X22" si="15">IF(G22="NA", "NA", G22/$P22)</f>
        <v>0</v>
      </c>
      <c r="Y22" s="224"/>
      <c r="Z22" s="1659">
        <f t="shared" ref="Z22" si="16">IF(I22="NA", "NA", I22/$Q22)</f>
        <v>76.49929594310332</v>
      </c>
      <c r="AA22" s="1652">
        <f t="shared" ref="AA22" si="17">IF(J22="NA", "NA", J22/$Q22)</f>
        <v>13.410372693936235</v>
      </c>
      <c r="AB22" s="1652">
        <f t="shared" ref="AB22" si="18">IF(K22="NA", "NA", K22/$Q22)</f>
        <v>56.267832614480142</v>
      </c>
      <c r="AC22" s="1660">
        <f t="shared" ref="AC22" si="19">IF(L22="NA", "NA", L22/$Q22)</f>
        <v>6.8210906346869482</v>
      </c>
      <c r="AD22" s="1693"/>
      <c r="AE22" s="1486">
        <f t="shared" si="2"/>
        <v>-7.3432782570232114E-2</v>
      </c>
      <c r="AF22" s="224"/>
      <c r="AG22" s="2017"/>
    </row>
    <row r="23" spans="1:33" ht="12" customHeight="1" x14ac:dyDescent="0.25">
      <c r="A23" s="2185"/>
      <c r="B23" s="1027" t="s">
        <v>160</v>
      </c>
      <c r="C23" s="914" t="s">
        <v>161</v>
      </c>
      <c r="D23" s="1099">
        <v>482.16321627999997</v>
      </c>
      <c r="E23" s="1879">
        <v>433.52711627999997</v>
      </c>
      <c r="F23" s="789">
        <v>48.636099999999999</v>
      </c>
      <c r="G23" s="1865" t="s">
        <v>123</v>
      </c>
      <c r="H23" s="483"/>
      <c r="I23" s="1219">
        <v>1460.2505235799999</v>
      </c>
      <c r="J23" s="157">
        <v>579.73957235</v>
      </c>
      <c r="K23" s="157">
        <v>778.82595122999999</v>
      </c>
      <c r="L23" s="1865">
        <v>101.685</v>
      </c>
      <c r="M23" s="712"/>
      <c r="N23" s="1228">
        <f t="shared" si="11"/>
        <v>-0.6698078798849445</v>
      </c>
      <c r="O23" s="483"/>
      <c r="P23" s="892">
        <f>VLOOKUP(B23,'FX rates'!$B$9:$K$114,4,FALSE)</f>
        <v>258.89727800000003</v>
      </c>
      <c r="Q23" s="864">
        <f>VLOOKUP(B23,'FX rates'!$B$9:$K$114,5,FALSE)</f>
        <v>293.32799999999997</v>
      </c>
      <c r="R23" s="483"/>
      <c r="S23" s="483"/>
      <c r="T23" s="1027" t="s">
        <v>160</v>
      </c>
      <c r="U23" s="1219">
        <f t="shared" si="3"/>
        <v>1.862372675389812</v>
      </c>
      <c r="V23" s="157">
        <f t="shared" si="4"/>
        <v>1.6745139988686939</v>
      </c>
      <c r="W23" s="157">
        <f t="shared" si="5"/>
        <v>0.18785867652111812</v>
      </c>
      <c r="X23" s="1865" t="str">
        <f t="shared" si="6"/>
        <v>NA</v>
      </c>
      <c r="Y23" s="483"/>
      <c r="Z23" s="1219">
        <f t="shared" si="7"/>
        <v>4.9782172979735995</v>
      </c>
      <c r="AA23" s="157">
        <f t="shared" si="8"/>
        <v>1.9764208406630122</v>
      </c>
      <c r="AB23" s="157">
        <f t="shared" si="9"/>
        <v>2.6551367453158243</v>
      </c>
      <c r="AC23" s="1865">
        <f t="shared" si="10"/>
        <v>0.34665971199476359</v>
      </c>
      <c r="AD23" s="34"/>
      <c r="AE23" s="1486">
        <f t="shared" si="2"/>
        <v>-0.62589566426762899</v>
      </c>
      <c r="AF23" s="132"/>
      <c r="AG23" s="2017"/>
    </row>
    <row r="24" spans="1:33" ht="12" customHeight="1" x14ac:dyDescent="0.25">
      <c r="A24" s="2226"/>
      <c r="B24" s="1027" t="s">
        <v>164</v>
      </c>
      <c r="C24" s="914" t="s">
        <v>64</v>
      </c>
      <c r="D24" s="1099">
        <v>10.669</v>
      </c>
      <c r="E24" s="2046">
        <v>9.4339999999999993</v>
      </c>
      <c r="F24" s="2047">
        <v>1.234</v>
      </c>
      <c r="G24" s="1865">
        <v>0</v>
      </c>
      <c r="H24" s="483"/>
      <c r="I24" s="1219">
        <v>18.574999999999999</v>
      </c>
      <c r="J24" s="157">
        <v>17.884</v>
      </c>
      <c r="K24" s="157">
        <v>0.69</v>
      </c>
      <c r="L24" s="1865">
        <v>0</v>
      </c>
      <c r="M24" s="712"/>
      <c r="N24" s="1228">
        <f t="shared" si="11"/>
        <v>-0.42562584118438762</v>
      </c>
      <c r="O24" s="132"/>
      <c r="P24" s="892">
        <f>VLOOKUP(B24,'FX rates'!$B$9:$K$114,4,FALSE)</f>
        <v>0.83469599999999999</v>
      </c>
      <c r="Q24" s="864">
        <f>VLOOKUP(B24,'FX rates'!$B$9:$K$114,5,FALSE)</f>
        <v>0.95010099999999997</v>
      </c>
      <c r="R24" s="132"/>
      <c r="S24" s="132"/>
      <c r="T24" s="1027" t="s">
        <v>164</v>
      </c>
      <c r="U24" s="1219">
        <f t="shared" si="3"/>
        <v>12.781899038691932</v>
      </c>
      <c r="V24" s="157">
        <f t="shared" si="4"/>
        <v>11.302318448872404</v>
      </c>
      <c r="W24" s="157">
        <f t="shared" si="5"/>
        <v>1.4783825488561104</v>
      </c>
      <c r="X24" s="1865">
        <f t="shared" si="6"/>
        <v>0</v>
      </c>
      <c r="Y24" s="132"/>
      <c r="Z24" s="1219">
        <f t="shared" si="7"/>
        <v>19.550553046465588</v>
      </c>
      <c r="AA24" s="157">
        <f t="shared" si="8"/>
        <v>18.823261947940271</v>
      </c>
      <c r="AB24" s="157">
        <f t="shared" si="9"/>
        <v>0.72623857884582799</v>
      </c>
      <c r="AC24" s="1865">
        <f t="shared" si="10"/>
        <v>0</v>
      </c>
      <c r="AD24" s="34"/>
      <c r="AE24" s="1486">
        <f t="shared" si="2"/>
        <v>-0.34621291743955629</v>
      </c>
      <c r="AF24" s="483"/>
      <c r="AG24" s="2017"/>
    </row>
    <row r="25" spans="1:33" ht="12" customHeight="1" x14ac:dyDescent="0.25">
      <c r="A25" s="2185"/>
      <c r="B25" s="1027" t="s">
        <v>166</v>
      </c>
      <c r="C25" s="914" t="s">
        <v>64</v>
      </c>
      <c r="D25" s="1099">
        <v>8865434.150375627</v>
      </c>
      <c r="E25" s="1879">
        <v>101376.60698040132</v>
      </c>
      <c r="F25" s="789">
        <v>8633222.7200554293</v>
      </c>
      <c r="G25" s="1865">
        <v>130834.82333979566</v>
      </c>
      <c r="H25" s="483"/>
      <c r="I25" s="1219">
        <v>8442757.6589564569</v>
      </c>
      <c r="J25" s="157">
        <v>81155</v>
      </c>
      <c r="K25" s="157">
        <v>8253005.9079489475</v>
      </c>
      <c r="L25" s="1865">
        <v>108596.35256534499</v>
      </c>
      <c r="M25" s="712"/>
      <c r="N25" s="1228">
        <f t="shared" si="11"/>
        <v>5.0063795325307803E-2</v>
      </c>
      <c r="O25" s="132"/>
      <c r="P25" s="892">
        <f>VLOOKUP(B25,'FX rates'!$B$9:$K$114,4,FALSE)</f>
        <v>0.83469599999999999</v>
      </c>
      <c r="Q25" s="864">
        <f>VLOOKUP(B25,'FX rates'!$B$9:$K$114,5,FALSE)</f>
        <v>0.95010099999999997</v>
      </c>
      <c r="R25" s="132"/>
      <c r="S25" s="132"/>
      <c r="T25" s="1027" t="s">
        <v>166</v>
      </c>
      <c r="U25" s="1219">
        <f t="shared" si="3"/>
        <v>10621153.27062263</v>
      </c>
      <c r="V25" s="157">
        <f t="shared" si="4"/>
        <v>121453.32789470816</v>
      </c>
      <c r="W25" s="157">
        <f t="shared" si="5"/>
        <v>10342954.46492547</v>
      </c>
      <c r="X25" s="1865">
        <f t="shared" si="6"/>
        <v>156745.47780245222</v>
      </c>
      <c r="Y25" s="132"/>
      <c r="Z25" s="1219">
        <f t="shared" si="7"/>
        <v>8886168.585188793</v>
      </c>
      <c r="AA25" s="157">
        <f t="shared" si="8"/>
        <v>85417.234588743726</v>
      </c>
      <c r="AB25" s="157">
        <f t="shared" si="9"/>
        <v>8686451.1330363266</v>
      </c>
      <c r="AC25" s="1865">
        <f t="shared" si="10"/>
        <v>114299.79819550237</v>
      </c>
      <c r="AD25" s="34"/>
      <c r="AE25" s="1486">
        <f t="shared" ref="AE25:AE30" si="20">U25/Z25-1</f>
        <v>0.19524552891396385</v>
      </c>
      <c r="AF25" s="132"/>
      <c r="AG25" s="2017"/>
    </row>
    <row r="26" spans="1:33" ht="12" customHeight="1" x14ac:dyDescent="0.25">
      <c r="A26" s="2185"/>
      <c r="B26" s="1027" t="s">
        <v>173</v>
      </c>
      <c r="C26" s="914" t="s">
        <v>174</v>
      </c>
      <c r="D26" s="1099">
        <v>77581624</v>
      </c>
      <c r="E26" s="1879" t="s">
        <v>123</v>
      </c>
      <c r="F26" s="789" t="s">
        <v>123</v>
      </c>
      <c r="G26" s="1865" t="s">
        <v>123</v>
      </c>
      <c r="H26" s="483"/>
      <c r="I26" s="1219">
        <v>134492941</v>
      </c>
      <c r="J26" s="157" t="s">
        <v>123</v>
      </c>
      <c r="K26" s="157" t="s">
        <v>123</v>
      </c>
      <c r="L26" s="1865">
        <v>0</v>
      </c>
      <c r="M26" s="712"/>
      <c r="N26" s="1228">
        <f t="shared" si="11"/>
        <v>-0.42315467694323083</v>
      </c>
      <c r="O26" s="132"/>
      <c r="P26" s="892">
        <f>VLOOKUP(B26,'FX rates'!$B$9:$K$114,4,FALSE)</f>
        <v>35185.865111999999</v>
      </c>
      <c r="Q26" s="864">
        <f>VLOOKUP(B26,'FX rates'!$B$9:$K$114,5,FALSE)</f>
        <v>30052</v>
      </c>
      <c r="R26" s="132"/>
      <c r="S26" s="132"/>
      <c r="T26" s="1027" t="s">
        <v>173</v>
      </c>
      <c r="U26" s="1219">
        <f t="shared" si="3"/>
        <v>2204.9088107696148</v>
      </c>
      <c r="V26" s="157" t="str">
        <f t="shared" si="4"/>
        <v>NA</v>
      </c>
      <c r="W26" s="157" t="str">
        <f t="shared" si="5"/>
        <v>NA</v>
      </c>
      <c r="X26" s="1865" t="str">
        <f t="shared" si="6"/>
        <v>NA</v>
      </c>
      <c r="Y26" s="132"/>
      <c r="Z26" s="1219">
        <f t="shared" si="7"/>
        <v>4475.3407759882866</v>
      </c>
      <c r="AA26" s="157" t="str">
        <f t="shared" si="8"/>
        <v>NA</v>
      </c>
      <c r="AB26" s="157" t="str">
        <f t="shared" si="9"/>
        <v>NA</v>
      </c>
      <c r="AC26" s="1865">
        <f t="shared" si="10"/>
        <v>0</v>
      </c>
      <c r="AD26" s="34"/>
      <c r="AE26" s="1486">
        <f t="shared" si="20"/>
        <v>-0.50732046538228004</v>
      </c>
      <c r="AF26" s="132"/>
      <c r="AG26" s="2017"/>
    </row>
    <row r="27" spans="1:33" ht="12" customHeight="1" x14ac:dyDescent="0.25">
      <c r="A27" s="2185"/>
      <c r="B27" s="1027" t="s">
        <v>569</v>
      </c>
      <c r="C27" s="914" t="s">
        <v>155</v>
      </c>
      <c r="D27" s="1099">
        <v>165.3</v>
      </c>
      <c r="E27" s="1879">
        <v>68.61</v>
      </c>
      <c r="F27" s="789">
        <v>96.7</v>
      </c>
      <c r="G27" s="1865" t="s">
        <v>123</v>
      </c>
      <c r="H27" s="483"/>
      <c r="I27" s="1219">
        <v>89.83</v>
      </c>
      <c r="J27" s="157">
        <v>33.89</v>
      </c>
      <c r="K27" s="157">
        <v>55.94</v>
      </c>
      <c r="L27" s="1865" t="s">
        <v>123</v>
      </c>
      <c r="M27" s="712"/>
      <c r="N27" s="1228">
        <f t="shared" si="11"/>
        <v>0.84014249137259278</v>
      </c>
      <c r="O27" s="132"/>
      <c r="P27" s="892">
        <f>VLOOKUP(B27,'FX rates'!$B$9:$K$114,4,FALSE)</f>
        <v>2.4490940000000001</v>
      </c>
      <c r="Q27" s="864">
        <f>VLOOKUP(B27,'FX rates'!$B$9:$K$114,5,FALSE)</f>
        <v>2.2965</v>
      </c>
      <c r="R27" s="132"/>
      <c r="S27" s="132"/>
      <c r="T27" s="1027" t="s">
        <v>569</v>
      </c>
      <c r="U27" s="1219">
        <f t="shared" si="3"/>
        <v>67.494346889094501</v>
      </c>
      <c r="V27" s="157">
        <f t="shared" si="4"/>
        <v>28.014441258685864</v>
      </c>
      <c r="W27" s="157">
        <f t="shared" si="5"/>
        <v>39.483988772991154</v>
      </c>
      <c r="X27" s="1865" t="str">
        <f t="shared" si="6"/>
        <v>NA</v>
      </c>
      <c r="Y27" s="132"/>
      <c r="Z27" s="1219">
        <f t="shared" si="7"/>
        <v>39.116046157195733</v>
      </c>
      <c r="AA27" s="157">
        <f t="shared" si="8"/>
        <v>14.757239277160897</v>
      </c>
      <c r="AB27" s="157">
        <f t="shared" si="9"/>
        <v>24.358806880034834</v>
      </c>
      <c r="AC27" s="1865" t="str">
        <f t="shared" si="10"/>
        <v>NA</v>
      </c>
      <c r="AD27" s="34"/>
      <c r="AE27" s="1486">
        <f t="shared" si="20"/>
        <v>0.72549001036185601</v>
      </c>
      <c r="AF27" s="132"/>
      <c r="AG27" s="2017"/>
    </row>
    <row r="28" spans="1:33" ht="12" customHeight="1" x14ac:dyDescent="0.25">
      <c r="A28" s="2185"/>
      <c r="B28" s="1027" t="s">
        <v>175</v>
      </c>
      <c r="C28" s="914" t="s">
        <v>176</v>
      </c>
      <c r="D28" s="1099">
        <v>8381.26</v>
      </c>
      <c r="E28" s="1879">
        <v>769.03</v>
      </c>
      <c r="F28" s="789">
        <v>7612.24</v>
      </c>
      <c r="G28" s="1865" t="s">
        <v>123</v>
      </c>
      <c r="H28" s="483"/>
      <c r="I28" s="1219">
        <v>311.06</v>
      </c>
      <c r="J28" s="157">
        <v>17.510000000000002</v>
      </c>
      <c r="K28" s="157">
        <v>293.55</v>
      </c>
      <c r="L28" s="1865" t="s">
        <v>123</v>
      </c>
      <c r="M28" s="712"/>
      <c r="N28" s="1228">
        <f t="shared" si="11"/>
        <v>25.944190831350866</v>
      </c>
      <c r="O28" s="132"/>
      <c r="P28" s="892">
        <f>VLOOKUP(B28,'FX rates'!$B$9:$K$114,4,FALSE)</f>
        <v>27.996941</v>
      </c>
      <c r="Q28" s="864">
        <f>VLOOKUP(B28,'FX rates'!$B$9:$K$114,5,FALSE)</f>
        <v>26.907</v>
      </c>
      <c r="R28" s="132"/>
      <c r="S28" s="132"/>
      <c r="T28" s="1027" t="s">
        <v>175</v>
      </c>
      <c r="U28" s="1219">
        <f t="shared" si="3"/>
        <v>299.36341973932082</v>
      </c>
      <c r="V28" s="157">
        <f t="shared" si="4"/>
        <v>27.468358060975305</v>
      </c>
      <c r="W28" s="157">
        <f t="shared" si="5"/>
        <v>271.89541886022477</v>
      </c>
      <c r="X28" s="1865" t="str">
        <f t="shared" si="6"/>
        <v>NA</v>
      </c>
      <c r="Y28" s="132"/>
      <c r="Z28" s="1219">
        <f t="shared" si="7"/>
        <v>11.560560448953805</v>
      </c>
      <c r="AA28" s="157">
        <f t="shared" si="8"/>
        <v>0.65076002527223409</v>
      </c>
      <c r="AB28" s="157">
        <f t="shared" si="9"/>
        <v>10.90980042368157</v>
      </c>
      <c r="AC28" s="1865" t="str">
        <f t="shared" si="10"/>
        <v>NA</v>
      </c>
      <c r="AD28" s="34"/>
      <c r="AE28" s="1486">
        <f t="shared" si="20"/>
        <v>24.895234150729458</v>
      </c>
      <c r="AF28" s="132"/>
      <c r="AG28" s="2017"/>
    </row>
    <row r="29" spans="1:33" ht="12" customHeight="1" x14ac:dyDescent="0.25">
      <c r="A29" s="2185"/>
      <c r="B29" s="1027" t="s">
        <v>177</v>
      </c>
      <c r="C29" s="914" t="s">
        <v>178</v>
      </c>
      <c r="D29" s="1099">
        <v>2773.7</v>
      </c>
      <c r="E29" s="1879">
        <v>1839.74</v>
      </c>
      <c r="F29" s="789">
        <v>898.35</v>
      </c>
      <c r="G29" s="1865">
        <v>25</v>
      </c>
      <c r="H29" s="483"/>
      <c r="I29" s="1219">
        <v>3131.02</v>
      </c>
      <c r="J29" s="157">
        <v>2103.7199999999998</v>
      </c>
      <c r="K29" s="157">
        <v>992.23</v>
      </c>
      <c r="L29" s="1865">
        <v>35.07</v>
      </c>
      <c r="M29" s="712"/>
      <c r="N29" s="1228">
        <f t="shared" si="11"/>
        <v>-0.11412255431137464</v>
      </c>
      <c r="O29" s="132"/>
      <c r="P29" s="892">
        <f>VLOOKUP(B29,'FX rates'!$B$9:$K$114,4,FALSE)</f>
        <v>3.4840659999999999</v>
      </c>
      <c r="Q29" s="864">
        <f>VLOOKUP(B29,'FX rates'!$B$9:$K$114,5,FALSE)</f>
        <v>4.1783000000000001</v>
      </c>
      <c r="R29" s="132"/>
      <c r="S29" s="132"/>
      <c r="T29" s="1027" t="s">
        <v>177</v>
      </c>
      <c r="U29" s="1219">
        <f t="shared" si="3"/>
        <v>796.11006220892489</v>
      </c>
      <c r="V29" s="157">
        <f t="shared" si="4"/>
        <v>528.04395783547159</v>
      </c>
      <c r="W29" s="157">
        <f t="shared" si="5"/>
        <v>257.84528766102596</v>
      </c>
      <c r="X29" s="1865">
        <f t="shared" si="6"/>
        <v>7.175524229449155</v>
      </c>
      <c r="Y29" s="132"/>
      <c r="Z29" s="1219">
        <f t="shared" si="7"/>
        <v>749.35260751980468</v>
      </c>
      <c r="AA29" s="157">
        <f t="shared" si="8"/>
        <v>503.48706411698532</v>
      </c>
      <c r="AB29" s="157">
        <f t="shared" si="9"/>
        <v>237.47217767991768</v>
      </c>
      <c r="AC29" s="1865">
        <f t="shared" si="10"/>
        <v>8.3933657229016578</v>
      </c>
      <c r="AD29" s="34"/>
      <c r="AE29" s="1486">
        <f t="shared" si="20"/>
        <v>6.2397133498844237E-2</v>
      </c>
      <c r="AF29" s="132"/>
      <c r="AG29" s="2017"/>
    </row>
    <row r="30" spans="1:33" ht="12" customHeight="1" x14ac:dyDescent="0.25">
      <c r="A30" s="2185"/>
      <c r="B30" s="1029" t="s">
        <v>180</v>
      </c>
      <c r="C30" s="915" t="s">
        <v>181</v>
      </c>
      <c r="D30" s="918">
        <v>432.94</v>
      </c>
      <c r="E30" s="1882">
        <v>17.54</v>
      </c>
      <c r="F30" s="1079">
        <v>415.4</v>
      </c>
      <c r="G30" s="556" t="s">
        <v>123</v>
      </c>
      <c r="H30" s="483"/>
      <c r="I30" s="552">
        <v>691.37</v>
      </c>
      <c r="J30" s="555">
        <v>45.16</v>
      </c>
      <c r="K30" s="555">
        <v>646.19000000000005</v>
      </c>
      <c r="L30" s="556" t="s">
        <v>123</v>
      </c>
      <c r="M30" s="712"/>
      <c r="N30" s="1229">
        <f t="shared" si="11"/>
        <v>-0.37379406106715651</v>
      </c>
      <c r="O30" s="132"/>
      <c r="P30" s="894">
        <f>VLOOKUP(B30,'FX rates'!$B$9:$K$114,4,FALSE)</f>
        <v>6.2248999999999999</v>
      </c>
      <c r="Q30" s="865">
        <f>VLOOKUP(B30,'FX rates'!$B$9:$K$114,5,FALSE)</f>
        <v>7.1727999999999996</v>
      </c>
      <c r="R30" s="132"/>
      <c r="S30" s="132"/>
      <c r="T30" s="1029" t="s">
        <v>180</v>
      </c>
      <c r="U30" s="552">
        <f t="shared" si="3"/>
        <v>69.54971164195409</v>
      </c>
      <c r="V30" s="555">
        <f t="shared" si="4"/>
        <v>2.8177159472441322</v>
      </c>
      <c r="W30" s="555">
        <f t="shared" si="5"/>
        <v>66.731995694709951</v>
      </c>
      <c r="X30" s="556" t="str">
        <f t="shared" si="6"/>
        <v>NA</v>
      </c>
      <c r="Y30" s="132"/>
      <c r="Z30" s="552">
        <f t="shared" si="7"/>
        <v>96.387742583091679</v>
      </c>
      <c r="AA30" s="555">
        <f t="shared" si="8"/>
        <v>6.2960071380771803</v>
      </c>
      <c r="AB30" s="555">
        <f t="shared" si="9"/>
        <v>90.088947133615889</v>
      </c>
      <c r="AC30" s="556" t="str">
        <f t="shared" si="10"/>
        <v>NA</v>
      </c>
      <c r="AD30" s="34"/>
      <c r="AE30" s="1247">
        <f t="shared" si="20"/>
        <v>-0.27843821446489103</v>
      </c>
      <c r="AF30" s="132"/>
      <c r="AG30" s="2017"/>
    </row>
    <row r="31" spans="1:33" ht="12" customHeight="1" x14ac:dyDescent="0.25">
      <c r="A31" s="2185"/>
      <c r="B31" s="132"/>
      <c r="C31" s="108"/>
      <c r="D31" s="132"/>
      <c r="E31" s="132"/>
      <c r="F31" s="132"/>
      <c r="G31" s="132"/>
      <c r="H31" s="132"/>
      <c r="I31" s="132"/>
      <c r="J31" s="132"/>
      <c r="K31" s="132"/>
      <c r="L31" s="132"/>
      <c r="M31" s="2225"/>
      <c r="N31" s="2225"/>
      <c r="O31" s="132"/>
      <c r="P31" s="132"/>
      <c r="Q31" s="132"/>
      <c r="R31" s="132"/>
      <c r="S31" s="132"/>
      <c r="T31" s="223"/>
      <c r="U31" s="223"/>
      <c r="V31" s="223"/>
      <c r="W31" s="223"/>
      <c r="X31" s="223"/>
      <c r="Y31" s="223"/>
      <c r="Z31" s="2227"/>
      <c r="AA31" s="132"/>
      <c r="AB31" s="132"/>
      <c r="AC31" s="132"/>
      <c r="AD31" s="132"/>
      <c r="AE31" s="1131"/>
      <c r="AF31" s="132"/>
      <c r="AG31" s="2017"/>
    </row>
    <row r="32" spans="1:33" ht="12" customHeight="1" x14ac:dyDescent="0.25">
      <c r="A32" s="2210"/>
      <c r="B32" s="2228"/>
      <c r="C32" s="2229"/>
      <c r="D32" s="2230"/>
      <c r="E32" s="2230"/>
      <c r="F32" s="2230"/>
      <c r="G32" s="2230"/>
      <c r="H32" s="2230"/>
      <c r="I32" s="2230"/>
      <c r="J32" s="2230"/>
      <c r="K32" s="2230"/>
      <c r="L32" s="2230"/>
      <c r="M32" s="2230"/>
      <c r="N32" s="2231"/>
      <c r="O32" s="2231"/>
      <c r="P32" s="2231"/>
      <c r="Q32" s="2230"/>
      <c r="R32" s="2230"/>
      <c r="S32" s="2230"/>
      <c r="T32" s="2232"/>
      <c r="U32" s="2232"/>
      <c r="V32" s="2232"/>
      <c r="W32" s="2232"/>
      <c r="X32" s="2232"/>
      <c r="Y32" s="2232"/>
      <c r="Z32" s="2232"/>
      <c r="AA32" s="2232"/>
      <c r="AB32" s="2232"/>
      <c r="AC32" s="2232"/>
      <c r="AD32" s="2232"/>
      <c r="AE32" s="2232"/>
      <c r="AF32" s="2232"/>
      <c r="AG32" s="2233"/>
    </row>
    <row r="33" spans="1:33" ht="12" customHeight="1" x14ac:dyDescent="0.25">
      <c r="A33" s="2144"/>
      <c r="B33" s="2234"/>
      <c r="C33" s="2224"/>
      <c r="D33" s="2197"/>
      <c r="E33" s="2197"/>
      <c r="F33" s="2197"/>
      <c r="G33" s="2197"/>
      <c r="H33" s="2197"/>
      <c r="I33" s="2197"/>
      <c r="J33" s="2197"/>
      <c r="K33" s="2197"/>
      <c r="L33" s="2197"/>
      <c r="M33" s="2197"/>
      <c r="N33" s="2235"/>
      <c r="O33" s="2235"/>
      <c r="P33" s="2235"/>
      <c r="Q33" s="2197"/>
      <c r="R33" s="2197"/>
      <c r="S33" s="2197"/>
      <c r="T33" s="2236"/>
      <c r="U33" s="2236"/>
      <c r="V33" s="2236"/>
      <c r="W33" s="2236"/>
      <c r="X33" s="2236"/>
      <c r="Y33" s="2236"/>
      <c r="Z33" s="2236"/>
      <c r="AA33" s="2236"/>
      <c r="AB33" s="2236"/>
      <c r="AC33" s="2236"/>
      <c r="AD33" s="2236"/>
      <c r="AE33" s="2236"/>
      <c r="AF33" s="2236"/>
      <c r="AG33" s="2150"/>
    </row>
    <row r="34" spans="1:33" ht="12" customHeight="1" x14ac:dyDescent="0.25">
      <c r="A34" s="2146"/>
      <c r="B34" s="322" t="s">
        <v>736</v>
      </c>
      <c r="C34" s="132"/>
      <c r="D34" s="132"/>
      <c r="E34" s="132"/>
      <c r="F34" s="132"/>
      <c r="G34" s="132"/>
      <c r="H34" s="132"/>
      <c r="I34" s="132"/>
      <c r="J34" s="132"/>
      <c r="K34" s="132"/>
      <c r="L34" s="223"/>
      <c r="M34" s="223"/>
      <c r="N34" s="34"/>
      <c r="O34" s="34"/>
      <c r="P34" s="34"/>
      <c r="Q34" s="223"/>
      <c r="R34" s="223"/>
      <c r="S34" s="223"/>
      <c r="T34" s="223"/>
      <c r="U34" s="223"/>
      <c r="V34" s="223"/>
      <c r="W34" s="223"/>
      <c r="X34" s="223"/>
      <c r="Y34" s="223"/>
      <c r="Z34" s="223"/>
      <c r="AA34" s="223"/>
      <c r="AB34" s="223"/>
      <c r="AC34" s="223"/>
      <c r="AD34" s="223"/>
      <c r="AE34" s="223"/>
      <c r="AF34" s="223"/>
      <c r="AG34" s="1773"/>
    </row>
    <row r="35" spans="1:33" ht="12" customHeight="1" x14ac:dyDescent="0.25">
      <c r="A35" s="2146"/>
      <c r="B35" s="6" t="s">
        <v>280</v>
      </c>
      <c r="C35" s="132"/>
      <c r="D35" s="166" t="s">
        <v>240</v>
      </c>
      <c r="E35" s="132"/>
      <c r="F35" s="132"/>
      <c r="G35" s="166" t="s">
        <v>281</v>
      </c>
      <c r="H35" s="132"/>
      <c r="I35" s="132"/>
      <c r="J35" s="166" t="s">
        <v>282</v>
      </c>
      <c r="K35" s="132"/>
      <c r="L35" s="223"/>
      <c r="M35" s="223"/>
      <c r="N35" s="34"/>
      <c r="O35" s="34"/>
      <c r="P35" s="34"/>
      <c r="Q35" s="223"/>
      <c r="R35" s="223"/>
      <c r="S35" s="223"/>
      <c r="T35" s="223"/>
      <c r="U35" s="223"/>
      <c r="V35" s="223"/>
      <c r="W35" s="223"/>
      <c r="X35" s="223"/>
      <c r="Y35" s="223"/>
      <c r="Z35" s="223"/>
      <c r="AA35" s="223"/>
      <c r="AB35" s="223"/>
      <c r="AC35" s="223"/>
      <c r="AD35" s="223"/>
      <c r="AE35" s="223"/>
      <c r="AF35" s="223"/>
      <c r="AG35" s="1773"/>
    </row>
    <row r="36" spans="1:33" ht="12" customHeight="1" x14ac:dyDescent="0.25">
      <c r="A36" s="2146"/>
      <c r="B36" s="6"/>
      <c r="C36" s="132"/>
      <c r="D36" s="166"/>
      <c r="E36" s="132"/>
      <c r="F36" s="132"/>
      <c r="G36" s="166"/>
      <c r="H36" s="132"/>
      <c r="I36" s="132"/>
      <c r="J36" s="166"/>
      <c r="K36" s="132"/>
      <c r="L36" s="223"/>
      <c r="M36" s="223"/>
      <c r="N36" s="34"/>
      <c r="O36" s="34"/>
      <c r="P36" s="34"/>
      <c r="Q36" s="223"/>
      <c r="R36" s="223"/>
      <c r="S36" s="223"/>
      <c r="T36" s="223"/>
      <c r="U36" s="223"/>
      <c r="V36" s="223"/>
      <c r="W36" s="223"/>
      <c r="X36" s="223"/>
      <c r="Y36" s="223"/>
      <c r="Z36" s="223"/>
      <c r="AA36" s="223"/>
      <c r="AB36" s="223"/>
      <c r="AC36" s="223"/>
      <c r="AD36" s="223"/>
      <c r="AE36" s="223"/>
      <c r="AF36" s="223"/>
      <c r="AG36" s="1773"/>
    </row>
    <row r="37" spans="1:33" ht="12" customHeight="1" x14ac:dyDescent="0.25">
      <c r="A37" s="2146"/>
      <c r="B37" s="2301" t="s">
        <v>4</v>
      </c>
      <c r="C37" s="132"/>
      <c r="D37" s="2301">
        <v>2017</v>
      </c>
      <c r="E37" s="2301">
        <v>2016</v>
      </c>
      <c r="F37" s="132"/>
      <c r="G37" s="2301">
        <v>2017</v>
      </c>
      <c r="H37" s="2301">
        <v>2016</v>
      </c>
      <c r="I37" s="132"/>
      <c r="J37" s="2301">
        <v>2017</v>
      </c>
      <c r="K37" s="2301">
        <v>2016</v>
      </c>
      <c r="L37" s="223"/>
      <c r="M37" s="223"/>
      <c r="N37" s="34"/>
      <c r="O37" s="34"/>
      <c r="P37" s="34"/>
      <c r="Q37" s="223"/>
      <c r="R37" s="223"/>
      <c r="S37" s="223"/>
      <c r="T37" s="223"/>
      <c r="U37" s="223"/>
      <c r="V37" s="223"/>
      <c r="W37" s="223"/>
      <c r="X37" s="223"/>
      <c r="Y37" s="223"/>
      <c r="Z37" s="223"/>
      <c r="AA37" s="223"/>
      <c r="AB37" s="223"/>
      <c r="AC37" s="223"/>
      <c r="AD37" s="223"/>
      <c r="AE37" s="223"/>
      <c r="AF37" s="223"/>
      <c r="AG37" s="1773"/>
    </row>
    <row r="38" spans="1:33" ht="12" customHeight="1" x14ac:dyDescent="0.25">
      <c r="A38" s="2146"/>
      <c r="B38" s="2289"/>
      <c r="C38" s="132"/>
      <c r="D38" s="2289"/>
      <c r="E38" s="2289"/>
      <c r="F38" s="132"/>
      <c r="G38" s="2289"/>
      <c r="H38" s="2289"/>
      <c r="I38" s="132"/>
      <c r="J38" s="2289"/>
      <c r="K38" s="2289"/>
      <c r="L38" s="223"/>
      <c r="M38" s="223"/>
      <c r="N38" s="34"/>
      <c r="O38" s="34"/>
      <c r="P38" s="34"/>
      <c r="Q38" s="223"/>
      <c r="R38" s="223"/>
      <c r="S38" s="223"/>
      <c r="T38" s="223"/>
      <c r="U38" s="223"/>
      <c r="V38" s="223"/>
      <c r="W38" s="223"/>
      <c r="X38" s="223"/>
      <c r="Y38" s="223"/>
      <c r="Z38" s="223"/>
      <c r="AA38" s="223"/>
      <c r="AB38" s="223"/>
      <c r="AC38" s="223"/>
      <c r="AD38" s="223"/>
      <c r="AE38" s="223"/>
      <c r="AF38" s="223"/>
      <c r="AG38" s="1773"/>
    </row>
    <row r="39" spans="1:33" ht="12" customHeight="1" x14ac:dyDescent="0.25">
      <c r="A39" s="2146"/>
      <c r="B39" s="2290"/>
      <c r="C39" s="166"/>
      <c r="D39" s="2290"/>
      <c r="E39" s="2290"/>
      <c r="F39" s="166"/>
      <c r="G39" s="2290"/>
      <c r="H39" s="2290"/>
      <c r="I39" s="166"/>
      <c r="J39" s="2290"/>
      <c r="K39" s="2290"/>
      <c r="L39" s="223"/>
      <c r="M39" s="223"/>
      <c r="N39" s="34"/>
      <c r="O39" s="34"/>
      <c r="P39" s="34"/>
      <c r="Q39" s="223"/>
      <c r="R39" s="223"/>
      <c r="S39" s="223"/>
      <c r="T39" s="223"/>
      <c r="U39" s="223"/>
      <c r="V39" s="223"/>
      <c r="W39" s="223"/>
      <c r="X39" s="223"/>
      <c r="Y39" s="223"/>
      <c r="Z39" s="223"/>
      <c r="AA39" s="223"/>
      <c r="AB39" s="223"/>
      <c r="AC39" s="223"/>
      <c r="AD39" s="223"/>
      <c r="AE39" s="223"/>
      <c r="AF39" s="223"/>
      <c r="AG39" s="1773"/>
    </row>
    <row r="40" spans="1:33" ht="12" customHeight="1" x14ac:dyDescent="0.25">
      <c r="A40" s="2146"/>
      <c r="B40" s="1689"/>
      <c r="C40" s="1689"/>
      <c r="D40" s="1689" t="s">
        <v>598</v>
      </c>
      <c r="E40" s="1689" t="s">
        <v>598</v>
      </c>
      <c r="F40" s="1689"/>
      <c r="G40" s="1689" t="s">
        <v>598</v>
      </c>
      <c r="H40" s="1689" t="s">
        <v>598</v>
      </c>
      <c r="I40" s="1689"/>
      <c r="J40" s="1689" t="s">
        <v>598</v>
      </c>
      <c r="K40" s="1689" t="s">
        <v>598</v>
      </c>
      <c r="L40" s="223"/>
      <c r="M40" s="223"/>
      <c r="N40" s="34"/>
      <c r="O40" s="34"/>
      <c r="P40" s="34"/>
      <c r="Q40" s="223"/>
      <c r="R40" s="223"/>
      <c r="S40" s="223"/>
      <c r="T40" s="223"/>
      <c r="U40" s="223"/>
      <c r="V40" s="223"/>
      <c r="W40" s="223"/>
      <c r="X40" s="223"/>
      <c r="Y40" s="223"/>
      <c r="Z40" s="223"/>
      <c r="AA40" s="223"/>
      <c r="AB40" s="223"/>
      <c r="AC40" s="223"/>
      <c r="AD40" s="223"/>
      <c r="AE40" s="223"/>
      <c r="AF40" s="223"/>
      <c r="AG40" s="1773"/>
    </row>
    <row r="41" spans="1:33" ht="12" customHeight="1" x14ac:dyDescent="0.25">
      <c r="A41" s="2146"/>
      <c r="B41" s="948" t="s">
        <v>8</v>
      </c>
      <c r="C41" s="1689"/>
      <c r="D41" s="1691"/>
      <c r="E41" s="1691"/>
      <c r="F41" s="1689"/>
      <c r="G41" s="1691"/>
      <c r="H41" s="1691"/>
      <c r="I41" s="1689"/>
      <c r="J41" s="1691"/>
      <c r="K41" s="1691"/>
      <c r="L41" s="223"/>
      <c r="M41" s="223"/>
      <c r="N41" s="34"/>
      <c r="O41" s="34"/>
      <c r="P41" s="34"/>
      <c r="Q41" s="223"/>
      <c r="R41" s="223"/>
      <c r="S41" s="223"/>
      <c r="T41" s="223"/>
      <c r="U41" s="223"/>
      <c r="V41" s="223"/>
      <c r="W41" s="223"/>
      <c r="X41" s="223"/>
      <c r="Y41" s="223"/>
      <c r="Z41" s="223"/>
      <c r="AA41" s="223"/>
      <c r="AB41" s="223"/>
      <c r="AC41" s="223"/>
      <c r="AD41" s="223"/>
      <c r="AE41" s="223"/>
      <c r="AF41" s="223"/>
      <c r="AG41" s="1773"/>
    </row>
    <row r="42" spans="1:33" ht="12" customHeight="1" x14ac:dyDescent="0.25">
      <c r="A42" s="2146"/>
      <c r="B42" s="1050" t="s">
        <v>127</v>
      </c>
      <c r="C42" s="132"/>
      <c r="D42" s="1866">
        <v>0.23</v>
      </c>
      <c r="E42" s="1864">
        <v>0.2</v>
      </c>
      <c r="F42" s="796"/>
      <c r="G42" s="1866">
        <v>0.23</v>
      </c>
      <c r="H42" s="1864">
        <v>0.2</v>
      </c>
      <c r="I42" s="796"/>
      <c r="J42" s="1866" t="s">
        <v>123</v>
      </c>
      <c r="K42" s="1864" t="s">
        <v>123</v>
      </c>
      <c r="L42" s="88"/>
      <c r="M42" s="88"/>
      <c r="N42" s="34"/>
      <c r="O42" s="34"/>
      <c r="P42" s="34"/>
      <c r="Q42" s="223"/>
      <c r="R42" s="223"/>
      <c r="S42" s="223"/>
      <c r="T42" s="223"/>
      <c r="U42" s="223"/>
      <c r="V42" s="223"/>
      <c r="W42" s="223"/>
      <c r="X42" s="223"/>
      <c r="Y42" s="223"/>
      <c r="Z42" s="223"/>
      <c r="AA42" s="223"/>
      <c r="AB42" s="223"/>
      <c r="AC42" s="223"/>
      <c r="AD42" s="223"/>
      <c r="AE42" s="223"/>
      <c r="AF42" s="223"/>
      <c r="AG42" s="2017"/>
    </row>
    <row r="43" spans="1:33" ht="12" customHeight="1" x14ac:dyDescent="0.25">
      <c r="A43" s="2146"/>
      <c r="B43" s="1725" t="s">
        <v>128</v>
      </c>
      <c r="C43" s="132"/>
      <c r="D43" s="1875">
        <v>2.95</v>
      </c>
      <c r="E43" s="1865">
        <v>3.11</v>
      </c>
      <c r="F43" s="796"/>
      <c r="G43" s="1875">
        <v>2.95</v>
      </c>
      <c r="H43" s="1865">
        <v>3.11</v>
      </c>
      <c r="I43" s="796"/>
      <c r="J43" s="1875" t="s">
        <v>123</v>
      </c>
      <c r="K43" s="1865" t="s">
        <v>123</v>
      </c>
      <c r="L43" s="88"/>
      <c r="M43" s="88"/>
      <c r="N43" s="88"/>
      <c r="O43" s="223"/>
      <c r="P43" s="223"/>
      <c r="Q43" s="223"/>
      <c r="R43" s="223"/>
      <c r="S43" s="223"/>
      <c r="T43" s="223"/>
      <c r="U43" s="223"/>
      <c r="V43" s="223"/>
      <c r="W43" s="223"/>
      <c r="X43" s="223"/>
      <c r="Y43" s="223"/>
      <c r="Z43" s="223"/>
      <c r="AA43" s="223"/>
      <c r="AB43" s="223"/>
      <c r="AC43" s="223"/>
      <c r="AD43" s="223"/>
      <c r="AE43" s="223"/>
      <c r="AF43" s="223"/>
      <c r="AG43" s="2017"/>
    </row>
    <row r="44" spans="1:33" ht="12" customHeight="1" x14ac:dyDescent="0.25">
      <c r="A44" s="2146"/>
      <c r="B44" s="1053" t="s">
        <v>129</v>
      </c>
      <c r="C44" s="132"/>
      <c r="D44" s="1876">
        <v>8.58</v>
      </c>
      <c r="E44" s="556">
        <v>9.5299999999999994</v>
      </c>
      <c r="F44" s="796"/>
      <c r="G44" s="1876">
        <v>8.58</v>
      </c>
      <c r="H44" s="556">
        <v>9.5299999999999994</v>
      </c>
      <c r="I44" s="796"/>
      <c r="J44" s="1876" t="s">
        <v>123</v>
      </c>
      <c r="K44" s="556" t="s">
        <v>123</v>
      </c>
      <c r="L44" s="88"/>
      <c r="M44" s="88"/>
      <c r="N44" s="88"/>
      <c r="O44" s="223"/>
      <c r="P44" s="223"/>
      <c r="Q44" s="223"/>
      <c r="R44" s="223"/>
      <c r="S44" s="223"/>
      <c r="T44" s="223"/>
      <c r="U44" s="223"/>
      <c r="V44" s="223"/>
      <c r="W44" s="223"/>
      <c r="X44" s="223"/>
      <c r="Y44" s="223"/>
      <c r="Z44" s="223"/>
      <c r="AA44" s="223"/>
      <c r="AB44" s="223"/>
      <c r="AC44" s="223"/>
      <c r="AD44" s="223"/>
      <c r="AE44" s="223"/>
      <c r="AF44" s="223"/>
      <c r="AG44" s="2017"/>
    </row>
    <row r="45" spans="1:33" ht="12" customHeight="1" x14ac:dyDescent="0.25">
      <c r="A45" s="2146"/>
      <c r="B45" s="49"/>
      <c r="C45" s="132"/>
      <c r="D45" s="720" t="s">
        <v>598</v>
      </c>
      <c r="E45" s="720" t="s">
        <v>598</v>
      </c>
      <c r="F45" s="796"/>
      <c r="G45" s="720" t="s">
        <v>598</v>
      </c>
      <c r="H45" s="720" t="s">
        <v>598</v>
      </c>
      <c r="I45" s="796"/>
      <c r="J45" s="720" t="s">
        <v>598</v>
      </c>
      <c r="K45" s="720" t="s">
        <v>598</v>
      </c>
      <c r="L45" s="88"/>
      <c r="M45" s="88"/>
      <c r="N45" s="88"/>
      <c r="O45" s="223"/>
      <c r="P45" s="223"/>
      <c r="Q45" s="223"/>
      <c r="R45" s="223"/>
      <c r="S45" s="223"/>
      <c r="T45" s="223"/>
      <c r="U45" s="223"/>
      <c r="V45" s="223"/>
      <c r="W45" s="223"/>
      <c r="X45" s="223"/>
      <c r="Y45" s="223"/>
      <c r="Z45" s="223"/>
      <c r="AA45" s="223"/>
      <c r="AB45" s="223"/>
      <c r="AC45" s="223"/>
      <c r="AD45" s="223"/>
      <c r="AE45" s="223"/>
      <c r="AF45" s="223"/>
      <c r="AG45" s="2017"/>
    </row>
    <row r="46" spans="1:33" ht="12" customHeight="1" x14ac:dyDescent="0.25">
      <c r="A46" s="2146"/>
      <c r="B46" s="948" t="s">
        <v>27</v>
      </c>
      <c r="C46" s="132"/>
      <c r="D46" s="1693"/>
      <c r="E46" s="1693"/>
      <c r="F46" s="796"/>
      <c r="G46" s="1693"/>
      <c r="H46" s="1693"/>
      <c r="I46" s="796"/>
      <c r="J46" s="1693"/>
      <c r="K46" s="1693"/>
      <c r="L46" s="88"/>
      <c r="M46" s="88"/>
      <c r="N46" s="88"/>
      <c r="O46" s="223"/>
      <c r="P46" s="223"/>
      <c r="Q46" s="223"/>
      <c r="R46" s="223"/>
      <c r="S46" s="223"/>
      <c r="T46" s="223"/>
      <c r="U46" s="223"/>
      <c r="V46" s="223"/>
      <c r="W46" s="223"/>
      <c r="X46" s="223"/>
      <c r="Y46" s="223"/>
      <c r="Z46" s="223"/>
      <c r="AA46" s="223"/>
      <c r="AB46" s="223"/>
      <c r="AC46" s="223"/>
      <c r="AD46" s="223"/>
      <c r="AE46" s="223"/>
      <c r="AF46" s="223"/>
      <c r="AG46" s="2017"/>
    </row>
    <row r="47" spans="1:33" ht="12" customHeight="1" x14ac:dyDescent="0.25">
      <c r="A47" s="1837"/>
      <c r="B47" s="1254" t="s">
        <v>140</v>
      </c>
      <c r="C47" s="132"/>
      <c r="D47" s="2048">
        <v>0.6</v>
      </c>
      <c r="E47" s="1480">
        <v>0.83</v>
      </c>
      <c r="F47" s="796"/>
      <c r="G47" s="2048">
        <v>0.6</v>
      </c>
      <c r="H47" s="1480">
        <v>0.83</v>
      </c>
      <c r="I47" s="796"/>
      <c r="J47" s="2048" t="s">
        <v>123</v>
      </c>
      <c r="K47" s="1480" t="s">
        <v>123</v>
      </c>
      <c r="L47" s="88"/>
      <c r="M47" s="88"/>
      <c r="N47" s="88"/>
      <c r="O47" s="131"/>
      <c r="P47" s="131"/>
      <c r="Q47" s="131"/>
      <c r="R47" s="131"/>
      <c r="S47" s="131"/>
      <c r="T47" s="131"/>
      <c r="U47" s="131"/>
      <c r="V47" s="131"/>
      <c r="W47" s="131"/>
      <c r="X47" s="131"/>
      <c r="Y47" s="131"/>
      <c r="Z47" s="131"/>
      <c r="AA47" s="131"/>
      <c r="AB47" s="131"/>
      <c r="AC47" s="131"/>
      <c r="AD47" s="131"/>
      <c r="AE47" s="131"/>
      <c r="AF47" s="131"/>
      <c r="AG47" s="2017"/>
    </row>
    <row r="48" spans="1:33" ht="12" customHeight="1" x14ac:dyDescent="0.25">
      <c r="A48" s="1837"/>
      <c r="B48" s="40"/>
      <c r="C48" s="132"/>
      <c r="D48" s="720" t="s">
        <v>598</v>
      </c>
      <c r="E48" s="720" t="s">
        <v>598</v>
      </c>
      <c r="F48" s="796"/>
      <c r="G48" s="720" t="s">
        <v>598</v>
      </c>
      <c r="H48" s="720" t="s">
        <v>598</v>
      </c>
      <c r="I48" s="796"/>
      <c r="J48" s="720" t="s">
        <v>598</v>
      </c>
      <c r="K48" s="720" t="s">
        <v>598</v>
      </c>
      <c r="L48" s="88"/>
      <c r="M48" s="88"/>
      <c r="N48" s="88"/>
      <c r="O48" s="131"/>
      <c r="P48" s="131"/>
      <c r="Q48" s="131"/>
      <c r="R48" s="131"/>
      <c r="S48" s="131"/>
      <c r="T48" s="131"/>
      <c r="U48" s="131"/>
      <c r="V48" s="131"/>
      <c r="W48" s="131"/>
      <c r="X48" s="131"/>
      <c r="Y48" s="131"/>
      <c r="Z48" s="131"/>
      <c r="AA48" s="131"/>
      <c r="AB48" s="131"/>
      <c r="AC48" s="131"/>
      <c r="AD48" s="131"/>
      <c r="AE48" s="131"/>
      <c r="AF48" s="131"/>
      <c r="AG48" s="2017"/>
    </row>
    <row r="49" spans="1:33" ht="12" customHeight="1" x14ac:dyDescent="0.25">
      <c r="A49" s="1837"/>
      <c r="B49" s="948" t="s">
        <v>59</v>
      </c>
      <c r="C49" s="131"/>
      <c r="D49" s="1693"/>
      <c r="E49" s="1693"/>
      <c r="F49" s="796"/>
      <c r="G49" s="1693"/>
      <c r="H49" s="1693"/>
      <c r="I49" s="796"/>
      <c r="J49" s="1693"/>
      <c r="K49" s="1693"/>
      <c r="L49" s="88"/>
      <c r="M49" s="88"/>
      <c r="N49" s="88"/>
      <c r="O49" s="131"/>
      <c r="P49" s="131"/>
      <c r="Q49" s="131"/>
      <c r="R49" s="131"/>
      <c r="S49" s="131"/>
      <c r="T49" s="131"/>
      <c r="U49" s="131"/>
      <c r="V49" s="131"/>
      <c r="W49" s="131"/>
      <c r="X49" s="131"/>
      <c r="Y49" s="131"/>
      <c r="Z49" s="131"/>
      <c r="AA49" s="131"/>
      <c r="AB49" s="131"/>
      <c r="AC49" s="131"/>
      <c r="AD49" s="131"/>
      <c r="AE49" s="131"/>
      <c r="AF49" s="131"/>
      <c r="AG49" s="2017"/>
    </row>
    <row r="50" spans="1:33" ht="12" customHeight="1" x14ac:dyDescent="0.25">
      <c r="A50" s="1837"/>
      <c r="B50" s="1725" t="s">
        <v>554</v>
      </c>
      <c r="C50" s="132"/>
      <c r="D50" s="1866">
        <v>7.0000000000000007E-2</v>
      </c>
      <c r="E50" s="1864">
        <v>0.02</v>
      </c>
      <c r="F50" s="796"/>
      <c r="G50" s="1866">
        <v>0</v>
      </c>
      <c r="H50" s="1864">
        <v>0</v>
      </c>
      <c r="I50" s="796"/>
      <c r="J50" s="1866">
        <v>7.0000000000000007E-2</v>
      </c>
      <c r="K50" s="1864">
        <v>0.02</v>
      </c>
      <c r="L50" s="88"/>
      <c r="M50" s="88"/>
      <c r="N50" s="88"/>
      <c r="O50" s="131"/>
      <c r="P50" s="131"/>
      <c r="Q50" s="131"/>
      <c r="R50" s="131"/>
      <c r="S50" s="131"/>
      <c r="T50" s="131"/>
      <c r="U50" s="131"/>
      <c r="V50" s="131"/>
      <c r="W50" s="131"/>
      <c r="X50" s="131"/>
      <c r="Y50" s="131"/>
      <c r="Z50" s="131"/>
      <c r="AA50" s="131"/>
      <c r="AB50" s="131"/>
      <c r="AC50" s="131"/>
      <c r="AD50" s="131"/>
      <c r="AE50" s="131"/>
      <c r="AF50" s="131"/>
      <c r="AG50" s="2017"/>
    </row>
    <row r="51" spans="1:33" ht="12" customHeight="1" x14ac:dyDescent="0.25">
      <c r="A51" s="1837"/>
      <c r="B51" s="1231" t="s">
        <v>156</v>
      </c>
      <c r="C51" s="132"/>
      <c r="D51" s="1875">
        <v>1255</v>
      </c>
      <c r="E51" s="1865">
        <v>0.79</v>
      </c>
      <c r="F51" s="796"/>
      <c r="G51" s="1875">
        <v>1255</v>
      </c>
      <c r="H51" s="1865">
        <v>0.79</v>
      </c>
      <c r="I51" s="796"/>
      <c r="J51" s="1875">
        <v>0</v>
      </c>
      <c r="K51" s="1865" t="s">
        <v>123</v>
      </c>
      <c r="L51" s="88"/>
      <c r="M51" s="88"/>
      <c r="N51" s="88"/>
      <c r="O51" s="131"/>
      <c r="P51" s="131"/>
      <c r="Q51" s="131"/>
      <c r="R51" s="131"/>
      <c r="S51" s="131"/>
      <c r="T51" s="131"/>
      <c r="U51" s="131"/>
      <c r="V51" s="131"/>
      <c r="W51" s="131"/>
      <c r="X51" s="131"/>
      <c r="Y51" s="131"/>
      <c r="Z51" s="131"/>
      <c r="AA51" s="131"/>
      <c r="AB51" s="131"/>
      <c r="AC51" s="131"/>
      <c r="AD51" s="131"/>
      <c r="AE51" s="131"/>
      <c r="AF51" s="131"/>
      <c r="AG51" s="2017"/>
    </row>
    <row r="52" spans="1:33" s="1860" customFormat="1" ht="12" customHeight="1" x14ac:dyDescent="0.25">
      <c r="A52" s="1837"/>
      <c r="B52" s="1231" t="s">
        <v>158</v>
      </c>
      <c r="C52" s="132"/>
      <c r="D52" s="1875">
        <v>0.8</v>
      </c>
      <c r="E52" s="1865">
        <v>0.7</v>
      </c>
      <c r="F52" s="796"/>
      <c r="G52" s="1875">
        <v>0.8</v>
      </c>
      <c r="H52" s="1865">
        <v>0.7</v>
      </c>
      <c r="I52" s="796"/>
      <c r="J52" s="1875">
        <v>0</v>
      </c>
      <c r="K52" s="1865">
        <v>0</v>
      </c>
      <c r="L52" s="88"/>
      <c r="M52" s="88"/>
      <c r="N52" s="88"/>
      <c r="O52" s="131"/>
      <c r="P52" s="131"/>
      <c r="Q52" s="131"/>
      <c r="R52" s="131"/>
      <c r="S52" s="131"/>
      <c r="T52" s="131"/>
      <c r="U52" s="131"/>
      <c r="V52" s="131"/>
      <c r="W52" s="131"/>
      <c r="X52" s="131"/>
      <c r="Y52" s="131"/>
      <c r="Z52" s="131"/>
      <c r="AA52" s="131"/>
      <c r="AB52" s="131"/>
      <c r="AC52" s="131"/>
      <c r="AD52" s="131"/>
      <c r="AE52" s="131"/>
      <c r="AF52" s="131"/>
      <c r="AG52" s="2017"/>
    </row>
    <row r="53" spans="1:33" ht="12" customHeight="1" x14ac:dyDescent="0.25">
      <c r="A53" s="1837"/>
      <c r="B53" s="1231" t="s">
        <v>160</v>
      </c>
      <c r="C53" s="132"/>
      <c r="D53" s="1875">
        <v>0.13</v>
      </c>
      <c r="E53" s="1865">
        <v>0.24</v>
      </c>
      <c r="F53" s="796"/>
      <c r="G53" s="1875">
        <v>0.13</v>
      </c>
      <c r="H53" s="1865">
        <v>0.24</v>
      </c>
      <c r="I53" s="796"/>
      <c r="J53" s="1875" t="s">
        <v>123</v>
      </c>
      <c r="K53" s="1865" t="s">
        <v>123</v>
      </c>
      <c r="L53" s="88"/>
      <c r="M53" s="88"/>
      <c r="N53" s="88"/>
      <c r="O53" s="131"/>
      <c r="P53" s="131"/>
      <c r="Q53" s="131"/>
      <c r="R53" s="131"/>
      <c r="S53" s="131"/>
      <c r="T53" s="131"/>
      <c r="U53" s="131"/>
      <c r="V53" s="131"/>
      <c r="W53" s="131"/>
      <c r="X53" s="131"/>
      <c r="Y53" s="131"/>
      <c r="Z53" s="131"/>
      <c r="AA53" s="131"/>
      <c r="AB53" s="131"/>
      <c r="AC53" s="131"/>
      <c r="AD53" s="131"/>
      <c r="AE53" s="131"/>
      <c r="AF53" s="131"/>
      <c r="AG53" s="2017"/>
    </row>
    <row r="54" spans="1:33" ht="12" customHeight="1" x14ac:dyDescent="0.25">
      <c r="A54" s="1837"/>
      <c r="B54" s="1725" t="s">
        <v>164</v>
      </c>
      <c r="C54" s="132"/>
      <c r="D54" s="1875">
        <v>1.202</v>
      </c>
      <c r="E54" s="1865">
        <v>3.5840000000000001</v>
      </c>
      <c r="F54" s="796"/>
      <c r="G54" s="1875">
        <v>1.202</v>
      </c>
      <c r="H54" s="1865">
        <v>3.5840000000000001</v>
      </c>
      <c r="I54" s="796"/>
      <c r="J54" s="1875" t="s">
        <v>123</v>
      </c>
      <c r="K54" s="1865" t="s">
        <v>123</v>
      </c>
      <c r="L54" s="88"/>
      <c r="M54" s="88"/>
      <c r="N54" s="88"/>
      <c r="O54" s="131"/>
      <c r="P54" s="131"/>
      <c r="Q54" s="131"/>
      <c r="R54" s="131"/>
      <c r="S54" s="131"/>
      <c r="T54" s="131"/>
      <c r="U54" s="131"/>
      <c r="V54" s="131"/>
      <c r="W54" s="131"/>
      <c r="X54" s="131"/>
      <c r="Y54" s="131"/>
      <c r="Z54" s="131"/>
      <c r="AA54" s="131"/>
      <c r="AB54" s="131"/>
      <c r="AC54" s="131"/>
      <c r="AD54" s="131"/>
      <c r="AE54" s="131"/>
      <c r="AF54" s="131"/>
      <c r="AG54" s="2017"/>
    </row>
    <row r="55" spans="1:33" ht="12.75" customHeight="1" x14ac:dyDescent="0.25">
      <c r="A55" s="1837"/>
      <c r="B55" s="1725" t="s">
        <v>166</v>
      </c>
      <c r="C55" s="132"/>
      <c r="D55" s="1875">
        <v>4335</v>
      </c>
      <c r="E55" s="1865">
        <v>4603.677999999999</v>
      </c>
      <c r="F55" s="796"/>
      <c r="G55" s="1875">
        <v>3457</v>
      </c>
      <c r="H55" s="1865">
        <v>3723.24</v>
      </c>
      <c r="I55" s="796"/>
      <c r="J55" s="1875">
        <v>935.24400000000003</v>
      </c>
      <c r="K55" s="1865">
        <v>879.61</v>
      </c>
      <c r="L55" s="88"/>
      <c r="M55" s="88"/>
      <c r="N55" s="88"/>
      <c r="O55" s="131"/>
      <c r="P55" s="131"/>
      <c r="Q55" s="131"/>
      <c r="R55" s="131"/>
      <c r="S55" s="131"/>
      <c r="T55" s="131"/>
      <c r="U55" s="131"/>
      <c r="V55" s="131"/>
      <c r="W55" s="131"/>
      <c r="X55" s="131"/>
      <c r="Y55" s="131"/>
      <c r="Z55" s="131"/>
      <c r="AA55" s="131"/>
      <c r="AB55" s="131"/>
      <c r="AC55" s="131"/>
      <c r="AD55" s="131"/>
      <c r="AE55" s="131"/>
      <c r="AF55" s="131"/>
      <c r="AG55" s="2017"/>
    </row>
    <row r="56" spans="1:33" ht="12" customHeight="1" x14ac:dyDescent="0.25">
      <c r="A56" s="1837"/>
      <c r="B56" s="1725" t="s">
        <v>569</v>
      </c>
      <c r="C56" s="290"/>
      <c r="D56" s="1875">
        <v>0.9</v>
      </c>
      <c r="E56" s="1865">
        <v>1.26</v>
      </c>
      <c r="F56" s="796"/>
      <c r="G56" s="1875">
        <v>0.9</v>
      </c>
      <c r="H56" s="1865">
        <v>1.26</v>
      </c>
      <c r="I56" s="796"/>
      <c r="J56" s="1875" t="s">
        <v>123</v>
      </c>
      <c r="K56" s="1865" t="s">
        <v>123</v>
      </c>
      <c r="L56" s="88"/>
      <c r="M56" s="88"/>
      <c r="N56" s="88"/>
      <c r="O56" s="131"/>
      <c r="P56" s="131"/>
      <c r="Q56" s="131"/>
      <c r="R56" s="131"/>
      <c r="S56" s="131"/>
      <c r="T56" s="131"/>
      <c r="U56" s="131"/>
      <c r="V56" s="131"/>
      <c r="W56" s="131"/>
      <c r="X56" s="131"/>
      <c r="Y56" s="131"/>
      <c r="Z56" s="131"/>
      <c r="AA56" s="131"/>
      <c r="AB56" s="131"/>
      <c r="AC56" s="131"/>
      <c r="AD56" s="131"/>
      <c r="AE56" s="131"/>
      <c r="AF56" s="131"/>
      <c r="AG56" s="2017"/>
    </row>
    <row r="57" spans="1:33" ht="12" customHeight="1" x14ac:dyDescent="0.25">
      <c r="A57" s="1837"/>
      <c r="B57" s="1725" t="s">
        <v>173</v>
      </c>
      <c r="C57" s="290"/>
      <c r="D57" s="1875">
        <v>24</v>
      </c>
      <c r="E57" s="1865">
        <v>29</v>
      </c>
      <c r="F57" s="796"/>
      <c r="G57" s="1875">
        <v>24</v>
      </c>
      <c r="H57" s="1865">
        <v>29</v>
      </c>
      <c r="I57" s="796"/>
      <c r="J57" s="1875">
        <v>0</v>
      </c>
      <c r="K57" s="1865">
        <v>0</v>
      </c>
      <c r="L57" s="88"/>
      <c r="M57" s="88"/>
      <c r="N57" s="88"/>
      <c r="O57" s="131"/>
      <c r="P57" s="131"/>
      <c r="Q57" s="131"/>
      <c r="R57" s="131"/>
      <c r="S57" s="131"/>
      <c r="T57" s="131"/>
      <c r="U57" s="131"/>
      <c r="V57" s="131"/>
      <c r="W57" s="131"/>
      <c r="X57" s="131"/>
      <c r="Y57" s="131"/>
      <c r="Z57" s="131"/>
      <c r="AA57" s="131"/>
      <c r="AB57" s="131"/>
      <c r="AC57" s="131"/>
      <c r="AD57" s="131"/>
      <c r="AE57" s="131"/>
      <c r="AF57" s="131"/>
      <c r="AG57" s="2017"/>
    </row>
    <row r="58" spans="1:33" ht="12" customHeight="1" x14ac:dyDescent="0.25">
      <c r="A58" s="1837"/>
      <c r="B58" s="1725" t="s">
        <v>175</v>
      </c>
      <c r="C58" s="290"/>
      <c r="D58" s="1875">
        <v>99.87</v>
      </c>
      <c r="E58" s="1865">
        <v>296</v>
      </c>
      <c r="F58" s="796"/>
      <c r="G58" s="1875">
        <v>97.84</v>
      </c>
      <c r="H58" s="1865">
        <v>268</v>
      </c>
      <c r="I58" s="796"/>
      <c r="J58" s="1875">
        <v>2.04</v>
      </c>
      <c r="K58" s="1865">
        <v>28</v>
      </c>
      <c r="L58" s="88"/>
      <c r="M58" s="88"/>
      <c r="N58" s="88"/>
      <c r="O58" s="131"/>
      <c r="P58" s="131"/>
      <c r="Q58" s="131"/>
      <c r="R58" s="131"/>
      <c r="S58" s="131"/>
      <c r="T58" s="131"/>
      <c r="U58" s="131"/>
      <c r="V58" s="131"/>
      <c r="W58" s="131"/>
      <c r="X58" s="131"/>
      <c r="Y58" s="131"/>
      <c r="Z58" s="131"/>
      <c r="AA58" s="131"/>
      <c r="AB58" s="131"/>
      <c r="AC58" s="131"/>
      <c r="AD58" s="131"/>
      <c r="AE58" s="131"/>
      <c r="AF58" s="131"/>
      <c r="AG58" s="2017"/>
    </row>
    <row r="59" spans="1:33" ht="12" customHeight="1" x14ac:dyDescent="0.25">
      <c r="A59" s="1837"/>
      <c r="B59" s="1725" t="s">
        <v>177</v>
      </c>
      <c r="C59" s="290"/>
      <c r="D59" s="1875">
        <v>81.14</v>
      </c>
      <c r="E59" s="1865">
        <v>68.75</v>
      </c>
      <c r="F59" s="796"/>
      <c r="G59" s="1875">
        <v>81.040000000000006</v>
      </c>
      <c r="H59" s="1865">
        <v>68.599999999999994</v>
      </c>
      <c r="I59" s="796"/>
      <c r="J59" s="1875">
        <v>0.11</v>
      </c>
      <c r="K59" s="1865">
        <v>0.13</v>
      </c>
      <c r="L59" s="88"/>
      <c r="M59" s="88"/>
      <c r="N59" s="88"/>
      <c r="O59" s="131"/>
      <c r="P59" s="131"/>
      <c r="Q59" s="131"/>
      <c r="R59" s="131"/>
      <c r="S59" s="131"/>
      <c r="T59" s="131"/>
      <c r="U59" s="131"/>
      <c r="V59" s="131"/>
      <c r="W59" s="131"/>
      <c r="X59" s="131"/>
      <c r="Y59" s="131"/>
      <c r="Z59" s="131"/>
      <c r="AA59" s="131"/>
      <c r="AB59" s="131"/>
      <c r="AC59" s="131"/>
      <c r="AD59" s="131"/>
      <c r="AE59" s="131"/>
      <c r="AF59" s="131"/>
      <c r="AG59" s="2017"/>
    </row>
    <row r="60" spans="1:33" ht="12" customHeight="1" x14ac:dyDescent="0.25">
      <c r="A60" s="1837"/>
      <c r="B60" s="1053" t="s">
        <v>180</v>
      </c>
      <c r="C60" s="290"/>
      <c r="D60" s="1876">
        <v>0.39</v>
      </c>
      <c r="E60" s="556">
        <v>0.69</v>
      </c>
      <c r="F60" s="796"/>
      <c r="G60" s="1876">
        <v>0.38</v>
      </c>
      <c r="H60" s="556">
        <v>0.67</v>
      </c>
      <c r="I60" s="796"/>
      <c r="J60" s="1876" t="s">
        <v>123</v>
      </c>
      <c r="K60" s="556">
        <v>0.01</v>
      </c>
      <c r="L60" s="88"/>
      <c r="M60" s="88"/>
      <c r="N60" s="88"/>
      <c r="O60" s="131"/>
      <c r="P60" s="131"/>
      <c r="Q60" s="131"/>
      <c r="R60" s="131"/>
      <c r="S60" s="131"/>
      <c r="T60" s="131"/>
      <c r="U60" s="131"/>
      <c r="V60" s="131"/>
      <c r="W60" s="131"/>
      <c r="X60" s="131"/>
      <c r="Y60" s="131"/>
      <c r="Z60" s="131"/>
      <c r="AA60" s="131"/>
      <c r="AB60" s="131"/>
      <c r="AC60" s="131"/>
      <c r="AD60" s="131"/>
      <c r="AE60" s="131"/>
      <c r="AF60" s="131"/>
      <c r="AG60" s="2017"/>
    </row>
    <row r="61" spans="1:33" ht="12" customHeight="1" x14ac:dyDescent="0.25">
      <c r="A61" s="2146"/>
      <c r="B61" s="223"/>
      <c r="C61" s="350"/>
      <c r="D61" s="223"/>
      <c r="E61" s="223"/>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017"/>
    </row>
    <row r="62" spans="1:33" ht="12" customHeight="1" x14ac:dyDescent="0.25">
      <c r="A62" s="2146"/>
      <c r="B62" s="223"/>
      <c r="C62" s="350"/>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017"/>
    </row>
    <row r="63" spans="1:33" ht="12" customHeight="1" x14ac:dyDescent="0.25">
      <c r="A63" s="2146"/>
      <c r="B63" s="2208" t="s">
        <v>105</v>
      </c>
      <c r="C63" s="350"/>
      <c r="D63" s="223"/>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017"/>
    </row>
    <row r="64" spans="1:33" ht="12" customHeight="1" x14ac:dyDescent="0.25">
      <c r="A64" s="2146"/>
      <c r="B64" s="223"/>
      <c r="C64" s="350"/>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017"/>
    </row>
    <row r="65" spans="1:33" ht="12" customHeight="1" x14ac:dyDescent="0.25">
      <c r="A65" s="2146"/>
      <c r="B65" s="223"/>
      <c r="C65" s="350"/>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017"/>
    </row>
    <row r="66" spans="1:33" ht="12" customHeight="1" x14ac:dyDescent="0.25">
      <c r="A66" s="2147"/>
      <c r="B66" s="2232"/>
      <c r="C66" s="2237"/>
      <c r="D66" s="2232"/>
      <c r="E66" s="2232"/>
      <c r="F66" s="2232"/>
      <c r="G66" s="2232"/>
      <c r="H66" s="2232"/>
      <c r="I66" s="2232"/>
      <c r="J66" s="2232"/>
      <c r="K66" s="2232"/>
      <c r="L66" s="2232"/>
      <c r="M66" s="2232"/>
      <c r="N66" s="2232"/>
      <c r="O66" s="2232"/>
      <c r="P66" s="2232"/>
      <c r="Q66" s="2232"/>
      <c r="R66" s="2232"/>
      <c r="S66" s="2232"/>
      <c r="T66" s="2232"/>
      <c r="U66" s="2232"/>
      <c r="V66" s="2232"/>
      <c r="W66" s="2232"/>
      <c r="X66" s="2232"/>
      <c r="Y66" s="2232"/>
      <c r="Z66" s="2232"/>
      <c r="AA66" s="2232"/>
      <c r="AB66" s="2232"/>
      <c r="AC66" s="2232"/>
      <c r="AD66" s="2232"/>
      <c r="AE66" s="2232"/>
      <c r="AF66" s="2232"/>
      <c r="AG66" s="2196"/>
    </row>
  </sheetData>
  <mergeCells count="34">
    <mergeCell ref="B37:B39"/>
    <mergeCell ref="D37:D39"/>
    <mergeCell ref="E37:E39"/>
    <mergeCell ref="G37:G39"/>
    <mergeCell ref="H37:H39"/>
    <mergeCell ref="U6:U7"/>
    <mergeCell ref="Z6:Z7"/>
    <mergeCell ref="J37:J39"/>
    <mergeCell ref="K37:K39"/>
    <mergeCell ref="AB6:AB7"/>
    <mergeCell ref="B5:B7"/>
    <mergeCell ref="C5:C7"/>
    <mergeCell ref="N5:N7"/>
    <mergeCell ref="K6:K7"/>
    <mergeCell ref="L6:L7"/>
    <mergeCell ref="D5:G5"/>
    <mergeCell ref="I5:L5"/>
    <mergeCell ref="I6:I7"/>
    <mergeCell ref="AE5:AE7"/>
    <mergeCell ref="D6:D7"/>
    <mergeCell ref="E6:E7"/>
    <mergeCell ref="F6:F7"/>
    <mergeCell ref="G6:G7"/>
    <mergeCell ref="J6:J7"/>
    <mergeCell ref="P5:P7"/>
    <mergeCell ref="AC6:AC7"/>
    <mergeCell ref="Q5:Q7"/>
    <mergeCell ref="T5:T7"/>
    <mergeCell ref="V6:V7"/>
    <mergeCell ref="W6:W7"/>
    <mergeCell ref="X6:X7"/>
    <mergeCell ref="AA6:AA7"/>
    <mergeCell ref="U5:X5"/>
    <mergeCell ref="Z5:AC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E79"/>
  <sheetViews>
    <sheetView showGridLines="0" topLeftCell="A25" zoomScale="85" zoomScaleNormal="85" workbookViewId="0">
      <selection activeCell="Q58" sqref="Q58"/>
    </sheetView>
  </sheetViews>
  <sheetFormatPr defaultColWidth="11.42578125" defaultRowHeight="15" x14ac:dyDescent="0.25"/>
  <cols>
    <col min="1" max="1" width="2.85546875" style="3" customWidth="1"/>
    <col min="2" max="2" width="45.85546875" style="3" customWidth="1"/>
    <col min="3" max="3" width="5.28515625" style="3" customWidth="1"/>
    <col min="4" max="6" width="15.7109375" style="3" customWidth="1"/>
    <col min="7" max="7" width="2.85546875" style="3" customWidth="1"/>
    <col min="8" max="10" width="15.7109375" style="3" customWidth="1"/>
    <col min="11" max="12" width="2.85546875" style="3" customWidth="1"/>
    <col min="13" max="13" width="10.85546875" style="3" customWidth="1"/>
    <col min="14" max="14" width="2.85546875" style="3" customWidth="1"/>
    <col min="15" max="16" width="15.7109375" style="3" customWidth="1"/>
    <col min="17" max="17" width="2.85546875" style="3" customWidth="1"/>
    <col min="18" max="18" width="45.85546875" style="3" customWidth="1"/>
    <col min="19" max="21" width="15.7109375" style="3" customWidth="1"/>
    <col min="22" max="22" width="2.85546875" style="3" customWidth="1"/>
    <col min="23" max="25" width="15.7109375" style="3" customWidth="1"/>
    <col min="26" max="27" width="2.85546875" style="3" customWidth="1"/>
    <col min="28" max="28" width="10.85546875" style="3" customWidth="1"/>
    <col min="29" max="29" width="2.85546875" style="3" customWidth="1"/>
    <col min="30" max="256" width="11.42578125" style="3"/>
    <col min="257" max="257" width="2.85546875" style="3" customWidth="1"/>
    <col min="258" max="258" width="45.85546875" style="3" customWidth="1"/>
    <col min="259" max="259" width="5.28515625" style="3" bestFit="1" customWidth="1"/>
    <col min="260" max="262" width="15.7109375" style="3" customWidth="1"/>
    <col min="263" max="263" width="2.85546875" style="3" customWidth="1"/>
    <col min="264" max="266" width="15.7109375" style="3" customWidth="1"/>
    <col min="267" max="268" width="2.85546875" style="3" customWidth="1"/>
    <col min="269" max="269" width="10.85546875" style="3" customWidth="1"/>
    <col min="270" max="270" width="2.85546875" style="3" customWidth="1"/>
    <col min="271" max="272" width="15.7109375" style="3" customWidth="1"/>
    <col min="273" max="273" width="2.85546875" style="3" customWidth="1"/>
    <col min="274" max="274" width="45.85546875" style="3" customWidth="1"/>
    <col min="275" max="277" width="15.7109375" style="3" customWidth="1"/>
    <col min="278" max="278" width="2.85546875" style="3" customWidth="1"/>
    <col min="279" max="281" width="15.7109375" style="3" customWidth="1"/>
    <col min="282" max="283" width="2.85546875" style="3" customWidth="1"/>
    <col min="284" max="284" width="10.85546875" style="3" customWidth="1"/>
    <col min="285" max="285" width="2.85546875" style="3" customWidth="1"/>
    <col min="286" max="512" width="11.42578125" style="3"/>
    <col min="513" max="513" width="2.85546875" style="3" customWidth="1"/>
    <col min="514" max="514" width="45.85546875" style="3" customWidth="1"/>
    <col min="515" max="515" width="5.28515625" style="3" bestFit="1" customWidth="1"/>
    <col min="516" max="518" width="15.7109375" style="3" customWidth="1"/>
    <col min="519" max="519" width="2.85546875" style="3" customWidth="1"/>
    <col min="520" max="522" width="15.7109375" style="3" customWidth="1"/>
    <col min="523" max="524" width="2.85546875" style="3" customWidth="1"/>
    <col min="525" max="525" width="10.85546875" style="3" customWidth="1"/>
    <col min="526" max="526" width="2.85546875" style="3" customWidth="1"/>
    <col min="527" max="528" width="15.7109375" style="3" customWidth="1"/>
    <col min="529" max="529" width="2.85546875" style="3" customWidth="1"/>
    <col min="530" max="530" width="45.85546875" style="3" customWidth="1"/>
    <col min="531" max="533" width="15.7109375" style="3" customWidth="1"/>
    <col min="534" max="534" width="2.85546875" style="3" customWidth="1"/>
    <col min="535" max="537" width="15.7109375" style="3" customWidth="1"/>
    <col min="538" max="539" width="2.85546875" style="3" customWidth="1"/>
    <col min="540" max="540" width="10.85546875" style="3" customWidth="1"/>
    <col min="541" max="541" width="2.85546875" style="3" customWidth="1"/>
    <col min="542" max="768" width="11.42578125" style="3"/>
    <col min="769" max="769" width="2.85546875" style="3" customWidth="1"/>
    <col min="770" max="770" width="45.85546875" style="3" customWidth="1"/>
    <col min="771" max="771" width="5.28515625" style="3" bestFit="1" customWidth="1"/>
    <col min="772" max="774" width="15.7109375" style="3" customWidth="1"/>
    <col min="775" max="775" width="2.85546875" style="3" customWidth="1"/>
    <col min="776" max="778" width="15.7109375" style="3" customWidth="1"/>
    <col min="779" max="780" width="2.85546875" style="3" customWidth="1"/>
    <col min="781" max="781" width="10.85546875" style="3" customWidth="1"/>
    <col min="782" max="782" width="2.85546875" style="3" customWidth="1"/>
    <col min="783" max="784" width="15.7109375" style="3" customWidth="1"/>
    <col min="785" max="785" width="2.85546875" style="3" customWidth="1"/>
    <col min="786" max="786" width="45.85546875" style="3" customWidth="1"/>
    <col min="787" max="789" width="15.7109375" style="3" customWidth="1"/>
    <col min="790" max="790" width="2.85546875" style="3" customWidth="1"/>
    <col min="791" max="793" width="15.7109375" style="3" customWidth="1"/>
    <col min="794" max="795" width="2.85546875" style="3" customWidth="1"/>
    <col min="796" max="796" width="10.85546875" style="3" customWidth="1"/>
    <col min="797" max="797" width="2.85546875" style="3" customWidth="1"/>
    <col min="798" max="1024" width="11.42578125" style="3"/>
    <col min="1025" max="1025" width="2.85546875" style="3" customWidth="1"/>
    <col min="1026" max="1026" width="45.85546875" style="3" customWidth="1"/>
    <col min="1027" max="1027" width="5.28515625" style="3" bestFit="1" customWidth="1"/>
    <col min="1028" max="1030" width="15.7109375" style="3" customWidth="1"/>
    <col min="1031" max="1031" width="2.85546875" style="3" customWidth="1"/>
    <col min="1032" max="1034" width="15.7109375" style="3" customWidth="1"/>
    <col min="1035" max="1036" width="2.85546875" style="3" customWidth="1"/>
    <col min="1037" max="1037" width="10.85546875" style="3" customWidth="1"/>
    <col min="1038" max="1038" width="2.85546875" style="3" customWidth="1"/>
    <col min="1039" max="1040" width="15.7109375" style="3" customWidth="1"/>
    <col min="1041" max="1041" width="2.85546875" style="3" customWidth="1"/>
    <col min="1042" max="1042" width="45.85546875" style="3" customWidth="1"/>
    <col min="1043" max="1045" width="15.7109375" style="3" customWidth="1"/>
    <col min="1046" max="1046" width="2.85546875" style="3" customWidth="1"/>
    <col min="1047" max="1049" width="15.7109375" style="3" customWidth="1"/>
    <col min="1050" max="1051" width="2.85546875" style="3" customWidth="1"/>
    <col min="1052" max="1052" width="10.85546875" style="3" customWidth="1"/>
    <col min="1053" max="1053" width="2.85546875" style="3" customWidth="1"/>
    <col min="1054" max="1280" width="11.42578125" style="3"/>
    <col min="1281" max="1281" width="2.85546875" style="3" customWidth="1"/>
    <col min="1282" max="1282" width="45.85546875" style="3" customWidth="1"/>
    <col min="1283" max="1283" width="5.28515625" style="3" bestFit="1" customWidth="1"/>
    <col min="1284" max="1286" width="15.7109375" style="3" customWidth="1"/>
    <col min="1287" max="1287" width="2.85546875" style="3" customWidth="1"/>
    <col min="1288" max="1290" width="15.7109375" style="3" customWidth="1"/>
    <col min="1291" max="1292" width="2.85546875" style="3" customWidth="1"/>
    <col min="1293" max="1293" width="10.85546875" style="3" customWidth="1"/>
    <col min="1294" max="1294" width="2.85546875" style="3" customWidth="1"/>
    <col min="1295" max="1296" width="15.7109375" style="3" customWidth="1"/>
    <col min="1297" max="1297" width="2.85546875" style="3" customWidth="1"/>
    <col min="1298" max="1298" width="45.85546875" style="3" customWidth="1"/>
    <col min="1299" max="1301" width="15.7109375" style="3" customWidth="1"/>
    <col min="1302" max="1302" width="2.85546875" style="3" customWidth="1"/>
    <col min="1303" max="1305" width="15.7109375" style="3" customWidth="1"/>
    <col min="1306" max="1307" width="2.85546875" style="3" customWidth="1"/>
    <col min="1308" max="1308" width="10.85546875" style="3" customWidth="1"/>
    <col min="1309" max="1309" width="2.85546875" style="3" customWidth="1"/>
    <col min="1310" max="1536" width="11.42578125" style="3"/>
    <col min="1537" max="1537" width="2.85546875" style="3" customWidth="1"/>
    <col min="1538" max="1538" width="45.85546875" style="3" customWidth="1"/>
    <col min="1539" max="1539" width="5.28515625" style="3" bestFit="1" customWidth="1"/>
    <col min="1540" max="1542" width="15.7109375" style="3" customWidth="1"/>
    <col min="1543" max="1543" width="2.85546875" style="3" customWidth="1"/>
    <col min="1544" max="1546" width="15.7109375" style="3" customWidth="1"/>
    <col min="1547" max="1548" width="2.85546875" style="3" customWidth="1"/>
    <col min="1549" max="1549" width="10.85546875" style="3" customWidth="1"/>
    <col min="1550" max="1550" width="2.85546875" style="3" customWidth="1"/>
    <col min="1551" max="1552" width="15.7109375" style="3" customWidth="1"/>
    <col min="1553" max="1553" width="2.85546875" style="3" customWidth="1"/>
    <col min="1554" max="1554" width="45.85546875" style="3" customWidth="1"/>
    <col min="1555" max="1557" width="15.7109375" style="3" customWidth="1"/>
    <col min="1558" max="1558" width="2.85546875" style="3" customWidth="1"/>
    <col min="1559" max="1561" width="15.7109375" style="3" customWidth="1"/>
    <col min="1562" max="1563" width="2.85546875" style="3" customWidth="1"/>
    <col min="1564" max="1564" width="10.85546875" style="3" customWidth="1"/>
    <col min="1565" max="1565" width="2.85546875" style="3" customWidth="1"/>
    <col min="1566" max="1792" width="11.42578125" style="3"/>
    <col min="1793" max="1793" width="2.85546875" style="3" customWidth="1"/>
    <col min="1794" max="1794" width="45.85546875" style="3" customWidth="1"/>
    <col min="1795" max="1795" width="5.28515625" style="3" bestFit="1" customWidth="1"/>
    <col min="1796" max="1798" width="15.7109375" style="3" customWidth="1"/>
    <col min="1799" max="1799" width="2.85546875" style="3" customWidth="1"/>
    <col min="1800" max="1802" width="15.7109375" style="3" customWidth="1"/>
    <col min="1803" max="1804" width="2.85546875" style="3" customWidth="1"/>
    <col min="1805" max="1805" width="10.85546875" style="3" customWidth="1"/>
    <col min="1806" max="1806" width="2.85546875" style="3" customWidth="1"/>
    <col min="1807" max="1808" width="15.7109375" style="3" customWidth="1"/>
    <col min="1809" max="1809" width="2.85546875" style="3" customWidth="1"/>
    <col min="1810" max="1810" width="45.85546875" style="3" customWidth="1"/>
    <col min="1811" max="1813" width="15.7109375" style="3" customWidth="1"/>
    <col min="1814" max="1814" width="2.85546875" style="3" customWidth="1"/>
    <col min="1815" max="1817" width="15.7109375" style="3" customWidth="1"/>
    <col min="1818" max="1819" width="2.85546875" style="3" customWidth="1"/>
    <col min="1820" max="1820" width="10.85546875" style="3" customWidth="1"/>
    <col min="1821" max="1821" width="2.85546875" style="3" customWidth="1"/>
    <col min="1822" max="2048" width="11.42578125" style="3"/>
    <col min="2049" max="2049" width="2.85546875" style="3" customWidth="1"/>
    <col min="2050" max="2050" width="45.85546875" style="3" customWidth="1"/>
    <col min="2051" max="2051" width="5.28515625" style="3" bestFit="1" customWidth="1"/>
    <col min="2052" max="2054" width="15.7109375" style="3" customWidth="1"/>
    <col min="2055" max="2055" width="2.85546875" style="3" customWidth="1"/>
    <col min="2056" max="2058" width="15.7109375" style="3" customWidth="1"/>
    <col min="2059" max="2060" width="2.85546875" style="3" customWidth="1"/>
    <col min="2061" max="2061" width="10.85546875" style="3" customWidth="1"/>
    <col min="2062" max="2062" width="2.85546875" style="3" customWidth="1"/>
    <col min="2063" max="2064" width="15.7109375" style="3" customWidth="1"/>
    <col min="2065" max="2065" width="2.85546875" style="3" customWidth="1"/>
    <col min="2066" max="2066" width="45.85546875" style="3" customWidth="1"/>
    <col min="2067" max="2069" width="15.7109375" style="3" customWidth="1"/>
    <col min="2070" max="2070" width="2.85546875" style="3" customWidth="1"/>
    <col min="2071" max="2073" width="15.7109375" style="3" customWidth="1"/>
    <col min="2074" max="2075" width="2.85546875" style="3" customWidth="1"/>
    <col min="2076" max="2076" width="10.85546875" style="3" customWidth="1"/>
    <col min="2077" max="2077" width="2.85546875" style="3" customWidth="1"/>
    <col min="2078" max="2304" width="11.42578125" style="3"/>
    <col min="2305" max="2305" width="2.85546875" style="3" customWidth="1"/>
    <col min="2306" max="2306" width="45.85546875" style="3" customWidth="1"/>
    <col min="2307" max="2307" width="5.28515625" style="3" bestFit="1" customWidth="1"/>
    <col min="2308" max="2310" width="15.7109375" style="3" customWidth="1"/>
    <col min="2311" max="2311" width="2.85546875" style="3" customWidth="1"/>
    <col min="2312" max="2314" width="15.7109375" style="3" customWidth="1"/>
    <col min="2315" max="2316" width="2.85546875" style="3" customWidth="1"/>
    <col min="2317" max="2317" width="10.85546875" style="3" customWidth="1"/>
    <col min="2318" max="2318" width="2.85546875" style="3" customWidth="1"/>
    <col min="2319" max="2320" width="15.7109375" style="3" customWidth="1"/>
    <col min="2321" max="2321" width="2.85546875" style="3" customWidth="1"/>
    <col min="2322" max="2322" width="45.85546875" style="3" customWidth="1"/>
    <col min="2323" max="2325" width="15.7109375" style="3" customWidth="1"/>
    <col min="2326" max="2326" width="2.85546875" style="3" customWidth="1"/>
    <col min="2327" max="2329" width="15.7109375" style="3" customWidth="1"/>
    <col min="2330" max="2331" width="2.85546875" style="3" customWidth="1"/>
    <col min="2332" max="2332" width="10.85546875" style="3" customWidth="1"/>
    <col min="2333" max="2333" width="2.85546875" style="3" customWidth="1"/>
    <col min="2334" max="2560" width="11.42578125" style="3"/>
    <col min="2561" max="2561" width="2.85546875" style="3" customWidth="1"/>
    <col min="2562" max="2562" width="45.85546875" style="3" customWidth="1"/>
    <col min="2563" max="2563" width="5.28515625" style="3" bestFit="1" customWidth="1"/>
    <col min="2564" max="2566" width="15.7109375" style="3" customWidth="1"/>
    <col min="2567" max="2567" width="2.85546875" style="3" customWidth="1"/>
    <col min="2568" max="2570" width="15.7109375" style="3" customWidth="1"/>
    <col min="2571" max="2572" width="2.85546875" style="3" customWidth="1"/>
    <col min="2573" max="2573" width="10.85546875" style="3" customWidth="1"/>
    <col min="2574" max="2574" width="2.85546875" style="3" customWidth="1"/>
    <col min="2575" max="2576" width="15.7109375" style="3" customWidth="1"/>
    <col min="2577" max="2577" width="2.85546875" style="3" customWidth="1"/>
    <col min="2578" max="2578" width="45.85546875" style="3" customWidth="1"/>
    <col min="2579" max="2581" width="15.7109375" style="3" customWidth="1"/>
    <col min="2582" max="2582" width="2.85546875" style="3" customWidth="1"/>
    <col min="2583" max="2585" width="15.7109375" style="3" customWidth="1"/>
    <col min="2586" max="2587" width="2.85546875" style="3" customWidth="1"/>
    <col min="2588" max="2588" width="10.85546875" style="3" customWidth="1"/>
    <col min="2589" max="2589" width="2.85546875" style="3" customWidth="1"/>
    <col min="2590" max="2816" width="11.42578125" style="3"/>
    <col min="2817" max="2817" width="2.85546875" style="3" customWidth="1"/>
    <col min="2818" max="2818" width="45.85546875" style="3" customWidth="1"/>
    <col min="2819" max="2819" width="5.28515625" style="3" bestFit="1" customWidth="1"/>
    <col min="2820" max="2822" width="15.7109375" style="3" customWidth="1"/>
    <col min="2823" max="2823" width="2.85546875" style="3" customWidth="1"/>
    <col min="2824" max="2826" width="15.7109375" style="3" customWidth="1"/>
    <col min="2827" max="2828" width="2.85546875" style="3" customWidth="1"/>
    <col min="2829" max="2829" width="10.85546875" style="3" customWidth="1"/>
    <col min="2830" max="2830" width="2.85546875" style="3" customWidth="1"/>
    <col min="2831" max="2832" width="15.7109375" style="3" customWidth="1"/>
    <col min="2833" max="2833" width="2.85546875" style="3" customWidth="1"/>
    <col min="2834" max="2834" width="45.85546875" style="3" customWidth="1"/>
    <col min="2835" max="2837" width="15.7109375" style="3" customWidth="1"/>
    <col min="2838" max="2838" width="2.85546875" style="3" customWidth="1"/>
    <col min="2839" max="2841" width="15.7109375" style="3" customWidth="1"/>
    <col min="2842" max="2843" width="2.85546875" style="3" customWidth="1"/>
    <col min="2844" max="2844" width="10.85546875" style="3" customWidth="1"/>
    <col min="2845" max="2845" width="2.85546875" style="3" customWidth="1"/>
    <col min="2846" max="3072" width="11.42578125" style="3"/>
    <col min="3073" max="3073" width="2.85546875" style="3" customWidth="1"/>
    <col min="3074" max="3074" width="45.85546875" style="3" customWidth="1"/>
    <col min="3075" max="3075" width="5.28515625" style="3" bestFit="1" customWidth="1"/>
    <col min="3076" max="3078" width="15.7109375" style="3" customWidth="1"/>
    <col min="3079" max="3079" width="2.85546875" style="3" customWidth="1"/>
    <col min="3080" max="3082" width="15.7109375" style="3" customWidth="1"/>
    <col min="3083" max="3084" width="2.85546875" style="3" customWidth="1"/>
    <col min="3085" max="3085" width="10.85546875" style="3" customWidth="1"/>
    <col min="3086" max="3086" width="2.85546875" style="3" customWidth="1"/>
    <col min="3087" max="3088" width="15.7109375" style="3" customWidth="1"/>
    <col min="3089" max="3089" width="2.85546875" style="3" customWidth="1"/>
    <col min="3090" max="3090" width="45.85546875" style="3" customWidth="1"/>
    <col min="3091" max="3093" width="15.7109375" style="3" customWidth="1"/>
    <col min="3094" max="3094" width="2.85546875" style="3" customWidth="1"/>
    <col min="3095" max="3097" width="15.7109375" style="3" customWidth="1"/>
    <col min="3098" max="3099" width="2.85546875" style="3" customWidth="1"/>
    <col min="3100" max="3100" width="10.85546875" style="3" customWidth="1"/>
    <col min="3101" max="3101" width="2.85546875" style="3" customWidth="1"/>
    <col min="3102" max="3328" width="11.42578125" style="3"/>
    <col min="3329" max="3329" width="2.85546875" style="3" customWidth="1"/>
    <col min="3330" max="3330" width="45.85546875" style="3" customWidth="1"/>
    <col min="3331" max="3331" width="5.28515625" style="3" bestFit="1" customWidth="1"/>
    <col min="3332" max="3334" width="15.7109375" style="3" customWidth="1"/>
    <col min="3335" max="3335" width="2.85546875" style="3" customWidth="1"/>
    <col min="3336" max="3338" width="15.7109375" style="3" customWidth="1"/>
    <col min="3339" max="3340" width="2.85546875" style="3" customWidth="1"/>
    <col min="3341" max="3341" width="10.85546875" style="3" customWidth="1"/>
    <col min="3342" max="3342" width="2.85546875" style="3" customWidth="1"/>
    <col min="3343" max="3344" width="15.7109375" style="3" customWidth="1"/>
    <col min="3345" max="3345" width="2.85546875" style="3" customWidth="1"/>
    <col min="3346" max="3346" width="45.85546875" style="3" customWidth="1"/>
    <col min="3347" max="3349" width="15.7109375" style="3" customWidth="1"/>
    <col min="3350" max="3350" width="2.85546875" style="3" customWidth="1"/>
    <col min="3351" max="3353" width="15.7109375" style="3" customWidth="1"/>
    <col min="3354" max="3355" width="2.85546875" style="3" customWidth="1"/>
    <col min="3356" max="3356" width="10.85546875" style="3" customWidth="1"/>
    <col min="3357" max="3357" width="2.85546875" style="3" customWidth="1"/>
    <col min="3358" max="3584" width="11.42578125" style="3"/>
    <col min="3585" max="3585" width="2.85546875" style="3" customWidth="1"/>
    <col min="3586" max="3586" width="45.85546875" style="3" customWidth="1"/>
    <col min="3587" max="3587" width="5.28515625" style="3" bestFit="1" customWidth="1"/>
    <col min="3588" max="3590" width="15.7109375" style="3" customWidth="1"/>
    <col min="3591" max="3591" width="2.85546875" style="3" customWidth="1"/>
    <col min="3592" max="3594" width="15.7109375" style="3" customWidth="1"/>
    <col min="3595" max="3596" width="2.85546875" style="3" customWidth="1"/>
    <col min="3597" max="3597" width="10.85546875" style="3" customWidth="1"/>
    <col min="3598" max="3598" width="2.85546875" style="3" customWidth="1"/>
    <col min="3599" max="3600" width="15.7109375" style="3" customWidth="1"/>
    <col min="3601" max="3601" width="2.85546875" style="3" customWidth="1"/>
    <col min="3602" max="3602" width="45.85546875" style="3" customWidth="1"/>
    <col min="3603" max="3605" width="15.7109375" style="3" customWidth="1"/>
    <col min="3606" max="3606" width="2.85546875" style="3" customWidth="1"/>
    <col min="3607" max="3609" width="15.7109375" style="3" customWidth="1"/>
    <col min="3610" max="3611" width="2.85546875" style="3" customWidth="1"/>
    <col min="3612" max="3612" width="10.85546875" style="3" customWidth="1"/>
    <col min="3613" max="3613" width="2.85546875" style="3" customWidth="1"/>
    <col min="3614" max="3840" width="11.42578125" style="3"/>
    <col min="3841" max="3841" width="2.85546875" style="3" customWidth="1"/>
    <col min="3842" max="3842" width="45.85546875" style="3" customWidth="1"/>
    <col min="3843" max="3843" width="5.28515625" style="3" bestFit="1" customWidth="1"/>
    <col min="3844" max="3846" width="15.7109375" style="3" customWidth="1"/>
    <col min="3847" max="3847" width="2.85546875" style="3" customWidth="1"/>
    <col min="3848" max="3850" width="15.7109375" style="3" customWidth="1"/>
    <col min="3851" max="3852" width="2.85546875" style="3" customWidth="1"/>
    <col min="3853" max="3853" width="10.85546875" style="3" customWidth="1"/>
    <col min="3854" max="3854" width="2.85546875" style="3" customWidth="1"/>
    <col min="3855" max="3856" width="15.7109375" style="3" customWidth="1"/>
    <col min="3857" max="3857" width="2.85546875" style="3" customWidth="1"/>
    <col min="3858" max="3858" width="45.85546875" style="3" customWidth="1"/>
    <col min="3859" max="3861" width="15.7109375" style="3" customWidth="1"/>
    <col min="3862" max="3862" width="2.85546875" style="3" customWidth="1"/>
    <col min="3863" max="3865" width="15.7109375" style="3" customWidth="1"/>
    <col min="3866" max="3867" width="2.85546875" style="3" customWidth="1"/>
    <col min="3868" max="3868" width="10.85546875" style="3" customWidth="1"/>
    <col min="3869" max="3869" width="2.85546875" style="3" customWidth="1"/>
    <col min="3870" max="4096" width="11.42578125" style="3"/>
    <col min="4097" max="4097" width="2.85546875" style="3" customWidth="1"/>
    <col min="4098" max="4098" width="45.85546875" style="3" customWidth="1"/>
    <col min="4099" max="4099" width="5.28515625" style="3" bestFit="1" customWidth="1"/>
    <col min="4100" max="4102" width="15.7109375" style="3" customWidth="1"/>
    <col min="4103" max="4103" width="2.85546875" style="3" customWidth="1"/>
    <col min="4104" max="4106" width="15.7109375" style="3" customWidth="1"/>
    <col min="4107" max="4108" width="2.85546875" style="3" customWidth="1"/>
    <col min="4109" max="4109" width="10.85546875" style="3" customWidth="1"/>
    <col min="4110" max="4110" width="2.85546875" style="3" customWidth="1"/>
    <col min="4111" max="4112" width="15.7109375" style="3" customWidth="1"/>
    <col min="4113" max="4113" width="2.85546875" style="3" customWidth="1"/>
    <col min="4114" max="4114" width="45.85546875" style="3" customWidth="1"/>
    <col min="4115" max="4117" width="15.7109375" style="3" customWidth="1"/>
    <col min="4118" max="4118" width="2.85546875" style="3" customWidth="1"/>
    <col min="4119" max="4121" width="15.7109375" style="3" customWidth="1"/>
    <col min="4122" max="4123" width="2.85546875" style="3" customWidth="1"/>
    <col min="4124" max="4124" width="10.85546875" style="3" customWidth="1"/>
    <col min="4125" max="4125" width="2.85546875" style="3" customWidth="1"/>
    <col min="4126" max="4352" width="11.42578125" style="3"/>
    <col min="4353" max="4353" width="2.85546875" style="3" customWidth="1"/>
    <col min="4354" max="4354" width="45.85546875" style="3" customWidth="1"/>
    <col min="4355" max="4355" width="5.28515625" style="3" bestFit="1" customWidth="1"/>
    <col min="4356" max="4358" width="15.7109375" style="3" customWidth="1"/>
    <col min="4359" max="4359" width="2.85546875" style="3" customWidth="1"/>
    <col min="4360" max="4362" width="15.7109375" style="3" customWidth="1"/>
    <col min="4363" max="4364" width="2.85546875" style="3" customWidth="1"/>
    <col min="4365" max="4365" width="10.85546875" style="3" customWidth="1"/>
    <col min="4366" max="4366" width="2.85546875" style="3" customWidth="1"/>
    <col min="4367" max="4368" width="15.7109375" style="3" customWidth="1"/>
    <col min="4369" max="4369" width="2.85546875" style="3" customWidth="1"/>
    <col min="4370" max="4370" width="45.85546875" style="3" customWidth="1"/>
    <col min="4371" max="4373" width="15.7109375" style="3" customWidth="1"/>
    <col min="4374" max="4374" width="2.85546875" style="3" customWidth="1"/>
    <col min="4375" max="4377" width="15.7109375" style="3" customWidth="1"/>
    <col min="4378" max="4379" width="2.85546875" style="3" customWidth="1"/>
    <col min="4380" max="4380" width="10.85546875" style="3" customWidth="1"/>
    <col min="4381" max="4381" width="2.85546875" style="3" customWidth="1"/>
    <col min="4382" max="4608" width="11.42578125" style="3"/>
    <col min="4609" max="4609" width="2.85546875" style="3" customWidth="1"/>
    <col min="4610" max="4610" width="45.85546875" style="3" customWidth="1"/>
    <col min="4611" max="4611" width="5.28515625" style="3" bestFit="1" customWidth="1"/>
    <col min="4612" max="4614" width="15.7109375" style="3" customWidth="1"/>
    <col min="4615" max="4615" width="2.85546875" style="3" customWidth="1"/>
    <col min="4616" max="4618" width="15.7109375" style="3" customWidth="1"/>
    <col min="4619" max="4620" width="2.85546875" style="3" customWidth="1"/>
    <col min="4621" max="4621" width="10.85546875" style="3" customWidth="1"/>
    <col min="4622" max="4622" width="2.85546875" style="3" customWidth="1"/>
    <col min="4623" max="4624" width="15.7109375" style="3" customWidth="1"/>
    <col min="4625" max="4625" width="2.85546875" style="3" customWidth="1"/>
    <col min="4626" max="4626" width="45.85546875" style="3" customWidth="1"/>
    <col min="4627" max="4629" width="15.7109375" style="3" customWidth="1"/>
    <col min="4630" max="4630" width="2.85546875" style="3" customWidth="1"/>
    <col min="4631" max="4633" width="15.7109375" style="3" customWidth="1"/>
    <col min="4634" max="4635" width="2.85546875" style="3" customWidth="1"/>
    <col min="4636" max="4636" width="10.85546875" style="3" customWidth="1"/>
    <col min="4637" max="4637" width="2.85546875" style="3" customWidth="1"/>
    <col min="4638" max="4864" width="11.42578125" style="3"/>
    <col min="4865" max="4865" width="2.85546875" style="3" customWidth="1"/>
    <col min="4866" max="4866" width="45.85546875" style="3" customWidth="1"/>
    <col min="4867" max="4867" width="5.28515625" style="3" bestFit="1" customWidth="1"/>
    <col min="4868" max="4870" width="15.7109375" style="3" customWidth="1"/>
    <col min="4871" max="4871" width="2.85546875" style="3" customWidth="1"/>
    <col min="4872" max="4874" width="15.7109375" style="3" customWidth="1"/>
    <col min="4875" max="4876" width="2.85546875" style="3" customWidth="1"/>
    <col min="4877" max="4877" width="10.85546875" style="3" customWidth="1"/>
    <col min="4878" max="4878" width="2.85546875" style="3" customWidth="1"/>
    <col min="4879" max="4880" width="15.7109375" style="3" customWidth="1"/>
    <col min="4881" max="4881" width="2.85546875" style="3" customWidth="1"/>
    <col min="4882" max="4882" width="45.85546875" style="3" customWidth="1"/>
    <col min="4883" max="4885" width="15.7109375" style="3" customWidth="1"/>
    <col min="4886" max="4886" width="2.85546875" style="3" customWidth="1"/>
    <col min="4887" max="4889" width="15.7109375" style="3" customWidth="1"/>
    <col min="4890" max="4891" width="2.85546875" style="3" customWidth="1"/>
    <col min="4892" max="4892" width="10.85546875" style="3" customWidth="1"/>
    <col min="4893" max="4893" width="2.85546875" style="3" customWidth="1"/>
    <col min="4894" max="5120" width="11.42578125" style="3"/>
    <col min="5121" max="5121" width="2.85546875" style="3" customWidth="1"/>
    <col min="5122" max="5122" width="45.85546875" style="3" customWidth="1"/>
    <col min="5123" max="5123" width="5.28515625" style="3" bestFit="1" customWidth="1"/>
    <col min="5124" max="5126" width="15.7109375" style="3" customWidth="1"/>
    <col min="5127" max="5127" width="2.85546875" style="3" customWidth="1"/>
    <col min="5128" max="5130" width="15.7109375" style="3" customWidth="1"/>
    <col min="5131" max="5132" width="2.85546875" style="3" customWidth="1"/>
    <col min="5133" max="5133" width="10.85546875" style="3" customWidth="1"/>
    <col min="5134" max="5134" width="2.85546875" style="3" customWidth="1"/>
    <col min="5135" max="5136" width="15.7109375" style="3" customWidth="1"/>
    <col min="5137" max="5137" width="2.85546875" style="3" customWidth="1"/>
    <col min="5138" max="5138" width="45.85546875" style="3" customWidth="1"/>
    <col min="5139" max="5141" width="15.7109375" style="3" customWidth="1"/>
    <col min="5142" max="5142" width="2.85546875" style="3" customWidth="1"/>
    <col min="5143" max="5145" width="15.7109375" style="3" customWidth="1"/>
    <col min="5146" max="5147" width="2.85546875" style="3" customWidth="1"/>
    <col min="5148" max="5148" width="10.85546875" style="3" customWidth="1"/>
    <col min="5149" max="5149" width="2.85546875" style="3" customWidth="1"/>
    <col min="5150" max="5376" width="11.42578125" style="3"/>
    <col min="5377" max="5377" width="2.85546875" style="3" customWidth="1"/>
    <col min="5378" max="5378" width="45.85546875" style="3" customWidth="1"/>
    <col min="5379" max="5379" width="5.28515625" style="3" bestFit="1" customWidth="1"/>
    <col min="5380" max="5382" width="15.7109375" style="3" customWidth="1"/>
    <col min="5383" max="5383" width="2.85546875" style="3" customWidth="1"/>
    <col min="5384" max="5386" width="15.7109375" style="3" customWidth="1"/>
    <col min="5387" max="5388" width="2.85546875" style="3" customWidth="1"/>
    <col min="5389" max="5389" width="10.85546875" style="3" customWidth="1"/>
    <col min="5390" max="5390" width="2.85546875" style="3" customWidth="1"/>
    <col min="5391" max="5392" width="15.7109375" style="3" customWidth="1"/>
    <col min="5393" max="5393" width="2.85546875" style="3" customWidth="1"/>
    <col min="5394" max="5394" width="45.85546875" style="3" customWidth="1"/>
    <col min="5395" max="5397" width="15.7109375" style="3" customWidth="1"/>
    <col min="5398" max="5398" width="2.85546875" style="3" customWidth="1"/>
    <col min="5399" max="5401" width="15.7109375" style="3" customWidth="1"/>
    <col min="5402" max="5403" width="2.85546875" style="3" customWidth="1"/>
    <col min="5404" max="5404" width="10.85546875" style="3" customWidth="1"/>
    <col min="5405" max="5405" width="2.85546875" style="3" customWidth="1"/>
    <col min="5406" max="5632" width="11.42578125" style="3"/>
    <col min="5633" max="5633" width="2.85546875" style="3" customWidth="1"/>
    <col min="5634" max="5634" width="45.85546875" style="3" customWidth="1"/>
    <col min="5635" max="5635" width="5.28515625" style="3" bestFit="1" customWidth="1"/>
    <col min="5636" max="5638" width="15.7109375" style="3" customWidth="1"/>
    <col min="5639" max="5639" width="2.85546875" style="3" customWidth="1"/>
    <col min="5640" max="5642" width="15.7109375" style="3" customWidth="1"/>
    <col min="5643" max="5644" width="2.85546875" style="3" customWidth="1"/>
    <col min="5645" max="5645" width="10.85546875" style="3" customWidth="1"/>
    <col min="5646" max="5646" width="2.85546875" style="3" customWidth="1"/>
    <col min="5647" max="5648" width="15.7109375" style="3" customWidth="1"/>
    <col min="5649" max="5649" width="2.85546875" style="3" customWidth="1"/>
    <col min="5650" max="5650" width="45.85546875" style="3" customWidth="1"/>
    <col min="5651" max="5653" width="15.7109375" style="3" customWidth="1"/>
    <col min="5654" max="5654" width="2.85546875" style="3" customWidth="1"/>
    <col min="5655" max="5657" width="15.7109375" style="3" customWidth="1"/>
    <col min="5658" max="5659" width="2.85546875" style="3" customWidth="1"/>
    <col min="5660" max="5660" width="10.85546875" style="3" customWidth="1"/>
    <col min="5661" max="5661" width="2.85546875" style="3" customWidth="1"/>
    <col min="5662" max="5888" width="11.42578125" style="3"/>
    <col min="5889" max="5889" width="2.85546875" style="3" customWidth="1"/>
    <col min="5890" max="5890" width="45.85546875" style="3" customWidth="1"/>
    <col min="5891" max="5891" width="5.28515625" style="3" bestFit="1" customWidth="1"/>
    <col min="5892" max="5894" width="15.7109375" style="3" customWidth="1"/>
    <col min="5895" max="5895" width="2.85546875" style="3" customWidth="1"/>
    <col min="5896" max="5898" width="15.7109375" style="3" customWidth="1"/>
    <col min="5899" max="5900" width="2.85546875" style="3" customWidth="1"/>
    <col min="5901" max="5901" width="10.85546875" style="3" customWidth="1"/>
    <col min="5902" max="5902" width="2.85546875" style="3" customWidth="1"/>
    <col min="5903" max="5904" width="15.7109375" style="3" customWidth="1"/>
    <col min="5905" max="5905" width="2.85546875" style="3" customWidth="1"/>
    <col min="5906" max="5906" width="45.85546875" style="3" customWidth="1"/>
    <col min="5907" max="5909" width="15.7109375" style="3" customWidth="1"/>
    <col min="5910" max="5910" width="2.85546875" style="3" customWidth="1"/>
    <col min="5911" max="5913" width="15.7109375" style="3" customWidth="1"/>
    <col min="5914" max="5915" width="2.85546875" style="3" customWidth="1"/>
    <col min="5916" max="5916" width="10.85546875" style="3" customWidth="1"/>
    <col min="5917" max="5917" width="2.85546875" style="3" customWidth="1"/>
    <col min="5918" max="6144" width="11.42578125" style="3"/>
    <col min="6145" max="6145" width="2.85546875" style="3" customWidth="1"/>
    <col min="6146" max="6146" width="45.85546875" style="3" customWidth="1"/>
    <col min="6147" max="6147" width="5.28515625" style="3" bestFit="1" customWidth="1"/>
    <col min="6148" max="6150" width="15.7109375" style="3" customWidth="1"/>
    <col min="6151" max="6151" width="2.85546875" style="3" customWidth="1"/>
    <col min="6152" max="6154" width="15.7109375" style="3" customWidth="1"/>
    <col min="6155" max="6156" width="2.85546875" style="3" customWidth="1"/>
    <col min="6157" max="6157" width="10.85546875" style="3" customWidth="1"/>
    <col min="6158" max="6158" width="2.85546875" style="3" customWidth="1"/>
    <col min="6159" max="6160" width="15.7109375" style="3" customWidth="1"/>
    <col min="6161" max="6161" width="2.85546875" style="3" customWidth="1"/>
    <col min="6162" max="6162" width="45.85546875" style="3" customWidth="1"/>
    <col min="6163" max="6165" width="15.7109375" style="3" customWidth="1"/>
    <col min="6166" max="6166" width="2.85546875" style="3" customWidth="1"/>
    <col min="6167" max="6169" width="15.7109375" style="3" customWidth="1"/>
    <col min="6170" max="6171" width="2.85546875" style="3" customWidth="1"/>
    <col min="6172" max="6172" width="10.85546875" style="3" customWidth="1"/>
    <col min="6173" max="6173" width="2.85546875" style="3" customWidth="1"/>
    <col min="6174" max="6400" width="11.42578125" style="3"/>
    <col min="6401" max="6401" width="2.85546875" style="3" customWidth="1"/>
    <col min="6402" max="6402" width="45.85546875" style="3" customWidth="1"/>
    <col min="6403" max="6403" width="5.28515625" style="3" bestFit="1" customWidth="1"/>
    <col min="6404" max="6406" width="15.7109375" style="3" customWidth="1"/>
    <col min="6407" max="6407" width="2.85546875" style="3" customWidth="1"/>
    <col min="6408" max="6410" width="15.7109375" style="3" customWidth="1"/>
    <col min="6411" max="6412" width="2.85546875" style="3" customWidth="1"/>
    <col min="6413" max="6413" width="10.85546875" style="3" customWidth="1"/>
    <col min="6414" max="6414" width="2.85546875" style="3" customWidth="1"/>
    <col min="6415" max="6416" width="15.7109375" style="3" customWidth="1"/>
    <col min="6417" max="6417" width="2.85546875" style="3" customWidth="1"/>
    <col min="6418" max="6418" width="45.85546875" style="3" customWidth="1"/>
    <col min="6419" max="6421" width="15.7109375" style="3" customWidth="1"/>
    <col min="6422" max="6422" width="2.85546875" style="3" customWidth="1"/>
    <col min="6423" max="6425" width="15.7109375" style="3" customWidth="1"/>
    <col min="6426" max="6427" width="2.85546875" style="3" customWidth="1"/>
    <col min="6428" max="6428" width="10.85546875" style="3" customWidth="1"/>
    <col min="6429" max="6429" width="2.85546875" style="3" customWidth="1"/>
    <col min="6430" max="6656" width="11.42578125" style="3"/>
    <col min="6657" max="6657" width="2.85546875" style="3" customWidth="1"/>
    <col min="6658" max="6658" width="45.85546875" style="3" customWidth="1"/>
    <col min="6659" max="6659" width="5.28515625" style="3" bestFit="1" customWidth="1"/>
    <col min="6660" max="6662" width="15.7109375" style="3" customWidth="1"/>
    <col min="6663" max="6663" width="2.85546875" style="3" customWidth="1"/>
    <col min="6664" max="6666" width="15.7109375" style="3" customWidth="1"/>
    <col min="6667" max="6668" width="2.85546875" style="3" customWidth="1"/>
    <col min="6669" max="6669" width="10.85546875" style="3" customWidth="1"/>
    <col min="6670" max="6670" width="2.85546875" style="3" customWidth="1"/>
    <col min="6671" max="6672" width="15.7109375" style="3" customWidth="1"/>
    <col min="6673" max="6673" width="2.85546875" style="3" customWidth="1"/>
    <col min="6674" max="6674" width="45.85546875" style="3" customWidth="1"/>
    <col min="6675" max="6677" width="15.7109375" style="3" customWidth="1"/>
    <col min="6678" max="6678" width="2.85546875" style="3" customWidth="1"/>
    <col min="6679" max="6681" width="15.7109375" style="3" customWidth="1"/>
    <col min="6682" max="6683" width="2.85546875" style="3" customWidth="1"/>
    <col min="6684" max="6684" width="10.85546875" style="3" customWidth="1"/>
    <col min="6685" max="6685" width="2.85546875" style="3" customWidth="1"/>
    <col min="6686" max="6912" width="11.42578125" style="3"/>
    <col min="6913" max="6913" width="2.85546875" style="3" customWidth="1"/>
    <col min="6914" max="6914" width="45.85546875" style="3" customWidth="1"/>
    <col min="6915" max="6915" width="5.28515625" style="3" bestFit="1" customWidth="1"/>
    <col min="6916" max="6918" width="15.7109375" style="3" customWidth="1"/>
    <col min="6919" max="6919" width="2.85546875" style="3" customWidth="1"/>
    <col min="6920" max="6922" width="15.7109375" style="3" customWidth="1"/>
    <col min="6923" max="6924" width="2.85546875" style="3" customWidth="1"/>
    <col min="6925" max="6925" width="10.85546875" style="3" customWidth="1"/>
    <col min="6926" max="6926" width="2.85546875" style="3" customWidth="1"/>
    <col min="6927" max="6928" width="15.7109375" style="3" customWidth="1"/>
    <col min="6929" max="6929" width="2.85546875" style="3" customWidth="1"/>
    <col min="6930" max="6930" width="45.85546875" style="3" customWidth="1"/>
    <col min="6931" max="6933" width="15.7109375" style="3" customWidth="1"/>
    <col min="6934" max="6934" width="2.85546875" style="3" customWidth="1"/>
    <col min="6935" max="6937" width="15.7109375" style="3" customWidth="1"/>
    <col min="6938" max="6939" width="2.85546875" style="3" customWidth="1"/>
    <col min="6940" max="6940" width="10.85546875" style="3" customWidth="1"/>
    <col min="6941" max="6941" width="2.85546875" style="3" customWidth="1"/>
    <col min="6942" max="7168" width="11.42578125" style="3"/>
    <col min="7169" max="7169" width="2.85546875" style="3" customWidth="1"/>
    <col min="7170" max="7170" width="45.85546875" style="3" customWidth="1"/>
    <col min="7171" max="7171" width="5.28515625" style="3" bestFit="1" customWidth="1"/>
    <col min="7172" max="7174" width="15.7109375" style="3" customWidth="1"/>
    <col min="7175" max="7175" width="2.85546875" style="3" customWidth="1"/>
    <col min="7176" max="7178" width="15.7109375" style="3" customWidth="1"/>
    <col min="7179" max="7180" width="2.85546875" style="3" customWidth="1"/>
    <col min="7181" max="7181" width="10.85546875" style="3" customWidth="1"/>
    <col min="7182" max="7182" width="2.85546875" style="3" customWidth="1"/>
    <col min="7183" max="7184" width="15.7109375" style="3" customWidth="1"/>
    <col min="7185" max="7185" width="2.85546875" style="3" customWidth="1"/>
    <col min="7186" max="7186" width="45.85546875" style="3" customWidth="1"/>
    <col min="7187" max="7189" width="15.7109375" style="3" customWidth="1"/>
    <col min="7190" max="7190" width="2.85546875" style="3" customWidth="1"/>
    <col min="7191" max="7193" width="15.7109375" style="3" customWidth="1"/>
    <col min="7194" max="7195" width="2.85546875" style="3" customWidth="1"/>
    <col min="7196" max="7196" width="10.85546875" style="3" customWidth="1"/>
    <col min="7197" max="7197" width="2.85546875" style="3" customWidth="1"/>
    <col min="7198" max="7424" width="11.42578125" style="3"/>
    <col min="7425" max="7425" width="2.85546875" style="3" customWidth="1"/>
    <col min="7426" max="7426" width="45.85546875" style="3" customWidth="1"/>
    <col min="7427" max="7427" width="5.28515625" style="3" bestFit="1" customWidth="1"/>
    <col min="7428" max="7430" width="15.7109375" style="3" customWidth="1"/>
    <col min="7431" max="7431" width="2.85546875" style="3" customWidth="1"/>
    <col min="7432" max="7434" width="15.7109375" style="3" customWidth="1"/>
    <col min="7435" max="7436" width="2.85546875" style="3" customWidth="1"/>
    <col min="7437" max="7437" width="10.85546875" style="3" customWidth="1"/>
    <col min="7438" max="7438" width="2.85546875" style="3" customWidth="1"/>
    <col min="7439" max="7440" width="15.7109375" style="3" customWidth="1"/>
    <col min="7441" max="7441" width="2.85546875" style="3" customWidth="1"/>
    <col min="7442" max="7442" width="45.85546875" style="3" customWidth="1"/>
    <col min="7443" max="7445" width="15.7109375" style="3" customWidth="1"/>
    <col min="7446" max="7446" width="2.85546875" style="3" customWidth="1"/>
    <col min="7447" max="7449" width="15.7109375" style="3" customWidth="1"/>
    <col min="7450" max="7451" width="2.85546875" style="3" customWidth="1"/>
    <col min="7452" max="7452" width="10.85546875" style="3" customWidth="1"/>
    <col min="7453" max="7453" width="2.85546875" style="3" customWidth="1"/>
    <col min="7454" max="7680" width="11.42578125" style="3"/>
    <col min="7681" max="7681" width="2.85546875" style="3" customWidth="1"/>
    <col min="7682" max="7682" width="45.85546875" style="3" customWidth="1"/>
    <col min="7683" max="7683" width="5.28515625" style="3" bestFit="1" customWidth="1"/>
    <col min="7684" max="7686" width="15.7109375" style="3" customWidth="1"/>
    <col min="7687" max="7687" width="2.85546875" style="3" customWidth="1"/>
    <col min="7688" max="7690" width="15.7109375" style="3" customWidth="1"/>
    <col min="7691" max="7692" width="2.85546875" style="3" customWidth="1"/>
    <col min="7693" max="7693" width="10.85546875" style="3" customWidth="1"/>
    <col min="7694" max="7694" width="2.85546875" style="3" customWidth="1"/>
    <col min="7695" max="7696" width="15.7109375" style="3" customWidth="1"/>
    <col min="7697" max="7697" width="2.85546875" style="3" customWidth="1"/>
    <col min="7698" max="7698" width="45.85546875" style="3" customWidth="1"/>
    <col min="7699" max="7701" width="15.7109375" style="3" customWidth="1"/>
    <col min="7702" max="7702" width="2.85546875" style="3" customWidth="1"/>
    <col min="7703" max="7705" width="15.7109375" style="3" customWidth="1"/>
    <col min="7706" max="7707" width="2.85546875" style="3" customWidth="1"/>
    <col min="7708" max="7708" width="10.85546875" style="3" customWidth="1"/>
    <col min="7709" max="7709" width="2.85546875" style="3" customWidth="1"/>
    <col min="7710" max="7936" width="11.42578125" style="3"/>
    <col min="7937" max="7937" width="2.85546875" style="3" customWidth="1"/>
    <col min="7938" max="7938" width="45.85546875" style="3" customWidth="1"/>
    <col min="7939" max="7939" width="5.28515625" style="3" bestFit="1" customWidth="1"/>
    <col min="7940" max="7942" width="15.7109375" style="3" customWidth="1"/>
    <col min="7943" max="7943" width="2.85546875" style="3" customWidth="1"/>
    <col min="7944" max="7946" width="15.7109375" style="3" customWidth="1"/>
    <col min="7947" max="7948" width="2.85546875" style="3" customWidth="1"/>
    <col min="7949" max="7949" width="10.85546875" style="3" customWidth="1"/>
    <col min="7950" max="7950" width="2.85546875" style="3" customWidth="1"/>
    <col min="7951" max="7952" width="15.7109375" style="3" customWidth="1"/>
    <col min="7953" max="7953" width="2.85546875" style="3" customWidth="1"/>
    <col min="7954" max="7954" width="45.85546875" style="3" customWidth="1"/>
    <col min="7955" max="7957" width="15.7109375" style="3" customWidth="1"/>
    <col min="7958" max="7958" width="2.85546875" style="3" customWidth="1"/>
    <col min="7959" max="7961" width="15.7109375" style="3" customWidth="1"/>
    <col min="7962" max="7963" width="2.85546875" style="3" customWidth="1"/>
    <col min="7964" max="7964" width="10.85546875" style="3" customWidth="1"/>
    <col min="7965" max="7965" width="2.85546875" style="3" customWidth="1"/>
    <col min="7966" max="8192" width="11.42578125" style="3"/>
    <col min="8193" max="8193" width="2.85546875" style="3" customWidth="1"/>
    <col min="8194" max="8194" width="45.85546875" style="3" customWidth="1"/>
    <col min="8195" max="8195" width="5.28515625" style="3" bestFit="1" customWidth="1"/>
    <col min="8196" max="8198" width="15.7109375" style="3" customWidth="1"/>
    <col min="8199" max="8199" width="2.85546875" style="3" customWidth="1"/>
    <col min="8200" max="8202" width="15.7109375" style="3" customWidth="1"/>
    <col min="8203" max="8204" width="2.85546875" style="3" customWidth="1"/>
    <col min="8205" max="8205" width="10.85546875" style="3" customWidth="1"/>
    <col min="8206" max="8206" width="2.85546875" style="3" customWidth="1"/>
    <col min="8207" max="8208" width="15.7109375" style="3" customWidth="1"/>
    <col min="8209" max="8209" width="2.85546875" style="3" customWidth="1"/>
    <col min="8210" max="8210" width="45.85546875" style="3" customWidth="1"/>
    <col min="8211" max="8213" width="15.7109375" style="3" customWidth="1"/>
    <col min="8214" max="8214" width="2.85546875" style="3" customWidth="1"/>
    <col min="8215" max="8217" width="15.7109375" style="3" customWidth="1"/>
    <col min="8218" max="8219" width="2.85546875" style="3" customWidth="1"/>
    <col min="8220" max="8220" width="10.85546875" style="3" customWidth="1"/>
    <col min="8221" max="8221" width="2.85546875" style="3" customWidth="1"/>
    <col min="8222" max="8448" width="11.42578125" style="3"/>
    <col min="8449" max="8449" width="2.85546875" style="3" customWidth="1"/>
    <col min="8450" max="8450" width="45.85546875" style="3" customWidth="1"/>
    <col min="8451" max="8451" width="5.28515625" style="3" bestFit="1" customWidth="1"/>
    <col min="8452" max="8454" width="15.7109375" style="3" customWidth="1"/>
    <col min="8455" max="8455" width="2.85546875" style="3" customWidth="1"/>
    <col min="8456" max="8458" width="15.7109375" style="3" customWidth="1"/>
    <col min="8459" max="8460" width="2.85546875" style="3" customWidth="1"/>
    <col min="8461" max="8461" width="10.85546875" style="3" customWidth="1"/>
    <col min="8462" max="8462" width="2.85546875" style="3" customWidth="1"/>
    <col min="8463" max="8464" width="15.7109375" style="3" customWidth="1"/>
    <col min="8465" max="8465" width="2.85546875" style="3" customWidth="1"/>
    <col min="8466" max="8466" width="45.85546875" style="3" customWidth="1"/>
    <col min="8467" max="8469" width="15.7109375" style="3" customWidth="1"/>
    <col min="8470" max="8470" width="2.85546875" style="3" customWidth="1"/>
    <col min="8471" max="8473" width="15.7109375" style="3" customWidth="1"/>
    <col min="8474" max="8475" width="2.85546875" style="3" customWidth="1"/>
    <col min="8476" max="8476" width="10.85546875" style="3" customWidth="1"/>
    <col min="8477" max="8477" width="2.85546875" style="3" customWidth="1"/>
    <col min="8478" max="8704" width="11.42578125" style="3"/>
    <col min="8705" max="8705" width="2.85546875" style="3" customWidth="1"/>
    <col min="8706" max="8706" width="45.85546875" style="3" customWidth="1"/>
    <col min="8707" max="8707" width="5.28515625" style="3" bestFit="1" customWidth="1"/>
    <col min="8708" max="8710" width="15.7109375" style="3" customWidth="1"/>
    <col min="8711" max="8711" width="2.85546875" style="3" customWidth="1"/>
    <col min="8712" max="8714" width="15.7109375" style="3" customWidth="1"/>
    <col min="8715" max="8716" width="2.85546875" style="3" customWidth="1"/>
    <col min="8717" max="8717" width="10.85546875" style="3" customWidth="1"/>
    <col min="8718" max="8718" width="2.85546875" style="3" customWidth="1"/>
    <col min="8719" max="8720" width="15.7109375" style="3" customWidth="1"/>
    <col min="8721" max="8721" width="2.85546875" style="3" customWidth="1"/>
    <col min="8722" max="8722" width="45.85546875" style="3" customWidth="1"/>
    <col min="8723" max="8725" width="15.7109375" style="3" customWidth="1"/>
    <col min="8726" max="8726" width="2.85546875" style="3" customWidth="1"/>
    <col min="8727" max="8729" width="15.7109375" style="3" customWidth="1"/>
    <col min="8730" max="8731" width="2.85546875" style="3" customWidth="1"/>
    <col min="8732" max="8732" width="10.85546875" style="3" customWidth="1"/>
    <col min="8733" max="8733" width="2.85546875" style="3" customWidth="1"/>
    <col min="8734" max="8960" width="11.42578125" style="3"/>
    <col min="8961" max="8961" width="2.85546875" style="3" customWidth="1"/>
    <col min="8962" max="8962" width="45.85546875" style="3" customWidth="1"/>
    <col min="8963" max="8963" width="5.28515625" style="3" bestFit="1" customWidth="1"/>
    <col min="8964" max="8966" width="15.7109375" style="3" customWidth="1"/>
    <col min="8967" max="8967" width="2.85546875" style="3" customWidth="1"/>
    <col min="8968" max="8970" width="15.7109375" style="3" customWidth="1"/>
    <col min="8971" max="8972" width="2.85546875" style="3" customWidth="1"/>
    <col min="8973" max="8973" width="10.85546875" style="3" customWidth="1"/>
    <col min="8974" max="8974" width="2.85546875" style="3" customWidth="1"/>
    <col min="8975" max="8976" width="15.7109375" style="3" customWidth="1"/>
    <col min="8977" max="8977" width="2.85546875" style="3" customWidth="1"/>
    <col min="8978" max="8978" width="45.85546875" style="3" customWidth="1"/>
    <col min="8979" max="8981" width="15.7109375" style="3" customWidth="1"/>
    <col min="8982" max="8982" width="2.85546875" style="3" customWidth="1"/>
    <col min="8983" max="8985" width="15.7109375" style="3" customWidth="1"/>
    <col min="8986" max="8987" width="2.85546875" style="3" customWidth="1"/>
    <col min="8988" max="8988" width="10.85546875" style="3" customWidth="1"/>
    <col min="8989" max="8989" width="2.85546875" style="3" customWidth="1"/>
    <col min="8990" max="9216" width="11.42578125" style="3"/>
    <col min="9217" max="9217" width="2.85546875" style="3" customWidth="1"/>
    <col min="9218" max="9218" width="45.85546875" style="3" customWidth="1"/>
    <col min="9219" max="9219" width="5.28515625" style="3" bestFit="1" customWidth="1"/>
    <col min="9220" max="9222" width="15.7109375" style="3" customWidth="1"/>
    <col min="9223" max="9223" width="2.85546875" style="3" customWidth="1"/>
    <col min="9224" max="9226" width="15.7109375" style="3" customWidth="1"/>
    <col min="9227" max="9228" width="2.85546875" style="3" customWidth="1"/>
    <col min="9229" max="9229" width="10.85546875" style="3" customWidth="1"/>
    <col min="9230" max="9230" width="2.85546875" style="3" customWidth="1"/>
    <col min="9231" max="9232" width="15.7109375" style="3" customWidth="1"/>
    <col min="9233" max="9233" width="2.85546875" style="3" customWidth="1"/>
    <col min="9234" max="9234" width="45.85546875" style="3" customWidth="1"/>
    <col min="9235" max="9237" width="15.7109375" style="3" customWidth="1"/>
    <col min="9238" max="9238" width="2.85546875" style="3" customWidth="1"/>
    <col min="9239" max="9241" width="15.7109375" style="3" customWidth="1"/>
    <col min="9242" max="9243" width="2.85546875" style="3" customWidth="1"/>
    <col min="9244" max="9244" width="10.85546875" style="3" customWidth="1"/>
    <col min="9245" max="9245" width="2.85546875" style="3" customWidth="1"/>
    <col min="9246" max="9472" width="11.42578125" style="3"/>
    <col min="9473" max="9473" width="2.85546875" style="3" customWidth="1"/>
    <col min="9474" max="9474" width="45.85546875" style="3" customWidth="1"/>
    <col min="9475" max="9475" width="5.28515625" style="3" bestFit="1" customWidth="1"/>
    <col min="9476" max="9478" width="15.7109375" style="3" customWidth="1"/>
    <col min="9479" max="9479" width="2.85546875" style="3" customWidth="1"/>
    <col min="9480" max="9482" width="15.7109375" style="3" customWidth="1"/>
    <col min="9483" max="9484" width="2.85546875" style="3" customWidth="1"/>
    <col min="9485" max="9485" width="10.85546875" style="3" customWidth="1"/>
    <col min="9486" max="9486" width="2.85546875" style="3" customWidth="1"/>
    <col min="9487" max="9488" width="15.7109375" style="3" customWidth="1"/>
    <col min="9489" max="9489" width="2.85546875" style="3" customWidth="1"/>
    <col min="9490" max="9490" width="45.85546875" style="3" customWidth="1"/>
    <col min="9491" max="9493" width="15.7109375" style="3" customWidth="1"/>
    <col min="9494" max="9494" width="2.85546875" style="3" customWidth="1"/>
    <col min="9495" max="9497" width="15.7109375" style="3" customWidth="1"/>
    <col min="9498" max="9499" width="2.85546875" style="3" customWidth="1"/>
    <col min="9500" max="9500" width="10.85546875" style="3" customWidth="1"/>
    <col min="9501" max="9501" width="2.85546875" style="3" customWidth="1"/>
    <col min="9502" max="9728" width="11.42578125" style="3"/>
    <col min="9729" max="9729" width="2.85546875" style="3" customWidth="1"/>
    <col min="9730" max="9730" width="45.85546875" style="3" customWidth="1"/>
    <col min="9731" max="9731" width="5.28515625" style="3" bestFit="1" customWidth="1"/>
    <col min="9732" max="9734" width="15.7109375" style="3" customWidth="1"/>
    <col min="9735" max="9735" width="2.85546875" style="3" customWidth="1"/>
    <col min="9736" max="9738" width="15.7109375" style="3" customWidth="1"/>
    <col min="9739" max="9740" width="2.85546875" style="3" customWidth="1"/>
    <col min="9741" max="9741" width="10.85546875" style="3" customWidth="1"/>
    <col min="9742" max="9742" width="2.85546875" style="3" customWidth="1"/>
    <col min="9743" max="9744" width="15.7109375" style="3" customWidth="1"/>
    <col min="9745" max="9745" width="2.85546875" style="3" customWidth="1"/>
    <col min="9746" max="9746" width="45.85546875" style="3" customWidth="1"/>
    <col min="9747" max="9749" width="15.7109375" style="3" customWidth="1"/>
    <col min="9750" max="9750" width="2.85546875" style="3" customWidth="1"/>
    <col min="9751" max="9753" width="15.7109375" style="3" customWidth="1"/>
    <col min="9754" max="9755" width="2.85546875" style="3" customWidth="1"/>
    <col min="9756" max="9756" width="10.85546875" style="3" customWidth="1"/>
    <col min="9757" max="9757" width="2.85546875" style="3" customWidth="1"/>
    <col min="9758" max="9984" width="11.42578125" style="3"/>
    <col min="9985" max="9985" width="2.85546875" style="3" customWidth="1"/>
    <col min="9986" max="9986" width="45.85546875" style="3" customWidth="1"/>
    <col min="9987" max="9987" width="5.28515625" style="3" bestFit="1" customWidth="1"/>
    <col min="9988" max="9990" width="15.7109375" style="3" customWidth="1"/>
    <col min="9991" max="9991" width="2.85546875" style="3" customWidth="1"/>
    <col min="9992" max="9994" width="15.7109375" style="3" customWidth="1"/>
    <col min="9995" max="9996" width="2.85546875" style="3" customWidth="1"/>
    <col min="9997" max="9997" width="10.85546875" style="3" customWidth="1"/>
    <col min="9998" max="9998" width="2.85546875" style="3" customWidth="1"/>
    <col min="9999" max="10000" width="15.7109375" style="3" customWidth="1"/>
    <col min="10001" max="10001" width="2.85546875" style="3" customWidth="1"/>
    <col min="10002" max="10002" width="45.85546875" style="3" customWidth="1"/>
    <col min="10003" max="10005" width="15.7109375" style="3" customWidth="1"/>
    <col min="10006" max="10006" width="2.85546875" style="3" customWidth="1"/>
    <col min="10007" max="10009" width="15.7109375" style="3" customWidth="1"/>
    <col min="10010" max="10011" width="2.85546875" style="3" customWidth="1"/>
    <col min="10012" max="10012" width="10.85546875" style="3" customWidth="1"/>
    <col min="10013" max="10013" width="2.85546875" style="3" customWidth="1"/>
    <col min="10014" max="10240" width="11.42578125" style="3"/>
    <col min="10241" max="10241" width="2.85546875" style="3" customWidth="1"/>
    <col min="10242" max="10242" width="45.85546875" style="3" customWidth="1"/>
    <col min="10243" max="10243" width="5.28515625" style="3" bestFit="1" customWidth="1"/>
    <col min="10244" max="10246" width="15.7109375" style="3" customWidth="1"/>
    <col min="10247" max="10247" width="2.85546875" style="3" customWidth="1"/>
    <col min="10248" max="10250" width="15.7109375" style="3" customWidth="1"/>
    <col min="10251" max="10252" width="2.85546875" style="3" customWidth="1"/>
    <col min="10253" max="10253" width="10.85546875" style="3" customWidth="1"/>
    <col min="10254" max="10254" width="2.85546875" style="3" customWidth="1"/>
    <col min="10255" max="10256" width="15.7109375" style="3" customWidth="1"/>
    <col min="10257" max="10257" width="2.85546875" style="3" customWidth="1"/>
    <col min="10258" max="10258" width="45.85546875" style="3" customWidth="1"/>
    <col min="10259" max="10261" width="15.7109375" style="3" customWidth="1"/>
    <col min="10262" max="10262" width="2.85546875" style="3" customWidth="1"/>
    <col min="10263" max="10265" width="15.7109375" style="3" customWidth="1"/>
    <col min="10266" max="10267" width="2.85546875" style="3" customWidth="1"/>
    <col min="10268" max="10268" width="10.85546875" style="3" customWidth="1"/>
    <col min="10269" max="10269" width="2.85546875" style="3" customWidth="1"/>
    <col min="10270" max="10496" width="11.42578125" style="3"/>
    <col min="10497" max="10497" width="2.85546875" style="3" customWidth="1"/>
    <col min="10498" max="10498" width="45.85546875" style="3" customWidth="1"/>
    <col min="10499" max="10499" width="5.28515625" style="3" bestFit="1" customWidth="1"/>
    <col min="10500" max="10502" width="15.7109375" style="3" customWidth="1"/>
    <col min="10503" max="10503" width="2.85546875" style="3" customWidth="1"/>
    <col min="10504" max="10506" width="15.7109375" style="3" customWidth="1"/>
    <col min="10507" max="10508" width="2.85546875" style="3" customWidth="1"/>
    <col min="10509" max="10509" width="10.85546875" style="3" customWidth="1"/>
    <col min="10510" max="10510" width="2.85546875" style="3" customWidth="1"/>
    <col min="10511" max="10512" width="15.7109375" style="3" customWidth="1"/>
    <col min="10513" max="10513" width="2.85546875" style="3" customWidth="1"/>
    <col min="10514" max="10514" width="45.85546875" style="3" customWidth="1"/>
    <col min="10515" max="10517" width="15.7109375" style="3" customWidth="1"/>
    <col min="10518" max="10518" width="2.85546875" style="3" customWidth="1"/>
    <col min="10519" max="10521" width="15.7109375" style="3" customWidth="1"/>
    <col min="10522" max="10523" width="2.85546875" style="3" customWidth="1"/>
    <col min="10524" max="10524" width="10.85546875" style="3" customWidth="1"/>
    <col min="10525" max="10525" width="2.85546875" style="3" customWidth="1"/>
    <col min="10526" max="10752" width="11.42578125" style="3"/>
    <col min="10753" max="10753" width="2.85546875" style="3" customWidth="1"/>
    <col min="10754" max="10754" width="45.85546875" style="3" customWidth="1"/>
    <col min="10755" max="10755" width="5.28515625" style="3" bestFit="1" customWidth="1"/>
    <col min="10756" max="10758" width="15.7109375" style="3" customWidth="1"/>
    <col min="10759" max="10759" width="2.85546875" style="3" customWidth="1"/>
    <col min="10760" max="10762" width="15.7109375" style="3" customWidth="1"/>
    <col min="10763" max="10764" width="2.85546875" style="3" customWidth="1"/>
    <col min="10765" max="10765" width="10.85546875" style="3" customWidth="1"/>
    <col min="10766" max="10766" width="2.85546875" style="3" customWidth="1"/>
    <col min="10767" max="10768" width="15.7109375" style="3" customWidth="1"/>
    <col min="10769" max="10769" width="2.85546875" style="3" customWidth="1"/>
    <col min="10770" max="10770" width="45.85546875" style="3" customWidth="1"/>
    <col min="10771" max="10773" width="15.7109375" style="3" customWidth="1"/>
    <col min="10774" max="10774" width="2.85546875" style="3" customWidth="1"/>
    <col min="10775" max="10777" width="15.7109375" style="3" customWidth="1"/>
    <col min="10778" max="10779" width="2.85546875" style="3" customWidth="1"/>
    <col min="10780" max="10780" width="10.85546875" style="3" customWidth="1"/>
    <col min="10781" max="10781" width="2.85546875" style="3" customWidth="1"/>
    <col min="10782" max="11008" width="11.42578125" style="3"/>
    <col min="11009" max="11009" width="2.85546875" style="3" customWidth="1"/>
    <col min="11010" max="11010" width="45.85546875" style="3" customWidth="1"/>
    <col min="11011" max="11011" width="5.28515625" style="3" bestFit="1" customWidth="1"/>
    <col min="11012" max="11014" width="15.7109375" style="3" customWidth="1"/>
    <col min="11015" max="11015" width="2.85546875" style="3" customWidth="1"/>
    <col min="11016" max="11018" width="15.7109375" style="3" customWidth="1"/>
    <col min="11019" max="11020" width="2.85546875" style="3" customWidth="1"/>
    <col min="11021" max="11021" width="10.85546875" style="3" customWidth="1"/>
    <col min="11022" max="11022" width="2.85546875" style="3" customWidth="1"/>
    <col min="11023" max="11024" width="15.7109375" style="3" customWidth="1"/>
    <col min="11025" max="11025" width="2.85546875" style="3" customWidth="1"/>
    <col min="11026" max="11026" width="45.85546875" style="3" customWidth="1"/>
    <col min="11027" max="11029" width="15.7109375" style="3" customWidth="1"/>
    <col min="11030" max="11030" width="2.85546875" style="3" customWidth="1"/>
    <col min="11031" max="11033" width="15.7109375" style="3" customWidth="1"/>
    <col min="11034" max="11035" width="2.85546875" style="3" customWidth="1"/>
    <col min="11036" max="11036" width="10.85546875" style="3" customWidth="1"/>
    <col min="11037" max="11037" width="2.85546875" style="3" customWidth="1"/>
    <col min="11038" max="11264" width="11.42578125" style="3"/>
    <col min="11265" max="11265" width="2.85546875" style="3" customWidth="1"/>
    <col min="11266" max="11266" width="45.85546875" style="3" customWidth="1"/>
    <col min="11267" max="11267" width="5.28515625" style="3" bestFit="1" customWidth="1"/>
    <col min="11268" max="11270" width="15.7109375" style="3" customWidth="1"/>
    <col min="11271" max="11271" width="2.85546875" style="3" customWidth="1"/>
    <col min="11272" max="11274" width="15.7109375" style="3" customWidth="1"/>
    <col min="11275" max="11276" width="2.85546875" style="3" customWidth="1"/>
    <col min="11277" max="11277" width="10.85546875" style="3" customWidth="1"/>
    <col min="11278" max="11278" width="2.85546875" style="3" customWidth="1"/>
    <col min="11279" max="11280" width="15.7109375" style="3" customWidth="1"/>
    <col min="11281" max="11281" width="2.85546875" style="3" customWidth="1"/>
    <col min="11282" max="11282" width="45.85546875" style="3" customWidth="1"/>
    <col min="11283" max="11285" width="15.7109375" style="3" customWidth="1"/>
    <col min="11286" max="11286" width="2.85546875" style="3" customWidth="1"/>
    <col min="11287" max="11289" width="15.7109375" style="3" customWidth="1"/>
    <col min="11290" max="11291" width="2.85546875" style="3" customWidth="1"/>
    <col min="11292" max="11292" width="10.85546875" style="3" customWidth="1"/>
    <col min="11293" max="11293" width="2.85546875" style="3" customWidth="1"/>
    <col min="11294" max="11520" width="11.42578125" style="3"/>
    <col min="11521" max="11521" width="2.85546875" style="3" customWidth="1"/>
    <col min="11522" max="11522" width="45.85546875" style="3" customWidth="1"/>
    <col min="11523" max="11523" width="5.28515625" style="3" bestFit="1" customWidth="1"/>
    <col min="11524" max="11526" width="15.7109375" style="3" customWidth="1"/>
    <col min="11527" max="11527" width="2.85546875" style="3" customWidth="1"/>
    <col min="11528" max="11530" width="15.7109375" style="3" customWidth="1"/>
    <col min="11531" max="11532" width="2.85546875" style="3" customWidth="1"/>
    <col min="11533" max="11533" width="10.85546875" style="3" customWidth="1"/>
    <col min="11534" max="11534" width="2.85546875" style="3" customWidth="1"/>
    <col min="11535" max="11536" width="15.7109375" style="3" customWidth="1"/>
    <col min="11537" max="11537" width="2.85546875" style="3" customWidth="1"/>
    <col min="11538" max="11538" width="45.85546875" style="3" customWidth="1"/>
    <col min="11539" max="11541" width="15.7109375" style="3" customWidth="1"/>
    <col min="11542" max="11542" width="2.85546875" style="3" customWidth="1"/>
    <col min="11543" max="11545" width="15.7109375" style="3" customWidth="1"/>
    <col min="11546" max="11547" width="2.85546875" style="3" customWidth="1"/>
    <col min="11548" max="11548" width="10.85546875" style="3" customWidth="1"/>
    <col min="11549" max="11549" width="2.85546875" style="3" customWidth="1"/>
    <col min="11550" max="11776" width="11.42578125" style="3"/>
    <col min="11777" max="11777" width="2.85546875" style="3" customWidth="1"/>
    <col min="11778" max="11778" width="45.85546875" style="3" customWidth="1"/>
    <col min="11779" max="11779" width="5.28515625" style="3" bestFit="1" customWidth="1"/>
    <col min="11780" max="11782" width="15.7109375" style="3" customWidth="1"/>
    <col min="11783" max="11783" width="2.85546875" style="3" customWidth="1"/>
    <col min="11784" max="11786" width="15.7109375" style="3" customWidth="1"/>
    <col min="11787" max="11788" width="2.85546875" style="3" customWidth="1"/>
    <col min="11789" max="11789" width="10.85546875" style="3" customWidth="1"/>
    <col min="11790" max="11790" width="2.85546875" style="3" customWidth="1"/>
    <col min="11791" max="11792" width="15.7109375" style="3" customWidth="1"/>
    <col min="11793" max="11793" width="2.85546875" style="3" customWidth="1"/>
    <col min="11794" max="11794" width="45.85546875" style="3" customWidth="1"/>
    <col min="11795" max="11797" width="15.7109375" style="3" customWidth="1"/>
    <col min="11798" max="11798" width="2.85546875" style="3" customWidth="1"/>
    <col min="11799" max="11801" width="15.7109375" style="3" customWidth="1"/>
    <col min="11802" max="11803" width="2.85546875" style="3" customWidth="1"/>
    <col min="11804" max="11804" width="10.85546875" style="3" customWidth="1"/>
    <col min="11805" max="11805" width="2.85546875" style="3" customWidth="1"/>
    <col min="11806" max="12032" width="11.42578125" style="3"/>
    <col min="12033" max="12033" width="2.85546875" style="3" customWidth="1"/>
    <col min="12034" max="12034" width="45.85546875" style="3" customWidth="1"/>
    <col min="12035" max="12035" width="5.28515625" style="3" bestFit="1" customWidth="1"/>
    <col min="12036" max="12038" width="15.7109375" style="3" customWidth="1"/>
    <col min="12039" max="12039" width="2.85546875" style="3" customWidth="1"/>
    <col min="12040" max="12042" width="15.7109375" style="3" customWidth="1"/>
    <col min="12043" max="12044" width="2.85546875" style="3" customWidth="1"/>
    <col min="12045" max="12045" width="10.85546875" style="3" customWidth="1"/>
    <col min="12046" max="12046" width="2.85546875" style="3" customWidth="1"/>
    <col min="12047" max="12048" width="15.7109375" style="3" customWidth="1"/>
    <col min="12049" max="12049" width="2.85546875" style="3" customWidth="1"/>
    <col min="12050" max="12050" width="45.85546875" style="3" customWidth="1"/>
    <col min="12051" max="12053" width="15.7109375" style="3" customWidth="1"/>
    <col min="12054" max="12054" width="2.85546875" style="3" customWidth="1"/>
    <col min="12055" max="12057" width="15.7109375" style="3" customWidth="1"/>
    <col min="12058" max="12059" width="2.85546875" style="3" customWidth="1"/>
    <col min="12060" max="12060" width="10.85546875" style="3" customWidth="1"/>
    <col min="12061" max="12061" width="2.85546875" style="3" customWidth="1"/>
    <col min="12062" max="12288" width="11.42578125" style="3"/>
    <col min="12289" max="12289" width="2.85546875" style="3" customWidth="1"/>
    <col min="12290" max="12290" width="45.85546875" style="3" customWidth="1"/>
    <col min="12291" max="12291" width="5.28515625" style="3" bestFit="1" customWidth="1"/>
    <col min="12292" max="12294" width="15.7109375" style="3" customWidth="1"/>
    <col min="12295" max="12295" width="2.85546875" style="3" customWidth="1"/>
    <col min="12296" max="12298" width="15.7109375" style="3" customWidth="1"/>
    <col min="12299" max="12300" width="2.85546875" style="3" customWidth="1"/>
    <col min="12301" max="12301" width="10.85546875" style="3" customWidth="1"/>
    <col min="12302" max="12302" width="2.85546875" style="3" customWidth="1"/>
    <col min="12303" max="12304" width="15.7109375" style="3" customWidth="1"/>
    <col min="12305" max="12305" width="2.85546875" style="3" customWidth="1"/>
    <col min="12306" max="12306" width="45.85546875" style="3" customWidth="1"/>
    <col min="12307" max="12309" width="15.7109375" style="3" customWidth="1"/>
    <col min="12310" max="12310" width="2.85546875" style="3" customWidth="1"/>
    <col min="12311" max="12313" width="15.7109375" style="3" customWidth="1"/>
    <col min="12314" max="12315" width="2.85546875" style="3" customWidth="1"/>
    <col min="12316" max="12316" width="10.85546875" style="3" customWidth="1"/>
    <col min="12317" max="12317" width="2.85546875" style="3" customWidth="1"/>
    <col min="12318" max="12544" width="11.42578125" style="3"/>
    <col min="12545" max="12545" width="2.85546875" style="3" customWidth="1"/>
    <col min="12546" max="12546" width="45.85546875" style="3" customWidth="1"/>
    <col min="12547" max="12547" width="5.28515625" style="3" bestFit="1" customWidth="1"/>
    <col min="12548" max="12550" width="15.7109375" style="3" customWidth="1"/>
    <col min="12551" max="12551" width="2.85546875" style="3" customWidth="1"/>
    <col min="12552" max="12554" width="15.7109375" style="3" customWidth="1"/>
    <col min="12555" max="12556" width="2.85546875" style="3" customWidth="1"/>
    <col min="12557" max="12557" width="10.85546875" style="3" customWidth="1"/>
    <col min="12558" max="12558" width="2.85546875" style="3" customWidth="1"/>
    <col min="12559" max="12560" width="15.7109375" style="3" customWidth="1"/>
    <col min="12561" max="12561" width="2.85546875" style="3" customWidth="1"/>
    <col min="12562" max="12562" width="45.85546875" style="3" customWidth="1"/>
    <col min="12563" max="12565" width="15.7109375" style="3" customWidth="1"/>
    <col min="12566" max="12566" width="2.85546875" style="3" customWidth="1"/>
    <col min="12567" max="12569" width="15.7109375" style="3" customWidth="1"/>
    <col min="12570" max="12571" width="2.85546875" style="3" customWidth="1"/>
    <col min="12572" max="12572" width="10.85546875" style="3" customWidth="1"/>
    <col min="12573" max="12573" width="2.85546875" style="3" customWidth="1"/>
    <col min="12574" max="12800" width="11.42578125" style="3"/>
    <col min="12801" max="12801" width="2.85546875" style="3" customWidth="1"/>
    <col min="12802" max="12802" width="45.85546875" style="3" customWidth="1"/>
    <col min="12803" max="12803" width="5.28515625" style="3" bestFit="1" customWidth="1"/>
    <col min="12804" max="12806" width="15.7109375" style="3" customWidth="1"/>
    <col min="12807" max="12807" width="2.85546875" style="3" customWidth="1"/>
    <col min="12808" max="12810" width="15.7109375" style="3" customWidth="1"/>
    <col min="12811" max="12812" width="2.85546875" style="3" customWidth="1"/>
    <col min="12813" max="12813" width="10.85546875" style="3" customWidth="1"/>
    <col min="12814" max="12814" width="2.85546875" style="3" customWidth="1"/>
    <col min="12815" max="12816" width="15.7109375" style="3" customWidth="1"/>
    <col min="12817" max="12817" width="2.85546875" style="3" customWidth="1"/>
    <col min="12818" max="12818" width="45.85546875" style="3" customWidth="1"/>
    <col min="12819" max="12821" width="15.7109375" style="3" customWidth="1"/>
    <col min="12822" max="12822" width="2.85546875" style="3" customWidth="1"/>
    <col min="12823" max="12825" width="15.7109375" style="3" customWidth="1"/>
    <col min="12826" max="12827" width="2.85546875" style="3" customWidth="1"/>
    <col min="12828" max="12828" width="10.85546875" style="3" customWidth="1"/>
    <col min="12829" max="12829" width="2.85546875" style="3" customWidth="1"/>
    <col min="12830" max="13056" width="11.42578125" style="3"/>
    <col min="13057" max="13057" width="2.85546875" style="3" customWidth="1"/>
    <col min="13058" max="13058" width="45.85546875" style="3" customWidth="1"/>
    <col min="13059" max="13059" width="5.28515625" style="3" bestFit="1" customWidth="1"/>
    <col min="13060" max="13062" width="15.7109375" style="3" customWidth="1"/>
    <col min="13063" max="13063" width="2.85546875" style="3" customWidth="1"/>
    <col min="13064" max="13066" width="15.7109375" style="3" customWidth="1"/>
    <col min="13067" max="13068" width="2.85546875" style="3" customWidth="1"/>
    <col min="13069" max="13069" width="10.85546875" style="3" customWidth="1"/>
    <col min="13070" max="13070" width="2.85546875" style="3" customWidth="1"/>
    <col min="13071" max="13072" width="15.7109375" style="3" customWidth="1"/>
    <col min="13073" max="13073" width="2.85546875" style="3" customWidth="1"/>
    <col min="13074" max="13074" width="45.85546875" style="3" customWidth="1"/>
    <col min="13075" max="13077" width="15.7109375" style="3" customWidth="1"/>
    <col min="13078" max="13078" width="2.85546875" style="3" customWidth="1"/>
    <col min="13079" max="13081" width="15.7109375" style="3" customWidth="1"/>
    <col min="13082" max="13083" width="2.85546875" style="3" customWidth="1"/>
    <col min="13084" max="13084" width="10.85546875" style="3" customWidth="1"/>
    <col min="13085" max="13085" width="2.85546875" style="3" customWidth="1"/>
    <col min="13086" max="13312" width="11.42578125" style="3"/>
    <col min="13313" max="13313" width="2.85546875" style="3" customWidth="1"/>
    <col min="13314" max="13314" width="45.85546875" style="3" customWidth="1"/>
    <col min="13315" max="13315" width="5.28515625" style="3" bestFit="1" customWidth="1"/>
    <col min="13316" max="13318" width="15.7109375" style="3" customWidth="1"/>
    <col min="13319" max="13319" width="2.85546875" style="3" customWidth="1"/>
    <col min="13320" max="13322" width="15.7109375" style="3" customWidth="1"/>
    <col min="13323" max="13324" width="2.85546875" style="3" customWidth="1"/>
    <col min="13325" max="13325" width="10.85546875" style="3" customWidth="1"/>
    <col min="13326" max="13326" width="2.85546875" style="3" customWidth="1"/>
    <col min="13327" max="13328" width="15.7109375" style="3" customWidth="1"/>
    <col min="13329" max="13329" width="2.85546875" style="3" customWidth="1"/>
    <col min="13330" max="13330" width="45.85546875" style="3" customWidth="1"/>
    <col min="13331" max="13333" width="15.7109375" style="3" customWidth="1"/>
    <col min="13334" max="13334" width="2.85546875" style="3" customWidth="1"/>
    <col min="13335" max="13337" width="15.7109375" style="3" customWidth="1"/>
    <col min="13338" max="13339" width="2.85546875" style="3" customWidth="1"/>
    <col min="13340" max="13340" width="10.85546875" style="3" customWidth="1"/>
    <col min="13341" max="13341" width="2.85546875" style="3" customWidth="1"/>
    <col min="13342" max="13568" width="11.42578125" style="3"/>
    <col min="13569" max="13569" width="2.85546875" style="3" customWidth="1"/>
    <col min="13570" max="13570" width="45.85546875" style="3" customWidth="1"/>
    <col min="13571" max="13571" width="5.28515625" style="3" bestFit="1" customWidth="1"/>
    <col min="13572" max="13574" width="15.7109375" style="3" customWidth="1"/>
    <col min="13575" max="13575" width="2.85546875" style="3" customWidth="1"/>
    <col min="13576" max="13578" width="15.7109375" style="3" customWidth="1"/>
    <col min="13579" max="13580" width="2.85546875" style="3" customWidth="1"/>
    <col min="13581" max="13581" width="10.85546875" style="3" customWidth="1"/>
    <col min="13582" max="13582" width="2.85546875" style="3" customWidth="1"/>
    <col min="13583" max="13584" width="15.7109375" style="3" customWidth="1"/>
    <col min="13585" max="13585" width="2.85546875" style="3" customWidth="1"/>
    <col min="13586" max="13586" width="45.85546875" style="3" customWidth="1"/>
    <col min="13587" max="13589" width="15.7109375" style="3" customWidth="1"/>
    <col min="13590" max="13590" width="2.85546875" style="3" customWidth="1"/>
    <col min="13591" max="13593" width="15.7109375" style="3" customWidth="1"/>
    <col min="13594" max="13595" width="2.85546875" style="3" customWidth="1"/>
    <col min="13596" max="13596" width="10.85546875" style="3" customWidth="1"/>
    <col min="13597" max="13597" width="2.85546875" style="3" customWidth="1"/>
    <col min="13598" max="13824" width="11.42578125" style="3"/>
    <col min="13825" max="13825" width="2.85546875" style="3" customWidth="1"/>
    <col min="13826" max="13826" width="45.85546875" style="3" customWidth="1"/>
    <col min="13827" max="13827" width="5.28515625" style="3" bestFit="1" customWidth="1"/>
    <col min="13828" max="13830" width="15.7109375" style="3" customWidth="1"/>
    <col min="13831" max="13831" width="2.85546875" style="3" customWidth="1"/>
    <col min="13832" max="13834" width="15.7109375" style="3" customWidth="1"/>
    <col min="13835" max="13836" width="2.85546875" style="3" customWidth="1"/>
    <col min="13837" max="13837" width="10.85546875" style="3" customWidth="1"/>
    <col min="13838" max="13838" width="2.85546875" style="3" customWidth="1"/>
    <col min="13839" max="13840" width="15.7109375" style="3" customWidth="1"/>
    <col min="13841" max="13841" width="2.85546875" style="3" customWidth="1"/>
    <col min="13842" max="13842" width="45.85546875" style="3" customWidth="1"/>
    <col min="13843" max="13845" width="15.7109375" style="3" customWidth="1"/>
    <col min="13846" max="13846" width="2.85546875" style="3" customWidth="1"/>
    <col min="13847" max="13849" width="15.7109375" style="3" customWidth="1"/>
    <col min="13850" max="13851" width="2.85546875" style="3" customWidth="1"/>
    <col min="13852" max="13852" width="10.85546875" style="3" customWidth="1"/>
    <col min="13853" max="13853" width="2.85546875" style="3" customWidth="1"/>
    <col min="13854" max="14080" width="11.42578125" style="3"/>
    <col min="14081" max="14081" width="2.85546875" style="3" customWidth="1"/>
    <col min="14082" max="14082" width="45.85546875" style="3" customWidth="1"/>
    <col min="14083" max="14083" width="5.28515625" style="3" bestFit="1" customWidth="1"/>
    <col min="14084" max="14086" width="15.7109375" style="3" customWidth="1"/>
    <col min="14087" max="14087" width="2.85546875" style="3" customWidth="1"/>
    <col min="14088" max="14090" width="15.7109375" style="3" customWidth="1"/>
    <col min="14091" max="14092" width="2.85546875" style="3" customWidth="1"/>
    <col min="14093" max="14093" width="10.85546875" style="3" customWidth="1"/>
    <col min="14094" max="14094" width="2.85546875" style="3" customWidth="1"/>
    <col min="14095" max="14096" width="15.7109375" style="3" customWidth="1"/>
    <col min="14097" max="14097" width="2.85546875" style="3" customWidth="1"/>
    <col min="14098" max="14098" width="45.85546875" style="3" customWidth="1"/>
    <col min="14099" max="14101" width="15.7109375" style="3" customWidth="1"/>
    <col min="14102" max="14102" width="2.85546875" style="3" customWidth="1"/>
    <col min="14103" max="14105" width="15.7109375" style="3" customWidth="1"/>
    <col min="14106" max="14107" width="2.85546875" style="3" customWidth="1"/>
    <col min="14108" max="14108" width="10.85546875" style="3" customWidth="1"/>
    <col min="14109" max="14109" width="2.85546875" style="3" customWidth="1"/>
    <col min="14110" max="14336" width="11.42578125" style="3"/>
    <col min="14337" max="14337" width="2.85546875" style="3" customWidth="1"/>
    <col min="14338" max="14338" width="45.85546875" style="3" customWidth="1"/>
    <col min="14339" max="14339" width="5.28515625" style="3" bestFit="1" customWidth="1"/>
    <col min="14340" max="14342" width="15.7109375" style="3" customWidth="1"/>
    <col min="14343" max="14343" width="2.85546875" style="3" customWidth="1"/>
    <col min="14344" max="14346" width="15.7109375" style="3" customWidth="1"/>
    <col min="14347" max="14348" width="2.85546875" style="3" customWidth="1"/>
    <col min="14349" max="14349" width="10.85546875" style="3" customWidth="1"/>
    <col min="14350" max="14350" width="2.85546875" style="3" customWidth="1"/>
    <col min="14351" max="14352" width="15.7109375" style="3" customWidth="1"/>
    <col min="14353" max="14353" width="2.85546875" style="3" customWidth="1"/>
    <col min="14354" max="14354" width="45.85546875" style="3" customWidth="1"/>
    <col min="14355" max="14357" width="15.7109375" style="3" customWidth="1"/>
    <col min="14358" max="14358" width="2.85546875" style="3" customWidth="1"/>
    <col min="14359" max="14361" width="15.7109375" style="3" customWidth="1"/>
    <col min="14362" max="14363" width="2.85546875" style="3" customWidth="1"/>
    <col min="14364" max="14364" width="10.85546875" style="3" customWidth="1"/>
    <col min="14365" max="14365" width="2.85546875" style="3" customWidth="1"/>
    <col min="14366" max="14592" width="11.42578125" style="3"/>
    <col min="14593" max="14593" width="2.85546875" style="3" customWidth="1"/>
    <col min="14594" max="14594" width="45.85546875" style="3" customWidth="1"/>
    <col min="14595" max="14595" width="5.28515625" style="3" bestFit="1" customWidth="1"/>
    <col min="14596" max="14598" width="15.7109375" style="3" customWidth="1"/>
    <col min="14599" max="14599" width="2.85546875" style="3" customWidth="1"/>
    <col min="14600" max="14602" width="15.7109375" style="3" customWidth="1"/>
    <col min="14603" max="14604" width="2.85546875" style="3" customWidth="1"/>
    <col min="14605" max="14605" width="10.85546875" style="3" customWidth="1"/>
    <col min="14606" max="14606" width="2.85546875" style="3" customWidth="1"/>
    <col min="14607" max="14608" width="15.7109375" style="3" customWidth="1"/>
    <col min="14609" max="14609" width="2.85546875" style="3" customWidth="1"/>
    <col min="14610" max="14610" width="45.85546875" style="3" customWidth="1"/>
    <col min="14611" max="14613" width="15.7109375" style="3" customWidth="1"/>
    <col min="14614" max="14614" width="2.85546875" style="3" customWidth="1"/>
    <col min="14615" max="14617" width="15.7109375" style="3" customWidth="1"/>
    <col min="14618" max="14619" width="2.85546875" style="3" customWidth="1"/>
    <col min="14620" max="14620" width="10.85546875" style="3" customWidth="1"/>
    <col min="14621" max="14621" width="2.85546875" style="3" customWidth="1"/>
    <col min="14622" max="14848" width="11.42578125" style="3"/>
    <col min="14849" max="14849" width="2.85546875" style="3" customWidth="1"/>
    <col min="14850" max="14850" width="45.85546875" style="3" customWidth="1"/>
    <col min="14851" max="14851" width="5.28515625" style="3" bestFit="1" customWidth="1"/>
    <col min="14852" max="14854" width="15.7109375" style="3" customWidth="1"/>
    <col min="14855" max="14855" width="2.85546875" style="3" customWidth="1"/>
    <col min="14856" max="14858" width="15.7109375" style="3" customWidth="1"/>
    <col min="14859" max="14860" width="2.85546875" style="3" customWidth="1"/>
    <col min="14861" max="14861" width="10.85546875" style="3" customWidth="1"/>
    <col min="14862" max="14862" width="2.85546875" style="3" customWidth="1"/>
    <col min="14863" max="14864" width="15.7109375" style="3" customWidth="1"/>
    <col min="14865" max="14865" width="2.85546875" style="3" customWidth="1"/>
    <col min="14866" max="14866" width="45.85546875" style="3" customWidth="1"/>
    <col min="14867" max="14869" width="15.7109375" style="3" customWidth="1"/>
    <col min="14870" max="14870" width="2.85546875" style="3" customWidth="1"/>
    <col min="14871" max="14873" width="15.7109375" style="3" customWidth="1"/>
    <col min="14874" max="14875" width="2.85546875" style="3" customWidth="1"/>
    <col min="14876" max="14876" width="10.85546875" style="3" customWidth="1"/>
    <col min="14877" max="14877" width="2.85546875" style="3" customWidth="1"/>
    <col min="14878" max="15104" width="11.42578125" style="3"/>
    <col min="15105" max="15105" width="2.85546875" style="3" customWidth="1"/>
    <col min="15106" max="15106" width="45.85546875" style="3" customWidth="1"/>
    <col min="15107" max="15107" width="5.28515625" style="3" bestFit="1" customWidth="1"/>
    <col min="15108" max="15110" width="15.7109375" style="3" customWidth="1"/>
    <col min="15111" max="15111" width="2.85546875" style="3" customWidth="1"/>
    <col min="15112" max="15114" width="15.7109375" style="3" customWidth="1"/>
    <col min="15115" max="15116" width="2.85546875" style="3" customWidth="1"/>
    <col min="15117" max="15117" width="10.85546875" style="3" customWidth="1"/>
    <col min="15118" max="15118" width="2.85546875" style="3" customWidth="1"/>
    <col min="15119" max="15120" width="15.7109375" style="3" customWidth="1"/>
    <col min="15121" max="15121" width="2.85546875" style="3" customWidth="1"/>
    <col min="15122" max="15122" width="45.85546875" style="3" customWidth="1"/>
    <col min="15123" max="15125" width="15.7109375" style="3" customWidth="1"/>
    <col min="15126" max="15126" width="2.85546875" style="3" customWidth="1"/>
    <col min="15127" max="15129" width="15.7109375" style="3" customWidth="1"/>
    <col min="15130" max="15131" width="2.85546875" style="3" customWidth="1"/>
    <col min="15132" max="15132" width="10.85546875" style="3" customWidth="1"/>
    <col min="15133" max="15133" width="2.85546875" style="3" customWidth="1"/>
    <col min="15134" max="15360" width="11.42578125" style="3"/>
    <col min="15361" max="15361" width="2.85546875" style="3" customWidth="1"/>
    <col min="15362" max="15362" width="45.85546875" style="3" customWidth="1"/>
    <col min="15363" max="15363" width="5.28515625" style="3" bestFit="1" customWidth="1"/>
    <col min="15364" max="15366" width="15.7109375" style="3" customWidth="1"/>
    <col min="15367" max="15367" width="2.85546875" style="3" customWidth="1"/>
    <col min="15368" max="15370" width="15.7109375" style="3" customWidth="1"/>
    <col min="15371" max="15372" width="2.85546875" style="3" customWidth="1"/>
    <col min="15373" max="15373" width="10.85546875" style="3" customWidth="1"/>
    <col min="15374" max="15374" width="2.85546875" style="3" customWidth="1"/>
    <col min="15375" max="15376" width="15.7109375" style="3" customWidth="1"/>
    <col min="15377" max="15377" width="2.85546875" style="3" customWidth="1"/>
    <col min="15378" max="15378" width="45.85546875" style="3" customWidth="1"/>
    <col min="15379" max="15381" width="15.7109375" style="3" customWidth="1"/>
    <col min="15382" max="15382" width="2.85546875" style="3" customWidth="1"/>
    <col min="15383" max="15385" width="15.7109375" style="3" customWidth="1"/>
    <col min="15386" max="15387" width="2.85546875" style="3" customWidth="1"/>
    <col min="15388" max="15388" width="10.85546875" style="3" customWidth="1"/>
    <col min="15389" max="15389" width="2.85546875" style="3" customWidth="1"/>
    <col min="15390" max="15616" width="11.42578125" style="3"/>
    <col min="15617" max="15617" width="2.85546875" style="3" customWidth="1"/>
    <col min="15618" max="15618" width="45.85546875" style="3" customWidth="1"/>
    <col min="15619" max="15619" width="5.28515625" style="3" bestFit="1" customWidth="1"/>
    <col min="15620" max="15622" width="15.7109375" style="3" customWidth="1"/>
    <col min="15623" max="15623" width="2.85546875" style="3" customWidth="1"/>
    <col min="15624" max="15626" width="15.7109375" style="3" customWidth="1"/>
    <col min="15627" max="15628" width="2.85546875" style="3" customWidth="1"/>
    <col min="15629" max="15629" width="10.85546875" style="3" customWidth="1"/>
    <col min="15630" max="15630" width="2.85546875" style="3" customWidth="1"/>
    <col min="15631" max="15632" width="15.7109375" style="3" customWidth="1"/>
    <col min="15633" max="15633" width="2.85546875" style="3" customWidth="1"/>
    <col min="15634" max="15634" width="45.85546875" style="3" customWidth="1"/>
    <col min="15635" max="15637" width="15.7109375" style="3" customWidth="1"/>
    <col min="15638" max="15638" width="2.85546875" style="3" customWidth="1"/>
    <col min="15639" max="15641" width="15.7109375" style="3" customWidth="1"/>
    <col min="15642" max="15643" width="2.85546875" style="3" customWidth="1"/>
    <col min="15644" max="15644" width="10.85546875" style="3" customWidth="1"/>
    <col min="15645" max="15645" width="2.85546875" style="3" customWidth="1"/>
    <col min="15646" max="15872" width="11.42578125" style="3"/>
    <col min="15873" max="15873" width="2.85546875" style="3" customWidth="1"/>
    <col min="15874" max="15874" width="45.85546875" style="3" customWidth="1"/>
    <col min="15875" max="15875" width="5.28515625" style="3" bestFit="1" customWidth="1"/>
    <col min="15876" max="15878" width="15.7109375" style="3" customWidth="1"/>
    <col min="15879" max="15879" width="2.85546875" style="3" customWidth="1"/>
    <col min="15880" max="15882" width="15.7109375" style="3" customWidth="1"/>
    <col min="15883" max="15884" width="2.85546875" style="3" customWidth="1"/>
    <col min="15885" max="15885" width="10.85546875" style="3" customWidth="1"/>
    <col min="15886" max="15886" width="2.85546875" style="3" customWidth="1"/>
    <col min="15887" max="15888" width="15.7109375" style="3" customWidth="1"/>
    <col min="15889" max="15889" width="2.85546875" style="3" customWidth="1"/>
    <col min="15890" max="15890" width="45.85546875" style="3" customWidth="1"/>
    <col min="15891" max="15893" width="15.7109375" style="3" customWidth="1"/>
    <col min="15894" max="15894" width="2.85546875" style="3" customWidth="1"/>
    <col min="15895" max="15897" width="15.7109375" style="3" customWidth="1"/>
    <col min="15898" max="15899" width="2.85546875" style="3" customWidth="1"/>
    <col min="15900" max="15900" width="10.85546875" style="3" customWidth="1"/>
    <col min="15901" max="15901" width="2.85546875" style="3" customWidth="1"/>
    <col min="15902" max="16128" width="11.42578125" style="3"/>
    <col min="16129" max="16129" width="2.85546875" style="3" customWidth="1"/>
    <col min="16130" max="16130" width="45.85546875" style="3" customWidth="1"/>
    <col min="16131" max="16131" width="5.28515625" style="3" bestFit="1" customWidth="1"/>
    <col min="16132" max="16134" width="15.7109375" style="3" customWidth="1"/>
    <col min="16135" max="16135" width="2.85546875" style="3" customWidth="1"/>
    <col min="16136" max="16138" width="15.7109375" style="3" customWidth="1"/>
    <col min="16139" max="16140" width="2.85546875" style="3" customWidth="1"/>
    <col min="16141" max="16141" width="10.85546875" style="3" customWidth="1"/>
    <col min="16142" max="16142" width="2.85546875" style="3" customWidth="1"/>
    <col min="16143" max="16144" width="15.7109375" style="3" customWidth="1"/>
    <col min="16145" max="16145" width="2.85546875" style="3" customWidth="1"/>
    <col min="16146" max="16146" width="45.85546875" style="3" customWidth="1"/>
    <col min="16147" max="16149" width="15.7109375" style="3" customWidth="1"/>
    <col min="16150" max="16150" width="2.85546875" style="3" customWidth="1"/>
    <col min="16151" max="16153" width="15.7109375" style="3" customWidth="1"/>
    <col min="16154" max="16155" width="2.85546875" style="3" customWidth="1"/>
    <col min="16156" max="16156" width="10.85546875" style="3" customWidth="1"/>
    <col min="16157" max="16157" width="2.85546875" style="3" customWidth="1"/>
    <col min="16158" max="16384" width="11.42578125" style="3"/>
  </cols>
  <sheetData>
    <row r="1" spans="1:31" ht="12" customHeight="1" x14ac:dyDescent="0.25">
      <c r="A1" s="102"/>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2"/>
      <c r="AD1" s="185"/>
      <c r="AE1" s="185"/>
    </row>
    <row r="2" spans="1:31" ht="12" customHeight="1" x14ac:dyDescent="0.25">
      <c r="A2" s="102"/>
      <c r="B2" s="103" t="s">
        <v>192</v>
      </c>
      <c r="C2" s="102"/>
      <c r="D2" s="102"/>
      <c r="E2" s="102"/>
      <c r="F2" s="102"/>
      <c r="G2" s="102"/>
      <c r="H2" s="102"/>
      <c r="I2" s="102"/>
      <c r="J2" s="102"/>
      <c r="K2" s="102"/>
      <c r="L2" s="102"/>
      <c r="M2" s="102"/>
      <c r="N2" s="102"/>
      <c r="O2" s="102"/>
      <c r="P2" s="102"/>
      <c r="Q2" s="102"/>
      <c r="R2" s="103"/>
      <c r="S2" s="102"/>
      <c r="T2" s="102"/>
      <c r="U2" s="102"/>
      <c r="V2" s="102"/>
      <c r="W2" s="102"/>
      <c r="X2" s="102"/>
      <c r="Y2" s="102"/>
      <c r="Z2" s="102"/>
      <c r="AA2" s="102"/>
      <c r="AB2" s="102"/>
      <c r="AC2" s="2"/>
      <c r="AD2" s="185"/>
      <c r="AE2" s="185"/>
    </row>
    <row r="3" spans="1:31" ht="12" customHeight="1" x14ac:dyDescent="0.25">
      <c r="A3" s="102"/>
      <c r="B3" s="6" t="s">
        <v>193</v>
      </c>
      <c r="C3" s="102"/>
      <c r="D3" s="102"/>
      <c r="E3" s="102"/>
      <c r="F3" s="102"/>
      <c r="G3" s="102"/>
      <c r="H3" s="102"/>
      <c r="I3" s="102"/>
      <c r="J3" s="102"/>
      <c r="K3" s="102"/>
      <c r="L3" s="102"/>
      <c r="M3" s="102"/>
      <c r="N3" s="102"/>
      <c r="O3" s="102"/>
      <c r="P3" s="102"/>
      <c r="Q3" s="102"/>
      <c r="R3" s="6" t="s">
        <v>193</v>
      </c>
      <c r="S3" s="102"/>
      <c r="T3" s="102"/>
      <c r="U3" s="102"/>
      <c r="V3" s="102"/>
      <c r="W3" s="102"/>
      <c r="X3" s="102"/>
      <c r="Y3" s="102"/>
      <c r="Z3" s="102"/>
      <c r="AA3" s="102"/>
      <c r="AB3" s="102"/>
      <c r="AC3" s="2"/>
      <c r="AD3" s="185"/>
      <c r="AE3" s="185"/>
    </row>
    <row r="4" spans="1:31" ht="12" customHeight="1" x14ac:dyDescent="0.25">
      <c r="A4" s="102"/>
      <c r="B4" s="106" t="s">
        <v>2</v>
      </c>
      <c r="C4" s="102"/>
      <c r="D4" s="102"/>
      <c r="E4" s="102"/>
      <c r="F4" s="102"/>
      <c r="G4" s="102"/>
      <c r="H4" s="102"/>
      <c r="I4" s="102"/>
      <c r="J4" s="102"/>
      <c r="K4" s="102"/>
      <c r="L4" s="102"/>
      <c r="M4" s="102"/>
      <c r="N4" s="102"/>
      <c r="O4" s="102"/>
      <c r="P4" s="102"/>
      <c r="Q4" s="102"/>
      <c r="R4" s="106" t="s">
        <v>3</v>
      </c>
      <c r="S4" s="102"/>
      <c r="T4" s="102"/>
      <c r="U4" s="102"/>
      <c r="V4" s="102"/>
      <c r="W4" s="102"/>
      <c r="X4" s="102"/>
      <c r="Y4" s="102"/>
      <c r="Z4" s="102"/>
      <c r="AA4" s="102"/>
      <c r="AB4" s="102"/>
      <c r="AC4" s="2"/>
      <c r="AD4" s="185"/>
      <c r="AE4" s="185"/>
    </row>
    <row r="5" spans="1:31" ht="12" customHeight="1" x14ac:dyDescent="0.25">
      <c r="A5" s="12"/>
      <c r="B5" s="2288" t="s">
        <v>4</v>
      </c>
      <c r="C5" s="2288" t="s">
        <v>5</v>
      </c>
      <c r="D5" s="2295">
        <v>2017</v>
      </c>
      <c r="E5" s="2295"/>
      <c r="F5" s="2295"/>
      <c r="G5" s="12"/>
      <c r="H5" s="2295">
        <v>2016</v>
      </c>
      <c r="I5" s="2295"/>
      <c r="J5" s="2295"/>
      <c r="K5" s="12"/>
      <c r="L5" s="12"/>
      <c r="M5" s="2285" t="s">
        <v>591</v>
      </c>
      <c r="N5" s="12"/>
      <c r="O5" s="2285" t="s">
        <v>656</v>
      </c>
      <c r="P5" s="2285" t="s">
        <v>191</v>
      </c>
      <c r="Q5" s="12"/>
      <c r="R5" s="2288" t="s">
        <v>4</v>
      </c>
      <c r="S5" s="2295">
        <v>2017</v>
      </c>
      <c r="T5" s="2295"/>
      <c r="U5" s="2295"/>
      <c r="V5" s="12"/>
      <c r="W5" s="2295">
        <v>2016</v>
      </c>
      <c r="X5" s="2295"/>
      <c r="Y5" s="2295"/>
      <c r="Z5" s="12"/>
      <c r="AA5" s="12"/>
      <c r="AB5" s="2285" t="s">
        <v>591</v>
      </c>
      <c r="AC5" s="17"/>
      <c r="AD5" s="185"/>
      <c r="AE5" s="185"/>
    </row>
    <row r="6" spans="1:31" ht="12" customHeight="1" x14ac:dyDescent="0.25">
      <c r="A6" s="12"/>
      <c r="B6" s="2289"/>
      <c r="C6" s="2289"/>
      <c r="D6" s="2288" t="s">
        <v>184</v>
      </c>
      <c r="E6" s="133" t="s">
        <v>185</v>
      </c>
      <c r="F6" s="133" t="s">
        <v>186</v>
      </c>
      <c r="G6" s="12"/>
      <c r="H6" s="2288" t="s">
        <v>184</v>
      </c>
      <c r="I6" s="133" t="s">
        <v>185</v>
      </c>
      <c r="J6" s="133" t="s">
        <v>186</v>
      </c>
      <c r="K6" s="12"/>
      <c r="L6" s="12"/>
      <c r="M6" s="2286"/>
      <c r="N6" s="12"/>
      <c r="O6" s="2286"/>
      <c r="P6" s="2286"/>
      <c r="Q6" s="12"/>
      <c r="R6" s="2289"/>
      <c r="S6" s="2288" t="s">
        <v>184</v>
      </c>
      <c r="T6" s="133" t="s">
        <v>185</v>
      </c>
      <c r="U6" s="133" t="s">
        <v>186</v>
      </c>
      <c r="V6" s="12"/>
      <c r="W6" s="2288" t="s">
        <v>184</v>
      </c>
      <c r="X6" s="133" t="s">
        <v>185</v>
      </c>
      <c r="Y6" s="133" t="s">
        <v>186</v>
      </c>
      <c r="Z6" s="12"/>
      <c r="AA6" s="12"/>
      <c r="AB6" s="2286"/>
      <c r="AC6" s="17"/>
      <c r="AD6" s="185"/>
      <c r="AE6" s="185"/>
    </row>
    <row r="7" spans="1:31" ht="12" customHeight="1" x14ac:dyDescent="0.25">
      <c r="A7" s="12"/>
      <c r="B7" s="2290"/>
      <c r="C7" s="2290"/>
      <c r="D7" s="2290"/>
      <c r="E7" s="134" t="s">
        <v>187</v>
      </c>
      <c r="F7" s="134" t="s">
        <v>187</v>
      </c>
      <c r="G7" s="12"/>
      <c r="H7" s="2290"/>
      <c r="I7" s="134" t="s">
        <v>187</v>
      </c>
      <c r="J7" s="134" t="s">
        <v>187</v>
      </c>
      <c r="K7" s="12"/>
      <c r="L7" s="12"/>
      <c r="M7" s="2287"/>
      <c r="N7" s="12"/>
      <c r="O7" s="2287"/>
      <c r="P7" s="2287"/>
      <c r="Q7" s="12"/>
      <c r="R7" s="2290"/>
      <c r="S7" s="2290"/>
      <c r="T7" s="134" t="s">
        <v>187</v>
      </c>
      <c r="U7" s="134" t="s">
        <v>187</v>
      </c>
      <c r="V7" s="12"/>
      <c r="W7" s="2290"/>
      <c r="X7" s="134" t="s">
        <v>187</v>
      </c>
      <c r="Y7" s="134" t="s">
        <v>187</v>
      </c>
      <c r="Z7" s="12"/>
      <c r="AA7" s="12"/>
      <c r="AB7" s="2287"/>
      <c r="AC7" s="17"/>
      <c r="AD7" s="185"/>
      <c r="AE7" s="185"/>
    </row>
    <row r="8" spans="1:31" ht="12" customHeight="1" x14ac:dyDescent="0.25">
      <c r="A8" s="16"/>
      <c r="B8" s="16"/>
      <c r="C8" s="16"/>
      <c r="D8" s="16"/>
      <c r="E8" s="16"/>
      <c r="F8" s="16"/>
      <c r="G8" s="16"/>
      <c r="H8" s="16"/>
      <c r="I8" s="16"/>
      <c r="J8" s="16"/>
      <c r="K8" s="16"/>
      <c r="L8" s="16"/>
      <c r="M8" s="19"/>
      <c r="N8" s="16"/>
      <c r="O8" s="19"/>
      <c r="P8" s="16"/>
      <c r="Q8" s="16"/>
      <c r="R8" s="16"/>
      <c r="S8" s="16"/>
      <c r="T8" s="16"/>
      <c r="U8" s="16"/>
      <c r="V8" s="16"/>
      <c r="W8" s="16"/>
      <c r="X8" s="16"/>
      <c r="Y8" s="16"/>
      <c r="Z8" s="16"/>
      <c r="AA8" s="16"/>
      <c r="AB8" s="19"/>
      <c r="AC8" s="16"/>
      <c r="AD8" s="185"/>
      <c r="AE8" s="185"/>
    </row>
    <row r="9" spans="1:31" ht="12" customHeight="1" x14ac:dyDescent="0.25">
      <c r="A9" s="102"/>
      <c r="B9" s="20" t="s">
        <v>8</v>
      </c>
      <c r="C9" s="21"/>
      <c r="D9" s="21"/>
      <c r="E9" s="21"/>
      <c r="F9" s="21"/>
      <c r="G9" s="102"/>
      <c r="H9" s="21"/>
      <c r="I9" s="21"/>
      <c r="J9" s="21"/>
      <c r="K9" s="1839"/>
      <c r="L9" s="102"/>
      <c r="M9" s="23"/>
      <c r="N9" s="102"/>
      <c r="O9" s="23"/>
      <c r="P9" s="2"/>
      <c r="Q9" s="102"/>
      <c r="R9" s="20" t="s">
        <v>8</v>
      </c>
      <c r="S9" s="21"/>
      <c r="T9" s="21"/>
      <c r="U9" s="21"/>
      <c r="V9" s="102"/>
      <c r="W9" s="21"/>
      <c r="X9" s="21"/>
      <c r="Y9" s="21"/>
      <c r="Z9" s="185"/>
      <c r="AA9" s="102"/>
      <c r="AB9" s="23"/>
      <c r="AC9" s="2"/>
      <c r="AD9" s="185"/>
      <c r="AE9" s="185"/>
    </row>
    <row r="10" spans="1:31" ht="12" customHeight="1" x14ac:dyDescent="0.25">
      <c r="A10" s="103"/>
      <c r="B10" s="26" t="s">
        <v>14</v>
      </c>
      <c r="C10" s="1059" t="s">
        <v>15</v>
      </c>
      <c r="D10" s="551">
        <v>213781</v>
      </c>
      <c r="E10" s="1078">
        <v>213781</v>
      </c>
      <c r="F10" s="553" t="s">
        <v>123</v>
      </c>
      <c r="G10" s="540"/>
      <c r="H10" s="149">
        <v>794594</v>
      </c>
      <c r="I10" s="150">
        <v>794594</v>
      </c>
      <c r="J10" s="150" t="s">
        <v>123</v>
      </c>
      <c r="K10" s="1839"/>
      <c r="L10" s="28"/>
      <c r="M10" s="151">
        <f>D10/H10-1</f>
        <v>-0.73095568302806213</v>
      </c>
      <c r="N10" s="103"/>
      <c r="O10" s="863">
        <f>VLOOKUP(B10,'FX rates'!$B$9:$K$114,9,FALSE)</f>
        <v>645.70521699999995</v>
      </c>
      <c r="P10" s="863">
        <f>VLOOKUP(B10,'FX rates'!$B$9:$K$114,10,FALSE)</f>
        <v>671.35199999999998</v>
      </c>
      <c r="Q10" s="103"/>
      <c r="R10" s="30" t="s">
        <v>14</v>
      </c>
      <c r="S10" s="1081">
        <f>SUM(T10:U10)</f>
        <v>331.08141977424975</v>
      </c>
      <c r="T10" s="1324">
        <f t="shared" ref="T10:U12" si="0">IF(E10="NA", "NA", E10/$O10)</f>
        <v>331.08141977424975</v>
      </c>
      <c r="U10" s="553" t="str">
        <f t="shared" si="0"/>
        <v>NA</v>
      </c>
      <c r="V10" s="286"/>
      <c r="W10" s="1081">
        <f>SUM(X10:Y10)</f>
        <v>1183.5728500101288</v>
      </c>
      <c r="X10" s="1324">
        <f>IF(I10="NA", "NA", I10/P10)</f>
        <v>1183.5728500101288</v>
      </c>
      <c r="Y10" s="553" t="str">
        <f>IF(J10="NA", "NA", J10/P10)</f>
        <v>NA</v>
      </c>
      <c r="Z10" s="185"/>
      <c r="AA10" s="28"/>
      <c r="AB10" s="151">
        <f>S10/W10-1</f>
        <v>-0.72026950451641703</v>
      </c>
      <c r="AC10" s="154"/>
      <c r="AD10" s="185"/>
      <c r="AE10" s="185"/>
    </row>
    <row r="11" spans="1:31" ht="12" customHeight="1" x14ac:dyDescent="0.25">
      <c r="A11" s="102"/>
      <c r="B11" s="31" t="s">
        <v>18</v>
      </c>
      <c r="C11" s="313" t="s">
        <v>19</v>
      </c>
      <c r="D11" s="1219">
        <v>2165.73</v>
      </c>
      <c r="E11" s="789">
        <v>1876.28</v>
      </c>
      <c r="F11" s="554">
        <v>289.45</v>
      </c>
      <c r="G11" s="147"/>
      <c r="H11" s="156">
        <v>1481.8700000000001</v>
      </c>
      <c r="I11" s="157">
        <v>1309.67</v>
      </c>
      <c r="J11" s="157">
        <v>172.2</v>
      </c>
      <c r="K11" s="1839"/>
      <c r="L11" s="34"/>
      <c r="M11" s="158">
        <f>D11/H11-1</f>
        <v>0.46148447569624862</v>
      </c>
      <c r="N11" s="102"/>
      <c r="O11" s="864">
        <f>VLOOKUP(B11,'FX rates'!$B$9:$K$114,9,FALSE)</f>
        <v>3.2228330000000001</v>
      </c>
      <c r="P11" s="864">
        <f>VLOOKUP(B11,'FX rates'!$B$9:$K$114,10,FALSE)</f>
        <v>3.3264800000000001</v>
      </c>
      <c r="Q11" s="102"/>
      <c r="R11" s="36" t="s">
        <v>18</v>
      </c>
      <c r="S11" s="1082">
        <f t="shared" ref="S11:S13" si="1">SUM(T11:U11)</f>
        <v>671.99572549989398</v>
      </c>
      <c r="T11" s="157">
        <f t="shared" si="0"/>
        <v>582.18343922877784</v>
      </c>
      <c r="U11" s="554">
        <f t="shared" si="0"/>
        <v>89.812286271116122</v>
      </c>
      <c r="V11" s="177"/>
      <c r="W11" s="1082">
        <f t="shared" ref="W11:W55" si="2">SUM(X11:Y11)</f>
        <v>445.47690050744336</v>
      </c>
      <c r="X11" s="157">
        <f t="shared" ref="X11:X55" si="3">IF(I11="NA", "NA", I11/P11)</f>
        <v>393.71046872369595</v>
      </c>
      <c r="Y11" s="554">
        <f t="shared" ref="Y11:Y55" si="4">IF(J11="NA", "NA", J11/P11)</f>
        <v>51.766431783747379</v>
      </c>
      <c r="Z11" s="185"/>
      <c r="AA11" s="34"/>
      <c r="AB11" s="158">
        <f>S11/W11-1</f>
        <v>0.50848612966109519</v>
      </c>
      <c r="AC11" s="159"/>
      <c r="AD11" s="185"/>
      <c r="AE11" s="185"/>
    </row>
    <row r="12" spans="1:31" ht="12" customHeight="1" x14ac:dyDescent="0.25">
      <c r="A12" s="102"/>
      <c r="B12" s="126" t="s">
        <v>137</v>
      </c>
      <c r="C12" s="313" t="s">
        <v>22</v>
      </c>
      <c r="D12" s="1219">
        <v>1604712.67</v>
      </c>
      <c r="E12" s="789">
        <v>1604700</v>
      </c>
      <c r="F12" s="554">
        <v>7.82</v>
      </c>
      <c r="G12" s="147"/>
      <c r="H12" s="156">
        <v>2419158.1</v>
      </c>
      <c r="I12" s="157">
        <v>2419140</v>
      </c>
      <c r="J12" s="157">
        <v>18.100000000000001</v>
      </c>
      <c r="K12" s="1839"/>
      <c r="L12" s="34"/>
      <c r="M12" s="158">
        <f>D12/H12-1</f>
        <v>-0.3366648215344008</v>
      </c>
      <c r="N12" s="102"/>
      <c r="O12" s="864">
        <f>VLOOKUP(B12,'FX rates'!$B$9:$K$114,9,FALSE)</f>
        <v>1</v>
      </c>
      <c r="P12" s="864">
        <f>VLOOKUP(B12,'FX rates'!$B$9:$K$114,10,FALSE)</f>
        <v>1</v>
      </c>
      <c r="Q12" s="102"/>
      <c r="R12" s="684" t="s">
        <v>137</v>
      </c>
      <c r="S12" s="1082">
        <f t="shared" si="1"/>
        <v>1604707.82</v>
      </c>
      <c r="T12" s="157">
        <f t="shared" si="0"/>
        <v>1604700</v>
      </c>
      <c r="U12" s="554">
        <f t="shared" si="0"/>
        <v>7.82</v>
      </c>
      <c r="V12" s="177"/>
      <c r="W12" s="1082">
        <f t="shared" si="2"/>
        <v>2419158.1</v>
      </c>
      <c r="X12" s="157">
        <f t="shared" si="3"/>
        <v>2419140</v>
      </c>
      <c r="Y12" s="554">
        <f t="shared" si="4"/>
        <v>18.100000000000001</v>
      </c>
      <c r="Z12" s="185"/>
      <c r="AA12" s="34"/>
      <c r="AB12" s="158">
        <f>S12/W12-1</f>
        <v>-0.3366668263640975</v>
      </c>
      <c r="AC12" s="159"/>
      <c r="AD12" s="185"/>
      <c r="AE12" s="185"/>
    </row>
    <row r="13" spans="1:31" ht="12" customHeight="1" x14ac:dyDescent="0.25">
      <c r="A13" s="102"/>
      <c r="B13" s="37" t="s">
        <v>23</v>
      </c>
      <c r="C13" s="316" t="s">
        <v>22</v>
      </c>
      <c r="D13" s="552">
        <v>22070779.920000002</v>
      </c>
      <c r="E13" s="1079">
        <v>19268400</v>
      </c>
      <c r="F13" s="556">
        <v>2802430</v>
      </c>
      <c r="G13" s="147"/>
      <c r="H13" s="718">
        <v>20873220</v>
      </c>
      <c r="I13" s="719">
        <v>18320400</v>
      </c>
      <c r="J13" s="719">
        <v>2552820</v>
      </c>
      <c r="K13" s="1839"/>
      <c r="L13" s="34"/>
      <c r="M13" s="161">
        <f>D13/H13-1</f>
        <v>5.7373032047762784E-2</v>
      </c>
      <c r="N13" s="102"/>
      <c r="O13" s="865">
        <f>VLOOKUP(B13,'FX rates'!$B$9:$K$114,9,FALSE)</f>
        <v>1</v>
      </c>
      <c r="P13" s="865">
        <f>VLOOKUP(B13,'FX rates'!$B$9:$K$114,10,FALSE)</f>
        <v>1</v>
      </c>
      <c r="Q13" s="102"/>
      <c r="R13" s="39" t="s">
        <v>23</v>
      </c>
      <c r="S13" s="1083">
        <f t="shared" si="1"/>
        <v>22070830</v>
      </c>
      <c r="T13" s="555">
        <f t="shared" ref="T13:T54" si="5">IF(E13="NA", "NA", E13/$O13)</f>
        <v>19268400</v>
      </c>
      <c r="U13" s="556">
        <f t="shared" ref="U13:U54" si="6">IF(F13="NA", "NA", F13/$O13)</f>
        <v>2802430</v>
      </c>
      <c r="V13" s="177"/>
      <c r="W13" s="1083">
        <f t="shared" si="2"/>
        <v>20873220</v>
      </c>
      <c r="X13" s="555">
        <f t="shared" si="3"/>
        <v>18320400</v>
      </c>
      <c r="Y13" s="556">
        <f t="shared" si="4"/>
        <v>2552820</v>
      </c>
      <c r="Z13" s="185"/>
      <c r="AA13" s="34"/>
      <c r="AB13" s="161">
        <f>S13/W13-1</f>
        <v>5.737543129426137E-2</v>
      </c>
      <c r="AC13" s="159"/>
      <c r="AD13" s="185"/>
      <c r="AE13" s="185"/>
    </row>
    <row r="14" spans="1:31" ht="12" customHeight="1" x14ac:dyDescent="0.25">
      <c r="A14" s="102"/>
      <c r="B14" s="40"/>
      <c r="C14" s="720"/>
      <c r="D14" s="720"/>
      <c r="E14" s="720"/>
      <c r="F14" s="720"/>
      <c r="G14" s="147"/>
      <c r="H14" s="720"/>
      <c r="I14" s="720"/>
      <c r="J14" s="720"/>
      <c r="K14" s="1839"/>
      <c r="L14" s="102"/>
      <c r="M14" s="44"/>
      <c r="N14" s="44"/>
      <c r="O14" s="44"/>
      <c r="P14" s="44"/>
      <c r="Q14" s="102"/>
      <c r="R14" s="140" t="s">
        <v>26</v>
      </c>
      <c r="S14" s="164">
        <f>SUM(S10:S13)</f>
        <v>23676540.897145275</v>
      </c>
      <c r="T14" s="164"/>
      <c r="U14" s="164"/>
      <c r="V14" s="164"/>
      <c r="W14" s="164">
        <f>SUM(W10:W13)</f>
        <v>23294007.149750516</v>
      </c>
      <c r="X14" s="164"/>
      <c r="Y14" s="164"/>
      <c r="Z14" s="185"/>
      <c r="AA14" s="102"/>
      <c r="AB14" s="163">
        <f>S14/W14-1</f>
        <v>1.642198119608862E-2</v>
      </c>
      <c r="AC14" s="159"/>
      <c r="AD14" s="185"/>
      <c r="AE14" s="185"/>
    </row>
    <row r="15" spans="1:31" ht="12" customHeight="1" x14ac:dyDescent="0.25">
      <c r="A15" s="166"/>
      <c r="B15" s="49"/>
      <c r="C15" s="720"/>
      <c r="D15" s="720"/>
      <c r="E15" s="720"/>
      <c r="F15" s="720"/>
      <c r="G15" s="183"/>
      <c r="H15" s="720"/>
      <c r="I15" s="720"/>
      <c r="J15" s="720"/>
      <c r="K15" s="1839"/>
      <c r="L15" s="166"/>
      <c r="M15" s="44"/>
      <c r="N15" s="44"/>
      <c r="O15" s="44"/>
      <c r="P15" s="44"/>
      <c r="Q15" s="166"/>
      <c r="R15" s="49"/>
      <c r="S15" s="164"/>
      <c r="T15" s="164"/>
      <c r="U15" s="164"/>
      <c r="V15" s="164"/>
      <c r="W15" s="164"/>
      <c r="X15" s="164"/>
      <c r="Y15" s="164"/>
      <c r="Z15" s="185"/>
      <c r="AA15" s="166"/>
      <c r="AB15" s="163"/>
      <c r="AC15" s="168"/>
      <c r="AD15" s="185"/>
      <c r="AE15" s="185"/>
    </row>
    <row r="16" spans="1:31" ht="12" customHeight="1" x14ac:dyDescent="0.25">
      <c r="A16" s="166"/>
      <c r="B16" s="20" t="s">
        <v>27</v>
      </c>
      <c r="C16" s="720"/>
      <c r="D16" s="720"/>
      <c r="E16" s="720"/>
      <c r="F16" s="28"/>
      <c r="G16" s="183"/>
      <c r="H16" s="187"/>
      <c r="I16" s="28"/>
      <c r="J16" s="28"/>
      <c r="K16" s="1839"/>
      <c r="L16" s="166"/>
      <c r="M16" s="44"/>
      <c r="N16" s="44"/>
      <c r="O16" s="44"/>
      <c r="P16" s="44"/>
      <c r="Q16" s="166"/>
      <c r="R16" s="352" t="s">
        <v>27</v>
      </c>
      <c r="S16" s="164"/>
      <c r="T16" s="164"/>
      <c r="U16" s="164"/>
      <c r="V16" s="164"/>
      <c r="W16" s="164"/>
      <c r="X16" s="164"/>
      <c r="Y16" s="164"/>
      <c r="Z16" s="185"/>
      <c r="AA16" s="166"/>
      <c r="AB16" s="170"/>
      <c r="AC16" s="168"/>
      <c r="AD16" s="185"/>
      <c r="AE16" s="185"/>
    </row>
    <row r="17" spans="1:31" ht="12" customHeight="1" x14ac:dyDescent="0.25">
      <c r="A17" s="103"/>
      <c r="B17" s="26" t="s">
        <v>28</v>
      </c>
      <c r="C17" s="1059" t="s">
        <v>29</v>
      </c>
      <c r="D17" s="551">
        <v>148554.10999999999</v>
      </c>
      <c r="E17" s="1324">
        <v>143553</v>
      </c>
      <c r="F17" s="553">
        <v>5001.1400000000003</v>
      </c>
      <c r="G17" s="540"/>
      <c r="H17" s="149">
        <v>117935.81</v>
      </c>
      <c r="I17" s="150">
        <v>112781</v>
      </c>
      <c r="J17" s="150">
        <v>5154.8100000000004</v>
      </c>
      <c r="K17" s="1839"/>
      <c r="L17" s="28"/>
      <c r="M17" s="151">
        <f>D17/H17-1</f>
        <v>0.25961834662432048</v>
      </c>
      <c r="N17" s="103"/>
      <c r="O17" s="863">
        <f>VLOOKUP(B17,'FX rates'!$B$9:$K$114,9,FALSE)</f>
        <v>1.3045850000000001</v>
      </c>
      <c r="P17" s="863">
        <f>VLOOKUP(B17,'FX rates'!$B$9:$K$114,10,FALSE)</f>
        <v>1.3452500000000001</v>
      </c>
      <c r="Q17" s="103"/>
      <c r="R17" s="30" t="s">
        <v>28</v>
      </c>
      <c r="S17" s="1081">
        <f>SUM(T17:U17)</f>
        <v>113870.80182586798</v>
      </c>
      <c r="T17" s="1324">
        <f t="shared" si="5"/>
        <v>110037.29155248603</v>
      </c>
      <c r="U17" s="553">
        <f t="shared" si="6"/>
        <v>3833.5102733819567</v>
      </c>
      <c r="V17" s="286"/>
      <c r="W17" s="1081">
        <f t="shared" si="2"/>
        <v>87668.321873257766</v>
      </c>
      <c r="X17" s="1324">
        <f t="shared" si="3"/>
        <v>83836.461624233416</v>
      </c>
      <c r="Y17" s="553">
        <f t="shared" si="4"/>
        <v>3831.8602490243452</v>
      </c>
      <c r="Z17" s="185"/>
      <c r="AA17" s="28"/>
      <c r="AB17" s="151">
        <f>S17/W17-1</f>
        <v>0.29888196092644703</v>
      </c>
      <c r="AC17" s="154"/>
      <c r="AD17" s="185"/>
      <c r="AE17" s="185"/>
    </row>
    <row r="18" spans="1:31" ht="12" customHeight="1" x14ac:dyDescent="0.25">
      <c r="A18" s="102"/>
      <c r="B18" s="36" t="s">
        <v>537</v>
      </c>
      <c r="C18" s="313" t="s">
        <v>30</v>
      </c>
      <c r="D18" s="1219">
        <v>2242689.6190243801</v>
      </c>
      <c r="E18" s="157">
        <v>2242689.6190243801</v>
      </c>
      <c r="F18" s="554" t="s">
        <v>123</v>
      </c>
      <c r="G18" s="147"/>
      <c r="H18" s="156">
        <v>174116</v>
      </c>
      <c r="I18" s="157">
        <v>174116</v>
      </c>
      <c r="J18" s="157" t="s">
        <v>123</v>
      </c>
      <c r="K18" s="1839"/>
      <c r="L18" s="34"/>
      <c r="M18" s="158">
        <f>D18/H18-1</f>
        <v>11.880433843095293</v>
      </c>
      <c r="N18" s="102"/>
      <c r="O18" s="864">
        <f>VLOOKUP(B18,'FX rates'!$B$9:$K$114,9,FALSE)</f>
        <v>65.037159000000003</v>
      </c>
      <c r="P18" s="864">
        <f>VLOOKUP(B18,'FX rates'!$B$9:$K$114,10,FALSE)</f>
        <v>67.088700000000003</v>
      </c>
      <c r="Q18" s="102"/>
      <c r="R18" s="36" t="s">
        <v>537</v>
      </c>
      <c r="S18" s="1082">
        <f t="shared" ref="S18:S31" si="7">SUM(T18:U18)</f>
        <v>34483.203963819826</v>
      </c>
      <c r="T18" s="157">
        <f t="shared" si="5"/>
        <v>34483.203963819826</v>
      </c>
      <c r="U18" s="554" t="str">
        <f t="shared" si="6"/>
        <v>NA</v>
      </c>
      <c r="V18" s="177"/>
      <c r="W18" s="1082">
        <f t="shared" si="2"/>
        <v>2595.310387591353</v>
      </c>
      <c r="X18" s="157">
        <f t="shared" si="3"/>
        <v>2595.310387591353</v>
      </c>
      <c r="Y18" s="554" t="str">
        <f t="shared" si="4"/>
        <v>NA</v>
      </c>
      <c r="Z18" s="185"/>
      <c r="AA18" s="34"/>
      <c r="AB18" s="158">
        <f>S18/W18-1</f>
        <v>12.286736002248611</v>
      </c>
      <c r="AC18" s="159"/>
      <c r="AD18" s="185"/>
      <c r="AE18" s="185"/>
    </row>
    <row r="19" spans="1:31" ht="12" customHeight="1" x14ac:dyDescent="0.25">
      <c r="A19" s="102"/>
      <c r="B19" s="31" t="s">
        <v>31</v>
      </c>
      <c r="C19" s="313" t="s">
        <v>32</v>
      </c>
      <c r="D19" s="1219">
        <v>51467.1</v>
      </c>
      <c r="E19" s="157">
        <v>51436.800000000003</v>
      </c>
      <c r="F19" s="554">
        <v>30.2</v>
      </c>
      <c r="G19" s="147"/>
      <c r="H19" s="156">
        <v>35508.5</v>
      </c>
      <c r="I19" s="157">
        <v>35445</v>
      </c>
      <c r="J19" s="157">
        <v>63.5</v>
      </c>
      <c r="K19" s="1839"/>
      <c r="L19" s="34"/>
      <c r="M19" s="158">
        <f t="shared" ref="M19:M30" si="8">D19/H19-1</f>
        <v>0.44943041806891304</v>
      </c>
      <c r="N19" s="102"/>
      <c r="O19" s="864">
        <f>VLOOKUP(B19,'FX rates'!$B$9:$K$114,9,FALSE)</f>
        <v>4.2970370000000004</v>
      </c>
      <c r="P19" s="864">
        <f>VLOOKUP(B19,'FX rates'!$B$9:$K$114,10,FALSE)</f>
        <v>4.1405099999999999</v>
      </c>
      <c r="Q19" s="102"/>
      <c r="R19" s="36" t="s">
        <v>31</v>
      </c>
      <c r="S19" s="1082">
        <f t="shared" si="7"/>
        <v>11977.322978601302</v>
      </c>
      <c r="T19" s="157">
        <f t="shared" si="5"/>
        <v>11970.294879937035</v>
      </c>
      <c r="U19" s="554">
        <f t="shared" si="6"/>
        <v>7.0280986642656318</v>
      </c>
      <c r="V19" s="177"/>
      <c r="W19" s="1082">
        <f t="shared" si="2"/>
        <v>8575.875918667025</v>
      </c>
      <c r="X19" s="157">
        <f t="shared" si="3"/>
        <v>8560.5396436670853</v>
      </c>
      <c r="Y19" s="554">
        <f t="shared" si="4"/>
        <v>15.33627499993962</v>
      </c>
      <c r="Z19" s="185"/>
      <c r="AA19" s="34"/>
      <c r="AB19" s="158">
        <f t="shared" ref="AB19:AB30" si="9">S19/W19-1</f>
        <v>0.39662969616087618</v>
      </c>
      <c r="AC19" s="159"/>
      <c r="AD19" s="185"/>
      <c r="AE19" s="185"/>
    </row>
    <row r="20" spans="1:31" ht="12" customHeight="1" x14ac:dyDescent="0.25">
      <c r="A20" s="102"/>
      <c r="B20" s="31" t="s">
        <v>33</v>
      </c>
      <c r="C20" s="313" t="s">
        <v>34</v>
      </c>
      <c r="D20" s="1219">
        <v>104554</v>
      </c>
      <c r="E20" s="157">
        <v>104554.5021209</v>
      </c>
      <c r="F20" s="554">
        <v>0</v>
      </c>
      <c r="G20" s="147"/>
      <c r="H20" s="156" t="s">
        <v>123</v>
      </c>
      <c r="I20" s="157" t="s">
        <v>123</v>
      </c>
      <c r="J20" s="157" t="s">
        <v>123</v>
      </c>
      <c r="K20" s="1839"/>
      <c r="L20" s="34"/>
      <c r="M20" s="158" t="s">
        <v>123</v>
      </c>
      <c r="N20" s="102"/>
      <c r="O20" s="864">
        <f>VLOOKUP(B20,'FX rates'!$B$9:$K$114,9,FALSE)</f>
        <v>150.576697</v>
      </c>
      <c r="P20" s="864">
        <f>VLOOKUP(B20,'FX rates'!$B$9:$K$114,10,FALSE)</f>
        <v>143.32</v>
      </c>
      <c r="Q20" s="102"/>
      <c r="R20" s="36"/>
      <c r="S20" s="1082">
        <f t="shared" si="7"/>
        <v>694.36044357447952</v>
      </c>
      <c r="T20" s="157">
        <f t="shared" si="5"/>
        <v>694.36044357447952</v>
      </c>
      <c r="U20" s="554">
        <f t="shared" si="6"/>
        <v>0</v>
      </c>
      <c r="V20" s="177"/>
      <c r="W20" s="1082">
        <f t="shared" si="2"/>
        <v>0</v>
      </c>
      <c r="X20" s="157" t="str">
        <f t="shared" si="3"/>
        <v>NA</v>
      </c>
      <c r="Y20" s="554" t="str">
        <f t="shared" si="4"/>
        <v>NA</v>
      </c>
      <c r="Z20" s="185"/>
      <c r="AA20" s="34"/>
      <c r="AB20" s="158"/>
      <c r="AC20" s="159"/>
      <c r="AD20" s="185"/>
      <c r="AE20" s="185"/>
    </row>
    <row r="21" spans="1:31" ht="12" customHeight="1" x14ac:dyDescent="0.25">
      <c r="A21" s="102"/>
      <c r="B21" s="31" t="s">
        <v>35</v>
      </c>
      <c r="C21" s="313" t="s">
        <v>36</v>
      </c>
      <c r="D21" s="1219">
        <v>186088034.50999999</v>
      </c>
      <c r="E21" s="157">
        <v>186088000</v>
      </c>
      <c r="F21" s="554">
        <v>0</v>
      </c>
      <c r="G21" s="147"/>
      <c r="H21" s="156">
        <v>111246000</v>
      </c>
      <c r="I21" s="157">
        <v>111246000</v>
      </c>
      <c r="J21" s="157">
        <v>0</v>
      </c>
      <c r="K21" s="1839"/>
      <c r="L21" s="34"/>
      <c r="M21" s="158">
        <f t="shared" si="8"/>
        <v>0.67276157803426639</v>
      </c>
      <c r="N21" s="102"/>
      <c r="O21" s="864">
        <f>VLOOKUP(B21,'FX rates'!$B$9:$K$114,9,FALSE)</f>
        <v>22456.864143999999</v>
      </c>
      <c r="P21" s="864">
        <f>VLOOKUP(B21,'FX rates'!$B$9:$K$114,10,FALSE)</f>
        <v>22126.1</v>
      </c>
      <c r="Q21" s="102"/>
      <c r="R21" s="36" t="s">
        <v>35</v>
      </c>
      <c r="S21" s="1082">
        <f t="shared" si="7"/>
        <v>8286.4641655553132</v>
      </c>
      <c r="T21" s="157">
        <f t="shared" si="5"/>
        <v>8286.4641655553132</v>
      </c>
      <c r="U21" s="554">
        <f t="shared" si="6"/>
        <v>0</v>
      </c>
      <c r="V21" s="177"/>
      <c r="W21" s="1082">
        <f t="shared" si="2"/>
        <v>5027.8178260063905</v>
      </c>
      <c r="X21" s="157">
        <f t="shared" si="3"/>
        <v>5027.8178260063905</v>
      </c>
      <c r="Y21" s="554">
        <f t="shared" si="4"/>
        <v>0</v>
      </c>
      <c r="Z21" s="185"/>
      <c r="AA21" s="34"/>
      <c r="AB21" s="158">
        <f t="shared" si="9"/>
        <v>0.64812339116456696</v>
      </c>
      <c r="AC21" s="159"/>
      <c r="AD21" s="185"/>
      <c r="AE21" s="185"/>
    </row>
    <row r="22" spans="1:31" ht="12" customHeight="1" x14ac:dyDescent="0.25">
      <c r="A22" s="102"/>
      <c r="B22" s="31" t="s">
        <v>39</v>
      </c>
      <c r="C22" s="313" t="s">
        <v>40</v>
      </c>
      <c r="D22" s="1219">
        <v>556554327.64772701</v>
      </c>
      <c r="E22" s="157">
        <v>556554327.64772701</v>
      </c>
      <c r="F22" s="554">
        <v>0</v>
      </c>
      <c r="G22" s="147"/>
      <c r="H22" s="156">
        <v>622876830.270311</v>
      </c>
      <c r="I22" s="157">
        <v>622876830.270311</v>
      </c>
      <c r="J22" s="157">
        <v>0</v>
      </c>
      <c r="K22" s="1839"/>
      <c r="L22" s="34"/>
      <c r="M22" s="158">
        <f t="shared" si="8"/>
        <v>-0.10647771661983618</v>
      </c>
      <c r="N22" s="102"/>
      <c r="O22" s="864">
        <f>VLOOKUP(B22,'FX rates'!$B$9:$K$114,9,FALSE)</f>
        <v>13337.531594</v>
      </c>
      <c r="P22" s="864">
        <f>VLOOKUP(B22,'FX rates'!$B$9:$K$114,10,FALSE)</f>
        <v>13271.8</v>
      </c>
      <c r="Q22" s="102"/>
      <c r="R22" s="36" t="s">
        <v>39</v>
      </c>
      <c r="S22" s="1082">
        <f t="shared" si="7"/>
        <v>41728.435559852594</v>
      </c>
      <c r="T22" s="157">
        <f t="shared" si="5"/>
        <v>41728.435559852594</v>
      </c>
      <c r="U22" s="554">
        <f t="shared" si="6"/>
        <v>0</v>
      </c>
      <c r="V22" s="177"/>
      <c r="W22" s="1082">
        <f t="shared" si="2"/>
        <v>46932.355089009106</v>
      </c>
      <c r="X22" s="157">
        <f t="shared" si="3"/>
        <v>46932.355089009106</v>
      </c>
      <c r="Y22" s="554">
        <f t="shared" si="4"/>
        <v>0</v>
      </c>
      <c r="Z22" s="185"/>
      <c r="AA22" s="34"/>
      <c r="AB22" s="158">
        <f t="shared" si="9"/>
        <v>-0.11088127836941208</v>
      </c>
      <c r="AC22" s="159"/>
      <c r="AD22" s="185"/>
      <c r="AE22" s="185"/>
    </row>
    <row r="23" spans="1:31" ht="12" customHeight="1" x14ac:dyDescent="0.25">
      <c r="A23" s="102"/>
      <c r="B23" s="31" t="s">
        <v>41</v>
      </c>
      <c r="C23" s="313" t="s">
        <v>42</v>
      </c>
      <c r="D23" s="1219">
        <v>90538989.260000005</v>
      </c>
      <c r="E23" s="157">
        <v>90538484.819999993</v>
      </c>
      <c r="F23" s="554">
        <v>504.44</v>
      </c>
      <c r="G23" s="147"/>
      <c r="H23" s="156">
        <v>79972208.209999993</v>
      </c>
      <c r="I23" s="157">
        <v>79971166.709999993</v>
      </c>
      <c r="J23" s="157">
        <v>1041.5</v>
      </c>
      <c r="K23" s="1839"/>
      <c r="L23" s="34"/>
      <c r="M23" s="158">
        <f t="shared" si="8"/>
        <v>0.13213066497116821</v>
      </c>
      <c r="N23" s="102"/>
      <c r="O23" s="864">
        <f>VLOOKUP(B23,'FX rates'!$B$9:$K$114,9,FALSE)</f>
        <v>112.136837</v>
      </c>
      <c r="P23" s="864">
        <f>VLOOKUP(B23,'FX rates'!$B$9:$K$114,10,FALSE)</f>
        <v>108.739</v>
      </c>
      <c r="Q23" s="102"/>
      <c r="R23" s="36" t="s">
        <v>41</v>
      </c>
      <c r="S23" s="1082">
        <f t="shared" si="7"/>
        <v>807397.38771122997</v>
      </c>
      <c r="T23" s="157">
        <f t="shared" si="5"/>
        <v>807392.88927865867</v>
      </c>
      <c r="U23" s="554">
        <f t="shared" si="6"/>
        <v>4.4984325712700457</v>
      </c>
      <c r="V23" s="177"/>
      <c r="W23" s="1082">
        <f t="shared" si="2"/>
        <v>735451.01766615466</v>
      </c>
      <c r="X23" s="157">
        <f t="shared" si="3"/>
        <v>735441.4396858532</v>
      </c>
      <c r="Y23" s="554">
        <f t="shared" si="4"/>
        <v>9.5779803014557796</v>
      </c>
      <c r="Z23" s="185"/>
      <c r="AA23" s="34"/>
      <c r="AB23" s="158">
        <f t="shared" si="9"/>
        <v>9.7826188715308904E-2</v>
      </c>
      <c r="AC23" s="159"/>
      <c r="AD23" s="185"/>
      <c r="AE23" s="185"/>
    </row>
    <row r="24" spans="1:31" ht="12" customHeight="1" x14ac:dyDescent="0.25">
      <c r="A24" s="102"/>
      <c r="B24" s="31" t="s">
        <v>43</v>
      </c>
      <c r="C24" s="313" t="s">
        <v>44</v>
      </c>
      <c r="D24" s="1219">
        <v>37357069</v>
      </c>
      <c r="E24" s="157">
        <v>37291500</v>
      </c>
      <c r="F24" s="554">
        <v>65557</v>
      </c>
      <c r="G24" s="147"/>
      <c r="H24" s="156">
        <v>17144040</v>
      </c>
      <c r="I24" s="157">
        <v>17102700</v>
      </c>
      <c r="J24" s="157">
        <v>41340</v>
      </c>
      <c r="K24" s="1839"/>
      <c r="L24" s="34"/>
      <c r="M24" s="158">
        <f t="shared" si="8"/>
        <v>1.1790120065048844</v>
      </c>
      <c r="N24" s="102"/>
      <c r="O24" s="864">
        <f>VLOOKUP(B24,'FX rates'!$B$9:$K$114,9,FALSE)</f>
        <v>1128.26604</v>
      </c>
      <c r="P24" s="864">
        <f>VLOOKUP(B24,'FX rates'!$B$9:$K$114,10,FALSE)</f>
        <v>1157.23</v>
      </c>
      <c r="Q24" s="102"/>
      <c r="R24" s="36" t="s">
        <v>43</v>
      </c>
      <c r="S24" s="1082">
        <f t="shared" si="7"/>
        <v>33110.149269404588</v>
      </c>
      <c r="T24" s="157">
        <f t="shared" si="5"/>
        <v>33052.045065541461</v>
      </c>
      <c r="U24" s="554">
        <f t="shared" si="6"/>
        <v>58.10420386312434</v>
      </c>
      <c r="V24" s="177"/>
      <c r="W24" s="1082">
        <f t="shared" si="2"/>
        <v>14814.721360490137</v>
      </c>
      <c r="X24" s="157">
        <f t="shared" si="3"/>
        <v>14778.998124832575</v>
      </c>
      <c r="Y24" s="554">
        <f t="shared" si="4"/>
        <v>35.723235657561588</v>
      </c>
      <c r="Z24" s="185"/>
      <c r="AA24" s="34"/>
      <c r="AB24" s="158">
        <f t="shared" si="9"/>
        <v>1.234949174117248</v>
      </c>
      <c r="AC24" s="159"/>
      <c r="AD24" s="185"/>
      <c r="AE24" s="185"/>
    </row>
    <row r="25" spans="1:31" ht="12" customHeight="1" x14ac:dyDescent="0.25">
      <c r="A25" s="102"/>
      <c r="B25" s="31" t="s">
        <v>45</v>
      </c>
      <c r="C25" s="313" t="s">
        <v>46</v>
      </c>
      <c r="D25" s="1219">
        <v>25420.59</v>
      </c>
      <c r="E25" s="157">
        <v>24980.3</v>
      </c>
      <c r="F25" s="554">
        <v>440.26</v>
      </c>
      <c r="G25" s="147"/>
      <c r="H25" s="156">
        <v>26366.29</v>
      </c>
      <c r="I25" s="157">
        <v>25403.200000000001</v>
      </c>
      <c r="J25" s="157">
        <v>963.09</v>
      </c>
      <c r="K25" s="1839"/>
      <c r="L25" s="28"/>
      <c r="M25" s="158">
        <f t="shared" si="8"/>
        <v>-3.5867769033868679E-2</v>
      </c>
      <c r="N25" s="102"/>
      <c r="O25" s="864">
        <f>VLOOKUP(B25,'FX rates'!$B$9:$K$114,9,FALSE)</f>
        <v>1.4070800000000001</v>
      </c>
      <c r="P25" s="864">
        <f>VLOOKUP(B25,'FX rates'!$B$9:$K$114,10,FALSE)</f>
        <v>1.43571</v>
      </c>
      <c r="Q25" s="102"/>
      <c r="R25" s="36" t="s">
        <v>45</v>
      </c>
      <c r="S25" s="1082">
        <f t="shared" si="7"/>
        <v>18066.179605992551</v>
      </c>
      <c r="T25" s="157">
        <f t="shared" si="5"/>
        <v>17753.290502316853</v>
      </c>
      <c r="U25" s="554">
        <f t="shared" si="6"/>
        <v>312.88910367569719</v>
      </c>
      <c r="V25" s="177"/>
      <c r="W25" s="1082">
        <f t="shared" si="2"/>
        <v>18364.634919308217</v>
      </c>
      <c r="X25" s="157">
        <f t="shared" si="3"/>
        <v>17693.823961663566</v>
      </c>
      <c r="Y25" s="554">
        <f t="shared" si="4"/>
        <v>670.81095764464965</v>
      </c>
      <c r="Z25" s="185"/>
      <c r="AA25" s="28"/>
      <c r="AB25" s="158">
        <f t="shared" si="9"/>
        <v>-1.6251633350025108E-2</v>
      </c>
      <c r="AC25" s="159"/>
      <c r="AD25" s="185"/>
      <c r="AE25" s="185"/>
    </row>
    <row r="26" spans="1:31" ht="12" customHeight="1" x14ac:dyDescent="0.25">
      <c r="A26" s="102"/>
      <c r="B26" s="36" t="s">
        <v>553</v>
      </c>
      <c r="C26" s="313" t="s">
        <v>47</v>
      </c>
      <c r="D26" s="1219">
        <v>271038.4105641013</v>
      </c>
      <c r="E26" s="157">
        <v>270352.4530201013</v>
      </c>
      <c r="F26" s="554">
        <v>685.95754400000442</v>
      </c>
      <c r="G26" s="147"/>
      <c r="H26" s="156">
        <v>153240.20814171713</v>
      </c>
      <c r="I26" s="157">
        <v>153240.20814171719</v>
      </c>
      <c r="J26" s="157">
        <v>0</v>
      </c>
      <c r="K26" s="1839"/>
      <c r="L26" s="34"/>
      <c r="M26" s="158">
        <f t="shared" si="8"/>
        <v>0.76871601683967916</v>
      </c>
      <c r="N26" s="102"/>
      <c r="O26" s="864">
        <f>VLOOKUP(B26,'FX rates'!$B$9:$K$114,9,FALSE)</f>
        <v>50.325685999999997</v>
      </c>
      <c r="P26" s="864">
        <f>VLOOKUP(B26,'FX rates'!$B$9:$K$114,10,FALSE)</f>
        <v>47.413499999999999</v>
      </c>
      <c r="Q26" s="102"/>
      <c r="R26" s="36" t="s">
        <v>553</v>
      </c>
      <c r="S26" s="1082">
        <f t="shared" si="7"/>
        <v>5385.6873518644397</v>
      </c>
      <c r="T26" s="157">
        <f t="shared" si="5"/>
        <v>5372.0569853752477</v>
      </c>
      <c r="U26" s="554">
        <f t="shared" si="6"/>
        <v>13.630366489192109</v>
      </c>
      <c r="V26" s="177"/>
      <c r="W26" s="1082">
        <f t="shared" si="2"/>
        <v>3231.9952785961214</v>
      </c>
      <c r="X26" s="157">
        <f t="shared" si="3"/>
        <v>3231.9952785961214</v>
      </c>
      <c r="Y26" s="554">
        <f t="shared" si="4"/>
        <v>0</v>
      </c>
      <c r="Z26" s="185"/>
      <c r="AA26" s="34"/>
      <c r="AB26" s="158">
        <f t="shared" si="9"/>
        <v>0.66636609512740863</v>
      </c>
      <c r="AC26" s="159"/>
      <c r="AD26" s="185"/>
      <c r="AE26" s="185"/>
    </row>
    <row r="27" spans="1:31" ht="12" customHeight="1" x14ac:dyDescent="0.25">
      <c r="A27" s="102"/>
      <c r="B27" s="31" t="s">
        <v>48</v>
      </c>
      <c r="C27" s="313" t="s">
        <v>49</v>
      </c>
      <c r="D27" s="1219">
        <v>208324</v>
      </c>
      <c r="E27" s="157">
        <v>208324</v>
      </c>
      <c r="F27" s="554" t="s">
        <v>123</v>
      </c>
      <c r="G27" s="147"/>
      <c r="H27" s="156">
        <v>270111</v>
      </c>
      <c r="I27" s="157">
        <v>270111</v>
      </c>
      <c r="J27" s="157" t="s">
        <v>123</v>
      </c>
      <c r="K27" s="1839"/>
      <c r="L27" s="34"/>
      <c r="M27" s="158">
        <f t="shared" si="8"/>
        <v>-0.22874670043056378</v>
      </c>
      <c r="N27" s="102"/>
      <c r="O27" s="864">
        <f>VLOOKUP(B27,'FX rates'!$B$9:$K$114,9,FALSE)</f>
        <v>6.6905970000000003</v>
      </c>
      <c r="P27" s="864">
        <f>VLOOKUP(B27,'FX rates'!$B$9:$K$114,10,FALSE)</f>
        <v>6.6430100000000003</v>
      </c>
      <c r="Q27" s="102"/>
      <c r="R27" s="36" t="s">
        <v>48</v>
      </c>
      <c r="S27" s="1082">
        <f t="shared" si="7"/>
        <v>31136.832781887773</v>
      </c>
      <c r="T27" s="157">
        <f t="shared" si="5"/>
        <v>31136.832781887773</v>
      </c>
      <c r="U27" s="554" t="str">
        <f t="shared" si="6"/>
        <v>NA</v>
      </c>
      <c r="V27" s="177"/>
      <c r="W27" s="1082">
        <f t="shared" si="2"/>
        <v>40660.93532901501</v>
      </c>
      <c r="X27" s="157">
        <f t="shared" si="3"/>
        <v>40660.93532901501</v>
      </c>
      <c r="Y27" s="554" t="str">
        <f t="shared" si="4"/>
        <v>NA</v>
      </c>
      <c r="Z27" s="185"/>
      <c r="AA27" s="34"/>
      <c r="AB27" s="158">
        <f t="shared" si="9"/>
        <v>-0.23423225437539275</v>
      </c>
      <c r="AC27" s="159"/>
      <c r="AD27" s="185"/>
      <c r="AE27" s="185"/>
    </row>
    <row r="28" spans="1:31" ht="12" customHeight="1" x14ac:dyDescent="0.25">
      <c r="A28" s="102"/>
      <c r="B28" s="31" t="s">
        <v>50</v>
      </c>
      <c r="C28" s="313" t="s">
        <v>49</v>
      </c>
      <c r="D28" s="1219">
        <v>353895.57</v>
      </c>
      <c r="E28" s="157">
        <v>353896</v>
      </c>
      <c r="F28" s="554" t="s">
        <v>123</v>
      </c>
      <c r="G28" s="147"/>
      <c r="H28" s="156">
        <v>452301</v>
      </c>
      <c r="I28" s="157">
        <v>452301</v>
      </c>
      <c r="J28" s="157" t="s">
        <v>123</v>
      </c>
      <c r="K28" s="1839"/>
      <c r="L28" s="34"/>
      <c r="M28" s="158">
        <f t="shared" si="8"/>
        <v>-0.21756624460259866</v>
      </c>
      <c r="N28" s="102"/>
      <c r="O28" s="864">
        <f>VLOOKUP(B28,'FX rates'!$B$9:$K$114,9,FALSE)</f>
        <v>6.6905970000000003</v>
      </c>
      <c r="P28" s="864">
        <f>VLOOKUP(B28,'FX rates'!$B$9:$K$114,10,FALSE)</f>
        <v>6.6430100000000003</v>
      </c>
      <c r="Q28" s="102"/>
      <c r="R28" s="36" t="s">
        <v>50</v>
      </c>
      <c r="S28" s="1082">
        <f t="shared" si="7"/>
        <v>52894.532431111897</v>
      </c>
      <c r="T28" s="157">
        <f t="shared" si="5"/>
        <v>52894.532431111897</v>
      </c>
      <c r="U28" s="554" t="str">
        <f t="shared" si="6"/>
        <v>NA</v>
      </c>
      <c r="V28" s="177"/>
      <c r="W28" s="1082">
        <f t="shared" si="2"/>
        <v>68086.755853144889</v>
      </c>
      <c r="X28" s="157">
        <f t="shared" si="3"/>
        <v>68086.755853144889</v>
      </c>
      <c r="Y28" s="554" t="str">
        <f t="shared" si="4"/>
        <v>NA</v>
      </c>
      <c r="Z28" s="185"/>
      <c r="AA28" s="34"/>
      <c r="AB28" s="158">
        <f t="shared" si="9"/>
        <v>-0.223130375822294</v>
      </c>
      <c r="AC28" s="159"/>
      <c r="AD28" s="185"/>
      <c r="AE28" s="185"/>
    </row>
    <row r="29" spans="1:31" ht="12" customHeight="1" x14ac:dyDescent="0.25">
      <c r="A29" s="102"/>
      <c r="B29" s="126" t="s">
        <v>474</v>
      </c>
      <c r="C29" s="313" t="s">
        <v>54</v>
      </c>
      <c r="D29" s="1219">
        <v>368752.71</v>
      </c>
      <c r="E29" s="157">
        <v>368753</v>
      </c>
      <c r="F29" s="554" t="s">
        <v>123</v>
      </c>
      <c r="G29" s="147"/>
      <c r="H29" s="156">
        <v>350466</v>
      </c>
      <c r="I29" s="157">
        <v>350466</v>
      </c>
      <c r="J29" s="157" t="s">
        <v>123</v>
      </c>
      <c r="K29" s="1839"/>
      <c r="L29" s="34"/>
      <c r="M29" s="158">
        <f t="shared" si="8"/>
        <v>5.217827121603813E-2</v>
      </c>
      <c r="N29" s="102"/>
      <c r="O29" s="864">
        <f>VLOOKUP(B29,'FX rates'!$B$9:$K$114,9,FALSE)</f>
        <v>33.858508999999998</v>
      </c>
      <c r="P29" s="864">
        <f>VLOOKUP(B29,'FX rates'!$B$9:$K$114,10,FALSE)</f>
        <v>35.209800000000001</v>
      </c>
      <c r="Q29" s="102"/>
      <c r="R29" s="684" t="s">
        <v>475</v>
      </c>
      <c r="S29" s="1082">
        <f t="shared" si="7"/>
        <v>10890.999364443367</v>
      </c>
      <c r="T29" s="157">
        <f t="shared" si="5"/>
        <v>10890.999364443367</v>
      </c>
      <c r="U29" s="554" t="str">
        <f t="shared" si="6"/>
        <v>NA</v>
      </c>
      <c r="V29" s="177"/>
      <c r="W29" s="1082">
        <f t="shared" si="2"/>
        <v>9953.6492681014934</v>
      </c>
      <c r="X29" s="157">
        <f t="shared" si="3"/>
        <v>9953.6492681014934</v>
      </c>
      <c r="Y29" s="554" t="str">
        <f t="shared" si="4"/>
        <v>NA</v>
      </c>
      <c r="Z29" s="185"/>
      <c r="AA29" s="34"/>
      <c r="AB29" s="158">
        <f t="shared" si="9"/>
        <v>9.4171501435740046E-2</v>
      </c>
      <c r="AC29" s="159"/>
      <c r="AD29" s="185"/>
      <c r="AE29" s="185"/>
    </row>
    <row r="30" spans="1:31" ht="12" customHeight="1" x14ac:dyDescent="0.25">
      <c r="A30" s="2"/>
      <c r="B30" s="31" t="s">
        <v>55</v>
      </c>
      <c r="C30" s="313" t="s">
        <v>56</v>
      </c>
      <c r="D30" s="1219">
        <v>31079.279999999999</v>
      </c>
      <c r="E30" s="157">
        <v>29444.799999999999</v>
      </c>
      <c r="F30" s="554">
        <v>1634.5</v>
      </c>
      <c r="G30" s="184"/>
      <c r="H30" s="156">
        <v>22672.59</v>
      </c>
      <c r="I30" s="157">
        <v>21004.6</v>
      </c>
      <c r="J30" s="157">
        <v>1667.99</v>
      </c>
      <c r="K30" s="1839"/>
      <c r="L30" s="34"/>
      <c r="M30" s="158">
        <f t="shared" si="8"/>
        <v>0.37078648711946882</v>
      </c>
      <c r="N30" s="2"/>
      <c r="O30" s="864">
        <f>VLOOKUP(B30,'FX rates'!$B$9:$K$114,9,FALSE)</f>
        <v>30.398446</v>
      </c>
      <c r="P30" s="864">
        <f>VLOOKUP(B30,'FX rates'!$B$9:$K$114,10,FALSE)</f>
        <v>32.213900000000002</v>
      </c>
      <c r="Q30" s="2"/>
      <c r="R30" s="36" t="s">
        <v>55</v>
      </c>
      <c r="S30" s="1082">
        <f t="shared" si="7"/>
        <v>1022.3976580908115</v>
      </c>
      <c r="T30" s="157">
        <f t="shared" si="5"/>
        <v>968.62846212599152</v>
      </c>
      <c r="U30" s="554">
        <f t="shared" si="6"/>
        <v>53.769195964820042</v>
      </c>
      <c r="V30" s="196"/>
      <c r="W30" s="1082">
        <f t="shared" si="2"/>
        <v>703.8138815852783</v>
      </c>
      <c r="X30" s="157">
        <f t="shared" si="3"/>
        <v>652.03530153132647</v>
      </c>
      <c r="Y30" s="554">
        <f t="shared" si="4"/>
        <v>51.778580053951863</v>
      </c>
      <c r="Z30" s="185"/>
      <c r="AA30" s="34"/>
      <c r="AB30" s="158">
        <f t="shared" si="9"/>
        <v>0.4526534426799762</v>
      </c>
      <c r="AC30" s="159"/>
      <c r="AD30" s="185"/>
      <c r="AE30" s="185"/>
    </row>
    <row r="31" spans="1:31" ht="12" customHeight="1" x14ac:dyDescent="0.25">
      <c r="A31" s="102"/>
      <c r="B31" s="37" t="s">
        <v>57</v>
      </c>
      <c r="C31" s="316" t="s">
        <v>56</v>
      </c>
      <c r="D31" s="552">
        <v>476363.89</v>
      </c>
      <c r="E31" s="555">
        <v>458687</v>
      </c>
      <c r="F31" s="556">
        <v>17676.8</v>
      </c>
      <c r="G31" s="147"/>
      <c r="H31" s="718">
        <v>282945.40000000002</v>
      </c>
      <c r="I31" s="719">
        <v>270006</v>
      </c>
      <c r="J31" s="719">
        <v>12939.4</v>
      </c>
      <c r="K31" s="1839"/>
      <c r="L31" s="34"/>
      <c r="M31" s="161">
        <f>D31/H31-1</f>
        <v>0.68358944870635807</v>
      </c>
      <c r="N31" s="102"/>
      <c r="O31" s="865">
        <f>VLOOKUP(B31,'FX rates'!$B$9:$K$114,9,FALSE)</f>
        <v>30.398446</v>
      </c>
      <c r="P31" s="865">
        <f>VLOOKUP(B31,'FX rates'!$B$9:$K$114,10,FALSE)</f>
        <v>32.213900000000002</v>
      </c>
      <c r="Q31" s="102"/>
      <c r="R31" s="39" t="s">
        <v>57</v>
      </c>
      <c r="S31" s="1083">
        <f t="shared" si="7"/>
        <v>15670.662901649643</v>
      </c>
      <c r="T31" s="555">
        <f t="shared" si="5"/>
        <v>15089.159491902974</v>
      </c>
      <c r="U31" s="556">
        <f t="shared" si="6"/>
        <v>581.50340974666926</v>
      </c>
      <c r="V31" s="177"/>
      <c r="W31" s="1083">
        <f t="shared" si="2"/>
        <v>8783.3326607458257</v>
      </c>
      <c r="X31" s="555">
        <f t="shared" si="3"/>
        <v>8381.6613325303661</v>
      </c>
      <c r="Y31" s="556">
        <f t="shared" si="4"/>
        <v>401.67132821545977</v>
      </c>
      <c r="Z31" s="185"/>
      <c r="AA31" s="34"/>
      <c r="AB31" s="161">
        <f>S31/W31-1</f>
        <v>0.78413633035720487</v>
      </c>
      <c r="AC31" s="159"/>
      <c r="AD31" s="185"/>
      <c r="AE31" s="185"/>
    </row>
    <row r="32" spans="1:31" ht="12" customHeight="1" x14ac:dyDescent="0.25">
      <c r="A32" s="102"/>
      <c r="B32" s="63"/>
      <c r="C32" s="162"/>
      <c r="D32" s="184"/>
      <c r="E32" s="184"/>
      <c r="F32" s="184"/>
      <c r="G32" s="184"/>
      <c r="H32" s="184"/>
      <c r="I32" s="184"/>
      <c r="J32" s="184"/>
      <c r="K32" s="1839"/>
      <c r="M32" s="170"/>
      <c r="N32" s="44"/>
      <c r="O32" s="44"/>
      <c r="P32" s="44"/>
      <c r="Q32" s="102"/>
      <c r="R32" s="140" t="s">
        <v>26</v>
      </c>
      <c r="S32" s="164">
        <f>SUM(S17:S31)</f>
        <v>1186615.4180129466</v>
      </c>
      <c r="T32" s="164"/>
      <c r="U32" s="164"/>
      <c r="V32" s="164"/>
      <c r="W32" s="164">
        <f>SUM(W17:W31)</f>
        <v>1050850.5373116734</v>
      </c>
      <c r="X32" s="164"/>
      <c r="Y32" s="164"/>
      <c r="Z32" s="185"/>
      <c r="AA32" s="102"/>
      <c r="AB32" s="163">
        <f>S32/W32-1</f>
        <v>0.12919523365196373</v>
      </c>
      <c r="AC32" s="159"/>
      <c r="AD32" s="185"/>
      <c r="AE32" s="185"/>
    </row>
    <row r="33" spans="1:31" ht="12" customHeight="1" x14ac:dyDescent="0.25">
      <c r="A33" s="166"/>
      <c r="B33" s="40"/>
      <c r="C33" s="162"/>
      <c r="D33" s="720"/>
      <c r="E33" s="720"/>
      <c r="F33" s="720"/>
      <c r="G33" s="147"/>
      <c r="H33" s="720"/>
      <c r="I33" s="720"/>
      <c r="J33" s="720"/>
      <c r="K33" s="1839"/>
      <c r="L33" s="102"/>
      <c r="M33" s="170"/>
      <c r="N33" s="44"/>
      <c r="O33" s="44"/>
      <c r="P33" s="44"/>
      <c r="Q33" s="166"/>
      <c r="R33" s="40"/>
      <c r="S33" s="164"/>
      <c r="T33" s="164"/>
      <c r="U33" s="164"/>
      <c r="V33" s="164"/>
      <c r="W33" s="164"/>
      <c r="X33" s="164"/>
      <c r="Y33" s="164"/>
      <c r="Z33" s="185"/>
      <c r="AA33" s="166"/>
      <c r="AB33" s="170"/>
      <c r="AC33" s="159"/>
      <c r="AD33" s="185"/>
      <c r="AE33" s="185"/>
    </row>
    <row r="34" spans="1:31" ht="12" customHeight="1" x14ac:dyDescent="0.25">
      <c r="A34" s="166"/>
      <c r="B34" s="20" t="s">
        <v>59</v>
      </c>
      <c r="C34" s="108"/>
      <c r="D34" s="720"/>
      <c r="E34" s="720"/>
      <c r="F34" s="720"/>
      <c r="G34" s="183"/>
      <c r="H34" s="720"/>
      <c r="I34" s="720"/>
      <c r="J34" s="720"/>
      <c r="K34" s="1839"/>
      <c r="L34" s="166"/>
      <c r="M34" s="163"/>
      <c r="N34" s="44"/>
      <c r="O34" s="44"/>
      <c r="P34" s="44"/>
      <c r="Q34" s="166"/>
      <c r="R34" s="352" t="s">
        <v>59</v>
      </c>
      <c r="S34" s="164"/>
      <c r="T34" s="164"/>
      <c r="U34" s="164"/>
      <c r="V34" s="164"/>
      <c r="W34" s="164"/>
      <c r="X34" s="164"/>
      <c r="Y34" s="164"/>
      <c r="Z34" s="185"/>
      <c r="AA34" s="166"/>
      <c r="AB34" s="163"/>
      <c r="AC34" s="159"/>
      <c r="AD34" s="185"/>
      <c r="AE34" s="185"/>
    </row>
    <row r="35" spans="1:31" ht="12" customHeight="1" x14ac:dyDescent="0.25">
      <c r="A35" s="102"/>
      <c r="B35" s="26" t="s">
        <v>60</v>
      </c>
      <c r="C35" s="1059" t="s">
        <v>61</v>
      </c>
      <c r="D35" s="551">
        <v>2685.9</v>
      </c>
      <c r="E35" s="1324">
        <v>2685.9</v>
      </c>
      <c r="F35" s="553" t="s">
        <v>123</v>
      </c>
      <c r="G35" s="147"/>
      <c r="H35" s="149">
        <v>1261.48</v>
      </c>
      <c r="I35" s="150">
        <v>1261.48</v>
      </c>
      <c r="J35" s="150" t="s">
        <v>123</v>
      </c>
      <c r="K35" s="1839"/>
      <c r="L35" s="34"/>
      <c r="M35" s="151">
        <f>D35/H35-1</f>
        <v>1.1291657418270602</v>
      </c>
      <c r="N35" s="102"/>
      <c r="O35" s="863">
        <f>VLOOKUP(B35,'FX rates'!$B$9:$K$114,9,FALSE)</f>
        <v>3.6721460000000001</v>
      </c>
      <c r="P35" s="863">
        <f>VLOOKUP(B35,'FX rates'!$B$9:$K$114,10,FALSE)</f>
        <v>3.6721599999999999</v>
      </c>
      <c r="Q35" s="102"/>
      <c r="R35" s="30" t="s">
        <v>60</v>
      </c>
      <c r="S35" s="1081">
        <f>SUM(T35:U35)</f>
        <v>731.42516664642415</v>
      </c>
      <c r="T35" s="1324">
        <f t="shared" si="5"/>
        <v>731.42516664642415</v>
      </c>
      <c r="U35" s="553" t="str">
        <f t="shared" si="6"/>
        <v>NA</v>
      </c>
      <c r="V35" s="177"/>
      <c r="W35" s="1081">
        <f t="shared" si="2"/>
        <v>343.52533658664112</v>
      </c>
      <c r="X35" s="1324">
        <f t="shared" si="3"/>
        <v>343.52533658664112</v>
      </c>
      <c r="Y35" s="553" t="str">
        <f t="shared" si="4"/>
        <v>NA</v>
      </c>
      <c r="Z35" s="185"/>
      <c r="AA35" s="34"/>
      <c r="AB35" s="151">
        <f>S35/W35-1</f>
        <v>1.1291738592386187</v>
      </c>
      <c r="AC35" s="159"/>
      <c r="AD35" s="185"/>
      <c r="AE35" s="185"/>
    </row>
    <row r="36" spans="1:31" ht="12" customHeight="1" x14ac:dyDescent="0.25">
      <c r="A36" s="102"/>
      <c r="B36" s="126" t="s">
        <v>62</v>
      </c>
      <c r="C36" s="313" t="s">
        <v>63</v>
      </c>
      <c r="D36" s="1219">
        <v>1274.1300000000001</v>
      </c>
      <c r="E36" s="157">
        <v>1274.1300000000001</v>
      </c>
      <c r="F36" s="554">
        <v>0</v>
      </c>
      <c r="G36" s="147"/>
      <c r="H36" s="156">
        <v>505.82</v>
      </c>
      <c r="I36" s="157">
        <v>505.82</v>
      </c>
      <c r="J36" s="157">
        <v>0</v>
      </c>
      <c r="K36" s="1839"/>
      <c r="L36" s="34"/>
      <c r="M36" s="158">
        <f>D36/H36-1</f>
        <v>1.5189395437112019</v>
      </c>
      <c r="N36" s="102"/>
      <c r="O36" s="864">
        <f>VLOOKUP(B36,'FX rates'!$B$9:$K$114,9,FALSE)</f>
        <v>0.70691599999999999</v>
      </c>
      <c r="P36" s="864">
        <f>VLOOKUP(B36,'FX rates'!$B$9:$K$114,10,FALSE)</f>
        <v>0.70638299999999998</v>
      </c>
      <c r="Q36" s="102"/>
      <c r="R36" s="684" t="s">
        <v>150</v>
      </c>
      <c r="S36" s="1082">
        <f t="shared" ref="S36:S55" si="10">SUM(T36:U36)</f>
        <v>1802.3782174968455</v>
      </c>
      <c r="T36" s="157">
        <f t="shared" si="5"/>
        <v>1802.3782174968455</v>
      </c>
      <c r="U36" s="554">
        <f t="shared" si="6"/>
        <v>0</v>
      </c>
      <c r="V36" s="177"/>
      <c r="W36" s="1082">
        <f t="shared" si="2"/>
        <v>716.07046035932353</v>
      </c>
      <c r="X36" s="157">
        <f t="shared" si="3"/>
        <v>716.07046035932353</v>
      </c>
      <c r="Y36" s="554">
        <f t="shared" si="4"/>
        <v>0</v>
      </c>
      <c r="Z36" s="185"/>
      <c r="AA36" s="34"/>
      <c r="AB36" s="158">
        <f>S36/W36-1</f>
        <v>1.5170403155471792</v>
      </c>
      <c r="AC36" s="159"/>
      <c r="AD36" s="185"/>
      <c r="AE36" s="185"/>
    </row>
    <row r="37" spans="1:31" ht="12" customHeight="1" x14ac:dyDescent="0.25">
      <c r="A37" s="102"/>
      <c r="B37" s="126" t="s">
        <v>151</v>
      </c>
      <c r="C37" s="313" t="s">
        <v>64</v>
      </c>
      <c r="D37" s="1219">
        <v>1566.85</v>
      </c>
      <c r="E37" s="157">
        <v>1563.41</v>
      </c>
      <c r="F37" s="554">
        <v>3.44</v>
      </c>
      <c r="G37" s="147"/>
      <c r="H37" s="156">
        <v>2040.7</v>
      </c>
      <c r="I37" s="157">
        <v>1967.75</v>
      </c>
      <c r="J37" s="157">
        <v>72.95</v>
      </c>
      <c r="K37" s="1839"/>
      <c r="L37" s="34"/>
      <c r="M37" s="158">
        <f t="shared" ref="M37:M54" si="11">D37/H37-1</f>
        <v>-0.23219973538491701</v>
      </c>
      <c r="N37" s="102"/>
      <c r="O37" s="864">
        <f>VLOOKUP(B37,'FX rates'!$B$9:$K$114,9,FALSE)</f>
        <v>0.88666800000000001</v>
      </c>
      <c r="P37" s="864">
        <f>VLOOKUP(B37,'FX rates'!$B$9:$K$114,10,FALSE)</f>
        <v>0.90380700000000003</v>
      </c>
      <c r="Q37" s="102"/>
      <c r="R37" s="684" t="s">
        <v>151</v>
      </c>
      <c r="S37" s="1082">
        <f t="shared" si="10"/>
        <v>1767.1214028249581</v>
      </c>
      <c r="T37" s="157">
        <f t="shared" si="5"/>
        <v>1763.2417094109633</v>
      </c>
      <c r="U37" s="554">
        <f t="shared" si="6"/>
        <v>3.879693413994866</v>
      </c>
      <c r="V37" s="177"/>
      <c r="W37" s="1082">
        <f t="shared" si="2"/>
        <v>2257.8935547080291</v>
      </c>
      <c r="X37" s="157">
        <f t="shared" si="3"/>
        <v>2177.1794199425317</v>
      </c>
      <c r="Y37" s="554">
        <f t="shared" si="4"/>
        <v>80.714134765497505</v>
      </c>
      <c r="Z37" s="185"/>
      <c r="AA37" s="34"/>
      <c r="AB37" s="158">
        <f t="shared" ref="AB37:AB54" si="12">S37/W37-1</f>
        <v>-0.21735840950506335</v>
      </c>
      <c r="AC37" s="159"/>
      <c r="AD37" s="185"/>
      <c r="AE37" s="185"/>
    </row>
    <row r="38" spans="1:31" ht="12" customHeight="1" x14ac:dyDescent="0.25">
      <c r="A38" s="102"/>
      <c r="B38" s="126" t="s">
        <v>731</v>
      </c>
      <c r="C38" s="313" t="s">
        <v>64</v>
      </c>
      <c r="D38" s="1219">
        <f>SUM(F38:F38)</f>
        <v>519907.59999999992</v>
      </c>
      <c r="E38" s="184">
        <v>0</v>
      </c>
      <c r="F38" s="157">
        <v>519907.59999999992</v>
      </c>
      <c r="G38" s="147"/>
      <c r="H38" s="156">
        <f t="shared" ref="H38" si="13">SUM(I38:J38)</f>
        <v>621027.30000000005</v>
      </c>
      <c r="I38" s="157">
        <v>0</v>
      </c>
      <c r="J38" s="157">
        <v>621027.30000000005</v>
      </c>
      <c r="K38" s="1839"/>
      <c r="L38" s="34"/>
      <c r="M38" s="158">
        <f t="shared" si="11"/>
        <v>-0.16282649732145449</v>
      </c>
      <c r="N38" s="102"/>
      <c r="O38" s="864">
        <f>VLOOKUP(B38,'FX rates'!$B$9:$K$114,9,FALSE)</f>
        <v>0.88666800000000001</v>
      </c>
      <c r="P38" s="864">
        <f>VLOOKUP(B38,'FX rates'!$B$9:$K$114,10,FALSE)</f>
        <v>0.90380700000000003</v>
      </c>
      <c r="Q38" s="102"/>
      <c r="R38" s="684" t="s">
        <v>731</v>
      </c>
      <c r="S38" s="1082">
        <f t="shared" si="10"/>
        <v>586361.07314124331</v>
      </c>
      <c r="T38" s="157">
        <f t="shared" si="5"/>
        <v>0</v>
      </c>
      <c r="U38" s="554">
        <f t="shared" si="6"/>
        <v>586361.07314124331</v>
      </c>
      <c r="V38" s="177"/>
      <c r="W38" s="1082">
        <f t="shared" si="2"/>
        <v>687123.79966076836</v>
      </c>
      <c r="X38" s="157">
        <f t="shared" si="3"/>
        <v>0</v>
      </c>
      <c r="Y38" s="554">
        <f t="shared" si="4"/>
        <v>687123.79966076836</v>
      </c>
      <c r="Z38" s="185"/>
      <c r="AA38" s="34"/>
      <c r="AB38" s="158">
        <f>S38/W38-1</f>
        <v>-0.14664420963045</v>
      </c>
      <c r="AC38" s="159"/>
      <c r="AD38" s="185"/>
      <c r="AE38" s="185"/>
    </row>
    <row r="39" spans="1:31" ht="12" customHeight="1" x14ac:dyDescent="0.25">
      <c r="A39" s="102"/>
      <c r="B39" s="31" t="s">
        <v>154</v>
      </c>
      <c r="C39" s="313" t="s">
        <v>64</v>
      </c>
      <c r="D39" s="1219">
        <v>28168.9</v>
      </c>
      <c r="E39" s="157">
        <v>28168.9</v>
      </c>
      <c r="F39" s="554">
        <v>0</v>
      </c>
      <c r="G39" s="147"/>
      <c r="H39" s="156">
        <v>28337.3</v>
      </c>
      <c r="I39" s="157">
        <v>28337.3</v>
      </c>
      <c r="J39" s="157">
        <v>0</v>
      </c>
      <c r="K39" s="1839"/>
      <c r="L39" s="34"/>
      <c r="M39" s="158">
        <f t="shared" si="11"/>
        <v>-5.9426974341239003E-3</v>
      </c>
      <c r="N39" s="102"/>
      <c r="O39" s="864">
        <f>VLOOKUP(B39,'FX rates'!$B$9:$K$114,9,FALSE)</f>
        <v>0.88666800000000001</v>
      </c>
      <c r="P39" s="864">
        <f>VLOOKUP(B39,'FX rates'!$B$9:$K$114,10,FALSE)</f>
        <v>0.90380700000000003</v>
      </c>
      <c r="Q39" s="102"/>
      <c r="R39" s="36" t="s">
        <v>154</v>
      </c>
      <c r="S39" s="1082">
        <f t="shared" si="10"/>
        <v>31769.388316709301</v>
      </c>
      <c r="T39" s="157">
        <f t="shared" si="5"/>
        <v>31769.388316709301</v>
      </c>
      <c r="U39" s="554">
        <f t="shared" si="6"/>
        <v>0</v>
      </c>
      <c r="V39" s="177"/>
      <c r="W39" s="1082">
        <f t="shared" si="2"/>
        <v>31353.264579716684</v>
      </c>
      <c r="X39" s="157">
        <f t="shared" si="3"/>
        <v>31353.264579716684</v>
      </c>
      <c r="Y39" s="554">
        <f t="shared" si="4"/>
        <v>0</v>
      </c>
      <c r="Z39" s="185"/>
      <c r="AA39" s="34"/>
      <c r="AB39" s="158">
        <f t="shared" si="12"/>
        <v>1.3272102365436522E-2</v>
      </c>
      <c r="AC39" s="159"/>
      <c r="AD39" s="185"/>
      <c r="AE39" s="185"/>
    </row>
    <row r="40" spans="1:31" ht="12" customHeight="1" x14ac:dyDescent="0.25">
      <c r="A40" s="177"/>
      <c r="B40" s="31" t="s">
        <v>68</v>
      </c>
      <c r="C40" s="313" t="s">
        <v>69</v>
      </c>
      <c r="D40" s="1219">
        <v>15686.83</v>
      </c>
      <c r="E40" s="157">
        <v>15686.8</v>
      </c>
      <c r="F40" s="554">
        <v>0</v>
      </c>
      <c r="G40" s="541"/>
      <c r="H40" s="156">
        <v>12792.7</v>
      </c>
      <c r="I40" s="157">
        <v>12788.7</v>
      </c>
      <c r="J40" s="157">
        <v>4</v>
      </c>
      <c r="K40" s="1839"/>
      <c r="L40" s="34"/>
      <c r="M40" s="158">
        <f t="shared" si="11"/>
        <v>0.22623292971772946</v>
      </c>
      <c r="N40" s="177"/>
      <c r="O40" s="864">
        <f>VLOOKUP(B40,'FX rates'!$B$9:$K$114,9,FALSE)</f>
        <v>3.644018</v>
      </c>
      <c r="P40" s="864">
        <f>VLOOKUP(B40,'FX rates'!$B$9:$K$114,10,FALSE)</f>
        <v>3.0224500000000001</v>
      </c>
      <c r="Q40" s="177"/>
      <c r="R40" s="36" t="s">
        <v>68</v>
      </c>
      <c r="S40" s="1082">
        <f t="shared" si="10"/>
        <v>4304.8085931518444</v>
      </c>
      <c r="T40" s="157">
        <f t="shared" si="5"/>
        <v>4304.8085931518444</v>
      </c>
      <c r="U40" s="554">
        <f t="shared" si="6"/>
        <v>0</v>
      </c>
      <c r="V40" s="177"/>
      <c r="W40" s="1082">
        <f t="shared" si="2"/>
        <v>4232.559678406591</v>
      </c>
      <c r="X40" s="157">
        <f t="shared" si="3"/>
        <v>4231.2362487386063</v>
      </c>
      <c r="Y40" s="554">
        <f t="shared" si="4"/>
        <v>1.3234296679845821</v>
      </c>
      <c r="Z40" s="185"/>
      <c r="AA40" s="34"/>
      <c r="AB40" s="158">
        <f t="shared" si="12"/>
        <v>1.7069792332485845E-2</v>
      </c>
      <c r="AC40" s="159"/>
      <c r="AD40" s="185"/>
      <c r="AE40" s="185"/>
    </row>
    <row r="41" spans="1:31" ht="12" customHeight="1" x14ac:dyDescent="0.25">
      <c r="A41" s="102"/>
      <c r="B41" s="31" t="s">
        <v>70</v>
      </c>
      <c r="C41" s="313" t="s">
        <v>71</v>
      </c>
      <c r="D41" s="1219">
        <v>24051.26</v>
      </c>
      <c r="E41" s="157">
        <v>24051.3</v>
      </c>
      <c r="F41" s="554">
        <v>0</v>
      </c>
      <c r="G41" s="147"/>
      <c r="H41" s="156">
        <v>18379.43</v>
      </c>
      <c r="I41" s="157">
        <v>18379.43</v>
      </c>
      <c r="J41" s="157">
        <v>0</v>
      </c>
      <c r="K41" s="1839"/>
      <c r="L41" s="34"/>
      <c r="M41" s="158">
        <f t="shared" si="11"/>
        <v>0.30859662133156451</v>
      </c>
      <c r="N41" s="102"/>
      <c r="O41" s="864">
        <f>VLOOKUP(B41,'FX rates'!$B$9:$K$114,9,FALSE)</f>
        <v>9.5778090000000002</v>
      </c>
      <c r="P41" s="864">
        <f>VLOOKUP(B41,'FX rates'!$B$9:$K$114,10,FALSE)</f>
        <v>9.7287599999999994</v>
      </c>
      <c r="Q41" s="102"/>
      <c r="R41" s="36" t="s">
        <v>70</v>
      </c>
      <c r="S41" s="1082">
        <f t="shared" si="10"/>
        <v>2511.1484265347117</v>
      </c>
      <c r="T41" s="157">
        <f t="shared" si="5"/>
        <v>2511.1484265347117</v>
      </c>
      <c r="U41" s="554">
        <f t="shared" si="6"/>
        <v>0</v>
      </c>
      <c r="V41" s="177"/>
      <c r="W41" s="1082">
        <f t="shared" si="2"/>
        <v>1889.1852610199039</v>
      </c>
      <c r="X41" s="157">
        <f t="shared" si="3"/>
        <v>1889.1852610199039</v>
      </c>
      <c r="Y41" s="554">
        <f t="shared" si="4"/>
        <v>0</v>
      </c>
      <c r="Z41" s="185"/>
      <c r="AA41" s="34"/>
      <c r="AB41" s="158">
        <f t="shared" si="12"/>
        <v>0.32922296100226411</v>
      </c>
      <c r="AC41" s="159"/>
      <c r="AD41" s="185"/>
      <c r="AE41" s="185"/>
    </row>
    <row r="42" spans="1:31" ht="12" customHeight="1" x14ac:dyDescent="0.25">
      <c r="A42" s="102"/>
      <c r="B42" s="31" t="s">
        <v>72</v>
      </c>
      <c r="C42" s="313" t="s">
        <v>64</v>
      </c>
      <c r="D42" s="1219">
        <v>17.8</v>
      </c>
      <c r="E42" s="157">
        <v>17.8</v>
      </c>
      <c r="F42" s="554">
        <v>0</v>
      </c>
      <c r="G42" s="147"/>
      <c r="H42" s="156">
        <v>18.579999999999998</v>
      </c>
      <c r="I42" s="157">
        <v>18.579999999999998</v>
      </c>
      <c r="J42" s="157">
        <v>0</v>
      </c>
      <c r="K42" s="1839"/>
      <c r="L42" s="34"/>
      <c r="M42" s="158">
        <f t="shared" si="11"/>
        <v>-4.1980624327233484E-2</v>
      </c>
      <c r="N42" s="102"/>
      <c r="O42" s="864">
        <f>VLOOKUP(B42,'FX rates'!$B$9:$K$114,9,FALSE)</f>
        <v>0.88666800000000001</v>
      </c>
      <c r="P42" s="864">
        <f>VLOOKUP(B42,'FX rates'!$B$9:$K$114,10,FALSE)</f>
        <v>0.90380700000000003</v>
      </c>
      <c r="Q42" s="102"/>
      <c r="R42" s="36" t="s">
        <v>72</v>
      </c>
      <c r="S42" s="1082">
        <f t="shared" si="10"/>
        <v>20.075157781717621</v>
      </c>
      <c r="T42" s="157">
        <f t="shared" si="5"/>
        <v>20.075157781717621</v>
      </c>
      <c r="U42" s="554">
        <f t="shared" si="6"/>
        <v>0</v>
      </c>
      <c r="V42" s="177"/>
      <c r="W42" s="1082">
        <f t="shared" si="2"/>
        <v>20.557486277490657</v>
      </c>
      <c r="X42" s="157">
        <f t="shared" si="3"/>
        <v>20.557486277490657</v>
      </c>
      <c r="Y42" s="554">
        <f t="shared" si="4"/>
        <v>0</v>
      </c>
      <c r="Z42" s="185"/>
      <c r="AA42" s="34"/>
      <c r="AB42" s="158">
        <f t="shared" si="12"/>
        <v>-2.3462425768522088E-2</v>
      </c>
      <c r="AC42" s="159"/>
      <c r="AD42" s="185"/>
      <c r="AE42" s="185"/>
    </row>
    <row r="43" spans="1:31" ht="12" customHeight="1" x14ac:dyDescent="0.25">
      <c r="A43" s="102"/>
      <c r="B43" s="31" t="s">
        <v>73</v>
      </c>
      <c r="C43" s="313" t="s">
        <v>64</v>
      </c>
      <c r="D43" s="1219">
        <v>18337.7</v>
      </c>
      <c r="E43" s="157">
        <v>12306.4</v>
      </c>
      <c r="F43" s="554">
        <v>6031.3</v>
      </c>
      <c r="G43" s="147"/>
      <c r="H43" s="156">
        <v>16156.1</v>
      </c>
      <c r="I43" s="157">
        <v>12578.7</v>
      </c>
      <c r="J43" s="157">
        <v>3577.4</v>
      </c>
      <c r="K43" s="1839"/>
      <c r="L43" s="34"/>
      <c r="M43" s="158">
        <f t="shared" si="11"/>
        <v>0.13503258831029763</v>
      </c>
      <c r="N43" s="102"/>
      <c r="O43" s="864">
        <f>VLOOKUP(B43,'FX rates'!$B$9:$K$114,9,FALSE)</f>
        <v>0.88666800000000001</v>
      </c>
      <c r="P43" s="864">
        <f>VLOOKUP(B43,'FX rates'!$B$9:$K$114,10,FALSE)</f>
        <v>0.90380700000000003</v>
      </c>
      <c r="Q43" s="102"/>
      <c r="R43" s="36" t="s">
        <v>73</v>
      </c>
      <c r="S43" s="1082">
        <f t="shared" si="10"/>
        <v>20681.585441224899</v>
      </c>
      <c r="T43" s="157">
        <f t="shared" si="5"/>
        <v>13879.377624996052</v>
      </c>
      <c r="U43" s="554">
        <f t="shared" si="6"/>
        <v>6802.2078162288481</v>
      </c>
      <c r="V43" s="177"/>
      <c r="W43" s="1082">
        <f t="shared" si="2"/>
        <v>17875.608398695738</v>
      </c>
      <c r="X43" s="157">
        <f t="shared" si="3"/>
        <v>13917.462467097512</v>
      </c>
      <c r="Y43" s="554">
        <f t="shared" si="4"/>
        <v>3958.1459315982283</v>
      </c>
      <c r="Z43" s="185"/>
      <c r="AA43" s="34"/>
      <c r="AB43" s="158">
        <f t="shared" si="12"/>
        <v>0.15697239388696249</v>
      </c>
      <c r="AC43" s="159"/>
      <c r="AD43" s="185"/>
      <c r="AE43" s="185"/>
    </row>
    <row r="44" spans="1:31" ht="12" customHeight="1" x14ac:dyDescent="0.25">
      <c r="A44" s="102"/>
      <c r="B44" s="126" t="s">
        <v>456</v>
      </c>
      <c r="C44" s="313" t="s">
        <v>75</v>
      </c>
      <c r="D44" s="1219">
        <v>25588.408789000001</v>
      </c>
      <c r="E44" s="157">
        <v>25588.408789000001</v>
      </c>
      <c r="F44" s="554">
        <v>0</v>
      </c>
      <c r="G44" s="147"/>
      <c r="H44" s="156">
        <v>5823.865941</v>
      </c>
      <c r="I44" s="157">
        <v>5823.865941</v>
      </c>
      <c r="J44" s="157">
        <v>0</v>
      </c>
      <c r="K44" s="1839"/>
      <c r="L44" s="34"/>
      <c r="M44" s="158">
        <f t="shared" si="11"/>
        <v>3.3937152826368608</v>
      </c>
      <c r="N44" s="102"/>
      <c r="O44" s="864">
        <f>VLOOKUP(B44,'FX rates'!$B$9:$K$114,9,FALSE)</f>
        <v>17.812836000000001</v>
      </c>
      <c r="P44" s="864">
        <f>VLOOKUP(B44,'FX rates'!$B$9:$K$114,10,FALSE)</f>
        <v>10.021100000000001</v>
      </c>
      <c r="Q44" s="102"/>
      <c r="R44" s="684" t="s">
        <v>456</v>
      </c>
      <c r="S44" s="1082">
        <f t="shared" si="10"/>
        <v>1436.515150591405</v>
      </c>
      <c r="T44" s="157">
        <f t="shared" si="5"/>
        <v>1436.515150591405</v>
      </c>
      <c r="U44" s="554">
        <f t="shared" si="6"/>
        <v>0</v>
      </c>
      <c r="V44" s="177"/>
      <c r="W44" s="1082">
        <f t="shared" si="2"/>
        <v>581.16034577042433</v>
      </c>
      <c r="X44" s="157">
        <f t="shared" si="3"/>
        <v>581.16034577042433</v>
      </c>
      <c r="Y44" s="554">
        <f t="shared" si="4"/>
        <v>0</v>
      </c>
      <c r="Z44" s="185"/>
      <c r="AA44" s="34"/>
      <c r="AB44" s="158">
        <f t="shared" si="12"/>
        <v>1.4718051757076891</v>
      </c>
      <c r="AC44" s="159"/>
      <c r="AD44" s="185"/>
      <c r="AE44" s="185"/>
    </row>
    <row r="45" spans="1:31" ht="12" customHeight="1" x14ac:dyDescent="0.25">
      <c r="A45" s="102"/>
      <c r="B45" s="31" t="s">
        <v>76</v>
      </c>
      <c r="C45" s="313" t="s">
        <v>64</v>
      </c>
      <c r="D45" s="1219">
        <v>49532</v>
      </c>
      <c r="E45" s="157">
        <v>49443</v>
      </c>
      <c r="F45" s="554">
        <v>89</v>
      </c>
      <c r="G45" s="147"/>
      <c r="H45" s="156">
        <v>31997</v>
      </c>
      <c r="I45" s="157">
        <v>31954</v>
      </c>
      <c r="J45" s="157">
        <v>43</v>
      </c>
      <c r="K45" s="1839"/>
      <c r="L45" s="34"/>
      <c r="M45" s="158">
        <f t="shared" si="11"/>
        <v>0.54802012688689561</v>
      </c>
      <c r="N45" s="102"/>
      <c r="O45" s="864">
        <f>VLOOKUP(B45,'FX rates'!$B$9:$K$114,9,FALSE)</f>
        <v>0.88666800000000001</v>
      </c>
      <c r="P45" s="864">
        <f>VLOOKUP(B45,'FX rates'!$B$9:$K$114,10,FALSE)</f>
        <v>0.90380700000000003</v>
      </c>
      <c r="Q45" s="102"/>
      <c r="R45" s="36" t="s">
        <v>76</v>
      </c>
      <c r="S45" s="1082">
        <f t="shared" si="10"/>
        <v>55863.07389011445</v>
      </c>
      <c r="T45" s="157">
        <f t="shared" si="5"/>
        <v>55762.69810120586</v>
      </c>
      <c r="U45" s="554">
        <f t="shared" si="6"/>
        <v>100.37578890858811</v>
      </c>
      <c r="V45" s="177"/>
      <c r="W45" s="1082">
        <f t="shared" si="2"/>
        <v>35402.46977507366</v>
      </c>
      <c r="X45" s="157">
        <f t="shared" si="3"/>
        <v>35354.893246013802</v>
      </c>
      <c r="Y45" s="554">
        <f t="shared" si="4"/>
        <v>47.576529059854593</v>
      </c>
      <c r="Z45" s="185"/>
      <c r="AA45" s="34"/>
      <c r="AB45" s="158">
        <f t="shared" si="12"/>
        <v>0.57794284537308727</v>
      </c>
      <c r="AC45" s="159"/>
      <c r="AD45" s="185"/>
      <c r="AE45" s="185"/>
    </row>
    <row r="46" spans="1:31" ht="12" customHeight="1" x14ac:dyDescent="0.25">
      <c r="A46" s="102"/>
      <c r="B46" s="31" t="s">
        <v>77</v>
      </c>
      <c r="C46" s="313" t="s">
        <v>64</v>
      </c>
      <c r="D46" s="1219">
        <v>25022.1</v>
      </c>
      <c r="E46" s="157">
        <v>24912.400000000001</v>
      </c>
      <c r="F46" s="554">
        <v>109.67</v>
      </c>
      <c r="G46" s="147"/>
      <c r="H46" s="156">
        <v>21191.43</v>
      </c>
      <c r="I46" s="157">
        <v>21018.9</v>
      </c>
      <c r="J46" s="157">
        <v>172.53</v>
      </c>
      <c r="K46" s="1839"/>
      <c r="L46" s="34"/>
      <c r="M46" s="158">
        <f t="shared" si="11"/>
        <v>0.18076505455271308</v>
      </c>
      <c r="N46" s="102"/>
      <c r="O46" s="864">
        <f>VLOOKUP(B46,'FX rates'!$B$9:$K$114,9,FALSE)</f>
        <v>0.88666800000000001</v>
      </c>
      <c r="P46" s="864">
        <f>VLOOKUP(B46,'FX rates'!$B$9:$K$114,10,FALSE)</f>
        <v>0.90380700000000003</v>
      </c>
      <c r="Q46" s="102"/>
      <c r="R46" s="36" t="s">
        <v>77</v>
      </c>
      <c r="S46" s="1082">
        <f t="shared" si="10"/>
        <v>28220.337262650733</v>
      </c>
      <c r="T46" s="157">
        <f t="shared" si="5"/>
        <v>28096.649478722589</v>
      </c>
      <c r="U46" s="554">
        <f t="shared" si="6"/>
        <v>123.68778392814447</v>
      </c>
      <c r="V46" s="177"/>
      <c r="W46" s="1082">
        <f t="shared" si="2"/>
        <v>23446.853144531964</v>
      </c>
      <c r="X46" s="157">
        <f t="shared" si="3"/>
        <v>23255.960619911111</v>
      </c>
      <c r="Y46" s="554">
        <f t="shared" si="4"/>
        <v>190.89252462085378</v>
      </c>
      <c r="Z46" s="185"/>
      <c r="AA46" s="34"/>
      <c r="AB46" s="158">
        <f t="shared" si="12"/>
        <v>0.20358741058742003</v>
      </c>
      <c r="AC46" s="159"/>
      <c r="AD46" s="185"/>
      <c r="AE46" s="185"/>
    </row>
    <row r="47" spans="1:31" ht="12" customHeight="1" x14ac:dyDescent="0.25">
      <c r="A47" s="102"/>
      <c r="B47" s="31" t="s">
        <v>78</v>
      </c>
      <c r="C47" s="313" t="s">
        <v>79</v>
      </c>
      <c r="D47" s="1219">
        <v>417329.27</v>
      </c>
      <c r="E47" s="157">
        <v>301009</v>
      </c>
      <c r="F47" s="554">
        <v>116320</v>
      </c>
      <c r="G47" s="147"/>
      <c r="H47" s="156">
        <v>379199</v>
      </c>
      <c r="I47" s="157">
        <v>250481</v>
      </c>
      <c r="J47" s="157">
        <v>128718</v>
      </c>
      <c r="K47" s="1839"/>
      <c r="L47" s="34"/>
      <c r="M47" s="158">
        <f t="shared" si="11"/>
        <v>0.10055477466976437</v>
      </c>
      <c r="N47" s="102"/>
      <c r="O47" s="864">
        <f>VLOOKUP(B47,'FX rates'!$B$9:$K$114,9,FALSE)</f>
        <v>13.295512</v>
      </c>
      <c r="P47" s="864">
        <f>VLOOKUP(B47,'FX rates'!$B$9:$K$114,10,FALSE)</f>
        <v>14.6919</v>
      </c>
      <c r="Q47" s="102"/>
      <c r="R47" s="36" t="s">
        <v>78</v>
      </c>
      <c r="S47" s="1082">
        <f t="shared" si="10"/>
        <v>31388.712221086331</v>
      </c>
      <c r="T47" s="157">
        <f t="shared" si="5"/>
        <v>22639.895327084807</v>
      </c>
      <c r="U47" s="554">
        <f t="shared" si="6"/>
        <v>8748.8168940015239</v>
      </c>
      <c r="V47" s="177"/>
      <c r="W47" s="1082">
        <f t="shared" si="2"/>
        <v>25810.072216663604</v>
      </c>
      <c r="X47" s="157">
        <f t="shared" si="3"/>
        <v>17048.918111340263</v>
      </c>
      <c r="Y47" s="554">
        <f t="shared" si="4"/>
        <v>8761.1541053233414</v>
      </c>
      <c r="Z47" s="185"/>
      <c r="AA47" s="34"/>
      <c r="AB47" s="158">
        <f t="shared" si="12"/>
        <v>0.21614197579892958</v>
      </c>
      <c r="AC47" s="159"/>
      <c r="AD47" s="185"/>
      <c r="AE47" s="185"/>
    </row>
    <row r="48" spans="1:31" ht="12" customHeight="1" x14ac:dyDescent="0.25">
      <c r="A48" s="102"/>
      <c r="B48" s="31" t="s">
        <v>80</v>
      </c>
      <c r="C48" s="313" t="s">
        <v>81</v>
      </c>
      <c r="D48" s="1219">
        <v>1421.57242165</v>
      </c>
      <c r="E48" s="157">
        <v>1362.5766116500001</v>
      </c>
      <c r="F48" s="554">
        <v>58.995809999999999</v>
      </c>
      <c r="G48" s="147"/>
      <c r="H48" s="156">
        <v>5066.78061325</v>
      </c>
      <c r="I48" s="157">
        <v>4996.8901348500003</v>
      </c>
      <c r="J48" s="157">
        <v>69.890478400000006</v>
      </c>
      <c r="K48" s="1839"/>
      <c r="L48" s="34"/>
      <c r="M48" s="158">
        <f t="shared" si="11"/>
        <v>-0.71943280553089572</v>
      </c>
      <c r="N48" s="102"/>
      <c r="O48" s="864">
        <f>VLOOKUP(B48,'FX rates'!$B$9:$K$114,9,FALSE)</f>
        <v>324.408793</v>
      </c>
      <c r="P48" s="864">
        <f>VLOOKUP(B48,'FX rates'!$B$9:$K$114,10,FALSE)</f>
        <v>339.55200000000002</v>
      </c>
      <c r="Q48" s="102"/>
      <c r="R48" s="36" t="s">
        <v>80</v>
      </c>
      <c r="S48" s="1082">
        <f t="shared" si="10"/>
        <v>4.3820403525560421</v>
      </c>
      <c r="T48" s="157">
        <f t="shared" si="5"/>
        <v>4.2001839686571012</v>
      </c>
      <c r="U48" s="554">
        <f t="shared" si="6"/>
        <v>0.18185638389894074</v>
      </c>
      <c r="V48" s="177"/>
      <c r="W48" s="1082">
        <f t="shared" si="2"/>
        <v>14.921957795124163</v>
      </c>
      <c r="X48" s="157">
        <f t="shared" si="3"/>
        <v>14.716126351339412</v>
      </c>
      <c r="Y48" s="554">
        <f t="shared" si="4"/>
        <v>0.20583144378475168</v>
      </c>
      <c r="Z48" s="185"/>
      <c r="AA48" s="34"/>
      <c r="AB48" s="158">
        <f t="shared" si="12"/>
        <v>-0.70633609793562746</v>
      </c>
      <c r="AC48" s="159"/>
      <c r="AD48" s="185"/>
      <c r="AE48" s="185"/>
    </row>
    <row r="49" spans="1:29" ht="12" customHeight="1" x14ac:dyDescent="0.25">
      <c r="A49" s="102"/>
      <c r="B49" s="31" t="s">
        <v>84</v>
      </c>
      <c r="C49" s="313" t="s">
        <v>85</v>
      </c>
      <c r="D49" s="1219">
        <v>762272.03</v>
      </c>
      <c r="E49" s="157">
        <v>755641</v>
      </c>
      <c r="F49" s="554">
        <v>6630.56</v>
      </c>
      <c r="G49" s="147"/>
      <c r="H49" s="156">
        <v>688292.42</v>
      </c>
      <c r="I49" s="157">
        <v>686590</v>
      </c>
      <c r="J49" s="157">
        <v>1702.42</v>
      </c>
      <c r="K49" s="1839"/>
      <c r="L49" s="34"/>
      <c r="M49" s="158">
        <f t="shared" si="11"/>
        <v>0.10748281958415284</v>
      </c>
      <c r="N49" s="102"/>
      <c r="O49" s="864">
        <f>VLOOKUP(B49,'FX rates'!$B$9:$K$114,9,FALSE)</f>
        <v>58.282719999999998</v>
      </c>
      <c r="P49" s="864">
        <f>VLOOKUP(B49,'FX rates'!$B$9:$K$114,10,FALSE)</f>
        <v>66.912499999999994</v>
      </c>
      <c r="Q49" s="102"/>
      <c r="R49" s="36" t="s">
        <v>84</v>
      </c>
      <c r="S49" s="1082">
        <f t="shared" si="10"/>
        <v>13078.860423810007</v>
      </c>
      <c r="T49" s="157">
        <f t="shared" si="5"/>
        <v>12965.094971545597</v>
      </c>
      <c r="U49" s="554">
        <f t="shared" si="6"/>
        <v>113.76545226441046</v>
      </c>
      <c r="V49" s="177"/>
      <c r="W49" s="1082">
        <f t="shared" si="2"/>
        <v>10286.454997197832</v>
      </c>
      <c r="X49" s="157">
        <f t="shared" si="3"/>
        <v>10261.012516345974</v>
      </c>
      <c r="Y49" s="554">
        <f t="shared" si="4"/>
        <v>25.442480851858775</v>
      </c>
      <c r="Z49" s="185"/>
      <c r="AA49" s="34"/>
      <c r="AB49" s="158">
        <f t="shared" si="12"/>
        <v>0.27146431179379715</v>
      </c>
      <c r="AC49" s="159"/>
    </row>
    <row r="50" spans="1:29" ht="12" customHeight="1" x14ac:dyDescent="0.25">
      <c r="A50" s="102"/>
      <c r="B50" s="31" t="s">
        <v>88</v>
      </c>
      <c r="C50" s="313" t="s">
        <v>64</v>
      </c>
      <c r="D50" s="1219">
        <v>67168.800000000003</v>
      </c>
      <c r="E50" s="157">
        <v>65357.599999999999</v>
      </c>
      <c r="F50" s="554">
        <v>1811.2</v>
      </c>
      <c r="G50" s="147"/>
      <c r="H50" s="156">
        <v>62840.700000000004</v>
      </c>
      <c r="I50" s="157">
        <v>60858.9</v>
      </c>
      <c r="J50" s="157">
        <v>1981.8</v>
      </c>
      <c r="K50" s="1839"/>
      <c r="L50" s="34"/>
      <c r="M50" s="158">
        <f t="shared" si="11"/>
        <v>6.8874153215988887E-2</v>
      </c>
      <c r="N50" s="102"/>
      <c r="O50" s="864">
        <f>VLOOKUP(B50,'FX rates'!$B$9:$K$114,9,FALSE)</f>
        <v>0.88666800000000001</v>
      </c>
      <c r="P50" s="864">
        <f>VLOOKUP(B50,'FX rates'!$B$9:$K$114,10,FALSE)</f>
        <v>0.90380700000000003</v>
      </c>
      <c r="Q50" s="102"/>
      <c r="R50" s="36" t="s">
        <v>88</v>
      </c>
      <c r="S50" s="1082">
        <f t="shared" si="10"/>
        <v>75754.17179823789</v>
      </c>
      <c r="T50" s="157">
        <f t="shared" si="5"/>
        <v>73711.468103055478</v>
      </c>
      <c r="U50" s="554">
        <f t="shared" si="6"/>
        <v>2042.7036951824132</v>
      </c>
      <c r="V50" s="177"/>
      <c r="W50" s="1082">
        <f t="shared" si="2"/>
        <v>69528.892783525691</v>
      </c>
      <c r="X50" s="157">
        <f t="shared" si="3"/>
        <v>67336.16800932058</v>
      </c>
      <c r="Y50" s="554">
        <f t="shared" si="4"/>
        <v>2192.7247742051122</v>
      </c>
      <c r="Z50" s="185"/>
      <c r="AA50" s="34"/>
      <c r="AB50" s="158">
        <f t="shared" si="12"/>
        <v>8.9535138062593056E-2</v>
      </c>
      <c r="AC50" s="159"/>
    </row>
    <row r="51" spans="1:29" ht="12" customHeight="1" x14ac:dyDescent="0.25">
      <c r="A51" s="102"/>
      <c r="B51" s="31" t="s">
        <v>89</v>
      </c>
      <c r="C51" s="313" t="s">
        <v>90</v>
      </c>
      <c r="D51" s="1219">
        <v>531522.14760180993</v>
      </c>
      <c r="E51" s="157">
        <v>529329.48486322991</v>
      </c>
      <c r="F51" s="554">
        <v>2192.6627385799998</v>
      </c>
      <c r="G51" s="147"/>
      <c r="H51" s="156">
        <v>115368.26463604986</v>
      </c>
      <c r="I51" s="157">
        <v>108828.18512433986</v>
      </c>
      <c r="J51" s="157">
        <v>6540.0795117100006</v>
      </c>
      <c r="K51" s="1839"/>
      <c r="L51" s="34"/>
      <c r="M51" s="158">
        <f t="shared" si="11"/>
        <v>3.6071781462483905</v>
      </c>
      <c r="N51" s="102"/>
      <c r="O51" s="864">
        <f>VLOOKUP(B51,'FX rates'!$B$9:$K$114,9,FALSE)</f>
        <v>331.81564400000002</v>
      </c>
      <c r="P51" s="864">
        <f>VLOOKUP(B51,'FX rates'!$B$9:$K$114,10,FALSE)</f>
        <v>256.06200000000001</v>
      </c>
      <c r="Q51" s="102"/>
      <c r="R51" s="36" t="s">
        <v>89</v>
      </c>
      <c r="S51" s="1082">
        <f t="shared" si="10"/>
        <v>1601.8598194900355</v>
      </c>
      <c r="T51" s="157">
        <f t="shared" si="5"/>
        <v>1595.2517442584169</v>
      </c>
      <c r="U51" s="554">
        <f t="shared" si="6"/>
        <v>6.6080752316186748</v>
      </c>
      <c r="V51" s="177"/>
      <c r="W51" s="1082">
        <f t="shared" si="2"/>
        <v>450.54816660047118</v>
      </c>
      <c r="X51" s="157">
        <f t="shared" si="3"/>
        <v>425.00716671876285</v>
      </c>
      <c r="Y51" s="554">
        <f t="shared" si="4"/>
        <v>25.540999881708338</v>
      </c>
      <c r="Z51" s="185"/>
      <c r="AA51" s="34"/>
      <c r="AB51" s="158">
        <f t="shared" si="12"/>
        <v>2.5553575360800509</v>
      </c>
      <c r="AC51" s="159"/>
    </row>
    <row r="52" spans="1:29" ht="12" customHeight="1" x14ac:dyDescent="0.25">
      <c r="A52" s="102"/>
      <c r="B52" s="31" t="s">
        <v>91</v>
      </c>
      <c r="C52" s="313" t="s">
        <v>92</v>
      </c>
      <c r="D52" s="1219">
        <v>119453.04</v>
      </c>
      <c r="E52" s="157">
        <v>99026</v>
      </c>
      <c r="F52" s="554">
        <v>20427</v>
      </c>
      <c r="G52" s="147"/>
      <c r="H52" s="156">
        <v>94180.5</v>
      </c>
      <c r="I52" s="157">
        <v>84142.5</v>
      </c>
      <c r="J52" s="157">
        <v>10038</v>
      </c>
      <c r="K52" s="1839"/>
      <c r="L52" s="34"/>
      <c r="M52" s="158">
        <f t="shared" si="11"/>
        <v>0.26834153566821151</v>
      </c>
      <c r="N52" s="102"/>
      <c r="O52" s="864">
        <f>VLOOKUP(B52,'FX rates'!$B$9:$K$114,9,FALSE)</f>
        <v>8.2638119999999997</v>
      </c>
      <c r="P52" s="864">
        <f>VLOOKUP(B52,'FX rates'!$B$9:$K$114,10,FALSE)</f>
        <v>8.3936399999999995</v>
      </c>
      <c r="Q52" s="102"/>
      <c r="R52" s="36" t="s">
        <v>91</v>
      </c>
      <c r="S52" s="1082">
        <f t="shared" si="10"/>
        <v>14454.951298504857</v>
      </c>
      <c r="T52" s="157">
        <f t="shared" si="5"/>
        <v>11983.089644343314</v>
      </c>
      <c r="U52" s="554">
        <f t="shared" si="6"/>
        <v>2471.861654161542</v>
      </c>
      <c r="V52" s="177"/>
      <c r="W52" s="1082">
        <f t="shared" si="2"/>
        <v>11220.459776688063</v>
      </c>
      <c r="X52" s="157">
        <f t="shared" si="3"/>
        <v>10024.554305402662</v>
      </c>
      <c r="Y52" s="554">
        <f t="shared" si="4"/>
        <v>1195.905471285402</v>
      </c>
      <c r="Z52" s="185"/>
      <c r="AA52" s="34"/>
      <c r="AB52" s="158">
        <f t="shared" si="12"/>
        <v>0.28826728905858756</v>
      </c>
      <c r="AC52" s="159"/>
    </row>
    <row r="53" spans="1:29" ht="12" customHeight="1" x14ac:dyDescent="0.25">
      <c r="A53" s="102"/>
      <c r="B53" s="126" t="s">
        <v>172</v>
      </c>
      <c r="C53" s="313" t="s">
        <v>96</v>
      </c>
      <c r="D53" s="1219">
        <v>19551.2</v>
      </c>
      <c r="E53" s="157">
        <v>19551.2</v>
      </c>
      <c r="F53" s="554" t="s">
        <v>123</v>
      </c>
      <c r="G53" s="147"/>
      <c r="H53" s="156">
        <v>8853.39</v>
      </c>
      <c r="I53" s="157">
        <v>8853.39</v>
      </c>
      <c r="J53" s="157" t="s">
        <v>123</v>
      </c>
      <c r="K53" s="1839"/>
      <c r="L53" s="34"/>
      <c r="M53" s="158">
        <f t="shared" si="11"/>
        <v>1.2083292388565288</v>
      </c>
      <c r="N53" s="102"/>
      <c r="O53" s="864">
        <f>VLOOKUP(B53,'FX rates'!$B$9:$K$114,9,FALSE)</f>
        <v>3.747865</v>
      </c>
      <c r="P53" s="864">
        <f>VLOOKUP(B53,'FX rates'!$B$9:$K$114,10,FALSE)</f>
        <v>3.7484500000000001</v>
      </c>
      <c r="Q53" s="102"/>
      <c r="R53" s="684" t="s">
        <v>172</v>
      </c>
      <c r="S53" s="1082">
        <f t="shared" si="10"/>
        <v>5216.6233308830497</v>
      </c>
      <c r="T53" s="157">
        <f t="shared" si="5"/>
        <v>5216.6233308830497</v>
      </c>
      <c r="U53" s="554" t="str">
        <f t="shared" si="6"/>
        <v>NA</v>
      </c>
      <c r="V53" s="177"/>
      <c r="W53" s="1082">
        <f t="shared" si="2"/>
        <v>2361.8802438341181</v>
      </c>
      <c r="X53" s="157">
        <f t="shared" si="3"/>
        <v>2361.8802438341181</v>
      </c>
      <c r="Y53" s="554" t="str">
        <f t="shared" si="4"/>
        <v>NA</v>
      </c>
      <c r="Z53" s="185"/>
      <c r="AA53" s="34"/>
      <c r="AB53" s="158">
        <f t="shared" si="12"/>
        <v>1.2086739344644895</v>
      </c>
      <c r="AC53" s="159"/>
    </row>
    <row r="54" spans="1:29" ht="12" customHeight="1" x14ac:dyDescent="0.25">
      <c r="A54" s="102"/>
      <c r="B54" s="31" t="s">
        <v>97</v>
      </c>
      <c r="C54" s="313" t="s">
        <v>98</v>
      </c>
      <c r="D54" s="1219">
        <v>8297.58</v>
      </c>
      <c r="E54" s="157">
        <v>8021.04</v>
      </c>
      <c r="F54" s="554">
        <v>276.54000000000002</v>
      </c>
      <c r="G54" s="147"/>
      <c r="H54" s="156">
        <v>7265.29</v>
      </c>
      <c r="I54" s="157">
        <v>7180.58</v>
      </c>
      <c r="J54" s="157">
        <v>84.71</v>
      </c>
      <c r="K54" s="1839"/>
      <c r="L54" s="34"/>
      <c r="M54" s="158">
        <f t="shared" si="11"/>
        <v>0.14208517485193295</v>
      </c>
      <c r="N54" s="102"/>
      <c r="O54" s="864">
        <f>VLOOKUP(B54,'FX rates'!$B$9:$K$114,9,FALSE)</f>
        <v>0.98431800000000003</v>
      </c>
      <c r="P54" s="864">
        <f>VLOOKUP(B54,'FX rates'!$B$9:$K$114,10,FALSE)</f>
        <v>0.98497199999999996</v>
      </c>
      <c r="Q54" s="102"/>
      <c r="R54" s="36" t="s">
        <v>97</v>
      </c>
      <c r="S54" s="1082">
        <f t="shared" si="10"/>
        <v>8429.7757432049402</v>
      </c>
      <c r="T54" s="157">
        <f t="shared" si="5"/>
        <v>8148.8299512962276</v>
      </c>
      <c r="U54" s="554">
        <f t="shared" si="6"/>
        <v>280.94579190871247</v>
      </c>
      <c r="V54" s="177"/>
      <c r="W54" s="1082">
        <f t="shared" si="2"/>
        <v>7376.138611046812</v>
      </c>
      <c r="X54" s="157">
        <f t="shared" si="3"/>
        <v>7290.1361663072657</v>
      </c>
      <c r="Y54" s="554">
        <f t="shared" si="4"/>
        <v>86.002444739545894</v>
      </c>
      <c r="Z54" s="185"/>
      <c r="AA54" s="34"/>
      <c r="AB54" s="158">
        <f t="shared" si="12"/>
        <v>0.14284399842759976</v>
      </c>
      <c r="AC54" s="159"/>
    </row>
    <row r="55" spans="1:29" ht="12" customHeight="1" x14ac:dyDescent="0.25">
      <c r="A55" s="102"/>
      <c r="B55" s="37" t="s">
        <v>101</v>
      </c>
      <c r="C55" s="316" t="s">
        <v>102</v>
      </c>
      <c r="D55" s="552">
        <v>30954</v>
      </c>
      <c r="E55" s="555">
        <v>30954</v>
      </c>
      <c r="F55" s="556" t="s">
        <v>123</v>
      </c>
      <c r="G55" s="147"/>
      <c r="H55" s="718">
        <v>26699</v>
      </c>
      <c r="I55" s="719">
        <v>26699</v>
      </c>
      <c r="J55" s="719" t="s">
        <v>123</v>
      </c>
      <c r="K55" s="1839"/>
      <c r="L55" s="34"/>
      <c r="M55" s="161">
        <f>D55/H55-1</f>
        <v>0.15936926476647062</v>
      </c>
      <c r="N55" s="102"/>
      <c r="O55" s="865">
        <f>VLOOKUP(B55,'FX rates'!$B$9:$K$114,9,FALSE)</f>
        <v>3.5946069999999999</v>
      </c>
      <c r="P55" s="865">
        <f>VLOOKUP(B55,'FX rates'!$B$9:$K$114,10,FALSE)</f>
        <v>3.8356699999999999</v>
      </c>
      <c r="Q55" s="102"/>
      <c r="R55" s="39" t="s">
        <v>101</v>
      </c>
      <c r="S55" s="1083">
        <f t="shared" si="10"/>
        <v>8611.233439427453</v>
      </c>
      <c r="T55" s="555">
        <f>IF(E55="NA", "NA", E55/$O55)</f>
        <v>8611.233439427453</v>
      </c>
      <c r="U55" s="556" t="str">
        <f>IF(F55="NA", "NA", F55/$O55)</f>
        <v>NA</v>
      </c>
      <c r="V55" s="177"/>
      <c r="W55" s="1083">
        <f t="shared" si="2"/>
        <v>6960.7135128934451</v>
      </c>
      <c r="X55" s="555">
        <f t="shared" si="3"/>
        <v>6960.7135128934451</v>
      </c>
      <c r="Y55" s="556" t="str">
        <f t="shared" si="4"/>
        <v>NA</v>
      </c>
      <c r="Z55" s="185"/>
      <c r="AA55" s="34"/>
      <c r="AB55" s="161">
        <f>S55/W55-1</f>
        <v>0.23711935902500825</v>
      </c>
      <c r="AC55" s="159"/>
    </row>
    <row r="56" spans="1:29" ht="12" customHeight="1" x14ac:dyDescent="0.25">
      <c r="A56" s="102"/>
      <c r="B56" s="102"/>
      <c r="C56" s="102"/>
      <c r="D56" s="147"/>
      <c r="E56" s="147"/>
      <c r="F56" s="147"/>
      <c r="G56" s="147"/>
      <c r="H56" s="147"/>
      <c r="I56" s="147"/>
      <c r="J56" s="147"/>
      <c r="K56" s="1839"/>
      <c r="L56" s="102"/>
      <c r="M56" s="102"/>
      <c r="N56" s="102"/>
      <c r="O56" s="102"/>
      <c r="P56" s="102"/>
      <c r="Q56" s="102"/>
      <c r="R56" s="140" t="s">
        <v>26</v>
      </c>
      <c r="S56" s="164">
        <f>SUM(S35:S55)</f>
        <v>894009.5002819678</v>
      </c>
      <c r="V56" s="177"/>
      <c r="W56" s="164">
        <f>SUM(W35:W55)</f>
        <v>939253.02994816005</v>
      </c>
      <c r="X56" s="28"/>
      <c r="Y56" s="28"/>
      <c r="Z56" s="185"/>
      <c r="AA56" s="102"/>
      <c r="AB56" s="163">
        <f>S56/W56-1</f>
        <v>-4.8169692536088382E-2</v>
      </c>
      <c r="AC56" s="179"/>
    </row>
    <row r="57" spans="1:29" ht="12" customHeight="1" x14ac:dyDescent="0.25">
      <c r="A57" s="102"/>
      <c r="B57" s="180"/>
      <c r="C57" s="102"/>
      <c r="D57" s="102"/>
      <c r="E57" s="102"/>
      <c r="F57" s="102"/>
      <c r="G57" s="102"/>
      <c r="H57" s="102"/>
      <c r="I57" s="102"/>
      <c r="J57" s="102"/>
      <c r="K57" s="1839"/>
      <c r="L57" s="102"/>
      <c r="M57" s="102"/>
      <c r="N57" s="102"/>
      <c r="O57" s="102"/>
      <c r="P57" s="102"/>
      <c r="Q57" s="102"/>
      <c r="R57" s="102"/>
      <c r="S57" s="164"/>
      <c r="T57" s="28"/>
      <c r="U57" s="28"/>
      <c r="V57" s="177"/>
      <c r="W57" s="164"/>
      <c r="X57" s="28"/>
      <c r="Y57" s="28"/>
      <c r="Z57" s="185"/>
      <c r="AA57" s="102"/>
      <c r="AB57" s="181"/>
      <c r="AC57" s="179"/>
    </row>
    <row r="58" spans="1:29" ht="12" customHeight="1" x14ac:dyDescent="0.25">
      <c r="A58" s="102"/>
      <c r="B58" s="71"/>
      <c r="C58" s="102"/>
      <c r="D58" s="102"/>
      <c r="E58" s="102"/>
      <c r="F58" s="102"/>
      <c r="G58" s="102"/>
      <c r="H58" s="102"/>
      <c r="I58" s="102"/>
      <c r="J58" s="102"/>
      <c r="K58" s="1839"/>
      <c r="L58" s="102"/>
      <c r="M58" s="102"/>
      <c r="N58" s="102"/>
      <c r="O58" s="44"/>
      <c r="P58" s="102"/>
      <c r="Q58" s="102"/>
      <c r="R58" s="73" t="s">
        <v>124</v>
      </c>
      <c r="S58" s="716">
        <f>SUM(S14,S32,S56)</f>
        <v>25757165.815440189</v>
      </c>
      <c r="T58" s="716"/>
      <c r="U58" s="716"/>
      <c r="V58" s="716"/>
      <c r="W58" s="716">
        <f>SUM(W14,W32,W56)</f>
        <v>25284110.717010349</v>
      </c>
      <c r="X58" s="716"/>
      <c r="Y58" s="716"/>
      <c r="Z58" s="185"/>
      <c r="AA58" s="73"/>
      <c r="AB58" s="717">
        <f>(S58-W58)/W58</f>
        <v>1.8709580246837932E-2</v>
      </c>
      <c r="AC58" s="179"/>
    </row>
    <row r="59" spans="1:29" ht="12" customHeight="1" x14ac:dyDescent="0.25">
      <c r="O59" s="44"/>
      <c r="W59" s="164"/>
      <c r="X59" s="223"/>
      <c r="Y59" s="223"/>
      <c r="Z59" s="185"/>
    </row>
    <row r="60" spans="1:29" ht="12" customHeight="1" x14ac:dyDescent="0.25">
      <c r="B60" s="77" t="s">
        <v>104</v>
      </c>
      <c r="O60" s="44"/>
      <c r="R60" s="77"/>
      <c r="Z60" s="185"/>
    </row>
    <row r="61" spans="1:29" ht="12" customHeight="1" x14ac:dyDescent="0.25">
      <c r="B61" s="77" t="s">
        <v>105</v>
      </c>
      <c r="R61" s="77"/>
      <c r="Z61" s="185"/>
    </row>
    <row r="62" spans="1:29" ht="12" customHeight="1" x14ac:dyDescent="0.25">
      <c r="B62" s="84" t="s">
        <v>106</v>
      </c>
      <c r="R62" s="84"/>
      <c r="Z62" s="185"/>
    </row>
    <row r="63" spans="1:29" ht="12" customHeight="1" x14ac:dyDescent="0.25">
      <c r="B63" s="77" t="s">
        <v>125</v>
      </c>
      <c r="R63" s="77"/>
      <c r="Z63" s="185"/>
    </row>
    <row r="64" spans="1:29" ht="12" customHeight="1" x14ac:dyDescent="0.25">
      <c r="B64" s="77" t="s">
        <v>126</v>
      </c>
      <c r="R64" s="77"/>
      <c r="Z64" s="185"/>
    </row>
    <row r="65" spans="2:26" ht="12" customHeight="1" x14ac:dyDescent="0.25">
      <c r="B65" s="2"/>
      <c r="R65" s="2"/>
      <c r="Z65" s="185"/>
    </row>
    <row r="66" spans="2:26" ht="12" customHeight="1" x14ac:dyDescent="0.25">
      <c r="B66" s="70" t="s">
        <v>109</v>
      </c>
      <c r="C66" s="2"/>
      <c r="D66" s="2"/>
      <c r="E66" s="2"/>
      <c r="F66" s="2"/>
      <c r="R66" s="72"/>
    </row>
    <row r="67" spans="2:26" ht="12" customHeight="1" x14ac:dyDescent="0.25">
      <c r="B67" s="70" t="s">
        <v>110</v>
      </c>
      <c r="C67" s="2"/>
      <c r="D67" s="2"/>
      <c r="E67" s="2"/>
      <c r="F67" s="2"/>
      <c r="R67" s="72"/>
    </row>
    <row r="68" spans="2:26" ht="12" customHeight="1" x14ac:dyDescent="0.25">
      <c r="B68" s="70" t="s">
        <v>114</v>
      </c>
      <c r="C68" s="2"/>
      <c r="D68" s="2"/>
      <c r="E68" s="2"/>
      <c r="F68" s="2"/>
      <c r="R68" s="72"/>
    </row>
    <row r="69" spans="2:26" ht="12" customHeight="1" x14ac:dyDescent="0.25">
      <c r="B69" s="70" t="s">
        <v>577</v>
      </c>
      <c r="C69" s="2"/>
      <c r="D69" s="2"/>
      <c r="E69" s="2"/>
      <c r="F69" s="2"/>
      <c r="R69" s="72"/>
    </row>
    <row r="70" spans="2:26" ht="12" customHeight="1" x14ac:dyDescent="0.25">
      <c r="B70" s="70" t="s">
        <v>111</v>
      </c>
      <c r="C70" s="2"/>
      <c r="D70" s="2"/>
      <c r="E70" s="2"/>
      <c r="F70" s="2"/>
      <c r="R70" s="72"/>
    </row>
    <row r="71" spans="2:26" ht="12" customHeight="1" x14ac:dyDescent="0.25">
      <c r="B71" s="70" t="s">
        <v>112</v>
      </c>
      <c r="C71" s="2"/>
      <c r="D71" s="2"/>
      <c r="E71" s="2"/>
      <c r="F71" s="2"/>
      <c r="R71" s="72"/>
    </row>
    <row r="72" spans="2:26" ht="12" customHeight="1" x14ac:dyDescent="0.25">
      <c r="B72" s="70" t="s">
        <v>113</v>
      </c>
      <c r="C72" s="2"/>
      <c r="D72" s="2"/>
      <c r="E72" s="2"/>
      <c r="F72" s="2"/>
      <c r="R72" s="72"/>
    </row>
    <row r="73" spans="2:26" ht="12" customHeight="1" x14ac:dyDescent="0.25">
      <c r="B73" s="3" t="s">
        <v>579</v>
      </c>
      <c r="C73" s="2"/>
      <c r="D73" s="2"/>
      <c r="E73" s="2"/>
      <c r="F73" s="2"/>
      <c r="R73" s="72"/>
    </row>
    <row r="74" spans="2:26" ht="12" customHeight="1" x14ac:dyDescent="0.25">
      <c r="B74" s="70" t="s">
        <v>116</v>
      </c>
      <c r="C74" s="2"/>
      <c r="D74" s="2"/>
      <c r="E74" s="2"/>
      <c r="F74" s="2"/>
      <c r="R74" s="72"/>
    </row>
    <row r="75" spans="2:26" ht="12" customHeight="1" x14ac:dyDescent="0.25">
      <c r="B75" s="70" t="s">
        <v>614</v>
      </c>
      <c r="C75" s="2"/>
      <c r="D75" s="2"/>
      <c r="E75" s="2"/>
      <c r="F75" s="2"/>
      <c r="R75" s="72"/>
    </row>
    <row r="76" spans="2:26" ht="12" customHeight="1" x14ac:dyDescent="0.25">
      <c r="B76" s="70" t="s">
        <v>667</v>
      </c>
      <c r="C76" s="2"/>
      <c r="D76" s="2"/>
      <c r="E76" s="2"/>
      <c r="F76" s="2"/>
    </row>
    <row r="77" spans="2:26" ht="12" customHeight="1" x14ac:dyDescent="0.25">
      <c r="B77" s="70" t="s">
        <v>115</v>
      </c>
      <c r="C77" s="2"/>
      <c r="D77" s="2"/>
      <c r="E77" s="2"/>
      <c r="F77" s="2"/>
    </row>
    <row r="78" spans="2:26" ht="12" customHeight="1" x14ac:dyDescent="0.25">
      <c r="B78" s="70" t="s">
        <v>118</v>
      </c>
      <c r="C78" s="2"/>
      <c r="D78" s="2"/>
      <c r="E78" s="2"/>
      <c r="F78" s="2"/>
      <c r="R78" s="82"/>
    </row>
    <row r="79" spans="2:26" ht="12" customHeight="1" x14ac:dyDescent="0.25">
      <c r="R79" s="102"/>
    </row>
  </sheetData>
  <mergeCells count="15">
    <mergeCell ref="AB5:AB7"/>
    <mergeCell ref="D6:D7"/>
    <mergeCell ref="H6:H7"/>
    <mergeCell ref="S6:S7"/>
    <mergeCell ref="W6:W7"/>
    <mergeCell ref="O5:O7"/>
    <mergeCell ref="P5:P7"/>
    <mergeCell ref="R5:R7"/>
    <mergeCell ref="S5:U5"/>
    <mergeCell ref="W5:Y5"/>
    <mergeCell ref="B5:B7"/>
    <mergeCell ref="C5:C7"/>
    <mergeCell ref="D5:F5"/>
    <mergeCell ref="H5:J5"/>
    <mergeCell ref="M5:M7"/>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AJ110"/>
  <sheetViews>
    <sheetView showGridLines="0" zoomScale="85" zoomScaleNormal="85" workbookViewId="0">
      <selection activeCell="K94" sqref="K94"/>
    </sheetView>
  </sheetViews>
  <sheetFormatPr defaultColWidth="11.42578125" defaultRowHeight="15" x14ac:dyDescent="0.25"/>
  <cols>
    <col min="1" max="1" width="2.85546875" style="3" customWidth="1"/>
    <col min="2" max="2" width="45.85546875" style="3" customWidth="1"/>
    <col min="3" max="3" width="5.28515625" style="3" customWidth="1"/>
    <col min="4" max="7" width="15.7109375" style="3" customWidth="1"/>
    <col min="8" max="8" width="2.85546875" style="3" customWidth="1"/>
    <col min="9" max="12" width="15.7109375" style="3" customWidth="1"/>
    <col min="13" max="13" width="2.85546875" style="101" customWidth="1"/>
    <col min="14" max="14" width="2.85546875" style="3" customWidth="1"/>
    <col min="15" max="15" width="10.85546875" style="3" customWidth="1"/>
    <col min="16" max="16" width="2.85546875" style="3" customWidth="1"/>
    <col min="17" max="18" width="15.7109375" style="3" customWidth="1"/>
    <col min="19" max="20" width="2.85546875" style="3" customWidth="1"/>
    <col min="21" max="21" width="45.85546875" style="3" customWidth="1"/>
    <col min="22" max="25" width="15.7109375" style="3" customWidth="1"/>
    <col min="26" max="26" width="2.85546875" style="3" customWidth="1"/>
    <col min="27" max="30" width="15.7109375" style="3" customWidth="1"/>
    <col min="31" max="32" width="2.85546875" style="3" customWidth="1"/>
    <col min="33" max="33" width="10.85546875" style="3" customWidth="1"/>
    <col min="34" max="34" width="2.85546875" style="3" customWidth="1"/>
    <col min="35" max="256" width="11.42578125" style="2"/>
    <col min="257" max="257" width="2.85546875" style="2" customWidth="1"/>
    <col min="258" max="258" width="45.85546875" style="2" customWidth="1"/>
    <col min="259" max="259" width="5.28515625" style="2" customWidth="1"/>
    <col min="260" max="263" width="15.7109375" style="2" customWidth="1"/>
    <col min="264" max="264" width="2.85546875" style="2" customWidth="1"/>
    <col min="265" max="268" width="15.7109375" style="2" customWidth="1"/>
    <col min="269" max="270" width="2.85546875" style="2" customWidth="1"/>
    <col min="271" max="271" width="10.85546875" style="2" customWidth="1"/>
    <col min="272" max="272" width="2.85546875" style="2" customWidth="1"/>
    <col min="273" max="274" width="15.7109375" style="2" customWidth="1"/>
    <col min="275" max="276" width="2.85546875" style="2" customWidth="1"/>
    <col min="277" max="277" width="45.85546875" style="2" customWidth="1"/>
    <col min="278" max="281" width="15.7109375" style="2" customWidth="1"/>
    <col min="282" max="282" width="2.85546875" style="2" customWidth="1"/>
    <col min="283" max="286" width="15.7109375" style="2" customWidth="1"/>
    <col min="287" max="288" width="2.85546875" style="2" customWidth="1"/>
    <col min="289" max="289" width="10.85546875" style="2" customWidth="1"/>
    <col min="290" max="290" width="2.85546875" style="2" customWidth="1"/>
    <col min="291" max="512" width="11.42578125" style="2"/>
    <col min="513" max="513" width="2.85546875" style="2" customWidth="1"/>
    <col min="514" max="514" width="45.85546875" style="2" customWidth="1"/>
    <col min="515" max="515" width="5.28515625" style="2" customWidth="1"/>
    <col min="516" max="519" width="15.7109375" style="2" customWidth="1"/>
    <col min="520" max="520" width="2.85546875" style="2" customWidth="1"/>
    <col min="521" max="524" width="15.7109375" style="2" customWidth="1"/>
    <col min="525" max="526" width="2.85546875" style="2" customWidth="1"/>
    <col min="527" max="527" width="10.85546875" style="2" customWidth="1"/>
    <col min="528" max="528" width="2.85546875" style="2" customWidth="1"/>
    <col min="529" max="530" width="15.7109375" style="2" customWidth="1"/>
    <col min="531" max="532" width="2.85546875" style="2" customWidth="1"/>
    <col min="533" max="533" width="45.85546875" style="2" customWidth="1"/>
    <col min="534" max="537" width="15.7109375" style="2" customWidth="1"/>
    <col min="538" max="538" width="2.85546875" style="2" customWidth="1"/>
    <col min="539" max="542" width="15.7109375" style="2" customWidth="1"/>
    <col min="543" max="544" width="2.85546875" style="2" customWidth="1"/>
    <col min="545" max="545" width="10.85546875" style="2" customWidth="1"/>
    <col min="546" max="546" width="2.85546875" style="2" customWidth="1"/>
    <col min="547" max="768" width="11.42578125" style="2"/>
    <col min="769" max="769" width="2.85546875" style="2" customWidth="1"/>
    <col min="770" max="770" width="45.85546875" style="2" customWidth="1"/>
    <col min="771" max="771" width="5.28515625" style="2" customWidth="1"/>
    <col min="772" max="775" width="15.7109375" style="2" customWidth="1"/>
    <col min="776" max="776" width="2.85546875" style="2" customWidth="1"/>
    <col min="777" max="780" width="15.7109375" style="2" customWidth="1"/>
    <col min="781" max="782" width="2.85546875" style="2" customWidth="1"/>
    <col min="783" max="783" width="10.85546875" style="2" customWidth="1"/>
    <col min="784" max="784" width="2.85546875" style="2" customWidth="1"/>
    <col min="785" max="786" width="15.7109375" style="2" customWidth="1"/>
    <col min="787" max="788" width="2.85546875" style="2" customWidth="1"/>
    <col min="789" max="789" width="45.85546875" style="2" customWidth="1"/>
    <col min="790" max="793" width="15.7109375" style="2" customWidth="1"/>
    <col min="794" max="794" width="2.85546875" style="2" customWidth="1"/>
    <col min="795" max="798" width="15.7109375" style="2" customWidth="1"/>
    <col min="799" max="800" width="2.85546875" style="2" customWidth="1"/>
    <col min="801" max="801" width="10.85546875" style="2" customWidth="1"/>
    <col min="802" max="802" width="2.85546875" style="2" customWidth="1"/>
    <col min="803" max="1024" width="11.42578125" style="2"/>
    <col min="1025" max="1025" width="2.85546875" style="2" customWidth="1"/>
    <col min="1026" max="1026" width="45.85546875" style="2" customWidth="1"/>
    <col min="1027" max="1027" width="5.28515625" style="2" customWidth="1"/>
    <col min="1028" max="1031" width="15.7109375" style="2" customWidth="1"/>
    <col min="1032" max="1032" width="2.85546875" style="2" customWidth="1"/>
    <col min="1033" max="1036" width="15.7109375" style="2" customWidth="1"/>
    <col min="1037" max="1038" width="2.85546875" style="2" customWidth="1"/>
    <col min="1039" max="1039" width="10.85546875" style="2" customWidth="1"/>
    <col min="1040" max="1040" width="2.85546875" style="2" customWidth="1"/>
    <col min="1041" max="1042" width="15.7109375" style="2" customWidth="1"/>
    <col min="1043" max="1044" width="2.85546875" style="2" customWidth="1"/>
    <col min="1045" max="1045" width="45.85546875" style="2" customWidth="1"/>
    <col min="1046" max="1049" width="15.7109375" style="2" customWidth="1"/>
    <col min="1050" max="1050" width="2.85546875" style="2" customWidth="1"/>
    <col min="1051" max="1054" width="15.7109375" style="2" customWidth="1"/>
    <col min="1055" max="1056" width="2.85546875" style="2" customWidth="1"/>
    <col min="1057" max="1057" width="10.85546875" style="2" customWidth="1"/>
    <col min="1058" max="1058" width="2.85546875" style="2" customWidth="1"/>
    <col min="1059" max="1280" width="11.42578125" style="2"/>
    <col min="1281" max="1281" width="2.85546875" style="2" customWidth="1"/>
    <col min="1282" max="1282" width="45.85546875" style="2" customWidth="1"/>
    <col min="1283" max="1283" width="5.28515625" style="2" customWidth="1"/>
    <col min="1284" max="1287" width="15.7109375" style="2" customWidth="1"/>
    <col min="1288" max="1288" width="2.85546875" style="2" customWidth="1"/>
    <col min="1289" max="1292" width="15.7109375" style="2" customWidth="1"/>
    <col min="1293" max="1294" width="2.85546875" style="2" customWidth="1"/>
    <col min="1295" max="1295" width="10.85546875" style="2" customWidth="1"/>
    <col min="1296" max="1296" width="2.85546875" style="2" customWidth="1"/>
    <col min="1297" max="1298" width="15.7109375" style="2" customWidth="1"/>
    <col min="1299" max="1300" width="2.85546875" style="2" customWidth="1"/>
    <col min="1301" max="1301" width="45.85546875" style="2" customWidth="1"/>
    <col min="1302" max="1305" width="15.7109375" style="2" customWidth="1"/>
    <col min="1306" max="1306" width="2.85546875" style="2" customWidth="1"/>
    <col min="1307" max="1310" width="15.7109375" style="2" customWidth="1"/>
    <col min="1311" max="1312" width="2.85546875" style="2" customWidth="1"/>
    <col min="1313" max="1313" width="10.85546875" style="2" customWidth="1"/>
    <col min="1314" max="1314" width="2.85546875" style="2" customWidth="1"/>
    <col min="1315" max="1536" width="11.42578125" style="2"/>
    <col min="1537" max="1537" width="2.85546875" style="2" customWidth="1"/>
    <col min="1538" max="1538" width="45.85546875" style="2" customWidth="1"/>
    <col min="1539" max="1539" width="5.28515625" style="2" customWidth="1"/>
    <col min="1540" max="1543" width="15.7109375" style="2" customWidth="1"/>
    <col min="1544" max="1544" width="2.85546875" style="2" customWidth="1"/>
    <col min="1545" max="1548" width="15.7109375" style="2" customWidth="1"/>
    <col min="1549" max="1550" width="2.85546875" style="2" customWidth="1"/>
    <col min="1551" max="1551" width="10.85546875" style="2" customWidth="1"/>
    <col min="1552" max="1552" width="2.85546875" style="2" customWidth="1"/>
    <col min="1553" max="1554" width="15.7109375" style="2" customWidth="1"/>
    <col min="1555" max="1556" width="2.85546875" style="2" customWidth="1"/>
    <col min="1557" max="1557" width="45.85546875" style="2" customWidth="1"/>
    <col min="1558" max="1561" width="15.7109375" style="2" customWidth="1"/>
    <col min="1562" max="1562" width="2.85546875" style="2" customWidth="1"/>
    <col min="1563" max="1566" width="15.7109375" style="2" customWidth="1"/>
    <col min="1567" max="1568" width="2.85546875" style="2" customWidth="1"/>
    <col min="1569" max="1569" width="10.85546875" style="2" customWidth="1"/>
    <col min="1570" max="1570" width="2.85546875" style="2" customWidth="1"/>
    <col min="1571" max="1792" width="11.42578125" style="2"/>
    <col min="1793" max="1793" width="2.85546875" style="2" customWidth="1"/>
    <col min="1794" max="1794" width="45.85546875" style="2" customWidth="1"/>
    <col min="1795" max="1795" width="5.28515625" style="2" customWidth="1"/>
    <col min="1796" max="1799" width="15.7109375" style="2" customWidth="1"/>
    <col min="1800" max="1800" width="2.85546875" style="2" customWidth="1"/>
    <col min="1801" max="1804" width="15.7109375" style="2" customWidth="1"/>
    <col min="1805" max="1806" width="2.85546875" style="2" customWidth="1"/>
    <col min="1807" max="1807" width="10.85546875" style="2" customWidth="1"/>
    <col min="1808" max="1808" width="2.85546875" style="2" customWidth="1"/>
    <col min="1809" max="1810" width="15.7109375" style="2" customWidth="1"/>
    <col min="1811" max="1812" width="2.85546875" style="2" customWidth="1"/>
    <col min="1813" max="1813" width="45.85546875" style="2" customWidth="1"/>
    <col min="1814" max="1817" width="15.7109375" style="2" customWidth="1"/>
    <col min="1818" max="1818" width="2.85546875" style="2" customWidth="1"/>
    <col min="1819" max="1822" width="15.7109375" style="2" customWidth="1"/>
    <col min="1823" max="1824" width="2.85546875" style="2" customWidth="1"/>
    <col min="1825" max="1825" width="10.85546875" style="2" customWidth="1"/>
    <col min="1826" max="1826" width="2.85546875" style="2" customWidth="1"/>
    <col min="1827" max="2048" width="11.42578125" style="2"/>
    <col min="2049" max="2049" width="2.85546875" style="2" customWidth="1"/>
    <col min="2050" max="2050" width="45.85546875" style="2" customWidth="1"/>
    <col min="2051" max="2051" width="5.28515625" style="2" customWidth="1"/>
    <col min="2052" max="2055" width="15.7109375" style="2" customWidth="1"/>
    <col min="2056" max="2056" width="2.85546875" style="2" customWidth="1"/>
    <col min="2057" max="2060" width="15.7109375" style="2" customWidth="1"/>
    <col min="2061" max="2062" width="2.85546875" style="2" customWidth="1"/>
    <col min="2063" max="2063" width="10.85546875" style="2" customWidth="1"/>
    <col min="2064" max="2064" width="2.85546875" style="2" customWidth="1"/>
    <col min="2065" max="2066" width="15.7109375" style="2" customWidth="1"/>
    <col min="2067" max="2068" width="2.85546875" style="2" customWidth="1"/>
    <col min="2069" max="2069" width="45.85546875" style="2" customWidth="1"/>
    <col min="2070" max="2073" width="15.7109375" style="2" customWidth="1"/>
    <col min="2074" max="2074" width="2.85546875" style="2" customWidth="1"/>
    <col min="2075" max="2078" width="15.7109375" style="2" customWidth="1"/>
    <col min="2079" max="2080" width="2.85546875" style="2" customWidth="1"/>
    <col min="2081" max="2081" width="10.85546875" style="2" customWidth="1"/>
    <col min="2082" max="2082" width="2.85546875" style="2" customWidth="1"/>
    <col min="2083" max="2304" width="11.42578125" style="2"/>
    <col min="2305" max="2305" width="2.85546875" style="2" customWidth="1"/>
    <col min="2306" max="2306" width="45.85546875" style="2" customWidth="1"/>
    <col min="2307" max="2307" width="5.28515625" style="2" customWidth="1"/>
    <col min="2308" max="2311" width="15.7109375" style="2" customWidth="1"/>
    <col min="2312" max="2312" width="2.85546875" style="2" customWidth="1"/>
    <col min="2313" max="2316" width="15.7109375" style="2" customWidth="1"/>
    <col min="2317" max="2318" width="2.85546875" style="2" customWidth="1"/>
    <col min="2319" max="2319" width="10.85546875" style="2" customWidth="1"/>
    <col min="2320" max="2320" width="2.85546875" style="2" customWidth="1"/>
    <col min="2321" max="2322" width="15.7109375" style="2" customWidth="1"/>
    <col min="2323" max="2324" width="2.85546875" style="2" customWidth="1"/>
    <col min="2325" max="2325" width="45.85546875" style="2" customWidth="1"/>
    <col min="2326" max="2329" width="15.7109375" style="2" customWidth="1"/>
    <col min="2330" max="2330" width="2.85546875" style="2" customWidth="1"/>
    <col min="2331" max="2334" width="15.7109375" style="2" customWidth="1"/>
    <col min="2335" max="2336" width="2.85546875" style="2" customWidth="1"/>
    <col min="2337" max="2337" width="10.85546875" style="2" customWidth="1"/>
    <col min="2338" max="2338" width="2.85546875" style="2" customWidth="1"/>
    <col min="2339" max="2560" width="11.42578125" style="2"/>
    <col min="2561" max="2561" width="2.85546875" style="2" customWidth="1"/>
    <col min="2562" max="2562" width="45.85546875" style="2" customWidth="1"/>
    <col min="2563" max="2563" width="5.28515625" style="2" customWidth="1"/>
    <col min="2564" max="2567" width="15.7109375" style="2" customWidth="1"/>
    <col min="2568" max="2568" width="2.85546875" style="2" customWidth="1"/>
    <col min="2569" max="2572" width="15.7109375" style="2" customWidth="1"/>
    <col min="2573" max="2574" width="2.85546875" style="2" customWidth="1"/>
    <col min="2575" max="2575" width="10.85546875" style="2" customWidth="1"/>
    <col min="2576" max="2576" width="2.85546875" style="2" customWidth="1"/>
    <col min="2577" max="2578" width="15.7109375" style="2" customWidth="1"/>
    <col min="2579" max="2580" width="2.85546875" style="2" customWidth="1"/>
    <col min="2581" max="2581" width="45.85546875" style="2" customWidth="1"/>
    <col min="2582" max="2585" width="15.7109375" style="2" customWidth="1"/>
    <col min="2586" max="2586" width="2.85546875" style="2" customWidth="1"/>
    <col min="2587" max="2590" width="15.7109375" style="2" customWidth="1"/>
    <col min="2591" max="2592" width="2.85546875" style="2" customWidth="1"/>
    <col min="2593" max="2593" width="10.85546875" style="2" customWidth="1"/>
    <col min="2594" max="2594" width="2.85546875" style="2" customWidth="1"/>
    <col min="2595" max="2816" width="11.42578125" style="2"/>
    <col min="2817" max="2817" width="2.85546875" style="2" customWidth="1"/>
    <col min="2818" max="2818" width="45.85546875" style="2" customWidth="1"/>
    <col min="2819" max="2819" width="5.28515625" style="2" customWidth="1"/>
    <col min="2820" max="2823" width="15.7109375" style="2" customWidth="1"/>
    <col min="2824" max="2824" width="2.85546875" style="2" customWidth="1"/>
    <col min="2825" max="2828" width="15.7109375" style="2" customWidth="1"/>
    <col min="2829" max="2830" width="2.85546875" style="2" customWidth="1"/>
    <col min="2831" max="2831" width="10.85546875" style="2" customWidth="1"/>
    <col min="2832" max="2832" width="2.85546875" style="2" customWidth="1"/>
    <col min="2833" max="2834" width="15.7109375" style="2" customWidth="1"/>
    <col min="2835" max="2836" width="2.85546875" style="2" customWidth="1"/>
    <col min="2837" max="2837" width="45.85546875" style="2" customWidth="1"/>
    <col min="2838" max="2841" width="15.7109375" style="2" customWidth="1"/>
    <col min="2842" max="2842" width="2.85546875" style="2" customWidth="1"/>
    <col min="2843" max="2846" width="15.7109375" style="2" customWidth="1"/>
    <col min="2847" max="2848" width="2.85546875" style="2" customWidth="1"/>
    <col min="2849" max="2849" width="10.85546875" style="2" customWidth="1"/>
    <col min="2850" max="2850" width="2.85546875" style="2" customWidth="1"/>
    <col min="2851" max="3072" width="11.42578125" style="2"/>
    <col min="3073" max="3073" width="2.85546875" style="2" customWidth="1"/>
    <col min="3074" max="3074" width="45.85546875" style="2" customWidth="1"/>
    <col min="3075" max="3075" width="5.28515625" style="2" customWidth="1"/>
    <col min="3076" max="3079" width="15.7109375" style="2" customWidth="1"/>
    <col min="3080" max="3080" width="2.85546875" style="2" customWidth="1"/>
    <col min="3081" max="3084" width="15.7109375" style="2" customWidth="1"/>
    <col min="3085" max="3086" width="2.85546875" style="2" customWidth="1"/>
    <col min="3087" max="3087" width="10.85546875" style="2" customWidth="1"/>
    <col min="3088" max="3088" width="2.85546875" style="2" customWidth="1"/>
    <col min="3089" max="3090" width="15.7109375" style="2" customWidth="1"/>
    <col min="3091" max="3092" width="2.85546875" style="2" customWidth="1"/>
    <col min="3093" max="3093" width="45.85546875" style="2" customWidth="1"/>
    <col min="3094" max="3097" width="15.7109375" style="2" customWidth="1"/>
    <col min="3098" max="3098" width="2.85546875" style="2" customWidth="1"/>
    <col min="3099" max="3102" width="15.7109375" style="2" customWidth="1"/>
    <col min="3103" max="3104" width="2.85546875" style="2" customWidth="1"/>
    <col min="3105" max="3105" width="10.85546875" style="2" customWidth="1"/>
    <col min="3106" max="3106" width="2.85546875" style="2" customWidth="1"/>
    <col min="3107" max="3328" width="11.42578125" style="2"/>
    <col min="3329" max="3329" width="2.85546875" style="2" customWidth="1"/>
    <col min="3330" max="3330" width="45.85546875" style="2" customWidth="1"/>
    <col min="3331" max="3331" width="5.28515625" style="2" customWidth="1"/>
    <col min="3332" max="3335" width="15.7109375" style="2" customWidth="1"/>
    <col min="3336" max="3336" width="2.85546875" style="2" customWidth="1"/>
    <col min="3337" max="3340" width="15.7109375" style="2" customWidth="1"/>
    <col min="3341" max="3342" width="2.85546875" style="2" customWidth="1"/>
    <col min="3343" max="3343" width="10.85546875" style="2" customWidth="1"/>
    <col min="3344" max="3344" width="2.85546875" style="2" customWidth="1"/>
    <col min="3345" max="3346" width="15.7109375" style="2" customWidth="1"/>
    <col min="3347" max="3348" width="2.85546875" style="2" customWidth="1"/>
    <col min="3349" max="3349" width="45.85546875" style="2" customWidth="1"/>
    <col min="3350" max="3353" width="15.7109375" style="2" customWidth="1"/>
    <col min="3354" max="3354" width="2.85546875" style="2" customWidth="1"/>
    <col min="3355" max="3358" width="15.7109375" style="2" customWidth="1"/>
    <col min="3359" max="3360" width="2.85546875" style="2" customWidth="1"/>
    <col min="3361" max="3361" width="10.85546875" style="2" customWidth="1"/>
    <col min="3362" max="3362" width="2.85546875" style="2" customWidth="1"/>
    <col min="3363" max="3584" width="11.42578125" style="2"/>
    <col min="3585" max="3585" width="2.85546875" style="2" customWidth="1"/>
    <col min="3586" max="3586" width="45.85546875" style="2" customWidth="1"/>
    <col min="3587" max="3587" width="5.28515625" style="2" customWidth="1"/>
    <col min="3588" max="3591" width="15.7109375" style="2" customWidth="1"/>
    <col min="3592" max="3592" width="2.85546875" style="2" customWidth="1"/>
    <col min="3593" max="3596" width="15.7109375" style="2" customWidth="1"/>
    <col min="3597" max="3598" width="2.85546875" style="2" customWidth="1"/>
    <col min="3599" max="3599" width="10.85546875" style="2" customWidth="1"/>
    <col min="3600" max="3600" width="2.85546875" style="2" customWidth="1"/>
    <col min="3601" max="3602" width="15.7109375" style="2" customWidth="1"/>
    <col min="3603" max="3604" width="2.85546875" style="2" customWidth="1"/>
    <col min="3605" max="3605" width="45.85546875" style="2" customWidth="1"/>
    <col min="3606" max="3609" width="15.7109375" style="2" customWidth="1"/>
    <col min="3610" max="3610" width="2.85546875" style="2" customWidth="1"/>
    <col min="3611" max="3614" width="15.7109375" style="2" customWidth="1"/>
    <col min="3615" max="3616" width="2.85546875" style="2" customWidth="1"/>
    <col min="3617" max="3617" width="10.85546875" style="2" customWidth="1"/>
    <col min="3618" max="3618" width="2.85546875" style="2" customWidth="1"/>
    <col min="3619" max="3840" width="11.42578125" style="2"/>
    <col min="3841" max="3841" width="2.85546875" style="2" customWidth="1"/>
    <col min="3842" max="3842" width="45.85546875" style="2" customWidth="1"/>
    <col min="3843" max="3843" width="5.28515625" style="2" customWidth="1"/>
    <col min="3844" max="3847" width="15.7109375" style="2" customWidth="1"/>
    <col min="3848" max="3848" width="2.85546875" style="2" customWidth="1"/>
    <col min="3849" max="3852" width="15.7109375" style="2" customWidth="1"/>
    <col min="3853" max="3854" width="2.85546875" style="2" customWidth="1"/>
    <col min="3855" max="3855" width="10.85546875" style="2" customWidth="1"/>
    <col min="3856" max="3856" width="2.85546875" style="2" customWidth="1"/>
    <col min="3857" max="3858" width="15.7109375" style="2" customWidth="1"/>
    <col min="3859" max="3860" width="2.85546875" style="2" customWidth="1"/>
    <col min="3861" max="3861" width="45.85546875" style="2" customWidth="1"/>
    <col min="3862" max="3865" width="15.7109375" style="2" customWidth="1"/>
    <col min="3866" max="3866" width="2.85546875" style="2" customWidth="1"/>
    <col min="3867" max="3870" width="15.7109375" style="2" customWidth="1"/>
    <col min="3871" max="3872" width="2.85546875" style="2" customWidth="1"/>
    <col min="3873" max="3873" width="10.85546875" style="2" customWidth="1"/>
    <col min="3874" max="3874" width="2.85546875" style="2" customWidth="1"/>
    <col min="3875" max="4096" width="11.42578125" style="2"/>
    <col min="4097" max="4097" width="2.85546875" style="2" customWidth="1"/>
    <col min="4098" max="4098" width="45.85546875" style="2" customWidth="1"/>
    <col min="4099" max="4099" width="5.28515625" style="2" customWidth="1"/>
    <col min="4100" max="4103" width="15.7109375" style="2" customWidth="1"/>
    <col min="4104" max="4104" width="2.85546875" style="2" customWidth="1"/>
    <col min="4105" max="4108" width="15.7109375" style="2" customWidth="1"/>
    <col min="4109" max="4110" width="2.85546875" style="2" customWidth="1"/>
    <col min="4111" max="4111" width="10.85546875" style="2" customWidth="1"/>
    <col min="4112" max="4112" width="2.85546875" style="2" customWidth="1"/>
    <col min="4113" max="4114" width="15.7109375" style="2" customWidth="1"/>
    <col min="4115" max="4116" width="2.85546875" style="2" customWidth="1"/>
    <col min="4117" max="4117" width="45.85546875" style="2" customWidth="1"/>
    <col min="4118" max="4121" width="15.7109375" style="2" customWidth="1"/>
    <col min="4122" max="4122" width="2.85546875" style="2" customWidth="1"/>
    <col min="4123" max="4126" width="15.7109375" style="2" customWidth="1"/>
    <col min="4127" max="4128" width="2.85546875" style="2" customWidth="1"/>
    <col min="4129" max="4129" width="10.85546875" style="2" customWidth="1"/>
    <col min="4130" max="4130" width="2.85546875" style="2" customWidth="1"/>
    <col min="4131" max="4352" width="11.42578125" style="2"/>
    <col min="4353" max="4353" width="2.85546875" style="2" customWidth="1"/>
    <col min="4354" max="4354" width="45.85546875" style="2" customWidth="1"/>
    <col min="4355" max="4355" width="5.28515625" style="2" customWidth="1"/>
    <col min="4356" max="4359" width="15.7109375" style="2" customWidth="1"/>
    <col min="4360" max="4360" width="2.85546875" style="2" customWidth="1"/>
    <col min="4361" max="4364" width="15.7109375" style="2" customWidth="1"/>
    <col min="4365" max="4366" width="2.85546875" style="2" customWidth="1"/>
    <col min="4367" max="4367" width="10.85546875" style="2" customWidth="1"/>
    <col min="4368" max="4368" width="2.85546875" style="2" customWidth="1"/>
    <col min="4369" max="4370" width="15.7109375" style="2" customWidth="1"/>
    <col min="4371" max="4372" width="2.85546875" style="2" customWidth="1"/>
    <col min="4373" max="4373" width="45.85546875" style="2" customWidth="1"/>
    <col min="4374" max="4377" width="15.7109375" style="2" customWidth="1"/>
    <col min="4378" max="4378" width="2.85546875" style="2" customWidth="1"/>
    <col min="4379" max="4382" width="15.7109375" style="2" customWidth="1"/>
    <col min="4383" max="4384" width="2.85546875" style="2" customWidth="1"/>
    <col min="4385" max="4385" width="10.85546875" style="2" customWidth="1"/>
    <col min="4386" max="4386" width="2.85546875" style="2" customWidth="1"/>
    <col min="4387" max="4608" width="11.42578125" style="2"/>
    <col min="4609" max="4609" width="2.85546875" style="2" customWidth="1"/>
    <col min="4610" max="4610" width="45.85546875" style="2" customWidth="1"/>
    <col min="4611" max="4611" width="5.28515625" style="2" customWidth="1"/>
    <col min="4612" max="4615" width="15.7109375" style="2" customWidth="1"/>
    <col min="4616" max="4616" width="2.85546875" style="2" customWidth="1"/>
    <col min="4617" max="4620" width="15.7109375" style="2" customWidth="1"/>
    <col min="4621" max="4622" width="2.85546875" style="2" customWidth="1"/>
    <col min="4623" max="4623" width="10.85546875" style="2" customWidth="1"/>
    <col min="4624" max="4624" width="2.85546875" style="2" customWidth="1"/>
    <col min="4625" max="4626" width="15.7109375" style="2" customWidth="1"/>
    <col min="4627" max="4628" width="2.85546875" style="2" customWidth="1"/>
    <col min="4629" max="4629" width="45.85546875" style="2" customWidth="1"/>
    <col min="4630" max="4633" width="15.7109375" style="2" customWidth="1"/>
    <col min="4634" max="4634" width="2.85546875" style="2" customWidth="1"/>
    <col min="4635" max="4638" width="15.7109375" style="2" customWidth="1"/>
    <col min="4639" max="4640" width="2.85546875" style="2" customWidth="1"/>
    <col min="4641" max="4641" width="10.85546875" style="2" customWidth="1"/>
    <col min="4642" max="4642" width="2.85546875" style="2" customWidth="1"/>
    <col min="4643" max="4864" width="11.42578125" style="2"/>
    <col min="4865" max="4865" width="2.85546875" style="2" customWidth="1"/>
    <col min="4866" max="4866" width="45.85546875" style="2" customWidth="1"/>
    <col min="4867" max="4867" width="5.28515625" style="2" customWidth="1"/>
    <col min="4868" max="4871" width="15.7109375" style="2" customWidth="1"/>
    <col min="4872" max="4872" width="2.85546875" style="2" customWidth="1"/>
    <col min="4873" max="4876" width="15.7109375" style="2" customWidth="1"/>
    <col min="4877" max="4878" width="2.85546875" style="2" customWidth="1"/>
    <col min="4879" max="4879" width="10.85546875" style="2" customWidth="1"/>
    <col min="4880" max="4880" width="2.85546875" style="2" customWidth="1"/>
    <col min="4881" max="4882" width="15.7109375" style="2" customWidth="1"/>
    <col min="4883" max="4884" width="2.85546875" style="2" customWidth="1"/>
    <col min="4885" max="4885" width="45.85546875" style="2" customWidth="1"/>
    <col min="4886" max="4889" width="15.7109375" style="2" customWidth="1"/>
    <col min="4890" max="4890" width="2.85546875" style="2" customWidth="1"/>
    <col min="4891" max="4894" width="15.7109375" style="2" customWidth="1"/>
    <col min="4895" max="4896" width="2.85546875" style="2" customWidth="1"/>
    <col min="4897" max="4897" width="10.85546875" style="2" customWidth="1"/>
    <col min="4898" max="4898" width="2.85546875" style="2" customWidth="1"/>
    <col min="4899" max="5120" width="11.42578125" style="2"/>
    <col min="5121" max="5121" width="2.85546875" style="2" customWidth="1"/>
    <col min="5122" max="5122" width="45.85546875" style="2" customWidth="1"/>
    <col min="5123" max="5123" width="5.28515625" style="2" customWidth="1"/>
    <col min="5124" max="5127" width="15.7109375" style="2" customWidth="1"/>
    <col min="5128" max="5128" width="2.85546875" style="2" customWidth="1"/>
    <col min="5129" max="5132" width="15.7109375" style="2" customWidth="1"/>
    <col min="5133" max="5134" width="2.85546875" style="2" customWidth="1"/>
    <col min="5135" max="5135" width="10.85546875" style="2" customWidth="1"/>
    <col min="5136" max="5136" width="2.85546875" style="2" customWidth="1"/>
    <col min="5137" max="5138" width="15.7109375" style="2" customWidth="1"/>
    <col min="5139" max="5140" width="2.85546875" style="2" customWidth="1"/>
    <col min="5141" max="5141" width="45.85546875" style="2" customWidth="1"/>
    <col min="5142" max="5145" width="15.7109375" style="2" customWidth="1"/>
    <col min="5146" max="5146" width="2.85546875" style="2" customWidth="1"/>
    <col min="5147" max="5150" width="15.7109375" style="2" customWidth="1"/>
    <col min="5151" max="5152" width="2.85546875" style="2" customWidth="1"/>
    <col min="5153" max="5153" width="10.85546875" style="2" customWidth="1"/>
    <col min="5154" max="5154" width="2.85546875" style="2" customWidth="1"/>
    <col min="5155" max="5376" width="11.42578125" style="2"/>
    <col min="5377" max="5377" width="2.85546875" style="2" customWidth="1"/>
    <col min="5378" max="5378" width="45.85546875" style="2" customWidth="1"/>
    <col min="5379" max="5379" width="5.28515625" style="2" customWidth="1"/>
    <col min="5380" max="5383" width="15.7109375" style="2" customWidth="1"/>
    <col min="5384" max="5384" width="2.85546875" style="2" customWidth="1"/>
    <col min="5385" max="5388" width="15.7109375" style="2" customWidth="1"/>
    <col min="5389" max="5390" width="2.85546875" style="2" customWidth="1"/>
    <col min="5391" max="5391" width="10.85546875" style="2" customWidth="1"/>
    <col min="5392" max="5392" width="2.85546875" style="2" customWidth="1"/>
    <col min="5393" max="5394" width="15.7109375" style="2" customWidth="1"/>
    <col min="5395" max="5396" width="2.85546875" style="2" customWidth="1"/>
    <col min="5397" max="5397" width="45.85546875" style="2" customWidth="1"/>
    <col min="5398" max="5401" width="15.7109375" style="2" customWidth="1"/>
    <col min="5402" max="5402" width="2.85546875" style="2" customWidth="1"/>
    <col min="5403" max="5406" width="15.7109375" style="2" customWidth="1"/>
    <col min="5407" max="5408" width="2.85546875" style="2" customWidth="1"/>
    <col min="5409" max="5409" width="10.85546875" style="2" customWidth="1"/>
    <col min="5410" max="5410" width="2.85546875" style="2" customWidth="1"/>
    <col min="5411" max="5632" width="11.42578125" style="2"/>
    <col min="5633" max="5633" width="2.85546875" style="2" customWidth="1"/>
    <col min="5634" max="5634" width="45.85546875" style="2" customWidth="1"/>
    <col min="5635" max="5635" width="5.28515625" style="2" customWidth="1"/>
    <col min="5636" max="5639" width="15.7109375" style="2" customWidth="1"/>
    <col min="5640" max="5640" width="2.85546875" style="2" customWidth="1"/>
    <col min="5641" max="5644" width="15.7109375" style="2" customWidth="1"/>
    <col min="5645" max="5646" width="2.85546875" style="2" customWidth="1"/>
    <col min="5647" max="5647" width="10.85546875" style="2" customWidth="1"/>
    <col min="5648" max="5648" width="2.85546875" style="2" customWidth="1"/>
    <col min="5649" max="5650" width="15.7109375" style="2" customWidth="1"/>
    <col min="5651" max="5652" width="2.85546875" style="2" customWidth="1"/>
    <col min="5653" max="5653" width="45.85546875" style="2" customWidth="1"/>
    <col min="5654" max="5657" width="15.7109375" style="2" customWidth="1"/>
    <col min="5658" max="5658" width="2.85546875" style="2" customWidth="1"/>
    <col min="5659" max="5662" width="15.7109375" style="2" customWidth="1"/>
    <col min="5663" max="5664" width="2.85546875" style="2" customWidth="1"/>
    <col min="5665" max="5665" width="10.85546875" style="2" customWidth="1"/>
    <col min="5666" max="5666" width="2.85546875" style="2" customWidth="1"/>
    <col min="5667" max="5888" width="11.42578125" style="2"/>
    <col min="5889" max="5889" width="2.85546875" style="2" customWidth="1"/>
    <col min="5890" max="5890" width="45.85546875" style="2" customWidth="1"/>
    <col min="5891" max="5891" width="5.28515625" style="2" customWidth="1"/>
    <col min="5892" max="5895" width="15.7109375" style="2" customWidth="1"/>
    <col min="5896" max="5896" width="2.85546875" style="2" customWidth="1"/>
    <col min="5897" max="5900" width="15.7109375" style="2" customWidth="1"/>
    <col min="5901" max="5902" width="2.85546875" style="2" customWidth="1"/>
    <col min="5903" max="5903" width="10.85546875" style="2" customWidth="1"/>
    <col min="5904" max="5904" width="2.85546875" style="2" customWidth="1"/>
    <col min="5905" max="5906" width="15.7109375" style="2" customWidth="1"/>
    <col min="5907" max="5908" width="2.85546875" style="2" customWidth="1"/>
    <col min="5909" max="5909" width="45.85546875" style="2" customWidth="1"/>
    <col min="5910" max="5913" width="15.7109375" style="2" customWidth="1"/>
    <col min="5914" max="5914" width="2.85546875" style="2" customWidth="1"/>
    <col min="5915" max="5918" width="15.7109375" style="2" customWidth="1"/>
    <col min="5919" max="5920" width="2.85546875" style="2" customWidth="1"/>
    <col min="5921" max="5921" width="10.85546875" style="2" customWidth="1"/>
    <col min="5922" max="5922" width="2.85546875" style="2" customWidth="1"/>
    <col min="5923" max="6144" width="11.42578125" style="2"/>
    <col min="6145" max="6145" width="2.85546875" style="2" customWidth="1"/>
    <col min="6146" max="6146" width="45.85546875" style="2" customWidth="1"/>
    <col min="6147" max="6147" width="5.28515625" style="2" customWidth="1"/>
    <col min="6148" max="6151" width="15.7109375" style="2" customWidth="1"/>
    <col min="6152" max="6152" width="2.85546875" style="2" customWidth="1"/>
    <col min="6153" max="6156" width="15.7109375" style="2" customWidth="1"/>
    <col min="6157" max="6158" width="2.85546875" style="2" customWidth="1"/>
    <col min="6159" max="6159" width="10.85546875" style="2" customWidth="1"/>
    <col min="6160" max="6160" width="2.85546875" style="2" customWidth="1"/>
    <col min="6161" max="6162" width="15.7109375" style="2" customWidth="1"/>
    <col min="6163" max="6164" width="2.85546875" style="2" customWidth="1"/>
    <col min="6165" max="6165" width="45.85546875" style="2" customWidth="1"/>
    <col min="6166" max="6169" width="15.7109375" style="2" customWidth="1"/>
    <col min="6170" max="6170" width="2.85546875" style="2" customWidth="1"/>
    <col min="6171" max="6174" width="15.7109375" style="2" customWidth="1"/>
    <col min="6175" max="6176" width="2.85546875" style="2" customWidth="1"/>
    <col min="6177" max="6177" width="10.85546875" style="2" customWidth="1"/>
    <col min="6178" max="6178" width="2.85546875" style="2" customWidth="1"/>
    <col min="6179" max="6400" width="11.42578125" style="2"/>
    <col min="6401" max="6401" width="2.85546875" style="2" customWidth="1"/>
    <col min="6402" max="6402" width="45.85546875" style="2" customWidth="1"/>
    <col min="6403" max="6403" width="5.28515625" style="2" customWidth="1"/>
    <col min="6404" max="6407" width="15.7109375" style="2" customWidth="1"/>
    <col min="6408" max="6408" width="2.85546875" style="2" customWidth="1"/>
    <col min="6409" max="6412" width="15.7109375" style="2" customWidth="1"/>
    <col min="6413" max="6414" width="2.85546875" style="2" customWidth="1"/>
    <col min="6415" max="6415" width="10.85546875" style="2" customWidth="1"/>
    <col min="6416" max="6416" width="2.85546875" style="2" customWidth="1"/>
    <col min="6417" max="6418" width="15.7109375" style="2" customWidth="1"/>
    <col min="6419" max="6420" width="2.85546875" style="2" customWidth="1"/>
    <col min="6421" max="6421" width="45.85546875" style="2" customWidth="1"/>
    <col min="6422" max="6425" width="15.7109375" style="2" customWidth="1"/>
    <col min="6426" max="6426" width="2.85546875" style="2" customWidth="1"/>
    <col min="6427" max="6430" width="15.7109375" style="2" customWidth="1"/>
    <col min="6431" max="6432" width="2.85546875" style="2" customWidth="1"/>
    <col min="6433" max="6433" width="10.85546875" style="2" customWidth="1"/>
    <col min="6434" max="6434" width="2.85546875" style="2" customWidth="1"/>
    <col min="6435" max="6656" width="11.42578125" style="2"/>
    <col min="6657" max="6657" width="2.85546875" style="2" customWidth="1"/>
    <col min="6658" max="6658" width="45.85546875" style="2" customWidth="1"/>
    <col min="6659" max="6659" width="5.28515625" style="2" customWidth="1"/>
    <col min="6660" max="6663" width="15.7109375" style="2" customWidth="1"/>
    <col min="6664" max="6664" width="2.85546875" style="2" customWidth="1"/>
    <col min="6665" max="6668" width="15.7109375" style="2" customWidth="1"/>
    <col min="6669" max="6670" width="2.85546875" style="2" customWidth="1"/>
    <col min="6671" max="6671" width="10.85546875" style="2" customWidth="1"/>
    <col min="6672" max="6672" width="2.85546875" style="2" customWidth="1"/>
    <col min="6673" max="6674" width="15.7109375" style="2" customWidth="1"/>
    <col min="6675" max="6676" width="2.85546875" style="2" customWidth="1"/>
    <col min="6677" max="6677" width="45.85546875" style="2" customWidth="1"/>
    <col min="6678" max="6681" width="15.7109375" style="2" customWidth="1"/>
    <col min="6682" max="6682" width="2.85546875" style="2" customWidth="1"/>
    <col min="6683" max="6686" width="15.7109375" style="2" customWidth="1"/>
    <col min="6687" max="6688" width="2.85546875" style="2" customWidth="1"/>
    <col min="6689" max="6689" width="10.85546875" style="2" customWidth="1"/>
    <col min="6690" max="6690" width="2.85546875" style="2" customWidth="1"/>
    <col min="6691" max="6912" width="11.42578125" style="2"/>
    <col min="6913" max="6913" width="2.85546875" style="2" customWidth="1"/>
    <col min="6914" max="6914" width="45.85546875" style="2" customWidth="1"/>
    <col min="6915" max="6915" width="5.28515625" style="2" customWidth="1"/>
    <col min="6916" max="6919" width="15.7109375" style="2" customWidth="1"/>
    <col min="6920" max="6920" width="2.85546875" style="2" customWidth="1"/>
    <col min="6921" max="6924" width="15.7109375" style="2" customWidth="1"/>
    <col min="6925" max="6926" width="2.85546875" style="2" customWidth="1"/>
    <col min="6927" max="6927" width="10.85546875" style="2" customWidth="1"/>
    <col min="6928" max="6928" width="2.85546875" style="2" customWidth="1"/>
    <col min="6929" max="6930" width="15.7109375" style="2" customWidth="1"/>
    <col min="6931" max="6932" width="2.85546875" style="2" customWidth="1"/>
    <col min="6933" max="6933" width="45.85546875" style="2" customWidth="1"/>
    <col min="6934" max="6937" width="15.7109375" style="2" customWidth="1"/>
    <col min="6938" max="6938" width="2.85546875" style="2" customWidth="1"/>
    <col min="6939" max="6942" width="15.7109375" style="2" customWidth="1"/>
    <col min="6943" max="6944" width="2.85546875" style="2" customWidth="1"/>
    <col min="6945" max="6945" width="10.85546875" style="2" customWidth="1"/>
    <col min="6946" max="6946" width="2.85546875" style="2" customWidth="1"/>
    <col min="6947" max="7168" width="11.42578125" style="2"/>
    <col min="7169" max="7169" width="2.85546875" style="2" customWidth="1"/>
    <col min="7170" max="7170" width="45.85546875" style="2" customWidth="1"/>
    <col min="7171" max="7171" width="5.28515625" style="2" customWidth="1"/>
    <col min="7172" max="7175" width="15.7109375" style="2" customWidth="1"/>
    <col min="7176" max="7176" width="2.85546875" style="2" customWidth="1"/>
    <col min="7177" max="7180" width="15.7109375" style="2" customWidth="1"/>
    <col min="7181" max="7182" width="2.85546875" style="2" customWidth="1"/>
    <col min="7183" max="7183" width="10.85546875" style="2" customWidth="1"/>
    <col min="7184" max="7184" width="2.85546875" style="2" customWidth="1"/>
    <col min="7185" max="7186" width="15.7109375" style="2" customWidth="1"/>
    <col min="7187" max="7188" width="2.85546875" style="2" customWidth="1"/>
    <col min="7189" max="7189" width="45.85546875" style="2" customWidth="1"/>
    <col min="7190" max="7193" width="15.7109375" style="2" customWidth="1"/>
    <col min="7194" max="7194" width="2.85546875" style="2" customWidth="1"/>
    <col min="7195" max="7198" width="15.7109375" style="2" customWidth="1"/>
    <col min="7199" max="7200" width="2.85546875" style="2" customWidth="1"/>
    <col min="7201" max="7201" width="10.85546875" style="2" customWidth="1"/>
    <col min="7202" max="7202" width="2.85546875" style="2" customWidth="1"/>
    <col min="7203" max="7424" width="11.42578125" style="2"/>
    <col min="7425" max="7425" width="2.85546875" style="2" customWidth="1"/>
    <col min="7426" max="7426" width="45.85546875" style="2" customWidth="1"/>
    <col min="7427" max="7427" width="5.28515625" style="2" customWidth="1"/>
    <col min="7428" max="7431" width="15.7109375" style="2" customWidth="1"/>
    <col min="7432" max="7432" width="2.85546875" style="2" customWidth="1"/>
    <col min="7433" max="7436" width="15.7109375" style="2" customWidth="1"/>
    <col min="7437" max="7438" width="2.85546875" style="2" customWidth="1"/>
    <col min="7439" max="7439" width="10.85546875" style="2" customWidth="1"/>
    <col min="7440" max="7440" width="2.85546875" style="2" customWidth="1"/>
    <col min="7441" max="7442" width="15.7109375" style="2" customWidth="1"/>
    <col min="7443" max="7444" width="2.85546875" style="2" customWidth="1"/>
    <col min="7445" max="7445" width="45.85546875" style="2" customWidth="1"/>
    <col min="7446" max="7449" width="15.7109375" style="2" customWidth="1"/>
    <col min="7450" max="7450" width="2.85546875" style="2" customWidth="1"/>
    <col min="7451" max="7454" width="15.7109375" style="2" customWidth="1"/>
    <col min="7455" max="7456" width="2.85546875" style="2" customWidth="1"/>
    <col min="7457" max="7457" width="10.85546875" style="2" customWidth="1"/>
    <col min="7458" max="7458" width="2.85546875" style="2" customWidth="1"/>
    <col min="7459" max="7680" width="11.42578125" style="2"/>
    <col min="7681" max="7681" width="2.85546875" style="2" customWidth="1"/>
    <col min="7682" max="7682" width="45.85546875" style="2" customWidth="1"/>
    <col min="7683" max="7683" width="5.28515625" style="2" customWidth="1"/>
    <col min="7684" max="7687" width="15.7109375" style="2" customWidth="1"/>
    <col min="7688" max="7688" width="2.85546875" style="2" customWidth="1"/>
    <col min="7689" max="7692" width="15.7109375" style="2" customWidth="1"/>
    <col min="7693" max="7694" width="2.85546875" style="2" customWidth="1"/>
    <col min="7695" max="7695" width="10.85546875" style="2" customWidth="1"/>
    <col min="7696" max="7696" width="2.85546875" style="2" customWidth="1"/>
    <col min="7697" max="7698" width="15.7109375" style="2" customWidth="1"/>
    <col min="7699" max="7700" width="2.85546875" style="2" customWidth="1"/>
    <col min="7701" max="7701" width="45.85546875" style="2" customWidth="1"/>
    <col min="7702" max="7705" width="15.7109375" style="2" customWidth="1"/>
    <col min="7706" max="7706" width="2.85546875" style="2" customWidth="1"/>
    <col min="7707" max="7710" width="15.7109375" style="2" customWidth="1"/>
    <col min="7711" max="7712" width="2.85546875" style="2" customWidth="1"/>
    <col min="7713" max="7713" width="10.85546875" style="2" customWidth="1"/>
    <col min="7714" max="7714" width="2.85546875" style="2" customWidth="1"/>
    <col min="7715" max="7936" width="11.42578125" style="2"/>
    <col min="7937" max="7937" width="2.85546875" style="2" customWidth="1"/>
    <col min="7938" max="7938" width="45.85546875" style="2" customWidth="1"/>
    <col min="7939" max="7939" width="5.28515625" style="2" customWidth="1"/>
    <col min="7940" max="7943" width="15.7109375" style="2" customWidth="1"/>
    <col min="7944" max="7944" width="2.85546875" style="2" customWidth="1"/>
    <col min="7945" max="7948" width="15.7109375" style="2" customWidth="1"/>
    <col min="7949" max="7950" width="2.85546875" style="2" customWidth="1"/>
    <col min="7951" max="7951" width="10.85546875" style="2" customWidth="1"/>
    <col min="7952" max="7952" width="2.85546875" style="2" customWidth="1"/>
    <col min="7953" max="7954" width="15.7109375" style="2" customWidth="1"/>
    <col min="7955" max="7956" width="2.85546875" style="2" customWidth="1"/>
    <col min="7957" max="7957" width="45.85546875" style="2" customWidth="1"/>
    <col min="7958" max="7961" width="15.7109375" style="2" customWidth="1"/>
    <col min="7962" max="7962" width="2.85546875" style="2" customWidth="1"/>
    <col min="7963" max="7966" width="15.7109375" style="2" customWidth="1"/>
    <col min="7967" max="7968" width="2.85546875" style="2" customWidth="1"/>
    <col min="7969" max="7969" width="10.85546875" style="2" customWidth="1"/>
    <col min="7970" max="7970" width="2.85546875" style="2" customWidth="1"/>
    <col min="7971" max="8192" width="11.42578125" style="2"/>
    <col min="8193" max="8193" width="2.85546875" style="2" customWidth="1"/>
    <col min="8194" max="8194" width="45.85546875" style="2" customWidth="1"/>
    <col min="8195" max="8195" width="5.28515625" style="2" customWidth="1"/>
    <col min="8196" max="8199" width="15.7109375" style="2" customWidth="1"/>
    <col min="8200" max="8200" width="2.85546875" style="2" customWidth="1"/>
    <col min="8201" max="8204" width="15.7109375" style="2" customWidth="1"/>
    <col min="8205" max="8206" width="2.85546875" style="2" customWidth="1"/>
    <col min="8207" max="8207" width="10.85546875" style="2" customWidth="1"/>
    <col min="8208" max="8208" width="2.85546875" style="2" customWidth="1"/>
    <col min="8209" max="8210" width="15.7109375" style="2" customWidth="1"/>
    <col min="8211" max="8212" width="2.85546875" style="2" customWidth="1"/>
    <col min="8213" max="8213" width="45.85546875" style="2" customWidth="1"/>
    <col min="8214" max="8217" width="15.7109375" style="2" customWidth="1"/>
    <col min="8218" max="8218" width="2.85546875" style="2" customWidth="1"/>
    <col min="8219" max="8222" width="15.7109375" style="2" customWidth="1"/>
    <col min="8223" max="8224" width="2.85546875" style="2" customWidth="1"/>
    <col min="8225" max="8225" width="10.85546875" style="2" customWidth="1"/>
    <col min="8226" max="8226" width="2.85546875" style="2" customWidth="1"/>
    <col min="8227" max="8448" width="11.42578125" style="2"/>
    <col min="8449" max="8449" width="2.85546875" style="2" customWidth="1"/>
    <col min="8450" max="8450" width="45.85546875" style="2" customWidth="1"/>
    <col min="8451" max="8451" width="5.28515625" style="2" customWidth="1"/>
    <col min="8452" max="8455" width="15.7109375" style="2" customWidth="1"/>
    <col min="8456" max="8456" width="2.85546875" style="2" customWidth="1"/>
    <col min="8457" max="8460" width="15.7109375" style="2" customWidth="1"/>
    <col min="8461" max="8462" width="2.85546875" style="2" customWidth="1"/>
    <col min="8463" max="8463" width="10.85546875" style="2" customWidth="1"/>
    <col min="8464" max="8464" width="2.85546875" style="2" customWidth="1"/>
    <col min="8465" max="8466" width="15.7109375" style="2" customWidth="1"/>
    <col min="8467" max="8468" width="2.85546875" style="2" customWidth="1"/>
    <col min="8469" max="8469" width="45.85546875" style="2" customWidth="1"/>
    <col min="8470" max="8473" width="15.7109375" style="2" customWidth="1"/>
    <col min="8474" max="8474" width="2.85546875" style="2" customWidth="1"/>
    <col min="8475" max="8478" width="15.7109375" style="2" customWidth="1"/>
    <col min="8479" max="8480" width="2.85546875" style="2" customWidth="1"/>
    <col min="8481" max="8481" width="10.85546875" style="2" customWidth="1"/>
    <col min="8482" max="8482" width="2.85546875" style="2" customWidth="1"/>
    <col min="8483" max="8704" width="11.42578125" style="2"/>
    <col min="8705" max="8705" width="2.85546875" style="2" customWidth="1"/>
    <col min="8706" max="8706" width="45.85546875" style="2" customWidth="1"/>
    <col min="8707" max="8707" width="5.28515625" style="2" customWidth="1"/>
    <col min="8708" max="8711" width="15.7109375" style="2" customWidth="1"/>
    <col min="8712" max="8712" width="2.85546875" style="2" customWidth="1"/>
    <col min="8713" max="8716" width="15.7109375" style="2" customWidth="1"/>
    <col min="8717" max="8718" width="2.85546875" style="2" customWidth="1"/>
    <col min="8719" max="8719" width="10.85546875" style="2" customWidth="1"/>
    <col min="8720" max="8720" width="2.85546875" style="2" customWidth="1"/>
    <col min="8721" max="8722" width="15.7109375" style="2" customWidth="1"/>
    <col min="8723" max="8724" width="2.85546875" style="2" customWidth="1"/>
    <col min="8725" max="8725" width="45.85546875" style="2" customWidth="1"/>
    <col min="8726" max="8729" width="15.7109375" style="2" customWidth="1"/>
    <col min="8730" max="8730" width="2.85546875" style="2" customWidth="1"/>
    <col min="8731" max="8734" width="15.7109375" style="2" customWidth="1"/>
    <col min="8735" max="8736" width="2.85546875" style="2" customWidth="1"/>
    <col min="8737" max="8737" width="10.85546875" style="2" customWidth="1"/>
    <col min="8738" max="8738" width="2.85546875" style="2" customWidth="1"/>
    <col min="8739" max="8960" width="11.42578125" style="2"/>
    <col min="8961" max="8961" width="2.85546875" style="2" customWidth="1"/>
    <col min="8962" max="8962" width="45.85546875" style="2" customWidth="1"/>
    <col min="8963" max="8963" width="5.28515625" style="2" customWidth="1"/>
    <col min="8964" max="8967" width="15.7109375" style="2" customWidth="1"/>
    <col min="8968" max="8968" width="2.85546875" style="2" customWidth="1"/>
    <col min="8969" max="8972" width="15.7109375" style="2" customWidth="1"/>
    <col min="8973" max="8974" width="2.85546875" style="2" customWidth="1"/>
    <col min="8975" max="8975" width="10.85546875" style="2" customWidth="1"/>
    <col min="8976" max="8976" width="2.85546875" style="2" customWidth="1"/>
    <col min="8977" max="8978" width="15.7109375" style="2" customWidth="1"/>
    <col min="8979" max="8980" width="2.85546875" style="2" customWidth="1"/>
    <col min="8981" max="8981" width="45.85546875" style="2" customWidth="1"/>
    <col min="8982" max="8985" width="15.7109375" style="2" customWidth="1"/>
    <col min="8986" max="8986" width="2.85546875" style="2" customWidth="1"/>
    <col min="8987" max="8990" width="15.7109375" style="2" customWidth="1"/>
    <col min="8991" max="8992" width="2.85546875" style="2" customWidth="1"/>
    <col min="8993" max="8993" width="10.85546875" style="2" customWidth="1"/>
    <col min="8994" max="8994" width="2.85546875" style="2" customWidth="1"/>
    <col min="8995" max="9216" width="11.42578125" style="2"/>
    <col min="9217" max="9217" width="2.85546875" style="2" customWidth="1"/>
    <col min="9218" max="9218" width="45.85546875" style="2" customWidth="1"/>
    <col min="9219" max="9219" width="5.28515625" style="2" customWidth="1"/>
    <col min="9220" max="9223" width="15.7109375" style="2" customWidth="1"/>
    <col min="9224" max="9224" width="2.85546875" style="2" customWidth="1"/>
    <col min="9225" max="9228" width="15.7109375" style="2" customWidth="1"/>
    <col min="9229" max="9230" width="2.85546875" style="2" customWidth="1"/>
    <col min="9231" max="9231" width="10.85546875" style="2" customWidth="1"/>
    <col min="9232" max="9232" width="2.85546875" style="2" customWidth="1"/>
    <col min="9233" max="9234" width="15.7109375" style="2" customWidth="1"/>
    <col min="9235" max="9236" width="2.85546875" style="2" customWidth="1"/>
    <col min="9237" max="9237" width="45.85546875" style="2" customWidth="1"/>
    <col min="9238" max="9241" width="15.7109375" style="2" customWidth="1"/>
    <col min="9242" max="9242" width="2.85546875" style="2" customWidth="1"/>
    <col min="9243" max="9246" width="15.7109375" style="2" customWidth="1"/>
    <col min="9247" max="9248" width="2.85546875" style="2" customWidth="1"/>
    <col min="9249" max="9249" width="10.85546875" style="2" customWidth="1"/>
    <col min="9250" max="9250" width="2.85546875" style="2" customWidth="1"/>
    <col min="9251" max="9472" width="11.42578125" style="2"/>
    <col min="9473" max="9473" width="2.85546875" style="2" customWidth="1"/>
    <col min="9474" max="9474" width="45.85546875" style="2" customWidth="1"/>
    <col min="9475" max="9475" width="5.28515625" style="2" customWidth="1"/>
    <col min="9476" max="9479" width="15.7109375" style="2" customWidth="1"/>
    <col min="9480" max="9480" width="2.85546875" style="2" customWidth="1"/>
    <col min="9481" max="9484" width="15.7109375" style="2" customWidth="1"/>
    <col min="9485" max="9486" width="2.85546875" style="2" customWidth="1"/>
    <col min="9487" max="9487" width="10.85546875" style="2" customWidth="1"/>
    <col min="9488" max="9488" width="2.85546875" style="2" customWidth="1"/>
    <col min="9489" max="9490" width="15.7109375" style="2" customWidth="1"/>
    <col min="9491" max="9492" width="2.85546875" style="2" customWidth="1"/>
    <col min="9493" max="9493" width="45.85546875" style="2" customWidth="1"/>
    <col min="9494" max="9497" width="15.7109375" style="2" customWidth="1"/>
    <col min="9498" max="9498" width="2.85546875" style="2" customWidth="1"/>
    <col min="9499" max="9502" width="15.7109375" style="2" customWidth="1"/>
    <col min="9503" max="9504" width="2.85546875" style="2" customWidth="1"/>
    <col min="9505" max="9505" width="10.85546875" style="2" customWidth="1"/>
    <col min="9506" max="9506" width="2.85546875" style="2" customWidth="1"/>
    <col min="9507" max="9728" width="11.42578125" style="2"/>
    <col min="9729" max="9729" width="2.85546875" style="2" customWidth="1"/>
    <col min="9730" max="9730" width="45.85546875" style="2" customWidth="1"/>
    <col min="9731" max="9731" width="5.28515625" style="2" customWidth="1"/>
    <col min="9732" max="9735" width="15.7109375" style="2" customWidth="1"/>
    <col min="9736" max="9736" width="2.85546875" style="2" customWidth="1"/>
    <col min="9737" max="9740" width="15.7109375" style="2" customWidth="1"/>
    <col min="9741" max="9742" width="2.85546875" style="2" customWidth="1"/>
    <col min="9743" max="9743" width="10.85546875" style="2" customWidth="1"/>
    <col min="9744" max="9744" width="2.85546875" style="2" customWidth="1"/>
    <col min="9745" max="9746" width="15.7109375" style="2" customWidth="1"/>
    <col min="9747" max="9748" width="2.85546875" style="2" customWidth="1"/>
    <col min="9749" max="9749" width="45.85546875" style="2" customWidth="1"/>
    <col min="9750" max="9753" width="15.7109375" style="2" customWidth="1"/>
    <col min="9754" max="9754" width="2.85546875" style="2" customWidth="1"/>
    <col min="9755" max="9758" width="15.7109375" style="2" customWidth="1"/>
    <col min="9759" max="9760" width="2.85546875" style="2" customWidth="1"/>
    <col min="9761" max="9761" width="10.85546875" style="2" customWidth="1"/>
    <col min="9762" max="9762" width="2.85546875" style="2" customWidth="1"/>
    <col min="9763" max="9984" width="11.42578125" style="2"/>
    <col min="9985" max="9985" width="2.85546875" style="2" customWidth="1"/>
    <col min="9986" max="9986" width="45.85546875" style="2" customWidth="1"/>
    <col min="9987" max="9987" width="5.28515625" style="2" customWidth="1"/>
    <col min="9988" max="9991" width="15.7109375" style="2" customWidth="1"/>
    <col min="9992" max="9992" width="2.85546875" style="2" customWidth="1"/>
    <col min="9993" max="9996" width="15.7109375" style="2" customWidth="1"/>
    <col min="9997" max="9998" width="2.85546875" style="2" customWidth="1"/>
    <col min="9999" max="9999" width="10.85546875" style="2" customWidth="1"/>
    <col min="10000" max="10000" width="2.85546875" style="2" customWidth="1"/>
    <col min="10001" max="10002" width="15.7109375" style="2" customWidth="1"/>
    <col min="10003" max="10004" width="2.85546875" style="2" customWidth="1"/>
    <col min="10005" max="10005" width="45.85546875" style="2" customWidth="1"/>
    <col min="10006" max="10009" width="15.7109375" style="2" customWidth="1"/>
    <col min="10010" max="10010" width="2.85546875" style="2" customWidth="1"/>
    <col min="10011" max="10014" width="15.7109375" style="2" customWidth="1"/>
    <col min="10015" max="10016" width="2.85546875" style="2" customWidth="1"/>
    <col min="10017" max="10017" width="10.85546875" style="2" customWidth="1"/>
    <col min="10018" max="10018" width="2.85546875" style="2" customWidth="1"/>
    <col min="10019" max="10240" width="11.42578125" style="2"/>
    <col min="10241" max="10241" width="2.85546875" style="2" customWidth="1"/>
    <col min="10242" max="10242" width="45.85546875" style="2" customWidth="1"/>
    <col min="10243" max="10243" width="5.28515625" style="2" customWidth="1"/>
    <col min="10244" max="10247" width="15.7109375" style="2" customWidth="1"/>
    <col min="10248" max="10248" width="2.85546875" style="2" customWidth="1"/>
    <col min="10249" max="10252" width="15.7109375" style="2" customWidth="1"/>
    <col min="10253" max="10254" width="2.85546875" style="2" customWidth="1"/>
    <col min="10255" max="10255" width="10.85546875" style="2" customWidth="1"/>
    <col min="10256" max="10256" width="2.85546875" style="2" customWidth="1"/>
    <col min="10257" max="10258" width="15.7109375" style="2" customWidth="1"/>
    <col min="10259" max="10260" width="2.85546875" style="2" customWidth="1"/>
    <col min="10261" max="10261" width="45.85546875" style="2" customWidth="1"/>
    <col min="10262" max="10265" width="15.7109375" style="2" customWidth="1"/>
    <col min="10266" max="10266" width="2.85546875" style="2" customWidth="1"/>
    <col min="10267" max="10270" width="15.7109375" style="2" customWidth="1"/>
    <col min="10271" max="10272" width="2.85546875" style="2" customWidth="1"/>
    <col min="10273" max="10273" width="10.85546875" style="2" customWidth="1"/>
    <col min="10274" max="10274" width="2.85546875" style="2" customWidth="1"/>
    <col min="10275" max="10496" width="11.42578125" style="2"/>
    <col min="10497" max="10497" width="2.85546875" style="2" customWidth="1"/>
    <col min="10498" max="10498" width="45.85546875" style="2" customWidth="1"/>
    <col min="10499" max="10499" width="5.28515625" style="2" customWidth="1"/>
    <col min="10500" max="10503" width="15.7109375" style="2" customWidth="1"/>
    <col min="10504" max="10504" width="2.85546875" style="2" customWidth="1"/>
    <col min="10505" max="10508" width="15.7109375" style="2" customWidth="1"/>
    <col min="10509" max="10510" width="2.85546875" style="2" customWidth="1"/>
    <col min="10511" max="10511" width="10.85546875" style="2" customWidth="1"/>
    <col min="10512" max="10512" width="2.85546875" style="2" customWidth="1"/>
    <col min="10513" max="10514" width="15.7109375" style="2" customWidth="1"/>
    <col min="10515" max="10516" width="2.85546875" style="2" customWidth="1"/>
    <col min="10517" max="10517" width="45.85546875" style="2" customWidth="1"/>
    <col min="10518" max="10521" width="15.7109375" style="2" customWidth="1"/>
    <col min="10522" max="10522" width="2.85546875" style="2" customWidth="1"/>
    <col min="10523" max="10526" width="15.7109375" style="2" customWidth="1"/>
    <col min="10527" max="10528" width="2.85546875" style="2" customWidth="1"/>
    <col min="10529" max="10529" width="10.85546875" style="2" customWidth="1"/>
    <col min="10530" max="10530" width="2.85546875" style="2" customWidth="1"/>
    <col min="10531" max="10752" width="11.42578125" style="2"/>
    <col min="10753" max="10753" width="2.85546875" style="2" customWidth="1"/>
    <col min="10754" max="10754" width="45.85546875" style="2" customWidth="1"/>
    <col min="10755" max="10755" width="5.28515625" style="2" customWidth="1"/>
    <col min="10756" max="10759" width="15.7109375" style="2" customWidth="1"/>
    <col min="10760" max="10760" width="2.85546875" style="2" customWidth="1"/>
    <col min="10761" max="10764" width="15.7109375" style="2" customWidth="1"/>
    <col min="10765" max="10766" width="2.85546875" style="2" customWidth="1"/>
    <col min="10767" max="10767" width="10.85546875" style="2" customWidth="1"/>
    <col min="10768" max="10768" width="2.85546875" style="2" customWidth="1"/>
    <col min="10769" max="10770" width="15.7109375" style="2" customWidth="1"/>
    <col min="10771" max="10772" width="2.85546875" style="2" customWidth="1"/>
    <col min="10773" max="10773" width="45.85546875" style="2" customWidth="1"/>
    <col min="10774" max="10777" width="15.7109375" style="2" customWidth="1"/>
    <col min="10778" max="10778" width="2.85546875" style="2" customWidth="1"/>
    <col min="10779" max="10782" width="15.7109375" style="2" customWidth="1"/>
    <col min="10783" max="10784" width="2.85546875" style="2" customWidth="1"/>
    <col min="10785" max="10785" width="10.85546875" style="2" customWidth="1"/>
    <col min="10786" max="10786" width="2.85546875" style="2" customWidth="1"/>
    <col min="10787" max="11008" width="11.42578125" style="2"/>
    <col min="11009" max="11009" width="2.85546875" style="2" customWidth="1"/>
    <col min="11010" max="11010" width="45.85546875" style="2" customWidth="1"/>
    <col min="11011" max="11011" width="5.28515625" style="2" customWidth="1"/>
    <col min="11012" max="11015" width="15.7109375" style="2" customWidth="1"/>
    <col min="11016" max="11016" width="2.85546875" style="2" customWidth="1"/>
    <col min="11017" max="11020" width="15.7109375" style="2" customWidth="1"/>
    <col min="11021" max="11022" width="2.85546875" style="2" customWidth="1"/>
    <col min="11023" max="11023" width="10.85546875" style="2" customWidth="1"/>
    <col min="11024" max="11024" width="2.85546875" style="2" customWidth="1"/>
    <col min="11025" max="11026" width="15.7109375" style="2" customWidth="1"/>
    <col min="11027" max="11028" width="2.85546875" style="2" customWidth="1"/>
    <col min="11029" max="11029" width="45.85546875" style="2" customWidth="1"/>
    <col min="11030" max="11033" width="15.7109375" style="2" customWidth="1"/>
    <col min="11034" max="11034" width="2.85546875" style="2" customWidth="1"/>
    <col min="11035" max="11038" width="15.7109375" style="2" customWidth="1"/>
    <col min="11039" max="11040" width="2.85546875" style="2" customWidth="1"/>
    <col min="11041" max="11041" width="10.85546875" style="2" customWidth="1"/>
    <col min="11042" max="11042" width="2.85546875" style="2" customWidth="1"/>
    <col min="11043" max="11264" width="11.42578125" style="2"/>
    <col min="11265" max="11265" width="2.85546875" style="2" customWidth="1"/>
    <col min="11266" max="11266" width="45.85546875" style="2" customWidth="1"/>
    <col min="11267" max="11267" width="5.28515625" style="2" customWidth="1"/>
    <col min="11268" max="11271" width="15.7109375" style="2" customWidth="1"/>
    <col min="11272" max="11272" width="2.85546875" style="2" customWidth="1"/>
    <col min="11273" max="11276" width="15.7109375" style="2" customWidth="1"/>
    <col min="11277" max="11278" width="2.85546875" style="2" customWidth="1"/>
    <col min="11279" max="11279" width="10.85546875" style="2" customWidth="1"/>
    <col min="11280" max="11280" width="2.85546875" style="2" customWidth="1"/>
    <col min="11281" max="11282" width="15.7109375" style="2" customWidth="1"/>
    <col min="11283" max="11284" width="2.85546875" style="2" customWidth="1"/>
    <col min="11285" max="11285" width="45.85546875" style="2" customWidth="1"/>
    <col min="11286" max="11289" width="15.7109375" style="2" customWidth="1"/>
    <col min="11290" max="11290" width="2.85546875" style="2" customWidth="1"/>
    <col min="11291" max="11294" width="15.7109375" style="2" customWidth="1"/>
    <col min="11295" max="11296" width="2.85546875" style="2" customWidth="1"/>
    <col min="11297" max="11297" width="10.85546875" style="2" customWidth="1"/>
    <col min="11298" max="11298" width="2.85546875" style="2" customWidth="1"/>
    <col min="11299" max="11520" width="11.42578125" style="2"/>
    <col min="11521" max="11521" width="2.85546875" style="2" customWidth="1"/>
    <col min="11522" max="11522" width="45.85546875" style="2" customWidth="1"/>
    <col min="11523" max="11523" width="5.28515625" style="2" customWidth="1"/>
    <col min="11524" max="11527" width="15.7109375" style="2" customWidth="1"/>
    <col min="11528" max="11528" width="2.85546875" style="2" customWidth="1"/>
    <col min="11529" max="11532" width="15.7109375" style="2" customWidth="1"/>
    <col min="11533" max="11534" width="2.85546875" style="2" customWidth="1"/>
    <col min="11535" max="11535" width="10.85546875" style="2" customWidth="1"/>
    <col min="11536" max="11536" width="2.85546875" style="2" customWidth="1"/>
    <col min="11537" max="11538" width="15.7109375" style="2" customWidth="1"/>
    <col min="11539" max="11540" width="2.85546875" style="2" customWidth="1"/>
    <col min="11541" max="11541" width="45.85546875" style="2" customWidth="1"/>
    <col min="11542" max="11545" width="15.7109375" style="2" customWidth="1"/>
    <col min="11546" max="11546" width="2.85546875" style="2" customWidth="1"/>
    <col min="11547" max="11550" width="15.7109375" style="2" customWidth="1"/>
    <col min="11551" max="11552" width="2.85546875" style="2" customWidth="1"/>
    <col min="11553" max="11553" width="10.85546875" style="2" customWidth="1"/>
    <col min="11554" max="11554" width="2.85546875" style="2" customWidth="1"/>
    <col min="11555" max="11776" width="11.42578125" style="2"/>
    <col min="11777" max="11777" width="2.85546875" style="2" customWidth="1"/>
    <col min="11778" max="11778" width="45.85546875" style="2" customWidth="1"/>
    <col min="11779" max="11779" width="5.28515625" style="2" customWidth="1"/>
    <col min="11780" max="11783" width="15.7109375" style="2" customWidth="1"/>
    <col min="11784" max="11784" width="2.85546875" style="2" customWidth="1"/>
    <col min="11785" max="11788" width="15.7109375" style="2" customWidth="1"/>
    <col min="11789" max="11790" width="2.85546875" style="2" customWidth="1"/>
    <col min="11791" max="11791" width="10.85546875" style="2" customWidth="1"/>
    <col min="11792" max="11792" width="2.85546875" style="2" customWidth="1"/>
    <col min="11793" max="11794" width="15.7109375" style="2" customWidth="1"/>
    <col min="11795" max="11796" width="2.85546875" style="2" customWidth="1"/>
    <col min="11797" max="11797" width="45.85546875" style="2" customWidth="1"/>
    <col min="11798" max="11801" width="15.7109375" style="2" customWidth="1"/>
    <col min="11802" max="11802" width="2.85546875" style="2" customWidth="1"/>
    <col min="11803" max="11806" width="15.7109375" style="2" customWidth="1"/>
    <col min="11807" max="11808" width="2.85546875" style="2" customWidth="1"/>
    <col min="11809" max="11809" width="10.85546875" style="2" customWidth="1"/>
    <col min="11810" max="11810" width="2.85546875" style="2" customWidth="1"/>
    <col min="11811" max="12032" width="11.42578125" style="2"/>
    <col min="12033" max="12033" width="2.85546875" style="2" customWidth="1"/>
    <col min="12034" max="12034" width="45.85546875" style="2" customWidth="1"/>
    <col min="12035" max="12035" width="5.28515625" style="2" customWidth="1"/>
    <col min="12036" max="12039" width="15.7109375" style="2" customWidth="1"/>
    <col min="12040" max="12040" width="2.85546875" style="2" customWidth="1"/>
    <col min="12041" max="12044" width="15.7109375" style="2" customWidth="1"/>
    <col min="12045" max="12046" width="2.85546875" style="2" customWidth="1"/>
    <col min="12047" max="12047" width="10.85546875" style="2" customWidth="1"/>
    <col min="12048" max="12048" width="2.85546875" style="2" customWidth="1"/>
    <col min="12049" max="12050" width="15.7109375" style="2" customWidth="1"/>
    <col min="12051" max="12052" width="2.85546875" style="2" customWidth="1"/>
    <col min="12053" max="12053" width="45.85546875" style="2" customWidth="1"/>
    <col min="12054" max="12057" width="15.7109375" style="2" customWidth="1"/>
    <col min="12058" max="12058" width="2.85546875" style="2" customWidth="1"/>
    <col min="12059" max="12062" width="15.7109375" style="2" customWidth="1"/>
    <col min="12063" max="12064" width="2.85546875" style="2" customWidth="1"/>
    <col min="12065" max="12065" width="10.85546875" style="2" customWidth="1"/>
    <col min="12066" max="12066" width="2.85546875" style="2" customWidth="1"/>
    <col min="12067" max="12288" width="11.42578125" style="2"/>
    <col min="12289" max="12289" width="2.85546875" style="2" customWidth="1"/>
    <col min="12290" max="12290" width="45.85546875" style="2" customWidth="1"/>
    <col min="12291" max="12291" width="5.28515625" style="2" customWidth="1"/>
    <col min="12292" max="12295" width="15.7109375" style="2" customWidth="1"/>
    <col min="12296" max="12296" width="2.85546875" style="2" customWidth="1"/>
    <col min="12297" max="12300" width="15.7109375" style="2" customWidth="1"/>
    <col min="12301" max="12302" width="2.85546875" style="2" customWidth="1"/>
    <col min="12303" max="12303" width="10.85546875" style="2" customWidth="1"/>
    <col min="12304" max="12304" width="2.85546875" style="2" customWidth="1"/>
    <col min="12305" max="12306" width="15.7109375" style="2" customWidth="1"/>
    <col min="12307" max="12308" width="2.85546875" style="2" customWidth="1"/>
    <col min="12309" max="12309" width="45.85546875" style="2" customWidth="1"/>
    <col min="12310" max="12313" width="15.7109375" style="2" customWidth="1"/>
    <col min="12314" max="12314" width="2.85546875" style="2" customWidth="1"/>
    <col min="12315" max="12318" width="15.7109375" style="2" customWidth="1"/>
    <col min="12319" max="12320" width="2.85546875" style="2" customWidth="1"/>
    <col min="12321" max="12321" width="10.85546875" style="2" customWidth="1"/>
    <col min="12322" max="12322" width="2.85546875" style="2" customWidth="1"/>
    <col min="12323" max="12544" width="11.42578125" style="2"/>
    <col min="12545" max="12545" width="2.85546875" style="2" customWidth="1"/>
    <col min="12546" max="12546" width="45.85546875" style="2" customWidth="1"/>
    <col min="12547" max="12547" width="5.28515625" style="2" customWidth="1"/>
    <col min="12548" max="12551" width="15.7109375" style="2" customWidth="1"/>
    <col min="12552" max="12552" width="2.85546875" style="2" customWidth="1"/>
    <col min="12553" max="12556" width="15.7109375" style="2" customWidth="1"/>
    <col min="12557" max="12558" width="2.85546875" style="2" customWidth="1"/>
    <col min="12559" max="12559" width="10.85546875" style="2" customWidth="1"/>
    <col min="12560" max="12560" width="2.85546875" style="2" customWidth="1"/>
    <col min="12561" max="12562" width="15.7109375" style="2" customWidth="1"/>
    <col min="12563" max="12564" width="2.85546875" style="2" customWidth="1"/>
    <col min="12565" max="12565" width="45.85546875" style="2" customWidth="1"/>
    <col min="12566" max="12569" width="15.7109375" style="2" customWidth="1"/>
    <col min="12570" max="12570" width="2.85546875" style="2" customWidth="1"/>
    <col min="12571" max="12574" width="15.7109375" style="2" customWidth="1"/>
    <col min="12575" max="12576" width="2.85546875" style="2" customWidth="1"/>
    <col min="12577" max="12577" width="10.85546875" style="2" customWidth="1"/>
    <col min="12578" max="12578" width="2.85546875" style="2" customWidth="1"/>
    <col min="12579" max="12800" width="11.42578125" style="2"/>
    <col min="12801" max="12801" width="2.85546875" style="2" customWidth="1"/>
    <col min="12802" max="12802" width="45.85546875" style="2" customWidth="1"/>
    <col min="12803" max="12803" width="5.28515625" style="2" customWidth="1"/>
    <col min="12804" max="12807" width="15.7109375" style="2" customWidth="1"/>
    <col min="12808" max="12808" width="2.85546875" style="2" customWidth="1"/>
    <col min="12809" max="12812" width="15.7109375" style="2" customWidth="1"/>
    <col min="12813" max="12814" width="2.85546875" style="2" customWidth="1"/>
    <col min="12815" max="12815" width="10.85546875" style="2" customWidth="1"/>
    <col min="12816" max="12816" width="2.85546875" style="2" customWidth="1"/>
    <col min="12817" max="12818" width="15.7109375" style="2" customWidth="1"/>
    <col min="12819" max="12820" width="2.85546875" style="2" customWidth="1"/>
    <col min="12821" max="12821" width="45.85546875" style="2" customWidth="1"/>
    <col min="12822" max="12825" width="15.7109375" style="2" customWidth="1"/>
    <col min="12826" max="12826" width="2.85546875" style="2" customWidth="1"/>
    <col min="12827" max="12830" width="15.7109375" style="2" customWidth="1"/>
    <col min="12831" max="12832" width="2.85546875" style="2" customWidth="1"/>
    <col min="12833" max="12833" width="10.85546875" style="2" customWidth="1"/>
    <col min="12834" max="12834" width="2.85546875" style="2" customWidth="1"/>
    <col min="12835" max="13056" width="11.42578125" style="2"/>
    <col min="13057" max="13057" width="2.85546875" style="2" customWidth="1"/>
    <col min="13058" max="13058" width="45.85546875" style="2" customWidth="1"/>
    <col min="13059" max="13059" width="5.28515625" style="2" customWidth="1"/>
    <col min="13060" max="13063" width="15.7109375" style="2" customWidth="1"/>
    <col min="13064" max="13064" width="2.85546875" style="2" customWidth="1"/>
    <col min="13065" max="13068" width="15.7109375" style="2" customWidth="1"/>
    <col min="13069" max="13070" width="2.85546875" style="2" customWidth="1"/>
    <col min="13071" max="13071" width="10.85546875" style="2" customWidth="1"/>
    <col min="13072" max="13072" width="2.85546875" style="2" customWidth="1"/>
    <col min="13073" max="13074" width="15.7109375" style="2" customWidth="1"/>
    <col min="13075" max="13076" width="2.85546875" style="2" customWidth="1"/>
    <col min="13077" max="13077" width="45.85546875" style="2" customWidth="1"/>
    <col min="13078" max="13081" width="15.7109375" style="2" customWidth="1"/>
    <col min="13082" max="13082" width="2.85546875" style="2" customWidth="1"/>
    <col min="13083" max="13086" width="15.7109375" style="2" customWidth="1"/>
    <col min="13087" max="13088" width="2.85546875" style="2" customWidth="1"/>
    <col min="13089" max="13089" width="10.85546875" style="2" customWidth="1"/>
    <col min="13090" max="13090" width="2.85546875" style="2" customWidth="1"/>
    <col min="13091" max="13312" width="11.42578125" style="2"/>
    <col min="13313" max="13313" width="2.85546875" style="2" customWidth="1"/>
    <col min="13314" max="13314" width="45.85546875" style="2" customWidth="1"/>
    <col min="13315" max="13315" width="5.28515625" style="2" customWidth="1"/>
    <col min="13316" max="13319" width="15.7109375" style="2" customWidth="1"/>
    <col min="13320" max="13320" width="2.85546875" style="2" customWidth="1"/>
    <col min="13321" max="13324" width="15.7109375" style="2" customWidth="1"/>
    <col min="13325" max="13326" width="2.85546875" style="2" customWidth="1"/>
    <col min="13327" max="13327" width="10.85546875" style="2" customWidth="1"/>
    <col min="13328" max="13328" width="2.85546875" style="2" customWidth="1"/>
    <col min="13329" max="13330" width="15.7109375" style="2" customWidth="1"/>
    <col min="13331" max="13332" width="2.85546875" style="2" customWidth="1"/>
    <col min="13333" max="13333" width="45.85546875" style="2" customWidth="1"/>
    <col min="13334" max="13337" width="15.7109375" style="2" customWidth="1"/>
    <col min="13338" max="13338" width="2.85546875" style="2" customWidth="1"/>
    <col min="13339" max="13342" width="15.7109375" style="2" customWidth="1"/>
    <col min="13343" max="13344" width="2.85546875" style="2" customWidth="1"/>
    <col min="13345" max="13345" width="10.85546875" style="2" customWidth="1"/>
    <col min="13346" max="13346" width="2.85546875" style="2" customWidth="1"/>
    <col min="13347" max="13568" width="11.42578125" style="2"/>
    <col min="13569" max="13569" width="2.85546875" style="2" customWidth="1"/>
    <col min="13570" max="13570" width="45.85546875" style="2" customWidth="1"/>
    <col min="13571" max="13571" width="5.28515625" style="2" customWidth="1"/>
    <col min="13572" max="13575" width="15.7109375" style="2" customWidth="1"/>
    <col min="13576" max="13576" width="2.85546875" style="2" customWidth="1"/>
    <col min="13577" max="13580" width="15.7109375" style="2" customWidth="1"/>
    <col min="13581" max="13582" width="2.85546875" style="2" customWidth="1"/>
    <col min="13583" max="13583" width="10.85546875" style="2" customWidth="1"/>
    <col min="13584" max="13584" width="2.85546875" style="2" customWidth="1"/>
    <col min="13585" max="13586" width="15.7109375" style="2" customWidth="1"/>
    <col min="13587" max="13588" width="2.85546875" style="2" customWidth="1"/>
    <col min="13589" max="13589" width="45.85546875" style="2" customWidth="1"/>
    <col min="13590" max="13593" width="15.7109375" style="2" customWidth="1"/>
    <col min="13594" max="13594" width="2.85546875" style="2" customWidth="1"/>
    <col min="13595" max="13598" width="15.7109375" style="2" customWidth="1"/>
    <col min="13599" max="13600" width="2.85546875" style="2" customWidth="1"/>
    <col min="13601" max="13601" width="10.85546875" style="2" customWidth="1"/>
    <col min="13602" max="13602" width="2.85546875" style="2" customWidth="1"/>
    <col min="13603" max="13824" width="11.42578125" style="2"/>
    <col min="13825" max="13825" width="2.85546875" style="2" customWidth="1"/>
    <col min="13826" max="13826" width="45.85546875" style="2" customWidth="1"/>
    <col min="13827" max="13827" width="5.28515625" style="2" customWidth="1"/>
    <col min="13828" max="13831" width="15.7109375" style="2" customWidth="1"/>
    <col min="13832" max="13832" width="2.85546875" style="2" customWidth="1"/>
    <col min="13833" max="13836" width="15.7109375" style="2" customWidth="1"/>
    <col min="13837" max="13838" width="2.85546875" style="2" customWidth="1"/>
    <col min="13839" max="13839" width="10.85546875" style="2" customWidth="1"/>
    <col min="13840" max="13840" width="2.85546875" style="2" customWidth="1"/>
    <col min="13841" max="13842" width="15.7109375" style="2" customWidth="1"/>
    <col min="13843" max="13844" width="2.85546875" style="2" customWidth="1"/>
    <col min="13845" max="13845" width="45.85546875" style="2" customWidth="1"/>
    <col min="13846" max="13849" width="15.7109375" style="2" customWidth="1"/>
    <col min="13850" max="13850" width="2.85546875" style="2" customWidth="1"/>
    <col min="13851" max="13854" width="15.7109375" style="2" customWidth="1"/>
    <col min="13855" max="13856" width="2.85546875" style="2" customWidth="1"/>
    <col min="13857" max="13857" width="10.85546875" style="2" customWidth="1"/>
    <col min="13858" max="13858" width="2.85546875" style="2" customWidth="1"/>
    <col min="13859" max="14080" width="11.42578125" style="2"/>
    <col min="14081" max="14081" width="2.85546875" style="2" customWidth="1"/>
    <col min="14082" max="14082" width="45.85546875" style="2" customWidth="1"/>
    <col min="14083" max="14083" width="5.28515625" style="2" customWidth="1"/>
    <col min="14084" max="14087" width="15.7109375" style="2" customWidth="1"/>
    <col min="14088" max="14088" width="2.85546875" style="2" customWidth="1"/>
    <col min="14089" max="14092" width="15.7109375" style="2" customWidth="1"/>
    <col min="14093" max="14094" width="2.85546875" style="2" customWidth="1"/>
    <col min="14095" max="14095" width="10.85546875" style="2" customWidth="1"/>
    <col min="14096" max="14096" width="2.85546875" style="2" customWidth="1"/>
    <col min="14097" max="14098" width="15.7109375" style="2" customWidth="1"/>
    <col min="14099" max="14100" width="2.85546875" style="2" customWidth="1"/>
    <col min="14101" max="14101" width="45.85546875" style="2" customWidth="1"/>
    <col min="14102" max="14105" width="15.7109375" style="2" customWidth="1"/>
    <col min="14106" max="14106" width="2.85546875" style="2" customWidth="1"/>
    <col min="14107" max="14110" width="15.7109375" style="2" customWidth="1"/>
    <col min="14111" max="14112" width="2.85546875" style="2" customWidth="1"/>
    <col min="14113" max="14113" width="10.85546875" style="2" customWidth="1"/>
    <col min="14114" max="14114" width="2.85546875" style="2" customWidth="1"/>
    <col min="14115" max="14336" width="11.42578125" style="2"/>
    <col min="14337" max="14337" width="2.85546875" style="2" customWidth="1"/>
    <col min="14338" max="14338" width="45.85546875" style="2" customWidth="1"/>
    <col min="14339" max="14339" width="5.28515625" style="2" customWidth="1"/>
    <col min="14340" max="14343" width="15.7109375" style="2" customWidth="1"/>
    <col min="14344" max="14344" width="2.85546875" style="2" customWidth="1"/>
    <col min="14345" max="14348" width="15.7109375" style="2" customWidth="1"/>
    <col min="14349" max="14350" width="2.85546875" style="2" customWidth="1"/>
    <col min="14351" max="14351" width="10.85546875" style="2" customWidth="1"/>
    <col min="14352" max="14352" width="2.85546875" style="2" customWidth="1"/>
    <col min="14353" max="14354" width="15.7109375" style="2" customWidth="1"/>
    <col min="14355" max="14356" width="2.85546875" style="2" customWidth="1"/>
    <col min="14357" max="14357" width="45.85546875" style="2" customWidth="1"/>
    <col min="14358" max="14361" width="15.7109375" style="2" customWidth="1"/>
    <col min="14362" max="14362" width="2.85546875" style="2" customWidth="1"/>
    <col min="14363" max="14366" width="15.7109375" style="2" customWidth="1"/>
    <col min="14367" max="14368" width="2.85546875" style="2" customWidth="1"/>
    <col min="14369" max="14369" width="10.85546875" style="2" customWidth="1"/>
    <col min="14370" max="14370" width="2.85546875" style="2" customWidth="1"/>
    <col min="14371" max="14592" width="11.42578125" style="2"/>
    <col min="14593" max="14593" width="2.85546875" style="2" customWidth="1"/>
    <col min="14594" max="14594" width="45.85546875" style="2" customWidth="1"/>
    <col min="14595" max="14595" width="5.28515625" style="2" customWidth="1"/>
    <col min="14596" max="14599" width="15.7109375" style="2" customWidth="1"/>
    <col min="14600" max="14600" width="2.85546875" style="2" customWidth="1"/>
    <col min="14601" max="14604" width="15.7109375" style="2" customWidth="1"/>
    <col min="14605" max="14606" width="2.85546875" style="2" customWidth="1"/>
    <col min="14607" max="14607" width="10.85546875" style="2" customWidth="1"/>
    <col min="14608" max="14608" width="2.85546875" style="2" customWidth="1"/>
    <col min="14609" max="14610" width="15.7109375" style="2" customWidth="1"/>
    <col min="14611" max="14612" width="2.85546875" style="2" customWidth="1"/>
    <col min="14613" max="14613" width="45.85546875" style="2" customWidth="1"/>
    <col min="14614" max="14617" width="15.7109375" style="2" customWidth="1"/>
    <col min="14618" max="14618" width="2.85546875" style="2" customWidth="1"/>
    <col min="14619" max="14622" width="15.7109375" style="2" customWidth="1"/>
    <col min="14623" max="14624" width="2.85546875" style="2" customWidth="1"/>
    <col min="14625" max="14625" width="10.85546875" style="2" customWidth="1"/>
    <col min="14626" max="14626" width="2.85546875" style="2" customWidth="1"/>
    <col min="14627" max="14848" width="11.42578125" style="2"/>
    <col min="14849" max="14849" width="2.85546875" style="2" customWidth="1"/>
    <col min="14850" max="14850" width="45.85546875" style="2" customWidth="1"/>
    <col min="14851" max="14851" width="5.28515625" style="2" customWidth="1"/>
    <col min="14852" max="14855" width="15.7109375" style="2" customWidth="1"/>
    <col min="14856" max="14856" width="2.85546875" style="2" customWidth="1"/>
    <col min="14857" max="14860" width="15.7109375" style="2" customWidth="1"/>
    <col min="14861" max="14862" width="2.85546875" style="2" customWidth="1"/>
    <col min="14863" max="14863" width="10.85546875" style="2" customWidth="1"/>
    <col min="14864" max="14864" width="2.85546875" style="2" customWidth="1"/>
    <col min="14865" max="14866" width="15.7109375" style="2" customWidth="1"/>
    <col min="14867" max="14868" width="2.85546875" style="2" customWidth="1"/>
    <col min="14869" max="14869" width="45.85546875" style="2" customWidth="1"/>
    <col min="14870" max="14873" width="15.7109375" style="2" customWidth="1"/>
    <col min="14874" max="14874" width="2.85546875" style="2" customWidth="1"/>
    <col min="14875" max="14878" width="15.7109375" style="2" customWidth="1"/>
    <col min="14879" max="14880" width="2.85546875" style="2" customWidth="1"/>
    <col min="14881" max="14881" width="10.85546875" style="2" customWidth="1"/>
    <col min="14882" max="14882" width="2.85546875" style="2" customWidth="1"/>
    <col min="14883" max="15104" width="11.42578125" style="2"/>
    <col min="15105" max="15105" width="2.85546875" style="2" customWidth="1"/>
    <col min="15106" max="15106" width="45.85546875" style="2" customWidth="1"/>
    <col min="15107" max="15107" width="5.28515625" style="2" customWidth="1"/>
    <col min="15108" max="15111" width="15.7109375" style="2" customWidth="1"/>
    <col min="15112" max="15112" width="2.85546875" style="2" customWidth="1"/>
    <col min="15113" max="15116" width="15.7109375" style="2" customWidth="1"/>
    <col min="15117" max="15118" width="2.85546875" style="2" customWidth="1"/>
    <col min="15119" max="15119" width="10.85546875" style="2" customWidth="1"/>
    <col min="15120" max="15120" width="2.85546875" style="2" customWidth="1"/>
    <col min="15121" max="15122" width="15.7109375" style="2" customWidth="1"/>
    <col min="15123" max="15124" width="2.85546875" style="2" customWidth="1"/>
    <col min="15125" max="15125" width="45.85546875" style="2" customWidth="1"/>
    <col min="15126" max="15129" width="15.7109375" style="2" customWidth="1"/>
    <col min="15130" max="15130" width="2.85546875" style="2" customWidth="1"/>
    <col min="15131" max="15134" width="15.7109375" style="2" customWidth="1"/>
    <col min="15135" max="15136" width="2.85546875" style="2" customWidth="1"/>
    <col min="15137" max="15137" width="10.85546875" style="2" customWidth="1"/>
    <col min="15138" max="15138" width="2.85546875" style="2" customWidth="1"/>
    <col min="15139" max="15360" width="11.42578125" style="2"/>
    <col min="15361" max="15361" width="2.85546875" style="2" customWidth="1"/>
    <col min="15362" max="15362" width="45.85546875" style="2" customWidth="1"/>
    <col min="15363" max="15363" width="5.28515625" style="2" customWidth="1"/>
    <col min="15364" max="15367" width="15.7109375" style="2" customWidth="1"/>
    <col min="15368" max="15368" width="2.85546875" style="2" customWidth="1"/>
    <col min="15369" max="15372" width="15.7109375" style="2" customWidth="1"/>
    <col min="15373" max="15374" width="2.85546875" style="2" customWidth="1"/>
    <col min="15375" max="15375" width="10.85546875" style="2" customWidth="1"/>
    <col min="15376" max="15376" width="2.85546875" style="2" customWidth="1"/>
    <col min="15377" max="15378" width="15.7109375" style="2" customWidth="1"/>
    <col min="15379" max="15380" width="2.85546875" style="2" customWidth="1"/>
    <col min="15381" max="15381" width="45.85546875" style="2" customWidth="1"/>
    <col min="15382" max="15385" width="15.7109375" style="2" customWidth="1"/>
    <col min="15386" max="15386" width="2.85546875" style="2" customWidth="1"/>
    <col min="15387" max="15390" width="15.7109375" style="2" customWidth="1"/>
    <col min="15391" max="15392" width="2.85546875" style="2" customWidth="1"/>
    <col min="15393" max="15393" width="10.85546875" style="2" customWidth="1"/>
    <col min="15394" max="15394" width="2.85546875" style="2" customWidth="1"/>
    <col min="15395" max="15616" width="11.42578125" style="2"/>
    <col min="15617" max="15617" width="2.85546875" style="2" customWidth="1"/>
    <col min="15618" max="15618" width="45.85546875" style="2" customWidth="1"/>
    <col min="15619" max="15619" width="5.28515625" style="2" customWidth="1"/>
    <col min="15620" max="15623" width="15.7109375" style="2" customWidth="1"/>
    <col min="15624" max="15624" width="2.85546875" style="2" customWidth="1"/>
    <col min="15625" max="15628" width="15.7109375" style="2" customWidth="1"/>
    <col min="15629" max="15630" width="2.85546875" style="2" customWidth="1"/>
    <col min="15631" max="15631" width="10.85546875" style="2" customWidth="1"/>
    <col min="15632" max="15632" width="2.85546875" style="2" customWidth="1"/>
    <col min="15633" max="15634" width="15.7109375" style="2" customWidth="1"/>
    <col min="15635" max="15636" width="2.85546875" style="2" customWidth="1"/>
    <col min="15637" max="15637" width="45.85546875" style="2" customWidth="1"/>
    <col min="15638" max="15641" width="15.7109375" style="2" customWidth="1"/>
    <col min="15642" max="15642" width="2.85546875" style="2" customWidth="1"/>
    <col min="15643" max="15646" width="15.7109375" style="2" customWidth="1"/>
    <col min="15647" max="15648" width="2.85546875" style="2" customWidth="1"/>
    <col min="15649" max="15649" width="10.85546875" style="2" customWidth="1"/>
    <col min="15650" max="15650" width="2.85546875" style="2" customWidth="1"/>
    <col min="15651" max="15872" width="11.42578125" style="2"/>
    <col min="15873" max="15873" width="2.85546875" style="2" customWidth="1"/>
    <col min="15874" max="15874" width="45.85546875" style="2" customWidth="1"/>
    <col min="15875" max="15875" width="5.28515625" style="2" customWidth="1"/>
    <col min="15876" max="15879" width="15.7109375" style="2" customWidth="1"/>
    <col min="15880" max="15880" width="2.85546875" style="2" customWidth="1"/>
    <col min="15881" max="15884" width="15.7109375" style="2" customWidth="1"/>
    <col min="15885" max="15886" width="2.85546875" style="2" customWidth="1"/>
    <col min="15887" max="15887" width="10.85546875" style="2" customWidth="1"/>
    <col min="15888" max="15888" width="2.85546875" style="2" customWidth="1"/>
    <col min="15889" max="15890" width="15.7109375" style="2" customWidth="1"/>
    <col min="15891" max="15892" width="2.85546875" style="2" customWidth="1"/>
    <col min="15893" max="15893" width="45.85546875" style="2" customWidth="1"/>
    <col min="15894" max="15897" width="15.7109375" style="2" customWidth="1"/>
    <col min="15898" max="15898" width="2.85546875" style="2" customWidth="1"/>
    <col min="15899" max="15902" width="15.7109375" style="2" customWidth="1"/>
    <col min="15903" max="15904" width="2.85546875" style="2" customWidth="1"/>
    <col min="15905" max="15905" width="10.85546875" style="2" customWidth="1"/>
    <col min="15906" max="15906" width="2.85546875" style="2" customWidth="1"/>
    <col min="15907" max="16128" width="11.42578125" style="2"/>
    <col min="16129" max="16129" width="2.85546875" style="2" customWidth="1"/>
    <col min="16130" max="16130" width="45.85546875" style="2" customWidth="1"/>
    <col min="16131" max="16131" width="5.28515625" style="2" customWidth="1"/>
    <col min="16132" max="16135" width="15.7109375" style="2" customWidth="1"/>
    <col min="16136" max="16136" width="2.85546875" style="2" customWidth="1"/>
    <col min="16137" max="16140" width="15.7109375" style="2" customWidth="1"/>
    <col min="16141" max="16142" width="2.85546875" style="2" customWidth="1"/>
    <col min="16143" max="16143" width="10.85546875" style="2" customWidth="1"/>
    <col min="16144" max="16144" width="2.85546875" style="2" customWidth="1"/>
    <col min="16145" max="16146" width="15.7109375" style="2" customWidth="1"/>
    <col min="16147" max="16148" width="2.85546875" style="2" customWidth="1"/>
    <col min="16149" max="16149" width="45.85546875" style="2" customWidth="1"/>
    <col min="16150" max="16153" width="15.7109375" style="2" customWidth="1"/>
    <col min="16154" max="16154" width="2.85546875" style="2" customWidth="1"/>
    <col min="16155" max="16158" width="15.7109375" style="2" customWidth="1"/>
    <col min="16159" max="16160" width="2.85546875" style="2" customWidth="1"/>
    <col min="16161" max="16161" width="10.85546875" style="2" customWidth="1"/>
    <col min="16162" max="16162" width="2.85546875" style="2" customWidth="1"/>
    <col min="16163" max="16384" width="11.42578125" style="2"/>
  </cols>
  <sheetData>
    <row r="1" spans="1:35" x14ac:dyDescent="0.25">
      <c r="A1" s="1446"/>
      <c r="B1" s="2236"/>
      <c r="C1" s="2236"/>
      <c r="D1" s="2236"/>
      <c r="E1" s="2236"/>
      <c r="F1" s="2236"/>
      <c r="G1" s="2236"/>
      <c r="H1" s="2236"/>
      <c r="I1" s="2236"/>
      <c r="J1" s="2236"/>
      <c r="K1" s="2236"/>
      <c r="L1" s="2236"/>
      <c r="M1" s="2239"/>
      <c r="N1" s="2236"/>
      <c r="O1" s="2236"/>
      <c r="P1" s="2236"/>
      <c r="Q1" s="2236"/>
      <c r="R1" s="2236"/>
      <c r="S1" s="2236"/>
      <c r="T1" s="2236"/>
      <c r="U1" s="2236"/>
      <c r="V1" s="2236"/>
      <c r="W1" s="2236"/>
      <c r="X1" s="2236"/>
      <c r="Y1" s="2236"/>
      <c r="Z1" s="2236"/>
      <c r="AA1" s="2236"/>
      <c r="AB1" s="2236"/>
      <c r="AC1" s="2236"/>
      <c r="AD1" s="2236"/>
      <c r="AE1" s="2236"/>
      <c r="AF1" s="2236"/>
      <c r="AG1" s="2236"/>
      <c r="AH1" s="2236"/>
      <c r="AI1" s="2182"/>
    </row>
    <row r="2" spans="1:35" ht="12" customHeight="1" x14ac:dyDescent="0.25">
      <c r="A2" s="2185"/>
      <c r="B2" s="132"/>
      <c r="C2" s="132"/>
      <c r="D2" s="132"/>
      <c r="E2" s="132"/>
      <c r="F2" s="132"/>
      <c r="G2" s="132"/>
      <c r="H2" s="132"/>
      <c r="I2" s="132"/>
      <c r="J2" s="132"/>
      <c r="K2" s="132"/>
      <c r="L2" s="132"/>
      <c r="M2" s="108"/>
      <c r="N2" s="132"/>
      <c r="O2" s="132"/>
      <c r="P2" s="132"/>
      <c r="Q2" s="132"/>
      <c r="R2" s="132"/>
      <c r="S2" s="132"/>
      <c r="T2" s="132"/>
      <c r="U2" s="132"/>
      <c r="V2" s="132"/>
      <c r="W2" s="132"/>
      <c r="X2" s="132"/>
      <c r="Y2" s="132"/>
      <c r="Z2" s="132"/>
      <c r="AA2" s="132"/>
      <c r="AB2" s="132"/>
      <c r="AC2" s="132"/>
      <c r="AD2" s="132"/>
      <c r="AE2" s="132"/>
      <c r="AF2" s="132"/>
      <c r="AG2" s="132"/>
      <c r="AH2" s="132"/>
      <c r="AI2" s="2017"/>
    </row>
    <row r="3" spans="1:35" ht="12" customHeight="1" x14ac:dyDescent="0.25">
      <c r="A3" s="2185"/>
      <c r="B3" s="224" t="s">
        <v>719</v>
      </c>
      <c r="C3" s="132"/>
      <c r="D3" s="132"/>
      <c r="E3" s="132"/>
      <c r="F3" s="132"/>
      <c r="G3" s="132"/>
      <c r="H3" s="132"/>
      <c r="I3" s="132"/>
      <c r="J3" s="132"/>
      <c r="K3" s="132"/>
      <c r="L3" s="132"/>
      <c r="M3" s="108"/>
      <c r="N3" s="223"/>
      <c r="O3" s="223"/>
      <c r="P3" s="223"/>
      <c r="Q3" s="223"/>
      <c r="R3" s="223"/>
      <c r="S3" s="223"/>
      <c r="T3" s="223"/>
      <c r="U3" s="223"/>
      <c r="V3" s="223"/>
      <c r="W3" s="223"/>
      <c r="X3" s="223"/>
      <c r="Y3" s="223"/>
      <c r="Z3" s="223"/>
      <c r="AA3" s="223"/>
      <c r="AB3" s="223"/>
      <c r="AC3" s="223"/>
      <c r="AD3" s="223"/>
      <c r="AE3" s="223"/>
      <c r="AF3" s="223"/>
      <c r="AG3" s="223"/>
      <c r="AH3" s="223"/>
      <c r="AI3" s="2017"/>
    </row>
    <row r="4" spans="1:35" ht="12" customHeight="1" x14ac:dyDescent="0.25">
      <c r="A4" s="2185"/>
      <c r="B4" s="6" t="s">
        <v>262</v>
      </c>
      <c r="C4" s="132"/>
      <c r="D4" s="132"/>
      <c r="E4" s="132"/>
      <c r="F4" s="132"/>
      <c r="G4" s="132"/>
      <c r="H4" s="132"/>
      <c r="I4" s="132"/>
      <c r="J4" s="132"/>
      <c r="K4" s="132"/>
      <c r="L4" s="132"/>
      <c r="M4" s="108"/>
      <c r="N4" s="223"/>
      <c r="O4" s="223"/>
      <c r="P4" s="223"/>
      <c r="Q4" s="223"/>
      <c r="R4" s="223"/>
      <c r="S4" s="223"/>
      <c r="T4" s="223"/>
      <c r="U4" s="223"/>
      <c r="V4" s="223"/>
      <c r="W4" s="223"/>
      <c r="X4" s="223"/>
      <c r="Y4" s="223"/>
      <c r="Z4" s="223"/>
      <c r="AA4" s="223"/>
      <c r="AB4" s="223"/>
      <c r="AC4" s="223"/>
      <c r="AD4" s="223"/>
      <c r="AE4" s="223"/>
      <c r="AF4" s="223"/>
      <c r="AG4" s="223"/>
      <c r="AH4" s="223"/>
      <c r="AI4" s="2017"/>
    </row>
    <row r="5" spans="1:35" ht="12" customHeight="1" x14ac:dyDescent="0.25">
      <c r="A5" s="2185"/>
      <c r="B5" s="2301" t="s">
        <v>4</v>
      </c>
      <c r="C5" s="1689"/>
      <c r="D5" s="2295">
        <v>2017</v>
      </c>
      <c r="E5" s="2295"/>
      <c r="F5" s="2295"/>
      <c r="G5" s="2295"/>
      <c r="H5" s="1689"/>
      <c r="I5" s="2295">
        <v>2016</v>
      </c>
      <c r="J5" s="2295"/>
      <c r="K5" s="2295"/>
      <c r="L5" s="2295"/>
      <c r="M5" s="1689"/>
      <c r="N5" s="223"/>
      <c r="O5" s="223"/>
      <c r="P5" s="223"/>
      <c r="Q5" s="223"/>
      <c r="R5" s="223"/>
      <c r="S5" s="223"/>
      <c r="T5" s="223"/>
      <c r="U5" s="223"/>
      <c r="V5" s="223"/>
      <c r="W5" s="223"/>
      <c r="X5" s="223"/>
      <c r="Y5" s="223"/>
      <c r="Z5" s="223"/>
      <c r="AA5" s="223"/>
      <c r="AB5" s="223"/>
      <c r="AC5" s="223"/>
      <c r="AD5" s="223"/>
      <c r="AE5" s="223"/>
      <c r="AF5" s="223"/>
      <c r="AG5" s="223"/>
      <c r="AH5" s="223"/>
      <c r="AI5" s="2017"/>
    </row>
    <row r="6" spans="1:35" ht="12" customHeight="1" x14ac:dyDescent="0.25">
      <c r="A6" s="2184"/>
      <c r="B6" s="2289"/>
      <c r="C6" s="1689"/>
      <c r="D6" s="2301" t="s">
        <v>184</v>
      </c>
      <c r="E6" s="2122" t="s">
        <v>251</v>
      </c>
      <c r="F6" s="2122" t="s">
        <v>251</v>
      </c>
      <c r="G6" s="2122" t="s">
        <v>186</v>
      </c>
      <c r="H6" s="1689"/>
      <c r="I6" s="2301" t="s">
        <v>184</v>
      </c>
      <c r="J6" s="2122" t="s">
        <v>251</v>
      </c>
      <c r="K6" s="2122" t="s">
        <v>251</v>
      </c>
      <c r="L6" s="2122" t="s">
        <v>186</v>
      </c>
      <c r="M6" s="1689"/>
      <c r="N6" s="223"/>
      <c r="O6" s="223"/>
      <c r="P6" s="223"/>
      <c r="Q6" s="223"/>
      <c r="R6" s="223"/>
      <c r="S6" s="223"/>
      <c r="T6" s="223"/>
      <c r="U6" s="223"/>
      <c r="V6" s="223"/>
      <c r="W6" s="223"/>
      <c r="X6" s="223"/>
      <c r="Y6" s="223"/>
      <c r="Z6" s="223"/>
      <c r="AA6" s="223"/>
      <c r="AB6" s="223"/>
      <c r="AC6" s="223"/>
      <c r="AD6" s="223"/>
      <c r="AE6" s="223"/>
      <c r="AF6" s="223"/>
      <c r="AG6" s="223"/>
      <c r="AH6" s="223"/>
      <c r="AI6" s="2017"/>
    </row>
    <row r="7" spans="1:35" ht="12" customHeight="1" x14ac:dyDescent="0.25">
      <c r="A7" s="2184"/>
      <c r="B7" s="2290"/>
      <c r="C7" s="1689"/>
      <c r="D7" s="2290"/>
      <c r="E7" s="2121" t="s">
        <v>252</v>
      </c>
      <c r="F7" s="2121" t="s">
        <v>253</v>
      </c>
      <c r="G7" s="2121" t="s">
        <v>263</v>
      </c>
      <c r="H7" s="1689"/>
      <c r="I7" s="2290"/>
      <c r="J7" s="2121" t="s">
        <v>252</v>
      </c>
      <c r="K7" s="2121" t="s">
        <v>253</v>
      </c>
      <c r="L7" s="2121" t="s">
        <v>263</v>
      </c>
      <c r="M7" s="1689"/>
      <c r="N7" s="223"/>
      <c r="O7" s="223"/>
      <c r="P7" s="223"/>
      <c r="Q7" s="223"/>
      <c r="R7" s="223"/>
      <c r="S7" s="223"/>
      <c r="T7" s="223"/>
      <c r="U7" s="223"/>
      <c r="V7" s="223"/>
      <c r="W7" s="223"/>
      <c r="X7" s="223"/>
      <c r="Y7" s="223"/>
      <c r="Z7" s="223"/>
      <c r="AA7" s="223"/>
      <c r="AB7" s="223"/>
      <c r="AC7" s="223"/>
      <c r="AD7" s="223"/>
      <c r="AE7" s="223"/>
      <c r="AF7" s="223"/>
      <c r="AG7" s="223"/>
      <c r="AH7" s="223"/>
      <c r="AI7" s="2017"/>
    </row>
    <row r="8" spans="1:35" ht="12" customHeight="1" x14ac:dyDescent="0.25">
      <c r="A8" s="2184"/>
      <c r="B8" s="1689"/>
      <c r="C8" s="1689"/>
      <c r="D8" s="1689"/>
      <c r="E8" s="1689"/>
      <c r="F8" s="1689"/>
      <c r="G8" s="1689"/>
      <c r="H8" s="1689"/>
      <c r="I8" s="1689"/>
      <c r="J8" s="1689"/>
      <c r="K8" s="1689"/>
      <c r="L8" s="1689"/>
      <c r="M8" s="223"/>
      <c r="N8" s="223"/>
      <c r="O8" s="223"/>
      <c r="P8" s="223"/>
      <c r="Q8" s="223"/>
      <c r="R8" s="223"/>
      <c r="S8" s="223"/>
      <c r="T8" s="223"/>
      <c r="U8" s="223"/>
      <c r="V8" s="223"/>
      <c r="W8" s="223"/>
      <c r="X8" s="223"/>
      <c r="Y8" s="223"/>
      <c r="Z8" s="223"/>
      <c r="AA8" s="223"/>
      <c r="AB8" s="223"/>
      <c r="AC8" s="223"/>
      <c r="AD8" s="223"/>
      <c r="AE8" s="223"/>
      <c r="AF8" s="223"/>
      <c r="AG8" s="223"/>
      <c r="AH8" s="223"/>
      <c r="AI8" s="2017"/>
    </row>
    <row r="9" spans="1:35" ht="12" customHeight="1" x14ac:dyDescent="0.25">
      <c r="A9" s="2184"/>
      <c r="B9" s="948" t="s">
        <v>8</v>
      </c>
      <c r="C9" s="132"/>
      <c r="D9" s="1691"/>
      <c r="E9" s="1691"/>
      <c r="F9" s="1691"/>
      <c r="G9" s="1691"/>
      <c r="H9" s="132"/>
      <c r="I9" s="169"/>
      <c r="J9" s="1691"/>
      <c r="K9" s="1691"/>
      <c r="L9" s="1691"/>
      <c r="M9" s="223"/>
      <c r="N9" s="223"/>
      <c r="O9" s="223"/>
      <c r="P9" s="223"/>
      <c r="Q9" s="223"/>
      <c r="R9" s="223"/>
      <c r="S9" s="223"/>
      <c r="T9" s="223"/>
      <c r="U9" s="223"/>
      <c r="V9" s="223"/>
      <c r="W9" s="223"/>
      <c r="X9" s="223"/>
      <c r="Y9" s="223"/>
      <c r="Z9" s="223"/>
      <c r="AA9" s="223"/>
      <c r="AB9" s="223"/>
      <c r="AC9" s="223"/>
      <c r="AD9" s="223"/>
      <c r="AE9" s="223"/>
      <c r="AF9" s="223"/>
      <c r="AG9" s="223"/>
      <c r="AH9" s="223"/>
      <c r="AI9" s="2017"/>
    </row>
    <row r="10" spans="1:35" ht="12" customHeight="1" x14ac:dyDescent="0.25">
      <c r="A10" s="2185"/>
      <c r="B10" s="1050" t="s">
        <v>128</v>
      </c>
      <c r="C10" s="224"/>
      <c r="D10" s="557">
        <v>117</v>
      </c>
      <c r="E10" s="1157">
        <v>112</v>
      </c>
      <c r="F10" s="1157">
        <v>2</v>
      </c>
      <c r="G10" s="1303">
        <v>3</v>
      </c>
      <c r="H10" s="753"/>
      <c r="I10" s="557">
        <v>123</v>
      </c>
      <c r="J10" s="1157">
        <v>115</v>
      </c>
      <c r="K10" s="1157">
        <v>2</v>
      </c>
      <c r="L10" s="1303">
        <v>6</v>
      </c>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017"/>
    </row>
    <row r="11" spans="1:35" ht="12" customHeight="1" x14ac:dyDescent="0.25">
      <c r="A11" s="2185"/>
      <c r="B11" s="1053" t="s">
        <v>129</v>
      </c>
      <c r="C11" s="224"/>
      <c r="D11" s="788" t="s">
        <v>123</v>
      </c>
      <c r="E11" s="1159" t="s">
        <v>123</v>
      </c>
      <c r="F11" s="1159" t="s">
        <v>123</v>
      </c>
      <c r="G11" s="1299" t="s">
        <v>123</v>
      </c>
      <c r="H11" s="753"/>
      <c r="I11" s="1165">
        <v>432</v>
      </c>
      <c r="J11" s="1159">
        <v>26</v>
      </c>
      <c r="K11" s="1159">
        <v>11</v>
      </c>
      <c r="L11" s="1299">
        <v>395</v>
      </c>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017"/>
    </row>
    <row r="12" spans="1:35" ht="12" customHeight="1" x14ac:dyDescent="0.25">
      <c r="A12" s="2185"/>
      <c r="B12" s="140"/>
      <c r="C12" s="132"/>
      <c r="D12" s="330"/>
      <c r="E12" s="331"/>
      <c r="F12" s="331"/>
      <c r="G12" s="331"/>
      <c r="H12" s="610"/>
      <c r="I12" s="330"/>
      <c r="J12" s="331"/>
      <c r="K12" s="331"/>
      <c r="L12" s="331"/>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017"/>
    </row>
    <row r="13" spans="1:35" ht="12" customHeight="1" x14ac:dyDescent="0.25">
      <c r="A13" s="2185"/>
      <c r="B13" s="49"/>
      <c r="C13" s="166"/>
      <c r="D13" s="331"/>
      <c r="E13" s="331"/>
      <c r="F13" s="331"/>
      <c r="G13" s="331"/>
      <c r="H13" s="332"/>
      <c r="I13" s="331"/>
      <c r="J13" s="331"/>
      <c r="K13" s="331"/>
      <c r="L13" s="331"/>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017"/>
    </row>
    <row r="14" spans="1:35" ht="12" customHeight="1" x14ac:dyDescent="0.25">
      <c r="A14" s="2207"/>
      <c r="B14" s="948" t="s">
        <v>27</v>
      </c>
      <c r="C14" s="166"/>
      <c r="D14" s="141"/>
      <c r="E14" s="142"/>
      <c r="F14" s="142"/>
      <c r="G14" s="142"/>
      <c r="H14" s="332"/>
      <c r="I14" s="141"/>
      <c r="J14" s="142"/>
      <c r="K14" s="142"/>
      <c r="L14" s="142"/>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017"/>
    </row>
    <row r="15" spans="1:35" ht="12" customHeight="1" x14ac:dyDescent="0.25">
      <c r="A15" s="2207"/>
      <c r="B15" s="1254" t="s">
        <v>140</v>
      </c>
      <c r="C15" s="224"/>
      <c r="D15" s="1301">
        <v>2</v>
      </c>
      <c r="E15" s="1302">
        <v>2</v>
      </c>
      <c r="F15" s="1302" t="s">
        <v>123</v>
      </c>
      <c r="G15" s="1292" t="s">
        <v>123</v>
      </c>
      <c r="H15" s="753"/>
      <c r="I15" s="1300">
        <v>2</v>
      </c>
      <c r="J15" s="1302">
        <v>2</v>
      </c>
      <c r="K15" s="1302">
        <v>0</v>
      </c>
      <c r="L15" s="1292">
        <v>0</v>
      </c>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017"/>
    </row>
    <row r="16" spans="1:35" ht="12" customHeight="1" x14ac:dyDescent="0.25">
      <c r="A16" s="2183"/>
      <c r="B16" s="140"/>
      <c r="C16" s="132"/>
      <c r="D16" s="341"/>
      <c r="E16" s="471"/>
      <c r="F16" s="471"/>
      <c r="G16" s="471"/>
      <c r="H16" s="610"/>
      <c r="I16" s="330"/>
      <c r="J16" s="339"/>
      <c r="K16" s="339"/>
      <c r="L16" s="339"/>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017"/>
    </row>
    <row r="17" spans="1:35" ht="12" customHeight="1" x14ac:dyDescent="0.25">
      <c r="A17" s="2185"/>
      <c r="B17" s="40"/>
      <c r="C17" s="166"/>
      <c r="D17" s="331"/>
      <c r="E17" s="331"/>
      <c r="F17" s="331"/>
      <c r="G17" s="331"/>
      <c r="H17" s="332"/>
      <c r="I17" s="331"/>
      <c r="J17" s="331"/>
      <c r="K17" s="331"/>
      <c r="L17" s="331"/>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017"/>
    </row>
    <row r="18" spans="1:35" ht="12" customHeight="1" x14ac:dyDescent="0.25">
      <c r="A18" s="2207"/>
      <c r="B18" s="948" t="s">
        <v>59</v>
      </c>
      <c r="C18" s="166"/>
      <c r="D18" s="141"/>
      <c r="E18" s="142"/>
      <c r="F18" s="142"/>
      <c r="G18" s="236"/>
      <c r="H18" s="332"/>
      <c r="I18" s="141"/>
      <c r="J18" s="142"/>
      <c r="K18" s="142"/>
      <c r="L18" s="142"/>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017"/>
    </row>
    <row r="19" spans="1:35" s="102" customFormat="1" ht="12" customHeight="1" x14ac:dyDescent="0.25">
      <c r="A19" s="2207"/>
      <c r="B19" s="1050" t="s">
        <v>554</v>
      </c>
      <c r="C19" s="224"/>
      <c r="D19" s="1160">
        <v>17</v>
      </c>
      <c r="E19" s="1157">
        <v>8</v>
      </c>
      <c r="F19" s="1157">
        <v>7</v>
      </c>
      <c r="G19" s="1303">
        <v>2</v>
      </c>
      <c r="H19" s="753"/>
      <c r="I19" s="557">
        <v>15</v>
      </c>
      <c r="J19" s="1157">
        <v>7</v>
      </c>
      <c r="K19" s="1157">
        <v>8</v>
      </c>
      <c r="L19" s="1157">
        <v>0</v>
      </c>
      <c r="M19" s="223"/>
      <c r="N19" s="223"/>
      <c r="O19" s="132"/>
      <c r="P19" s="132"/>
      <c r="Q19" s="132"/>
      <c r="R19" s="132"/>
      <c r="S19" s="132"/>
      <c r="T19" s="132"/>
      <c r="U19" s="132"/>
      <c r="V19" s="132"/>
      <c r="W19" s="132"/>
      <c r="X19" s="132"/>
      <c r="Y19" s="132"/>
      <c r="Z19" s="132"/>
      <c r="AA19" s="132"/>
      <c r="AB19" s="132"/>
      <c r="AC19" s="132"/>
      <c r="AD19" s="132"/>
      <c r="AE19" s="132"/>
      <c r="AF19" s="132"/>
      <c r="AG19" s="132"/>
      <c r="AH19" s="132"/>
      <c r="AI19" s="1687"/>
    </row>
    <row r="20" spans="1:35" s="102" customFormat="1" ht="12" customHeight="1" x14ac:dyDescent="0.25">
      <c r="A20" s="2207"/>
      <c r="B20" s="1231" t="s">
        <v>156</v>
      </c>
      <c r="C20" s="224"/>
      <c r="D20" s="1654">
        <v>37</v>
      </c>
      <c r="E20" s="1655">
        <v>13</v>
      </c>
      <c r="F20" s="1655">
        <v>24</v>
      </c>
      <c r="G20" s="1656">
        <v>0</v>
      </c>
      <c r="H20" s="753"/>
      <c r="I20" s="1657">
        <v>19</v>
      </c>
      <c r="J20" s="1655">
        <v>11</v>
      </c>
      <c r="K20" s="1655">
        <v>7</v>
      </c>
      <c r="L20" s="1655">
        <v>1</v>
      </c>
      <c r="M20" s="223"/>
      <c r="N20" s="223"/>
      <c r="O20" s="132"/>
      <c r="P20" s="132"/>
      <c r="Q20" s="132"/>
      <c r="R20" s="132"/>
      <c r="S20" s="132"/>
      <c r="T20" s="132"/>
      <c r="U20" s="132"/>
      <c r="V20" s="132"/>
      <c r="W20" s="132"/>
      <c r="X20" s="132"/>
      <c r="Y20" s="132"/>
      <c r="Z20" s="132"/>
      <c r="AA20" s="132"/>
      <c r="AB20" s="132"/>
      <c r="AC20" s="132"/>
      <c r="AD20" s="132"/>
      <c r="AE20" s="132"/>
      <c r="AF20" s="132"/>
      <c r="AG20" s="132"/>
      <c r="AH20" s="132"/>
      <c r="AI20" s="1687"/>
    </row>
    <row r="21" spans="1:35" s="1839" customFormat="1" ht="12" customHeight="1" x14ac:dyDescent="0.25">
      <c r="A21" s="2207"/>
      <c r="B21" s="1231" t="s">
        <v>158</v>
      </c>
      <c r="C21" s="224"/>
      <c r="D21" s="1654">
        <v>75</v>
      </c>
      <c r="E21" s="1655" t="s">
        <v>123</v>
      </c>
      <c r="F21" s="1655" t="s">
        <v>123</v>
      </c>
      <c r="G21" s="1656" t="s">
        <v>123</v>
      </c>
      <c r="H21" s="753"/>
      <c r="I21" s="1657">
        <v>80</v>
      </c>
      <c r="J21" s="1655" t="s">
        <v>123</v>
      </c>
      <c r="K21" s="1655" t="s">
        <v>123</v>
      </c>
      <c r="L21" s="1655" t="s">
        <v>123</v>
      </c>
      <c r="M21" s="223"/>
      <c r="N21" s="223"/>
      <c r="O21" s="132"/>
      <c r="P21" s="132"/>
      <c r="Q21" s="132"/>
      <c r="R21" s="132"/>
      <c r="S21" s="132"/>
      <c r="T21" s="132"/>
      <c r="U21" s="132"/>
      <c r="V21" s="132"/>
      <c r="W21" s="132"/>
      <c r="X21" s="132"/>
      <c r="Y21" s="132"/>
      <c r="Z21" s="132"/>
      <c r="AA21" s="132"/>
      <c r="AB21" s="132"/>
      <c r="AC21" s="132"/>
      <c r="AD21" s="132"/>
      <c r="AE21" s="132"/>
      <c r="AF21" s="132"/>
      <c r="AG21" s="132"/>
      <c r="AH21" s="132"/>
      <c r="AI21" s="1687"/>
    </row>
    <row r="22" spans="1:35" ht="12" customHeight="1" x14ac:dyDescent="0.25">
      <c r="A22" s="2183"/>
      <c r="B22" s="1725" t="s">
        <v>160</v>
      </c>
      <c r="C22" s="132"/>
      <c r="D22" s="1161">
        <v>16</v>
      </c>
      <c r="E22" s="834">
        <v>11</v>
      </c>
      <c r="F22" s="834">
        <v>4</v>
      </c>
      <c r="G22" s="1304">
        <v>1</v>
      </c>
      <c r="H22" s="610"/>
      <c r="I22" s="1163">
        <v>16</v>
      </c>
      <c r="J22" s="834">
        <v>11</v>
      </c>
      <c r="K22" s="834">
        <v>4</v>
      </c>
      <c r="L22" s="834">
        <v>1</v>
      </c>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017"/>
    </row>
    <row r="23" spans="1:35" ht="12" customHeight="1" x14ac:dyDescent="0.25">
      <c r="A23" s="2185"/>
      <c r="B23" s="1725" t="s">
        <v>164</v>
      </c>
      <c r="C23" s="132"/>
      <c r="D23" s="1161">
        <v>16</v>
      </c>
      <c r="E23" s="834">
        <v>14</v>
      </c>
      <c r="F23" s="834">
        <v>2</v>
      </c>
      <c r="G23" s="1304">
        <v>0</v>
      </c>
      <c r="H23" s="610"/>
      <c r="I23" s="1163">
        <v>16</v>
      </c>
      <c r="J23" s="834">
        <v>14</v>
      </c>
      <c r="K23" s="834">
        <v>2</v>
      </c>
      <c r="L23" s="834"/>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017"/>
    </row>
    <row r="24" spans="1:35" ht="12" customHeight="1" x14ac:dyDescent="0.25">
      <c r="A24" s="2185"/>
      <c r="B24" s="1725" t="s">
        <v>177</v>
      </c>
      <c r="C24" s="132"/>
      <c r="D24" s="1665">
        <v>161</v>
      </c>
      <c r="E24" s="1666">
        <v>141</v>
      </c>
      <c r="F24" s="1666">
        <v>18</v>
      </c>
      <c r="G24" s="1667">
        <v>2</v>
      </c>
      <c r="H24" s="610"/>
      <c r="I24" s="1668">
        <v>176</v>
      </c>
      <c r="J24" s="1666">
        <v>155</v>
      </c>
      <c r="K24" s="1666">
        <v>19</v>
      </c>
      <c r="L24" s="1666">
        <v>2</v>
      </c>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017"/>
    </row>
    <row r="25" spans="1:35" ht="12" customHeight="1" x14ac:dyDescent="0.25">
      <c r="A25" s="2185"/>
      <c r="B25" s="1725" t="s">
        <v>569</v>
      </c>
      <c r="C25" s="132"/>
      <c r="D25" s="1665">
        <v>12</v>
      </c>
      <c r="E25" s="1666">
        <v>11</v>
      </c>
      <c r="F25" s="1666">
        <v>1</v>
      </c>
      <c r="G25" s="1667">
        <v>0</v>
      </c>
      <c r="H25" s="610"/>
      <c r="I25" s="1668">
        <v>26</v>
      </c>
      <c r="J25" s="1666">
        <v>25</v>
      </c>
      <c r="K25" s="1666">
        <v>1</v>
      </c>
      <c r="L25" s="1666">
        <v>0</v>
      </c>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017"/>
    </row>
    <row r="26" spans="1:35" ht="12" customHeight="1" x14ac:dyDescent="0.25">
      <c r="A26" s="2185"/>
      <c r="B26" s="1725" t="s">
        <v>173</v>
      </c>
      <c r="C26" s="132"/>
      <c r="D26" s="1665">
        <v>17</v>
      </c>
      <c r="E26" s="1666" t="s">
        <v>123</v>
      </c>
      <c r="F26" s="1666" t="s">
        <v>123</v>
      </c>
      <c r="G26" s="1667">
        <v>0</v>
      </c>
      <c r="H26" s="610"/>
      <c r="I26" s="1668">
        <v>15</v>
      </c>
      <c r="J26" s="1666" t="s">
        <v>123</v>
      </c>
      <c r="K26" s="1666" t="s">
        <v>123</v>
      </c>
      <c r="L26" s="1666">
        <v>0</v>
      </c>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017"/>
    </row>
    <row r="27" spans="1:35" ht="12" customHeight="1" x14ac:dyDescent="0.25">
      <c r="A27" s="2185"/>
      <c r="B27" s="1053" t="s">
        <v>180</v>
      </c>
      <c r="C27" s="483"/>
      <c r="D27" s="1162">
        <v>11</v>
      </c>
      <c r="E27" s="1159">
        <v>9</v>
      </c>
      <c r="F27" s="1159">
        <v>2</v>
      </c>
      <c r="G27" s="1299">
        <v>0</v>
      </c>
      <c r="H27" s="610"/>
      <c r="I27" s="1165">
        <v>19</v>
      </c>
      <c r="J27" s="1159">
        <v>14</v>
      </c>
      <c r="K27" s="1159">
        <v>5</v>
      </c>
      <c r="L27" s="1159">
        <v>0</v>
      </c>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017"/>
    </row>
    <row r="28" spans="1:35" ht="12" customHeight="1" x14ac:dyDescent="0.25">
      <c r="A28" s="2185"/>
      <c r="B28" s="140"/>
      <c r="C28" s="132"/>
      <c r="D28" s="753"/>
      <c r="E28" s="490"/>
      <c r="F28" s="490"/>
      <c r="G28" s="490"/>
      <c r="H28" s="753"/>
      <c r="I28" s="753"/>
      <c r="J28" s="610"/>
      <c r="K28" s="610"/>
      <c r="L28" s="610"/>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017"/>
    </row>
    <row r="29" spans="1:35" s="1860" customFormat="1" ht="12" customHeight="1" x14ac:dyDescent="0.25">
      <c r="A29" s="2210"/>
      <c r="B29" s="2172"/>
      <c r="C29" s="2230"/>
      <c r="D29" s="2246"/>
      <c r="E29" s="2247"/>
      <c r="F29" s="2247"/>
      <c r="G29" s="2247"/>
      <c r="H29" s="2246"/>
      <c r="I29" s="2246"/>
      <c r="J29" s="2148"/>
      <c r="K29" s="2148"/>
      <c r="L29" s="2148"/>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196"/>
    </row>
    <row r="30" spans="1:35" ht="12" customHeight="1" x14ac:dyDescent="0.25">
      <c r="A30" s="2144"/>
      <c r="B30" s="2242"/>
      <c r="C30" s="2197"/>
      <c r="D30" s="2145"/>
      <c r="E30" s="2145"/>
      <c r="F30" s="2145"/>
      <c r="G30" s="2145"/>
      <c r="H30" s="2145"/>
      <c r="I30" s="2145"/>
      <c r="J30" s="2145"/>
      <c r="K30" s="2145"/>
      <c r="L30" s="2145"/>
      <c r="M30" s="2224"/>
      <c r="N30" s="2236"/>
      <c r="O30" s="2236"/>
      <c r="P30" s="2236"/>
      <c r="Q30" s="2236"/>
      <c r="R30" s="2236"/>
      <c r="S30" s="2236"/>
      <c r="T30" s="2236"/>
      <c r="U30" s="2236"/>
      <c r="V30" s="2236"/>
      <c r="W30" s="2236"/>
      <c r="X30" s="2236"/>
      <c r="Y30" s="2236"/>
      <c r="Z30" s="2236"/>
      <c r="AA30" s="2236"/>
      <c r="AB30" s="2236"/>
      <c r="AC30" s="2236"/>
      <c r="AD30" s="2236"/>
      <c r="AE30" s="2236"/>
      <c r="AF30" s="2236"/>
      <c r="AG30" s="2236"/>
      <c r="AH30" s="2236"/>
      <c r="AI30" s="2182"/>
    </row>
    <row r="31" spans="1:35" x14ac:dyDescent="0.25">
      <c r="A31" s="2146"/>
      <c r="B31" s="224" t="s">
        <v>720</v>
      </c>
      <c r="C31" s="132"/>
      <c r="D31" s="132"/>
      <c r="E31" s="132"/>
      <c r="F31" s="132"/>
      <c r="G31" s="132"/>
      <c r="H31" s="132"/>
      <c r="I31" s="132"/>
      <c r="J31" s="132"/>
      <c r="K31" s="132"/>
      <c r="L31" s="132"/>
      <c r="M31" s="108"/>
      <c r="N31" s="132"/>
      <c r="O31" s="132"/>
      <c r="P31" s="132"/>
      <c r="Q31" s="132"/>
      <c r="R31" s="132"/>
      <c r="S31" s="132"/>
      <c r="T31" s="132"/>
      <c r="U31" s="224"/>
      <c r="V31" s="132"/>
      <c r="W31" s="132"/>
      <c r="X31" s="132"/>
      <c r="Y31" s="132"/>
      <c r="Z31" s="132"/>
      <c r="AA31" s="132"/>
      <c r="AB31" s="132"/>
      <c r="AC31" s="132"/>
      <c r="AD31" s="132"/>
      <c r="AE31" s="132"/>
      <c r="AF31" s="132"/>
      <c r="AG31" s="132"/>
      <c r="AH31" s="132"/>
      <c r="AI31" s="2017"/>
    </row>
    <row r="32" spans="1:35" x14ac:dyDescent="0.25">
      <c r="A32" s="2146"/>
      <c r="B32" s="224" t="s">
        <v>250</v>
      </c>
      <c r="C32" s="132"/>
      <c r="D32" s="132"/>
      <c r="E32" s="132"/>
      <c r="F32" s="132"/>
      <c r="G32" s="132"/>
      <c r="H32" s="132"/>
      <c r="I32" s="132"/>
      <c r="J32" s="132"/>
      <c r="K32" s="132"/>
      <c r="L32" s="132"/>
      <c r="M32" s="108"/>
      <c r="N32" s="132"/>
      <c r="O32" s="132"/>
      <c r="P32" s="132"/>
      <c r="Q32" s="132"/>
      <c r="R32" s="132"/>
      <c r="S32" s="132"/>
      <c r="T32" s="132"/>
      <c r="U32" s="224" t="s">
        <v>250</v>
      </c>
      <c r="V32" s="132"/>
      <c r="W32" s="132"/>
      <c r="X32" s="132"/>
      <c r="Y32" s="132"/>
      <c r="Z32" s="132"/>
      <c r="AA32" s="132"/>
      <c r="AB32" s="132"/>
      <c r="AC32" s="132"/>
      <c r="AD32" s="132"/>
      <c r="AE32" s="132"/>
      <c r="AF32" s="132"/>
      <c r="AG32" s="132"/>
      <c r="AH32" s="132"/>
      <c r="AI32" s="2017"/>
    </row>
    <row r="33" spans="1:35" x14ac:dyDescent="0.25">
      <c r="A33" s="2146"/>
      <c r="B33" s="404" t="s">
        <v>2</v>
      </c>
      <c r="C33" s="132"/>
      <c r="D33" s="132"/>
      <c r="E33" s="132"/>
      <c r="F33" s="132"/>
      <c r="G33" s="132"/>
      <c r="H33" s="132"/>
      <c r="I33" s="132"/>
      <c r="J33" s="132"/>
      <c r="K33" s="132"/>
      <c r="L33" s="132"/>
      <c r="M33" s="108"/>
      <c r="N33" s="132"/>
      <c r="O33" s="132"/>
      <c r="P33" s="132"/>
      <c r="Q33" s="132"/>
      <c r="R33" s="132"/>
      <c r="S33" s="132"/>
      <c r="T33" s="132"/>
      <c r="U33" s="404" t="s">
        <v>3</v>
      </c>
      <c r="V33" s="132"/>
      <c r="W33" s="132"/>
      <c r="X33" s="132"/>
      <c r="Y33" s="132"/>
      <c r="Z33" s="132"/>
      <c r="AA33" s="132"/>
      <c r="AB33" s="132"/>
      <c r="AC33" s="132"/>
      <c r="AD33" s="132"/>
      <c r="AE33" s="132"/>
      <c r="AF33" s="132"/>
      <c r="AG33" s="132"/>
      <c r="AH33" s="132"/>
      <c r="AI33" s="2017"/>
    </row>
    <row r="34" spans="1:35" x14ac:dyDescent="0.25">
      <c r="A34" s="2146"/>
      <c r="B34" s="2301" t="s">
        <v>4</v>
      </c>
      <c r="C34" s="2301" t="s">
        <v>5</v>
      </c>
      <c r="D34" s="2302">
        <v>2017</v>
      </c>
      <c r="E34" s="2303"/>
      <c r="F34" s="2303"/>
      <c r="G34" s="2304"/>
      <c r="H34" s="1689"/>
      <c r="I34" s="2302">
        <v>2016</v>
      </c>
      <c r="J34" s="2303"/>
      <c r="K34" s="2303"/>
      <c r="L34" s="2304"/>
      <c r="M34" s="1689"/>
      <c r="N34" s="1689"/>
      <c r="O34" s="2305" t="s">
        <v>591</v>
      </c>
      <c r="P34" s="1689"/>
      <c r="Q34" s="2305" t="s">
        <v>588</v>
      </c>
      <c r="R34" s="2305" t="s">
        <v>7</v>
      </c>
      <c r="S34" s="1689"/>
      <c r="T34" s="1689"/>
      <c r="U34" s="2301" t="s">
        <v>4</v>
      </c>
      <c r="V34" s="2302">
        <v>2017</v>
      </c>
      <c r="W34" s="2303"/>
      <c r="X34" s="2303"/>
      <c r="Y34" s="2304"/>
      <c r="Z34" s="1689"/>
      <c r="AA34" s="2302">
        <v>2016</v>
      </c>
      <c r="AB34" s="2303"/>
      <c r="AC34" s="2303"/>
      <c r="AD34" s="2304"/>
      <c r="AE34" s="1689"/>
      <c r="AF34" s="1689"/>
      <c r="AG34" s="2305" t="s">
        <v>591</v>
      </c>
      <c r="AH34" s="1689"/>
      <c r="AI34" s="2017"/>
    </row>
    <row r="35" spans="1:35" x14ac:dyDescent="0.25">
      <c r="A35" s="2146"/>
      <c r="B35" s="2289"/>
      <c r="C35" s="2289"/>
      <c r="D35" s="2301" t="s">
        <v>184</v>
      </c>
      <c r="E35" s="2120" t="s">
        <v>251</v>
      </c>
      <c r="F35" s="2120" t="s">
        <v>251</v>
      </c>
      <c r="G35" s="2122" t="s">
        <v>186</v>
      </c>
      <c r="H35" s="1689"/>
      <c r="I35" s="2301" t="s">
        <v>184</v>
      </c>
      <c r="J35" s="2120" t="s">
        <v>251</v>
      </c>
      <c r="K35" s="2120" t="s">
        <v>251</v>
      </c>
      <c r="L35" s="2122" t="s">
        <v>186</v>
      </c>
      <c r="M35" s="1689"/>
      <c r="N35" s="1689"/>
      <c r="O35" s="2286"/>
      <c r="P35" s="1689"/>
      <c r="Q35" s="2286"/>
      <c r="R35" s="2286"/>
      <c r="S35" s="1689"/>
      <c r="T35" s="1689"/>
      <c r="U35" s="2289"/>
      <c r="V35" s="2301" t="s">
        <v>184</v>
      </c>
      <c r="W35" s="2120" t="s">
        <v>251</v>
      </c>
      <c r="X35" s="2120" t="s">
        <v>251</v>
      </c>
      <c r="Y35" s="2122" t="s">
        <v>186</v>
      </c>
      <c r="Z35" s="1689"/>
      <c r="AA35" s="2301" t="s">
        <v>184</v>
      </c>
      <c r="AB35" s="2120" t="s">
        <v>251</v>
      </c>
      <c r="AC35" s="2120" t="s">
        <v>251</v>
      </c>
      <c r="AD35" s="2122" t="s">
        <v>186</v>
      </c>
      <c r="AE35" s="1689"/>
      <c r="AF35" s="1689"/>
      <c r="AG35" s="2286"/>
      <c r="AH35" s="1689"/>
      <c r="AI35" s="2017"/>
    </row>
    <row r="36" spans="1:35" x14ac:dyDescent="0.25">
      <c r="A36" s="2146"/>
      <c r="B36" s="2290"/>
      <c r="C36" s="2290"/>
      <c r="D36" s="2290"/>
      <c r="E36" s="2121" t="s">
        <v>252</v>
      </c>
      <c r="F36" s="2121" t="s">
        <v>253</v>
      </c>
      <c r="G36" s="2121" t="s">
        <v>254</v>
      </c>
      <c r="H36" s="1689"/>
      <c r="I36" s="2290"/>
      <c r="J36" s="2121" t="s">
        <v>252</v>
      </c>
      <c r="K36" s="2121" t="s">
        <v>253</v>
      </c>
      <c r="L36" s="2121" t="s">
        <v>254</v>
      </c>
      <c r="M36" s="1689"/>
      <c r="N36" s="1689"/>
      <c r="O36" s="2287"/>
      <c r="P36" s="1689"/>
      <c r="Q36" s="2287"/>
      <c r="R36" s="2287"/>
      <c r="S36" s="1689"/>
      <c r="T36" s="1689"/>
      <c r="U36" s="2290"/>
      <c r="V36" s="2290"/>
      <c r="W36" s="2121" t="s">
        <v>252</v>
      </c>
      <c r="X36" s="2121" t="s">
        <v>253</v>
      </c>
      <c r="Y36" s="2121" t="s">
        <v>254</v>
      </c>
      <c r="Z36" s="1689"/>
      <c r="AA36" s="2290"/>
      <c r="AB36" s="2121" t="s">
        <v>252</v>
      </c>
      <c r="AC36" s="2121" t="s">
        <v>253</v>
      </c>
      <c r="AD36" s="2121" t="s">
        <v>254</v>
      </c>
      <c r="AE36" s="1689"/>
      <c r="AF36" s="1689"/>
      <c r="AG36" s="2287"/>
      <c r="AH36" s="1689"/>
      <c r="AI36" s="2017"/>
    </row>
    <row r="37" spans="1:35" x14ac:dyDescent="0.25">
      <c r="A37" s="2146"/>
      <c r="B37" s="1689"/>
      <c r="C37" s="1689"/>
      <c r="D37" s="1689"/>
      <c r="E37" s="1689"/>
      <c r="F37" s="1689"/>
      <c r="G37" s="1689"/>
      <c r="H37" s="1689"/>
      <c r="I37" s="1689"/>
      <c r="J37" s="1689"/>
      <c r="K37" s="1689"/>
      <c r="L37" s="1689"/>
      <c r="M37" s="223"/>
      <c r="N37" s="223"/>
      <c r="O37" s="19"/>
      <c r="P37" s="1689"/>
      <c r="Q37" s="19"/>
      <c r="R37" s="1689"/>
      <c r="S37" s="1689"/>
      <c r="T37" s="1689"/>
      <c r="U37" s="1689"/>
      <c r="V37" s="1689"/>
      <c r="W37" s="1689"/>
      <c r="X37" s="1689"/>
      <c r="Y37" s="1689"/>
      <c r="Z37" s="1689"/>
      <c r="AA37" s="1689"/>
      <c r="AB37" s="1689"/>
      <c r="AC37" s="1689"/>
      <c r="AD37" s="1689"/>
      <c r="AE37" s="1689"/>
      <c r="AF37" s="1689"/>
      <c r="AG37" s="19"/>
      <c r="AH37" s="1689"/>
      <c r="AI37" s="2017"/>
    </row>
    <row r="38" spans="1:35" x14ac:dyDescent="0.25">
      <c r="A38" s="2146"/>
      <c r="B38" s="948" t="s">
        <v>8</v>
      </c>
      <c r="C38" s="1691"/>
      <c r="D38" s="1693"/>
      <c r="E38" s="1693"/>
      <c r="F38" s="1693"/>
      <c r="G38" s="1693"/>
      <c r="H38" s="483"/>
      <c r="I38" s="41"/>
      <c r="J38" s="34"/>
      <c r="K38" s="34"/>
      <c r="L38" s="34"/>
      <c r="M38" s="223"/>
      <c r="N38" s="223"/>
      <c r="O38" s="23"/>
      <c r="P38" s="132"/>
      <c r="Q38" s="23"/>
      <c r="R38" s="131"/>
      <c r="S38" s="132"/>
      <c r="T38" s="132"/>
      <c r="U38" s="948" t="s">
        <v>8</v>
      </c>
      <c r="V38" s="1691"/>
      <c r="W38" s="1691"/>
      <c r="X38" s="1691"/>
      <c r="Y38" s="1691"/>
      <c r="Z38" s="132"/>
      <c r="AA38" s="1691"/>
      <c r="AB38" s="1691"/>
      <c r="AC38" s="1691"/>
      <c r="AD38" s="1691"/>
      <c r="AE38" s="1136"/>
      <c r="AF38" s="132"/>
      <c r="AG38" s="23"/>
      <c r="AH38" s="132"/>
      <c r="AI38" s="2017"/>
    </row>
    <row r="39" spans="1:35" x14ac:dyDescent="0.25">
      <c r="A39" s="2146"/>
      <c r="B39" s="1050" t="s">
        <v>128</v>
      </c>
      <c r="C39" s="1446" t="s">
        <v>22</v>
      </c>
      <c r="D39" s="1276">
        <v>16085.13</v>
      </c>
      <c r="E39" s="1324">
        <v>10472.843000000001</v>
      </c>
      <c r="F39" s="1324">
        <v>5371.19</v>
      </c>
      <c r="G39" s="1864">
        <v>241.09700000000001</v>
      </c>
      <c r="H39" s="483"/>
      <c r="I39" s="551">
        <v>14998.52</v>
      </c>
      <c r="J39" s="1239">
        <v>9886.56</v>
      </c>
      <c r="K39" s="1239">
        <v>4813.08</v>
      </c>
      <c r="L39" s="1871">
        <v>298.88</v>
      </c>
      <c r="M39" s="223"/>
      <c r="N39" s="223"/>
      <c r="O39" s="1450">
        <f t="shared" ref="O39:O56" si="0">(D39-I39)/I39</f>
        <v>7.2447814851065218E-2</v>
      </c>
      <c r="P39" s="132"/>
      <c r="Q39" s="890">
        <f>VLOOKUP(B39,'FX rates'!$B$9:$K$114,4,FALSE)</f>
        <v>1</v>
      </c>
      <c r="R39" s="863">
        <f>VLOOKUP(B39,'FX rates'!$B$9:$K$114,5,FALSE)</f>
        <v>1</v>
      </c>
      <c r="S39" s="132"/>
      <c r="T39" s="132"/>
      <c r="U39" s="1050" t="s">
        <v>128</v>
      </c>
      <c r="V39" s="1276">
        <f>IF(D39="NA", "NA", D39/Q39)</f>
        <v>16085.13</v>
      </c>
      <c r="W39" s="1324">
        <f>E39/$Q39</f>
        <v>10472.843000000001</v>
      </c>
      <c r="X39" s="1324">
        <f>F39/$Q39</f>
        <v>5371.19</v>
      </c>
      <c r="Y39" s="1864">
        <f>G39/$Q39</f>
        <v>241.09700000000001</v>
      </c>
      <c r="Z39" s="483"/>
      <c r="AA39" s="1276">
        <f>IF(I39="NA", "NA",I39/R39)</f>
        <v>14998.52</v>
      </c>
      <c r="AB39" s="1324">
        <f>J39/$R39</f>
        <v>9886.56</v>
      </c>
      <c r="AC39" s="1324">
        <f>K39/$R39</f>
        <v>4813.08</v>
      </c>
      <c r="AD39" s="1864">
        <f>L39/$R39</f>
        <v>298.88</v>
      </c>
      <c r="AE39" s="1136"/>
      <c r="AF39" s="34"/>
      <c r="AG39" s="1246">
        <f>V39/AA39-1</f>
        <v>7.2447814851065218E-2</v>
      </c>
      <c r="AH39" s="132"/>
      <c r="AI39" s="2017"/>
    </row>
    <row r="40" spans="1:35" x14ac:dyDescent="0.25">
      <c r="A40" s="2146"/>
      <c r="B40" s="1053" t="s">
        <v>129</v>
      </c>
      <c r="C40" s="1277" t="s">
        <v>433</v>
      </c>
      <c r="D40" s="1278" t="s">
        <v>123</v>
      </c>
      <c r="E40" s="555" t="s">
        <v>123</v>
      </c>
      <c r="F40" s="555" t="s">
        <v>123</v>
      </c>
      <c r="G40" s="556" t="s">
        <v>123</v>
      </c>
      <c r="H40" s="790"/>
      <c r="I40" s="552">
        <v>14225427.84267422</v>
      </c>
      <c r="J40" s="1352">
        <v>1519298.0261602174</v>
      </c>
      <c r="K40" s="1352">
        <v>12706129.816514002</v>
      </c>
      <c r="L40" s="556" t="s">
        <v>123</v>
      </c>
      <c r="M40" s="223"/>
      <c r="N40" s="223"/>
      <c r="O40" s="821" t="s">
        <v>123</v>
      </c>
      <c r="P40" s="1691"/>
      <c r="Q40" s="894">
        <f>VLOOKUP(B40,'FX rates'!$B$9:$K$114,4,FALSE)</f>
        <v>559.13567699999999</v>
      </c>
      <c r="R40" s="865">
        <f>VLOOKUP(B40,'FX rates'!$B$9:$K$114,5,FALSE)</f>
        <v>539.57000000000005</v>
      </c>
      <c r="S40" s="1691"/>
      <c r="T40" s="1691"/>
      <c r="U40" s="1053" t="s">
        <v>129</v>
      </c>
      <c r="V40" s="1278" t="str">
        <f t="shared" ref="V40:V56" si="1">IF(D40="NA", "NA", D40/Q40)</f>
        <v>NA</v>
      </c>
      <c r="W40" s="555" t="s">
        <v>123</v>
      </c>
      <c r="X40" s="555" t="s">
        <v>123</v>
      </c>
      <c r="Y40" s="556" t="s">
        <v>123</v>
      </c>
      <c r="Z40" s="483"/>
      <c r="AA40" s="1278">
        <f t="shared" ref="AA40:AA56" si="2">IF(I40="NA", "NA",I40/R40)</f>
        <v>26364.378750994714</v>
      </c>
      <c r="AB40" s="555">
        <f t="shared" ref="AB40:AB56" si="3">J40/$R40</f>
        <v>2815.7570401620128</v>
      </c>
      <c r="AC40" s="555">
        <f t="shared" ref="AC40:AC56" si="4">K40/$R40</f>
        <v>23548.621710832704</v>
      </c>
      <c r="AD40" s="556" t="s">
        <v>123</v>
      </c>
      <c r="AE40" s="1136"/>
      <c r="AF40" s="483"/>
      <c r="AG40" s="1247" t="s">
        <v>123</v>
      </c>
      <c r="AH40" s="132"/>
      <c r="AI40" s="2017"/>
    </row>
    <row r="41" spans="1:35" x14ac:dyDescent="0.25">
      <c r="A41" s="2146"/>
      <c r="B41" s="40"/>
      <c r="C41" s="162"/>
      <c r="D41" s="720"/>
      <c r="E41" s="720"/>
      <c r="F41" s="720"/>
      <c r="G41" s="720"/>
      <c r="H41" s="715"/>
      <c r="I41" s="34"/>
      <c r="J41" s="34"/>
      <c r="K41" s="34"/>
      <c r="L41" s="1122"/>
      <c r="M41" s="1122"/>
      <c r="N41" s="1122"/>
      <c r="O41" s="1122"/>
      <c r="P41" s="1122"/>
      <c r="Q41" s="1122"/>
      <c r="R41" s="1691"/>
      <c r="S41" s="1691"/>
      <c r="T41" s="1691"/>
      <c r="U41" s="140"/>
      <c r="V41" s="720"/>
      <c r="W41" s="720"/>
      <c r="X41" s="720"/>
      <c r="Y41" s="720"/>
      <c r="Z41" s="715"/>
      <c r="AA41" s="720"/>
      <c r="AB41" s="720"/>
      <c r="AC41" s="720"/>
      <c r="AD41" s="720"/>
      <c r="AE41" s="1136"/>
      <c r="AF41" s="715"/>
      <c r="AG41" s="1133"/>
      <c r="AH41" s="166"/>
      <c r="AI41" s="2017"/>
    </row>
    <row r="42" spans="1:35" x14ac:dyDescent="0.25">
      <c r="A42" s="2146"/>
      <c r="B42" s="40"/>
      <c r="C42" s="162"/>
      <c r="D42" s="720"/>
      <c r="E42" s="720"/>
      <c r="F42" s="720"/>
      <c r="G42" s="720"/>
      <c r="H42" s="715"/>
      <c r="I42" s="34"/>
      <c r="J42" s="34"/>
      <c r="K42" s="34"/>
      <c r="L42" s="1122"/>
      <c r="M42" s="1122"/>
      <c r="N42" s="1122"/>
      <c r="O42" s="1122"/>
      <c r="P42" s="1122"/>
      <c r="Q42" s="1122"/>
      <c r="R42" s="1691"/>
      <c r="S42" s="1691"/>
      <c r="T42" s="1691"/>
      <c r="U42" s="140"/>
      <c r="V42" s="720"/>
      <c r="W42" s="720"/>
      <c r="X42" s="720"/>
      <c r="Y42" s="720"/>
      <c r="Z42" s="715"/>
      <c r="AA42" s="720"/>
      <c r="AB42" s="720"/>
      <c r="AC42" s="720"/>
      <c r="AD42" s="720"/>
      <c r="AE42" s="1136"/>
      <c r="AF42" s="715"/>
      <c r="AG42" s="1133"/>
      <c r="AH42" s="166"/>
      <c r="AI42" s="2017"/>
    </row>
    <row r="43" spans="1:35" x14ac:dyDescent="0.25">
      <c r="A43" s="2146"/>
      <c r="B43" s="1447" t="s">
        <v>27</v>
      </c>
      <c r="C43" s="108"/>
      <c r="D43" s="1704"/>
      <c r="E43" s="1693"/>
      <c r="F43" s="1693"/>
      <c r="G43" s="1693"/>
      <c r="H43" s="715"/>
      <c r="I43" s="34"/>
      <c r="J43" s="1693"/>
      <c r="K43" s="1693"/>
      <c r="L43" s="1122"/>
      <c r="M43" s="1122"/>
      <c r="N43" s="1122"/>
      <c r="O43" s="1122"/>
      <c r="P43" s="1122"/>
      <c r="Q43" s="1122"/>
      <c r="R43" s="1691"/>
      <c r="S43" s="1691"/>
      <c r="T43" s="1691"/>
      <c r="U43" s="948" t="s">
        <v>27</v>
      </c>
      <c r="V43" s="1704"/>
      <c r="W43" s="1693"/>
      <c r="X43" s="1693"/>
      <c r="Y43" s="1693"/>
      <c r="Z43" s="715"/>
      <c r="AA43" s="1704"/>
      <c r="AB43" s="1693"/>
      <c r="AC43" s="1693"/>
      <c r="AD43" s="1693"/>
      <c r="AE43" s="1136"/>
      <c r="AF43" s="715"/>
      <c r="AG43" s="1134"/>
      <c r="AH43" s="166"/>
      <c r="AI43" s="2017"/>
    </row>
    <row r="44" spans="1:35" ht="14.25" customHeight="1" x14ac:dyDescent="0.25">
      <c r="A44" s="2146"/>
      <c r="B44" s="1063" t="s">
        <v>140</v>
      </c>
      <c r="C44" s="1271" t="s">
        <v>141</v>
      </c>
      <c r="D44" s="1478">
        <v>5645</v>
      </c>
      <c r="E44" s="1479">
        <v>5645</v>
      </c>
      <c r="F44" s="1479" t="s">
        <v>123</v>
      </c>
      <c r="G44" s="1480" t="s">
        <v>123</v>
      </c>
      <c r="H44" s="693"/>
      <c r="I44" s="1274">
        <v>0.5</v>
      </c>
      <c r="J44" s="1479">
        <v>0.5</v>
      </c>
      <c r="K44" s="1479" t="s">
        <v>123</v>
      </c>
      <c r="L44" s="1480" t="s">
        <v>123</v>
      </c>
      <c r="M44" s="223"/>
      <c r="N44" s="223"/>
      <c r="O44" s="2041">
        <f t="shared" si="0"/>
        <v>11289</v>
      </c>
      <c r="P44" s="224"/>
      <c r="Q44" s="1306">
        <f>VLOOKUP(B44,'FX rates'!$B$9:$K$114,4,FALSE)</f>
        <v>82.473297000000002</v>
      </c>
      <c r="R44" s="1355">
        <f>VLOOKUP(B44,'FX rates'!$B$9:$K$114,5,FALSE)</f>
        <v>77.606999999999999</v>
      </c>
      <c r="S44" s="224"/>
      <c r="T44" s="224"/>
      <c r="U44" s="1255" t="s">
        <v>140</v>
      </c>
      <c r="V44" s="1478">
        <f t="shared" si="1"/>
        <v>68.4463966561201</v>
      </c>
      <c r="W44" s="1479">
        <f t="shared" ref="W44:W56" si="5">E44/$Q44</f>
        <v>68.4463966561201</v>
      </c>
      <c r="X44" s="1479" t="s">
        <v>123</v>
      </c>
      <c r="Y44" s="1480" t="s">
        <v>123</v>
      </c>
      <c r="Z44" s="693"/>
      <c r="AA44" s="1478">
        <f t="shared" si="2"/>
        <v>6.4427177960750962E-3</v>
      </c>
      <c r="AB44" s="1479">
        <f t="shared" si="3"/>
        <v>6.4427177960750962E-3</v>
      </c>
      <c r="AC44" s="1479" t="s">
        <v>123</v>
      </c>
      <c r="AD44" s="1480" t="s">
        <v>123</v>
      </c>
      <c r="AE44" s="1136"/>
      <c r="AF44" s="1693"/>
      <c r="AG44" s="1245" t="s">
        <v>123</v>
      </c>
      <c r="AH44" s="224"/>
      <c r="AI44" s="2017"/>
    </row>
    <row r="45" spans="1:35" x14ac:dyDescent="0.25">
      <c r="A45" s="2146"/>
      <c r="B45" s="63"/>
      <c r="C45" s="162"/>
      <c r="D45" s="720"/>
      <c r="E45" s="720"/>
      <c r="F45" s="720"/>
      <c r="G45" s="720"/>
      <c r="H45" s="483"/>
      <c r="I45" s="793"/>
      <c r="J45" s="720"/>
      <c r="K45" s="720"/>
      <c r="L45" s="1122"/>
      <c r="M45" s="1122"/>
      <c r="N45" s="1122"/>
      <c r="O45" s="1122"/>
      <c r="P45" s="1122"/>
      <c r="Q45" s="1122"/>
      <c r="R45" s="1122"/>
      <c r="S45" s="132"/>
      <c r="T45" s="132"/>
      <c r="U45" s="140"/>
      <c r="V45" s="720"/>
      <c r="W45" s="720"/>
      <c r="X45" s="720"/>
      <c r="Y45" s="720"/>
      <c r="Z45" s="483"/>
      <c r="AA45" s="720"/>
      <c r="AB45" s="720"/>
      <c r="AC45" s="720"/>
      <c r="AD45" s="720"/>
      <c r="AE45" s="1136"/>
      <c r="AF45" s="483"/>
      <c r="AG45" s="1136"/>
      <c r="AH45" s="132"/>
      <c r="AI45" s="2017"/>
    </row>
    <row r="46" spans="1:35" x14ac:dyDescent="0.25">
      <c r="A46" s="2146"/>
      <c r="B46" s="948" t="s">
        <v>59</v>
      </c>
      <c r="C46" s="108"/>
      <c r="D46" s="1704"/>
      <c r="E46" s="1693"/>
      <c r="F46" s="1693"/>
      <c r="G46" s="1693"/>
      <c r="H46" s="715"/>
      <c r="I46" s="41"/>
      <c r="J46" s="34"/>
      <c r="K46" s="34"/>
      <c r="L46" s="1122"/>
      <c r="M46" s="1122"/>
      <c r="N46" s="1122"/>
      <c r="O46" s="1122"/>
      <c r="P46" s="1122"/>
      <c r="Q46" s="1122"/>
      <c r="R46" s="223"/>
      <c r="S46" s="166"/>
      <c r="T46" s="166"/>
      <c r="U46" s="948" t="s">
        <v>59</v>
      </c>
      <c r="V46" s="1704"/>
      <c r="W46" s="1693"/>
      <c r="X46" s="1693"/>
      <c r="Y46" s="1693"/>
      <c r="Z46" s="715"/>
      <c r="AA46" s="1704"/>
      <c r="AB46" s="1693"/>
      <c r="AC46" s="1693"/>
      <c r="AD46" s="1693"/>
      <c r="AE46" s="1136"/>
      <c r="AF46" s="715"/>
      <c r="AG46" s="1134"/>
      <c r="AH46" s="166"/>
      <c r="AI46" s="2017"/>
    </row>
    <row r="47" spans="1:35" x14ac:dyDescent="0.25">
      <c r="A47" s="2146"/>
      <c r="B47" s="1050" t="s">
        <v>152</v>
      </c>
      <c r="C47" s="2051" t="s">
        <v>153</v>
      </c>
      <c r="D47" s="1276">
        <v>19783177</v>
      </c>
      <c r="E47" s="1324">
        <v>0</v>
      </c>
      <c r="F47" s="1324">
        <v>19783177</v>
      </c>
      <c r="G47" s="1864">
        <v>0</v>
      </c>
      <c r="H47" s="715"/>
      <c r="I47" s="2053">
        <v>27927500</v>
      </c>
      <c r="J47" s="2054">
        <v>0</v>
      </c>
      <c r="K47" s="2054">
        <v>27927500</v>
      </c>
      <c r="L47" s="2055">
        <v>0</v>
      </c>
      <c r="M47" s="223"/>
      <c r="N47" s="223"/>
      <c r="O47" s="1450">
        <f t="shared" si="0"/>
        <v>-0.29162377584817833</v>
      </c>
      <c r="P47" s="1122"/>
      <c r="Q47" s="890">
        <f>VLOOKUP(B47,'FX rates'!$B$9:$K$114,4,FALSE)</f>
        <v>1505.09241</v>
      </c>
      <c r="R47" s="863">
        <f>VLOOKUP(B47,'FX rates'!$B$9:$K$114,5,FALSE)</f>
        <v>1475.2</v>
      </c>
      <c r="S47" s="166"/>
      <c r="T47" s="166"/>
      <c r="U47" s="1050" t="s">
        <v>152</v>
      </c>
      <c r="V47" s="1276">
        <f t="shared" si="1"/>
        <v>13144.16102862415</v>
      </c>
      <c r="W47" s="1324">
        <f t="shared" si="5"/>
        <v>0</v>
      </c>
      <c r="X47" s="1324">
        <f t="shared" ref="X47:X56" si="6">F47/$Q47</f>
        <v>13144.16102862415</v>
      </c>
      <c r="Y47" s="1864">
        <f t="shared" ref="Y47:Y56" si="7">G47/$Q47</f>
        <v>0</v>
      </c>
      <c r="Z47" s="715"/>
      <c r="AA47" s="1276">
        <f t="shared" si="2"/>
        <v>18931.331344902384</v>
      </c>
      <c r="AB47" s="1324">
        <f t="shared" si="3"/>
        <v>0</v>
      </c>
      <c r="AC47" s="1324">
        <f t="shared" si="4"/>
        <v>18931.331344902384</v>
      </c>
      <c r="AD47" s="1864">
        <f t="shared" ref="AD47:AD56" si="8">L47/$R47</f>
        <v>0</v>
      </c>
      <c r="AE47" s="1136"/>
      <c r="AF47" s="715"/>
      <c r="AG47" s="1485">
        <f t="shared" ref="AG47:AG56" si="9">V47/AA47-1</f>
        <v>-0.30569272761878619</v>
      </c>
      <c r="AH47" s="166"/>
      <c r="AI47" s="2017"/>
    </row>
    <row r="48" spans="1:35" x14ac:dyDescent="0.25">
      <c r="A48" s="2146"/>
      <c r="B48" s="1725" t="s">
        <v>554</v>
      </c>
      <c r="C48" s="1661" t="s">
        <v>555</v>
      </c>
      <c r="D48" s="1658">
        <v>14266.537749950641</v>
      </c>
      <c r="E48" s="157">
        <v>3804.3199999999997</v>
      </c>
      <c r="F48" s="157">
        <v>9083</v>
      </c>
      <c r="G48" s="1865">
        <v>1379.2177499506415</v>
      </c>
      <c r="H48" s="693"/>
      <c r="I48" s="1662">
        <v>12196.77</v>
      </c>
      <c r="J48" s="1663">
        <v>3938.77</v>
      </c>
      <c r="K48" s="1663">
        <v>8258</v>
      </c>
      <c r="L48" s="1664">
        <v>0</v>
      </c>
      <c r="M48" s="223"/>
      <c r="N48" s="223"/>
      <c r="O48" s="1451">
        <f t="shared" si="0"/>
        <v>0.1696980225051912</v>
      </c>
      <c r="P48" s="224"/>
      <c r="Q48" s="892">
        <f>VLOOKUP(B48,'FX rates'!$B$9:$K$114,4,FALSE)</f>
        <v>9.6886240000000008</v>
      </c>
      <c r="R48" s="864">
        <f>VLOOKUP(B48,'FX rates'!$B$9:$K$114,5,FALSE)</f>
        <v>10.634600000000001</v>
      </c>
      <c r="S48" s="224"/>
      <c r="T48" s="224"/>
      <c r="U48" s="1725" t="s">
        <v>554</v>
      </c>
      <c r="V48" s="1658">
        <f t="shared" si="1"/>
        <v>1472.504016045069</v>
      </c>
      <c r="W48" s="157">
        <f t="shared" si="5"/>
        <v>392.65844148766632</v>
      </c>
      <c r="X48" s="157">
        <f t="shared" si="6"/>
        <v>937.49122682436632</v>
      </c>
      <c r="Y48" s="1865">
        <f t="shared" si="7"/>
        <v>142.35434773303632</v>
      </c>
      <c r="Z48" s="693"/>
      <c r="AA48" s="1658">
        <f t="shared" si="2"/>
        <v>1146.8950407161528</v>
      </c>
      <c r="AB48" s="157">
        <f t="shared" si="3"/>
        <v>370.37312169710191</v>
      </c>
      <c r="AC48" s="157">
        <f t="shared" si="4"/>
        <v>776.52191901905098</v>
      </c>
      <c r="AD48" s="1865">
        <f t="shared" si="8"/>
        <v>0</v>
      </c>
      <c r="AE48" s="1136"/>
      <c r="AF48" s="1693"/>
      <c r="AG48" s="1486">
        <f t="shared" si="9"/>
        <v>0.28390477224977539</v>
      </c>
      <c r="AH48" s="224"/>
      <c r="AI48" s="2017"/>
    </row>
    <row r="49" spans="1:35" x14ac:dyDescent="0.25">
      <c r="A49" s="2146"/>
      <c r="B49" s="1725" t="s">
        <v>156</v>
      </c>
      <c r="C49" s="1661" t="s">
        <v>157</v>
      </c>
      <c r="D49" s="1658">
        <v>2969533.52</v>
      </c>
      <c r="E49" s="157">
        <v>275781.62</v>
      </c>
      <c r="F49" s="157">
        <v>2693751.9</v>
      </c>
      <c r="G49" s="1865">
        <v>0</v>
      </c>
      <c r="H49" s="693"/>
      <c r="I49" s="1662">
        <v>2509259.1</v>
      </c>
      <c r="J49" s="1663">
        <v>279266.92</v>
      </c>
      <c r="K49" s="1663">
        <v>2229992.1800000002</v>
      </c>
      <c r="L49" s="1664">
        <v>0</v>
      </c>
      <c r="M49" s="223"/>
      <c r="N49" s="223"/>
      <c r="O49" s="1451">
        <f t="shared" si="0"/>
        <v>0.18343040780443914</v>
      </c>
      <c r="P49" s="224"/>
      <c r="Q49" s="892">
        <f>VLOOKUP(B49,'FX rates'!$B$9:$K$114,4,FALSE)</f>
        <v>547.52470700000003</v>
      </c>
      <c r="R49" s="864">
        <f>VLOOKUP(B49,'FX rates'!$B$9:$K$114,5,FALSE)</f>
        <v>623.29999999999995</v>
      </c>
      <c r="S49" s="224"/>
      <c r="T49" s="224"/>
      <c r="U49" s="1725" t="s">
        <v>156</v>
      </c>
      <c r="V49" s="1658">
        <f t="shared" si="1"/>
        <v>5423.5607672769365</v>
      </c>
      <c r="W49" s="157">
        <f t="shared" si="5"/>
        <v>503.6879915630912</v>
      </c>
      <c r="X49" s="157">
        <f t="shared" si="6"/>
        <v>4919.8727757138449</v>
      </c>
      <c r="Y49" s="1865">
        <f t="shared" si="7"/>
        <v>0</v>
      </c>
      <c r="Z49" s="693"/>
      <c r="AA49" s="1658">
        <f t="shared" si="2"/>
        <v>4025.7646398203119</v>
      </c>
      <c r="AB49" s="157">
        <f t="shared" si="3"/>
        <v>448.04575645756461</v>
      </c>
      <c r="AC49" s="157">
        <f t="shared" si="4"/>
        <v>3577.7188833627474</v>
      </c>
      <c r="AD49" s="1865">
        <f t="shared" si="8"/>
        <v>0</v>
      </c>
      <c r="AE49" s="1136"/>
      <c r="AF49" s="1693"/>
      <c r="AG49" s="1486">
        <f t="shared" si="9"/>
        <v>0.3472125800973338</v>
      </c>
      <c r="AH49" s="224"/>
      <c r="AI49" s="2017"/>
    </row>
    <row r="50" spans="1:35" s="1860" customFormat="1" x14ac:dyDescent="0.25">
      <c r="A50" s="2146"/>
      <c r="B50" s="1725" t="s">
        <v>158</v>
      </c>
      <c r="C50" s="1661" t="s">
        <v>159</v>
      </c>
      <c r="D50" s="1658">
        <v>23084.799999999999</v>
      </c>
      <c r="E50" s="157" t="s">
        <v>123</v>
      </c>
      <c r="F50" s="157" t="s">
        <v>123</v>
      </c>
      <c r="G50" s="157" t="s">
        <v>123</v>
      </c>
      <c r="H50" s="693"/>
      <c r="I50" s="1662">
        <v>22932.2</v>
      </c>
      <c r="J50" s="1663" t="s">
        <v>123</v>
      </c>
      <c r="K50" s="1663" t="s">
        <v>123</v>
      </c>
      <c r="L50" s="1664" t="s">
        <v>123</v>
      </c>
      <c r="M50" s="223"/>
      <c r="N50" s="223"/>
      <c r="O50" s="1451">
        <f t="shared" si="0"/>
        <v>6.6543986185363174E-3</v>
      </c>
      <c r="P50" s="224"/>
      <c r="Q50" s="892">
        <v>4.0460349999999998</v>
      </c>
      <c r="R50" s="864">
        <v>4.0550699999999997</v>
      </c>
      <c r="S50" s="224"/>
      <c r="T50" s="224"/>
      <c r="U50" s="1725" t="s">
        <v>158</v>
      </c>
      <c r="V50" s="1658">
        <f t="shared" ref="V50" si="10">IF(D50="NA", "NA", D50/Q50)</f>
        <v>5705.5364078659723</v>
      </c>
      <c r="W50" s="157" t="s">
        <v>123</v>
      </c>
      <c r="X50" s="157" t="s">
        <v>123</v>
      </c>
      <c r="Y50" s="1865" t="s">
        <v>123</v>
      </c>
      <c r="Z50" s="693"/>
      <c r="AA50" s="1658">
        <f t="shared" ref="AA50" si="11">IF(I50="NA", "NA",I50/R50)</f>
        <v>5655.1921421825027</v>
      </c>
      <c r="AB50" s="157" t="s">
        <v>123</v>
      </c>
      <c r="AC50" s="157" t="s">
        <v>123</v>
      </c>
      <c r="AD50" s="1865" t="s">
        <v>123</v>
      </c>
      <c r="AE50" s="1136"/>
      <c r="AF50" s="1693"/>
      <c r="AG50" s="1486">
        <f t="shared" si="9"/>
        <v>8.902308607332321E-3</v>
      </c>
      <c r="AH50" s="224"/>
      <c r="AI50" s="2017"/>
    </row>
    <row r="51" spans="1:35" x14ac:dyDescent="0.25">
      <c r="A51" s="2146"/>
      <c r="B51" s="1725" t="s">
        <v>160</v>
      </c>
      <c r="C51" s="1661" t="s">
        <v>161</v>
      </c>
      <c r="D51" s="1658">
        <v>15937372.169835478</v>
      </c>
      <c r="E51" s="157">
        <v>803067.74305397796</v>
      </c>
      <c r="F51" s="157">
        <v>15114384.1867815</v>
      </c>
      <c r="G51" s="1865">
        <v>19920.240000000002</v>
      </c>
      <c r="H51" s="51"/>
      <c r="I51" s="1662">
        <v>15842121.413992459</v>
      </c>
      <c r="J51" s="1663">
        <v>642597.24578145996</v>
      </c>
      <c r="K51" s="1663">
        <v>15179603.928211</v>
      </c>
      <c r="L51" s="1664">
        <v>19920.240000000002</v>
      </c>
      <c r="M51" s="223"/>
      <c r="N51" s="223"/>
      <c r="O51" s="1451">
        <f t="shared" si="0"/>
        <v>6.0125000531109076E-3</v>
      </c>
      <c r="P51" s="132"/>
      <c r="Q51" s="892">
        <f>VLOOKUP(B51,'FX rates'!$B$9:$K$114,4,FALSE)</f>
        <v>258.89727800000003</v>
      </c>
      <c r="R51" s="864">
        <f>VLOOKUP(B51,'FX rates'!$B$9:$K$114,5,FALSE)</f>
        <v>293.32799999999997</v>
      </c>
      <c r="S51" s="132"/>
      <c r="T51" s="132"/>
      <c r="U51" s="1725" t="s">
        <v>160</v>
      </c>
      <c r="V51" s="1658">
        <f t="shared" si="1"/>
        <v>61558.67026858226</v>
      </c>
      <c r="W51" s="157">
        <f t="shared" si="5"/>
        <v>3101.8778924897692</v>
      </c>
      <c r="X51" s="157">
        <f t="shared" si="6"/>
        <v>58379.849736317032</v>
      </c>
      <c r="Y51" s="1865">
        <f t="shared" si="7"/>
        <v>76.942639775455646</v>
      </c>
      <c r="Z51" s="483"/>
      <c r="AA51" s="1658">
        <f t="shared" si="2"/>
        <v>54008.214060684491</v>
      </c>
      <c r="AB51" s="157">
        <f t="shared" si="3"/>
        <v>2190.7122599324307</v>
      </c>
      <c r="AC51" s="157">
        <f t="shared" si="4"/>
        <v>51749.590656913082</v>
      </c>
      <c r="AD51" s="1865">
        <f t="shared" si="8"/>
        <v>67.911143838978901</v>
      </c>
      <c r="AE51" s="1136"/>
      <c r="AF51" s="34"/>
      <c r="AG51" s="1486">
        <f t="shared" si="9"/>
        <v>0.13980199751493272</v>
      </c>
      <c r="AH51" s="132"/>
      <c r="AI51" s="2017"/>
    </row>
    <row r="52" spans="1:35" ht="15.6" customHeight="1" x14ac:dyDescent="0.25">
      <c r="A52" s="2146"/>
      <c r="B52" s="1725" t="s">
        <v>164</v>
      </c>
      <c r="C52" s="1661" t="s">
        <v>64</v>
      </c>
      <c r="D52" s="1658">
        <v>24386.819</v>
      </c>
      <c r="E52" s="157">
        <v>596.49800000000005</v>
      </c>
      <c r="F52" s="157">
        <v>23790.32</v>
      </c>
      <c r="G52" s="1865">
        <v>0</v>
      </c>
      <c r="H52" s="483"/>
      <c r="I52" s="1662">
        <v>21117.23</v>
      </c>
      <c r="J52" s="1663">
        <v>621.24</v>
      </c>
      <c r="K52" s="1663">
        <v>20495.98</v>
      </c>
      <c r="L52" s="1664">
        <v>0</v>
      </c>
      <c r="M52" s="223"/>
      <c r="N52" s="223"/>
      <c r="O52" s="1451">
        <f t="shared" si="0"/>
        <v>0.15483039205426091</v>
      </c>
      <c r="P52" s="132"/>
      <c r="Q52" s="892">
        <f>VLOOKUP(B52,'FX rates'!$B$9:$K$114,4,FALSE)</f>
        <v>0.83469599999999999</v>
      </c>
      <c r="R52" s="864">
        <f>VLOOKUP(B52,'FX rates'!$B$9:$K$114,5,FALSE)</f>
        <v>0.95010099999999997</v>
      </c>
      <c r="S52" s="132"/>
      <c r="T52" s="132"/>
      <c r="U52" s="1725" t="s">
        <v>164</v>
      </c>
      <c r="V52" s="1658">
        <f t="shared" si="1"/>
        <v>29216.40812942676</v>
      </c>
      <c r="W52" s="157">
        <f t="shared" si="5"/>
        <v>714.62903859608775</v>
      </c>
      <c r="X52" s="157">
        <f t="shared" si="6"/>
        <v>28501.777892789709</v>
      </c>
      <c r="Y52" s="1865">
        <f t="shared" si="7"/>
        <v>0</v>
      </c>
      <c r="Z52" s="483"/>
      <c r="AA52" s="1658">
        <f t="shared" si="2"/>
        <v>22226.300151247076</v>
      </c>
      <c r="AB52" s="157">
        <f t="shared" si="3"/>
        <v>653.86732568432205</v>
      </c>
      <c r="AC52" s="157">
        <f t="shared" si="4"/>
        <v>21572.422300365961</v>
      </c>
      <c r="AD52" s="1865">
        <f t="shared" si="8"/>
        <v>0</v>
      </c>
      <c r="AE52" s="1136"/>
      <c r="AF52" s="34"/>
      <c r="AG52" s="1486">
        <f>V52/AA52-1</f>
        <v>0.31449714665117035</v>
      </c>
      <c r="AH52" s="132"/>
      <c r="AI52" s="2017"/>
    </row>
    <row r="53" spans="1:35" x14ac:dyDescent="0.25">
      <c r="A53" s="2146"/>
      <c r="B53" s="1725" t="s">
        <v>177</v>
      </c>
      <c r="C53" s="1661" t="s">
        <v>178</v>
      </c>
      <c r="D53" s="1658">
        <v>751720</v>
      </c>
      <c r="E53" s="1663">
        <v>84260.34</v>
      </c>
      <c r="F53" s="1663">
        <v>659233.52</v>
      </c>
      <c r="G53" s="1664">
        <v>8226.17</v>
      </c>
      <c r="H53" s="483"/>
      <c r="I53" s="1662">
        <v>707435.25</v>
      </c>
      <c r="J53" s="1663">
        <v>65731.97</v>
      </c>
      <c r="K53" s="1663">
        <v>628933.16</v>
      </c>
      <c r="L53" s="1664">
        <v>12770.1</v>
      </c>
      <c r="M53" s="223"/>
      <c r="N53" s="223"/>
      <c r="O53" s="1451">
        <f t="shared" si="0"/>
        <v>6.2599015245564882E-2</v>
      </c>
      <c r="P53" s="132"/>
      <c r="Q53" s="892">
        <f>VLOOKUP(B53,'FX rates'!$B$9:$K$114,4,FALSE)</f>
        <v>3.4840659999999999</v>
      </c>
      <c r="R53" s="864">
        <f>VLOOKUP(B53,'FX rates'!$B$9:$K$114,5,FALSE)</f>
        <v>4.1783000000000001</v>
      </c>
      <c r="S53" s="132"/>
      <c r="T53" s="132"/>
      <c r="U53" s="1725" t="s">
        <v>177</v>
      </c>
      <c r="V53" s="1658">
        <f t="shared" si="1"/>
        <v>215759.40295046076</v>
      </c>
      <c r="W53" s="1663">
        <f t="shared" si="5"/>
        <v>24184.484450064952</v>
      </c>
      <c r="X53" s="1663">
        <f t="shared" si="6"/>
        <v>189213.84382500217</v>
      </c>
      <c r="Y53" s="1664">
        <f t="shared" si="7"/>
        <v>2361.0832860227101</v>
      </c>
      <c r="Z53" s="483"/>
      <c r="AA53" s="1658">
        <f t="shared" si="2"/>
        <v>169311.74161740422</v>
      </c>
      <c r="AB53" s="1663">
        <f t="shared" si="3"/>
        <v>15731.749754684919</v>
      </c>
      <c r="AC53" s="1663">
        <f t="shared" si="4"/>
        <v>150523.69624009766</v>
      </c>
      <c r="AD53" s="1664">
        <f t="shared" si="8"/>
        <v>3056.2908359859271</v>
      </c>
      <c r="AE53" s="1136"/>
      <c r="AF53" s="34"/>
      <c r="AG53" s="1486">
        <f t="shared" si="9"/>
        <v>0.2743321927312925</v>
      </c>
      <c r="AH53" s="132"/>
      <c r="AI53" s="2017"/>
    </row>
    <row r="54" spans="1:35" x14ac:dyDescent="0.25">
      <c r="A54" s="2146"/>
      <c r="B54" s="1725" t="s">
        <v>173</v>
      </c>
      <c r="C54" s="1661" t="s">
        <v>174</v>
      </c>
      <c r="D54" s="1658">
        <v>105916025.080498</v>
      </c>
      <c r="E54" s="1663" t="s">
        <v>123</v>
      </c>
      <c r="F54" s="1663" t="s">
        <v>123</v>
      </c>
      <c r="G54" s="1664">
        <v>0</v>
      </c>
      <c r="H54" s="483"/>
      <c r="I54" s="1662">
        <v>92798533.431651995</v>
      </c>
      <c r="J54" s="1663" t="s">
        <v>123</v>
      </c>
      <c r="K54" s="1663" t="s">
        <v>123</v>
      </c>
      <c r="L54" s="1664">
        <v>0</v>
      </c>
      <c r="M54" s="223"/>
      <c r="N54" s="223"/>
      <c r="O54" s="1451">
        <f t="shared" si="0"/>
        <v>0.14135451460024742</v>
      </c>
      <c r="P54" s="132"/>
      <c r="Q54" s="892">
        <f>VLOOKUP(B54,'FX rates'!$B$9:$K$114,4,FALSE)</f>
        <v>35185.865111999999</v>
      </c>
      <c r="R54" s="864">
        <f>VLOOKUP(B54,'FX rates'!$B$9:$K$114,5,FALSE)</f>
        <v>30052</v>
      </c>
      <c r="S54" s="132"/>
      <c r="T54" s="132"/>
      <c r="U54" s="1725" t="s">
        <v>173</v>
      </c>
      <c r="V54" s="1658">
        <f t="shared" si="1"/>
        <v>3010.1867537818689</v>
      </c>
      <c r="W54" s="1663" t="s">
        <v>123</v>
      </c>
      <c r="X54" s="1663" t="s">
        <v>123</v>
      </c>
      <c r="Y54" s="1664">
        <v>0</v>
      </c>
      <c r="Z54" s="483"/>
      <c r="AA54" s="1658">
        <f t="shared" si="2"/>
        <v>3087.9320321992545</v>
      </c>
      <c r="AB54" s="1663" t="s">
        <v>123</v>
      </c>
      <c r="AC54" s="1663" t="s">
        <v>123</v>
      </c>
      <c r="AD54" s="1664">
        <f t="shared" si="8"/>
        <v>0</v>
      </c>
      <c r="AE54" s="1136"/>
      <c r="AF54" s="34"/>
      <c r="AG54" s="1486">
        <f t="shared" si="9"/>
        <v>-2.5177133954601527E-2</v>
      </c>
      <c r="AH54" s="132"/>
      <c r="AI54" s="2017"/>
    </row>
    <row r="55" spans="1:35" x14ac:dyDescent="0.25">
      <c r="A55" s="2146"/>
      <c r="B55" s="1725" t="s">
        <v>569</v>
      </c>
      <c r="C55" s="2037" t="s">
        <v>155</v>
      </c>
      <c r="D55" s="1658">
        <v>15709</v>
      </c>
      <c r="E55" s="1663">
        <v>2358.5</v>
      </c>
      <c r="F55" s="1663">
        <v>13350.5</v>
      </c>
      <c r="G55" s="1664">
        <v>0</v>
      </c>
      <c r="H55" s="483"/>
      <c r="I55" s="1662">
        <v>14639.85</v>
      </c>
      <c r="J55" s="1663">
        <v>2222.8000000000002</v>
      </c>
      <c r="K55" s="1663">
        <v>12417.05</v>
      </c>
      <c r="L55" s="1664">
        <v>0</v>
      </c>
      <c r="M55" s="223"/>
      <c r="N55" s="223"/>
      <c r="O55" s="1451">
        <f t="shared" si="0"/>
        <v>7.3030119844124053E-2</v>
      </c>
      <c r="P55" s="132"/>
      <c r="Q55" s="892">
        <f>VLOOKUP(B55,'FX rates'!$B$9:$K$114,4,FALSE)</f>
        <v>2.4490940000000001</v>
      </c>
      <c r="R55" s="864">
        <f>VLOOKUP(B55,'FX rates'!$B$9:$K$114,5,FALSE)</f>
        <v>2.2965</v>
      </c>
      <c r="S55" s="132"/>
      <c r="T55" s="132"/>
      <c r="U55" s="1725" t="s">
        <v>569</v>
      </c>
      <c r="V55" s="1658">
        <f t="shared" si="1"/>
        <v>6414.208682884364</v>
      </c>
      <c r="W55" s="1663" t="s">
        <v>123</v>
      </c>
      <c r="X55" s="1663" t="s">
        <v>123</v>
      </c>
      <c r="Y55" s="1664" t="s">
        <v>123</v>
      </c>
      <c r="Z55" s="483"/>
      <c r="AA55" s="1658">
        <f t="shared" si="2"/>
        <v>6374.8530372305686</v>
      </c>
      <c r="AB55" s="1663">
        <f t="shared" si="3"/>
        <v>967.90768560853485</v>
      </c>
      <c r="AC55" s="1663">
        <f t="shared" si="4"/>
        <v>5406.9453516220328</v>
      </c>
      <c r="AD55" s="1664">
        <f t="shared" si="8"/>
        <v>0</v>
      </c>
      <c r="AE55" s="1136"/>
      <c r="AF55" s="34"/>
      <c r="AG55" s="1774" t="s">
        <v>123</v>
      </c>
      <c r="AH55" s="132"/>
      <c r="AI55" s="2017"/>
    </row>
    <row r="56" spans="1:35" x14ac:dyDescent="0.25">
      <c r="A56" s="2146"/>
      <c r="B56" s="1053" t="s">
        <v>180</v>
      </c>
      <c r="C56" s="1277" t="s">
        <v>64</v>
      </c>
      <c r="D56" s="2052">
        <v>97821</v>
      </c>
      <c r="E56" s="555">
        <v>3704.3</v>
      </c>
      <c r="F56" s="555">
        <v>94116.7</v>
      </c>
      <c r="G56" s="556">
        <v>0</v>
      </c>
      <c r="H56" s="483"/>
      <c r="I56" s="552">
        <v>89227.194087253098</v>
      </c>
      <c r="J56" s="555">
        <v>3998.4549692829141</v>
      </c>
      <c r="K56" s="555">
        <v>85228.739117970181</v>
      </c>
      <c r="L56" s="556">
        <v>0</v>
      </c>
      <c r="M56" s="223"/>
      <c r="N56" s="223"/>
      <c r="O56" s="1452">
        <f t="shared" si="0"/>
        <v>9.6313752781951534E-2</v>
      </c>
      <c r="P56" s="132"/>
      <c r="Q56" s="894">
        <f>VLOOKUP(B56,'FX rates'!$B$9:$K$114,4,FALSE)</f>
        <v>6.2248999999999999</v>
      </c>
      <c r="R56" s="865">
        <f>VLOOKUP(B56,'FX rates'!$B$9:$K$114,5,FALSE)</f>
        <v>7.1727999999999996</v>
      </c>
      <c r="S56" s="132"/>
      <c r="T56" s="132"/>
      <c r="U56" s="1053" t="s">
        <v>180</v>
      </c>
      <c r="V56" s="2052">
        <f t="shared" si="1"/>
        <v>15714.469308743915</v>
      </c>
      <c r="W56" s="555">
        <f t="shared" si="5"/>
        <v>595.0778325756238</v>
      </c>
      <c r="X56" s="555">
        <f t="shared" si="6"/>
        <v>15119.391476168292</v>
      </c>
      <c r="Y56" s="556">
        <f t="shared" si="7"/>
        <v>0</v>
      </c>
      <c r="Z56" s="483"/>
      <c r="AA56" s="2052">
        <f t="shared" si="2"/>
        <v>12439.660117004949</v>
      </c>
      <c r="AB56" s="555">
        <f t="shared" si="3"/>
        <v>557.44687838541631</v>
      </c>
      <c r="AC56" s="555">
        <f t="shared" si="4"/>
        <v>11882.213238619534</v>
      </c>
      <c r="AD56" s="556">
        <f t="shared" si="8"/>
        <v>0</v>
      </c>
      <c r="AE56" s="1136"/>
      <c r="AF56" s="34"/>
      <c r="AG56" s="1487">
        <f t="shared" si="9"/>
        <v>0.26325551992070273</v>
      </c>
      <c r="AH56" s="132"/>
      <c r="AI56" s="2017"/>
    </row>
    <row r="57" spans="1:35" x14ac:dyDescent="0.25">
      <c r="A57" s="2146"/>
      <c r="B57" s="483"/>
      <c r="C57" s="483"/>
      <c r="D57" s="483"/>
      <c r="E57" s="483"/>
      <c r="F57" s="483"/>
      <c r="G57" s="483"/>
      <c r="H57" s="483"/>
      <c r="I57" s="483"/>
      <c r="J57" s="483"/>
      <c r="K57" s="483"/>
      <c r="L57" s="483"/>
      <c r="M57" s="223"/>
      <c r="N57" s="223"/>
      <c r="O57" s="132"/>
      <c r="P57" s="132"/>
      <c r="Q57" s="132"/>
      <c r="R57" s="132"/>
      <c r="S57" s="132"/>
      <c r="T57" s="132"/>
      <c r="U57" s="140"/>
      <c r="V57" s="693"/>
      <c r="W57" s="483"/>
      <c r="X57" s="483"/>
      <c r="Y57" s="483"/>
      <c r="Z57" s="483"/>
      <c r="AA57" s="693"/>
      <c r="AB57" s="483"/>
      <c r="AC57" s="483"/>
      <c r="AD57" s="132"/>
      <c r="AE57" s="1136"/>
      <c r="AF57" s="132"/>
      <c r="AG57" s="132"/>
      <c r="AH57" s="132"/>
      <c r="AI57" s="1687"/>
    </row>
    <row r="58" spans="1:35" s="1860" customFormat="1" x14ac:dyDescent="0.25">
      <c r="A58" s="2147"/>
      <c r="B58" s="2241"/>
      <c r="C58" s="2241"/>
      <c r="D58" s="2241"/>
      <c r="E58" s="2241"/>
      <c r="F58" s="2241"/>
      <c r="G58" s="2241"/>
      <c r="H58" s="2241"/>
      <c r="I58" s="2241"/>
      <c r="J58" s="2241"/>
      <c r="K58" s="2241"/>
      <c r="L58" s="2241"/>
      <c r="M58" s="2232"/>
      <c r="N58" s="2232"/>
      <c r="O58" s="2230"/>
      <c r="P58" s="2230"/>
      <c r="Q58" s="2230"/>
      <c r="R58" s="2230"/>
      <c r="S58" s="2230"/>
      <c r="T58" s="2230"/>
      <c r="U58" s="2172"/>
      <c r="V58" s="2243"/>
      <c r="W58" s="2241"/>
      <c r="X58" s="2241"/>
      <c r="Y58" s="2241"/>
      <c r="Z58" s="2241"/>
      <c r="AA58" s="2243"/>
      <c r="AB58" s="2241"/>
      <c r="AC58" s="2241"/>
      <c r="AD58" s="2230"/>
      <c r="AE58" s="2244"/>
      <c r="AF58" s="2230"/>
      <c r="AG58" s="2230"/>
      <c r="AH58" s="2230"/>
      <c r="AI58" s="2245"/>
    </row>
    <row r="59" spans="1:35" x14ac:dyDescent="0.25">
      <c r="A59" s="1446"/>
      <c r="B59" s="2236"/>
      <c r="C59" s="2236"/>
      <c r="D59" s="2236"/>
      <c r="E59" s="2236"/>
      <c r="F59" s="2236"/>
      <c r="G59" s="2236"/>
      <c r="H59" s="2236"/>
      <c r="I59" s="2236"/>
      <c r="J59" s="2236"/>
      <c r="K59" s="2236"/>
      <c r="L59" s="2236"/>
      <c r="M59" s="2239"/>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182"/>
    </row>
    <row r="60" spans="1:35" x14ac:dyDescent="0.25">
      <c r="A60" s="2146"/>
      <c r="B60" s="224" t="s">
        <v>721</v>
      </c>
      <c r="C60" s="223"/>
      <c r="D60" s="223"/>
      <c r="E60" s="223"/>
      <c r="F60" s="223"/>
      <c r="G60" s="223"/>
      <c r="H60" s="223"/>
      <c r="I60" s="223"/>
      <c r="J60" s="223"/>
      <c r="K60" s="223"/>
      <c r="L60" s="223"/>
      <c r="M60" s="350"/>
      <c r="N60" s="132"/>
      <c r="O60" s="132"/>
      <c r="P60" s="223"/>
      <c r="Q60" s="223"/>
      <c r="R60" s="223"/>
      <c r="S60" s="223"/>
      <c r="T60" s="223"/>
      <c r="U60" s="223"/>
      <c r="V60" s="223"/>
      <c r="W60" s="223"/>
      <c r="X60" s="223"/>
      <c r="Y60" s="223"/>
      <c r="Z60" s="223"/>
      <c r="AA60" s="223"/>
      <c r="AB60" s="223"/>
      <c r="AC60" s="223"/>
      <c r="AD60" s="223"/>
      <c r="AE60" s="223"/>
      <c r="AF60" s="223"/>
      <c r="AG60" s="223"/>
      <c r="AH60" s="131"/>
      <c r="AI60" s="2017"/>
    </row>
    <row r="61" spans="1:35" x14ac:dyDescent="0.25">
      <c r="A61" s="2146"/>
      <c r="B61" s="224" t="s">
        <v>284</v>
      </c>
      <c r="C61" s="132"/>
      <c r="D61" s="132"/>
      <c r="E61" s="132"/>
      <c r="F61" s="132"/>
      <c r="G61" s="132"/>
      <c r="H61" s="132"/>
      <c r="I61" s="132"/>
      <c r="J61" s="132"/>
      <c r="K61" s="132"/>
      <c r="L61" s="132"/>
      <c r="M61" s="108"/>
      <c r="N61" s="132"/>
      <c r="O61" s="132"/>
      <c r="P61" s="132"/>
      <c r="Q61" s="132"/>
      <c r="R61" s="132"/>
      <c r="S61" s="132"/>
      <c r="T61" s="132"/>
      <c r="U61" s="224" t="s">
        <v>284</v>
      </c>
      <c r="V61" s="132"/>
      <c r="W61" s="132"/>
      <c r="X61" s="132"/>
      <c r="Y61" s="132"/>
      <c r="Z61" s="132"/>
      <c r="AA61" s="132"/>
      <c r="AB61" s="132"/>
      <c r="AC61" s="132"/>
      <c r="AD61" s="132"/>
      <c r="AE61" s="108"/>
      <c r="AF61" s="132"/>
      <c r="AG61" s="132"/>
      <c r="AH61" s="131"/>
      <c r="AI61" s="2017"/>
    </row>
    <row r="62" spans="1:35" x14ac:dyDescent="0.25">
      <c r="A62" s="2146"/>
      <c r="B62" s="404" t="s">
        <v>2</v>
      </c>
      <c r="C62" s="132"/>
      <c r="D62" s="132"/>
      <c r="E62" s="132"/>
      <c r="F62" s="132"/>
      <c r="G62" s="132"/>
      <c r="H62" s="132"/>
      <c r="I62" s="132"/>
      <c r="J62" s="132"/>
      <c r="K62" s="132"/>
      <c r="L62" s="132"/>
      <c r="M62" s="108"/>
      <c r="N62" s="132"/>
      <c r="O62" s="132"/>
      <c r="P62" s="132"/>
      <c r="Q62" s="132"/>
      <c r="R62" s="132"/>
      <c r="S62" s="132"/>
      <c r="T62" s="132"/>
      <c r="U62" s="404" t="s">
        <v>3</v>
      </c>
      <c r="V62" s="132"/>
      <c r="W62" s="132"/>
      <c r="X62" s="132"/>
      <c r="Y62" s="132"/>
      <c r="Z62" s="132"/>
      <c r="AA62" s="132"/>
      <c r="AB62" s="132"/>
      <c r="AC62" s="132"/>
      <c r="AD62" s="132"/>
      <c r="AE62" s="108"/>
      <c r="AF62" s="132"/>
      <c r="AG62" s="132"/>
      <c r="AH62" s="131"/>
      <c r="AI62" s="2017"/>
    </row>
    <row r="63" spans="1:35" ht="15" customHeight="1" x14ac:dyDescent="0.25">
      <c r="A63" s="2146"/>
      <c r="B63" s="2301" t="s">
        <v>4</v>
      </c>
      <c r="C63" s="2301" t="s">
        <v>5</v>
      </c>
      <c r="D63" s="2301" t="s">
        <v>184</v>
      </c>
      <c r="E63" s="2302">
        <v>2017</v>
      </c>
      <c r="F63" s="2303"/>
      <c r="G63" s="2304"/>
      <c r="H63" s="1689"/>
      <c r="I63" s="2301" t="s">
        <v>184</v>
      </c>
      <c r="J63" s="2302">
        <v>2016</v>
      </c>
      <c r="K63" s="2303"/>
      <c r="L63" s="2304"/>
      <c r="M63" s="1689"/>
      <c r="N63" s="1689"/>
      <c r="O63" s="2305" t="s">
        <v>591</v>
      </c>
      <c r="P63" s="1689"/>
      <c r="Q63" s="2305" t="s">
        <v>588</v>
      </c>
      <c r="R63" s="2305" t="s">
        <v>7</v>
      </c>
      <c r="S63" s="1689"/>
      <c r="T63" s="1689"/>
      <c r="U63" s="2301" t="s">
        <v>4</v>
      </c>
      <c r="V63" s="2301" t="s">
        <v>184</v>
      </c>
      <c r="W63" s="2302">
        <v>2017</v>
      </c>
      <c r="X63" s="2303"/>
      <c r="Y63" s="2304"/>
      <c r="Z63" s="1689"/>
      <c r="AA63" s="2301" t="s">
        <v>184</v>
      </c>
      <c r="AB63" s="2302">
        <v>2016</v>
      </c>
      <c r="AC63" s="2303"/>
      <c r="AD63" s="2304"/>
      <c r="AE63" s="1689"/>
      <c r="AF63" s="1689"/>
      <c r="AG63" s="2305" t="s">
        <v>591</v>
      </c>
      <c r="AH63" s="131"/>
      <c r="AI63" s="2017"/>
    </row>
    <row r="64" spans="1:35" x14ac:dyDescent="0.25">
      <c r="A64" s="2146"/>
      <c r="B64" s="2289"/>
      <c r="C64" s="2289"/>
      <c r="D64" s="2289"/>
      <c r="E64" s="2122" t="s">
        <v>251</v>
      </c>
      <c r="F64" s="2122" t="s">
        <v>251</v>
      </c>
      <c r="G64" s="2122" t="s">
        <v>186</v>
      </c>
      <c r="H64" s="1689"/>
      <c r="I64" s="2289"/>
      <c r="J64" s="2122" t="s">
        <v>251</v>
      </c>
      <c r="K64" s="2122" t="s">
        <v>251</v>
      </c>
      <c r="L64" s="2122" t="s">
        <v>186</v>
      </c>
      <c r="M64" s="1689"/>
      <c r="N64" s="1689"/>
      <c r="O64" s="2286"/>
      <c r="P64" s="1689"/>
      <c r="Q64" s="2286"/>
      <c r="R64" s="2286"/>
      <c r="S64" s="1689"/>
      <c r="T64" s="1689"/>
      <c r="U64" s="2289"/>
      <c r="V64" s="2289"/>
      <c r="W64" s="2122" t="s">
        <v>251</v>
      </c>
      <c r="X64" s="2122" t="s">
        <v>251</v>
      </c>
      <c r="Y64" s="2122" t="s">
        <v>186</v>
      </c>
      <c r="Z64" s="1689"/>
      <c r="AA64" s="2289"/>
      <c r="AB64" s="2122" t="s">
        <v>251</v>
      </c>
      <c r="AC64" s="2122" t="s">
        <v>251</v>
      </c>
      <c r="AD64" s="2122" t="s">
        <v>186</v>
      </c>
      <c r="AE64" s="1689"/>
      <c r="AF64" s="1689"/>
      <c r="AG64" s="2286"/>
      <c r="AH64" s="131"/>
      <c r="AI64" s="2017"/>
    </row>
    <row r="65" spans="1:36" x14ac:dyDescent="0.25">
      <c r="A65" s="2146"/>
      <c r="B65" s="2290"/>
      <c r="C65" s="2290"/>
      <c r="D65" s="2290"/>
      <c r="E65" s="2121" t="s">
        <v>252</v>
      </c>
      <c r="F65" s="2121" t="s">
        <v>253</v>
      </c>
      <c r="G65" s="2121" t="s">
        <v>263</v>
      </c>
      <c r="H65" s="1689"/>
      <c r="I65" s="2290"/>
      <c r="J65" s="2121" t="s">
        <v>252</v>
      </c>
      <c r="K65" s="2121" t="s">
        <v>253</v>
      </c>
      <c r="L65" s="2121" t="s">
        <v>263</v>
      </c>
      <c r="M65" s="1689"/>
      <c r="N65" s="1689"/>
      <c r="O65" s="2287"/>
      <c r="P65" s="1689"/>
      <c r="Q65" s="2287"/>
      <c r="R65" s="2287"/>
      <c r="S65" s="1689"/>
      <c r="T65" s="1689"/>
      <c r="U65" s="2290"/>
      <c r="V65" s="2290"/>
      <c r="W65" s="2121" t="s">
        <v>252</v>
      </c>
      <c r="X65" s="2121" t="s">
        <v>253</v>
      </c>
      <c r="Y65" s="2121" t="s">
        <v>263</v>
      </c>
      <c r="Z65" s="1689"/>
      <c r="AA65" s="2290"/>
      <c r="AB65" s="2121" t="s">
        <v>252</v>
      </c>
      <c r="AC65" s="2121" t="s">
        <v>253</v>
      </c>
      <c r="AD65" s="2121" t="s">
        <v>263</v>
      </c>
      <c r="AE65" s="1689"/>
      <c r="AF65" s="1689"/>
      <c r="AG65" s="2287"/>
      <c r="AH65" s="131"/>
      <c r="AI65" s="2017"/>
    </row>
    <row r="66" spans="1:36" x14ac:dyDescent="0.25">
      <c r="A66" s="2146"/>
      <c r="B66" s="1689"/>
      <c r="C66" s="1689"/>
      <c r="D66" s="1689"/>
      <c r="E66" s="1689"/>
      <c r="F66" s="1689"/>
      <c r="G66" s="1689"/>
      <c r="H66" s="1689"/>
      <c r="I66" s="1689"/>
      <c r="J66" s="1689"/>
      <c r="K66" s="1689"/>
      <c r="L66" s="1689"/>
      <c r="M66" s="1689"/>
      <c r="N66" s="1689"/>
      <c r="O66" s="19"/>
      <c r="P66" s="1689"/>
      <c r="Q66" s="19"/>
      <c r="R66" s="1689"/>
      <c r="S66" s="1689"/>
      <c r="T66" s="1689"/>
      <c r="U66" s="1689"/>
      <c r="V66" s="1689"/>
      <c r="W66" s="1689"/>
      <c r="X66" s="1689"/>
      <c r="Y66" s="1689"/>
      <c r="Z66" s="1689"/>
      <c r="AA66" s="1689"/>
      <c r="AB66" s="1689"/>
      <c r="AC66" s="1689"/>
      <c r="AD66" s="1689"/>
      <c r="AE66" s="1689"/>
      <c r="AF66" s="1689"/>
      <c r="AG66" s="19"/>
      <c r="AH66" s="131"/>
      <c r="AI66" s="2017"/>
    </row>
    <row r="67" spans="1:36" x14ac:dyDescent="0.25">
      <c r="A67" s="2146"/>
      <c r="B67" s="948" t="s">
        <v>8</v>
      </c>
      <c r="C67" s="1691"/>
      <c r="D67" s="34"/>
      <c r="E67" s="34"/>
      <c r="F67" s="34"/>
      <c r="G67" s="34"/>
      <c r="H67" s="483"/>
      <c r="I67" s="41"/>
      <c r="J67" s="34"/>
      <c r="K67" s="34"/>
      <c r="L67" s="34"/>
      <c r="M67" s="223"/>
      <c r="N67" s="132"/>
      <c r="O67" s="23"/>
      <c r="P67" s="132"/>
      <c r="Q67" s="23"/>
      <c r="R67" s="131"/>
      <c r="S67" s="132"/>
      <c r="T67" s="132"/>
      <c r="U67" s="948" t="s">
        <v>8</v>
      </c>
      <c r="V67" s="1691"/>
      <c r="W67" s="1691"/>
      <c r="X67" s="1691"/>
      <c r="Y67" s="1691"/>
      <c r="Z67" s="132"/>
      <c r="AA67" s="1691"/>
      <c r="AB67" s="1691"/>
      <c r="AC67" s="1691"/>
      <c r="AD67" s="1691"/>
      <c r="AE67" s="223"/>
      <c r="AF67" s="132"/>
      <c r="AG67" s="23"/>
      <c r="AH67" s="131"/>
      <c r="AI67" s="2017"/>
    </row>
    <row r="68" spans="1:36" x14ac:dyDescent="0.25">
      <c r="A68" s="2146"/>
      <c r="B68" s="1254" t="s">
        <v>128</v>
      </c>
      <c r="C68" s="1477" t="s">
        <v>22</v>
      </c>
      <c r="D68" s="1272">
        <v>1464.3</v>
      </c>
      <c r="E68" s="1273">
        <v>1414.3</v>
      </c>
      <c r="F68" s="1273">
        <v>50</v>
      </c>
      <c r="G68" s="1243">
        <v>0</v>
      </c>
      <c r="H68" s="483"/>
      <c r="I68" s="1274">
        <v>2719</v>
      </c>
      <c r="J68" s="1273">
        <v>2719</v>
      </c>
      <c r="K68" s="1273">
        <v>0</v>
      </c>
      <c r="L68" s="1243">
        <v>0</v>
      </c>
      <c r="M68" s="223"/>
      <c r="N68" s="132"/>
      <c r="O68" s="2041">
        <f>D68/I68-1</f>
        <v>-0.46145641780066204</v>
      </c>
      <c r="P68" s="132"/>
      <c r="Q68" s="2042">
        <f>VLOOKUP(B68,'FX rates'!$B$9:$K$114,4,FALSE)</f>
        <v>1</v>
      </c>
      <c r="R68" s="2043">
        <f>VLOOKUP(B68,'FX rates'!$B$9:$K$114,5,FALSE)</f>
        <v>1</v>
      </c>
      <c r="S68" s="132"/>
      <c r="T68" s="132"/>
      <c r="U68" s="1254" t="s">
        <v>128</v>
      </c>
      <c r="V68" s="1274">
        <f t="shared" ref="V68:V78" si="12">D68/Q68</f>
        <v>1464.3</v>
      </c>
      <c r="W68" s="1273">
        <f>E68/$Q68</f>
        <v>1414.3</v>
      </c>
      <c r="X68" s="1273">
        <f>F68/$Q68</f>
        <v>50</v>
      </c>
      <c r="Y68" s="1243">
        <f>G68/$Q68</f>
        <v>0</v>
      </c>
      <c r="Z68" s="483"/>
      <c r="AA68" s="1272">
        <f>I68/R68</f>
        <v>2719</v>
      </c>
      <c r="AB68" s="1273">
        <f>J68/$R68</f>
        <v>2719</v>
      </c>
      <c r="AC68" s="1273">
        <f>K68/$R68</f>
        <v>0</v>
      </c>
      <c r="AD68" s="1243">
        <f>L68/$R68</f>
        <v>0</v>
      </c>
      <c r="AE68" s="223"/>
      <c r="AF68" s="483"/>
      <c r="AG68" s="2041">
        <f>V68/AA68-1</f>
        <v>-0.46145641780066204</v>
      </c>
      <c r="AH68" s="131"/>
      <c r="AI68" s="2017"/>
    </row>
    <row r="69" spans="1:36" x14ac:dyDescent="0.25">
      <c r="A69" s="2146"/>
      <c r="B69" s="40"/>
      <c r="C69" s="162"/>
      <c r="D69" s="790"/>
      <c r="E69" s="720"/>
      <c r="F69" s="720"/>
      <c r="G69" s="720"/>
      <c r="H69" s="715"/>
      <c r="I69" s="790"/>
      <c r="J69" s="720"/>
      <c r="K69" s="720"/>
      <c r="L69" s="720"/>
      <c r="M69" s="223"/>
      <c r="N69" s="166"/>
      <c r="O69" s="1305"/>
      <c r="P69" s="44"/>
      <c r="Q69" s="167"/>
      <c r="R69" s="167"/>
      <c r="S69" s="166"/>
      <c r="T69" s="166"/>
      <c r="U69" s="40"/>
      <c r="V69" s="790"/>
      <c r="W69" s="790"/>
      <c r="X69" s="790"/>
      <c r="Y69" s="790"/>
      <c r="Z69" s="715"/>
      <c r="AA69" s="790"/>
      <c r="AB69" s="790"/>
      <c r="AC69" s="790"/>
      <c r="AD69" s="790"/>
      <c r="AE69" s="223"/>
      <c r="AF69" s="715"/>
      <c r="AG69" s="1133"/>
      <c r="AH69" s="131"/>
      <c r="AI69" s="2017"/>
    </row>
    <row r="70" spans="1:36" x14ac:dyDescent="0.25">
      <c r="A70" s="2146"/>
      <c r="B70" s="948" t="s">
        <v>59</v>
      </c>
      <c r="C70" s="108"/>
      <c r="D70" s="51"/>
      <c r="E70" s="51"/>
      <c r="F70" s="51"/>
      <c r="G70" s="51"/>
      <c r="H70" s="51"/>
      <c r="I70" s="51"/>
      <c r="J70" s="51"/>
      <c r="K70" s="51"/>
      <c r="L70" s="51"/>
      <c r="M70" s="223"/>
      <c r="N70" s="223"/>
      <c r="O70" s="44"/>
      <c r="P70" s="44"/>
      <c r="Q70" s="167"/>
      <c r="R70" s="167"/>
      <c r="S70" s="166"/>
      <c r="T70" s="166"/>
      <c r="U70" s="948" t="s">
        <v>59</v>
      </c>
      <c r="V70" s="51"/>
      <c r="W70" s="34"/>
      <c r="X70" s="34"/>
      <c r="Y70" s="34"/>
      <c r="Z70" s="715"/>
      <c r="AA70" s="41"/>
      <c r="AB70" s="34"/>
      <c r="AC70" s="34"/>
      <c r="AD70" s="34"/>
      <c r="AE70" s="223"/>
      <c r="AF70" s="715"/>
      <c r="AG70" s="1134"/>
      <c r="AH70" s="131"/>
      <c r="AI70" s="2017"/>
    </row>
    <row r="71" spans="1:36" x14ac:dyDescent="0.25">
      <c r="A71" s="2146"/>
      <c r="B71" s="1050" t="s">
        <v>554</v>
      </c>
      <c r="C71" s="913" t="s">
        <v>63</v>
      </c>
      <c r="D71" s="551">
        <v>3451.9</v>
      </c>
      <c r="E71" s="1324">
        <v>398.15</v>
      </c>
      <c r="F71" s="1324">
        <v>1674.5</v>
      </c>
      <c r="G71" s="1864">
        <v>1379.22</v>
      </c>
      <c r="H71" s="693"/>
      <c r="I71" s="551">
        <v>4570.1000000000004</v>
      </c>
      <c r="J71" s="1324">
        <v>426.84</v>
      </c>
      <c r="K71" s="1324">
        <v>2127.2600000000002</v>
      </c>
      <c r="L71" s="1864">
        <v>0</v>
      </c>
      <c r="M71" s="223"/>
      <c r="N71" s="1693"/>
      <c r="O71" s="1450">
        <f t="shared" ref="O71:O79" si="13">D71/I71-1</f>
        <v>-0.2446773593575633</v>
      </c>
      <c r="P71" s="224"/>
      <c r="Q71" s="1180">
        <f>VLOOKUP(B71,'FX rates'!$B$9:$K$114,4,FALSE)</f>
        <v>9.6886240000000008</v>
      </c>
      <c r="R71" s="1055">
        <f>VLOOKUP(B71,'FX rates'!$B$9:$K$114,5,FALSE)</f>
        <v>10.634600000000001</v>
      </c>
      <c r="S71" s="224"/>
      <c r="T71" s="224"/>
      <c r="U71" s="1050" t="s">
        <v>554</v>
      </c>
      <c r="V71" s="551">
        <f t="shared" si="12"/>
        <v>356.28382317241329</v>
      </c>
      <c r="W71" s="1324">
        <f t="shared" ref="W71:Y76" si="14">E71/$Q71</f>
        <v>41.094586806134693</v>
      </c>
      <c r="X71" s="1324">
        <f t="shared" si="14"/>
        <v>172.83155998209858</v>
      </c>
      <c r="Y71" s="1864">
        <f t="shared" si="14"/>
        <v>142.35457996925052</v>
      </c>
      <c r="Z71" s="693"/>
      <c r="AA71" s="1218">
        <f t="shared" ref="AA71:AA79" si="15">I71/R71</f>
        <v>429.73877719895438</v>
      </c>
      <c r="AB71" s="1324">
        <f t="shared" ref="AB71:AD76" si="16">J71/$R71</f>
        <v>40.136911590468841</v>
      </c>
      <c r="AC71" s="1324">
        <f t="shared" si="16"/>
        <v>200.03197111315893</v>
      </c>
      <c r="AD71" s="1864">
        <f t="shared" si="16"/>
        <v>0</v>
      </c>
      <c r="AE71" s="223"/>
      <c r="AF71" s="1693"/>
      <c r="AG71" s="1450">
        <f>V71/AA71-1</f>
        <v>-0.17092931316396875</v>
      </c>
      <c r="AH71" s="131"/>
      <c r="AI71" s="2017"/>
    </row>
    <row r="72" spans="1:36" x14ac:dyDescent="0.25">
      <c r="A72" s="2146"/>
      <c r="B72" s="1231" t="s">
        <v>156</v>
      </c>
      <c r="C72" s="1653" t="s">
        <v>157</v>
      </c>
      <c r="D72" s="1659">
        <v>719976.24</v>
      </c>
      <c r="E72" s="1652">
        <v>47373.8</v>
      </c>
      <c r="F72" s="1652">
        <v>672602.4</v>
      </c>
      <c r="G72" s="1660">
        <v>0</v>
      </c>
      <c r="H72" s="693"/>
      <c r="I72" s="1659">
        <v>1361761.3</v>
      </c>
      <c r="J72" s="1652">
        <v>18300</v>
      </c>
      <c r="K72" s="1652">
        <v>1343461.3</v>
      </c>
      <c r="L72" s="1660">
        <v>0</v>
      </c>
      <c r="M72" s="223"/>
      <c r="N72" s="1693"/>
      <c r="O72" s="1451">
        <f t="shared" si="13"/>
        <v>-0.4712904236594182</v>
      </c>
      <c r="P72" s="224"/>
      <c r="Q72" s="1181">
        <f>VLOOKUP(B72,'FX rates'!$B$9:$K$114,4,FALSE)</f>
        <v>547.52470700000003</v>
      </c>
      <c r="R72" s="1237">
        <f>VLOOKUP(B72,'FX rates'!$B$9:$K$114,5,FALSE)</f>
        <v>623.29999999999995</v>
      </c>
      <c r="S72" s="224"/>
      <c r="T72" s="224"/>
      <c r="U72" s="1231" t="s">
        <v>156</v>
      </c>
      <c r="V72" s="1659">
        <f t="shared" si="12"/>
        <v>1314.9657555088193</v>
      </c>
      <c r="W72" s="157">
        <f t="shared" si="14"/>
        <v>86.52358403983402</v>
      </c>
      <c r="X72" s="157">
        <f t="shared" si="14"/>
        <v>1228.4420984129215</v>
      </c>
      <c r="Y72" s="1865">
        <f t="shared" si="14"/>
        <v>0</v>
      </c>
      <c r="Z72" s="693"/>
      <c r="AA72" s="906">
        <f t="shared" si="15"/>
        <v>2184.760628910637</v>
      </c>
      <c r="AB72" s="157">
        <f t="shared" si="16"/>
        <v>29.359858815979468</v>
      </c>
      <c r="AC72" s="157">
        <f t="shared" si="16"/>
        <v>2155.4007700946577</v>
      </c>
      <c r="AD72" s="1865">
        <f t="shared" si="16"/>
        <v>0</v>
      </c>
      <c r="AE72" s="223"/>
      <c r="AF72" s="1693"/>
      <c r="AG72" s="1451">
        <f t="shared" ref="AG72:AG79" si="17">V72/AA72-1</f>
        <v>-0.39811907166942762</v>
      </c>
      <c r="AH72" s="131"/>
      <c r="AI72" s="2017"/>
    </row>
    <row r="73" spans="1:36" x14ac:dyDescent="0.25">
      <c r="A73" s="2146"/>
      <c r="B73" s="1725" t="s">
        <v>160</v>
      </c>
      <c r="C73" s="914" t="s">
        <v>64</v>
      </c>
      <c r="D73" s="1219">
        <v>579208.20500000007</v>
      </c>
      <c r="E73" s="157">
        <v>196880.038</v>
      </c>
      <c r="F73" s="157">
        <v>382328.16700000002</v>
      </c>
      <c r="G73" s="1865">
        <v>0</v>
      </c>
      <c r="H73" s="483"/>
      <c r="I73" s="1219">
        <v>655129.50450000004</v>
      </c>
      <c r="J73" s="157">
        <v>164129.56450000001</v>
      </c>
      <c r="K73" s="157">
        <v>490999.94</v>
      </c>
      <c r="L73" s="1865">
        <v>0</v>
      </c>
      <c r="M73" s="223"/>
      <c r="N73" s="34"/>
      <c r="O73" s="1451">
        <f t="shared" si="13"/>
        <v>-0.11588746801740168</v>
      </c>
      <c r="P73" s="132"/>
      <c r="Q73" s="1181">
        <f>VLOOKUP(B73,'FX rates'!$B$9:$K$114,4,FALSE)</f>
        <v>258.89727800000003</v>
      </c>
      <c r="R73" s="1237">
        <f>VLOOKUP(B73,'FX rates'!$B$9:$K$114,5,FALSE)</f>
        <v>293.32799999999997</v>
      </c>
      <c r="S73" s="132"/>
      <c r="T73" s="132"/>
      <c r="U73" s="1725" t="s">
        <v>160</v>
      </c>
      <c r="V73" s="1219">
        <f t="shared" si="12"/>
        <v>2237.2124167330953</v>
      </c>
      <c r="W73" s="157">
        <f t="shared" si="14"/>
        <v>760.45619143203191</v>
      </c>
      <c r="X73" s="157">
        <f t="shared" si="14"/>
        <v>1476.7562253010631</v>
      </c>
      <c r="Y73" s="1865">
        <f t="shared" si="14"/>
        <v>0</v>
      </c>
      <c r="Z73" s="483"/>
      <c r="AA73" s="906">
        <f t="shared" si="15"/>
        <v>2233.4366460072006</v>
      </c>
      <c r="AB73" s="157">
        <f t="shared" si="16"/>
        <v>559.54277975508649</v>
      </c>
      <c r="AC73" s="157">
        <f t="shared" si="16"/>
        <v>1673.8938662521139</v>
      </c>
      <c r="AD73" s="1865">
        <f t="shared" si="16"/>
        <v>0</v>
      </c>
      <c r="AE73" s="223"/>
      <c r="AF73" s="34"/>
      <c r="AG73" s="1451">
        <f t="shared" si="17"/>
        <v>1.6905654040577645E-3</v>
      </c>
      <c r="AH73" s="131"/>
      <c r="AI73" s="2017"/>
    </row>
    <row r="74" spans="1:36" x14ac:dyDescent="0.25">
      <c r="A74" s="2146"/>
      <c r="B74" s="1725" t="s">
        <v>164</v>
      </c>
      <c r="C74" s="914" t="s">
        <v>66</v>
      </c>
      <c r="D74" s="1219">
        <v>5352.2839999999997</v>
      </c>
      <c r="E74" s="157">
        <v>52.283999999999999</v>
      </c>
      <c r="F74" s="157">
        <v>5300</v>
      </c>
      <c r="G74" s="1865"/>
      <c r="H74" s="483"/>
      <c r="I74" s="1219">
        <v>4778</v>
      </c>
      <c r="J74" s="157">
        <v>100</v>
      </c>
      <c r="K74" s="157">
        <v>4678</v>
      </c>
      <c r="L74" s="1865">
        <v>0</v>
      </c>
      <c r="M74" s="223"/>
      <c r="N74" s="34"/>
      <c r="O74" s="1451">
        <f t="shared" si="13"/>
        <v>0.12019338635412291</v>
      </c>
      <c r="P74" s="132"/>
      <c r="Q74" s="1181">
        <f>VLOOKUP(B74,'FX rates'!$B$9:$K$114,4,FALSE)</f>
        <v>0.83469599999999999</v>
      </c>
      <c r="R74" s="1237">
        <f>VLOOKUP(B74,'FX rates'!$B$9:$K$114,5,FALSE)</f>
        <v>0.95010099999999997</v>
      </c>
      <c r="S74" s="132"/>
      <c r="T74" s="132"/>
      <c r="U74" s="1725" t="s">
        <v>164</v>
      </c>
      <c r="V74" s="1219">
        <f t="shared" si="12"/>
        <v>6412.2554798393667</v>
      </c>
      <c r="W74" s="157">
        <f t="shared" si="14"/>
        <v>62.638373731274619</v>
      </c>
      <c r="X74" s="157">
        <f t="shared" si="14"/>
        <v>6349.6171061080922</v>
      </c>
      <c r="Y74" s="1865">
        <f t="shared" si="14"/>
        <v>0</v>
      </c>
      <c r="Z74" s="483"/>
      <c r="AA74" s="906">
        <f t="shared" si="15"/>
        <v>5028.939028587487</v>
      </c>
      <c r="AB74" s="157">
        <f t="shared" si="16"/>
        <v>105.25196794867072</v>
      </c>
      <c r="AC74" s="157">
        <f t="shared" si="16"/>
        <v>4923.6870606388165</v>
      </c>
      <c r="AD74" s="1865">
        <f t="shared" si="16"/>
        <v>0</v>
      </c>
      <c r="AE74" s="223"/>
      <c r="AF74" s="34"/>
      <c r="AG74" s="1451">
        <f t="shared" si="17"/>
        <v>0.27507123140453382</v>
      </c>
      <c r="AH74" s="131"/>
      <c r="AI74" s="2017"/>
    </row>
    <row r="75" spans="1:36" x14ac:dyDescent="0.25">
      <c r="A75" s="2146"/>
      <c r="B75" s="1725" t="s">
        <v>166</v>
      </c>
      <c r="C75" s="914" t="s">
        <v>64</v>
      </c>
      <c r="D75" s="1662">
        <v>13676</v>
      </c>
      <c r="E75" s="1663">
        <v>6469</v>
      </c>
      <c r="F75" s="1663">
        <v>347</v>
      </c>
      <c r="G75" s="1664">
        <v>6860</v>
      </c>
      <c r="H75" s="483"/>
      <c r="I75" s="1662">
        <v>16205</v>
      </c>
      <c r="J75" s="1663">
        <v>8901</v>
      </c>
      <c r="K75" s="1663">
        <v>221</v>
      </c>
      <c r="L75" s="1664">
        <v>7083</v>
      </c>
      <c r="M75" s="223"/>
      <c r="N75" s="34"/>
      <c r="O75" s="1451">
        <f t="shared" si="13"/>
        <v>-0.15606294353594574</v>
      </c>
      <c r="P75" s="132"/>
      <c r="Q75" s="1181">
        <f>VLOOKUP(B75,'FX rates'!$B$9:$K$114,4,FALSE)</f>
        <v>0.83469599999999999</v>
      </c>
      <c r="R75" s="1237">
        <f>VLOOKUP(B75,'FX rates'!$B$9:$K$114,5,FALSE)</f>
        <v>0.95010099999999997</v>
      </c>
      <c r="S75" s="132"/>
      <c r="T75" s="132"/>
      <c r="U75" s="1725" t="s">
        <v>166</v>
      </c>
      <c r="V75" s="1662">
        <f t="shared" si="12"/>
        <v>16384.408215685711</v>
      </c>
      <c r="W75" s="157">
        <f t="shared" si="14"/>
        <v>7750.1269923421223</v>
      </c>
      <c r="X75" s="157">
        <f t="shared" si="14"/>
        <v>415.72021430556754</v>
      </c>
      <c r="Y75" s="1865">
        <f t="shared" si="14"/>
        <v>8218.5610090380214</v>
      </c>
      <c r="Z75" s="483"/>
      <c r="AA75" s="906">
        <f t="shared" si="15"/>
        <v>17056.081406082092</v>
      </c>
      <c r="AB75" s="157">
        <f t="shared" si="16"/>
        <v>9368.4776671111813</v>
      </c>
      <c r="AC75" s="157">
        <f t="shared" si="16"/>
        <v>232.60684916656228</v>
      </c>
      <c r="AD75" s="1865">
        <f t="shared" si="16"/>
        <v>7454.9968898043471</v>
      </c>
      <c r="AE75" s="223"/>
      <c r="AF75" s="34"/>
      <c r="AG75" s="1451">
        <f t="shared" si="17"/>
        <v>-3.9380275832693101E-2</v>
      </c>
      <c r="AH75" s="131"/>
      <c r="AI75" s="2017"/>
    </row>
    <row r="76" spans="1:36" x14ac:dyDescent="0.25">
      <c r="A76" s="2146"/>
      <c r="B76" s="1725" t="s">
        <v>177</v>
      </c>
      <c r="C76" s="914" t="s">
        <v>64</v>
      </c>
      <c r="D76" s="1662">
        <v>39684.04</v>
      </c>
      <c r="E76" s="1663">
        <v>23426</v>
      </c>
      <c r="F76" s="1663">
        <v>14757.98</v>
      </c>
      <c r="G76" s="1664">
        <v>1500</v>
      </c>
      <c r="H76" s="483"/>
      <c r="I76" s="1662">
        <v>57715.92</v>
      </c>
      <c r="J76" s="1663">
        <v>10659.8</v>
      </c>
      <c r="K76" s="1663">
        <v>40601.17</v>
      </c>
      <c r="L76" s="1664">
        <v>6454.89</v>
      </c>
      <c r="M76" s="223"/>
      <c r="N76" s="34"/>
      <c r="O76" s="1451">
        <f t="shared" si="13"/>
        <v>-0.31242471747829714</v>
      </c>
      <c r="P76" s="132"/>
      <c r="Q76" s="1181">
        <f>VLOOKUP(B76,'FX rates'!$B$9:$K$114,4,FALSE)</f>
        <v>3.4840659999999999</v>
      </c>
      <c r="R76" s="1237">
        <f>VLOOKUP(B76,'FX rates'!$B$9:$K$114,5,FALSE)</f>
        <v>4.1783000000000001</v>
      </c>
      <c r="S76" s="132"/>
      <c r="T76" s="132"/>
      <c r="U76" s="1725" t="s">
        <v>177</v>
      </c>
      <c r="V76" s="1662">
        <f t="shared" si="12"/>
        <v>11390.151621697178</v>
      </c>
      <c r="W76" s="157">
        <f t="shared" si="14"/>
        <v>6723.7532239630364</v>
      </c>
      <c r="X76" s="157">
        <f t="shared" si="14"/>
        <v>4235.849722709042</v>
      </c>
      <c r="Y76" s="1865">
        <f t="shared" si="14"/>
        <v>430.53145376694931</v>
      </c>
      <c r="Z76" s="483"/>
      <c r="AA76" s="906">
        <f t="shared" si="15"/>
        <v>13813.254194289542</v>
      </c>
      <c r="AB76" s="157">
        <f t="shared" si="16"/>
        <v>2551.2289687193352</v>
      </c>
      <c r="AC76" s="157">
        <f t="shared" si="16"/>
        <v>9717.1505157599968</v>
      </c>
      <c r="AD76" s="1865">
        <f t="shared" si="16"/>
        <v>1544.8603499030708</v>
      </c>
      <c r="AE76" s="223"/>
      <c r="AF76" s="34"/>
      <c r="AG76" s="1451">
        <f t="shared" si="17"/>
        <v>-0.17541866228698555</v>
      </c>
      <c r="AH76" s="131"/>
      <c r="AI76" s="2017"/>
    </row>
    <row r="77" spans="1:36" x14ac:dyDescent="0.25">
      <c r="A77" s="2146"/>
      <c r="B77" s="1725" t="s">
        <v>173</v>
      </c>
      <c r="C77" s="914" t="s">
        <v>178</v>
      </c>
      <c r="D77" s="1662">
        <v>13350000</v>
      </c>
      <c r="E77" s="1663" t="s">
        <v>123</v>
      </c>
      <c r="F77" s="1663" t="s">
        <v>123</v>
      </c>
      <c r="G77" s="1664" t="s">
        <v>123</v>
      </c>
      <c r="H77" s="483"/>
      <c r="I77" s="1662">
        <v>81000000</v>
      </c>
      <c r="J77" s="1663" t="s">
        <v>123</v>
      </c>
      <c r="K77" s="1663" t="s">
        <v>123</v>
      </c>
      <c r="L77" s="1664">
        <v>0</v>
      </c>
      <c r="M77" s="223"/>
      <c r="N77" s="34"/>
      <c r="O77" s="1451">
        <f t="shared" si="13"/>
        <v>-0.83518518518518525</v>
      </c>
      <c r="P77" s="132"/>
      <c r="Q77" s="1181">
        <f>VLOOKUP(B77,'FX rates'!$B$9:$K$114,4,FALSE)</f>
        <v>35185.865111999999</v>
      </c>
      <c r="R77" s="1237">
        <f>VLOOKUP(B77,'FX rates'!$B$9:$K$114,5,FALSE)</f>
        <v>30052</v>
      </c>
      <c r="S77" s="132"/>
      <c r="T77" s="132"/>
      <c r="U77" s="1725" t="s">
        <v>173</v>
      </c>
      <c r="V77" s="1662">
        <f t="shared" si="12"/>
        <v>379.41372075137741</v>
      </c>
      <c r="W77" s="157" t="s">
        <v>123</v>
      </c>
      <c r="X77" s="157" t="s">
        <v>123</v>
      </c>
      <c r="Y77" s="1865" t="s">
        <v>123</v>
      </c>
      <c r="Z77" s="483"/>
      <c r="AA77" s="906">
        <f t="shared" si="15"/>
        <v>2695.3280979635297</v>
      </c>
      <c r="AB77" s="157" t="s">
        <v>123</v>
      </c>
      <c r="AC77" s="157" t="s">
        <v>123</v>
      </c>
      <c r="AD77" s="1865" t="s">
        <v>123</v>
      </c>
      <c r="AE77" s="223"/>
      <c r="AF77" s="34"/>
      <c r="AG77" s="1451">
        <f t="shared" si="17"/>
        <v>-0.8592328254812297</v>
      </c>
      <c r="AH77" s="131"/>
      <c r="AI77" s="2017"/>
    </row>
    <row r="78" spans="1:36" x14ac:dyDescent="0.25">
      <c r="A78" s="2146"/>
      <c r="B78" s="1725" t="s">
        <v>569</v>
      </c>
      <c r="C78" s="914" t="s">
        <v>155</v>
      </c>
      <c r="D78" s="1662">
        <v>2696.7</v>
      </c>
      <c r="E78" s="1663">
        <v>712</v>
      </c>
      <c r="F78" s="1663">
        <v>1984.7</v>
      </c>
      <c r="G78" s="1664" t="s">
        <v>123</v>
      </c>
      <c r="H78" s="483"/>
      <c r="I78" s="1662">
        <v>3957.5</v>
      </c>
      <c r="J78" s="1663">
        <v>661</v>
      </c>
      <c r="K78" s="1663">
        <v>3296.46</v>
      </c>
      <c r="L78" s="1664">
        <v>0</v>
      </c>
      <c r="M78" s="223"/>
      <c r="N78" s="34"/>
      <c r="O78" s="1451">
        <f t="shared" si="13"/>
        <v>-0.31858496525584334</v>
      </c>
      <c r="P78" s="132"/>
      <c r="Q78" s="1181">
        <f>VLOOKUP(B78,'FX rates'!$B$9:$K$114,4,FALSE)</f>
        <v>2.4490940000000001</v>
      </c>
      <c r="R78" s="1237">
        <f>VLOOKUP(B78,'FX rates'!$B$9:$K$114,5,FALSE)</f>
        <v>2.2965</v>
      </c>
      <c r="S78" s="132"/>
      <c r="T78" s="132"/>
      <c r="U78" s="1725" t="s">
        <v>569</v>
      </c>
      <c r="V78" s="1662">
        <f t="shared" si="12"/>
        <v>1101.1010602288029</v>
      </c>
      <c r="W78" s="157">
        <f>E78/$Q78</f>
        <v>290.71975187559156</v>
      </c>
      <c r="X78" s="157">
        <f>F78/$Q78</f>
        <v>810.38130835321147</v>
      </c>
      <c r="Y78" s="1865" t="s">
        <v>123</v>
      </c>
      <c r="Z78" s="483"/>
      <c r="AA78" s="906">
        <f t="shared" si="15"/>
        <v>1723.2745482255607</v>
      </c>
      <c r="AB78" s="157">
        <f t="shared" ref="AB78:AD79" si="18">J78/$R78</f>
        <v>287.82930546483777</v>
      </c>
      <c r="AC78" s="157">
        <f t="shared" si="18"/>
        <v>1435.4278249510123</v>
      </c>
      <c r="AD78" s="1865">
        <f t="shared" si="18"/>
        <v>0</v>
      </c>
      <c r="AE78" s="223"/>
      <c r="AF78" s="34"/>
      <c r="AG78" s="1451">
        <f t="shared" si="17"/>
        <v>-0.36104141887164987</v>
      </c>
      <c r="AH78" s="131"/>
      <c r="AI78" s="2017"/>
    </row>
    <row r="79" spans="1:36" x14ac:dyDescent="0.25">
      <c r="A79" s="2146"/>
      <c r="B79" s="1053" t="s">
        <v>180</v>
      </c>
      <c r="C79" s="915" t="s">
        <v>69</v>
      </c>
      <c r="D79" s="552">
        <v>17350</v>
      </c>
      <c r="E79" s="555">
        <v>50</v>
      </c>
      <c r="F79" s="555">
        <v>17300</v>
      </c>
      <c r="G79" s="556">
        <v>0</v>
      </c>
      <c r="H79" s="483"/>
      <c r="I79" s="552">
        <v>8612.3976712873045</v>
      </c>
      <c r="J79" s="555">
        <v>2612.397671287305</v>
      </c>
      <c r="K79" s="555">
        <v>6000</v>
      </c>
      <c r="L79" s="556">
        <v>0</v>
      </c>
      <c r="M79" s="223"/>
      <c r="N79" s="34"/>
      <c r="O79" s="1452">
        <f t="shared" si="13"/>
        <v>1.0145377236635054</v>
      </c>
      <c r="P79" s="483"/>
      <c r="Q79" s="1182">
        <f>VLOOKUP(B79,'FX rates'!$B$9:$K$114,4,FALSE)</f>
        <v>6.2248999999999999</v>
      </c>
      <c r="R79" s="1056">
        <f>VLOOKUP(B79,'FX rates'!$B$9:$K$114,5,FALSE)</f>
        <v>7.1727999999999996</v>
      </c>
      <c r="S79" s="483"/>
      <c r="T79" s="483"/>
      <c r="U79" s="1053" t="s">
        <v>180</v>
      </c>
      <c r="V79" s="552">
        <f>D79/Q79</f>
        <v>2787.1933685681697</v>
      </c>
      <c r="W79" s="555">
        <f>E79/$Q79</f>
        <v>8.0322575463059653</v>
      </c>
      <c r="X79" s="555">
        <f>F79/$Q79</f>
        <v>2779.1611110218637</v>
      </c>
      <c r="Y79" s="556">
        <f>G79/$Q79</f>
        <v>0</v>
      </c>
      <c r="Z79" s="483"/>
      <c r="AA79" s="907">
        <f t="shared" si="15"/>
        <v>1200.7023298136439</v>
      </c>
      <c r="AB79" s="555">
        <f t="shared" si="18"/>
        <v>364.20891022854465</v>
      </c>
      <c r="AC79" s="555">
        <f t="shared" si="18"/>
        <v>836.49341958509933</v>
      </c>
      <c r="AD79" s="556">
        <f t="shared" si="18"/>
        <v>0</v>
      </c>
      <c r="AE79" s="223"/>
      <c r="AF79" s="34"/>
      <c r="AG79" s="1452">
        <f t="shared" si="17"/>
        <v>1.3213025404895804</v>
      </c>
      <c r="AH79" s="131"/>
      <c r="AI79" s="2017"/>
    </row>
    <row r="80" spans="1:36" x14ac:dyDescent="0.25">
      <c r="A80" s="2146"/>
      <c r="B80" s="223"/>
      <c r="C80" s="223"/>
      <c r="D80" s="51"/>
      <c r="E80" s="51"/>
      <c r="F80" s="51"/>
      <c r="G80" s="51"/>
      <c r="H80" s="51"/>
      <c r="I80" s="483"/>
      <c r="J80" s="483"/>
      <c r="K80" s="483"/>
      <c r="L80" s="483"/>
      <c r="M80" s="223"/>
      <c r="N80" s="132"/>
      <c r="O80" s="132"/>
      <c r="P80" s="132"/>
      <c r="Q80" s="132"/>
      <c r="R80" s="132"/>
      <c r="S80" s="132"/>
      <c r="T80" s="132"/>
      <c r="U80" s="223"/>
      <c r="V80" s="223"/>
      <c r="W80" s="223"/>
      <c r="X80" s="223"/>
      <c r="Y80" s="223"/>
      <c r="Z80" s="223"/>
      <c r="AA80" s="223"/>
      <c r="AB80" s="223"/>
      <c r="AC80" s="223"/>
      <c r="AD80" s="223"/>
      <c r="AE80" s="223"/>
      <c r="AF80" s="223"/>
      <c r="AG80" s="223"/>
      <c r="AH80" s="223"/>
      <c r="AI80" s="1773"/>
      <c r="AJ80" s="3"/>
    </row>
    <row r="81" spans="1:36" s="1860" customFormat="1" x14ac:dyDescent="0.25">
      <c r="A81" s="2147"/>
      <c r="B81" s="2232"/>
      <c r="C81" s="2232"/>
      <c r="D81" s="2240"/>
      <c r="E81" s="2240"/>
      <c r="F81" s="2240"/>
      <c r="G81" s="2240"/>
      <c r="H81" s="2240"/>
      <c r="I81" s="2241"/>
      <c r="J81" s="2241"/>
      <c r="K81" s="2241"/>
      <c r="L81" s="2241"/>
      <c r="M81" s="2232"/>
      <c r="N81" s="2230"/>
      <c r="O81" s="2230"/>
      <c r="P81" s="2230"/>
      <c r="Q81" s="2230"/>
      <c r="R81" s="2230"/>
      <c r="S81" s="2230"/>
      <c r="T81" s="2230"/>
      <c r="U81" s="2232"/>
      <c r="V81" s="2232"/>
      <c r="W81" s="2232"/>
      <c r="X81" s="2232"/>
      <c r="Y81" s="2232"/>
      <c r="Z81" s="2232"/>
      <c r="AA81" s="2232"/>
      <c r="AB81" s="2232"/>
      <c r="AC81" s="2232"/>
      <c r="AD81" s="2232"/>
      <c r="AE81" s="2232"/>
      <c r="AF81" s="2232"/>
      <c r="AG81" s="2232"/>
      <c r="AH81" s="2232"/>
      <c r="AI81" s="2233"/>
      <c r="AJ81" s="3"/>
    </row>
    <row r="82" spans="1:36" x14ac:dyDescent="0.25">
      <c r="A82" s="1446"/>
      <c r="B82" s="2236"/>
      <c r="C82" s="2236"/>
      <c r="D82" s="2236"/>
      <c r="E82" s="2236"/>
      <c r="F82" s="2236"/>
      <c r="G82" s="2236"/>
      <c r="H82" s="2236"/>
      <c r="I82" s="2197"/>
      <c r="J82" s="2197"/>
      <c r="K82" s="2197"/>
      <c r="L82" s="2197"/>
      <c r="M82" s="2236"/>
      <c r="N82" s="2197"/>
      <c r="O82" s="2197"/>
      <c r="P82" s="2197"/>
      <c r="Q82" s="2197"/>
      <c r="R82" s="2197"/>
      <c r="S82" s="2197"/>
      <c r="T82" s="2197"/>
      <c r="U82" s="2236"/>
      <c r="V82" s="2236"/>
      <c r="W82" s="2236"/>
      <c r="X82" s="2236"/>
      <c r="Y82" s="2236"/>
      <c r="Z82" s="2236"/>
      <c r="AA82" s="2236"/>
      <c r="AB82" s="2236"/>
      <c r="AC82" s="2236"/>
      <c r="AD82" s="2236"/>
      <c r="AE82" s="2236"/>
      <c r="AF82" s="2236"/>
      <c r="AG82" s="2236"/>
      <c r="AH82" s="2236"/>
      <c r="AI82" s="2150"/>
      <c r="AJ82" s="3"/>
    </row>
    <row r="83" spans="1:36" x14ac:dyDescent="0.25">
      <c r="A83" s="2146"/>
      <c r="B83" s="224" t="s">
        <v>722</v>
      </c>
      <c r="C83" s="132"/>
      <c r="D83" s="132"/>
      <c r="E83" s="132"/>
      <c r="F83" s="132"/>
      <c r="G83" s="132"/>
      <c r="H83" s="132"/>
      <c r="I83" s="132"/>
      <c r="J83" s="132"/>
      <c r="K83" s="132"/>
      <c r="L83" s="132"/>
      <c r="M83" s="223"/>
      <c r="N83" s="132"/>
      <c r="O83" s="132"/>
      <c r="P83" s="132"/>
      <c r="Q83" s="132"/>
      <c r="R83" s="132"/>
      <c r="S83" s="132"/>
      <c r="T83" s="132"/>
      <c r="U83" s="223"/>
      <c r="V83" s="223"/>
      <c r="W83" s="223"/>
      <c r="X83" s="223"/>
      <c r="Y83" s="223"/>
      <c r="Z83" s="223"/>
      <c r="AA83" s="223"/>
      <c r="AB83" s="223"/>
      <c r="AC83" s="223"/>
      <c r="AD83" s="223"/>
      <c r="AE83" s="223"/>
      <c r="AF83" s="223"/>
      <c r="AG83" s="223"/>
      <c r="AH83" s="223"/>
      <c r="AI83" s="1773"/>
      <c r="AJ83" s="3"/>
    </row>
    <row r="84" spans="1:36" x14ac:dyDescent="0.25">
      <c r="A84" s="2146"/>
      <c r="B84" s="6" t="s">
        <v>267</v>
      </c>
      <c r="C84" s="132"/>
      <c r="D84" s="132"/>
      <c r="E84" s="132"/>
      <c r="F84" s="132"/>
      <c r="G84" s="132"/>
      <c r="H84" s="132"/>
      <c r="I84" s="132"/>
      <c r="J84" s="132"/>
      <c r="K84" s="132"/>
      <c r="L84" s="132"/>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1773"/>
      <c r="AJ84" s="3"/>
    </row>
    <row r="85" spans="1:36" x14ac:dyDescent="0.25">
      <c r="A85" s="2146"/>
      <c r="B85" s="2301" t="s">
        <v>4</v>
      </c>
      <c r="C85" s="1689"/>
      <c r="D85" s="2306">
        <v>2017</v>
      </c>
      <c r="E85" s="2307"/>
      <c r="F85" s="2307"/>
      <c r="G85" s="2308"/>
      <c r="H85" s="1689"/>
      <c r="I85" s="2306">
        <v>2016</v>
      </c>
      <c r="J85" s="2307"/>
      <c r="K85" s="2307"/>
      <c r="L85" s="2308"/>
      <c r="M85" s="350"/>
      <c r="N85" s="223"/>
      <c r="O85" s="223"/>
      <c r="P85" s="223"/>
      <c r="Q85" s="223"/>
      <c r="R85" s="223"/>
      <c r="S85" s="223"/>
      <c r="T85" s="223"/>
      <c r="U85" s="223"/>
      <c r="V85" s="223"/>
      <c r="W85" s="223"/>
      <c r="X85" s="223"/>
      <c r="Y85" s="223"/>
      <c r="Z85" s="223"/>
      <c r="AA85" s="223"/>
      <c r="AB85" s="223"/>
      <c r="AC85" s="223"/>
      <c r="AD85" s="223"/>
      <c r="AE85" s="223"/>
      <c r="AF85" s="223"/>
      <c r="AG85" s="223"/>
      <c r="AH85" s="223"/>
      <c r="AI85" s="1773"/>
      <c r="AJ85" s="3"/>
    </row>
    <row r="86" spans="1:36" x14ac:dyDescent="0.25">
      <c r="A86" s="2146"/>
      <c r="B86" s="2289"/>
      <c r="C86" s="1689"/>
      <c r="D86" s="2289" t="s">
        <v>184</v>
      </c>
      <c r="E86" s="2120" t="s">
        <v>251</v>
      </c>
      <c r="F86" s="2120" t="s">
        <v>251</v>
      </c>
      <c r="G86" s="2134" t="s">
        <v>186</v>
      </c>
      <c r="H86" s="1689"/>
      <c r="I86" s="2289" t="s">
        <v>184</v>
      </c>
      <c r="J86" s="2120" t="s">
        <v>251</v>
      </c>
      <c r="K86" s="2120" t="s">
        <v>251</v>
      </c>
      <c r="L86" s="2134" t="s">
        <v>186</v>
      </c>
      <c r="M86" s="350"/>
      <c r="N86" s="223"/>
      <c r="O86" s="223"/>
      <c r="P86" s="223"/>
      <c r="Q86" s="223"/>
      <c r="R86" s="223"/>
      <c r="S86" s="223"/>
      <c r="T86" s="223"/>
      <c r="U86" s="223"/>
      <c r="V86" s="223"/>
      <c r="W86" s="223"/>
      <c r="X86" s="223"/>
      <c r="Y86" s="223"/>
      <c r="Z86" s="223"/>
      <c r="AA86" s="223"/>
      <c r="AB86" s="223"/>
      <c r="AC86" s="223"/>
      <c r="AD86" s="223"/>
      <c r="AE86" s="223"/>
      <c r="AF86" s="223"/>
      <c r="AG86" s="223"/>
      <c r="AH86" s="223"/>
      <c r="AI86" s="1773"/>
      <c r="AJ86" s="3"/>
    </row>
    <row r="87" spans="1:36" x14ac:dyDescent="0.25">
      <c r="A87" s="2146"/>
      <c r="B87" s="2290"/>
      <c r="C87" s="1689"/>
      <c r="D87" s="2290"/>
      <c r="E87" s="2121" t="s">
        <v>252</v>
      </c>
      <c r="F87" s="2121" t="s">
        <v>253</v>
      </c>
      <c r="G87" s="2134" t="s">
        <v>263</v>
      </c>
      <c r="H87" s="1689"/>
      <c r="I87" s="2290"/>
      <c r="J87" s="2121" t="s">
        <v>252</v>
      </c>
      <c r="K87" s="2121" t="s">
        <v>253</v>
      </c>
      <c r="L87" s="2134" t="s">
        <v>263</v>
      </c>
      <c r="M87" s="350"/>
      <c r="N87" s="223"/>
      <c r="O87" s="223"/>
      <c r="P87" s="223"/>
      <c r="Q87" s="223"/>
      <c r="R87" s="223"/>
      <c r="S87" s="223"/>
      <c r="T87" s="223"/>
      <c r="U87" s="223"/>
      <c r="V87" s="223"/>
      <c r="W87" s="223"/>
      <c r="X87" s="223"/>
      <c r="Y87" s="223"/>
      <c r="Z87" s="223"/>
      <c r="AA87" s="223"/>
      <c r="AB87" s="223"/>
      <c r="AC87" s="223"/>
      <c r="AD87" s="223"/>
      <c r="AE87" s="223"/>
      <c r="AF87" s="223"/>
      <c r="AG87" s="223"/>
      <c r="AH87" s="223"/>
      <c r="AI87" s="1773"/>
      <c r="AJ87" s="3"/>
    </row>
    <row r="88" spans="1:36" x14ac:dyDescent="0.25">
      <c r="A88" s="2146"/>
      <c r="B88" s="1689"/>
      <c r="C88" s="1689"/>
      <c r="D88" s="1689"/>
      <c r="E88" s="1689"/>
      <c r="F88" s="1689"/>
      <c r="G88" s="1689"/>
      <c r="H88" s="1689"/>
      <c r="I88" s="1689"/>
      <c r="J88" s="1689"/>
      <c r="K88" s="1689"/>
      <c r="L88" s="1689"/>
      <c r="M88" s="350"/>
      <c r="N88" s="223"/>
      <c r="O88" s="223"/>
      <c r="P88" s="223"/>
      <c r="Q88" s="223"/>
      <c r="R88" s="223"/>
      <c r="S88" s="223"/>
      <c r="T88" s="223"/>
      <c r="U88" s="223"/>
      <c r="V88" s="223"/>
      <c r="W88" s="223"/>
      <c r="X88" s="223"/>
      <c r="Y88" s="223"/>
      <c r="Z88" s="223"/>
      <c r="AA88" s="223"/>
      <c r="AB88" s="223"/>
      <c r="AC88" s="223"/>
      <c r="AD88" s="223"/>
      <c r="AE88" s="223"/>
      <c r="AF88" s="223"/>
      <c r="AG88" s="223"/>
      <c r="AH88" s="223"/>
      <c r="AI88" s="1773"/>
      <c r="AJ88" s="3"/>
    </row>
    <row r="89" spans="1:36" x14ac:dyDescent="0.25">
      <c r="A89" s="2146"/>
      <c r="B89" s="948" t="s">
        <v>8</v>
      </c>
      <c r="C89" s="132"/>
      <c r="D89" s="23"/>
      <c r="E89" s="23"/>
      <c r="F89" s="23"/>
      <c r="G89" s="23"/>
      <c r="H89" s="23"/>
      <c r="I89" s="171"/>
      <c r="J89" s="23"/>
      <c r="K89" s="23"/>
      <c r="L89" s="23"/>
      <c r="M89" s="350"/>
      <c r="N89" s="223"/>
      <c r="O89" s="223"/>
      <c r="P89" s="223"/>
      <c r="Q89" s="223"/>
      <c r="R89" s="223"/>
      <c r="S89" s="223"/>
      <c r="T89" s="223"/>
      <c r="U89" s="223"/>
      <c r="V89" s="223"/>
      <c r="W89" s="223"/>
      <c r="X89" s="223"/>
      <c r="Y89" s="223"/>
      <c r="Z89" s="223"/>
      <c r="AA89" s="223"/>
      <c r="AB89" s="223"/>
      <c r="AC89" s="223"/>
      <c r="AD89" s="223"/>
      <c r="AE89" s="223"/>
      <c r="AF89" s="223"/>
      <c r="AG89" s="223"/>
      <c r="AH89" s="223"/>
      <c r="AI89" s="1773"/>
      <c r="AJ89" s="3"/>
    </row>
    <row r="90" spans="1:36" x14ac:dyDescent="0.25">
      <c r="A90" s="2146"/>
      <c r="B90" s="1694" t="s">
        <v>129</v>
      </c>
      <c r="C90" s="132"/>
      <c r="D90" s="1217">
        <v>4094</v>
      </c>
      <c r="E90" s="1137">
        <v>172</v>
      </c>
      <c r="F90" s="1137">
        <v>3012</v>
      </c>
      <c r="G90" s="1138">
        <v>910</v>
      </c>
      <c r="H90" s="235"/>
      <c r="I90" s="1217">
        <v>1310</v>
      </c>
      <c r="J90" s="1137">
        <v>157</v>
      </c>
      <c r="K90" s="1137">
        <v>313</v>
      </c>
      <c r="L90" s="1138">
        <v>840</v>
      </c>
      <c r="M90" s="350"/>
      <c r="N90" s="223"/>
      <c r="O90" s="223"/>
      <c r="P90" s="223"/>
      <c r="Q90" s="223"/>
      <c r="R90" s="223"/>
      <c r="S90" s="223"/>
      <c r="T90" s="223"/>
      <c r="U90" s="223"/>
      <c r="V90" s="223"/>
      <c r="W90" s="223"/>
      <c r="X90" s="223"/>
      <c r="Y90" s="223"/>
      <c r="Z90" s="223"/>
      <c r="AA90" s="223"/>
      <c r="AB90" s="223"/>
      <c r="AC90" s="223"/>
      <c r="AD90" s="223"/>
      <c r="AE90" s="223"/>
      <c r="AF90" s="223"/>
      <c r="AG90" s="223"/>
      <c r="AH90" s="223"/>
      <c r="AI90" s="1773"/>
      <c r="AJ90" s="3"/>
    </row>
    <row r="91" spans="1:36" x14ac:dyDescent="0.25">
      <c r="A91" s="2146"/>
      <c r="B91" s="1694" t="s">
        <v>128</v>
      </c>
      <c r="C91" s="132"/>
      <c r="D91" s="788">
        <v>620</v>
      </c>
      <c r="E91" s="988">
        <v>608</v>
      </c>
      <c r="F91" s="988">
        <v>12</v>
      </c>
      <c r="G91" s="989" t="s">
        <v>123</v>
      </c>
      <c r="H91" s="235"/>
      <c r="I91" s="788">
        <v>536</v>
      </c>
      <c r="J91" s="988">
        <v>517</v>
      </c>
      <c r="K91" s="988">
        <v>11</v>
      </c>
      <c r="L91" s="989">
        <v>8</v>
      </c>
      <c r="M91" s="350"/>
      <c r="N91" s="223"/>
      <c r="O91" s="223"/>
      <c r="P91" s="223"/>
      <c r="Q91" s="223"/>
      <c r="R91" s="223"/>
      <c r="S91" s="223"/>
      <c r="T91" s="223"/>
      <c r="U91" s="223"/>
      <c r="V91" s="223"/>
      <c r="W91" s="223"/>
      <c r="X91" s="223"/>
      <c r="Y91" s="223"/>
      <c r="Z91" s="223"/>
      <c r="AA91" s="223"/>
      <c r="AB91" s="223"/>
      <c r="AC91" s="223"/>
      <c r="AD91" s="223"/>
      <c r="AE91" s="223"/>
      <c r="AF91" s="223"/>
      <c r="AG91" s="223"/>
      <c r="AH91" s="131"/>
      <c r="AI91" s="2017"/>
    </row>
    <row r="92" spans="1:36" x14ac:dyDescent="0.25">
      <c r="A92" s="2146"/>
      <c r="B92" s="49"/>
      <c r="C92" s="166"/>
      <c r="D92" s="564"/>
      <c r="E92" s="236"/>
      <c r="F92" s="236"/>
      <c r="G92" s="236"/>
      <c r="H92" s="565"/>
      <c r="I92" s="235"/>
      <c r="J92" s="236"/>
      <c r="K92" s="236"/>
      <c r="L92" s="236"/>
      <c r="M92" s="350"/>
      <c r="N92" s="223"/>
      <c r="O92" s="223"/>
      <c r="P92" s="223"/>
      <c r="Q92" s="223"/>
      <c r="R92" s="223"/>
      <c r="S92" s="223"/>
      <c r="T92" s="223"/>
      <c r="U92" s="223"/>
      <c r="V92" s="223"/>
      <c r="W92" s="223"/>
      <c r="X92" s="223"/>
      <c r="Y92" s="223"/>
      <c r="Z92" s="223"/>
      <c r="AA92" s="223"/>
      <c r="AB92" s="223"/>
      <c r="AC92" s="223"/>
      <c r="AD92" s="223"/>
      <c r="AE92" s="223"/>
      <c r="AF92" s="223"/>
      <c r="AG92" s="223"/>
      <c r="AH92" s="223"/>
      <c r="AI92" s="2017"/>
    </row>
    <row r="93" spans="1:36" x14ac:dyDescent="0.25">
      <c r="A93" s="2146"/>
      <c r="B93" s="948" t="s">
        <v>27</v>
      </c>
      <c r="C93" s="166"/>
      <c r="D93" s="223"/>
      <c r="E93" s="223"/>
      <c r="F93" s="223"/>
      <c r="G93" s="223"/>
      <c r="H93" s="223"/>
      <c r="I93" s="223"/>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017"/>
    </row>
    <row r="94" spans="1:36" x14ac:dyDescent="0.25">
      <c r="A94" s="2146"/>
      <c r="B94" s="1050" t="s">
        <v>140</v>
      </c>
      <c r="C94" s="132"/>
      <c r="D94" s="1217">
        <v>2</v>
      </c>
      <c r="E94" s="1137">
        <v>2</v>
      </c>
      <c r="F94" s="1137" t="s">
        <v>123</v>
      </c>
      <c r="G94" s="1138" t="s">
        <v>123</v>
      </c>
      <c r="H94" s="236"/>
      <c r="I94" s="1217">
        <v>2</v>
      </c>
      <c r="J94" s="1137">
        <v>2</v>
      </c>
      <c r="K94" s="1137" t="s">
        <v>123</v>
      </c>
      <c r="L94" s="1138" t="s">
        <v>123</v>
      </c>
      <c r="M94" s="131"/>
      <c r="N94" s="131"/>
      <c r="O94" s="223"/>
      <c r="P94" s="223"/>
      <c r="Q94" s="223"/>
      <c r="R94" s="223"/>
      <c r="S94" s="223"/>
      <c r="T94" s="223"/>
      <c r="U94" s="223"/>
      <c r="V94" s="223"/>
      <c r="W94" s="223"/>
      <c r="X94" s="223"/>
      <c r="Y94" s="223"/>
      <c r="Z94" s="223"/>
      <c r="AA94" s="223"/>
      <c r="AB94" s="223"/>
      <c r="AC94" s="223"/>
      <c r="AD94" s="223"/>
      <c r="AE94" s="223"/>
      <c r="AF94" s="223"/>
      <c r="AG94" s="223"/>
      <c r="AH94" s="223"/>
      <c r="AI94" s="2017"/>
    </row>
    <row r="95" spans="1:36" x14ac:dyDescent="0.25">
      <c r="A95" s="2146"/>
      <c r="B95" s="1053" t="s">
        <v>660</v>
      </c>
      <c r="C95" s="132"/>
      <c r="D95" s="788">
        <v>571</v>
      </c>
      <c r="E95" s="988" t="s">
        <v>123</v>
      </c>
      <c r="F95" s="988">
        <v>571</v>
      </c>
      <c r="G95" s="989" t="s">
        <v>123</v>
      </c>
      <c r="H95" s="236"/>
      <c r="I95" s="788">
        <v>552</v>
      </c>
      <c r="J95" s="988" t="s">
        <v>123</v>
      </c>
      <c r="K95" s="988">
        <v>552</v>
      </c>
      <c r="L95" s="989" t="s">
        <v>123</v>
      </c>
      <c r="M95" s="131"/>
      <c r="N95" s="131"/>
      <c r="O95" s="223"/>
      <c r="P95" s="223"/>
      <c r="Q95" s="223"/>
      <c r="R95" s="223"/>
      <c r="S95" s="223"/>
      <c r="T95" s="223"/>
      <c r="U95" s="223"/>
      <c r="V95" s="223"/>
      <c r="W95" s="223"/>
      <c r="X95" s="223"/>
      <c r="Y95" s="223"/>
      <c r="Z95" s="223"/>
      <c r="AA95" s="223"/>
      <c r="AB95" s="223"/>
      <c r="AC95" s="223"/>
      <c r="AD95" s="223"/>
      <c r="AE95" s="223"/>
      <c r="AF95" s="223"/>
      <c r="AG95" s="223"/>
      <c r="AH95" s="223"/>
      <c r="AI95" s="2017"/>
    </row>
    <row r="96" spans="1:36" x14ac:dyDescent="0.25">
      <c r="A96" s="2146"/>
      <c r="B96" s="40"/>
      <c r="C96" s="166"/>
      <c r="D96" s="564"/>
      <c r="E96" s="564"/>
      <c r="F96" s="236"/>
      <c r="G96" s="236"/>
      <c r="H96" s="565"/>
      <c r="I96" s="235"/>
      <c r="J96" s="236"/>
      <c r="K96" s="236"/>
      <c r="L96" s="236"/>
      <c r="M96" s="131"/>
      <c r="N96" s="131"/>
      <c r="O96" s="223"/>
      <c r="P96" s="223"/>
      <c r="Q96" s="223"/>
      <c r="R96" s="223"/>
      <c r="S96" s="223"/>
      <c r="T96" s="223"/>
      <c r="U96" s="223"/>
      <c r="V96" s="223"/>
      <c r="W96" s="223"/>
      <c r="X96" s="223"/>
      <c r="Y96" s="223"/>
      <c r="Z96" s="223"/>
      <c r="AA96" s="223"/>
      <c r="AB96" s="223"/>
      <c r="AC96" s="223"/>
      <c r="AD96" s="223"/>
      <c r="AE96" s="223"/>
      <c r="AF96" s="223"/>
      <c r="AG96" s="223"/>
      <c r="AH96" s="223"/>
      <c r="AI96" s="2017"/>
    </row>
    <row r="97" spans="1:35" x14ac:dyDescent="0.25">
      <c r="A97" s="2146"/>
      <c r="B97" s="948" t="s">
        <v>59</v>
      </c>
      <c r="C97" s="166"/>
      <c r="D97" s="223"/>
      <c r="E97" s="223"/>
      <c r="F97" s="223"/>
      <c r="G97" s="223"/>
      <c r="H97" s="223"/>
      <c r="I97" s="223"/>
      <c r="J97" s="223"/>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017"/>
    </row>
    <row r="98" spans="1:35" x14ac:dyDescent="0.25">
      <c r="A98" s="2146"/>
      <c r="B98" s="1050" t="s">
        <v>554</v>
      </c>
      <c r="C98" s="132"/>
      <c r="D98" s="1217">
        <v>43</v>
      </c>
      <c r="E98" s="1137">
        <v>24</v>
      </c>
      <c r="F98" s="1137">
        <v>17</v>
      </c>
      <c r="G98" s="1138">
        <v>2</v>
      </c>
      <c r="H98" s="236"/>
      <c r="I98" s="1217">
        <v>41</v>
      </c>
      <c r="J98" s="1137">
        <v>22</v>
      </c>
      <c r="K98" s="1137">
        <v>19</v>
      </c>
      <c r="L98" s="1138">
        <v>0</v>
      </c>
      <c r="M98" s="350"/>
      <c r="N98" s="223"/>
      <c r="O98" s="223"/>
      <c r="P98" s="223"/>
      <c r="Q98" s="223"/>
      <c r="R98" s="223"/>
      <c r="S98" s="223"/>
      <c r="T98" s="223"/>
      <c r="U98" s="223"/>
      <c r="V98" s="223"/>
      <c r="W98" s="223"/>
      <c r="X98" s="223"/>
      <c r="Y98" s="223"/>
      <c r="Z98" s="223"/>
      <c r="AA98" s="223"/>
      <c r="AB98" s="223"/>
      <c r="AC98" s="223"/>
      <c r="AD98" s="223"/>
      <c r="AE98" s="223"/>
      <c r="AF98" s="223"/>
      <c r="AG98" s="223"/>
      <c r="AH98" s="223"/>
      <c r="AI98" s="2017"/>
    </row>
    <row r="99" spans="1:35" x14ac:dyDescent="0.25">
      <c r="A99" s="2146"/>
      <c r="B99" s="1725" t="s">
        <v>156</v>
      </c>
      <c r="C99" s="132"/>
      <c r="D99" s="561">
        <v>37</v>
      </c>
      <c r="E99" s="327">
        <v>13</v>
      </c>
      <c r="F99" s="327">
        <v>24</v>
      </c>
      <c r="G99" s="560">
        <v>0</v>
      </c>
      <c r="H99" s="236"/>
      <c r="I99" s="561">
        <v>41</v>
      </c>
      <c r="J99" s="327" t="s">
        <v>123</v>
      </c>
      <c r="K99" s="327" t="s">
        <v>123</v>
      </c>
      <c r="L99" s="560" t="s">
        <v>123</v>
      </c>
      <c r="M99" s="350"/>
      <c r="N99" s="223"/>
      <c r="O99" s="223"/>
      <c r="P99" s="223"/>
      <c r="Q99" s="223"/>
      <c r="R99" s="223"/>
      <c r="S99" s="223"/>
      <c r="T99" s="223"/>
      <c r="U99" s="223"/>
      <c r="V99" s="223"/>
      <c r="W99" s="223"/>
      <c r="X99" s="223"/>
      <c r="Y99" s="223"/>
      <c r="Z99" s="223"/>
      <c r="AA99" s="223"/>
      <c r="AB99" s="223"/>
      <c r="AC99" s="223"/>
      <c r="AD99" s="223"/>
      <c r="AE99" s="223"/>
      <c r="AF99" s="223"/>
      <c r="AG99" s="223"/>
      <c r="AH99" s="223"/>
      <c r="AI99" s="2017"/>
    </row>
    <row r="100" spans="1:35" s="1860" customFormat="1" x14ac:dyDescent="0.25">
      <c r="A100" s="2146"/>
      <c r="B100" s="1725" t="s">
        <v>158</v>
      </c>
      <c r="C100" s="132"/>
      <c r="D100" s="561">
        <v>10</v>
      </c>
      <c r="E100" s="327">
        <v>5</v>
      </c>
      <c r="F100" s="327">
        <v>1</v>
      </c>
      <c r="G100" s="560">
        <v>4</v>
      </c>
      <c r="H100" s="236"/>
      <c r="I100" s="561">
        <v>6</v>
      </c>
      <c r="J100" s="327">
        <v>0</v>
      </c>
      <c r="K100" s="327">
        <v>5</v>
      </c>
      <c r="L100" s="560">
        <v>1</v>
      </c>
      <c r="M100" s="350"/>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017"/>
    </row>
    <row r="101" spans="1:35" x14ac:dyDescent="0.25">
      <c r="A101" s="2146"/>
      <c r="B101" s="1725" t="s">
        <v>160</v>
      </c>
      <c r="C101" s="132"/>
      <c r="D101" s="561">
        <v>96</v>
      </c>
      <c r="E101" s="327">
        <v>53</v>
      </c>
      <c r="F101" s="327">
        <v>42</v>
      </c>
      <c r="G101" s="560">
        <v>1</v>
      </c>
      <c r="H101" s="236"/>
      <c r="I101" s="561">
        <v>100</v>
      </c>
      <c r="J101" s="327">
        <v>63</v>
      </c>
      <c r="K101" s="327">
        <v>36</v>
      </c>
      <c r="L101" s="560">
        <v>1</v>
      </c>
      <c r="M101" s="350"/>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017"/>
    </row>
    <row r="102" spans="1:35" x14ac:dyDescent="0.25">
      <c r="A102" s="2146"/>
      <c r="B102" s="1725" t="s">
        <v>166</v>
      </c>
      <c r="C102" s="132"/>
      <c r="D102" s="561">
        <v>13676</v>
      </c>
      <c r="E102" s="327">
        <v>6469</v>
      </c>
      <c r="F102" s="327">
        <v>347</v>
      </c>
      <c r="G102" s="560">
        <v>6860</v>
      </c>
      <c r="H102" s="236"/>
      <c r="I102" s="561">
        <v>16205</v>
      </c>
      <c r="J102" s="327">
        <v>8901</v>
      </c>
      <c r="K102" s="327">
        <v>221</v>
      </c>
      <c r="L102" s="560">
        <v>7083</v>
      </c>
      <c r="M102" s="350"/>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017"/>
    </row>
    <row r="103" spans="1:35" x14ac:dyDescent="0.25">
      <c r="A103" s="2146"/>
      <c r="B103" s="1725" t="s">
        <v>164</v>
      </c>
      <c r="C103" s="132"/>
      <c r="D103" s="561">
        <v>35</v>
      </c>
      <c r="E103" s="327">
        <v>18</v>
      </c>
      <c r="F103" s="327">
        <v>17</v>
      </c>
      <c r="G103" s="560">
        <v>0</v>
      </c>
      <c r="H103" s="236"/>
      <c r="I103" s="561">
        <v>37</v>
      </c>
      <c r="J103" s="327">
        <v>18</v>
      </c>
      <c r="K103" s="327">
        <v>19</v>
      </c>
      <c r="L103" s="560">
        <v>0</v>
      </c>
      <c r="M103" s="350"/>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017"/>
    </row>
    <row r="104" spans="1:35" x14ac:dyDescent="0.25">
      <c r="A104" s="2146"/>
      <c r="B104" s="1725" t="s">
        <v>175</v>
      </c>
      <c r="C104" s="132"/>
      <c r="D104" s="561">
        <v>246</v>
      </c>
      <c r="E104" s="327">
        <v>3</v>
      </c>
      <c r="F104" s="327">
        <v>243</v>
      </c>
      <c r="G104" s="560">
        <v>0</v>
      </c>
      <c r="H104" s="236"/>
      <c r="I104" s="561">
        <v>150</v>
      </c>
      <c r="J104" s="327">
        <v>9</v>
      </c>
      <c r="K104" s="327">
        <v>141</v>
      </c>
      <c r="L104" s="560">
        <v>0</v>
      </c>
      <c r="M104" s="350"/>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017"/>
    </row>
    <row r="105" spans="1:35" x14ac:dyDescent="0.25">
      <c r="A105" s="2146"/>
      <c r="B105" s="1725" t="s">
        <v>177</v>
      </c>
      <c r="C105" s="132"/>
      <c r="D105" s="561">
        <v>609</v>
      </c>
      <c r="E105" s="327">
        <v>496</v>
      </c>
      <c r="F105" s="327">
        <v>107</v>
      </c>
      <c r="G105" s="560">
        <v>6</v>
      </c>
      <c r="H105" s="236"/>
      <c r="I105" s="561">
        <v>566</v>
      </c>
      <c r="J105" s="327">
        <v>457</v>
      </c>
      <c r="K105" s="327">
        <v>100</v>
      </c>
      <c r="L105" s="560">
        <v>9</v>
      </c>
      <c r="M105" s="350"/>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017"/>
    </row>
    <row r="106" spans="1:35" x14ac:dyDescent="0.25">
      <c r="A106" s="2146"/>
      <c r="B106" s="1725" t="s">
        <v>173</v>
      </c>
      <c r="C106" s="132"/>
      <c r="D106" s="561">
        <v>30</v>
      </c>
      <c r="E106" s="327" t="s">
        <v>123</v>
      </c>
      <c r="F106" s="327" t="s">
        <v>123</v>
      </c>
      <c r="G106" s="560">
        <v>0</v>
      </c>
      <c r="H106" s="236"/>
      <c r="I106" s="561">
        <v>21</v>
      </c>
      <c r="J106" s="327" t="s">
        <v>123</v>
      </c>
      <c r="K106" s="327" t="s">
        <v>123</v>
      </c>
      <c r="L106" s="560">
        <v>0</v>
      </c>
      <c r="M106" s="350"/>
      <c r="N106" s="223"/>
      <c r="O106" s="223"/>
      <c r="P106" s="223"/>
      <c r="Q106" s="223"/>
      <c r="R106" s="223"/>
      <c r="S106" s="223"/>
      <c r="T106" s="223"/>
      <c r="U106" s="223"/>
      <c r="V106" s="223"/>
      <c r="W106" s="223"/>
      <c r="X106" s="223"/>
      <c r="Y106" s="223"/>
      <c r="Z106" s="223"/>
      <c r="AA106" s="223"/>
      <c r="AB106" s="223"/>
      <c r="AC106" s="223"/>
      <c r="AD106" s="223"/>
      <c r="AE106" s="223"/>
      <c r="AF106" s="223"/>
      <c r="AG106" s="223"/>
      <c r="AH106" s="223"/>
      <c r="AI106" s="2017"/>
    </row>
    <row r="107" spans="1:35" x14ac:dyDescent="0.25">
      <c r="A107" s="2146"/>
      <c r="B107" s="1725" t="s">
        <v>569</v>
      </c>
      <c r="C107" s="132"/>
      <c r="D107" s="561">
        <v>251</v>
      </c>
      <c r="E107" s="327">
        <v>224</v>
      </c>
      <c r="F107" s="327">
        <v>27</v>
      </c>
      <c r="G107" s="560" t="s">
        <v>123</v>
      </c>
      <c r="H107" s="236"/>
      <c r="I107" s="561">
        <v>238</v>
      </c>
      <c r="J107" s="327">
        <v>214</v>
      </c>
      <c r="K107" s="327">
        <v>24</v>
      </c>
      <c r="L107" s="560">
        <v>0</v>
      </c>
      <c r="M107" s="350"/>
      <c r="N107" s="223"/>
      <c r="O107" s="223"/>
      <c r="P107" s="223"/>
      <c r="Q107" s="223"/>
      <c r="R107" s="223"/>
      <c r="S107" s="223"/>
      <c r="T107" s="223"/>
      <c r="U107" s="223"/>
      <c r="V107" s="223"/>
      <c r="W107" s="223"/>
      <c r="X107" s="223"/>
      <c r="Y107" s="223"/>
      <c r="Z107" s="223"/>
      <c r="AA107" s="223"/>
      <c r="AB107" s="223"/>
      <c r="AC107" s="223"/>
      <c r="AD107" s="223"/>
      <c r="AE107" s="223"/>
      <c r="AF107" s="223"/>
      <c r="AG107" s="223"/>
      <c r="AH107" s="223"/>
      <c r="AI107" s="2017"/>
    </row>
    <row r="108" spans="1:35" x14ac:dyDescent="0.25">
      <c r="A108" s="2146"/>
      <c r="B108" s="1053" t="s">
        <v>180</v>
      </c>
      <c r="C108" s="132"/>
      <c r="D108" s="788">
        <v>26</v>
      </c>
      <c r="E108" s="988">
        <v>10</v>
      </c>
      <c r="F108" s="988">
        <v>16</v>
      </c>
      <c r="G108" s="989">
        <v>0</v>
      </c>
      <c r="H108" s="236"/>
      <c r="I108" s="788">
        <v>36</v>
      </c>
      <c r="J108" s="988">
        <v>16</v>
      </c>
      <c r="K108" s="988">
        <v>20</v>
      </c>
      <c r="L108" s="989">
        <v>2</v>
      </c>
      <c r="M108" s="350"/>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017"/>
    </row>
    <row r="109" spans="1:35" x14ac:dyDescent="0.25">
      <c r="A109" s="2146"/>
      <c r="B109" s="223"/>
      <c r="C109" s="223"/>
      <c r="D109" s="88"/>
      <c r="E109" s="88"/>
      <c r="F109" s="88"/>
      <c r="G109" s="88"/>
      <c r="H109" s="88"/>
      <c r="I109" s="88"/>
      <c r="J109" s="88"/>
      <c r="K109" s="88"/>
      <c r="L109" s="88"/>
      <c r="M109" s="350"/>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017"/>
    </row>
    <row r="110" spans="1:35" x14ac:dyDescent="0.25">
      <c r="A110" s="2147"/>
      <c r="B110" s="2232"/>
      <c r="C110" s="2232"/>
      <c r="D110" s="2238"/>
      <c r="E110" s="2238"/>
      <c r="F110" s="2238"/>
      <c r="G110" s="2238"/>
      <c r="H110" s="2238"/>
      <c r="I110" s="2238"/>
      <c r="J110" s="2238"/>
      <c r="K110" s="2238"/>
      <c r="L110" s="2238"/>
      <c r="M110" s="2237"/>
      <c r="N110" s="2232"/>
      <c r="O110" s="2232"/>
      <c r="P110" s="2232"/>
      <c r="Q110" s="2232"/>
      <c r="R110" s="2232"/>
      <c r="S110" s="2232"/>
      <c r="T110" s="2232"/>
      <c r="U110" s="2232"/>
      <c r="V110" s="2232"/>
      <c r="W110" s="2232"/>
      <c r="X110" s="2232"/>
      <c r="Y110" s="2232"/>
      <c r="Z110" s="2232"/>
      <c r="AA110" s="2232"/>
      <c r="AB110" s="2232"/>
      <c r="AC110" s="2232"/>
      <c r="AD110" s="2232"/>
      <c r="AE110" s="2232"/>
      <c r="AF110" s="2232"/>
      <c r="AG110" s="2232"/>
      <c r="AH110" s="2232"/>
      <c r="AI110" s="2196"/>
    </row>
  </sheetData>
  <mergeCells count="40">
    <mergeCell ref="B85:B87"/>
    <mergeCell ref="D85:G85"/>
    <mergeCell ref="I85:L85"/>
    <mergeCell ref="D86:D87"/>
    <mergeCell ref="I86:I87"/>
    <mergeCell ref="V63:V65"/>
    <mergeCell ref="W63:Y63"/>
    <mergeCell ref="AA63:AA65"/>
    <mergeCell ref="AB63:AD63"/>
    <mergeCell ref="AG63:AG65"/>
    <mergeCell ref="J63:L63"/>
    <mergeCell ref="O63:O65"/>
    <mergeCell ref="Q63:Q65"/>
    <mergeCell ref="R63:R65"/>
    <mergeCell ref="U63:U65"/>
    <mergeCell ref="B63:B65"/>
    <mergeCell ref="C63:C65"/>
    <mergeCell ref="D63:D65"/>
    <mergeCell ref="E63:G63"/>
    <mergeCell ref="I63:I65"/>
    <mergeCell ref="B5:B7"/>
    <mergeCell ref="D5:G5"/>
    <mergeCell ref="I5:L5"/>
    <mergeCell ref="D6:D7"/>
    <mergeCell ref="I6:I7"/>
    <mergeCell ref="B34:B36"/>
    <mergeCell ref="C34:C36"/>
    <mergeCell ref="D34:G34"/>
    <mergeCell ref="I34:L34"/>
    <mergeCell ref="O34:O36"/>
    <mergeCell ref="AG34:AG36"/>
    <mergeCell ref="D35:D36"/>
    <mergeCell ref="I35:I36"/>
    <mergeCell ref="V35:V36"/>
    <mergeCell ref="AA35:AA36"/>
    <mergeCell ref="Q34:Q36"/>
    <mergeCell ref="R34:R36"/>
    <mergeCell ref="U34:U36"/>
    <mergeCell ref="V34:Y34"/>
    <mergeCell ref="AA34:AD34"/>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2:R145"/>
  <sheetViews>
    <sheetView showGridLines="0" zoomScale="85" zoomScaleNormal="85" workbookViewId="0">
      <selection activeCell="I11" sqref="I11"/>
    </sheetView>
  </sheetViews>
  <sheetFormatPr defaultRowHeight="15" x14ac:dyDescent="0.25"/>
  <cols>
    <col min="1" max="1" width="2.85546875" style="2" customWidth="1"/>
    <col min="2" max="2" width="45.85546875" style="2" customWidth="1"/>
    <col min="3" max="3" width="6.85546875" style="1860" customWidth="1"/>
    <col min="4" max="4" width="4.28515625" style="1860" customWidth="1"/>
    <col min="5" max="6" width="15.7109375" style="2" customWidth="1"/>
    <col min="7" max="7" width="2.85546875" style="2" customWidth="1"/>
    <col min="8" max="9" width="15.7109375" style="2" customWidth="1"/>
    <col min="10" max="10" width="2.85546875" style="2" customWidth="1"/>
    <col min="11" max="12" width="15.7109375" style="2" customWidth="1"/>
    <col min="13" max="13" width="3.28515625" style="2" customWidth="1"/>
    <col min="14" max="14" width="12.140625" style="2" customWidth="1"/>
    <col min="15" max="15" width="14" style="2" customWidth="1"/>
    <col min="16" max="16" width="6.7109375" style="2" customWidth="1"/>
    <col min="17" max="17" width="11.7109375" style="2" bestFit="1" customWidth="1"/>
    <col min="18" max="18" width="10.28515625" style="2" bestFit="1" customWidth="1"/>
    <col min="19" max="240" width="9.140625" style="2"/>
    <col min="241" max="241" width="2.85546875" style="2" customWidth="1"/>
    <col min="242" max="242" width="45.85546875" style="2" customWidth="1"/>
    <col min="243" max="243" width="2.85546875" style="2" customWidth="1"/>
    <col min="244" max="245" width="15.7109375" style="2" customWidth="1"/>
    <col min="246" max="246" width="2.85546875" style="2" customWidth="1"/>
    <col min="247" max="248" width="15.7109375" style="2" customWidth="1"/>
    <col min="249" max="249" width="2.85546875" style="2" customWidth="1"/>
    <col min="250" max="251" width="15.7109375" style="2" customWidth="1"/>
    <col min="252" max="252" width="2.85546875" style="2" customWidth="1"/>
    <col min="253" max="254" width="15.7109375" style="2" customWidth="1"/>
    <col min="255" max="255" width="2.85546875" style="2" customWidth="1"/>
    <col min="256" max="257" width="15.7109375" style="2" customWidth="1"/>
    <col min="258" max="258" width="2.85546875" style="2" customWidth="1"/>
    <col min="259" max="260" width="15.7109375" style="2" customWidth="1"/>
    <col min="261" max="261" width="2.85546875" style="2" customWidth="1"/>
    <col min="262" max="496" width="9.140625" style="2"/>
    <col min="497" max="497" width="2.85546875" style="2" customWidth="1"/>
    <col min="498" max="498" width="45.85546875" style="2" customWidth="1"/>
    <col min="499" max="499" width="2.85546875" style="2" customWidth="1"/>
    <col min="500" max="501" width="15.7109375" style="2" customWidth="1"/>
    <col min="502" max="502" width="2.85546875" style="2" customWidth="1"/>
    <col min="503" max="504" width="15.7109375" style="2" customWidth="1"/>
    <col min="505" max="505" width="2.85546875" style="2" customWidth="1"/>
    <col min="506" max="507" width="15.7109375" style="2" customWidth="1"/>
    <col min="508" max="508" width="2.85546875" style="2" customWidth="1"/>
    <col min="509" max="510" width="15.7109375" style="2" customWidth="1"/>
    <col min="511" max="511" width="2.85546875" style="2" customWidth="1"/>
    <col min="512" max="513" width="15.7109375" style="2" customWidth="1"/>
    <col min="514" max="514" width="2.85546875" style="2" customWidth="1"/>
    <col min="515" max="516" width="15.7109375" style="2" customWidth="1"/>
    <col min="517" max="517" width="2.85546875" style="2" customWidth="1"/>
    <col min="518" max="752" width="9.140625" style="2"/>
    <col min="753" max="753" width="2.85546875" style="2" customWidth="1"/>
    <col min="754" max="754" width="45.85546875" style="2" customWidth="1"/>
    <col min="755" max="755" width="2.85546875" style="2" customWidth="1"/>
    <col min="756" max="757" width="15.7109375" style="2" customWidth="1"/>
    <col min="758" max="758" width="2.85546875" style="2" customWidth="1"/>
    <col min="759" max="760" width="15.7109375" style="2" customWidth="1"/>
    <col min="761" max="761" width="2.85546875" style="2" customWidth="1"/>
    <col min="762" max="763" width="15.7109375" style="2" customWidth="1"/>
    <col min="764" max="764" width="2.85546875" style="2" customWidth="1"/>
    <col min="765" max="766" width="15.7109375" style="2" customWidth="1"/>
    <col min="767" max="767" width="2.85546875" style="2" customWidth="1"/>
    <col min="768" max="769" width="15.7109375" style="2" customWidth="1"/>
    <col min="770" max="770" width="2.85546875" style="2" customWidth="1"/>
    <col min="771" max="772" width="15.7109375" style="2" customWidth="1"/>
    <col min="773" max="773" width="2.85546875" style="2" customWidth="1"/>
    <col min="774" max="1008" width="9.140625" style="2"/>
    <col min="1009" max="1009" width="2.85546875" style="2" customWidth="1"/>
    <col min="1010" max="1010" width="45.85546875" style="2" customWidth="1"/>
    <col min="1011" max="1011" width="2.85546875" style="2" customWidth="1"/>
    <col min="1012" max="1013" width="15.7109375" style="2" customWidth="1"/>
    <col min="1014" max="1014" width="2.85546875" style="2" customWidth="1"/>
    <col min="1015" max="1016" width="15.7109375" style="2" customWidth="1"/>
    <col min="1017" max="1017" width="2.85546875" style="2" customWidth="1"/>
    <col min="1018" max="1019" width="15.7109375" style="2" customWidth="1"/>
    <col min="1020" max="1020" width="2.85546875" style="2" customWidth="1"/>
    <col min="1021" max="1022" width="15.7109375" style="2" customWidth="1"/>
    <col min="1023" max="1023" width="2.85546875" style="2" customWidth="1"/>
    <col min="1024" max="1025" width="15.7109375" style="2" customWidth="1"/>
    <col min="1026" max="1026" width="2.85546875" style="2" customWidth="1"/>
    <col min="1027" max="1028" width="15.7109375" style="2" customWidth="1"/>
    <col min="1029" max="1029" width="2.85546875" style="2" customWidth="1"/>
    <col min="1030" max="1264" width="9.140625" style="2"/>
    <col min="1265" max="1265" width="2.85546875" style="2" customWidth="1"/>
    <col min="1266" max="1266" width="45.85546875" style="2" customWidth="1"/>
    <col min="1267" max="1267" width="2.85546875" style="2" customWidth="1"/>
    <col min="1268" max="1269" width="15.7109375" style="2" customWidth="1"/>
    <col min="1270" max="1270" width="2.85546875" style="2" customWidth="1"/>
    <col min="1271" max="1272" width="15.7109375" style="2" customWidth="1"/>
    <col min="1273" max="1273" width="2.85546875" style="2" customWidth="1"/>
    <col min="1274" max="1275" width="15.7109375" style="2" customWidth="1"/>
    <col min="1276" max="1276" width="2.85546875" style="2" customWidth="1"/>
    <col min="1277" max="1278" width="15.7109375" style="2" customWidth="1"/>
    <col min="1279" max="1279" width="2.85546875" style="2" customWidth="1"/>
    <col min="1280" max="1281" width="15.7109375" style="2" customWidth="1"/>
    <col min="1282" max="1282" width="2.85546875" style="2" customWidth="1"/>
    <col min="1283" max="1284" width="15.7109375" style="2" customWidth="1"/>
    <col min="1285" max="1285" width="2.85546875" style="2" customWidth="1"/>
    <col min="1286" max="1520" width="9.140625" style="2"/>
    <col min="1521" max="1521" width="2.85546875" style="2" customWidth="1"/>
    <col min="1522" max="1522" width="45.85546875" style="2" customWidth="1"/>
    <col min="1523" max="1523" width="2.85546875" style="2" customWidth="1"/>
    <col min="1524" max="1525" width="15.7109375" style="2" customWidth="1"/>
    <col min="1526" max="1526" width="2.85546875" style="2" customWidth="1"/>
    <col min="1527" max="1528" width="15.7109375" style="2" customWidth="1"/>
    <col min="1529" max="1529" width="2.85546875" style="2" customWidth="1"/>
    <col min="1530" max="1531" width="15.7109375" style="2" customWidth="1"/>
    <col min="1532" max="1532" width="2.85546875" style="2" customWidth="1"/>
    <col min="1533" max="1534" width="15.7109375" style="2" customWidth="1"/>
    <col min="1535" max="1535" width="2.85546875" style="2" customWidth="1"/>
    <col min="1536" max="1537" width="15.7109375" style="2" customWidth="1"/>
    <col min="1538" max="1538" width="2.85546875" style="2" customWidth="1"/>
    <col min="1539" max="1540" width="15.7109375" style="2" customWidth="1"/>
    <col min="1541" max="1541" width="2.85546875" style="2" customWidth="1"/>
    <col min="1542" max="1776" width="9.140625" style="2"/>
    <col min="1777" max="1777" width="2.85546875" style="2" customWidth="1"/>
    <col min="1778" max="1778" width="45.85546875" style="2" customWidth="1"/>
    <col min="1779" max="1779" width="2.85546875" style="2" customWidth="1"/>
    <col min="1780" max="1781" width="15.7109375" style="2" customWidth="1"/>
    <col min="1782" max="1782" width="2.85546875" style="2" customWidth="1"/>
    <col min="1783" max="1784" width="15.7109375" style="2" customWidth="1"/>
    <col min="1785" max="1785" width="2.85546875" style="2" customWidth="1"/>
    <col min="1786" max="1787" width="15.7109375" style="2" customWidth="1"/>
    <col min="1788" max="1788" width="2.85546875" style="2" customWidth="1"/>
    <col min="1789" max="1790" width="15.7109375" style="2" customWidth="1"/>
    <col min="1791" max="1791" width="2.85546875" style="2" customWidth="1"/>
    <col min="1792" max="1793" width="15.7109375" style="2" customWidth="1"/>
    <col min="1794" max="1794" width="2.85546875" style="2" customWidth="1"/>
    <col min="1795" max="1796" width="15.7109375" style="2" customWidth="1"/>
    <col min="1797" max="1797" width="2.85546875" style="2" customWidth="1"/>
    <col min="1798" max="2032" width="9.140625" style="2"/>
    <col min="2033" max="2033" width="2.85546875" style="2" customWidth="1"/>
    <col min="2034" max="2034" width="45.85546875" style="2" customWidth="1"/>
    <col min="2035" max="2035" width="2.85546875" style="2" customWidth="1"/>
    <col min="2036" max="2037" width="15.7109375" style="2" customWidth="1"/>
    <col min="2038" max="2038" width="2.85546875" style="2" customWidth="1"/>
    <col min="2039" max="2040" width="15.7109375" style="2" customWidth="1"/>
    <col min="2041" max="2041" width="2.85546875" style="2" customWidth="1"/>
    <col min="2042" max="2043" width="15.7109375" style="2" customWidth="1"/>
    <col min="2044" max="2044" width="2.85546875" style="2" customWidth="1"/>
    <col min="2045" max="2046" width="15.7109375" style="2" customWidth="1"/>
    <col min="2047" max="2047" width="2.85546875" style="2" customWidth="1"/>
    <col min="2048" max="2049" width="15.7109375" style="2" customWidth="1"/>
    <col min="2050" max="2050" width="2.85546875" style="2" customWidth="1"/>
    <col min="2051" max="2052" width="15.7109375" style="2" customWidth="1"/>
    <col min="2053" max="2053" width="2.85546875" style="2" customWidth="1"/>
    <col min="2054" max="2288" width="9.140625" style="2"/>
    <col min="2289" max="2289" width="2.85546875" style="2" customWidth="1"/>
    <col min="2290" max="2290" width="45.85546875" style="2" customWidth="1"/>
    <col min="2291" max="2291" width="2.85546875" style="2" customWidth="1"/>
    <col min="2292" max="2293" width="15.7109375" style="2" customWidth="1"/>
    <col min="2294" max="2294" width="2.85546875" style="2" customWidth="1"/>
    <col min="2295" max="2296" width="15.7109375" style="2" customWidth="1"/>
    <col min="2297" max="2297" width="2.85546875" style="2" customWidth="1"/>
    <col min="2298" max="2299" width="15.7109375" style="2" customWidth="1"/>
    <col min="2300" max="2300" width="2.85546875" style="2" customWidth="1"/>
    <col min="2301" max="2302" width="15.7109375" style="2" customWidth="1"/>
    <col min="2303" max="2303" width="2.85546875" style="2" customWidth="1"/>
    <col min="2304" max="2305" width="15.7109375" style="2" customWidth="1"/>
    <col min="2306" max="2306" width="2.85546875" style="2" customWidth="1"/>
    <col min="2307" max="2308" width="15.7109375" style="2" customWidth="1"/>
    <col min="2309" max="2309" width="2.85546875" style="2" customWidth="1"/>
    <col min="2310" max="2544" width="9.140625" style="2"/>
    <col min="2545" max="2545" width="2.85546875" style="2" customWidth="1"/>
    <col min="2546" max="2546" width="45.85546875" style="2" customWidth="1"/>
    <col min="2547" max="2547" width="2.85546875" style="2" customWidth="1"/>
    <col min="2548" max="2549" width="15.7109375" style="2" customWidth="1"/>
    <col min="2550" max="2550" width="2.85546875" style="2" customWidth="1"/>
    <col min="2551" max="2552" width="15.7109375" style="2" customWidth="1"/>
    <col min="2553" max="2553" width="2.85546875" style="2" customWidth="1"/>
    <col min="2554" max="2555" width="15.7109375" style="2" customWidth="1"/>
    <col min="2556" max="2556" width="2.85546875" style="2" customWidth="1"/>
    <col min="2557" max="2558" width="15.7109375" style="2" customWidth="1"/>
    <col min="2559" max="2559" width="2.85546875" style="2" customWidth="1"/>
    <col min="2560" max="2561" width="15.7109375" style="2" customWidth="1"/>
    <col min="2562" max="2562" width="2.85546875" style="2" customWidth="1"/>
    <col min="2563" max="2564" width="15.7109375" style="2" customWidth="1"/>
    <col min="2565" max="2565" width="2.85546875" style="2" customWidth="1"/>
    <col min="2566" max="2800" width="9.140625" style="2"/>
    <col min="2801" max="2801" width="2.85546875" style="2" customWidth="1"/>
    <col min="2802" max="2802" width="45.85546875" style="2" customWidth="1"/>
    <col min="2803" max="2803" width="2.85546875" style="2" customWidth="1"/>
    <col min="2804" max="2805" width="15.7109375" style="2" customWidth="1"/>
    <col min="2806" max="2806" width="2.85546875" style="2" customWidth="1"/>
    <col min="2807" max="2808" width="15.7109375" style="2" customWidth="1"/>
    <col min="2809" max="2809" width="2.85546875" style="2" customWidth="1"/>
    <col min="2810" max="2811" width="15.7109375" style="2" customWidth="1"/>
    <col min="2812" max="2812" width="2.85546875" style="2" customWidth="1"/>
    <col min="2813" max="2814" width="15.7109375" style="2" customWidth="1"/>
    <col min="2815" max="2815" width="2.85546875" style="2" customWidth="1"/>
    <col min="2816" max="2817" width="15.7109375" style="2" customWidth="1"/>
    <col min="2818" max="2818" width="2.85546875" style="2" customWidth="1"/>
    <col min="2819" max="2820" width="15.7109375" style="2" customWidth="1"/>
    <col min="2821" max="2821" width="2.85546875" style="2" customWidth="1"/>
    <col min="2822" max="3056" width="9.140625" style="2"/>
    <col min="3057" max="3057" width="2.85546875" style="2" customWidth="1"/>
    <col min="3058" max="3058" width="45.85546875" style="2" customWidth="1"/>
    <col min="3059" max="3059" width="2.85546875" style="2" customWidth="1"/>
    <col min="3060" max="3061" width="15.7109375" style="2" customWidth="1"/>
    <col min="3062" max="3062" width="2.85546875" style="2" customWidth="1"/>
    <col min="3063" max="3064" width="15.7109375" style="2" customWidth="1"/>
    <col min="3065" max="3065" width="2.85546875" style="2" customWidth="1"/>
    <col min="3066" max="3067" width="15.7109375" style="2" customWidth="1"/>
    <col min="3068" max="3068" width="2.85546875" style="2" customWidth="1"/>
    <col min="3069" max="3070" width="15.7109375" style="2" customWidth="1"/>
    <col min="3071" max="3071" width="2.85546875" style="2" customWidth="1"/>
    <col min="3072" max="3073" width="15.7109375" style="2" customWidth="1"/>
    <col min="3074" max="3074" width="2.85546875" style="2" customWidth="1"/>
    <col min="3075" max="3076" width="15.7109375" style="2" customWidth="1"/>
    <col min="3077" max="3077" width="2.85546875" style="2" customWidth="1"/>
    <col min="3078" max="3312" width="9.140625" style="2"/>
    <col min="3313" max="3313" width="2.85546875" style="2" customWidth="1"/>
    <col min="3314" max="3314" width="45.85546875" style="2" customWidth="1"/>
    <col min="3315" max="3315" width="2.85546875" style="2" customWidth="1"/>
    <col min="3316" max="3317" width="15.7109375" style="2" customWidth="1"/>
    <col min="3318" max="3318" width="2.85546875" style="2" customWidth="1"/>
    <col min="3319" max="3320" width="15.7109375" style="2" customWidth="1"/>
    <col min="3321" max="3321" width="2.85546875" style="2" customWidth="1"/>
    <col min="3322" max="3323" width="15.7109375" style="2" customWidth="1"/>
    <col min="3324" max="3324" width="2.85546875" style="2" customWidth="1"/>
    <col min="3325" max="3326" width="15.7109375" style="2" customWidth="1"/>
    <col min="3327" max="3327" width="2.85546875" style="2" customWidth="1"/>
    <col min="3328" max="3329" width="15.7109375" style="2" customWidth="1"/>
    <col min="3330" max="3330" width="2.85546875" style="2" customWidth="1"/>
    <col min="3331" max="3332" width="15.7109375" style="2" customWidth="1"/>
    <col min="3333" max="3333" width="2.85546875" style="2" customWidth="1"/>
    <col min="3334" max="3568" width="9.140625" style="2"/>
    <col min="3569" max="3569" width="2.85546875" style="2" customWidth="1"/>
    <col min="3570" max="3570" width="45.85546875" style="2" customWidth="1"/>
    <col min="3571" max="3571" width="2.85546875" style="2" customWidth="1"/>
    <col min="3572" max="3573" width="15.7109375" style="2" customWidth="1"/>
    <col min="3574" max="3574" width="2.85546875" style="2" customWidth="1"/>
    <col min="3575" max="3576" width="15.7109375" style="2" customWidth="1"/>
    <col min="3577" max="3577" width="2.85546875" style="2" customWidth="1"/>
    <col min="3578" max="3579" width="15.7109375" style="2" customWidth="1"/>
    <col min="3580" max="3580" width="2.85546875" style="2" customWidth="1"/>
    <col min="3581" max="3582" width="15.7109375" style="2" customWidth="1"/>
    <col min="3583" max="3583" width="2.85546875" style="2" customWidth="1"/>
    <col min="3584" max="3585" width="15.7109375" style="2" customWidth="1"/>
    <col min="3586" max="3586" width="2.85546875" style="2" customWidth="1"/>
    <col min="3587" max="3588" width="15.7109375" style="2" customWidth="1"/>
    <col min="3589" max="3589" width="2.85546875" style="2" customWidth="1"/>
    <col min="3590" max="3824" width="9.140625" style="2"/>
    <col min="3825" max="3825" width="2.85546875" style="2" customWidth="1"/>
    <col min="3826" max="3826" width="45.85546875" style="2" customWidth="1"/>
    <col min="3827" max="3827" width="2.85546875" style="2" customWidth="1"/>
    <col min="3828" max="3829" width="15.7109375" style="2" customWidth="1"/>
    <col min="3830" max="3830" width="2.85546875" style="2" customWidth="1"/>
    <col min="3831" max="3832" width="15.7109375" style="2" customWidth="1"/>
    <col min="3833" max="3833" width="2.85546875" style="2" customWidth="1"/>
    <col min="3834" max="3835" width="15.7109375" style="2" customWidth="1"/>
    <col min="3836" max="3836" width="2.85546875" style="2" customWidth="1"/>
    <col min="3837" max="3838" width="15.7109375" style="2" customWidth="1"/>
    <col min="3839" max="3839" width="2.85546875" style="2" customWidth="1"/>
    <col min="3840" max="3841" width="15.7109375" style="2" customWidth="1"/>
    <col min="3842" max="3842" width="2.85546875" style="2" customWidth="1"/>
    <col min="3843" max="3844" width="15.7109375" style="2" customWidth="1"/>
    <col min="3845" max="3845" width="2.85546875" style="2" customWidth="1"/>
    <col min="3846" max="4080" width="9.140625" style="2"/>
    <col min="4081" max="4081" width="2.85546875" style="2" customWidth="1"/>
    <col min="4082" max="4082" width="45.85546875" style="2" customWidth="1"/>
    <col min="4083" max="4083" width="2.85546875" style="2" customWidth="1"/>
    <col min="4084" max="4085" width="15.7109375" style="2" customWidth="1"/>
    <col min="4086" max="4086" width="2.85546875" style="2" customWidth="1"/>
    <col min="4087" max="4088" width="15.7109375" style="2" customWidth="1"/>
    <col min="4089" max="4089" width="2.85546875" style="2" customWidth="1"/>
    <col min="4090" max="4091" width="15.7109375" style="2" customWidth="1"/>
    <col min="4092" max="4092" width="2.85546875" style="2" customWidth="1"/>
    <col min="4093" max="4094" width="15.7109375" style="2" customWidth="1"/>
    <col min="4095" max="4095" width="2.85546875" style="2" customWidth="1"/>
    <col min="4096" max="4097" width="15.7109375" style="2" customWidth="1"/>
    <col min="4098" max="4098" width="2.85546875" style="2" customWidth="1"/>
    <col min="4099" max="4100" width="15.7109375" style="2" customWidth="1"/>
    <col min="4101" max="4101" width="2.85546875" style="2" customWidth="1"/>
    <col min="4102" max="4336" width="9.140625" style="2"/>
    <col min="4337" max="4337" width="2.85546875" style="2" customWidth="1"/>
    <col min="4338" max="4338" width="45.85546875" style="2" customWidth="1"/>
    <col min="4339" max="4339" width="2.85546875" style="2" customWidth="1"/>
    <col min="4340" max="4341" width="15.7109375" style="2" customWidth="1"/>
    <col min="4342" max="4342" width="2.85546875" style="2" customWidth="1"/>
    <col min="4343" max="4344" width="15.7109375" style="2" customWidth="1"/>
    <col min="4345" max="4345" width="2.85546875" style="2" customWidth="1"/>
    <col min="4346" max="4347" width="15.7109375" style="2" customWidth="1"/>
    <col min="4348" max="4348" width="2.85546875" style="2" customWidth="1"/>
    <col min="4349" max="4350" width="15.7109375" style="2" customWidth="1"/>
    <col min="4351" max="4351" width="2.85546875" style="2" customWidth="1"/>
    <col min="4352" max="4353" width="15.7109375" style="2" customWidth="1"/>
    <col min="4354" max="4354" width="2.85546875" style="2" customWidth="1"/>
    <col min="4355" max="4356" width="15.7109375" style="2" customWidth="1"/>
    <col min="4357" max="4357" width="2.85546875" style="2" customWidth="1"/>
    <col min="4358" max="4592" width="9.140625" style="2"/>
    <col min="4593" max="4593" width="2.85546875" style="2" customWidth="1"/>
    <col min="4594" max="4594" width="45.85546875" style="2" customWidth="1"/>
    <col min="4595" max="4595" width="2.85546875" style="2" customWidth="1"/>
    <col min="4596" max="4597" width="15.7109375" style="2" customWidth="1"/>
    <col min="4598" max="4598" width="2.85546875" style="2" customWidth="1"/>
    <col min="4599" max="4600" width="15.7109375" style="2" customWidth="1"/>
    <col min="4601" max="4601" width="2.85546875" style="2" customWidth="1"/>
    <col min="4602" max="4603" width="15.7109375" style="2" customWidth="1"/>
    <col min="4604" max="4604" width="2.85546875" style="2" customWidth="1"/>
    <col min="4605" max="4606" width="15.7109375" style="2" customWidth="1"/>
    <col min="4607" max="4607" width="2.85546875" style="2" customWidth="1"/>
    <col min="4608" max="4609" width="15.7109375" style="2" customWidth="1"/>
    <col min="4610" max="4610" width="2.85546875" style="2" customWidth="1"/>
    <col min="4611" max="4612" width="15.7109375" style="2" customWidth="1"/>
    <col min="4613" max="4613" width="2.85546875" style="2" customWidth="1"/>
    <col min="4614" max="4848" width="9.140625" style="2"/>
    <col min="4849" max="4849" width="2.85546875" style="2" customWidth="1"/>
    <col min="4850" max="4850" width="45.85546875" style="2" customWidth="1"/>
    <col min="4851" max="4851" width="2.85546875" style="2" customWidth="1"/>
    <col min="4852" max="4853" width="15.7109375" style="2" customWidth="1"/>
    <col min="4854" max="4854" width="2.85546875" style="2" customWidth="1"/>
    <col min="4855" max="4856" width="15.7109375" style="2" customWidth="1"/>
    <col min="4857" max="4857" width="2.85546875" style="2" customWidth="1"/>
    <col min="4858" max="4859" width="15.7109375" style="2" customWidth="1"/>
    <col min="4860" max="4860" width="2.85546875" style="2" customWidth="1"/>
    <col min="4861" max="4862" width="15.7109375" style="2" customWidth="1"/>
    <col min="4863" max="4863" width="2.85546875" style="2" customWidth="1"/>
    <col min="4864" max="4865" width="15.7109375" style="2" customWidth="1"/>
    <col min="4866" max="4866" width="2.85546875" style="2" customWidth="1"/>
    <col min="4867" max="4868" width="15.7109375" style="2" customWidth="1"/>
    <col min="4869" max="4869" width="2.85546875" style="2" customWidth="1"/>
    <col min="4870" max="5104" width="9.140625" style="2"/>
    <col min="5105" max="5105" width="2.85546875" style="2" customWidth="1"/>
    <col min="5106" max="5106" width="45.85546875" style="2" customWidth="1"/>
    <col min="5107" max="5107" width="2.85546875" style="2" customWidth="1"/>
    <col min="5108" max="5109" width="15.7109375" style="2" customWidth="1"/>
    <col min="5110" max="5110" width="2.85546875" style="2" customWidth="1"/>
    <col min="5111" max="5112" width="15.7109375" style="2" customWidth="1"/>
    <col min="5113" max="5113" width="2.85546875" style="2" customWidth="1"/>
    <col min="5114" max="5115" width="15.7109375" style="2" customWidth="1"/>
    <col min="5116" max="5116" width="2.85546875" style="2" customWidth="1"/>
    <col min="5117" max="5118" width="15.7109375" style="2" customWidth="1"/>
    <col min="5119" max="5119" width="2.85546875" style="2" customWidth="1"/>
    <col min="5120" max="5121" width="15.7109375" style="2" customWidth="1"/>
    <col min="5122" max="5122" width="2.85546875" style="2" customWidth="1"/>
    <col min="5123" max="5124" width="15.7109375" style="2" customWidth="1"/>
    <col min="5125" max="5125" width="2.85546875" style="2" customWidth="1"/>
    <col min="5126" max="5360" width="9.140625" style="2"/>
    <col min="5361" max="5361" width="2.85546875" style="2" customWidth="1"/>
    <col min="5362" max="5362" width="45.85546875" style="2" customWidth="1"/>
    <col min="5363" max="5363" width="2.85546875" style="2" customWidth="1"/>
    <col min="5364" max="5365" width="15.7109375" style="2" customWidth="1"/>
    <col min="5366" max="5366" width="2.85546875" style="2" customWidth="1"/>
    <col min="5367" max="5368" width="15.7109375" style="2" customWidth="1"/>
    <col min="5369" max="5369" width="2.85546875" style="2" customWidth="1"/>
    <col min="5370" max="5371" width="15.7109375" style="2" customWidth="1"/>
    <col min="5372" max="5372" width="2.85546875" style="2" customWidth="1"/>
    <col min="5373" max="5374" width="15.7109375" style="2" customWidth="1"/>
    <col min="5375" max="5375" width="2.85546875" style="2" customWidth="1"/>
    <col min="5376" max="5377" width="15.7109375" style="2" customWidth="1"/>
    <col min="5378" max="5378" width="2.85546875" style="2" customWidth="1"/>
    <col min="5379" max="5380" width="15.7109375" style="2" customWidth="1"/>
    <col min="5381" max="5381" width="2.85546875" style="2" customWidth="1"/>
    <col min="5382" max="5616" width="9.140625" style="2"/>
    <col min="5617" max="5617" width="2.85546875" style="2" customWidth="1"/>
    <col min="5618" max="5618" width="45.85546875" style="2" customWidth="1"/>
    <col min="5619" max="5619" width="2.85546875" style="2" customWidth="1"/>
    <col min="5620" max="5621" width="15.7109375" style="2" customWidth="1"/>
    <col min="5622" max="5622" width="2.85546875" style="2" customWidth="1"/>
    <col min="5623" max="5624" width="15.7109375" style="2" customWidth="1"/>
    <col min="5625" max="5625" width="2.85546875" style="2" customWidth="1"/>
    <col min="5626" max="5627" width="15.7109375" style="2" customWidth="1"/>
    <col min="5628" max="5628" width="2.85546875" style="2" customWidth="1"/>
    <col min="5629" max="5630" width="15.7109375" style="2" customWidth="1"/>
    <col min="5631" max="5631" width="2.85546875" style="2" customWidth="1"/>
    <col min="5632" max="5633" width="15.7109375" style="2" customWidth="1"/>
    <col min="5634" max="5634" width="2.85546875" style="2" customWidth="1"/>
    <col min="5635" max="5636" width="15.7109375" style="2" customWidth="1"/>
    <col min="5637" max="5637" width="2.85546875" style="2" customWidth="1"/>
    <col min="5638" max="5872" width="9.140625" style="2"/>
    <col min="5873" max="5873" width="2.85546875" style="2" customWidth="1"/>
    <col min="5874" max="5874" width="45.85546875" style="2" customWidth="1"/>
    <col min="5875" max="5875" width="2.85546875" style="2" customWidth="1"/>
    <col min="5876" max="5877" width="15.7109375" style="2" customWidth="1"/>
    <col min="5878" max="5878" width="2.85546875" style="2" customWidth="1"/>
    <col min="5879" max="5880" width="15.7109375" style="2" customWidth="1"/>
    <col min="5881" max="5881" width="2.85546875" style="2" customWidth="1"/>
    <col min="5882" max="5883" width="15.7109375" style="2" customWidth="1"/>
    <col min="5884" max="5884" width="2.85546875" style="2" customWidth="1"/>
    <col min="5885" max="5886" width="15.7109375" style="2" customWidth="1"/>
    <col min="5887" max="5887" width="2.85546875" style="2" customWidth="1"/>
    <col min="5888" max="5889" width="15.7109375" style="2" customWidth="1"/>
    <col min="5890" max="5890" width="2.85546875" style="2" customWidth="1"/>
    <col min="5891" max="5892" width="15.7109375" style="2" customWidth="1"/>
    <col min="5893" max="5893" width="2.85546875" style="2" customWidth="1"/>
    <col min="5894" max="6128" width="9.140625" style="2"/>
    <col min="6129" max="6129" width="2.85546875" style="2" customWidth="1"/>
    <col min="6130" max="6130" width="45.85546875" style="2" customWidth="1"/>
    <col min="6131" max="6131" width="2.85546875" style="2" customWidth="1"/>
    <col min="6132" max="6133" width="15.7109375" style="2" customWidth="1"/>
    <col min="6134" max="6134" width="2.85546875" style="2" customWidth="1"/>
    <col min="6135" max="6136" width="15.7109375" style="2" customWidth="1"/>
    <col min="6137" max="6137" width="2.85546875" style="2" customWidth="1"/>
    <col min="6138" max="6139" width="15.7109375" style="2" customWidth="1"/>
    <col min="6140" max="6140" width="2.85546875" style="2" customWidth="1"/>
    <col min="6141" max="6142" width="15.7109375" style="2" customWidth="1"/>
    <col min="6143" max="6143" width="2.85546875" style="2" customWidth="1"/>
    <col min="6144" max="6145" width="15.7109375" style="2" customWidth="1"/>
    <col min="6146" max="6146" width="2.85546875" style="2" customWidth="1"/>
    <col min="6147" max="6148" width="15.7109375" style="2" customWidth="1"/>
    <col min="6149" max="6149" width="2.85546875" style="2" customWidth="1"/>
    <col min="6150" max="6384" width="9.140625" style="2"/>
    <col min="6385" max="6385" width="2.85546875" style="2" customWidth="1"/>
    <col min="6386" max="6386" width="45.85546875" style="2" customWidth="1"/>
    <col min="6387" max="6387" width="2.85546875" style="2" customWidth="1"/>
    <col min="6388" max="6389" width="15.7109375" style="2" customWidth="1"/>
    <col min="6390" max="6390" width="2.85546875" style="2" customWidth="1"/>
    <col min="6391" max="6392" width="15.7109375" style="2" customWidth="1"/>
    <col min="6393" max="6393" width="2.85546875" style="2" customWidth="1"/>
    <col min="6394" max="6395" width="15.7109375" style="2" customWidth="1"/>
    <col min="6396" max="6396" width="2.85546875" style="2" customWidth="1"/>
    <col min="6397" max="6398" width="15.7109375" style="2" customWidth="1"/>
    <col min="6399" max="6399" width="2.85546875" style="2" customWidth="1"/>
    <col min="6400" max="6401" width="15.7109375" style="2" customWidth="1"/>
    <col min="6402" max="6402" width="2.85546875" style="2" customWidth="1"/>
    <col min="6403" max="6404" width="15.7109375" style="2" customWidth="1"/>
    <col min="6405" max="6405" width="2.85546875" style="2" customWidth="1"/>
    <col min="6406" max="6640" width="9.140625" style="2"/>
    <col min="6641" max="6641" width="2.85546875" style="2" customWidth="1"/>
    <col min="6642" max="6642" width="45.85546875" style="2" customWidth="1"/>
    <col min="6643" max="6643" width="2.85546875" style="2" customWidth="1"/>
    <col min="6644" max="6645" width="15.7109375" style="2" customWidth="1"/>
    <col min="6646" max="6646" width="2.85546875" style="2" customWidth="1"/>
    <col min="6647" max="6648" width="15.7109375" style="2" customWidth="1"/>
    <col min="6649" max="6649" width="2.85546875" style="2" customWidth="1"/>
    <col min="6650" max="6651" width="15.7109375" style="2" customWidth="1"/>
    <col min="6652" max="6652" width="2.85546875" style="2" customWidth="1"/>
    <col min="6653" max="6654" width="15.7109375" style="2" customWidth="1"/>
    <col min="6655" max="6655" width="2.85546875" style="2" customWidth="1"/>
    <col min="6656" max="6657" width="15.7109375" style="2" customWidth="1"/>
    <col min="6658" max="6658" width="2.85546875" style="2" customWidth="1"/>
    <col min="6659" max="6660" width="15.7109375" style="2" customWidth="1"/>
    <col min="6661" max="6661" width="2.85546875" style="2" customWidth="1"/>
    <col min="6662" max="6896" width="9.140625" style="2"/>
    <col min="6897" max="6897" width="2.85546875" style="2" customWidth="1"/>
    <col min="6898" max="6898" width="45.85546875" style="2" customWidth="1"/>
    <col min="6899" max="6899" width="2.85546875" style="2" customWidth="1"/>
    <col min="6900" max="6901" width="15.7109375" style="2" customWidth="1"/>
    <col min="6902" max="6902" width="2.85546875" style="2" customWidth="1"/>
    <col min="6903" max="6904" width="15.7109375" style="2" customWidth="1"/>
    <col min="6905" max="6905" width="2.85546875" style="2" customWidth="1"/>
    <col min="6906" max="6907" width="15.7109375" style="2" customWidth="1"/>
    <col min="6908" max="6908" width="2.85546875" style="2" customWidth="1"/>
    <col min="6909" max="6910" width="15.7109375" style="2" customWidth="1"/>
    <col min="6911" max="6911" width="2.85546875" style="2" customWidth="1"/>
    <col min="6912" max="6913" width="15.7109375" style="2" customWidth="1"/>
    <col min="6914" max="6914" width="2.85546875" style="2" customWidth="1"/>
    <col min="6915" max="6916" width="15.7109375" style="2" customWidth="1"/>
    <col min="6917" max="6917" width="2.85546875" style="2" customWidth="1"/>
    <col min="6918" max="7152" width="9.140625" style="2"/>
    <col min="7153" max="7153" width="2.85546875" style="2" customWidth="1"/>
    <col min="7154" max="7154" width="45.85546875" style="2" customWidth="1"/>
    <col min="7155" max="7155" width="2.85546875" style="2" customWidth="1"/>
    <col min="7156" max="7157" width="15.7109375" style="2" customWidth="1"/>
    <col min="7158" max="7158" width="2.85546875" style="2" customWidth="1"/>
    <col min="7159" max="7160" width="15.7109375" style="2" customWidth="1"/>
    <col min="7161" max="7161" width="2.85546875" style="2" customWidth="1"/>
    <col min="7162" max="7163" width="15.7109375" style="2" customWidth="1"/>
    <col min="7164" max="7164" width="2.85546875" style="2" customWidth="1"/>
    <col min="7165" max="7166" width="15.7109375" style="2" customWidth="1"/>
    <col min="7167" max="7167" width="2.85546875" style="2" customWidth="1"/>
    <col min="7168" max="7169" width="15.7109375" style="2" customWidth="1"/>
    <col min="7170" max="7170" width="2.85546875" style="2" customWidth="1"/>
    <col min="7171" max="7172" width="15.7109375" style="2" customWidth="1"/>
    <col min="7173" max="7173" width="2.85546875" style="2" customWidth="1"/>
    <col min="7174" max="7408" width="9.140625" style="2"/>
    <col min="7409" max="7409" width="2.85546875" style="2" customWidth="1"/>
    <col min="7410" max="7410" width="45.85546875" style="2" customWidth="1"/>
    <col min="7411" max="7411" width="2.85546875" style="2" customWidth="1"/>
    <col min="7412" max="7413" width="15.7109375" style="2" customWidth="1"/>
    <col min="7414" max="7414" width="2.85546875" style="2" customWidth="1"/>
    <col min="7415" max="7416" width="15.7109375" style="2" customWidth="1"/>
    <col min="7417" max="7417" width="2.85546875" style="2" customWidth="1"/>
    <col min="7418" max="7419" width="15.7109375" style="2" customWidth="1"/>
    <col min="7420" max="7420" width="2.85546875" style="2" customWidth="1"/>
    <col min="7421" max="7422" width="15.7109375" style="2" customWidth="1"/>
    <col min="7423" max="7423" width="2.85546875" style="2" customWidth="1"/>
    <col min="7424" max="7425" width="15.7109375" style="2" customWidth="1"/>
    <col min="7426" max="7426" width="2.85546875" style="2" customWidth="1"/>
    <col min="7427" max="7428" width="15.7109375" style="2" customWidth="1"/>
    <col min="7429" max="7429" width="2.85546875" style="2" customWidth="1"/>
    <col min="7430" max="7664" width="9.140625" style="2"/>
    <col min="7665" max="7665" width="2.85546875" style="2" customWidth="1"/>
    <col min="7666" max="7666" width="45.85546875" style="2" customWidth="1"/>
    <col min="7667" max="7667" width="2.85546875" style="2" customWidth="1"/>
    <col min="7668" max="7669" width="15.7109375" style="2" customWidth="1"/>
    <col min="7670" max="7670" width="2.85546875" style="2" customWidth="1"/>
    <col min="7671" max="7672" width="15.7109375" style="2" customWidth="1"/>
    <col min="7673" max="7673" width="2.85546875" style="2" customWidth="1"/>
    <col min="7674" max="7675" width="15.7109375" style="2" customWidth="1"/>
    <col min="7676" max="7676" width="2.85546875" style="2" customWidth="1"/>
    <col min="7677" max="7678" width="15.7109375" style="2" customWidth="1"/>
    <col min="7679" max="7679" width="2.85546875" style="2" customWidth="1"/>
    <col min="7680" max="7681" width="15.7109375" style="2" customWidth="1"/>
    <col min="7682" max="7682" width="2.85546875" style="2" customWidth="1"/>
    <col min="7683" max="7684" width="15.7109375" style="2" customWidth="1"/>
    <col min="7685" max="7685" width="2.85546875" style="2" customWidth="1"/>
    <col min="7686" max="7920" width="9.140625" style="2"/>
    <col min="7921" max="7921" width="2.85546875" style="2" customWidth="1"/>
    <col min="7922" max="7922" width="45.85546875" style="2" customWidth="1"/>
    <col min="7923" max="7923" width="2.85546875" style="2" customWidth="1"/>
    <col min="7924" max="7925" width="15.7109375" style="2" customWidth="1"/>
    <col min="7926" max="7926" width="2.85546875" style="2" customWidth="1"/>
    <col min="7927" max="7928" width="15.7109375" style="2" customWidth="1"/>
    <col min="7929" max="7929" width="2.85546875" style="2" customWidth="1"/>
    <col min="7930" max="7931" width="15.7109375" style="2" customWidth="1"/>
    <col min="7932" max="7932" width="2.85546875" style="2" customWidth="1"/>
    <col min="7933" max="7934" width="15.7109375" style="2" customWidth="1"/>
    <col min="7935" max="7935" width="2.85546875" style="2" customWidth="1"/>
    <col min="7936" max="7937" width="15.7109375" style="2" customWidth="1"/>
    <col min="7938" max="7938" width="2.85546875" style="2" customWidth="1"/>
    <col min="7939" max="7940" width="15.7109375" style="2" customWidth="1"/>
    <col min="7941" max="7941" width="2.85546875" style="2" customWidth="1"/>
    <col min="7942" max="8176" width="9.140625" style="2"/>
    <col min="8177" max="8177" width="2.85546875" style="2" customWidth="1"/>
    <col min="8178" max="8178" width="45.85546875" style="2" customWidth="1"/>
    <col min="8179" max="8179" width="2.85546875" style="2" customWidth="1"/>
    <col min="8180" max="8181" width="15.7109375" style="2" customWidth="1"/>
    <col min="8182" max="8182" width="2.85546875" style="2" customWidth="1"/>
    <col min="8183" max="8184" width="15.7109375" style="2" customWidth="1"/>
    <col min="8185" max="8185" width="2.85546875" style="2" customWidth="1"/>
    <col min="8186" max="8187" width="15.7109375" style="2" customWidth="1"/>
    <col min="8188" max="8188" width="2.85546875" style="2" customWidth="1"/>
    <col min="8189" max="8190" width="15.7109375" style="2" customWidth="1"/>
    <col min="8191" max="8191" width="2.85546875" style="2" customWidth="1"/>
    <col min="8192" max="8193" width="15.7109375" style="2" customWidth="1"/>
    <col min="8194" max="8194" width="2.85546875" style="2" customWidth="1"/>
    <col min="8195" max="8196" width="15.7109375" style="2" customWidth="1"/>
    <col min="8197" max="8197" width="2.85546875" style="2" customWidth="1"/>
    <col min="8198" max="8432" width="9.140625" style="2"/>
    <col min="8433" max="8433" width="2.85546875" style="2" customWidth="1"/>
    <col min="8434" max="8434" width="45.85546875" style="2" customWidth="1"/>
    <col min="8435" max="8435" width="2.85546875" style="2" customWidth="1"/>
    <col min="8436" max="8437" width="15.7109375" style="2" customWidth="1"/>
    <col min="8438" max="8438" width="2.85546875" style="2" customWidth="1"/>
    <col min="8439" max="8440" width="15.7109375" style="2" customWidth="1"/>
    <col min="8441" max="8441" width="2.85546875" style="2" customWidth="1"/>
    <col min="8442" max="8443" width="15.7109375" style="2" customWidth="1"/>
    <col min="8444" max="8444" width="2.85546875" style="2" customWidth="1"/>
    <col min="8445" max="8446" width="15.7109375" style="2" customWidth="1"/>
    <col min="8447" max="8447" width="2.85546875" style="2" customWidth="1"/>
    <col min="8448" max="8449" width="15.7109375" style="2" customWidth="1"/>
    <col min="8450" max="8450" width="2.85546875" style="2" customWidth="1"/>
    <col min="8451" max="8452" width="15.7109375" style="2" customWidth="1"/>
    <col min="8453" max="8453" width="2.85546875" style="2" customWidth="1"/>
    <col min="8454" max="8688" width="9.140625" style="2"/>
    <col min="8689" max="8689" width="2.85546875" style="2" customWidth="1"/>
    <col min="8690" max="8690" width="45.85546875" style="2" customWidth="1"/>
    <col min="8691" max="8691" width="2.85546875" style="2" customWidth="1"/>
    <col min="8692" max="8693" width="15.7109375" style="2" customWidth="1"/>
    <col min="8694" max="8694" width="2.85546875" style="2" customWidth="1"/>
    <col min="8695" max="8696" width="15.7109375" style="2" customWidth="1"/>
    <col min="8697" max="8697" width="2.85546875" style="2" customWidth="1"/>
    <col min="8698" max="8699" width="15.7109375" style="2" customWidth="1"/>
    <col min="8700" max="8700" width="2.85546875" style="2" customWidth="1"/>
    <col min="8701" max="8702" width="15.7109375" style="2" customWidth="1"/>
    <col min="8703" max="8703" width="2.85546875" style="2" customWidth="1"/>
    <col min="8704" max="8705" width="15.7109375" style="2" customWidth="1"/>
    <col min="8706" max="8706" width="2.85546875" style="2" customWidth="1"/>
    <col min="8707" max="8708" width="15.7109375" style="2" customWidth="1"/>
    <col min="8709" max="8709" width="2.85546875" style="2" customWidth="1"/>
    <col min="8710" max="8944" width="9.140625" style="2"/>
    <col min="8945" max="8945" width="2.85546875" style="2" customWidth="1"/>
    <col min="8946" max="8946" width="45.85546875" style="2" customWidth="1"/>
    <col min="8947" max="8947" width="2.85546875" style="2" customWidth="1"/>
    <col min="8948" max="8949" width="15.7109375" style="2" customWidth="1"/>
    <col min="8950" max="8950" width="2.85546875" style="2" customWidth="1"/>
    <col min="8951" max="8952" width="15.7109375" style="2" customWidth="1"/>
    <col min="8953" max="8953" width="2.85546875" style="2" customWidth="1"/>
    <col min="8954" max="8955" width="15.7109375" style="2" customWidth="1"/>
    <col min="8956" max="8956" width="2.85546875" style="2" customWidth="1"/>
    <col min="8957" max="8958" width="15.7109375" style="2" customWidth="1"/>
    <col min="8959" max="8959" width="2.85546875" style="2" customWidth="1"/>
    <col min="8960" max="8961" width="15.7109375" style="2" customWidth="1"/>
    <col min="8962" max="8962" width="2.85546875" style="2" customWidth="1"/>
    <col min="8963" max="8964" width="15.7109375" style="2" customWidth="1"/>
    <col min="8965" max="8965" width="2.85546875" style="2" customWidth="1"/>
    <col min="8966" max="9200" width="9.140625" style="2"/>
    <col min="9201" max="9201" width="2.85546875" style="2" customWidth="1"/>
    <col min="9202" max="9202" width="45.85546875" style="2" customWidth="1"/>
    <col min="9203" max="9203" width="2.85546875" style="2" customWidth="1"/>
    <col min="9204" max="9205" width="15.7109375" style="2" customWidth="1"/>
    <col min="9206" max="9206" width="2.85546875" style="2" customWidth="1"/>
    <col min="9207" max="9208" width="15.7109375" style="2" customWidth="1"/>
    <col min="9209" max="9209" width="2.85546875" style="2" customWidth="1"/>
    <col min="9210" max="9211" width="15.7109375" style="2" customWidth="1"/>
    <col min="9212" max="9212" width="2.85546875" style="2" customWidth="1"/>
    <col min="9213" max="9214" width="15.7109375" style="2" customWidth="1"/>
    <col min="9215" max="9215" width="2.85546875" style="2" customWidth="1"/>
    <col min="9216" max="9217" width="15.7109375" style="2" customWidth="1"/>
    <col min="9218" max="9218" width="2.85546875" style="2" customWidth="1"/>
    <col min="9219" max="9220" width="15.7109375" style="2" customWidth="1"/>
    <col min="9221" max="9221" width="2.85546875" style="2" customWidth="1"/>
    <col min="9222" max="9456" width="9.140625" style="2"/>
    <col min="9457" max="9457" width="2.85546875" style="2" customWidth="1"/>
    <col min="9458" max="9458" width="45.85546875" style="2" customWidth="1"/>
    <col min="9459" max="9459" width="2.85546875" style="2" customWidth="1"/>
    <col min="9460" max="9461" width="15.7109375" style="2" customWidth="1"/>
    <col min="9462" max="9462" width="2.85546875" style="2" customWidth="1"/>
    <col min="9463" max="9464" width="15.7109375" style="2" customWidth="1"/>
    <col min="9465" max="9465" width="2.85546875" style="2" customWidth="1"/>
    <col min="9466" max="9467" width="15.7109375" style="2" customWidth="1"/>
    <col min="9468" max="9468" width="2.85546875" style="2" customWidth="1"/>
    <col min="9469" max="9470" width="15.7109375" style="2" customWidth="1"/>
    <col min="9471" max="9471" width="2.85546875" style="2" customWidth="1"/>
    <col min="9472" max="9473" width="15.7109375" style="2" customWidth="1"/>
    <col min="9474" max="9474" width="2.85546875" style="2" customWidth="1"/>
    <col min="9475" max="9476" width="15.7109375" style="2" customWidth="1"/>
    <col min="9477" max="9477" width="2.85546875" style="2" customWidth="1"/>
    <col min="9478" max="9712" width="9.140625" style="2"/>
    <col min="9713" max="9713" width="2.85546875" style="2" customWidth="1"/>
    <col min="9714" max="9714" width="45.85546875" style="2" customWidth="1"/>
    <col min="9715" max="9715" width="2.85546875" style="2" customWidth="1"/>
    <col min="9716" max="9717" width="15.7109375" style="2" customWidth="1"/>
    <col min="9718" max="9718" width="2.85546875" style="2" customWidth="1"/>
    <col min="9719" max="9720" width="15.7109375" style="2" customWidth="1"/>
    <col min="9721" max="9721" width="2.85546875" style="2" customWidth="1"/>
    <col min="9722" max="9723" width="15.7109375" style="2" customWidth="1"/>
    <col min="9724" max="9724" width="2.85546875" style="2" customWidth="1"/>
    <col min="9725" max="9726" width="15.7109375" style="2" customWidth="1"/>
    <col min="9727" max="9727" width="2.85546875" style="2" customWidth="1"/>
    <col min="9728" max="9729" width="15.7109375" style="2" customWidth="1"/>
    <col min="9730" max="9730" width="2.85546875" style="2" customWidth="1"/>
    <col min="9731" max="9732" width="15.7109375" style="2" customWidth="1"/>
    <col min="9733" max="9733" width="2.85546875" style="2" customWidth="1"/>
    <col min="9734" max="9968" width="9.140625" style="2"/>
    <col min="9969" max="9969" width="2.85546875" style="2" customWidth="1"/>
    <col min="9970" max="9970" width="45.85546875" style="2" customWidth="1"/>
    <col min="9971" max="9971" width="2.85546875" style="2" customWidth="1"/>
    <col min="9972" max="9973" width="15.7109375" style="2" customWidth="1"/>
    <col min="9974" max="9974" width="2.85546875" style="2" customWidth="1"/>
    <col min="9975" max="9976" width="15.7109375" style="2" customWidth="1"/>
    <col min="9977" max="9977" width="2.85546875" style="2" customWidth="1"/>
    <col min="9978" max="9979" width="15.7109375" style="2" customWidth="1"/>
    <col min="9980" max="9980" width="2.85546875" style="2" customWidth="1"/>
    <col min="9981" max="9982" width="15.7109375" style="2" customWidth="1"/>
    <col min="9983" max="9983" width="2.85546875" style="2" customWidth="1"/>
    <col min="9984" max="9985" width="15.7109375" style="2" customWidth="1"/>
    <col min="9986" max="9986" width="2.85546875" style="2" customWidth="1"/>
    <col min="9987" max="9988" width="15.7109375" style="2" customWidth="1"/>
    <col min="9989" max="9989" width="2.85546875" style="2" customWidth="1"/>
    <col min="9990" max="10224" width="9.140625" style="2"/>
    <col min="10225" max="10225" width="2.85546875" style="2" customWidth="1"/>
    <col min="10226" max="10226" width="45.85546875" style="2" customWidth="1"/>
    <col min="10227" max="10227" width="2.85546875" style="2" customWidth="1"/>
    <col min="10228" max="10229" width="15.7109375" style="2" customWidth="1"/>
    <col min="10230" max="10230" width="2.85546875" style="2" customWidth="1"/>
    <col min="10231" max="10232" width="15.7109375" style="2" customWidth="1"/>
    <col min="10233" max="10233" width="2.85546875" style="2" customWidth="1"/>
    <col min="10234" max="10235" width="15.7109375" style="2" customWidth="1"/>
    <col min="10236" max="10236" width="2.85546875" style="2" customWidth="1"/>
    <col min="10237" max="10238" width="15.7109375" style="2" customWidth="1"/>
    <col min="10239" max="10239" width="2.85546875" style="2" customWidth="1"/>
    <col min="10240" max="10241" width="15.7109375" style="2" customWidth="1"/>
    <col min="10242" max="10242" width="2.85546875" style="2" customWidth="1"/>
    <col min="10243" max="10244" width="15.7109375" style="2" customWidth="1"/>
    <col min="10245" max="10245" width="2.85546875" style="2" customWidth="1"/>
    <col min="10246" max="10480" width="9.140625" style="2"/>
    <col min="10481" max="10481" width="2.85546875" style="2" customWidth="1"/>
    <col min="10482" max="10482" width="45.85546875" style="2" customWidth="1"/>
    <col min="10483" max="10483" width="2.85546875" style="2" customWidth="1"/>
    <col min="10484" max="10485" width="15.7109375" style="2" customWidth="1"/>
    <col min="10486" max="10486" width="2.85546875" style="2" customWidth="1"/>
    <col min="10487" max="10488" width="15.7109375" style="2" customWidth="1"/>
    <col min="10489" max="10489" width="2.85546875" style="2" customWidth="1"/>
    <col min="10490" max="10491" width="15.7109375" style="2" customWidth="1"/>
    <col min="10492" max="10492" width="2.85546875" style="2" customWidth="1"/>
    <col min="10493" max="10494" width="15.7109375" style="2" customWidth="1"/>
    <col min="10495" max="10495" width="2.85546875" style="2" customWidth="1"/>
    <col min="10496" max="10497" width="15.7109375" style="2" customWidth="1"/>
    <col min="10498" max="10498" width="2.85546875" style="2" customWidth="1"/>
    <col min="10499" max="10500" width="15.7109375" style="2" customWidth="1"/>
    <col min="10501" max="10501" width="2.85546875" style="2" customWidth="1"/>
    <col min="10502" max="10736" width="9.140625" style="2"/>
    <col min="10737" max="10737" width="2.85546875" style="2" customWidth="1"/>
    <col min="10738" max="10738" width="45.85546875" style="2" customWidth="1"/>
    <col min="10739" max="10739" width="2.85546875" style="2" customWidth="1"/>
    <col min="10740" max="10741" width="15.7109375" style="2" customWidth="1"/>
    <col min="10742" max="10742" width="2.85546875" style="2" customWidth="1"/>
    <col min="10743" max="10744" width="15.7109375" style="2" customWidth="1"/>
    <col min="10745" max="10745" width="2.85546875" style="2" customWidth="1"/>
    <col min="10746" max="10747" width="15.7109375" style="2" customWidth="1"/>
    <col min="10748" max="10748" width="2.85546875" style="2" customWidth="1"/>
    <col min="10749" max="10750" width="15.7109375" style="2" customWidth="1"/>
    <col min="10751" max="10751" width="2.85546875" style="2" customWidth="1"/>
    <col min="10752" max="10753" width="15.7109375" style="2" customWidth="1"/>
    <col min="10754" max="10754" width="2.85546875" style="2" customWidth="1"/>
    <col min="10755" max="10756" width="15.7109375" style="2" customWidth="1"/>
    <col min="10757" max="10757" width="2.85546875" style="2" customWidth="1"/>
    <col min="10758" max="10992" width="9.140625" style="2"/>
    <col min="10993" max="10993" width="2.85546875" style="2" customWidth="1"/>
    <col min="10994" max="10994" width="45.85546875" style="2" customWidth="1"/>
    <col min="10995" max="10995" width="2.85546875" style="2" customWidth="1"/>
    <col min="10996" max="10997" width="15.7109375" style="2" customWidth="1"/>
    <col min="10998" max="10998" width="2.85546875" style="2" customWidth="1"/>
    <col min="10999" max="11000" width="15.7109375" style="2" customWidth="1"/>
    <col min="11001" max="11001" width="2.85546875" style="2" customWidth="1"/>
    <col min="11002" max="11003" width="15.7109375" style="2" customWidth="1"/>
    <col min="11004" max="11004" width="2.85546875" style="2" customWidth="1"/>
    <col min="11005" max="11006" width="15.7109375" style="2" customWidth="1"/>
    <col min="11007" max="11007" width="2.85546875" style="2" customWidth="1"/>
    <col min="11008" max="11009" width="15.7109375" style="2" customWidth="1"/>
    <col min="11010" max="11010" width="2.85546875" style="2" customWidth="1"/>
    <col min="11011" max="11012" width="15.7109375" style="2" customWidth="1"/>
    <col min="11013" max="11013" width="2.85546875" style="2" customWidth="1"/>
    <col min="11014" max="11248" width="9.140625" style="2"/>
    <col min="11249" max="11249" width="2.85546875" style="2" customWidth="1"/>
    <col min="11250" max="11250" width="45.85546875" style="2" customWidth="1"/>
    <col min="11251" max="11251" width="2.85546875" style="2" customWidth="1"/>
    <col min="11252" max="11253" width="15.7109375" style="2" customWidth="1"/>
    <col min="11254" max="11254" width="2.85546875" style="2" customWidth="1"/>
    <col min="11255" max="11256" width="15.7109375" style="2" customWidth="1"/>
    <col min="11257" max="11257" width="2.85546875" style="2" customWidth="1"/>
    <col min="11258" max="11259" width="15.7109375" style="2" customWidth="1"/>
    <col min="11260" max="11260" width="2.85546875" style="2" customWidth="1"/>
    <col min="11261" max="11262" width="15.7109375" style="2" customWidth="1"/>
    <col min="11263" max="11263" width="2.85546875" style="2" customWidth="1"/>
    <col min="11264" max="11265" width="15.7109375" style="2" customWidth="1"/>
    <col min="11266" max="11266" width="2.85546875" style="2" customWidth="1"/>
    <col min="11267" max="11268" width="15.7109375" style="2" customWidth="1"/>
    <col min="11269" max="11269" width="2.85546875" style="2" customWidth="1"/>
    <col min="11270" max="11504" width="9.140625" style="2"/>
    <col min="11505" max="11505" width="2.85546875" style="2" customWidth="1"/>
    <col min="11506" max="11506" width="45.85546875" style="2" customWidth="1"/>
    <col min="11507" max="11507" width="2.85546875" style="2" customWidth="1"/>
    <col min="11508" max="11509" width="15.7109375" style="2" customWidth="1"/>
    <col min="11510" max="11510" width="2.85546875" style="2" customWidth="1"/>
    <col min="11511" max="11512" width="15.7109375" style="2" customWidth="1"/>
    <col min="11513" max="11513" width="2.85546875" style="2" customWidth="1"/>
    <col min="11514" max="11515" width="15.7109375" style="2" customWidth="1"/>
    <col min="11516" max="11516" width="2.85546875" style="2" customWidth="1"/>
    <col min="11517" max="11518" width="15.7109375" style="2" customWidth="1"/>
    <col min="11519" max="11519" width="2.85546875" style="2" customWidth="1"/>
    <col min="11520" max="11521" width="15.7109375" style="2" customWidth="1"/>
    <col min="11522" max="11522" width="2.85546875" style="2" customWidth="1"/>
    <col min="11523" max="11524" width="15.7109375" style="2" customWidth="1"/>
    <col min="11525" max="11525" width="2.85546875" style="2" customWidth="1"/>
    <col min="11526" max="11760" width="9.140625" style="2"/>
    <col min="11761" max="11761" width="2.85546875" style="2" customWidth="1"/>
    <col min="11762" max="11762" width="45.85546875" style="2" customWidth="1"/>
    <col min="11763" max="11763" width="2.85546875" style="2" customWidth="1"/>
    <col min="11764" max="11765" width="15.7109375" style="2" customWidth="1"/>
    <col min="11766" max="11766" width="2.85546875" style="2" customWidth="1"/>
    <col min="11767" max="11768" width="15.7109375" style="2" customWidth="1"/>
    <col min="11769" max="11769" width="2.85546875" style="2" customWidth="1"/>
    <col min="11770" max="11771" width="15.7109375" style="2" customWidth="1"/>
    <col min="11772" max="11772" width="2.85546875" style="2" customWidth="1"/>
    <col min="11773" max="11774" width="15.7109375" style="2" customWidth="1"/>
    <col min="11775" max="11775" width="2.85546875" style="2" customWidth="1"/>
    <col min="11776" max="11777" width="15.7109375" style="2" customWidth="1"/>
    <col min="11778" max="11778" width="2.85546875" style="2" customWidth="1"/>
    <col min="11779" max="11780" width="15.7109375" style="2" customWidth="1"/>
    <col min="11781" max="11781" width="2.85546875" style="2" customWidth="1"/>
    <col min="11782" max="12016" width="9.140625" style="2"/>
    <col min="12017" max="12017" width="2.85546875" style="2" customWidth="1"/>
    <col min="12018" max="12018" width="45.85546875" style="2" customWidth="1"/>
    <col min="12019" max="12019" width="2.85546875" style="2" customWidth="1"/>
    <col min="12020" max="12021" width="15.7109375" style="2" customWidth="1"/>
    <col min="12022" max="12022" width="2.85546875" style="2" customWidth="1"/>
    <col min="12023" max="12024" width="15.7109375" style="2" customWidth="1"/>
    <col min="12025" max="12025" width="2.85546875" style="2" customWidth="1"/>
    <col min="12026" max="12027" width="15.7109375" style="2" customWidth="1"/>
    <col min="12028" max="12028" width="2.85546875" style="2" customWidth="1"/>
    <col min="12029" max="12030" width="15.7109375" style="2" customWidth="1"/>
    <col min="12031" max="12031" width="2.85546875" style="2" customWidth="1"/>
    <col min="12032" max="12033" width="15.7109375" style="2" customWidth="1"/>
    <col min="12034" max="12034" width="2.85546875" style="2" customWidth="1"/>
    <col min="12035" max="12036" width="15.7109375" style="2" customWidth="1"/>
    <col min="12037" max="12037" width="2.85546875" style="2" customWidth="1"/>
    <col min="12038" max="12272" width="9.140625" style="2"/>
    <col min="12273" max="12273" width="2.85546875" style="2" customWidth="1"/>
    <col min="12274" max="12274" width="45.85546875" style="2" customWidth="1"/>
    <col min="12275" max="12275" width="2.85546875" style="2" customWidth="1"/>
    <col min="12276" max="12277" width="15.7109375" style="2" customWidth="1"/>
    <col min="12278" max="12278" width="2.85546875" style="2" customWidth="1"/>
    <col min="12279" max="12280" width="15.7109375" style="2" customWidth="1"/>
    <col min="12281" max="12281" width="2.85546875" style="2" customWidth="1"/>
    <col min="12282" max="12283" width="15.7109375" style="2" customWidth="1"/>
    <col min="12284" max="12284" width="2.85546875" style="2" customWidth="1"/>
    <col min="12285" max="12286" width="15.7109375" style="2" customWidth="1"/>
    <col min="12287" max="12287" width="2.85546875" style="2" customWidth="1"/>
    <col min="12288" max="12289" width="15.7109375" style="2" customWidth="1"/>
    <col min="12290" max="12290" width="2.85546875" style="2" customWidth="1"/>
    <col min="12291" max="12292" width="15.7109375" style="2" customWidth="1"/>
    <col min="12293" max="12293" width="2.85546875" style="2" customWidth="1"/>
    <col min="12294" max="12528" width="9.140625" style="2"/>
    <col min="12529" max="12529" width="2.85546875" style="2" customWidth="1"/>
    <col min="12530" max="12530" width="45.85546875" style="2" customWidth="1"/>
    <col min="12531" max="12531" width="2.85546875" style="2" customWidth="1"/>
    <col min="12532" max="12533" width="15.7109375" style="2" customWidth="1"/>
    <col min="12534" max="12534" width="2.85546875" style="2" customWidth="1"/>
    <col min="12535" max="12536" width="15.7109375" style="2" customWidth="1"/>
    <col min="12537" max="12537" width="2.85546875" style="2" customWidth="1"/>
    <col min="12538" max="12539" width="15.7109375" style="2" customWidth="1"/>
    <col min="12540" max="12540" width="2.85546875" style="2" customWidth="1"/>
    <col min="12541" max="12542" width="15.7109375" style="2" customWidth="1"/>
    <col min="12543" max="12543" width="2.85546875" style="2" customWidth="1"/>
    <col min="12544" max="12545" width="15.7109375" style="2" customWidth="1"/>
    <col min="12546" max="12546" width="2.85546875" style="2" customWidth="1"/>
    <col min="12547" max="12548" width="15.7109375" style="2" customWidth="1"/>
    <col min="12549" max="12549" width="2.85546875" style="2" customWidth="1"/>
    <col min="12550" max="12784" width="9.140625" style="2"/>
    <col min="12785" max="12785" width="2.85546875" style="2" customWidth="1"/>
    <col min="12786" max="12786" width="45.85546875" style="2" customWidth="1"/>
    <col min="12787" max="12787" width="2.85546875" style="2" customWidth="1"/>
    <col min="12788" max="12789" width="15.7109375" style="2" customWidth="1"/>
    <col min="12790" max="12790" width="2.85546875" style="2" customWidth="1"/>
    <col min="12791" max="12792" width="15.7109375" style="2" customWidth="1"/>
    <col min="12793" max="12793" width="2.85546875" style="2" customWidth="1"/>
    <col min="12794" max="12795" width="15.7109375" style="2" customWidth="1"/>
    <col min="12796" max="12796" width="2.85546875" style="2" customWidth="1"/>
    <col min="12797" max="12798" width="15.7109375" style="2" customWidth="1"/>
    <col min="12799" max="12799" width="2.85546875" style="2" customWidth="1"/>
    <col min="12800" max="12801" width="15.7109375" style="2" customWidth="1"/>
    <col min="12802" max="12802" width="2.85546875" style="2" customWidth="1"/>
    <col min="12803" max="12804" width="15.7109375" style="2" customWidth="1"/>
    <col min="12805" max="12805" width="2.85546875" style="2" customWidth="1"/>
    <col min="12806" max="13040" width="9.140625" style="2"/>
    <col min="13041" max="13041" width="2.85546875" style="2" customWidth="1"/>
    <col min="13042" max="13042" width="45.85546875" style="2" customWidth="1"/>
    <col min="13043" max="13043" width="2.85546875" style="2" customWidth="1"/>
    <col min="13044" max="13045" width="15.7109375" style="2" customWidth="1"/>
    <col min="13046" max="13046" width="2.85546875" style="2" customWidth="1"/>
    <col min="13047" max="13048" width="15.7109375" style="2" customWidth="1"/>
    <col min="13049" max="13049" width="2.85546875" style="2" customWidth="1"/>
    <col min="13050" max="13051" width="15.7109375" style="2" customWidth="1"/>
    <col min="13052" max="13052" width="2.85546875" style="2" customWidth="1"/>
    <col min="13053" max="13054" width="15.7109375" style="2" customWidth="1"/>
    <col min="13055" max="13055" width="2.85546875" style="2" customWidth="1"/>
    <col min="13056" max="13057" width="15.7109375" style="2" customWidth="1"/>
    <col min="13058" max="13058" width="2.85546875" style="2" customWidth="1"/>
    <col min="13059" max="13060" width="15.7109375" style="2" customWidth="1"/>
    <col min="13061" max="13061" width="2.85546875" style="2" customWidth="1"/>
    <col min="13062" max="13296" width="9.140625" style="2"/>
    <col min="13297" max="13297" width="2.85546875" style="2" customWidth="1"/>
    <col min="13298" max="13298" width="45.85546875" style="2" customWidth="1"/>
    <col min="13299" max="13299" width="2.85546875" style="2" customWidth="1"/>
    <col min="13300" max="13301" width="15.7109375" style="2" customWidth="1"/>
    <col min="13302" max="13302" width="2.85546875" style="2" customWidth="1"/>
    <col min="13303" max="13304" width="15.7109375" style="2" customWidth="1"/>
    <col min="13305" max="13305" width="2.85546875" style="2" customWidth="1"/>
    <col min="13306" max="13307" width="15.7109375" style="2" customWidth="1"/>
    <col min="13308" max="13308" width="2.85546875" style="2" customWidth="1"/>
    <col min="13309" max="13310" width="15.7109375" style="2" customWidth="1"/>
    <col min="13311" max="13311" width="2.85546875" style="2" customWidth="1"/>
    <col min="13312" max="13313" width="15.7109375" style="2" customWidth="1"/>
    <col min="13314" max="13314" width="2.85546875" style="2" customWidth="1"/>
    <col min="13315" max="13316" width="15.7109375" style="2" customWidth="1"/>
    <col min="13317" max="13317" width="2.85546875" style="2" customWidth="1"/>
    <col min="13318" max="13552" width="9.140625" style="2"/>
    <col min="13553" max="13553" width="2.85546875" style="2" customWidth="1"/>
    <col min="13554" max="13554" width="45.85546875" style="2" customWidth="1"/>
    <col min="13555" max="13555" width="2.85546875" style="2" customWidth="1"/>
    <col min="13556" max="13557" width="15.7109375" style="2" customWidth="1"/>
    <col min="13558" max="13558" width="2.85546875" style="2" customWidth="1"/>
    <col min="13559" max="13560" width="15.7109375" style="2" customWidth="1"/>
    <col min="13561" max="13561" width="2.85546875" style="2" customWidth="1"/>
    <col min="13562" max="13563" width="15.7109375" style="2" customWidth="1"/>
    <col min="13564" max="13564" width="2.85546875" style="2" customWidth="1"/>
    <col min="13565" max="13566" width="15.7109375" style="2" customWidth="1"/>
    <col min="13567" max="13567" width="2.85546875" style="2" customWidth="1"/>
    <col min="13568" max="13569" width="15.7109375" style="2" customWidth="1"/>
    <col min="13570" max="13570" width="2.85546875" style="2" customWidth="1"/>
    <col min="13571" max="13572" width="15.7109375" style="2" customWidth="1"/>
    <col min="13573" max="13573" width="2.85546875" style="2" customWidth="1"/>
    <col min="13574" max="13808" width="9.140625" style="2"/>
    <col min="13809" max="13809" width="2.85546875" style="2" customWidth="1"/>
    <col min="13810" max="13810" width="45.85546875" style="2" customWidth="1"/>
    <col min="13811" max="13811" width="2.85546875" style="2" customWidth="1"/>
    <col min="13812" max="13813" width="15.7109375" style="2" customWidth="1"/>
    <col min="13814" max="13814" width="2.85546875" style="2" customWidth="1"/>
    <col min="13815" max="13816" width="15.7109375" style="2" customWidth="1"/>
    <col min="13817" max="13817" width="2.85546875" style="2" customWidth="1"/>
    <col min="13818" max="13819" width="15.7109375" style="2" customWidth="1"/>
    <col min="13820" max="13820" width="2.85546875" style="2" customWidth="1"/>
    <col min="13821" max="13822" width="15.7109375" style="2" customWidth="1"/>
    <col min="13823" max="13823" width="2.85546875" style="2" customWidth="1"/>
    <col min="13824" max="13825" width="15.7109375" style="2" customWidth="1"/>
    <col min="13826" max="13826" width="2.85546875" style="2" customWidth="1"/>
    <col min="13827" max="13828" width="15.7109375" style="2" customWidth="1"/>
    <col min="13829" max="13829" width="2.85546875" style="2" customWidth="1"/>
    <col min="13830" max="14064" width="9.140625" style="2"/>
    <col min="14065" max="14065" width="2.85546875" style="2" customWidth="1"/>
    <col min="14066" max="14066" width="45.85546875" style="2" customWidth="1"/>
    <col min="14067" max="14067" width="2.85546875" style="2" customWidth="1"/>
    <col min="14068" max="14069" width="15.7109375" style="2" customWidth="1"/>
    <col min="14070" max="14070" width="2.85546875" style="2" customWidth="1"/>
    <col min="14071" max="14072" width="15.7109375" style="2" customWidth="1"/>
    <col min="14073" max="14073" width="2.85546875" style="2" customWidth="1"/>
    <col min="14074" max="14075" width="15.7109375" style="2" customWidth="1"/>
    <col min="14076" max="14076" width="2.85546875" style="2" customWidth="1"/>
    <col min="14077" max="14078" width="15.7109375" style="2" customWidth="1"/>
    <col min="14079" max="14079" width="2.85546875" style="2" customWidth="1"/>
    <col min="14080" max="14081" width="15.7109375" style="2" customWidth="1"/>
    <col min="14082" max="14082" width="2.85546875" style="2" customWidth="1"/>
    <col min="14083" max="14084" width="15.7109375" style="2" customWidth="1"/>
    <col min="14085" max="14085" width="2.85546875" style="2" customWidth="1"/>
    <col min="14086" max="14320" width="9.140625" style="2"/>
    <col min="14321" max="14321" width="2.85546875" style="2" customWidth="1"/>
    <col min="14322" max="14322" width="45.85546875" style="2" customWidth="1"/>
    <col min="14323" max="14323" width="2.85546875" style="2" customWidth="1"/>
    <col min="14324" max="14325" width="15.7109375" style="2" customWidth="1"/>
    <col min="14326" max="14326" width="2.85546875" style="2" customWidth="1"/>
    <col min="14327" max="14328" width="15.7109375" style="2" customWidth="1"/>
    <col min="14329" max="14329" width="2.85546875" style="2" customWidth="1"/>
    <col min="14330" max="14331" width="15.7109375" style="2" customWidth="1"/>
    <col min="14332" max="14332" width="2.85546875" style="2" customWidth="1"/>
    <col min="14333" max="14334" width="15.7109375" style="2" customWidth="1"/>
    <col min="14335" max="14335" width="2.85546875" style="2" customWidth="1"/>
    <col min="14336" max="14337" width="15.7109375" style="2" customWidth="1"/>
    <col min="14338" max="14338" width="2.85546875" style="2" customWidth="1"/>
    <col min="14339" max="14340" width="15.7109375" style="2" customWidth="1"/>
    <col min="14341" max="14341" width="2.85546875" style="2" customWidth="1"/>
    <col min="14342" max="14576" width="9.140625" style="2"/>
    <col min="14577" max="14577" width="2.85546875" style="2" customWidth="1"/>
    <col min="14578" max="14578" width="45.85546875" style="2" customWidth="1"/>
    <col min="14579" max="14579" width="2.85546875" style="2" customWidth="1"/>
    <col min="14580" max="14581" width="15.7109375" style="2" customWidth="1"/>
    <col min="14582" max="14582" width="2.85546875" style="2" customWidth="1"/>
    <col min="14583" max="14584" width="15.7109375" style="2" customWidth="1"/>
    <col min="14585" max="14585" width="2.85546875" style="2" customWidth="1"/>
    <col min="14586" max="14587" width="15.7109375" style="2" customWidth="1"/>
    <col min="14588" max="14588" width="2.85546875" style="2" customWidth="1"/>
    <col min="14589" max="14590" width="15.7109375" style="2" customWidth="1"/>
    <col min="14591" max="14591" width="2.85546875" style="2" customWidth="1"/>
    <col min="14592" max="14593" width="15.7109375" style="2" customWidth="1"/>
    <col min="14594" max="14594" width="2.85546875" style="2" customWidth="1"/>
    <col min="14595" max="14596" width="15.7109375" style="2" customWidth="1"/>
    <col min="14597" max="14597" width="2.85546875" style="2" customWidth="1"/>
    <col min="14598" max="14832" width="9.140625" style="2"/>
    <col min="14833" max="14833" width="2.85546875" style="2" customWidth="1"/>
    <col min="14834" max="14834" width="45.85546875" style="2" customWidth="1"/>
    <col min="14835" max="14835" width="2.85546875" style="2" customWidth="1"/>
    <col min="14836" max="14837" width="15.7109375" style="2" customWidth="1"/>
    <col min="14838" max="14838" width="2.85546875" style="2" customWidth="1"/>
    <col min="14839" max="14840" width="15.7109375" style="2" customWidth="1"/>
    <col min="14841" max="14841" width="2.85546875" style="2" customWidth="1"/>
    <col min="14842" max="14843" width="15.7109375" style="2" customWidth="1"/>
    <col min="14844" max="14844" width="2.85546875" style="2" customWidth="1"/>
    <col min="14845" max="14846" width="15.7109375" style="2" customWidth="1"/>
    <col min="14847" max="14847" width="2.85546875" style="2" customWidth="1"/>
    <col min="14848" max="14849" width="15.7109375" style="2" customWidth="1"/>
    <col min="14850" max="14850" width="2.85546875" style="2" customWidth="1"/>
    <col min="14851" max="14852" width="15.7109375" style="2" customWidth="1"/>
    <col min="14853" max="14853" width="2.85546875" style="2" customWidth="1"/>
    <col min="14854" max="15088" width="9.140625" style="2"/>
    <col min="15089" max="15089" width="2.85546875" style="2" customWidth="1"/>
    <col min="15090" max="15090" width="45.85546875" style="2" customWidth="1"/>
    <col min="15091" max="15091" width="2.85546875" style="2" customWidth="1"/>
    <col min="15092" max="15093" width="15.7109375" style="2" customWidth="1"/>
    <col min="15094" max="15094" width="2.85546875" style="2" customWidth="1"/>
    <col min="15095" max="15096" width="15.7109375" style="2" customWidth="1"/>
    <col min="15097" max="15097" width="2.85546875" style="2" customWidth="1"/>
    <col min="15098" max="15099" width="15.7109375" style="2" customWidth="1"/>
    <col min="15100" max="15100" width="2.85546875" style="2" customWidth="1"/>
    <col min="15101" max="15102" width="15.7109375" style="2" customWidth="1"/>
    <col min="15103" max="15103" width="2.85546875" style="2" customWidth="1"/>
    <col min="15104" max="15105" width="15.7109375" style="2" customWidth="1"/>
    <col min="15106" max="15106" width="2.85546875" style="2" customWidth="1"/>
    <col min="15107" max="15108" width="15.7109375" style="2" customWidth="1"/>
    <col min="15109" max="15109" width="2.85546875" style="2" customWidth="1"/>
    <col min="15110" max="15344" width="9.140625" style="2"/>
    <col min="15345" max="15345" width="2.85546875" style="2" customWidth="1"/>
    <col min="15346" max="15346" width="45.85546875" style="2" customWidth="1"/>
    <col min="15347" max="15347" width="2.85546875" style="2" customWidth="1"/>
    <col min="15348" max="15349" width="15.7109375" style="2" customWidth="1"/>
    <col min="15350" max="15350" width="2.85546875" style="2" customWidth="1"/>
    <col min="15351" max="15352" width="15.7109375" style="2" customWidth="1"/>
    <col min="15353" max="15353" width="2.85546875" style="2" customWidth="1"/>
    <col min="15354" max="15355" width="15.7109375" style="2" customWidth="1"/>
    <col min="15356" max="15356" width="2.85546875" style="2" customWidth="1"/>
    <col min="15357" max="15358" width="15.7109375" style="2" customWidth="1"/>
    <col min="15359" max="15359" width="2.85546875" style="2" customWidth="1"/>
    <col min="15360" max="15361" width="15.7109375" style="2" customWidth="1"/>
    <col min="15362" max="15362" width="2.85546875" style="2" customWidth="1"/>
    <col min="15363" max="15364" width="15.7109375" style="2" customWidth="1"/>
    <col min="15365" max="15365" width="2.85546875" style="2" customWidth="1"/>
    <col min="15366" max="15600" width="9.140625" style="2"/>
    <col min="15601" max="15601" width="2.85546875" style="2" customWidth="1"/>
    <col min="15602" max="15602" width="45.85546875" style="2" customWidth="1"/>
    <col min="15603" max="15603" width="2.85546875" style="2" customWidth="1"/>
    <col min="15604" max="15605" width="15.7109375" style="2" customWidth="1"/>
    <col min="15606" max="15606" width="2.85546875" style="2" customWidth="1"/>
    <col min="15607" max="15608" width="15.7109375" style="2" customWidth="1"/>
    <col min="15609" max="15609" width="2.85546875" style="2" customWidth="1"/>
    <col min="15610" max="15611" width="15.7109375" style="2" customWidth="1"/>
    <col min="15612" max="15612" width="2.85546875" style="2" customWidth="1"/>
    <col min="15613" max="15614" width="15.7109375" style="2" customWidth="1"/>
    <col min="15615" max="15615" width="2.85546875" style="2" customWidth="1"/>
    <col min="15616" max="15617" width="15.7109375" style="2" customWidth="1"/>
    <col min="15618" max="15618" width="2.85546875" style="2" customWidth="1"/>
    <col min="15619" max="15620" width="15.7109375" style="2" customWidth="1"/>
    <col min="15621" max="15621" width="2.85546875" style="2" customWidth="1"/>
    <col min="15622" max="15856" width="9.140625" style="2"/>
    <col min="15857" max="15857" width="2.85546875" style="2" customWidth="1"/>
    <col min="15858" max="15858" width="45.85546875" style="2" customWidth="1"/>
    <col min="15859" max="15859" width="2.85546875" style="2" customWidth="1"/>
    <col min="15860" max="15861" width="15.7109375" style="2" customWidth="1"/>
    <col min="15862" max="15862" width="2.85546875" style="2" customWidth="1"/>
    <col min="15863" max="15864" width="15.7109375" style="2" customWidth="1"/>
    <col min="15865" max="15865" width="2.85546875" style="2" customWidth="1"/>
    <col min="15866" max="15867" width="15.7109375" style="2" customWidth="1"/>
    <col min="15868" max="15868" width="2.85546875" style="2" customWidth="1"/>
    <col min="15869" max="15870" width="15.7109375" style="2" customWidth="1"/>
    <col min="15871" max="15871" width="2.85546875" style="2" customWidth="1"/>
    <col min="15872" max="15873" width="15.7109375" style="2" customWidth="1"/>
    <col min="15874" max="15874" width="2.85546875" style="2" customWidth="1"/>
    <col min="15875" max="15876" width="15.7109375" style="2" customWidth="1"/>
    <col min="15877" max="15877" width="2.85546875" style="2" customWidth="1"/>
    <col min="15878" max="16112" width="9.140625" style="2"/>
    <col min="16113" max="16113" width="2.85546875" style="2" customWidth="1"/>
    <col min="16114" max="16114" width="45.85546875" style="2" customWidth="1"/>
    <col min="16115" max="16115" width="2.85546875" style="2" customWidth="1"/>
    <col min="16116" max="16117" width="15.7109375" style="2" customWidth="1"/>
    <col min="16118" max="16118" width="2.85546875" style="2" customWidth="1"/>
    <col min="16119" max="16120" width="15.7109375" style="2" customWidth="1"/>
    <col min="16121" max="16121" width="2.85546875" style="2" customWidth="1"/>
    <col min="16122" max="16123" width="15.7109375" style="2" customWidth="1"/>
    <col min="16124" max="16124" width="2.85546875" style="2" customWidth="1"/>
    <col min="16125" max="16126" width="15.7109375" style="2" customWidth="1"/>
    <col min="16127" max="16127" width="2.85546875" style="2" customWidth="1"/>
    <col min="16128" max="16129" width="15.7109375" style="2" customWidth="1"/>
    <col min="16130" max="16130" width="2.85546875" style="2" customWidth="1"/>
    <col min="16131" max="16132" width="15.7109375" style="2" customWidth="1"/>
    <col min="16133" max="16133" width="2.85546875" style="2" customWidth="1"/>
    <col min="16134" max="16384" width="9.140625" style="2"/>
  </cols>
  <sheetData>
    <row r="2" spans="1:18" s="1860" customFormat="1" x14ac:dyDescent="0.25">
      <c r="B2" s="103" t="s">
        <v>723</v>
      </c>
      <c r="C2" s="103"/>
    </row>
    <row r="3" spans="1:18" ht="12" customHeight="1" x14ac:dyDescent="0.25">
      <c r="B3" s="209" t="s">
        <v>698</v>
      </c>
      <c r="C3" s="1285"/>
    </row>
    <row r="4" spans="1:18" s="1860" customFormat="1" ht="12" customHeight="1" x14ac:dyDescent="0.25">
      <c r="B4" s="1285"/>
      <c r="C4" s="1285"/>
    </row>
    <row r="5" spans="1:18" ht="12" customHeight="1" x14ac:dyDescent="0.25">
      <c r="B5" s="1285" t="s">
        <v>436</v>
      </c>
      <c r="M5" s="102"/>
      <c r="N5" s="102"/>
      <c r="P5" s="131"/>
    </row>
    <row r="6" spans="1:18" s="1860" customFormat="1" ht="12" customHeight="1" x14ac:dyDescent="0.25">
      <c r="B6" s="1285"/>
      <c r="M6" s="1839"/>
      <c r="N6" s="1839"/>
      <c r="P6" s="131"/>
    </row>
    <row r="7" spans="1:18" ht="12" customHeight="1" x14ac:dyDescent="0.25">
      <c r="B7" s="2313" t="s">
        <v>4</v>
      </c>
      <c r="C7" s="2301" t="s">
        <v>5</v>
      </c>
      <c r="E7" s="2316" t="s">
        <v>437</v>
      </c>
      <c r="F7" s="2316"/>
      <c r="H7" s="2316" t="s">
        <v>438</v>
      </c>
      <c r="I7" s="2316"/>
      <c r="K7" s="2316" t="s">
        <v>439</v>
      </c>
      <c r="L7" s="2316"/>
      <c r="M7" s="504"/>
      <c r="N7" s="2305" t="s">
        <v>588</v>
      </c>
      <c r="O7" s="2305" t="s">
        <v>7</v>
      </c>
      <c r="P7" s="131"/>
      <c r="Q7" s="2316" t="s">
        <v>438</v>
      </c>
      <c r="R7" s="2316"/>
    </row>
    <row r="8" spans="1:18" ht="12" customHeight="1" x14ac:dyDescent="0.25">
      <c r="B8" s="2314"/>
      <c r="C8" s="2289"/>
      <c r="E8" s="2317" t="s">
        <v>440</v>
      </c>
      <c r="F8" s="2317"/>
      <c r="H8" s="2317" t="s">
        <v>661</v>
      </c>
      <c r="I8" s="2317"/>
      <c r="K8" s="2317" t="s">
        <v>440</v>
      </c>
      <c r="L8" s="2317"/>
      <c r="M8" s="823"/>
      <c r="N8" s="2286"/>
      <c r="O8" s="2286"/>
      <c r="Q8" s="2317" t="s">
        <v>697</v>
      </c>
      <c r="R8" s="2317"/>
    </row>
    <row r="9" spans="1:18" ht="12" customHeight="1" x14ac:dyDescent="0.25">
      <c r="B9" s="2315"/>
      <c r="C9" s="2290"/>
      <c r="E9" s="465">
        <v>2017</v>
      </c>
      <c r="F9" s="465">
        <v>2016</v>
      </c>
      <c r="H9" s="465">
        <v>2017</v>
      </c>
      <c r="I9" s="465">
        <v>2016</v>
      </c>
      <c r="K9" s="465">
        <v>2017</v>
      </c>
      <c r="L9" s="465">
        <v>2016</v>
      </c>
      <c r="M9" s="504"/>
      <c r="N9" s="2287"/>
      <c r="O9" s="2287"/>
      <c r="P9" s="131"/>
      <c r="Q9" s="465">
        <v>2017</v>
      </c>
      <c r="R9" s="465">
        <v>2016</v>
      </c>
    </row>
    <row r="10" spans="1:18" s="102" customFormat="1" ht="12" customHeight="1" x14ac:dyDescent="0.25">
      <c r="B10" s="466"/>
      <c r="C10" s="1860"/>
      <c r="D10" s="1860"/>
      <c r="E10" s="623"/>
      <c r="F10" s="623"/>
      <c r="G10" s="147"/>
      <c r="H10" s="623"/>
      <c r="I10" s="623"/>
      <c r="J10" s="147"/>
      <c r="K10" s="623"/>
      <c r="L10" s="623"/>
      <c r="M10" s="623"/>
      <c r="N10" s="147"/>
      <c r="O10" s="23"/>
      <c r="P10" s="132"/>
    </row>
    <row r="11" spans="1:18" ht="12" customHeight="1" x14ac:dyDescent="0.25">
      <c r="B11" s="353" t="s">
        <v>8</v>
      </c>
      <c r="E11" s="341"/>
      <c r="F11" s="341"/>
      <c r="M11" s="341"/>
      <c r="N11" s="147"/>
      <c r="O11" s="745"/>
    </row>
    <row r="12" spans="1:18" ht="12" customHeight="1" x14ac:dyDescent="0.25">
      <c r="B12" s="2049" t="s">
        <v>136</v>
      </c>
      <c r="C12" s="2056" t="str">
        <f>VLOOKUP(B12,'FX rates'!$B$9:$C$114, 2,FALSE)</f>
        <v>USD</v>
      </c>
      <c r="E12" s="1282">
        <v>116016897</v>
      </c>
      <c r="F12" s="1282">
        <v>131845029</v>
      </c>
      <c r="G12" s="541"/>
      <c r="H12" s="1280" t="s">
        <v>123</v>
      </c>
      <c r="I12" s="1281" t="s">
        <v>123</v>
      </c>
      <c r="J12" s="541"/>
      <c r="K12" s="1281" t="s">
        <v>123</v>
      </c>
      <c r="L12" s="1281" t="s">
        <v>123</v>
      </c>
      <c r="N12" s="1306">
        <f>VLOOKUP(B12,'FX rates'!$B$9:$K$114,4,FALSE)</f>
        <v>1</v>
      </c>
      <c r="O12" s="2043">
        <f>VLOOKUP(B12,'FX rates'!$B$9:$K$114,5,FALSE)</f>
        <v>1</v>
      </c>
      <c r="P12" s="746"/>
      <c r="Q12" s="627" t="str">
        <f>IF(H12="NA", "NA", H12/N12)</f>
        <v>NA</v>
      </c>
      <c r="R12" s="628" t="str">
        <f>IF(I12="NA", "NA", I12/O12)</f>
        <v>NA</v>
      </c>
    </row>
    <row r="13" spans="1:18" ht="12" customHeight="1" x14ac:dyDescent="0.25">
      <c r="A13" s="471"/>
      <c r="B13" s="471"/>
      <c r="C13" s="165"/>
      <c r="D13" s="165"/>
      <c r="E13" s="479"/>
      <c r="F13" s="479"/>
      <c r="G13" s="28"/>
      <c r="H13" s="479"/>
      <c r="I13" s="479"/>
      <c r="J13" s="28"/>
      <c r="K13" s="479"/>
      <c r="L13" s="746"/>
      <c r="M13" s="746"/>
      <c r="N13" s="746"/>
      <c r="O13" s="746"/>
      <c r="P13" s="746"/>
      <c r="Q13" s="479"/>
      <c r="R13" s="479"/>
    </row>
    <row r="14" spans="1:18" ht="12" customHeight="1" x14ac:dyDescent="0.25">
      <c r="B14" s="353" t="s">
        <v>59</v>
      </c>
      <c r="C14" s="165"/>
      <c r="D14" s="165"/>
      <c r="E14" s="165"/>
      <c r="F14" s="165"/>
      <c r="G14" s="28"/>
      <c r="H14" s="165"/>
      <c r="I14" s="165"/>
      <c r="J14" s="28"/>
      <c r="K14" s="165"/>
      <c r="L14" s="746"/>
      <c r="M14" s="746"/>
      <c r="N14" s="746"/>
      <c r="O14" s="746"/>
      <c r="P14" s="746"/>
      <c r="Q14" s="165"/>
      <c r="R14" s="165"/>
    </row>
    <row r="15" spans="1:18" ht="12" customHeight="1" x14ac:dyDescent="0.25">
      <c r="B15" s="2049" t="s">
        <v>173</v>
      </c>
      <c r="C15" s="2056" t="str">
        <f>VLOOKUP(B15,'FX rates'!$B$9:$C$114, 2,FALSE)</f>
        <v>IRR</v>
      </c>
      <c r="E15" s="1280">
        <v>13011248</v>
      </c>
      <c r="F15" s="1252">
        <v>429354</v>
      </c>
      <c r="G15" s="541"/>
      <c r="H15" s="1280">
        <v>593749</v>
      </c>
      <c r="I15" s="1252">
        <v>48244</v>
      </c>
      <c r="J15" s="541"/>
      <c r="K15" s="1280">
        <v>0</v>
      </c>
      <c r="L15" s="1252">
        <v>13</v>
      </c>
      <c r="M15" s="471"/>
      <c r="N15" s="1306">
        <f>VLOOKUP(B15,'FX rates'!$B$9:$K$114,4,FALSE)</f>
        <v>35185.865111999999</v>
      </c>
      <c r="O15" s="2043">
        <f>VLOOKUP(B15,'FX rates'!$B$9:$K$114,5,FALSE)</f>
        <v>30052</v>
      </c>
      <c r="P15" s="184"/>
      <c r="Q15" s="1280">
        <f t="shared" ref="Q15:Q74" si="0">IF(H15="NA", "NA", H15/N15)</f>
        <v>16.874645489319068</v>
      </c>
      <c r="R15" s="1252">
        <f t="shared" ref="R15:R74" si="1">IF(I15="NA", "NA", I15/O15)</f>
        <v>1.6053507254092905</v>
      </c>
    </row>
    <row r="16" spans="1:18" ht="12" customHeight="1" x14ac:dyDescent="0.25">
      <c r="B16" s="45"/>
      <c r="C16" s="165"/>
      <c r="E16" s="165"/>
      <c r="F16" s="165"/>
      <c r="G16" s="483"/>
      <c r="H16" s="483"/>
      <c r="I16" s="483"/>
      <c r="J16" s="483"/>
      <c r="K16" s="483"/>
      <c r="L16" s="483"/>
      <c r="M16" s="1860"/>
      <c r="N16" s="1860"/>
      <c r="O16" s="1860"/>
      <c r="P16" s="1860"/>
      <c r="Q16" s="483"/>
      <c r="R16" s="483"/>
    </row>
    <row r="17" spans="2:18" s="1860" customFormat="1" ht="12" customHeight="1" x14ac:dyDescent="0.25">
      <c r="B17" s="45"/>
      <c r="C17" s="165"/>
      <c r="E17" s="165"/>
      <c r="F17" s="165"/>
      <c r="G17" s="483"/>
      <c r="H17" s="483"/>
      <c r="I17" s="483"/>
      <c r="J17" s="483"/>
      <c r="K17" s="483"/>
      <c r="L17" s="483"/>
      <c r="Q17" s="483"/>
      <c r="R17" s="483"/>
    </row>
    <row r="18" spans="2:18" ht="12" customHeight="1" x14ac:dyDescent="0.25">
      <c r="B18" s="122" t="s">
        <v>443</v>
      </c>
      <c r="C18" s="165"/>
      <c r="M18" s="1860"/>
      <c r="N18" s="1860"/>
      <c r="O18" s="1860"/>
      <c r="P18" s="1860"/>
      <c r="Q18" s="1860"/>
      <c r="R18" s="1860"/>
    </row>
    <row r="19" spans="2:18" s="1860" customFormat="1" ht="12" customHeight="1" x14ac:dyDescent="0.25">
      <c r="B19" s="122"/>
      <c r="C19" s="165"/>
    </row>
    <row r="20" spans="2:18" ht="12" customHeight="1" x14ac:dyDescent="0.25">
      <c r="B20" s="2313" t="s">
        <v>4</v>
      </c>
      <c r="C20" s="2301" t="s">
        <v>5</v>
      </c>
      <c r="E20" s="2316" t="s">
        <v>437</v>
      </c>
      <c r="F20" s="2316"/>
      <c r="H20" s="2316" t="s">
        <v>438</v>
      </c>
      <c r="I20" s="2316"/>
      <c r="K20" s="2316" t="s">
        <v>439</v>
      </c>
      <c r="L20" s="2316"/>
      <c r="N20" s="2285" t="s">
        <v>588</v>
      </c>
      <c r="O20" s="2285" t="s">
        <v>7</v>
      </c>
      <c r="Q20" s="2316" t="s">
        <v>438</v>
      </c>
      <c r="R20" s="2316"/>
    </row>
    <row r="21" spans="2:18" ht="12" customHeight="1" x14ac:dyDescent="0.25">
      <c r="B21" s="2314"/>
      <c r="C21" s="2289"/>
      <c r="E21" s="2317" t="s">
        <v>440</v>
      </c>
      <c r="F21" s="2317"/>
      <c r="H21" s="2317" t="s">
        <v>661</v>
      </c>
      <c r="I21" s="2317"/>
      <c r="K21" s="2317" t="s">
        <v>440</v>
      </c>
      <c r="L21" s="2317"/>
      <c r="N21" s="2286"/>
      <c r="O21" s="2286"/>
      <c r="P21" s="131"/>
      <c r="Q21" s="2317" t="s">
        <v>697</v>
      </c>
      <c r="R21" s="2317"/>
    </row>
    <row r="22" spans="2:18" ht="12" customHeight="1" x14ac:dyDescent="0.25">
      <c r="B22" s="2315"/>
      <c r="C22" s="2290"/>
      <c r="E22" s="465">
        <v>2017</v>
      </c>
      <c r="F22" s="465">
        <v>2016</v>
      </c>
      <c r="H22" s="465">
        <v>2017</v>
      </c>
      <c r="I22" s="465">
        <v>2016</v>
      </c>
      <c r="K22" s="465">
        <v>2017</v>
      </c>
      <c r="L22" s="465">
        <v>2016</v>
      </c>
      <c r="N22" s="2287"/>
      <c r="O22" s="2287"/>
      <c r="P22" s="131"/>
      <c r="Q22" s="465">
        <v>2017</v>
      </c>
      <c r="R22" s="465">
        <v>2016</v>
      </c>
    </row>
    <row r="23" spans="2:18" ht="12" customHeight="1" x14ac:dyDescent="0.25">
      <c r="B23" s="487"/>
      <c r="C23" s="165"/>
      <c r="E23" s="466"/>
      <c r="F23" s="466"/>
      <c r="G23" s="102"/>
      <c r="H23" s="466"/>
      <c r="I23" s="466"/>
      <c r="J23" s="102"/>
      <c r="K23" s="466"/>
      <c r="L23" s="466"/>
      <c r="M23" s="102"/>
      <c r="N23" s="1860"/>
      <c r="O23" s="1860"/>
      <c r="P23" s="131"/>
      <c r="Q23" s="466" t="e">
        <f t="shared" si="0"/>
        <v>#DIV/0!</v>
      </c>
      <c r="R23" s="466" t="e">
        <f t="shared" si="1"/>
        <v>#DIV/0!</v>
      </c>
    </row>
    <row r="24" spans="2:18" ht="12" customHeight="1" x14ac:dyDescent="0.25">
      <c r="B24" s="353" t="s">
        <v>59</v>
      </c>
      <c r="C24" s="2057"/>
      <c r="E24" s="467"/>
      <c r="F24" s="467"/>
      <c r="G24" s="132"/>
      <c r="H24" s="481"/>
      <c r="I24" s="481"/>
      <c r="J24" s="132"/>
      <c r="K24" s="467"/>
      <c r="L24" s="467"/>
      <c r="M24" s="132"/>
      <c r="N24" s="1860"/>
      <c r="O24" s="1860"/>
      <c r="Q24" s="481"/>
      <c r="R24" s="481"/>
    </row>
    <row r="25" spans="2:18" ht="12" customHeight="1" x14ac:dyDescent="0.25">
      <c r="B25" s="1329" t="s">
        <v>160</v>
      </c>
      <c r="C25" s="2058" t="str">
        <f>VLOOKUP(B25,'FX rates'!$B$9:$C$114, 2,FALSE)</f>
        <v>HUF</v>
      </c>
      <c r="E25" s="811">
        <v>214606</v>
      </c>
      <c r="F25" s="1326">
        <v>197416</v>
      </c>
      <c r="G25" s="177"/>
      <c r="H25" s="811">
        <v>337926.22434999997</v>
      </c>
      <c r="I25" s="1326">
        <v>247548.77799999999</v>
      </c>
      <c r="J25" s="177"/>
      <c r="K25" s="811">
        <v>10035</v>
      </c>
      <c r="L25" s="1326">
        <v>6823</v>
      </c>
      <c r="N25" s="890">
        <f>VLOOKUP(B25,'FX rates'!$B$9:$K$114,4,FALSE)</f>
        <v>258.89727800000003</v>
      </c>
      <c r="O25" s="1055">
        <f>VLOOKUP(B25,'FX rates'!$B$9:$K$114,5,FALSE)</f>
        <v>293.32799999999997</v>
      </c>
      <c r="P25" s="132"/>
      <c r="Q25" s="811">
        <f t="shared" si="0"/>
        <v>1305.2521330486909</v>
      </c>
      <c r="R25" s="1326">
        <f t="shared" si="1"/>
        <v>843.93163284786999</v>
      </c>
    </row>
    <row r="26" spans="2:18" ht="12" customHeight="1" x14ac:dyDescent="0.25">
      <c r="B26" s="1193" t="s">
        <v>162</v>
      </c>
      <c r="C26" s="2059" t="str">
        <f>VLOOKUP(B26,'FX rates'!$B$9:$C$114, 2,FALSE)</f>
        <v>AED</v>
      </c>
      <c r="E26" s="812">
        <v>1357379</v>
      </c>
      <c r="F26" s="1327">
        <v>91491</v>
      </c>
      <c r="G26" s="177"/>
      <c r="H26" s="812">
        <v>8594.86</v>
      </c>
      <c r="I26" s="1327">
        <v>270.13</v>
      </c>
      <c r="J26" s="177"/>
      <c r="K26" s="812">
        <v>973</v>
      </c>
      <c r="L26" s="1327">
        <v>373</v>
      </c>
      <c r="N26" s="892">
        <f>VLOOKUP(B26,'FX rates'!$B$9:$K$114,4,FALSE)</f>
        <v>3.672631</v>
      </c>
      <c r="O26" s="1237">
        <f>VLOOKUP(B26,'FX rates'!$B$9:$K$114,5,FALSE)</f>
        <v>3.6718999999999999</v>
      </c>
      <c r="Q26" s="812">
        <f t="shared" si="0"/>
        <v>2340.2459980324734</v>
      </c>
      <c r="R26" s="1327">
        <f t="shared" si="1"/>
        <v>73.566818268471366</v>
      </c>
    </row>
    <row r="27" spans="2:18" ht="12" customHeight="1" x14ac:dyDescent="0.25">
      <c r="B27" s="1328" t="s">
        <v>166</v>
      </c>
      <c r="C27" s="2060" t="str">
        <f>VLOOKUP(B27,'FX rates'!$B$9:$C$114, 2,FALSE)</f>
        <v>EUR</v>
      </c>
      <c r="E27" s="812">
        <v>3581407</v>
      </c>
      <c r="F27" s="1327">
        <v>4309070</v>
      </c>
      <c r="G27" s="177"/>
      <c r="H27" s="812">
        <v>12990.937011944301</v>
      </c>
      <c r="I27" s="1327">
        <v>12549.617436200802</v>
      </c>
      <c r="J27" s="177"/>
      <c r="K27" s="815" t="s">
        <v>123</v>
      </c>
      <c r="L27" s="654" t="s">
        <v>123</v>
      </c>
      <c r="N27" s="892">
        <f>VLOOKUP(B27,'FX rates'!$B$9:$K$114,4,FALSE)</f>
        <v>0.83469599999999999</v>
      </c>
      <c r="O27" s="1237">
        <f>VLOOKUP(B27,'FX rates'!$B$9:$K$114,5,FALSE)</f>
        <v>0.95010099999999997</v>
      </c>
      <c r="Q27" s="812">
        <f t="shared" si="0"/>
        <v>15563.674693474391</v>
      </c>
      <c r="R27" s="1327">
        <f t="shared" si="1"/>
        <v>13208.719321630861</v>
      </c>
    </row>
    <row r="28" spans="2:18" ht="12" customHeight="1" x14ac:dyDescent="0.25">
      <c r="B28" s="1328" t="s">
        <v>173</v>
      </c>
      <c r="C28" s="2060" t="str">
        <f>VLOOKUP(B28,'FX rates'!$B$9:$C$114, 2,FALSE)</f>
        <v>IRR</v>
      </c>
      <c r="E28" s="812">
        <v>0</v>
      </c>
      <c r="F28" s="1327">
        <v>134</v>
      </c>
      <c r="G28" s="177"/>
      <c r="H28" s="812">
        <v>0</v>
      </c>
      <c r="I28" s="1327">
        <v>3816</v>
      </c>
      <c r="J28" s="177"/>
      <c r="K28" s="812">
        <v>0</v>
      </c>
      <c r="L28" s="1327">
        <v>4</v>
      </c>
      <c r="N28" s="892">
        <f>VLOOKUP(B28,'FX rates'!$B$9:$K$114,4,FALSE)</f>
        <v>35185.865111999999</v>
      </c>
      <c r="O28" s="1237">
        <f>VLOOKUP(B28,'FX rates'!$B$9:$K$114,5,FALSE)</f>
        <v>30052</v>
      </c>
      <c r="P28" s="132"/>
      <c r="Q28" s="812">
        <f t="shared" si="0"/>
        <v>0</v>
      </c>
      <c r="R28" s="1327">
        <f t="shared" si="1"/>
        <v>0.12697990150405963</v>
      </c>
    </row>
    <row r="29" spans="2:18" ht="12" customHeight="1" x14ac:dyDescent="0.25">
      <c r="B29" s="1330" t="s">
        <v>177</v>
      </c>
      <c r="C29" s="2061" t="str">
        <f>VLOOKUP(B29,'FX rates'!$B$9:$C$114, 2,FALSE)</f>
        <v>PLN</v>
      </c>
      <c r="E29" s="1331">
        <v>1651089</v>
      </c>
      <c r="F29" s="1426">
        <v>1537581</v>
      </c>
      <c r="G29" s="177"/>
      <c r="H29" s="1427">
        <v>11244.1</v>
      </c>
      <c r="I29" s="1428">
        <v>8319.19</v>
      </c>
      <c r="J29" s="177"/>
      <c r="K29" s="1427">
        <v>19958</v>
      </c>
      <c r="L29" s="1428">
        <v>21252</v>
      </c>
      <c r="M29" s="131"/>
      <c r="N29" s="894">
        <f>VLOOKUP(B29,'FX rates'!$B$9:$K$114,4,FALSE)</f>
        <v>3.4840659999999999</v>
      </c>
      <c r="O29" s="1056">
        <f>VLOOKUP(B29,'FX rates'!$B$9:$K$114,5,FALSE)</f>
        <v>4.1783000000000001</v>
      </c>
      <c r="P29" s="132"/>
      <c r="Q29" s="1427">
        <f t="shared" si="0"/>
        <v>3227.29247953397</v>
      </c>
      <c r="R29" s="1428">
        <f t="shared" si="1"/>
        <v>1991.046597898667</v>
      </c>
    </row>
    <row r="30" spans="2:18" ht="11.25" customHeight="1" x14ac:dyDescent="0.25">
      <c r="B30" s="98"/>
      <c r="E30" s="194"/>
      <c r="F30" s="194"/>
      <c r="G30" s="194"/>
      <c r="H30" s="194"/>
      <c r="I30" s="194"/>
      <c r="J30" s="194"/>
      <c r="K30" s="194"/>
      <c r="L30" s="194"/>
      <c r="M30" s="1860"/>
      <c r="N30" s="1860"/>
      <c r="O30" s="1860"/>
      <c r="P30" s="1860"/>
      <c r="Q30" s="194"/>
      <c r="R30" s="194"/>
    </row>
    <row r="31" spans="2:18" ht="12" customHeight="1" x14ac:dyDescent="0.25">
      <c r="B31" s="1285"/>
      <c r="M31" s="1860"/>
      <c r="N31" s="1860"/>
      <c r="O31" s="1860"/>
      <c r="P31" s="1860"/>
      <c r="Q31" s="1860"/>
      <c r="R31" s="1860"/>
    </row>
    <row r="32" spans="2:18" ht="12" customHeight="1" x14ac:dyDescent="0.25">
      <c r="B32" s="1285" t="s">
        <v>458</v>
      </c>
      <c r="M32" s="1860"/>
      <c r="N32" s="1860"/>
      <c r="O32" s="1860"/>
      <c r="P32" s="1860"/>
      <c r="Q32" s="1860"/>
      <c r="R32" s="1860"/>
    </row>
    <row r="33" spans="2:18" s="1860" customFormat="1" ht="12" customHeight="1" x14ac:dyDescent="0.25">
      <c r="B33" s="1285"/>
    </row>
    <row r="34" spans="2:18" ht="12" customHeight="1" x14ac:dyDescent="0.25">
      <c r="B34" s="2313" t="s">
        <v>4</v>
      </c>
      <c r="C34" s="2301" t="s">
        <v>5</v>
      </c>
      <c r="E34" s="2316" t="s">
        <v>437</v>
      </c>
      <c r="F34" s="2316"/>
      <c r="H34" s="2316" t="s">
        <v>438</v>
      </c>
      <c r="I34" s="2316"/>
      <c r="K34" s="2316" t="s">
        <v>439</v>
      </c>
      <c r="L34" s="2316"/>
      <c r="M34" s="132"/>
      <c r="N34" s="2285" t="s">
        <v>588</v>
      </c>
      <c r="O34" s="2285" t="s">
        <v>7</v>
      </c>
      <c r="P34" s="1860"/>
      <c r="Q34" s="2316" t="s">
        <v>438</v>
      </c>
      <c r="R34" s="2316"/>
    </row>
    <row r="35" spans="2:18" ht="12" customHeight="1" x14ac:dyDescent="0.25">
      <c r="B35" s="2314"/>
      <c r="C35" s="2289"/>
      <c r="E35" s="2317" t="s">
        <v>440</v>
      </c>
      <c r="F35" s="2317"/>
      <c r="H35" s="2317" t="s">
        <v>661</v>
      </c>
      <c r="I35" s="2317"/>
      <c r="K35" s="2317" t="s">
        <v>440</v>
      </c>
      <c r="L35" s="2317"/>
      <c r="M35" s="132"/>
      <c r="N35" s="2286"/>
      <c r="O35" s="2286"/>
      <c r="P35" s="1860"/>
      <c r="Q35" s="2317" t="s">
        <v>697</v>
      </c>
      <c r="R35" s="2317"/>
    </row>
    <row r="36" spans="2:18" ht="12" customHeight="1" x14ac:dyDescent="0.25">
      <c r="B36" s="2315"/>
      <c r="C36" s="2290"/>
      <c r="E36" s="465">
        <v>2017</v>
      </c>
      <c r="F36" s="465">
        <v>2016</v>
      </c>
      <c r="H36" s="465">
        <v>2017</v>
      </c>
      <c r="I36" s="465">
        <v>2016</v>
      </c>
      <c r="K36" s="465">
        <v>2017</v>
      </c>
      <c r="L36" s="465">
        <v>2016</v>
      </c>
      <c r="M36" s="132"/>
      <c r="N36" s="2287"/>
      <c r="O36" s="2287"/>
      <c r="P36" s="1860"/>
      <c r="Q36" s="465">
        <v>2017</v>
      </c>
      <c r="R36" s="465">
        <v>2016</v>
      </c>
    </row>
    <row r="37" spans="2:18" ht="12" customHeight="1" x14ac:dyDescent="0.25">
      <c r="B37" s="102"/>
      <c r="E37" s="822"/>
      <c r="F37" s="822"/>
      <c r="G37" s="822"/>
      <c r="H37" s="822"/>
      <c r="I37" s="822"/>
      <c r="J37" s="822"/>
      <c r="K37" s="822"/>
      <c r="L37" s="822"/>
      <c r="M37" s="822"/>
      <c r="N37" s="1860"/>
      <c r="O37" s="1860"/>
      <c r="P37" s="1860"/>
      <c r="Q37" s="822"/>
      <c r="R37" s="822"/>
    </row>
    <row r="38" spans="2:18" ht="12" customHeight="1" x14ac:dyDescent="0.25">
      <c r="B38" s="505" t="s">
        <v>59</v>
      </c>
      <c r="C38" s="435"/>
      <c r="E38" s="1429"/>
      <c r="F38" s="1429"/>
      <c r="G38" s="1429"/>
      <c r="H38" s="1429"/>
      <c r="I38" s="1429"/>
      <c r="J38" s="1429"/>
      <c r="K38" s="1429"/>
      <c r="L38" s="1429"/>
      <c r="M38" s="1429"/>
      <c r="N38" s="1860"/>
      <c r="O38" s="1860"/>
      <c r="P38" s="1860"/>
      <c r="Q38" s="1429"/>
      <c r="R38" s="1429"/>
    </row>
    <row r="39" spans="2:18" ht="12.75" customHeight="1" x14ac:dyDescent="0.25">
      <c r="B39" s="1329" t="s">
        <v>166</v>
      </c>
      <c r="C39" s="2058" t="str">
        <f>VLOOKUP(B39,'FX rates'!$B$9:$C$114, 2,FALSE)</f>
        <v>EUR</v>
      </c>
      <c r="E39" s="811">
        <v>2909371.5</v>
      </c>
      <c r="F39" s="811">
        <v>6098200</v>
      </c>
      <c r="G39" s="1429"/>
      <c r="H39" s="811">
        <v>137005.97248700005</v>
      </c>
      <c r="I39" s="811">
        <v>253707.63963590004</v>
      </c>
      <c r="J39" s="1429"/>
      <c r="K39" s="813" t="s">
        <v>123</v>
      </c>
      <c r="L39" s="813" t="s">
        <v>123</v>
      </c>
      <c r="M39" s="1429"/>
      <c r="N39" s="890">
        <f>VLOOKUP(B39,'FX rates'!$B$9:$K$114,4,FALSE)</f>
        <v>0.83469599999999999</v>
      </c>
      <c r="O39" s="1055">
        <f>VLOOKUP(B39,'FX rates'!$B$9:$K$114,5,FALSE)</f>
        <v>0.95010099999999997</v>
      </c>
      <c r="Q39" s="811">
        <f t="shared" si="0"/>
        <v>164138.76727215663</v>
      </c>
      <c r="R39" s="811">
        <f t="shared" si="1"/>
        <v>267032.28355290653</v>
      </c>
    </row>
    <row r="40" spans="2:18" ht="12.75" customHeight="1" x14ac:dyDescent="0.25">
      <c r="B40" s="1330" t="s">
        <v>177</v>
      </c>
      <c r="C40" s="2061" t="str">
        <f>VLOOKUP(B40,'FX rates'!$B$9:$C$114, 2,FALSE)</f>
        <v>PLN</v>
      </c>
      <c r="E40" s="1331">
        <v>304494</v>
      </c>
      <c r="F40" s="1331">
        <v>377232</v>
      </c>
      <c r="G40" s="1429"/>
      <c r="H40" s="1331">
        <v>7071.8</v>
      </c>
      <c r="I40" s="1331">
        <v>6833.3</v>
      </c>
      <c r="J40" s="1429"/>
      <c r="K40" s="816">
        <v>17621</v>
      </c>
      <c r="L40" s="816">
        <v>23196</v>
      </c>
      <c r="M40" s="1429"/>
      <c r="N40" s="894">
        <f>VLOOKUP(B40,'FX rates'!$B$9:$K$114,4,FALSE)</f>
        <v>3.4840659999999999</v>
      </c>
      <c r="O40" s="1056">
        <f>VLOOKUP(B40,'FX rates'!$B$9:$K$114,5,FALSE)</f>
        <v>4.1783000000000001</v>
      </c>
      <c r="Q40" s="1331">
        <f t="shared" si="0"/>
        <v>2029.7548898327416</v>
      </c>
      <c r="R40" s="1331">
        <f t="shared" si="1"/>
        <v>1635.4258909125722</v>
      </c>
    </row>
    <row r="41" spans="2:18" ht="12" customHeight="1" x14ac:dyDescent="0.25">
      <c r="B41" s="3"/>
      <c r="E41" s="1429"/>
      <c r="F41" s="1429"/>
      <c r="G41" s="1429"/>
      <c r="H41" s="1429"/>
      <c r="I41" s="1429"/>
      <c r="J41" s="1429"/>
      <c r="K41" s="1429"/>
      <c r="L41" s="1429"/>
      <c r="M41" s="1860"/>
      <c r="N41" s="1860"/>
      <c r="O41" s="1860"/>
      <c r="P41" s="1860"/>
      <c r="Q41" s="1429"/>
      <c r="R41" s="1429"/>
    </row>
    <row r="42" spans="2:18" x14ac:dyDescent="0.25">
      <c r="B42" s="1285"/>
      <c r="M42" s="1860"/>
      <c r="N42" s="1860"/>
      <c r="O42" s="1860"/>
      <c r="P42" s="1860"/>
      <c r="Q42" s="1860"/>
      <c r="R42" s="1860"/>
    </row>
    <row r="43" spans="2:18" x14ac:dyDescent="0.25">
      <c r="B43" s="1285" t="s">
        <v>460</v>
      </c>
      <c r="M43" s="1860"/>
      <c r="N43" s="1860"/>
      <c r="O43" s="1860"/>
      <c r="P43" s="1860"/>
      <c r="Q43" s="1860"/>
      <c r="R43" s="1860"/>
    </row>
    <row r="44" spans="2:18" s="1860" customFormat="1" x14ac:dyDescent="0.25">
      <c r="B44" s="1285"/>
    </row>
    <row r="45" spans="2:18" x14ac:dyDescent="0.25">
      <c r="B45" s="2389" t="s">
        <v>4</v>
      </c>
      <c r="C45" s="2301" t="s">
        <v>5</v>
      </c>
      <c r="E45" s="2316" t="s">
        <v>437</v>
      </c>
      <c r="F45" s="2316"/>
      <c r="H45" s="2316" t="s">
        <v>438</v>
      </c>
      <c r="I45" s="2316"/>
      <c r="K45" s="2316" t="s">
        <v>439</v>
      </c>
      <c r="L45" s="2316"/>
      <c r="M45" s="1860"/>
      <c r="N45" s="2285" t="s">
        <v>588</v>
      </c>
      <c r="O45" s="2285" t="s">
        <v>7</v>
      </c>
      <c r="P45" s="1860"/>
      <c r="Q45" s="2316" t="s">
        <v>438</v>
      </c>
      <c r="R45" s="2316"/>
    </row>
    <row r="46" spans="2:18" x14ac:dyDescent="0.25">
      <c r="B46" s="2390"/>
      <c r="C46" s="2289"/>
      <c r="E46" s="2317" t="s">
        <v>440</v>
      </c>
      <c r="F46" s="2317"/>
      <c r="H46" s="2317" t="s">
        <v>661</v>
      </c>
      <c r="I46" s="2317"/>
      <c r="K46" s="2317" t="s">
        <v>440</v>
      </c>
      <c r="L46" s="2317"/>
      <c r="M46" s="1860"/>
      <c r="N46" s="2286"/>
      <c r="O46" s="2286"/>
      <c r="P46" s="1860"/>
      <c r="Q46" s="2317" t="s">
        <v>697</v>
      </c>
      <c r="R46" s="2317"/>
    </row>
    <row r="47" spans="2:18" x14ac:dyDescent="0.25">
      <c r="B47" s="2390"/>
      <c r="C47" s="2290"/>
      <c r="E47" s="465">
        <v>2017</v>
      </c>
      <c r="F47" s="465">
        <v>2016</v>
      </c>
      <c r="H47" s="465">
        <v>2017</v>
      </c>
      <c r="I47" s="465">
        <v>2016</v>
      </c>
      <c r="K47" s="465">
        <v>2017</v>
      </c>
      <c r="L47" s="465">
        <v>2016</v>
      </c>
      <c r="M47" s="1860"/>
      <c r="N47" s="2287"/>
      <c r="O47" s="2287"/>
      <c r="P47" s="1860"/>
      <c r="Q47" s="465">
        <v>2017</v>
      </c>
      <c r="R47" s="465">
        <v>2016</v>
      </c>
    </row>
    <row r="48" spans="2:18" x14ac:dyDescent="0.25">
      <c r="M48" s="1860"/>
      <c r="N48" s="1860"/>
      <c r="O48" s="1860"/>
      <c r="P48" s="1860"/>
      <c r="Q48" s="1860"/>
      <c r="R48" s="1860"/>
    </row>
    <row r="49" spans="2:18" x14ac:dyDescent="0.25">
      <c r="B49" s="505" t="s">
        <v>59</v>
      </c>
      <c r="E49" s="1431"/>
      <c r="F49" s="1431"/>
      <c r="G49" s="1430"/>
      <c r="H49" s="1432"/>
      <c r="I49" s="1432"/>
      <c r="J49" s="1430"/>
      <c r="K49" s="1432"/>
      <c r="L49" s="1432"/>
      <c r="M49" s="1860"/>
      <c r="N49" s="1860"/>
      <c r="O49" s="1860"/>
      <c r="P49" s="1860"/>
      <c r="Q49" s="1432"/>
      <c r="R49" s="1432"/>
    </row>
    <row r="50" spans="2:18" x14ac:dyDescent="0.25">
      <c r="B50" s="1329" t="s">
        <v>160</v>
      </c>
      <c r="C50" s="2058" t="str">
        <f>VLOOKUP(B50,'FX rates'!$B$9:$C$114, 2,FALSE)</f>
        <v>HUF</v>
      </c>
      <c r="E50" s="1433">
        <v>307897</v>
      </c>
      <c r="F50" s="1433">
        <v>229085</v>
      </c>
      <c r="G50" s="1430"/>
      <c r="H50" s="1433">
        <v>109234</v>
      </c>
      <c r="I50" s="1433">
        <v>61432.849255000001</v>
      </c>
      <c r="J50" s="1430"/>
      <c r="K50" s="1672">
        <v>4429</v>
      </c>
      <c r="L50" s="1672">
        <v>4520</v>
      </c>
      <c r="N50" s="890">
        <f>VLOOKUP(B50,'FX rates'!$B$9:$K$114,4,FALSE)</f>
        <v>258.89727800000003</v>
      </c>
      <c r="O50" s="1055">
        <f>VLOOKUP(B50,'FX rates'!$B$9:$K$114,5,FALSE)</f>
        <v>293.32799999999997</v>
      </c>
      <c r="Q50" s="1433">
        <f t="shared" si="0"/>
        <v>421.92023355301552</v>
      </c>
      <c r="R50" s="1433">
        <f t="shared" si="1"/>
        <v>209.43397580524194</v>
      </c>
    </row>
    <row r="51" spans="2:18" x14ac:dyDescent="0.25">
      <c r="B51" s="1328" t="s">
        <v>162</v>
      </c>
      <c r="C51" s="2060" t="str">
        <f>VLOOKUP(B51,'FX rates'!$B$9:$C$114, 2,FALSE)</f>
        <v>AED</v>
      </c>
      <c r="E51" s="1434">
        <v>140615</v>
      </c>
      <c r="F51" s="1434">
        <v>174984</v>
      </c>
      <c r="G51" s="1430"/>
      <c r="H51" s="1434">
        <v>4399.7700000000004</v>
      </c>
      <c r="I51" s="1434">
        <v>4612.8</v>
      </c>
      <c r="J51" s="1430"/>
      <c r="K51" s="1671">
        <v>1144</v>
      </c>
      <c r="L51" s="1671">
        <v>707</v>
      </c>
      <c r="N51" s="892">
        <f>VLOOKUP(B51,'FX rates'!$B$9:$K$114,4,FALSE)</f>
        <v>3.672631</v>
      </c>
      <c r="O51" s="1237">
        <f>VLOOKUP(B51,'FX rates'!$B$9:$K$114,5,FALSE)</f>
        <v>3.6718999999999999</v>
      </c>
      <c r="Q51" s="1434">
        <f t="shared" si="0"/>
        <v>1197.9885809382974</v>
      </c>
      <c r="R51" s="1434">
        <f t="shared" si="1"/>
        <v>1256.2433617473243</v>
      </c>
    </row>
    <row r="52" spans="2:18" x14ac:dyDescent="0.25">
      <c r="B52" s="1669" t="s">
        <v>166</v>
      </c>
      <c r="C52" s="2062" t="str">
        <f>VLOOKUP(B52,'FX rates'!$B$9:$C$114, 2,FALSE)</f>
        <v>EUR</v>
      </c>
      <c r="E52" s="1670">
        <v>8532200</v>
      </c>
      <c r="F52" s="1670">
        <v>12042307</v>
      </c>
      <c r="G52" s="1430"/>
      <c r="H52" s="1434">
        <v>761053.01360099996</v>
      </c>
      <c r="I52" s="1434">
        <v>928232.85687066952</v>
      </c>
      <c r="J52" s="1430"/>
      <c r="K52" s="1671" t="s">
        <v>123</v>
      </c>
      <c r="L52" s="1671" t="s">
        <v>123</v>
      </c>
      <c r="N52" s="892">
        <f>VLOOKUP(B52,'FX rates'!$B$9:$K$114,4,FALSE)</f>
        <v>0.83469599999999999</v>
      </c>
      <c r="O52" s="1237">
        <f>VLOOKUP(B52,'FX rates'!$B$9:$K$114,5,FALSE)</f>
        <v>0.95010099999999997</v>
      </c>
      <c r="Q52" s="1434">
        <f t="shared" si="0"/>
        <v>911772.68562566489</v>
      </c>
      <c r="R52" s="1434">
        <f t="shared" si="1"/>
        <v>976983.34900254768</v>
      </c>
    </row>
    <row r="53" spans="2:18" x14ac:dyDescent="0.25">
      <c r="B53" s="1330" t="s">
        <v>177</v>
      </c>
      <c r="C53" s="2061" t="str">
        <f>VLOOKUP(B53,'FX rates'!$B$9:$C$114, 2,FALSE)</f>
        <v>PLN</v>
      </c>
      <c r="E53" s="1435">
        <v>4582943</v>
      </c>
      <c r="F53" s="1435">
        <v>4793681</v>
      </c>
      <c r="G53" s="1430"/>
      <c r="H53" s="1435">
        <v>213779.6</v>
      </c>
      <c r="I53" s="1435">
        <v>173675</v>
      </c>
      <c r="J53" s="1430"/>
      <c r="K53" s="1673">
        <v>60267</v>
      </c>
      <c r="L53" s="1673">
        <v>73235</v>
      </c>
      <c r="N53" s="894">
        <f>VLOOKUP(B53,'FX rates'!$B$9:$K$114,4,FALSE)</f>
        <v>3.4840659999999999</v>
      </c>
      <c r="O53" s="1056">
        <f>VLOOKUP(B53,'FX rates'!$B$9:$K$114,5,FALSE)</f>
        <v>4.1783000000000001</v>
      </c>
      <c r="Q53" s="1435">
        <f t="shared" si="0"/>
        <v>61359.227982477947</v>
      </c>
      <c r="R53" s="1435">
        <f t="shared" si="1"/>
        <v>41565.947873537087</v>
      </c>
    </row>
    <row r="54" spans="2:18" x14ac:dyDescent="0.25">
      <c r="B54" s="21"/>
      <c r="C54" s="435"/>
      <c r="E54" s="132"/>
      <c r="F54" s="132"/>
      <c r="G54" s="132"/>
      <c r="H54" s="132"/>
      <c r="I54" s="132"/>
      <c r="J54" s="132"/>
      <c r="K54" s="1860"/>
      <c r="L54" s="1860"/>
      <c r="M54" s="1860"/>
      <c r="N54" s="1860"/>
      <c r="O54" s="1860"/>
      <c r="P54" s="1860"/>
      <c r="Q54" s="132"/>
      <c r="R54" s="132"/>
    </row>
    <row r="55" spans="2:18" x14ac:dyDescent="0.25">
      <c r="B55" s="1285"/>
      <c r="C55" s="209"/>
      <c r="K55" s="1860"/>
      <c r="L55" s="1860"/>
      <c r="M55" s="1860"/>
      <c r="N55" s="1860"/>
      <c r="O55" s="1860"/>
      <c r="P55" s="1860"/>
      <c r="Q55" s="1860"/>
      <c r="R55" s="1860"/>
    </row>
    <row r="56" spans="2:18" x14ac:dyDescent="0.25">
      <c r="B56" s="1285" t="s">
        <v>462</v>
      </c>
      <c r="C56" s="209"/>
      <c r="K56" s="1860"/>
      <c r="L56" s="1860"/>
      <c r="M56" s="1860"/>
      <c r="N56" s="1860"/>
      <c r="O56" s="1860"/>
      <c r="P56" s="1860"/>
      <c r="Q56" s="1860"/>
      <c r="R56" s="1860"/>
    </row>
    <row r="57" spans="2:18" s="1860" customFormat="1" x14ac:dyDescent="0.25">
      <c r="B57" s="1285"/>
    </row>
    <row r="58" spans="2:18" x14ac:dyDescent="0.25">
      <c r="B58" s="2313" t="s">
        <v>4</v>
      </c>
      <c r="C58" s="2301" t="s">
        <v>5</v>
      </c>
      <c r="E58" s="2316" t="s">
        <v>437</v>
      </c>
      <c r="F58" s="2316"/>
      <c r="H58" s="2316" t="s">
        <v>438</v>
      </c>
      <c r="I58" s="2316"/>
      <c r="K58" s="2316" t="s">
        <v>439</v>
      </c>
      <c r="L58" s="2316"/>
      <c r="M58" s="1860"/>
      <c r="N58" s="2285" t="s">
        <v>588</v>
      </c>
      <c r="O58" s="2285" t="s">
        <v>7</v>
      </c>
      <c r="P58" s="1860"/>
      <c r="Q58" s="2316" t="s">
        <v>438</v>
      </c>
      <c r="R58" s="2316"/>
    </row>
    <row r="59" spans="2:18" x14ac:dyDescent="0.25">
      <c r="B59" s="2314"/>
      <c r="C59" s="2289"/>
      <c r="E59" s="2317" t="s">
        <v>440</v>
      </c>
      <c r="F59" s="2317"/>
      <c r="H59" s="2317" t="s">
        <v>661</v>
      </c>
      <c r="I59" s="2317"/>
      <c r="K59" s="2317" t="s">
        <v>440</v>
      </c>
      <c r="L59" s="2317"/>
      <c r="N59" s="2286"/>
      <c r="O59" s="2286"/>
      <c r="P59" s="1860"/>
      <c r="Q59" s="2317" t="s">
        <v>697</v>
      </c>
      <c r="R59" s="2317"/>
    </row>
    <row r="60" spans="2:18" x14ac:dyDescent="0.25">
      <c r="B60" s="2315"/>
      <c r="C60" s="2290"/>
      <c r="E60" s="465">
        <v>2017</v>
      </c>
      <c r="F60" s="465">
        <v>2016</v>
      </c>
      <c r="H60" s="465">
        <v>2017</v>
      </c>
      <c r="I60" s="465">
        <v>2016</v>
      </c>
      <c r="K60" s="465">
        <v>2017</v>
      </c>
      <c r="L60" s="465">
        <v>2016</v>
      </c>
      <c r="N60" s="2287"/>
      <c r="O60" s="2287"/>
      <c r="P60" s="1860"/>
      <c r="Q60" s="465">
        <v>2017</v>
      </c>
      <c r="R60" s="465">
        <v>2016</v>
      </c>
    </row>
    <row r="61" spans="2:18" ht="14.25" customHeight="1" x14ac:dyDescent="0.25">
      <c r="B61" s="503"/>
      <c r="E61" s="504"/>
      <c r="F61" s="504"/>
      <c r="G61" s="102"/>
      <c r="H61" s="504"/>
      <c r="I61" s="504"/>
      <c r="J61" s="102"/>
      <c r="K61" s="504"/>
      <c r="L61" s="504"/>
      <c r="N61" s="1860"/>
      <c r="O61" s="1860"/>
      <c r="P61" s="1860"/>
      <c r="Q61" s="504" t="e">
        <f t="shared" si="0"/>
        <v>#DIV/0!</v>
      </c>
      <c r="R61" s="504" t="e">
        <f t="shared" si="1"/>
        <v>#DIV/0!</v>
      </c>
    </row>
    <row r="62" spans="2:18" x14ac:dyDescent="0.25">
      <c r="B62" s="505" t="s">
        <v>8</v>
      </c>
      <c r="E62" s="132"/>
      <c r="F62" s="132"/>
      <c r="G62" s="132"/>
      <c r="H62" s="132"/>
      <c r="I62" s="132"/>
      <c r="J62" s="132"/>
      <c r="K62" s="132"/>
      <c r="L62" s="132"/>
      <c r="N62" s="1860"/>
      <c r="O62" s="1860"/>
      <c r="P62" s="1860"/>
      <c r="Q62" s="132"/>
      <c r="R62" s="132"/>
    </row>
    <row r="63" spans="2:18" x14ac:dyDescent="0.25">
      <c r="B63" s="2049" t="s">
        <v>136</v>
      </c>
      <c r="C63" s="2056" t="str">
        <f>VLOOKUP(B63,'FX rates'!$B$9:$C$114, 2,FALSE)</f>
        <v>USD</v>
      </c>
      <c r="E63" s="1282">
        <v>75136976</v>
      </c>
      <c r="F63" s="1279">
        <v>115267450</v>
      </c>
      <c r="G63" s="132"/>
      <c r="H63" s="1280" t="s">
        <v>123</v>
      </c>
      <c r="I63" s="1281" t="s">
        <v>123</v>
      </c>
      <c r="J63" s="132"/>
      <c r="K63" s="1282" t="s">
        <v>123</v>
      </c>
      <c r="L63" s="1279" t="s">
        <v>123</v>
      </c>
      <c r="N63" s="1306">
        <f>VLOOKUP(B63,'FX rates'!$B$9:$K$114,4,FALSE)</f>
        <v>1</v>
      </c>
      <c r="O63" s="2043">
        <f>VLOOKUP(B63,'FX rates'!$B$9:$K$114,5,FALSE)</f>
        <v>1</v>
      </c>
      <c r="Q63" s="1280" t="str">
        <f t="shared" si="0"/>
        <v>NA</v>
      </c>
      <c r="R63" s="1281" t="str">
        <f t="shared" si="1"/>
        <v>NA</v>
      </c>
    </row>
    <row r="64" spans="2:18" x14ac:dyDescent="0.25">
      <c r="B64" s="3"/>
      <c r="E64" s="1860"/>
      <c r="N64" s="1860"/>
      <c r="O64" s="1860"/>
      <c r="P64" s="1860"/>
      <c r="Q64" s="1860"/>
      <c r="R64" s="1860"/>
    </row>
    <row r="65" spans="2:18" x14ac:dyDescent="0.25">
      <c r="B65" s="1285"/>
      <c r="N65" s="1860"/>
      <c r="O65" s="1860"/>
      <c r="P65" s="1860"/>
      <c r="Q65" s="1860"/>
      <c r="R65" s="1860"/>
    </row>
    <row r="66" spans="2:18" x14ac:dyDescent="0.25">
      <c r="B66" s="1285" t="s">
        <v>447</v>
      </c>
      <c r="N66" s="1860"/>
      <c r="O66" s="1860"/>
      <c r="P66" s="1860"/>
      <c r="Q66" s="1860"/>
      <c r="R66" s="1860"/>
    </row>
    <row r="67" spans="2:18" s="1860" customFormat="1" x14ac:dyDescent="0.25">
      <c r="B67" s="1285"/>
    </row>
    <row r="68" spans="2:18" x14ac:dyDescent="0.25">
      <c r="B68" s="2313" t="s">
        <v>4</v>
      </c>
      <c r="C68" s="2301" t="s">
        <v>5</v>
      </c>
      <c r="E68" s="2316" t="s">
        <v>437</v>
      </c>
      <c r="F68" s="2316"/>
      <c r="H68" s="2316" t="s">
        <v>438</v>
      </c>
      <c r="I68" s="2316"/>
      <c r="K68" s="2316" t="s">
        <v>439</v>
      </c>
      <c r="L68" s="2316"/>
      <c r="N68" s="2285" t="s">
        <v>588</v>
      </c>
      <c r="O68" s="2285" t="s">
        <v>7</v>
      </c>
      <c r="P68" s="1860"/>
      <c r="Q68" s="2316" t="s">
        <v>438</v>
      </c>
      <c r="R68" s="2316"/>
    </row>
    <row r="69" spans="2:18" x14ac:dyDescent="0.25">
      <c r="B69" s="2314"/>
      <c r="C69" s="2289"/>
      <c r="E69" s="2317" t="s">
        <v>440</v>
      </c>
      <c r="F69" s="2317"/>
      <c r="H69" s="2317" t="s">
        <v>661</v>
      </c>
      <c r="I69" s="2317"/>
      <c r="K69" s="2317" t="s">
        <v>440</v>
      </c>
      <c r="L69" s="2317"/>
      <c r="N69" s="2286"/>
      <c r="O69" s="2286"/>
      <c r="P69" s="1860"/>
      <c r="Q69" s="2317" t="s">
        <v>697</v>
      </c>
      <c r="R69" s="2317"/>
    </row>
    <row r="70" spans="2:18" x14ac:dyDescent="0.25">
      <c r="B70" s="2315"/>
      <c r="C70" s="2290"/>
      <c r="E70" s="465">
        <v>2017</v>
      </c>
      <c r="F70" s="465">
        <v>2016</v>
      </c>
      <c r="H70" s="465">
        <v>2017</v>
      </c>
      <c r="I70" s="465">
        <v>2016</v>
      </c>
      <c r="K70" s="465">
        <v>2017</v>
      </c>
      <c r="L70" s="465">
        <v>2016</v>
      </c>
      <c r="N70" s="2287"/>
      <c r="O70" s="2287"/>
      <c r="P70" s="1860"/>
      <c r="Q70" s="465">
        <v>2017</v>
      </c>
      <c r="R70" s="465">
        <v>2016</v>
      </c>
    </row>
    <row r="71" spans="2:18" x14ac:dyDescent="0.25">
      <c r="B71" s="503"/>
      <c r="E71" s="504"/>
      <c r="F71" s="504"/>
      <c r="G71" s="102"/>
      <c r="H71" s="504"/>
      <c r="I71" s="504"/>
      <c r="J71" s="102"/>
      <c r="K71" s="504"/>
      <c r="L71" s="504"/>
      <c r="N71" s="1860"/>
      <c r="O71" s="1860"/>
      <c r="P71" s="1860"/>
      <c r="Q71" s="504"/>
      <c r="R71" s="504"/>
    </row>
    <row r="72" spans="2:18" x14ac:dyDescent="0.25">
      <c r="B72" s="505" t="s">
        <v>59</v>
      </c>
      <c r="C72" s="435"/>
      <c r="E72" s="132"/>
      <c r="F72" s="132"/>
      <c r="G72" s="132"/>
      <c r="H72" s="132"/>
      <c r="I72" s="132"/>
      <c r="J72" s="132"/>
      <c r="K72" s="132"/>
      <c r="L72" s="132"/>
      <c r="N72" s="1860"/>
      <c r="O72" s="1860"/>
      <c r="P72" s="1860"/>
      <c r="Q72" s="132"/>
      <c r="R72" s="132"/>
    </row>
    <row r="73" spans="2:18" x14ac:dyDescent="0.25">
      <c r="B73" s="1674" t="s">
        <v>166</v>
      </c>
      <c r="C73" s="2063" t="str">
        <f>VLOOKUP(B73,'FX rates'!$B$9:$C$114, 2,FALSE)</f>
        <v>EUR</v>
      </c>
      <c r="E73" s="1675">
        <v>1734491</v>
      </c>
      <c r="F73" s="1675">
        <v>235912</v>
      </c>
      <c r="G73" s="132"/>
      <c r="H73" s="1433">
        <v>1218905</v>
      </c>
      <c r="I73" s="1433">
        <v>162316</v>
      </c>
      <c r="J73" s="132"/>
      <c r="K73" s="1675">
        <v>162372</v>
      </c>
      <c r="L73" s="1675">
        <v>39207</v>
      </c>
      <c r="N73" s="890">
        <f>VLOOKUP(B73,'FX rates'!$B$9:$K$114,4,FALSE)</f>
        <v>0.83469599999999999</v>
      </c>
      <c r="O73" s="1055">
        <f>VLOOKUP(B73,'FX rates'!$B$9:$K$114,5,FALSE)</f>
        <v>0.95010099999999997</v>
      </c>
      <c r="Q73" s="1433">
        <f t="shared" si="0"/>
        <v>1460298.1205133365</v>
      </c>
      <c r="R73" s="1433">
        <f t="shared" si="1"/>
        <v>170840.78429556437</v>
      </c>
    </row>
    <row r="74" spans="2:18" x14ac:dyDescent="0.25">
      <c r="B74" s="1330" t="s">
        <v>177</v>
      </c>
      <c r="C74" s="2061" t="str">
        <f>VLOOKUP(B74,'FX rates'!$B$9:$C$114, 2,FALSE)</f>
        <v>PLN</v>
      </c>
      <c r="E74" s="1676">
        <v>2537</v>
      </c>
      <c r="F74" s="1676">
        <v>336</v>
      </c>
      <c r="G74" s="132"/>
      <c r="H74" s="1435">
        <v>275.19</v>
      </c>
      <c r="I74" s="1435">
        <v>36.4</v>
      </c>
      <c r="J74" s="132"/>
      <c r="K74" s="1676">
        <v>100</v>
      </c>
      <c r="L74" s="1676">
        <v>10</v>
      </c>
      <c r="N74" s="894">
        <f>VLOOKUP(B74,'FX rates'!$B$9:$K$114,4,FALSE)</f>
        <v>3.4840659999999999</v>
      </c>
      <c r="O74" s="1056">
        <f>VLOOKUP(B74,'FX rates'!$B$9:$K$114,5,FALSE)</f>
        <v>4.1783000000000001</v>
      </c>
      <c r="Q74" s="1435">
        <f t="shared" si="0"/>
        <v>78.985300508084521</v>
      </c>
      <c r="R74" s="1435">
        <f t="shared" si="1"/>
        <v>8.7116769978220798</v>
      </c>
    </row>
    <row r="75" spans="2:18" s="1860" customFormat="1" x14ac:dyDescent="0.25">
      <c r="B75" s="1507"/>
      <c r="C75" s="435"/>
      <c r="E75" s="2050"/>
      <c r="F75" s="2050"/>
      <c r="G75" s="132"/>
      <c r="H75" s="1431"/>
      <c r="I75" s="1431"/>
      <c r="J75" s="132"/>
      <c r="K75" s="2050"/>
      <c r="L75" s="2050"/>
      <c r="N75" s="53"/>
      <c r="O75" s="44"/>
      <c r="Q75" s="1431"/>
      <c r="R75" s="1431"/>
    </row>
    <row r="76" spans="2:18" ht="15.75" customHeight="1" x14ac:dyDescent="0.25">
      <c r="B76" s="1507"/>
      <c r="E76" s="1677"/>
      <c r="F76" s="1677"/>
      <c r="G76" s="132"/>
      <c r="H76" s="479"/>
      <c r="I76" s="479"/>
      <c r="J76" s="132"/>
      <c r="K76" s="1677"/>
      <c r="L76" s="1677"/>
      <c r="N76" s="1860"/>
      <c r="O76" s="1860"/>
      <c r="P76" s="1860"/>
      <c r="Q76" s="479"/>
      <c r="R76" s="479"/>
    </row>
    <row r="77" spans="2:18" ht="15.75" customHeight="1" x14ac:dyDescent="0.25">
      <c r="B77" s="1285" t="s">
        <v>582</v>
      </c>
      <c r="N77" s="1860"/>
      <c r="O77" s="1860"/>
      <c r="P77" s="1860"/>
      <c r="Q77" s="1860"/>
      <c r="R77" s="1860"/>
    </row>
    <row r="78" spans="2:18" s="1860" customFormat="1" ht="15.75" customHeight="1" x14ac:dyDescent="0.25">
      <c r="B78" s="1285"/>
    </row>
    <row r="79" spans="2:18" ht="15.75" customHeight="1" x14ac:dyDescent="0.25">
      <c r="B79" s="2313" t="s">
        <v>4</v>
      </c>
      <c r="C79" s="2301" t="s">
        <v>5</v>
      </c>
      <c r="E79" s="2316" t="s">
        <v>437</v>
      </c>
      <c r="F79" s="2316"/>
      <c r="H79" s="2316" t="s">
        <v>438</v>
      </c>
      <c r="I79" s="2316"/>
      <c r="K79" s="2316" t="s">
        <v>439</v>
      </c>
      <c r="L79" s="2316"/>
      <c r="N79" s="2285" t="s">
        <v>588</v>
      </c>
      <c r="O79" s="2285" t="s">
        <v>7</v>
      </c>
      <c r="P79" s="1860"/>
      <c r="Q79" s="2316" t="s">
        <v>438</v>
      </c>
      <c r="R79" s="2316"/>
    </row>
    <row r="80" spans="2:18" ht="15.75" customHeight="1" x14ac:dyDescent="0.25">
      <c r="B80" s="2314"/>
      <c r="C80" s="2289"/>
      <c r="E80" s="2317" t="s">
        <v>440</v>
      </c>
      <c r="F80" s="2317"/>
      <c r="H80" s="2317" t="s">
        <v>661</v>
      </c>
      <c r="I80" s="2317"/>
      <c r="K80" s="2317" t="s">
        <v>440</v>
      </c>
      <c r="L80" s="2317"/>
      <c r="N80" s="2286"/>
      <c r="O80" s="2286"/>
      <c r="P80" s="1860"/>
      <c r="Q80" s="2317" t="s">
        <v>697</v>
      </c>
      <c r="R80" s="2317"/>
    </row>
    <row r="81" spans="2:18" ht="15.75" customHeight="1" x14ac:dyDescent="0.25">
      <c r="B81" s="2315"/>
      <c r="C81" s="2290"/>
      <c r="E81" s="465">
        <v>2017</v>
      </c>
      <c r="F81" s="465">
        <v>2016</v>
      </c>
      <c r="H81" s="465">
        <v>2017</v>
      </c>
      <c r="I81" s="465">
        <v>2016</v>
      </c>
      <c r="K81" s="465">
        <v>2017</v>
      </c>
      <c r="L81" s="465">
        <v>2016</v>
      </c>
      <c r="N81" s="2287"/>
      <c r="O81" s="2287"/>
      <c r="P81" s="1860"/>
      <c r="Q81" s="465">
        <v>2017</v>
      </c>
      <c r="R81" s="465">
        <v>2016</v>
      </c>
    </row>
    <row r="82" spans="2:18" ht="15.75" customHeight="1" x14ac:dyDescent="0.25">
      <c r="B82" s="503"/>
      <c r="E82" s="504"/>
      <c r="F82" s="504"/>
      <c r="G82" s="102"/>
      <c r="H82" s="504"/>
      <c r="I82" s="504"/>
      <c r="J82" s="102"/>
      <c r="K82" s="504"/>
      <c r="L82" s="504"/>
      <c r="N82" s="1860"/>
      <c r="O82" s="1860"/>
      <c r="P82" s="1860"/>
      <c r="Q82" s="504" t="e">
        <f t="shared" ref="Q82:Q143" si="2">IF(H82="NA", "NA", H82/N82)</f>
        <v>#DIV/0!</v>
      </c>
      <c r="R82" s="504" t="e">
        <f t="shared" ref="R82:R143" si="3">IF(I82="NA", "NA", I82/O82)</f>
        <v>#DIV/0!</v>
      </c>
    </row>
    <row r="83" spans="2:18" ht="15.75" customHeight="1" x14ac:dyDescent="0.25">
      <c r="B83" s="505" t="s">
        <v>59</v>
      </c>
      <c r="C83" s="2064"/>
      <c r="E83" s="132"/>
      <c r="F83" s="132"/>
      <c r="G83" s="132"/>
      <c r="H83" s="132"/>
      <c r="I83" s="132"/>
      <c r="J83" s="132"/>
      <c r="K83" s="132"/>
      <c r="L83" s="132"/>
      <c r="N83" s="1860"/>
      <c r="O83" s="1860"/>
      <c r="P83" s="1860"/>
      <c r="Q83" s="132"/>
      <c r="R83" s="132"/>
    </row>
    <row r="84" spans="2:18" ht="15.75" customHeight="1" x14ac:dyDescent="0.25">
      <c r="B84" s="1674" t="s">
        <v>166</v>
      </c>
      <c r="C84" s="2063" t="str">
        <f>VLOOKUP(B84,'FX rates'!$B$9:$C$114, 2,FALSE)</f>
        <v>EUR</v>
      </c>
      <c r="E84" s="1675">
        <v>15463</v>
      </c>
      <c r="F84" s="1675">
        <v>16610</v>
      </c>
      <c r="G84" s="132"/>
      <c r="H84" s="1433">
        <v>1998</v>
      </c>
      <c r="I84" s="1433">
        <v>1861</v>
      </c>
      <c r="J84" s="132"/>
      <c r="K84" s="1675">
        <v>20</v>
      </c>
      <c r="L84" s="1675">
        <v>138</v>
      </c>
      <c r="N84" s="890">
        <f>VLOOKUP(B84,'FX rates'!$B$9:$K$114,4,FALSE)</f>
        <v>0.83469599999999999</v>
      </c>
      <c r="O84" s="1055">
        <f>VLOOKUP(B84,'FX rates'!$B$9:$K$114,5,FALSE)</f>
        <v>0.95010099999999997</v>
      </c>
      <c r="Q84" s="1433">
        <f t="shared" si="2"/>
        <v>2393.6858449064089</v>
      </c>
      <c r="R84" s="1433">
        <f t="shared" si="3"/>
        <v>1958.7391235247621</v>
      </c>
    </row>
    <row r="85" spans="2:18" ht="15.75" customHeight="1" x14ac:dyDescent="0.25">
      <c r="B85" s="1330" t="s">
        <v>177</v>
      </c>
      <c r="C85" s="2061" t="str">
        <f>VLOOKUP(B85,'FX rates'!$B$9:$C$114, 2,FALSE)</f>
        <v>PLN</v>
      </c>
      <c r="E85" s="1676">
        <v>4862</v>
      </c>
      <c r="F85" s="1676">
        <v>3971</v>
      </c>
      <c r="G85" s="132"/>
      <c r="H85" s="1435">
        <v>538.99</v>
      </c>
      <c r="I85" s="1435">
        <v>449.5</v>
      </c>
      <c r="J85" s="132"/>
      <c r="K85" s="1676">
        <v>1</v>
      </c>
      <c r="L85" s="1676">
        <v>3</v>
      </c>
      <c r="N85" s="894">
        <f>VLOOKUP(B85,'FX rates'!$B$9:$K$114,4,FALSE)</f>
        <v>3.4840659999999999</v>
      </c>
      <c r="O85" s="1056">
        <f>VLOOKUP(B85,'FX rates'!$B$9:$K$114,5,FALSE)</f>
        <v>4.1783000000000001</v>
      </c>
      <c r="Q85" s="1435">
        <f t="shared" si="2"/>
        <v>154.70143217723202</v>
      </c>
      <c r="R85" s="1435">
        <f t="shared" si="3"/>
        <v>107.57963765167652</v>
      </c>
    </row>
    <row r="86" spans="2:18" ht="15.75" customHeight="1" x14ac:dyDescent="0.25">
      <c r="B86" s="1507"/>
      <c r="C86" s="2065"/>
      <c r="E86" s="471"/>
      <c r="F86" s="471"/>
      <c r="G86" s="132"/>
      <c r="H86" s="479"/>
      <c r="I86" s="479"/>
      <c r="N86" s="1860"/>
      <c r="O86" s="1860"/>
      <c r="P86" s="1860"/>
      <c r="Q86" s="479"/>
      <c r="R86" s="479"/>
    </row>
    <row r="87" spans="2:18" x14ac:dyDescent="0.25">
      <c r="B87" s="1285"/>
      <c r="C87" s="2065"/>
      <c r="N87" s="1860"/>
      <c r="O87" s="1860"/>
      <c r="P87" s="1860"/>
      <c r="Q87" s="1860"/>
      <c r="R87" s="1860"/>
    </row>
    <row r="88" spans="2:18" x14ac:dyDescent="0.25">
      <c r="B88" s="1285" t="s">
        <v>466</v>
      </c>
      <c r="C88" s="1677"/>
      <c r="N88" s="1860"/>
      <c r="O88" s="1860"/>
      <c r="P88" s="1860"/>
      <c r="Q88" s="1860"/>
      <c r="R88" s="1860"/>
    </row>
    <row r="89" spans="2:18" s="1860" customFormat="1" x14ac:dyDescent="0.25">
      <c r="B89" s="1285"/>
      <c r="C89" s="1677"/>
    </row>
    <row r="90" spans="2:18" x14ac:dyDescent="0.25">
      <c r="B90" s="2391" t="s">
        <v>4</v>
      </c>
      <c r="C90" s="2301" t="s">
        <v>5</v>
      </c>
      <c r="E90" s="2392" t="s">
        <v>437</v>
      </c>
      <c r="F90" s="2392"/>
      <c r="H90" s="2392" t="s">
        <v>438</v>
      </c>
      <c r="I90" s="2392"/>
      <c r="K90" s="2392" t="s">
        <v>439</v>
      </c>
      <c r="L90" s="2392"/>
      <c r="N90" s="2285" t="s">
        <v>588</v>
      </c>
      <c r="O90" s="2285" t="s">
        <v>7</v>
      </c>
      <c r="P90" s="1860"/>
      <c r="Q90" s="2316" t="s">
        <v>438</v>
      </c>
      <c r="R90" s="2316"/>
    </row>
    <row r="91" spans="2:18" x14ac:dyDescent="0.25">
      <c r="B91" s="2314"/>
      <c r="C91" s="2289"/>
      <c r="E91" s="2317" t="s">
        <v>440</v>
      </c>
      <c r="F91" s="2317"/>
      <c r="H91" s="2317" t="s">
        <v>661</v>
      </c>
      <c r="I91" s="2317"/>
      <c r="K91" s="2317" t="s">
        <v>440</v>
      </c>
      <c r="L91" s="2317"/>
      <c r="N91" s="2286"/>
      <c r="O91" s="2286"/>
      <c r="P91" s="1860"/>
      <c r="Q91" s="2317" t="s">
        <v>697</v>
      </c>
      <c r="R91" s="2317"/>
    </row>
    <row r="92" spans="2:18" x14ac:dyDescent="0.25">
      <c r="B92" s="2315"/>
      <c r="C92" s="2290"/>
      <c r="E92" s="1286">
        <v>2017</v>
      </c>
      <c r="F92" s="1286">
        <v>2016</v>
      </c>
      <c r="H92" s="1286">
        <v>2017</v>
      </c>
      <c r="I92" s="1286">
        <v>2016</v>
      </c>
      <c r="K92" s="1286">
        <v>2017</v>
      </c>
      <c r="L92" s="1286">
        <v>2016</v>
      </c>
      <c r="N92" s="2287"/>
      <c r="O92" s="2287"/>
      <c r="P92" s="1860"/>
      <c r="Q92" s="465">
        <v>2017</v>
      </c>
      <c r="R92" s="465">
        <v>2016</v>
      </c>
    </row>
    <row r="93" spans="2:18" x14ac:dyDescent="0.25">
      <c r="B93" s="531"/>
      <c r="C93" s="1677"/>
      <c r="E93" s="532"/>
      <c r="F93" s="532"/>
      <c r="G93" s="132"/>
      <c r="H93" s="532"/>
      <c r="I93" s="532"/>
      <c r="J93" s="132"/>
      <c r="K93" s="532"/>
      <c r="L93" s="532"/>
      <c r="N93" s="1860"/>
      <c r="O93" s="1860"/>
      <c r="P93" s="1860"/>
      <c r="Q93" s="532" t="e">
        <f t="shared" si="2"/>
        <v>#DIV/0!</v>
      </c>
      <c r="R93" s="532" t="e">
        <f t="shared" si="3"/>
        <v>#DIV/0!</v>
      </c>
    </row>
    <row r="94" spans="2:18" x14ac:dyDescent="0.25">
      <c r="B94" s="1287" t="s">
        <v>59</v>
      </c>
      <c r="C94" s="2065"/>
      <c r="E94" s="132"/>
      <c r="F94" s="132"/>
      <c r="G94" s="132"/>
      <c r="H94" s="483"/>
      <c r="I94" s="483"/>
      <c r="J94" s="132"/>
      <c r="K94" s="132"/>
      <c r="L94" s="132"/>
      <c r="N94" s="1860"/>
      <c r="O94" s="1860"/>
      <c r="P94" s="1860"/>
      <c r="Q94" s="483"/>
      <c r="R94" s="483"/>
    </row>
    <row r="95" spans="2:18" x14ac:dyDescent="0.25">
      <c r="B95" s="1293" t="s">
        <v>160</v>
      </c>
      <c r="C95" s="2066" t="str">
        <f>VLOOKUP(B95,'FX rates'!$B$9:$C$114, 2,FALSE)</f>
        <v>HUF</v>
      </c>
      <c r="E95" s="1294">
        <v>21100</v>
      </c>
      <c r="F95" s="1295">
        <v>10550</v>
      </c>
      <c r="G95" s="132"/>
      <c r="H95" s="1296">
        <v>6219.49</v>
      </c>
      <c r="I95" s="1297">
        <v>3268.1514499999998</v>
      </c>
      <c r="J95" s="132"/>
      <c r="K95" s="1294">
        <v>300</v>
      </c>
      <c r="L95" s="1295">
        <v>1500</v>
      </c>
      <c r="N95" s="890">
        <f>VLOOKUP(B95,'FX rates'!$B$9:$K$114,4,FALSE)</f>
        <v>258.89727800000003</v>
      </c>
      <c r="O95" s="1055">
        <f>VLOOKUP(B95,'FX rates'!$B$9:$K$114,5,FALSE)</f>
        <v>293.32799999999997</v>
      </c>
      <c r="Q95" s="1296">
        <f t="shared" si="2"/>
        <v>24.023002667490381</v>
      </c>
      <c r="R95" s="1297">
        <f t="shared" si="3"/>
        <v>11.141627972781324</v>
      </c>
    </row>
    <row r="96" spans="2:18" x14ac:dyDescent="0.25">
      <c r="B96" s="644" t="s">
        <v>162</v>
      </c>
      <c r="C96" s="2067" t="str">
        <f>VLOOKUP(B96,'FX rates'!$B$9:$C$114, 2,FALSE)</f>
        <v>AED</v>
      </c>
      <c r="E96" s="529">
        <v>302576</v>
      </c>
      <c r="F96" s="622">
        <v>334823</v>
      </c>
      <c r="G96" s="132"/>
      <c r="H96" s="631">
        <v>36.96</v>
      </c>
      <c r="I96" s="632">
        <v>39.950000000000003</v>
      </c>
      <c r="J96" s="132"/>
      <c r="K96" s="529">
        <v>12303</v>
      </c>
      <c r="L96" s="622">
        <v>8963</v>
      </c>
      <c r="N96" s="894">
        <f>VLOOKUP(B96,'FX rates'!$B$9:$K$114,4,FALSE)</f>
        <v>3.672631</v>
      </c>
      <c r="O96" s="1056">
        <f>VLOOKUP(B96,'FX rates'!$B$9:$K$114,5,FALSE)</f>
        <v>3.6718999999999999</v>
      </c>
      <c r="Q96" s="631">
        <f t="shared" si="2"/>
        <v>10.063630133275028</v>
      </c>
      <c r="R96" s="632">
        <f t="shared" si="3"/>
        <v>10.879925923908605</v>
      </c>
    </row>
    <row r="97" spans="2:18" x14ac:dyDescent="0.25">
      <c r="C97" s="435"/>
      <c r="N97" s="1860"/>
      <c r="O97" s="1860"/>
      <c r="P97" s="1860"/>
      <c r="Q97" s="1860"/>
      <c r="R97" s="1860"/>
    </row>
    <row r="98" spans="2:18" x14ac:dyDescent="0.25">
      <c r="B98" s="1285"/>
      <c r="C98" s="435"/>
      <c r="N98" s="1860"/>
      <c r="O98" s="1860"/>
      <c r="P98" s="1860"/>
      <c r="Q98" s="1860"/>
      <c r="R98" s="1860"/>
    </row>
    <row r="99" spans="2:18" x14ac:dyDescent="0.25">
      <c r="B99" s="1285" t="s">
        <v>468</v>
      </c>
      <c r="C99" s="435"/>
      <c r="N99" s="1860"/>
      <c r="O99" s="1860"/>
      <c r="P99" s="1860"/>
      <c r="Q99" s="1860"/>
      <c r="R99" s="1860"/>
    </row>
    <row r="100" spans="2:18" s="1860" customFormat="1" x14ac:dyDescent="0.25">
      <c r="B100" s="209"/>
      <c r="C100" s="435"/>
    </row>
    <row r="101" spans="2:18" x14ac:dyDescent="0.25">
      <c r="B101" s="2391" t="s">
        <v>4</v>
      </c>
      <c r="C101" s="2301" t="s">
        <v>5</v>
      </c>
      <c r="E101" s="2392" t="s">
        <v>437</v>
      </c>
      <c r="F101" s="2392"/>
      <c r="H101" s="2392" t="s">
        <v>438</v>
      </c>
      <c r="I101" s="2392"/>
      <c r="K101" s="2392" t="s">
        <v>439</v>
      </c>
      <c r="L101" s="2392"/>
      <c r="N101" s="2285" t="s">
        <v>588</v>
      </c>
      <c r="O101" s="2285" t="s">
        <v>7</v>
      </c>
      <c r="P101" s="1860"/>
      <c r="Q101" s="2316" t="s">
        <v>438</v>
      </c>
      <c r="R101" s="2316"/>
    </row>
    <row r="102" spans="2:18" x14ac:dyDescent="0.25">
      <c r="B102" s="2314"/>
      <c r="C102" s="2289"/>
      <c r="E102" s="2317" t="s">
        <v>440</v>
      </c>
      <c r="F102" s="2317"/>
      <c r="H102" s="2317" t="s">
        <v>661</v>
      </c>
      <c r="I102" s="2317"/>
      <c r="K102" s="2317" t="s">
        <v>440</v>
      </c>
      <c r="L102" s="2317"/>
      <c r="N102" s="2286"/>
      <c r="O102" s="2286"/>
      <c r="P102" s="1860"/>
      <c r="Q102" s="2317" t="s">
        <v>697</v>
      </c>
      <c r="R102" s="2317"/>
    </row>
    <row r="103" spans="2:18" x14ac:dyDescent="0.25">
      <c r="B103" s="2315"/>
      <c r="C103" s="2290"/>
      <c r="E103" s="1286">
        <v>2017</v>
      </c>
      <c r="F103" s="1286">
        <v>2016</v>
      </c>
      <c r="H103" s="1286">
        <v>2017</v>
      </c>
      <c r="I103" s="1286">
        <v>2016</v>
      </c>
      <c r="K103" s="1286">
        <v>2017</v>
      </c>
      <c r="L103" s="1286">
        <v>2016</v>
      </c>
      <c r="N103" s="2287"/>
      <c r="O103" s="2287"/>
      <c r="P103" s="1860"/>
      <c r="Q103" s="465">
        <v>2017</v>
      </c>
      <c r="R103" s="465">
        <v>2016</v>
      </c>
    </row>
    <row r="104" spans="2:18" x14ac:dyDescent="0.25">
      <c r="B104" s="531"/>
      <c r="E104" s="532"/>
      <c r="F104" s="532"/>
      <c r="G104" s="132"/>
      <c r="H104" s="532"/>
      <c r="I104" s="532"/>
      <c r="J104" s="132"/>
      <c r="K104" s="532"/>
      <c r="L104" s="532"/>
      <c r="N104" s="1860"/>
      <c r="O104" s="1860"/>
      <c r="P104" s="1860"/>
      <c r="Q104" s="532" t="e">
        <f t="shared" si="2"/>
        <v>#DIV/0!</v>
      </c>
      <c r="R104" s="532" t="e">
        <f t="shared" si="3"/>
        <v>#DIV/0!</v>
      </c>
    </row>
    <row r="105" spans="2:18" x14ac:dyDescent="0.25">
      <c r="B105" s="1287" t="s">
        <v>59</v>
      </c>
      <c r="C105" s="435"/>
      <c r="E105" s="132"/>
      <c r="F105" s="132"/>
      <c r="G105" s="132"/>
      <c r="H105" s="483"/>
      <c r="I105" s="483"/>
      <c r="J105" s="132"/>
      <c r="K105" s="132"/>
      <c r="L105" s="132"/>
      <c r="N105" s="1860"/>
      <c r="O105" s="1860"/>
      <c r="P105" s="1860"/>
      <c r="Q105" s="483"/>
      <c r="R105" s="483"/>
    </row>
    <row r="106" spans="2:18" x14ac:dyDescent="0.25">
      <c r="B106" s="2068" t="s">
        <v>160</v>
      </c>
      <c r="C106" s="2070" t="str">
        <f>VLOOKUP(B106,'FX rates'!$B$9:$C$114, 2,FALSE)</f>
        <v>HUF</v>
      </c>
      <c r="E106" s="619">
        <v>6477100</v>
      </c>
      <c r="F106" s="620">
        <v>7368768</v>
      </c>
      <c r="G106" s="132"/>
      <c r="H106" s="627">
        <v>1911678.21</v>
      </c>
      <c r="I106" s="628">
        <v>2257693.4735126598</v>
      </c>
      <c r="J106" s="132"/>
      <c r="K106" s="619">
        <v>580216</v>
      </c>
      <c r="L106" s="620">
        <v>635847</v>
      </c>
      <c r="N106" s="890">
        <f>VLOOKUP(B106,'FX rates'!$B$9:$K$114,4,FALSE)</f>
        <v>258.89727800000003</v>
      </c>
      <c r="O106" s="1055">
        <f>VLOOKUP(B106,'FX rates'!$B$9:$K$114,5,FALSE)</f>
        <v>293.32799999999997</v>
      </c>
      <c r="Q106" s="627">
        <f t="shared" si="2"/>
        <v>7383.925488780148</v>
      </c>
      <c r="R106" s="628">
        <f t="shared" si="3"/>
        <v>7696.8222382884005</v>
      </c>
    </row>
    <row r="107" spans="2:18" x14ac:dyDescent="0.25">
      <c r="B107" s="2068" t="s">
        <v>162</v>
      </c>
      <c r="C107" s="2071" t="str">
        <f>VLOOKUP(B107,'FX rates'!$B$9:$C$114, 2,FALSE)</f>
        <v>AED</v>
      </c>
      <c r="E107" s="621">
        <v>14903699</v>
      </c>
      <c r="F107" s="528">
        <v>18097302</v>
      </c>
      <c r="G107" s="132"/>
      <c r="H107" s="629">
        <v>366555</v>
      </c>
      <c r="I107" s="630">
        <v>401884.89</v>
      </c>
      <c r="J107" s="132"/>
      <c r="K107" s="621">
        <v>216583</v>
      </c>
      <c r="L107" s="528">
        <v>238185</v>
      </c>
      <c r="N107" s="892">
        <f>VLOOKUP(B107,'FX rates'!$B$9:$K$114,4,FALSE)</f>
        <v>3.672631</v>
      </c>
      <c r="O107" s="1237">
        <f>VLOOKUP(B107,'FX rates'!$B$9:$K$114,5,FALSE)</f>
        <v>3.6718999999999999</v>
      </c>
      <c r="Q107" s="629">
        <f t="shared" si="2"/>
        <v>99807.195441088421</v>
      </c>
      <c r="R107" s="630">
        <f t="shared" si="3"/>
        <v>109448.75677442197</v>
      </c>
    </row>
    <row r="108" spans="2:18" x14ac:dyDescent="0.25">
      <c r="B108" s="2069" t="s">
        <v>177</v>
      </c>
      <c r="C108" s="2067" t="str">
        <f>VLOOKUP(B108,'FX rates'!$B$9:$C$114, 2,FALSE)</f>
        <v>PLN</v>
      </c>
      <c r="E108" s="529">
        <v>1076703</v>
      </c>
      <c r="F108" s="622">
        <v>1259323</v>
      </c>
      <c r="G108" s="132"/>
      <c r="H108" s="631">
        <v>4161.2</v>
      </c>
      <c r="I108" s="632">
        <v>5106.3200000000006</v>
      </c>
      <c r="J108" s="132"/>
      <c r="K108" s="529">
        <v>42180</v>
      </c>
      <c r="L108" s="622">
        <v>46398</v>
      </c>
      <c r="N108" s="894">
        <f>VLOOKUP(B108,'FX rates'!$B$9:$K$114,4,FALSE)</f>
        <v>3.4840659999999999</v>
      </c>
      <c r="O108" s="1056">
        <f>VLOOKUP(B108,'FX rates'!$B$9:$K$114,5,FALSE)</f>
        <v>4.1783000000000001</v>
      </c>
      <c r="Q108" s="631">
        <f t="shared" si="2"/>
        <v>1194.351656943353</v>
      </c>
      <c r="R108" s="632">
        <f t="shared" si="3"/>
        <v>1222.1046837230454</v>
      </c>
    </row>
    <row r="109" spans="2:18" x14ac:dyDescent="0.25">
      <c r="B109" s="21"/>
      <c r="C109" s="435"/>
      <c r="E109" s="132"/>
      <c r="F109" s="132"/>
      <c r="G109" s="132"/>
      <c r="H109" s="483"/>
      <c r="I109" s="483"/>
      <c r="J109" s="132"/>
      <c r="K109" s="132"/>
      <c r="L109" s="132"/>
      <c r="N109" s="1860"/>
      <c r="O109" s="1860"/>
      <c r="P109" s="1860"/>
      <c r="Q109" s="483"/>
      <c r="R109" s="483"/>
    </row>
    <row r="110" spans="2:18" x14ac:dyDescent="0.25">
      <c r="B110" s="1285"/>
      <c r="N110" s="1860"/>
      <c r="O110" s="1860"/>
      <c r="P110" s="1860"/>
      <c r="Q110" s="1860"/>
      <c r="R110" s="1860"/>
    </row>
    <row r="111" spans="2:18" x14ac:dyDescent="0.25">
      <c r="B111" s="1285" t="s">
        <v>470</v>
      </c>
      <c r="N111" s="1860"/>
      <c r="O111" s="1860"/>
      <c r="P111" s="1860"/>
      <c r="Q111" s="1860"/>
      <c r="R111" s="1860"/>
    </row>
    <row r="112" spans="2:18" s="1860" customFormat="1" x14ac:dyDescent="0.25">
      <c r="B112" s="209"/>
    </row>
    <row r="113" spans="2:18" x14ac:dyDescent="0.25">
      <c r="B113" s="2391" t="s">
        <v>4</v>
      </c>
      <c r="C113" s="2301" t="s">
        <v>5</v>
      </c>
      <c r="E113" s="2321" t="s">
        <v>437</v>
      </c>
      <c r="F113" s="2322"/>
      <c r="H113" s="2321" t="s">
        <v>438</v>
      </c>
      <c r="I113" s="2322"/>
      <c r="K113" s="2321" t="s">
        <v>439</v>
      </c>
      <c r="L113" s="2322"/>
      <c r="N113" s="2285" t="s">
        <v>588</v>
      </c>
      <c r="O113" s="2285" t="s">
        <v>7</v>
      </c>
      <c r="P113" s="1860"/>
      <c r="Q113" s="2316" t="s">
        <v>438</v>
      </c>
      <c r="R113" s="2316"/>
    </row>
    <row r="114" spans="2:18" x14ac:dyDescent="0.25">
      <c r="B114" s="2314"/>
      <c r="C114" s="2289"/>
      <c r="E114" s="2323" t="s">
        <v>440</v>
      </c>
      <c r="F114" s="2324"/>
      <c r="H114" s="2323" t="s">
        <v>661</v>
      </c>
      <c r="I114" s="2324"/>
      <c r="K114" s="2323" t="s">
        <v>440</v>
      </c>
      <c r="L114" s="2324"/>
      <c r="N114" s="2286"/>
      <c r="O114" s="2286"/>
      <c r="P114" s="1860"/>
      <c r="Q114" s="2317" t="s">
        <v>697</v>
      </c>
      <c r="R114" s="2317"/>
    </row>
    <row r="115" spans="2:18" x14ac:dyDescent="0.25">
      <c r="B115" s="2315"/>
      <c r="C115" s="2290"/>
      <c r="E115" s="1286">
        <v>2017</v>
      </c>
      <c r="F115" s="1286">
        <v>2016</v>
      </c>
      <c r="H115" s="1286">
        <v>2017</v>
      </c>
      <c r="I115" s="1286">
        <v>2016</v>
      </c>
      <c r="K115" s="1286">
        <v>2017</v>
      </c>
      <c r="L115" s="1286">
        <v>2016</v>
      </c>
      <c r="N115" s="2287"/>
      <c r="O115" s="2287"/>
      <c r="P115" s="1860"/>
      <c r="Q115" s="465">
        <v>2017</v>
      </c>
      <c r="R115" s="465">
        <v>2016</v>
      </c>
    </row>
    <row r="116" spans="2:18" x14ac:dyDescent="0.25">
      <c r="B116" s="531"/>
      <c r="E116" s="532"/>
      <c r="F116" s="532"/>
      <c r="G116" s="532"/>
      <c r="H116" s="532"/>
      <c r="I116" s="532"/>
      <c r="J116" s="532"/>
      <c r="K116" s="532"/>
      <c r="L116" s="532"/>
      <c r="N116" s="1860"/>
      <c r="O116" s="1860"/>
      <c r="P116" s="1860"/>
      <c r="Q116" s="532"/>
      <c r="R116" s="532"/>
    </row>
    <row r="117" spans="2:18" x14ac:dyDescent="0.25">
      <c r="B117" s="1287" t="s">
        <v>441</v>
      </c>
      <c r="E117" s="132"/>
      <c r="F117" s="132"/>
      <c r="G117" s="132"/>
      <c r="H117" s="132"/>
      <c r="I117" s="132"/>
      <c r="J117" s="132"/>
      <c r="K117" s="132"/>
      <c r="L117" s="132"/>
      <c r="N117" s="1860"/>
      <c r="O117" s="1860"/>
      <c r="P117" s="1860"/>
      <c r="Q117" s="132"/>
      <c r="R117" s="132"/>
    </row>
    <row r="118" spans="2:18" x14ac:dyDescent="0.25">
      <c r="B118" s="1283" t="s">
        <v>145</v>
      </c>
      <c r="C118" s="2072" t="str">
        <f>VLOOKUP(B118,'FX rates'!$B$9:$C$114, 2,FALSE)</f>
        <v>INR</v>
      </c>
      <c r="E118" s="1282">
        <v>25036</v>
      </c>
      <c r="F118" s="1279">
        <v>0</v>
      </c>
      <c r="G118" s="489"/>
      <c r="H118" s="1678">
        <v>74388.399999999994</v>
      </c>
      <c r="I118" s="1679">
        <v>0</v>
      </c>
      <c r="J118" s="489"/>
      <c r="K118" s="1290">
        <v>1341</v>
      </c>
      <c r="L118" s="1291">
        <v>0</v>
      </c>
      <c r="N118" s="1306">
        <f>VLOOKUP(B118,'FX rates'!$B$9:$K$114,4,FALSE)</f>
        <v>63.714761000000003</v>
      </c>
      <c r="O118" s="2043">
        <f>VLOOKUP(B118,'FX rates'!$B$9:$K$114,5,FALSE)</f>
        <v>67.808000000000007</v>
      </c>
      <c r="Q118" s="1678">
        <f t="shared" si="2"/>
        <v>1167.5222324070239</v>
      </c>
      <c r="R118" s="1679">
        <f>IF(I118="NA", "NA", I118/O118)</f>
        <v>0</v>
      </c>
    </row>
    <row r="119" spans="2:18" x14ac:dyDescent="0.25">
      <c r="B119" s="330"/>
      <c r="C119" s="435"/>
      <c r="E119" s="471"/>
      <c r="F119" s="471"/>
      <c r="G119" s="471"/>
      <c r="H119" s="479"/>
      <c r="I119" s="479"/>
      <c r="J119" s="471"/>
      <c r="K119" s="471"/>
      <c r="L119" s="471"/>
      <c r="N119" s="1860"/>
      <c r="O119" s="1860"/>
      <c r="P119" s="1860"/>
      <c r="Q119" s="479"/>
      <c r="R119" s="479"/>
    </row>
    <row r="120" spans="2:18" s="1860" customFormat="1" x14ac:dyDescent="0.25">
      <c r="B120" s="330"/>
      <c r="C120" s="435"/>
      <c r="E120" s="471"/>
      <c r="F120" s="471"/>
      <c r="G120" s="471"/>
      <c r="H120" s="479"/>
      <c r="I120" s="479"/>
      <c r="J120" s="471"/>
      <c r="K120" s="471"/>
      <c r="L120" s="471"/>
      <c r="Q120" s="479"/>
      <c r="R120" s="479"/>
    </row>
    <row r="121" spans="2:18" x14ac:dyDescent="0.25">
      <c r="B121" s="1285" t="s">
        <v>472</v>
      </c>
      <c r="N121" s="1860"/>
      <c r="O121" s="1860"/>
      <c r="P121" s="1860"/>
      <c r="Q121" s="1860"/>
      <c r="R121" s="1860"/>
    </row>
    <row r="122" spans="2:18" s="1860" customFormat="1" x14ac:dyDescent="0.25">
      <c r="B122" s="209"/>
    </row>
    <row r="123" spans="2:18" x14ac:dyDescent="0.25">
      <c r="B123" s="2391" t="s">
        <v>4</v>
      </c>
      <c r="C123" s="2301" t="s">
        <v>5</v>
      </c>
      <c r="E123" s="2321" t="s">
        <v>437</v>
      </c>
      <c r="F123" s="2322"/>
      <c r="H123" s="2321" t="s">
        <v>438</v>
      </c>
      <c r="I123" s="2322"/>
      <c r="K123" s="2321" t="s">
        <v>439</v>
      </c>
      <c r="L123" s="2322"/>
      <c r="N123" s="2285" t="s">
        <v>588</v>
      </c>
      <c r="O123" s="2285" t="s">
        <v>7</v>
      </c>
      <c r="P123" s="1860"/>
      <c r="Q123" s="2316" t="s">
        <v>438</v>
      </c>
      <c r="R123" s="2316"/>
    </row>
    <row r="124" spans="2:18" x14ac:dyDescent="0.25">
      <c r="B124" s="2314"/>
      <c r="C124" s="2289"/>
      <c r="E124" s="2323" t="s">
        <v>440</v>
      </c>
      <c r="F124" s="2324"/>
      <c r="H124" s="2317" t="s">
        <v>661</v>
      </c>
      <c r="I124" s="2317"/>
      <c r="K124" s="2323" t="s">
        <v>440</v>
      </c>
      <c r="L124" s="2324"/>
      <c r="N124" s="2286"/>
      <c r="O124" s="2286"/>
      <c r="P124" s="1860"/>
      <c r="Q124" s="2317" t="s">
        <v>697</v>
      </c>
      <c r="R124" s="2317"/>
    </row>
    <row r="125" spans="2:18" x14ac:dyDescent="0.25">
      <c r="B125" s="2314"/>
      <c r="C125" s="2290"/>
      <c r="E125" s="1286">
        <v>2017</v>
      </c>
      <c r="F125" s="1286">
        <v>2016</v>
      </c>
      <c r="H125" s="1286">
        <v>2017</v>
      </c>
      <c r="I125" s="1286">
        <v>2016</v>
      </c>
      <c r="K125" s="1286">
        <v>2017</v>
      </c>
      <c r="L125" s="1286">
        <v>2016</v>
      </c>
      <c r="N125" s="2287"/>
      <c r="O125" s="2287"/>
      <c r="P125" s="1860"/>
      <c r="Q125" s="465">
        <v>2017</v>
      </c>
      <c r="R125" s="465">
        <v>2016</v>
      </c>
    </row>
    <row r="126" spans="2:18" x14ac:dyDescent="0.25">
      <c r="B126" s="531"/>
      <c r="E126" s="532"/>
      <c r="F126" s="532"/>
      <c r="G126" s="532"/>
      <c r="H126" s="532"/>
      <c r="I126" s="532"/>
      <c r="J126" s="532"/>
      <c r="K126" s="532"/>
      <c r="L126" s="532"/>
      <c r="N126" s="1860"/>
      <c r="O126" s="1860"/>
      <c r="P126" s="1860"/>
      <c r="Q126" s="532"/>
      <c r="R126" s="532"/>
    </row>
    <row r="127" spans="2:18" x14ac:dyDescent="0.25">
      <c r="B127" s="1287" t="s">
        <v>441</v>
      </c>
      <c r="H127" s="196"/>
      <c r="I127" s="196"/>
      <c r="N127" s="1860"/>
      <c r="O127" s="1860"/>
      <c r="P127" s="1860"/>
      <c r="Q127" s="196"/>
      <c r="R127" s="196"/>
    </row>
    <row r="128" spans="2:18" x14ac:dyDescent="0.25">
      <c r="B128" s="1283" t="s">
        <v>145</v>
      </c>
      <c r="C128" s="2056" t="str">
        <f>VLOOKUP(B128,'FX rates'!$B$9:$C$114, 2,FALSE)</f>
        <v>INR</v>
      </c>
      <c r="E128" s="1290">
        <v>198589526</v>
      </c>
      <c r="F128" s="1291">
        <v>245077515</v>
      </c>
      <c r="G128" s="489"/>
      <c r="H128" s="1288">
        <v>51260500</v>
      </c>
      <c r="I128" s="1289">
        <v>61115400</v>
      </c>
      <c r="J128" s="489"/>
      <c r="K128" s="1290">
        <v>324013</v>
      </c>
      <c r="L128" s="1291">
        <v>259804</v>
      </c>
      <c r="N128" s="1306">
        <f>VLOOKUP(B128,'FX rates'!$B$9:$K$114,4,FALSE)</f>
        <v>63.714761000000003</v>
      </c>
      <c r="O128" s="2043">
        <f>VLOOKUP(B128,'FX rates'!$B$9:$K$114,5,FALSE)</f>
        <v>67.808000000000007</v>
      </c>
      <c r="Q128" s="1288">
        <f t="shared" si="2"/>
        <v>804530.99400310079</v>
      </c>
      <c r="R128" s="1289">
        <f t="shared" si="3"/>
        <v>901300.73147711181</v>
      </c>
    </row>
    <row r="129" spans="2:18" x14ac:dyDescent="0.25">
      <c r="B129" s="330"/>
      <c r="E129" s="1860"/>
      <c r="F129" s="489"/>
      <c r="G129" s="489"/>
      <c r="H129" s="479"/>
      <c r="I129" s="479"/>
      <c r="J129" s="471"/>
      <c r="K129" s="489"/>
      <c r="L129" s="489"/>
      <c r="N129" s="1860"/>
      <c r="O129" s="1860"/>
      <c r="Q129" s="479"/>
      <c r="R129" s="479"/>
    </row>
    <row r="130" spans="2:18" x14ac:dyDescent="0.25">
      <c r="B130" s="1287" t="s">
        <v>59</v>
      </c>
      <c r="H130" s="196"/>
      <c r="I130" s="196"/>
      <c r="N130" s="1860"/>
      <c r="O130" s="1860"/>
      <c r="Q130" s="196"/>
      <c r="R130" s="196"/>
    </row>
    <row r="131" spans="2:18" x14ac:dyDescent="0.25">
      <c r="B131" s="642" t="s">
        <v>160</v>
      </c>
      <c r="C131" s="2073" t="str">
        <f>VLOOKUP(B131,'FX rates'!$B$9:$C$114, 2,FALSE)</f>
        <v>HUF</v>
      </c>
      <c r="E131" s="512">
        <v>542</v>
      </c>
      <c r="F131" s="507">
        <v>2616</v>
      </c>
      <c r="G131" s="489"/>
      <c r="H131" s="513">
        <v>2878.12</v>
      </c>
      <c r="I131" s="514">
        <v>17535</v>
      </c>
      <c r="J131" s="489"/>
      <c r="K131" s="512">
        <v>4</v>
      </c>
      <c r="L131" s="507">
        <v>186</v>
      </c>
      <c r="N131" s="890">
        <f>VLOOKUP(B131,'FX rates'!$B$9:$K$114,4,FALSE)</f>
        <v>258.89727800000003</v>
      </c>
      <c r="O131" s="1055">
        <f>VLOOKUP(B131,'FX rates'!$B$9:$K$114,5,FALSE)</f>
        <v>293.32799999999997</v>
      </c>
      <c r="Q131" s="513">
        <f t="shared" si="2"/>
        <v>11.11684148336237</v>
      </c>
      <c r="R131" s="514">
        <f t="shared" si="3"/>
        <v>59.779495990836203</v>
      </c>
    </row>
    <row r="132" spans="2:18" x14ac:dyDescent="0.25">
      <c r="B132" s="643" t="s">
        <v>162</v>
      </c>
      <c r="C132" s="2074" t="str">
        <f>VLOOKUP(B132,'FX rates'!$B$9:$C$114, 2,FALSE)</f>
        <v>AED</v>
      </c>
      <c r="E132" s="515">
        <v>735389</v>
      </c>
      <c r="F132" s="509">
        <v>971186</v>
      </c>
      <c r="G132" s="489"/>
      <c r="H132" s="516">
        <v>25100.46</v>
      </c>
      <c r="I132" s="517">
        <v>32695.24</v>
      </c>
      <c r="J132" s="489"/>
      <c r="K132" s="515">
        <v>3764</v>
      </c>
      <c r="L132" s="509">
        <v>4457</v>
      </c>
      <c r="N132" s="892">
        <f>VLOOKUP(B132,'FX rates'!$B$9:$K$114,4,FALSE)</f>
        <v>3.672631</v>
      </c>
      <c r="O132" s="1237">
        <f>VLOOKUP(B132,'FX rates'!$B$9:$K$114,5,FALSE)</f>
        <v>3.6718999999999999</v>
      </c>
      <c r="Q132" s="516">
        <f t="shared" si="2"/>
        <v>6834.4628142604033</v>
      </c>
      <c r="R132" s="517">
        <f t="shared" si="3"/>
        <v>8904.1749502982111</v>
      </c>
    </row>
    <row r="133" spans="2:18" x14ac:dyDescent="0.25">
      <c r="B133" s="644" t="s">
        <v>166</v>
      </c>
      <c r="C133" s="2075" t="str">
        <f>VLOOKUP(B133,'FX rates'!$B$9:$C$114, 2,FALSE)</f>
        <v>EUR</v>
      </c>
      <c r="E133" s="510">
        <v>1346</v>
      </c>
      <c r="F133" s="511">
        <v>3610</v>
      </c>
      <c r="G133" s="489"/>
      <c r="H133" s="799">
        <v>52</v>
      </c>
      <c r="I133" s="800">
        <v>290.35000000000002</v>
      </c>
      <c r="J133" s="489"/>
      <c r="K133" s="510">
        <v>441</v>
      </c>
      <c r="L133" s="511">
        <v>1578</v>
      </c>
      <c r="N133" s="894">
        <f>VLOOKUP(B133,'FX rates'!$B$9:$K$114,4,FALSE)</f>
        <v>0.83469599999999999</v>
      </c>
      <c r="O133" s="1056">
        <f>VLOOKUP(B133,'FX rates'!$B$9:$K$114,5,FALSE)</f>
        <v>0.95010099999999997</v>
      </c>
      <c r="Q133" s="799">
        <f t="shared" si="2"/>
        <v>62.298130097664298</v>
      </c>
      <c r="R133" s="800">
        <f t="shared" si="3"/>
        <v>305.59908893896545</v>
      </c>
    </row>
    <row r="134" spans="2:18" x14ac:dyDescent="0.25">
      <c r="B134" s="330"/>
      <c r="E134" s="1860"/>
      <c r="F134" s="489"/>
      <c r="G134" s="489"/>
      <c r="H134" s="488"/>
      <c r="I134" s="488"/>
      <c r="J134" s="489"/>
      <c r="K134" s="489"/>
      <c r="L134" s="489"/>
      <c r="M134" s="1860"/>
      <c r="N134" s="1860"/>
      <c r="O134" s="1860"/>
      <c r="P134" s="1860"/>
      <c r="Q134" s="488"/>
      <c r="R134" s="488"/>
    </row>
    <row r="135" spans="2:18" s="1860" customFormat="1" x14ac:dyDescent="0.25">
      <c r="B135" s="330"/>
      <c r="F135" s="489"/>
      <c r="G135" s="489"/>
      <c r="H135" s="488"/>
      <c r="I135" s="488"/>
      <c r="J135" s="489"/>
      <c r="K135" s="489"/>
      <c r="L135" s="489"/>
      <c r="Q135" s="488"/>
      <c r="R135" s="488"/>
    </row>
    <row r="136" spans="2:18" x14ac:dyDescent="0.25">
      <c r="B136" s="1285" t="s">
        <v>601</v>
      </c>
      <c r="E136" s="1860"/>
      <c r="M136" s="1860"/>
      <c r="N136" s="1860"/>
      <c r="O136" s="1860"/>
      <c r="P136" s="1860"/>
      <c r="Q136" s="1860"/>
      <c r="R136" s="1860"/>
    </row>
    <row r="137" spans="2:18" s="1860" customFormat="1" x14ac:dyDescent="0.25">
      <c r="B137" s="209"/>
    </row>
    <row r="138" spans="2:18" x14ac:dyDescent="0.25">
      <c r="B138" s="2391" t="s">
        <v>4</v>
      </c>
      <c r="C138" s="2301" t="s">
        <v>5</v>
      </c>
      <c r="E138" s="2392" t="s">
        <v>437</v>
      </c>
      <c r="F138" s="2392"/>
      <c r="H138" s="2392" t="s">
        <v>438</v>
      </c>
      <c r="I138" s="2392"/>
      <c r="K138" s="2392" t="s">
        <v>439</v>
      </c>
      <c r="L138" s="2392"/>
      <c r="M138" s="1860"/>
      <c r="N138" s="2285" t="s">
        <v>588</v>
      </c>
      <c r="O138" s="2285" t="s">
        <v>7</v>
      </c>
      <c r="P138" s="1860"/>
      <c r="Q138" s="2316" t="s">
        <v>438</v>
      </c>
      <c r="R138" s="2316"/>
    </row>
    <row r="139" spans="2:18" x14ac:dyDescent="0.25">
      <c r="B139" s="2314"/>
      <c r="C139" s="2289"/>
      <c r="E139" s="2317" t="s">
        <v>440</v>
      </c>
      <c r="F139" s="2317"/>
      <c r="H139" s="2317" t="s">
        <v>661</v>
      </c>
      <c r="I139" s="2317"/>
      <c r="K139" s="2317" t="s">
        <v>440</v>
      </c>
      <c r="L139" s="2317"/>
      <c r="M139" s="1860"/>
      <c r="N139" s="2286"/>
      <c r="O139" s="2286"/>
      <c r="P139" s="1860"/>
      <c r="Q139" s="2317" t="s">
        <v>697</v>
      </c>
      <c r="R139" s="2317"/>
    </row>
    <row r="140" spans="2:18" x14ac:dyDescent="0.25">
      <c r="B140" s="2314"/>
      <c r="C140" s="2290"/>
      <c r="E140" s="1286">
        <v>2017</v>
      </c>
      <c r="F140" s="1286">
        <v>2016</v>
      </c>
      <c r="H140" s="1286">
        <v>2017</v>
      </c>
      <c r="I140" s="1286">
        <v>2016</v>
      </c>
      <c r="K140" s="1286">
        <v>2017</v>
      </c>
      <c r="L140" s="1286">
        <v>2016</v>
      </c>
      <c r="M140" s="1860"/>
      <c r="N140" s="2287"/>
      <c r="O140" s="2287"/>
      <c r="P140" s="1860"/>
      <c r="Q140" s="1286">
        <v>2017</v>
      </c>
      <c r="R140" s="1286">
        <v>2016</v>
      </c>
    </row>
    <row r="141" spans="2:18" x14ac:dyDescent="0.25">
      <c r="B141" s="531"/>
      <c r="E141" s="1860"/>
      <c r="F141" s="532"/>
      <c r="G141" s="532"/>
      <c r="H141" s="532"/>
      <c r="I141" s="532"/>
      <c r="J141" s="532"/>
      <c r="K141" s="532"/>
      <c r="L141" s="532"/>
      <c r="M141" s="1860"/>
      <c r="N141" s="1860"/>
      <c r="O141" s="1860"/>
      <c r="P141" s="1860"/>
      <c r="Q141" s="532"/>
      <c r="R141" s="532"/>
    </row>
    <row r="142" spans="2:18" x14ac:dyDescent="0.25">
      <c r="B142" s="1298" t="s">
        <v>59</v>
      </c>
      <c r="E142" s="1860"/>
      <c r="H142" s="196"/>
      <c r="I142" s="196"/>
      <c r="M142" s="1860"/>
      <c r="N142" s="1860"/>
      <c r="O142" s="1860"/>
      <c r="P142" s="1860"/>
      <c r="Q142" s="196"/>
      <c r="R142" s="196"/>
    </row>
    <row r="143" spans="2:18" x14ac:dyDescent="0.25">
      <c r="B143" s="1283" t="s">
        <v>166</v>
      </c>
      <c r="C143" s="2056" t="str">
        <f>VLOOKUP(B143,'FX rates'!$B$9:$C$114, 2,FALSE)</f>
        <v>EUR</v>
      </c>
      <c r="E143" s="1282">
        <v>95909</v>
      </c>
      <c r="F143" s="1279">
        <v>54351</v>
      </c>
      <c r="G143" s="471"/>
      <c r="H143" s="1280">
        <v>84.524987500000009</v>
      </c>
      <c r="I143" s="1281">
        <v>50.838594499999992</v>
      </c>
      <c r="J143" s="471"/>
      <c r="K143" s="1282">
        <v>29295</v>
      </c>
      <c r="L143" s="1279">
        <v>32511</v>
      </c>
      <c r="N143" s="1306">
        <f>VLOOKUP(B143,'FX rates'!$B$9:$K$114,4,FALSE)</f>
        <v>0.83469599999999999</v>
      </c>
      <c r="O143" s="2043">
        <f>VLOOKUP(B143,'FX rates'!$B$9:$K$114,5,FALSE)</f>
        <v>0.95010099999999997</v>
      </c>
      <c r="Q143" s="1280">
        <f t="shared" si="2"/>
        <v>101.26439745727787</v>
      </c>
      <c r="R143" s="1281">
        <f t="shared" si="3"/>
        <v>53.508621188694669</v>
      </c>
    </row>
    <row r="144" spans="2:18" x14ac:dyDescent="0.25">
      <c r="H144" s="196"/>
      <c r="I144" s="196"/>
    </row>
    <row r="145" spans="8:9" x14ac:dyDescent="0.25">
      <c r="H145" s="196"/>
      <c r="I145" s="196"/>
    </row>
  </sheetData>
  <mergeCells count="144">
    <mergeCell ref="B101:B103"/>
    <mergeCell ref="K91:L91"/>
    <mergeCell ref="E101:F101"/>
    <mergeCell ref="H101:I101"/>
    <mergeCell ref="K101:L101"/>
    <mergeCell ref="E102:F102"/>
    <mergeCell ref="H102:I102"/>
    <mergeCell ref="K102:L102"/>
    <mergeCell ref="B138:B140"/>
    <mergeCell ref="E138:F138"/>
    <mergeCell ref="H138:I138"/>
    <mergeCell ref="K138:L138"/>
    <mergeCell ref="E139:F139"/>
    <mergeCell ref="H139:I139"/>
    <mergeCell ref="K139:L139"/>
    <mergeCell ref="C138:C140"/>
    <mergeCell ref="B123:B125"/>
    <mergeCell ref="E123:F123"/>
    <mergeCell ref="H123:I123"/>
    <mergeCell ref="K123:L123"/>
    <mergeCell ref="E124:F124"/>
    <mergeCell ref="H124:I124"/>
    <mergeCell ref="K124:L124"/>
    <mergeCell ref="C123:C125"/>
    <mergeCell ref="B113:B115"/>
    <mergeCell ref="E114:F114"/>
    <mergeCell ref="H114:I114"/>
    <mergeCell ref="K114:L114"/>
    <mergeCell ref="B68:B70"/>
    <mergeCell ref="E68:F68"/>
    <mergeCell ref="H68:I68"/>
    <mergeCell ref="K68:L68"/>
    <mergeCell ref="E69:F69"/>
    <mergeCell ref="H69:I69"/>
    <mergeCell ref="K69:L69"/>
    <mergeCell ref="E113:F113"/>
    <mergeCell ref="H113:I113"/>
    <mergeCell ref="K113:L113"/>
    <mergeCell ref="E91:F91"/>
    <mergeCell ref="H91:I91"/>
    <mergeCell ref="B79:B81"/>
    <mergeCell ref="E79:F79"/>
    <mergeCell ref="H79:I79"/>
    <mergeCell ref="K79:L79"/>
    <mergeCell ref="B90:B92"/>
    <mergeCell ref="E90:F90"/>
    <mergeCell ref="H90:I90"/>
    <mergeCell ref="K90:L90"/>
    <mergeCell ref="B7:B9"/>
    <mergeCell ref="E7:F7"/>
    <mergeCell ref="H7:I7"/>
    <mergeCell ref="K7:L7"/>
    <mergeCell ref="E8:F8"/>
    <mergeCell ref="H8:I8"/>
    <mergeCell ref="K8:L8"/>
    <mergeCell ref="B20:B22"/>
    <mergeCell ref="E20:F20"/>
    <mergeCell ref="H20:I20"/>
    <mergeCell ref="K20:L20"/>
    <mergeCell ref="E21:F21"/>
    <mergeCell ref="H21:I21"/>
    <mergeCell ref="K21:L21"/>
    <mergeCell ref="E80:F80"/>
    <mergeCell ref="H80:I80"/>
    <mergeCell ref="K80:L80"/>
    <mergeCell ref="E34:F34"/>
    <mergeCell ref="H34:I34"/>
    <mergeCell ref="K34:L34"/>
    <mergeCell ref="E35:F35"/>
    <mergeCell ref="H35:I35"/>
    <mergeCell ref="K35:L35"/>
    <mergeCell ref="K58:L58"/>
    <mergeCell ref="E59:F59"/>
    <mergeCell ref="H59:I59"/>
    <mergeCell ref="K59:L59"/>
    <mergeCell ref="B45:B47"/>
    <mergeCell ref="B34:B36"/>
    <mergeCell ref="E45:F45"/>
    <mergeCell ref="H45:I45"/>
    <mergeCell ref="K45:L45"/>
    <mergeCell ref="E46:F46"/>
    <mergeCell ref="H46:I46"/>
    <mergeCell ref="K46:L46"/>
    <mergeCell ref="B58:B60"/>
    <mergeCell ref="E58:F58"/>
    <mergeCell ref="H58:I58"/>
    <mergeCell ref="N68:N70"/>
    <mergeCell ref="O68:O70"/>
    <mergeCell ref="N58:N60"/>
    <mergeCell ref="O58:O60"/>
    <mergeCell ref="N7:N9"/>
    <mergeCell ref="O7:O9"/>
    <mergeCell ref="N20:N22"/>
    <mergeCell ref="O20:O22"/>
    <mergeCell ref="N138:N140"/>
    <mergeCell ref="O138:O140"/>
    <mergeCell ref="N123:N125"/>
    <mergeCell ref="O123:O125"/>
    <mergeCell ref="N113:N115"/>
    <mergeCell ref="O113:O115"/>
    <mergeCell ref="N101:N103"/>
    <mergeCell ref="O101:O103"/>
    <mergeCell ref="N90:N92"/>
    <mergeCell ref="O90:O92"/>
    <mergeCell ref="N79:N81"/>
    <mergeCell ref="O79:O81"/>
    <mergeCell ref="Q7:R7"/>
    <mergeCell ref="Q8:R8"/>
    <mergeCell ref="Q20:R20"/>
    <mergeCell ref="Q21:R21"/>
    <mergeCell ref="Q34:R34"/>
    <mergeCell ref="N34:N36"/>
    <mergeCell ref="O34:O36"/>
    <mergeCell ref="N45:N47"/>
    <mergeCell ref="O45:O47"/>
    <mergeCell ref="Q68:R68"/>
    <mergeCell ref="Q69:R69"/>
    <mergeCell ref="Q79:R79"/>
    <mergeCell ref="Q80:R80"/>
    <mergeCell ref="Q90:R90"/>
    <mergeCell ref="Q35:R35"/>
    <mergeCell ref="Q45:R45"/>
    <mergeCell ref="Q46:R46"/>
    <mergeCell ref="Q58:R58"/>
    <mergeCell ref="Q59:R59"/>
    <mergeCell ref="Q123:R123"/>
    <mergeCell ref="Q124:R124"/>
    <mergeCell ref="Q138:R138"/>
    <mergeCell ref="Q139:R139"/>
    <mergeCell ref="Q91:R91"/>
    <mergeCell ref="Q101:R101"/>
    <mergeCell ref="Q102:R102"/>
    <mergeCell ref="Q113:R113"/>
    <mergeCell ref="Q114:R114"/>
    <mergeCell ref="C68:C70"/>
    <mergeCell ref="C79:C81"/>
    <mergeCell ref="C90:C92"/>
    <mergeCell ref="C101:C103"/>
    <mergeCell ref="C113:C115"/>
    <mergeCell ref="C7:C9"/>
    <mergeCell ref="C20:C22"/>
    <mergeCell ref="C34:C36"/>
    <mergeCell ref="C45:C47"/>
    <mergeCell ref="C58:C60"/>
  </mergeCells>
  <pageMargins left="0.7" right="0.7" top="0.75" bottom="0.75" header="0.3" footer="0.3"/>
  <pageSetup paperSize="9" orientation="landscape"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B2:W116"/>
  <sheetViews>
    <sheetView showGridLines="0" topLeftCell="A61" zoomScale="85" zoomScaleNormal="85" workbookViewId="0">
      <selection activeCell="J110" sqref="J110:K110"/>
    </sheetView>
  </sheetViews>
  <sheetFormatPr defaultRowHeight="15" x14ac:dyDescent="0.25"/>
  <cols>
    <col min="1" max="1" width="2.85546875" style="2" customWidth="1"/>
    <col min="2" max="2" width="45.7109375" style="2" customWidth="1"/>
    <col min="3" max="3" width="8.85546875" style="101" customWidth="1"/>
    <col min="4" max="4" width="2.85546875" style="2" customWidth="1"/>
    <col min="5" max="6" width="15.7109375" style="2" customWidth="1"/>
    <col min="7" max="7" width="2.85546875" style="2" customWidth="1"/>
    <col min="8" max="8" width="10.85546875" style="2" customWidth="1"/>
    <col min="9" max="9" width="2.85546875" style="2" customWidth="1"/>
    <col min="10" max="11" width="15.7109375" style="2" customWidth="1"/>
    <col min="12" max="12" width="2.85546875" style="2" customWidth="1"/>
    <col min="13" max="13" width="10.85546875" style="2" customWidth="1"/>
    <col min="14" max="14" width="2.85546875" style="2" customWidth="1"/>
    <col min="15" max="15" width="16.140625" style="2" bestFit="1" customWidth="1"/>
    <col min="16" max="16" width="12.85546875" style="2" bestFit="1" customWidth="1"/>
    <col min="17" max="17" width="11.85546875" style="2" bestFit="1" customWidth="1"/>
    <col min="18" max="18" width="12.85546875" style="2" bestFit="1" customWidth="1"/>
    <col min="19" max="256" width="9.140625" style="2"/>
    <col min="257" max="257" width="2.85546875" style="2" customWidth="1"/>
    <col min="258" max="258" width="45.85546875" style="2" customWidth="1"/>
    <col min="259" max="259" width="8.85546875" style="2" customWidth="1"/>
    <col min="260" max="260" width="2.85546875" style="2" customWidth="1"/>
    <col min="261" max="262" width="15.7109375" style="2" customWidth="1"/>
    <col min="263" max="263" width="2.85546875" style="2" customWidth="1"/>
    <col min="264" max="264" width="10.85546875" style="2" customWidth="1"/>
    <col min="265" max="265" width="2.85546875" style="2" customWidth="1"/>
    <col min="266" max="267" width="15.7109375" style="2" customWidth="1"/>
    <col min="268" max="268" width="2.85546875" style="2" customWidth="1"/>
    <col min="269" max="269" width="10.85546875" style="2" customWidth="1"/>
    <col min="270" max="270" width="2.85546875" style="2" customWidth="1"/>
    <col min="271" max="512" width="9.140625" style="2"/>
    <col min="513" max="513" width="2.85546875" style="2" customWidth="1"/>
    <col min="514" max="514" width="45.85546875" style="2" customWidth="1"/>
    <col min="515" max="515" width="8.85546875" style="2" customWidth="1"/>
    <col min="516" max="516" width="2.85546875" style="2" customWidth="1"/>
    <col min="517" max="518" width="15.7109375" style="2" customWidth="1"/>
    <col min="519" max="519" width="2.85546875" style="2" customWidth="1"/>
    <col min="520" max="520" width="10.85546875" style="2" customWidth="1"/>
    <col min="521" max="521" width="2.85546875" style="2" customWidth="1"/>
    <col min="522" max="523" width="15.7109375" style="2" customWidth="1"/>
    <col min="524" max="524" width="2.85546875" style="2" customWidth="1"/>
    <col min="525" max="525" width="10.85546875" style="2" customWidth="1"/>
    <col min="526" max="526" width="2.85546875" style="2" customWidth="1"/>
    <col min="527" max="768" width="9.140625" style="2"/>
    <col min="769" max="769" width="2.85546875" style="2" customWidth="1"/>
    <col min="770" max="770" width="45.85546875" style="2" customWidth="1"/>
    <col min="771" max="771" width="8.85546875" style="2" customWidth="1"/>
    <col min="772" max="772" width="2.85546875" style="2" customWidth="1"/>
    <col min="773" max="774" width="15.7109375" style="2" customWidth="1"/>
    <col min="775" max="775" width="2.85546875" style="2" customWidth="1"/>
    <col min="776" max="776" width="10.85546875" style="2" customWidth="1"/>
    <col min="777" max="777" width="2.85546875" style="2" customWidth="1"/>
    <col min="778" max="779" width="15.7109375" style="2" customWidth="1"/>
    <col min="780" max="780" width="2.85546875" style="2" customWidth="1"/>
    <col min="781" max="781" width="10.85546875" style="2" customWidth="1"/>
    <col min="782" max="782" width="2.85546875" style="2" customWidth="1"/>
    <col min="783" max="1024" width="9.140625" style="2"/>
    <col min="1025" max="1025" width="2.85546875" style="2" customWidth="1"/>
    <col min="1026" max="1026" width="45.85546875" style="2" customWidth="1"/>
    <col min="1027" max="1027" width="8.85546875" style="2" customWidth="1"/>
    <col min="1028" max="1028" width="2.85546875" style="2" customWidth="1"/>
    <col min="1029" max="1030" width="15.7109375" style="2" customWidth="1"/>
    <col min="1031" max="1031" width="2.85546875" style="2" customWidth="1"/>
    <col min="1032" max="1032" width="10.85546875" style="2" customWidth="1"/>
    <col min="1033" max="1033" width="2.85546875" style="2" customWidth="1"/>
    <col min="1034" max="1035" width="15.7109375" style="2" customWidth="1"/>
    <col min="1036" max="1036" width="2.85546875" style="2" customWidth="1"/>
    <col min="1037" max="1037" width="10.85546875" style="2" customWidth="1"/>
    <col min="1038" max="1038" width="2.85546875" style="2" customWidth="1"/>
    <col min="1039" max="1280" width="9.140625" style="2"/>
    <col min="1281" max="1281" width="2.85546875" style="2" customWidth="1"/>
    <col min="1282" max="1282" width="45.85546875" style="2" customWidth="1"/>
    <col min="1283" max="1283" width="8.85546875" style="2" customWidth="1"/>
    <col min="1284" max="1284" width="2.85546875" style="2" customWidth="1"/>
    <col min="1285" max="1286" width="15.7109375" style="2" customWidth="1"/>
    <col min="1287" max="1287" width="2.85546875" style="2" customWidth="1"/>
    <col min="1288" max="1288" width="10.85546875" style="2" customWidth="1"/>
    <col min="1289" max="1289" width="2.85546875" style="2" customWidth="1"/>
    <col min="1290" max="1291" width="15.7109375" style="2" customWidth="1"/>
    <col min="1292" max="1292" width="2.85546875" style="2" customWidth="1"/>
    <col min="1293" max="1293" width="10.85546875" style="2" customWidth="1"/>
    <col min="1294" max="1294" width="2.85546875" style="2" customWidth="1"/>
    <col min="1295" max="1536" width="9.140625" style="2"/>
    <col min="1537" max="1537" width="2.85546875" style="2" customWidth="1"/>
    <col min="1538" max="1538" width="45.85546875" style="2" customWidth="1"/>
    <col min="1539" max="1539" width="8.85546875" style="2" customWidth="1"/>
    <col min="1540" max="1540" width="2.85546875" style="2" customWidth="1"/>
    <col min="1541" max="1542" width="15.7109375" style="2" customWidth="1"/>
    <col min="1543" max="1543" width="2.85546875" style="2" customWidth="1"/>
    <col min="1544" max="1544" width="10.85546875" style="2" customWidth="1"/>
    <col min="1545" max="1545" width="2.85546875" style="2" customWidth="1"/>
    <col min="1546" max="1547" width="15.7109375" style="2" customWidth="1"/>
    <col min="1548" max="1548" width="2.85546875" style="2" customWidth="1"/>
    <col min="1549" max="1549" width="10.85546875" style="2" customWidth="1"/>
    <col min="1550" max="1550" width="2.85546875" style="2" customWidth="1"/>
    <col min="1551" max="1792" width="9.140625" style="2"/>
    <col min="1793" max="1793" width="2.85546875" style="2" customWidth="1"/>
    <col min="1794" max="1794" width="45.85546875" style="2" customWidth="1"/>
    <col min="1795" max="1795" width="8.85546875" style="2" customWidth="1"/>
    <col min="1796" max="1796" width="2.85546875" style="2" customWidth="1"/>
    <col min="1797" max="1798" width="15.7109375" style="2" customWidth="1"/>
    <col min="1799" max="1799" width="2.85546875" style="2" customWidth="1"/>
    <col min="1800" max="1800" width="10.85546875" style="2" customWidth="1"/>
    <col min="1801" max="1801" width="2.85546875" style="2" customWidth="1"/>
    <col min="1802" max="1803" width="15.7109375" style="2" customWidth="1"/>
    <col min="1804" max="1804" width="2.85546875" style="2" customWidth="1"/>
    <col min="1805" max="1805" width="10.85546875" style="2" customWidth="1"/>
    <col min="1806" max="1806" width="2.85546875" style="2" customWidth="1"/>
    <col min="1807" max="2048" width="9.140625" style="2"/>
    <col min="2049" max="2049" width="2.85546875" style="2" customWidth="1"/>
    <col min="2050" max="2050" width="45.85546875" style="2" customWidth="1"/>
    <col min="2051" max="2051" width="8.85546875" style="2" customWidth="1"/>
    <col min="2052" max="2052" width="2.85546875" style="2" customWidth="1"/>
    <col min="2053" max="2054" width="15.7109375" style="2" customWidth="1"/>
    <col min="2055" max="2055" width="2.85546875" style="2" customWidth="1"/>
    <col min="2056" max="2056" width="10.85546875" style="2" customWidth="1"/>
    <col min="2057" max="2057" width="2.85546875" style="2" customWidth="1"/>
    <col min="2058" max="2059" width="15.7109375" style="2" customWidth="1"/>
    <col min="2060" max="2060" width="2.85546875" style="2" customWidth="1"/>
    <col min="2061" max="2061" width="10.85546875" style="2" customWidth="1"/>
    <col min="2062" max="2062" width="2.85546875" style="2" customWidth="1"/>
    <col min="2063" max="2304" width="9.140625" style="2"/>
    <col min="2305" max="2305" width="2.85546875" style="2" customWidth="1"/>
    <col min="2306" max="2306" width="45.85546875" style="2" customWidth="1"/>
    <col min="2307" max="2307" width="8.85546875" style="2" customWidth="1"/>
    <col min="2308" max="2308" width="2.85546875" style="2" customWidth="1"/>
    <col min="2309" max="2310" width="15.7109375" style="2" customWidth="1"/>
    <col min="2311" max="2311" width="2.85546875" style="2" customWidth="1"/>
    <col min="2312" max="2312" width="10.85546875" style="2" customWidth="1"/>
    <col min="2313" max="2313" width="2.85546875" style="2" customWidth="1"/>
    <col min="2314" max="2315" width="15.7109375" style="2" customWidth="1"/>
    <col min="2316" max="2316" width="2.85546875" style="2" customWidth="1"/>
    <col min="2317" max="2317" width="10.85546875" style="2" customWidth="1"/>
    <col min="2318" max="2318" width="2.85546875" style="2" customWidth="1"/>
    <col min="2319" max="2560" width="9.140625" style="2"/>
    <col min="2561" max="2561" width="2.85546875" style="2" customWidth="1"/>
    <col min="2562" max="2562" width="45.85546875" style="2" customWidth="1"/>
    <col min="2563" max="2563" width="8.85546875" style="2" customWidth="1"/>
    <col min="2564" max="2564" width="2.85546875" style="2" customWidth="1"/>
    <col min="2565" max="2566" width="15.7109375" style="2" customWidth="1"/>
    <col min="2567" max="2567" width="2.85546875" style="2" customWidth="1"/>
    <col min="2568" max="2568" width="10.85546875" style="2" customWidth="1"/>
    <col min="2569" max="2569" width="2.85546875" style="2" customWidth="1"/>
    <col min="2570" max="2571" width="15.7109375" style="2" customWidth="1"/>
    <col min="2572" max="2572" width="2.85546875" style="2" customWidth="1"/>
    <col min="2573" max="2573" width="10.85546875" style="2" customWidth="1"/>
    <col min="2574" max="2574" width="2.85546875" style="2" customWidth="1"/>
    <col min="2575" max="2816" width="9.140625" style="2"/>
    <col min="2817" max="2817" width="2.85546875" style="2" customWidth="1"/>
    <col min="2818" max="2818" width="45.85546875" style="2" customWidth="1"/>
    <col min="2819" max="2819" width="8.85546875" style="2" customWidth="1"/>
    <col min="2820" max="2820" width="2.85546875" style="2" customWidth="1"/>
    <col min="2821" max="2822" width="15.7109375" style="2" customWidth="1"/>
    <col min="2823" max="2823" width="2.85546875" style="2" customWidth="1"/>
    <col min="2824" max="2824" width="10.85546875" style="2" customWidth="1"/>
    <col min="2825" max="2825" width="2.85546875" style="2" customWidth="1"/>
    <col min="2826" max="2827" width="15.7109375" style="2" customWidth="1"/>
    <col min="2828" max="2828" width="2.85546875" style="2" customWidth="1"/>
    <col min="2829" max="2829" width="10.85546875" style="2" customWidth="1"/>
    <col min="2830" max="2830" width="2.85546875" style="2" customWidth="1"/>
    <col min="2831" max="3072" width="9.140625" style="2"/>
    <col min="3073" max="3073" width="2.85546875" style="2" customWidth="1"/>
    <col min="3074" max="3074" width="45.85546875" style="2" customWidth="1"/>
    <col min="3075" max="3075" width="8.85546875" style="2" customWidth="1"/>
    <col min="3076" max="3076" width="2.85546875" style="2" customWidth="1"/>
    <col min="3077" max="3078" width="15.7109375" style="2" customWidth="1"/>
    <col min="3079" max="3079" width="2.85546875" style="2" customWidth="1"/>
    <col min="3080" max="3080" width="10.85546875" style="2" customWidth="1"/>
    <col min="3081" max="3081" width="2.85546875" style="2" customWidth="1"/>
    <col min="3082" max="3083" width="15.7109375" style="2" customWidth="1"/>
    <col min="3084" max="3084" width="2.85546875" style="2" customWidth="1"/>
    <col min="3085" max="3085" width="10.85546875" style="2" customWidth="1"/>
    <col min="3086" max="3086" width="2.85546875" style="2" customWidth="1"/>
    <col min="3087" max="3328" width="9.140625" style="2"/>
    <col min="3329" max="3329" width="2.85546875" style="2" customWidth="1"/>
    <col min="3330" max="3330" width="45.85546875" style="2" customWidth="1"/>
    <col min="3331" max="3331" width="8.85546875" style="2" customWidth="1"/>
    <col min="3332" max="3332" width="2.85546875" style="2" customWidth="1"/>
    <col min="3333" max="3334" width="15.7109375" style="2" customWidth="1"/>
    <col min="3335" max="3335" width="2.85546875" style="2" customWidth="1"/>
    <col min="3336" max="3336" width="10.85546875" style="2" customWidth="1"/>
    <col min="3337" max="3337" width="2.85546875" style="2" customWidth="1"/>
    <col min="3338" max="3339" width="15.7109375" style="2" customWidth="1"/>
    <col min="3340" max="3340" width="2.85546875" style="2" customWidth="1"/>
    <col min="3341" max="3341" width="10.85546875" style="2" customWidth="1"/>
    <col min="3342" max="3342" width="2.85546875" style="2" customWidth="1"/>
    <col min="3343" max="3584" width="9.140625" style="2"/>
    <col min="3585" max="3585" width="2.85546875" style="2" customWidth="1"/>
    <col min="3586" max="3586" width="45.85546875" style="2" customWidth="1"/>
    <col min="3587" max="3587" width="8.85546875" style="2" customWidth="1"/>
    <col min="3588" max="3588" width="2.85546875" style="2" customWidth="1"/>
    <col min="3589" max="3590" width="15.7109375" style="2" customWidth="1"/>
    <col min="3591" max="3591" width="2.85546875" style="2" customWidth="1"/>
    <col min="3592" max="3592" width="10.85546875" style="2" customWidth="1"/>
    <col min="3593" max="3593" width="2.85546875" style="2" customWidth="1"/>
    <col min="3594" max="3595" width="15.7109375" style="2" customWidth="1"/>
    <col min="3596" max="3596" width="2.85546875" style="2" customWidth="1"/>
    <col min="3597" max="3597" width="10.85546875" style="2" customWidth="1"/>
    <col min="3598" max="3598" width="2.85546875" style="2" customWidth="1"/>
    <col min="3599" max="3840" width="9.140625" style="2"/>
    <col min="3841" max="3841" width="2.85546875" style="2" customWidth="1"/>
    <col min="3842" max="3842" width="45.85546875" style="2" customWidth="1"/>
    <col min="3843" max="3843" width="8.85546875" style="2" customWidth="1"/>
    <col min="3844" max="3844" width="2.85546875" style="2" customWidth="1"/>
    <col min="3845" max="3846" width="15.7109375" style="2" customWidth="1"/>
    <col min="3847" max="3847" width="2.85546875" style="2" customWidth="1"/>
    <col min="3848" max="3848" width="10.85546875" style="2" customWidth="1"/>
    <col min="3849" max="3849" width="2.85546875" style="2" customWidth="1"/>
    <col min="3850" max="3851" width="15.7109375" style="2" customWidth="1"/>
    <col min="3852" max="3852" width="2.85546875" style="2" customWidth="1"/>
    <col min="3853" max="3853" width="10.85546875" style="2" customWidth="1"/>
    <col min="3854" max="3854" width="2.85546875" style="2" customWidth="1"/>
    <col min="3855" max="4096" width="9.140625" style="2"/>
    <col min="4097" max="4097" width="2.85546875" style="2" customWidth="1"/>
    <col min="4098" max="4098" width="45.85546875" style="2" customWidth="1"/>
    <col min="4099" max="4099" width="8.85546875" style="2" customWidth="1"/>
    <col min="4100" max="4100" width="2.85546875" style="2" customWidth="1"/>
    <col min="4101" max="4102" width="15.7109375" style="2" customWidth="1"/>
    <col min="4103" max="4103" width="2.85546875" style="2" customWidth="1"/>
    <col min="4104" max="4104" width="10.85546875" style="2" customWidth="1"/>
    <col min="4105" max="4105" width="2.85546875" style="2" customWidth="1"/>
    <col min="4106" max="4107" width="15.7109375" style="2" customWidth="1"/>
    <col min="4108" max="4108" width="2.85546875" style="2" customWidth="1"/>
    <col min="4109" max="4109" width="10.85546875" style="2" customWidth="1"/>
    <col min="4110" max="4110" width="2.85546875" style="2" customWidth="1"/>
    <col min="4111" max="4352" width="9.140625" style="2"/>
    <col min="4353" max="4353" width="2.85546875" style="2" customWidth="1"/>
    <col min="4354" max="4354" width="45.85546875" style="2" customWidth="1"/>
    <col min="4355" max="4355" width="8.85546875" style="2" customWidth="1"/>
    <col min="4356" max="4356" width="2.85546875" style="2" customWidth="1"/>
    <col min="4357" max="4358" width="15.7109375" style="2" customWidth="1"/>
    <col min="4359" max="4359" width="2.85546875" style="2" customWidth="1"/>
    <col min="4360" max="4360" width="10.85546875" style="2" customWidth="1"/>
    <col min="4361" max="4361" width="2.85546875" style="2" customWidth="1"/>
    <col min="4362" max="4363" width="15.7109375" style="2" customWidth="1"/>
    <col min="4364" max="4364" width="2.85546875" style="2" customWidth="1"/>
    <col min="4365" max="4365" width="10.85546875" style="2" customWidth="1"/>
    <col min="4366" max="4366" width="2.85546875" style="2" customWidth="1"/>
    <col min="4367" max="4608" width="9.140625" style="2"/>
    <col min="4609" max="4609" width="2.85546875" style="2" customWidth="1"/>
    <col min="4610" max="4610" width="45.85546875" style="2" customWidth="1"/>
    <col min="4611" max="4611" width="8.85546875" style="2" customWidth="1"/>
    <col min="4612" max="4612" width="2.85546875" style="2" customWidth="1"/>
    <col min="4613" max="4614" width="15.7109375" style="2" customWidth="1"/>
    <col min="4615" max="4615" width="2.85546875" style="2" customWidth="1"/>
    <col min="4616" max="4616" width="10.85546875" style="2" customWidth="1"/>
    <col min="4617" max="4617" width="2.85546875" style="2" customWidth="1"/>
    <col min="4618" max="4619" width="15.7109375" style="2" customWidth="1"/>
    <col min="4620" max="4620" width="2.85546875" style="2" customWidth="1"/>
    <col min="4621" max="4621" width="10.85546875" style="2" customWidth="1"/>
    <col min="4622" max="4622" width="2.85546875" style="2" customWidth="1"/>
    <col min="4623" max="4864" width="9.140625" style="2"/>
    <col min="4865" max="4865" width="2.85546875" style="2" customWidth="1"/>
    <col min="4866" max="4866" width="45.85546875" style="2" customWidth="1"/>
    <col min="4867" max="4867" width="8.85546875" style="2" customWidth="1"/>
    <col min="4868" max="4868" width="2.85546875" style="2" customWidth="1"/>
    <col min="4869" max="4870" width="15.7109375" style="2" customWidth="1"/>
    <col min="4871" max="4871" width="2.85546875" style="2" customWidth="1"/>
    <col min="4872" max="4872" width="10.85546875" style="2" customWidth="1"/>
    <col min="4873" max="4873" width="2.85546875" style="2" customWidth="1"/>
    <col min="4874" max="4875" width="15.7109375" style="2" customWidth="1"/>
    <col min="4876" max="4876" width="2.85546875" style="2" customWidth="1"/>
    <col min="4877" max="4877" width="10.85546875" style="2" customWidth="1"/>
    <col min="4878" max="4878" width="2.85546875" style="2" customWidth="1"/>
    <col min="4879" max="5120" width="9.140625" style="2"/>
    <col min="5121" max="5121" width="2.85546875" style="2" customWidth="1"/>
    <col min="5122" max="5122" width="45.85546875" style="2" customWidth="1"/>
    <col min="5123" max="5123" width="8.85546875" style="2" customWidth="1"/>
    <col min="5124" max="5124" width="2.85546875" style="2" customWidth="1"/>
    <col min="5125" max="5126" width="15.7109375" style="2" customWidth="1"/>
    <col min="5127" max="5127" width="2.85546875" style="2" customWidth="1"/>
    <col min="5128" max="5128" width="10.85546875" style="2" customWidth="1"/>
    <col min="5129" max="5129" width="2.85546875" style="2" customWidth="1"/>
    <col min="5130" max="5131" width="15.7109375" style="2" customWidth="1"/>
    <col min="5132" max="5132" width="2.85546875" style="2" customWidth="1"/>
    <col min="5133" max="5133" width="10.85546875" style="2" customWidth="1"/>
    <col min="5134" max="5134" width="2.85546875" style="2" customWidth="1"/>
    <col min="5135" max="5376" width="9.140625" style="2"/>
    <col min="5377" max="5377" width="2.85546875" style="2" customWidth="1"/>
    <col min="5378" max="5378" width="45.85546875" style="2" customWidth="1"/>
    <col min="5379" max="5379" width="8.85546875" style="2" customWidth="1"/>
    <col min="5380" max="5380" width="2.85546875" style="2" customWidth="1"/>
    <col min="5381" max="5382" width="15.7109375" style="2" customWidth="1"/>
    <col min="5383" max="5383" width="2.85546875" style="2" customWidth="1"/>
    <col min="5384" max="5384" width="10.85546875" style="2" customWidth="1"/>
    <col min="5385" max="5385" width="2.85546875" style="2" customWidth="1"/>
    <col min="5386" max="5387" width="15.7109375" style="2" customWidth="1"/>
    <col min="5388" max="5388" width="2.85546875" style="2" customWidth="1"/>
    <col min="5389" max="5389" width="10.85546875" style="2" customWidth="1"/>
    <col min="5390" max="5390" width="2.85546875" style="2" customWidth="1"/>
    <col min="5391" max="5632" width="9.140625" style="2"/>
    <col min="5633" max="5633" width="2.85546875" style="2" customWidth="1"/>
    <col min="5634" max="5634" width="45.85546875" style="2" customWidth="1"/>
    <col min="5635" max="5635" width="8.85546875" style="2" customWidth="1"/>
    <col min="5636" max="5636" width="2.85546875" style="2" customWidth="1"/>
    <col min="5637" max="5638" width="15.7109375" style="2" customWidth="1"/>
    <col min="5639" max="5639" width="2.85546875" style="2" customWidth="1"/>
    <col min="5640" max="5640" width="10.85546875" style="2" customWidth="1"/>
    <col min="5641" max="5641" width="2.85546875" style="2" customWidth="1"/>
    <col min="5642" max="5643" width="15.7109375" style="2" customWidth="1"/>
    <col min="5644" max="5644" width="2.85546875" style="2" customWidth="1"/>
    <col min="5645" max="5645" width="10.85546875" style="2" customWidth="1"/>
    <col min="5646" max="5646" width="2.85546875" style="2" customWidth="1"/>
    <col min="5647" max="5888" width="9.140625" style="2"/>
    <col min="5889" max="5889" width="2.85546875" style="2" customWidth="1"/>
    <col min="5890" max="5890" width="45.85546875" style="2" customWidth="1"/>
    <col min="5891" max="5891" width="8.85546875" style="2" customWidth="1"/>
    <col min="5892" max="5892" width="2.85546875" style="2" customWidth="1"/>
    <col min="5893" max="5894" width="15.7109375" style="2" customWidth="1"/>
    <col min="5895" max="5895" width="2.85546875" style="2" customWidth="1"/>
    <col min="5896" max="5896" width="10.85546875" style="2" customWidth="1"/>
    <col min="5897" max="5897" width="2.85546875" style="2" customWidth="1"/>
    <col min="5898" max="5899" width="15.7109375" style="2" customWidth="1"/>
    <col min="5900" max="5900" width="2.85546875" style="2" customWidth="1"/>
    <col min="5901" max="5901" width="10.85546875" style="2" customWidth="1"/>
    <col min="5902" max="5902" width="2.85546875" style="2" customWidth="1"/>
    <col min="5903" max="6144" width="9.140625" style="2"/>
    <col min="6145" max="6145" width="2.85546875" style="2" customWidth="1"/>
    <col min="6146" max="6146" width="45.85546875" style="2" customWidth="1"/>
    <col min="6147" max="6147" width="8.85546875" style="2" customWidth="1"/>
    <col min="6148" max="6148" width="2.85546875" style="2" customWidth="1"/>
    <col min="6149" max="6150" width="15.7109375" style="2" customWidth="1"/>
    <col min="6151" max="6151" width="2.85546875" style="2" customWidth="1"/>
    <col min="6152" max="6152" width="10.85546875" style="2" customWidth="1"/>
    <col min="6153" max="6153" width="2.85546875" style="2" customWidth="1"/>
    <col min="6154" max="6155" width="15.7109375" style="2" customWidth="1"/>
    <col min="6156" max="6156" width="2.85546875" style="2" customWidth="1"/>
    <col min="6157" max="6157" width="10.85546875" style="2" customWidth="1"/>
    <col min="6158" max="6158" width="2.85546875" style="2" customWidth="1"/>
    <col min="6159" max="6400" width="9.140625" style="2"/>
    <col min="6401" max="6401" width="2.85546875" style="2" customWidth="1"/>
    <col min="6402" max="6402" width="45.85546875" style="2" customWidth="1"/>
    <col min="6403" max="6403" width="8.85546875" style="2" customWidth="1"/>
    <col min="6404" max="6404" width="2.85546875" style="2" customWidth="1"/>
    <col min="6405" max="6406" width="15.7109375" style="2" customWidth="1"/>
    <col min="6407" max="6407" width="2.85546875" style="2" customWidth="1"/>
    <col min="6408" max="6408" width="10.85546875" style="2" customWidth="1"/>
    <col min="6409" max="6409" width="2.85546875" style="2" customWidth="1"/>
    <col min="6410" max="6411" width="15.7109375" style="2" customWidth="1"/>
    <col min="6412" max="6412" width="2.85546875" style="2" customWidth="1"/>
    <col min="6413" max="6413" width="10.85546875" style="2" customWidth="1"/>
    <col min="6414" max="6414" width="2.85546875" style="2" customWidth="1"/>
    <col min="6415" max="6656" width="9.140625" style="2"/>
    <col min="6657" max="6657" width="2.85546875" style="2" customWidth="1"/>
    <col min="6658" max="6658" width="45.85546875" style="2" customWidth="1"/>
    <col min="6659" max="6659" width="8.85546875" style="2" customWidth="1"/>
    <col min="6660" max="6660" width="2.85546875" style="2" customWidth="1"/>
    <col min="6661" max="6662" width="15.7109375" style="2" customWidth="1"/>
    <col min="6663" max="6663" width="2.85546875" style="2" customWidth="1"/>
    <col min="6664" max="6664" width="10.85546875" style="2" customWidth="1"/>
    <col min="6665" max="6665" width="2.85546875" style="2" customWidth="1"/>
    <col min="6666" max="6667" width="15.7109375" style="2" customWidth="1"/>
    <col min="6668" max="6668" width="2.85546875" style="2" customWidth="1"/>
    <col min="6669" max="6669" width="10.85546875" style="2" customWidth="1"/>
    <col min="6670" max="6670" width="2.85546875" style="2" customWidth="1"/>
    <col min="6671" max="6912" width="9.140625" style="2"/>
    <col min="6913" max="6913" width="2.85546875" style="2" customWidth="1"/>
    <col min="6914" max="6914" width="45.85546875" style="2" customWidth="1"/>
    <col min="6915" max="6915" width="8.85546875" style="2" customWidth="1"/>
    <col min="6916" max="6916" width="2.85546875" style="2" customWidth="1"/>
    <col min="6917" max="6918" width="15.7109375" style="2" customWidth="1"/>
    <col min="6919" max="6919" width="2.85546875" style="2" customWidth="1"/>
    <col min="6920" max="6920" width="10.85546875" style="2" customWidth="1"/>
    <col min="6921" max="6921" width="2.85546875" style="2" customWidth="1"/>
    <col min="6922" max="6923" width="15.7109375" style="2" customWidth="1"/>
    <col min="6924" max="6924" width="2.85546875" style="2" customWidth="1"/>
    <col min="6925" max="6925" width="10.85546875" style="2" customWidth="1"/>
    <col min="6926" max="6926" width="2.85546875" style="2" customWidth="1"/>
    <col min="6927" max="7168" width="9.140625" style="2"/>
    <col min="7169" max="7169" width="2.85546875" style="2" customWidth="1"/>
    <col min="7170" max="7170" width="45.85546875" style="2" customWidth="1"/>
    <col min="7171" max="7171" width="8.85546875" style="2" customWidth="1"/>
    <col min="7172" max="7172" width="2.85546875" style="2" customWidth="1"/>
    <col min="7173" max="7174" width="15.7109375" style="2" customWidth="1"/>
    <col min="7175" max="7175" width="2.85546875" style="2" customWidth="1"/>
    <col min="7176" max="7176" width="10.85546875" style="2" customWidth="1"/>
    <col min="7177" max="7177" width="2.85546875" style="2" customWidth="1"/>
    <col min="7178" max="7179" width="15.7109375" style="2" customWidth="1"/>
    <col min="7180" max="7180" width="2.85546875" style="2" customWidth="1"/>
    <col min="7181" max="7181" width="10.85546875" style="2" customWidth="1"/>
    <col min="7182" max="7182" width="2.85546875" style="2" customWidth="1"/>
    <col min="7183" max="7424" width="9.140625" style="2"/>
    <col min="7425" max="7425" width="2.85546875" style="2" customWidth="1"/>
    <col min="7426" max="7426" width="45.85546875" style="2" customWidth="1"/>
    <col min="7427" max="7427" width="8.85546875" style="2" customWidth="1"/>
    <col min="7428" max="7428" width="2.85546875" style="2" customWidth="1"/>
    <col min="7429" max="7430" width="15.7109375" style="2" customWidth="1"/>
    <col min="7431" max="7431" width="2.85546875" style="2" customWidth="1"/>
    <col min="7432" max="7432" width="10.85546875" style="2" customWidth="1"/>
    <col min="7433" max="7433" width="2.85546875" style="2" customWidth="1"/>
    <col min="7434" max="7435" width="15.7109375" style="2" customWidth="1"/>
    <col min="7436" max="7436" width="2.85546875" style="2" customWidth="1"/>
    <col min="7437" max="7437" width="10.85546875" style="2" customWidth="1"/>
    <col min="7438" max="7438" width="2.85546875" style="2" customWidth="1"/>
    <col min="7439" max="7680" width="9.140625" style="2"/>
    <col min="7681" max="7681" width="2.85546875" style="2" customWidth="1"/>
    <col min="7682" max="7682" width="45.85546875" style="2" customWidth="1"/>
    <col min="7683" max="7683" width="8.85546875" style="2" customWidth="1"/>
    <col min="7684" max="7684" width="2.85546875" style="2" customWidth="1"/>
    <col min="7685" max="7686" width="15.7109375" style="2" customWidth="1"/>
    <col min="7687" max="7687" width="2.85546875" style="2" customWidth="1"/>
    <col min="7688" max="7688" width="10.85546875" style="2" customWidth="1"/>
    <col min="7689" max="7689" width="2.85546875" style="2" customWidth="1"/>
    <col min="7690" max="7691" width="15.7109375" style="2" customWidth="1"/>
    <col min="7692" max="7692" width="2.85546875" style="2" customWidth="1"/>
    <col min="7693" max="7693" width="10.85546875" style="2" customWidth="1"/>
    <col min="7694" max="7694" width="2.85546875" style="2" customWidth="1"/>
    <col min="7695" max="7936" width="9.140625" style="2"/>
    <col min="7937" max="7937" width="2.85546875" style="2" customWidth="1"/>
    <col min="7938" max="7938" width="45.85546875" style="2" customWidth="1"/>
    <col min="7939" max="7939" width="8.85546875" style="2" customWidth="1"/>
    <col min="7940" max="7940" width="2.85546875" style="2" customWidth="1"/>
    <col min="7941" max="7942" width="15.7109375" style="2" customWidth="1"/>
    <col min="7943" max="7943" width="2.85546875" style="2" customWidth="1"/>
    <col min="7944" max="7944" width="10.85546875" style="2" customWidth="1"/>
    <col min="7945" max="7945" width="2.85546875" style="2" customWidth="1"/>
    <col min="7946" max="7947" width="15.7109375" style="2" customWidth="1"/>
    <col min="7948" max="7948" width="2.85546875" style="2" customWidth="1"/>
    <col min="7949" max="7949" width="10.85546875" style="2" customWidth="1"/>
    <col min="7950" max="7950" width="2.85546875" style="2" customWidth="1"/>
    <col min="7951" max="8192" width="9.140625" style="2"/>
    <col min="8193" max="8193" width="2.85546875" style="2" customWidth="1"/>
    <col min="8194" max="8194" width="45.85546875" style="2" customWidth="1"/>
    <col min="8195" max="8195" width="8.85546875" style="2" customWidth="1"/>
    <col min="8196" max="8196" width="2.85546875" style="2" customWidth="1"/>
    <col min="8197" max="8198" width="15.7109375" style="2" customWidth="1"/>
    <col min="8199" max="8199" width="2.85546875" style="2" customWidth="1"/>
    <col min="8200" max="8200" width="10.85546875" style="2" customWidth="1"/>
    <col min="8201" max="8201" width="2.85546875" style="2" customWidth="1"/>
    <col min="8202" max="8203" width="15.7109375" style="2" customWidth="1"/>
    <col min="8204" max="8204" width="2.85546875" style="2" customWidth="1"/>
    <col min="8205" max="8205" width="10.85546875" style="2" customWidth="1"/>
    <col min="8206" max="8206" width="2.85546875" style="2" customWidth="1"/>
    <col min="8207" max="8448" width="9.140625" style="2"/>
    <col min="8449" max="8449" width="2.85546875" style="2" customWidth="1"/>
    <col min="8450" max="8450" width="45.85546875" style="2" customWidth="1"/>
    <col min="8451" max="8451" width="8.85546875" style="2" customWidth="1"/>
    <col min="8452" max="8452" width="2.85546875" style="2" customWidth="1"/>
    <col min="8453" max="8454" width="15.7109375" style="2" customWidth="1"/>
    <col min="8455" max="8455" width="2.85546875" style="2" customWidth="1"/>
    <col min="8456" max="8456" width="10.85546875" style="2" customWidth="1"/>
    <col min="8457" max="8457" width="2.85546875" style="2" customWidth="1"/>
    <col min="8458" max="8459" width="15.7109375" style="2" customWidth="1"/>
    <col min="8460" max="8460" width="2.85546875" style="2" customWidth="1"/>
    <col min="8461" max="8461" width="10.85546875" style="2" customWidth="1"/>
    <col min="8462" max="8462" width="2.85546875" style="2" customWidth="1"/>
    <col min="8463" max="8704" width="9.140625" style="2"/>
    <col min="8705" max="8705" width="2.85546875" style="2" customWidth="1"/>
    <col min="8706" max="8706" width="45.85546875" style="2" customWidth="1"/>
    <col min="8707" max="8707" width="8.85546875" style="2" customWidth="1"/>
    <col min="8708" max="8708" width="2.85546875" style="2" customWidth="1"/>
    <col min="8709" max="8710" width="15.7109375" style="2" customWidth="1"/>
    <col min="8711" max="8711" width="2.85546875" style="2" customWidth="1"/>
    <col min="8712" max="8712" width="10.85546875" style="2" customWidth="1"/>
    <col min="8713" max="8713" width="2.85546875" style="2" customWidth="1"/>
    <col min="8714" max="8715" width="15.7109375" style="2" customWidth="1"/>
    <col min="8716" max="8716" width="2.85546875" style="2" customWidth="1"/>
    <col min="8717" max="8717" width="10.85546875" style="2" customWidth="1"/>
    <col min="8718" max="8718" width="2.85546875" style="2" customWidth="1"/>
    <col min="8719" max="8960" width="9.140625" style="2"/>
    <col min="8961" max="8961" width="2.85546875" style="2" customWidth="1"/>
    <col min="8962" max="8962" width="45.85546875" style="2" customWidth="1"/>
    <col min="8963" max="8963" width="8.85546875" style="2" customWidth="1"/>
    <col min="8964" max="8964" width="2.85546875" style="2" customWidth="1"/>
    <col min="8965" max="8966" width="15.7109375" style="2" customWidth="1"/>
    <col min="8967" max="8967" width="2.85546875" style="2" customWidth="1"/>
    <col min="8968" max="8968" width="10.85546875" style="2" customWidth="1"/>
    <col min="8969" max="8969" width="2.85546875" style="2" customWidth="1"/>
    <col min="8970" max="8971" width="15.7109375" style="2" customWidth="1"/>
    <col min="8972" max="8972" width="2.85546875" style="2" customWidth="1"/>
    <col min="8973" max="8973" width="10.85546875" style="2" customWidth="1"/>
    <col min="8974" max="8974" width="2.85546875" style="2" customWidth="1"/>
    <col min="8975" max="9216" width="9.140625" style="2"/>
    <col min="9217" max="9217" width="2.85546875" style="2" customWidth="1"/>
    <col min="9218" max="9218" width="45.85546875" style="2" customWidth="1"/>
    <col min="9219" max="9219" width="8.85546875" style="2" customWidth="1"/>
    <col min="9220" max="9220" width="2.85546875" style="2" customWidth="1"/>
    <col min="9221" max="9222" width="15.7109375" style="2" customWidth="1"/>
    <col min="9223" max="9223" width="2.85546875" style="2" customWidth="1"/>
    <col min="9224" max="9224" width="10.85546875" style="2" customWidth="1"/>
    <col min="9225" max="9225" width="2.85546875" style="2" customWidth="1"/>
    <col min="9226" max="9227" width="15.7109375" style="2" customWidth="1"/>
    <col min="9228" max="9228" width="2.85546875" style="2" customWidth="1"/>
    <col min="9229" max="9229" width="10.85546875" style="2" customWidth="1"/>
    <col min="9230" max="9230" width="2.85546875" style="2" customWidth="1"/>
    <col min="9231" max="9472" width="9.140625" style="2"/>
    <col min="9473" max="9473" width="2.85546875" style="2" customWidth="1"/>
    <col min="9474" max="9474" width="45.85546875" style="2" customWidth="1"/>
    <col min="9475" max="9475" width="8.85546875" style="2" customWidth="1"/>
    <col min="9476" max="9476" width="2.85546875" style="2" customWidth="1"/>
    <col min="9477" max="9478" width="15.7109375" style="2" customWidth="1"/>
    <col min="9479" max="9479" width="2.85546875" style="2" customWidth="1"/>
    <col min="9480" max="9480" width="10.85546875" style="2" customWidth="1"/>
    <col min="9481" max="9481" width="2.85546875" style="2" customWidth="1"/>
    <col min="9482" max="9483" width="15.7109375" style="2" customWidth="1"/>
    <col min="9484" max="9484" width="2.85546875" style="2" customWidth="1"/>
    <col min="9485" max="9485" width="10.85546875" style="2" customWidth="1"/>
    <col min="9486" max="9486" width="2.85546875" style="2" customWidth="1"/>
    <col min="9487" max="9728" width="9.140625" style="2"/>
    <col min="9729" max="9729" width="2.85546875" style="2" customWidth="1"/>
    <col min="9730" max="9730" width="45.85546875" style="2" customWidth="1"/>
    <col min="9731" max="9731" width="8.85546875" style="2" customWidth="1"/>
    <col min="9732" max="9732" width="2.85546875" style="2" customWidth="1"/>
    <col min="9733" max="9734" width="15.7109375" style="2" customWidth="1"/>
    <col min="9735" max="9735" width="2.85546875" style="2" customWidth="1"/>
    <col min="9736" max="9736" width="10.85546875" style="2" customWidth="1"/>
    <col min="9737" max="9737" width="2.85546875" style="2" customWidth="1"/>
    <col min="9738" max="9739" width="15.7109375" style="2" customWidth="1"/>
    <col min="9740" max="9740" width="2.85546875" style="2" customWidth="1"/>
    <col min="9741" max="9741" width="10.85546875" style="2" customWidth="1"/>
    <col min="9742" max="9742" width="2.85546875" style="2" customWidth="1"/>
    <col min="9743" max="9984" width="9.140625" style="2"/>
    <col min="9985" max="9985" width="2.85546875" style="2" customWidth="1"/>
    <col min="9986" max="9986" width="45.85546875" style="2" customWidth="1"/>
    <col min="9987" max="9987" width="8.85546875" style="2" customWidth="1"/>
    <col min="9988" max="9988" width="2.85546875" style="2" customWidth="1"/>
    <col min="9989" max="9990" width="15.7109375" style="2" customWidth="1"/>
    <col min="9991" max="9991" width="2.85546875" style="2" customWidth="1"/>
    <col min="9992" max="9992" width="10.85546875" style="2" customWidth="1"/>
    <col min="9993" max="9993" width="2.85546875" style="2" customWidth="1"/>
    <col min="9994" max="9995" width="15.7109375" style="2" customWidth="1"/>
    <col min="9996" max="9996" width="2.85546875" style="2" customWidth="1"/>
    <col min="9997" max="9997" width="10.85546875" style="2" customWidth="1"/>
    <col min="9998" max="9998" width="2.85546875" style="2" customWidth="1"/>
    <col min="9999" max="10240" width="9.140625" style="2"/>
    <col min="10241" max="10241" width="2.85546875" style="2" customWidth="1"/>
    <col min="10242" max="10242" width="45.85546875" style="2" customWidth="1"/>
    <col min="10243" max="10243" width="8.85546875" style="2" customWidth="1"/>
    <col min="10244" max="10244" width="2.85546875" style="2" customWidth="1"/>
    <col min="10245" max="10246" width="15.7109375" style="2" customWidth="1"/>
    <col min="10247" max="10247" width="2.85546875" style="2" customWidth="1"/>
    <col min="10248" max="10248" width="10.85546875" style="2" customWidth="1"/>
    <col min="10249" max="10249" width="2.85546875" style="2" customWidth="1"/>
    <col min="10250" max="10251" width="15.7109375" style="2" customWidth="1"/>
    <col min="10252" max="10252" width="2.85546875" style="2" customWidth="1"/>
    <col min="10253" max="10253" width="10.85546875" style="2" customWidth="1"/>
    <col min="10254" max="10254" width="2.85546875" style="2" customWidth="1"/>
    <col min="10255" max="10496" width="9.140625" style="2"/>
    <col min="10497" max="10497" width="2.85546875" style="2" customWidth="1"/>
    <col min="10498" max="10498" width="45.85546875" style="2" customWidth="1"/>
    <col min="10499" max="10499" width="8.85546875" style="2" customWidth="1"/>
    <col min="10500" max="10500" width="2.85546875" style="2" customWidth="1"/>
    <col min="10501" max="10502" width="15.7109375" style="2" customWidth="1"/>
    <col min="10503" max="10503" width="2.85546875" style="2" customWidth="1"/>
    <col min="10504" max="10504" width="10.85546875" style="2" customWidth="1"/>
    <col min="10505" max="10505" width="2.85546875" style="2" customWidth="1"/>
    <col min="10506" max="10507" width="15.7109375" style="2" customWidth="1"/>
    <col min="10508" max="10508" width="2.85546875" style="2" customWidth="1"/>
    <col min="10509" max="10509" width="10.85546875" style="2" customWidth="1"/>
    <col min="10510" max="10510" width="2.85546875" style="2" customWidth="1"/>
    <col min="10511" max="10752" width="9.140625" style="2"/>
    <col min="10753" max="10753" width="2.85546875" style="2" customWidth="1"/>
    <col min="10754" max="10754" width="45.85546875" style="2" customWidth="1"/>
    <col min="10755" max="10755" width="8.85546875" style="2" customWidth="1"/>
    <col min="10756" max="10756" width="2.85546875" style="2" customWidth="1"/>
    <col min="10757" max="10758" width="15.7109375" style="2" customWidth="1"/>
    <col min="10759" max="10759" width="2.85546875" style="2" customWidth="1"/>
    <col min="10760" max="10760" width="10.85546875" style="2" customWidth="1"/>
    <col min="10761" max="10761" width="2.85546875" style="2" customWidth="1"/>
    <col min="10762" max="10763" width="15.7109375" style="2" customWidth="1"/>
    <col min="10764" max="10764" width="2.85546875" style="2" customWidth="1"/>
    <col min="10765" max="10765" width="10.85546875" style="2" customWidth="1"/>
    <col min="10766" max="10766" width="2.85546875" style="2" customWidth="1"/>
    <col min="10767" max="11008" width="9.140625" style="2"/>
    <col min="11009" max="11009" width="2.85546875" style="2" customWidth="1"/>
    <col min="11010" max="11010" width="45.85546875" style="2" customWidth="1"/>
    <col min="11011" max="11011" width="8.85546875" style="2" customWidth="1"/>
    <col min="11012" max="11012" width="2.85546875" style="2" customWidth="1"/>
    <col min="11013" max="11014" width="15.7109375" style="2" customWidth="1"/>
    <col min="11015" max="11015" width="2.85546875" style="2" customWidth="1"/>
    <col min="11016" max="11016" width="10.85546875" style="2" customWidth="1"/>
    <col min="11017" max="11017" width="2.85546875" style="2" customWidth="1"/>
    <col min="11018" max="11019" width="15.7109375" style="2" customWidth="1"/>
    <col min="11020" max="11020" width="2.85546875" style="2" customWidth="1"/>
    <col min="11021" max="11021" width="10.85546875" style="2" customWidth="1"/>
    <col min="11022" max="11022" width="2.85546875" style="2" customWidth="1"/>
    <col min="11023" max="11264" width="9.140625" style="2"/>
    <col min="11265" max="11265" width="2.85546875" style="2" customWidth="1"/>
    <col min="11266" max="11266" width="45.85546875" style="2" customWidth="1"/>
    <col min="11267" max="11267" width="8.85546875" style="2" customWidth="1"/>
    <col min="11268" max="11268" width="2.85546875" style="2" customWidth="1"/>
    <col min="11269" max="11270" width="15.7109375" style="2" customWidth="1"/>
    <col min="11271" max="11271" width="2.85546875" style="2" customWidth="1"/>
    <col min="11272" max="11272" width="10.85546875" style="2" customWidth="1"/>
    <col min="11273" max="11273" width="2.85546875" style="2" customWidth="1"/>
    <col min="11274" max="11275" width="15.7109375" style="2" customWidth="1"/>
    <col min="11276" max="11276" width="2.85546875" style="2" customWidth="1"/>
    <col min="11277" max="11277" width="10.85546875" style="2" customWidth="1"/>
    <col min="11278" max="11278" width="2.85546875" style="2" customWidth="1"/>
    <col min="11279" max="11520" width="9.140625" style="2"/>
    <col min="11521" max="11521" width="2.85546875" style="2" customWidth="1"/>
    <col min="11522" max="11522" width="45.85546875" style="2" customWidth="1"/>
    <col min="11523" max="11523" width="8.85546875" style="2" customWidth="1"/>
    <col min="11524" max="11524" width="2.85546875" style="2" customWidth="1"/>
    <col min="11525" max="11526" width="15.7109375" style="2" customWidth="1"/>
    <col min="11527" max="11527" width="2.85546875" style="2" customWidth="1"/>
    <col min="11528" max="11528" width="10.85546875" style="2" customWidth="1"/>
    <col min="11529" max="11529" width="2.85546875" style="2" customWidth="1"/>
    <col min="11530" max="11531" width="15.7109375" style="2" customWidth="1"/>
    <col min="11532" max="11532" width="2.85546875" style="2" customWidth="1"/>
    <col min="11533" max="11533" width="10.85546875" style="2" customWidth="1"/>
    <col min="11534" max="11534" width="2.85546875" style="2" customWidth="1"/>
    <col min="11535" max="11776" width="9.140625" style="2"/>
    <col min="11777" max="11777" width="2.85546875" style="2" customWidth="1"/>
    <col min="11778" max="11778" width="45.85546875" style="2" customWidth="1"/>
    <col min="11779" max="11779" width="8.85546875" style="2" customWidth="1"/>
    <col min="11780" max="11780" width="2.85546875" style="2" customWidth="1"/>
    <col min="11781" max="11782" width="15.7109375" style="2" customWidth="1"/>
    <col min="11783" max="11783" width="2.85546875" style="2" customWidth="1"/>
    <col min="11784" max="11784" width="10.85546875" style="2" customWidth="1"/>
    <col min="11785" max="11785" width="2.85546875" style="2" customWidth="1"/>
    <col min="11786" max="11787" width="15.7109375" style="2" customWidth="1"/>
    <col min="11788" max="11788" width="2.85546875" style="2" customWidth="1"/>
    <col min="11789" max="11789" width="10.85546875" style="2" customWidth="1"/>
    <col min="11790" max="11790" width="2.85546875" style="2" customWidth="1"/>
    <col min="11791" max="12032" width="9.140625" style="2"/>
    <col min="12033" max="12033" width="2.85546875" style="2" customWidth="1"/>
    <col min="12034" max="12034" width="45.85546875" style="2" customWidth="1"/>
    <col min="12035" max="12035" width="8.85546875" style="2" customWidth="1"/>
    <col min="12036" max="12036" width="2.85546875" style="2" customWidth="1"/>
    <col min="12037" max="12038" width="15.7109375" style="2" customWidth="1"/>
    <col min="12039" max="12039" width="2.85546875" style="2" customWidth="1"/>
    <col min="12040" max="12040" width="10.85546875" style="2" customWidth="1"/>
    <col min="12041" max="12041" width="2.85546875" style="2" customWidth="1"/>
    <col min="12042" max="12043" width="15.7109375" style="2" customWidth="1"/>
    <col min="12044" max="12044" width="2.85546875" style="2" customWidth="1"/>
    <col min="12045" max="12045" width="10.85546875" style="2" customWidth="1"/>
    <col min="12046" max="12046" width="2.85546875" style="2" customWidth="1"/>
    <col min="12047" max="12288" width="9.140625" style="2"/>
    <col min="12289" max="12289" width="2.85546875" style="2" customWidth="1"/>
    <col min="12290" max="12290" width="45.85546875" style="2" customWidth="1"/>
    <col min="12291" max="12291" width="8.85546875" style="2" customWidth="1"/>
    <col min="12292" max="12292" width="2.85546875" style="2" customWidth="1"/>
    <col min="12293" max="12294" width="15.7109375" style="2" customWidth="1"/>
    <col min="12295" max="12295" width="2.85546875" style="2" customWidth="1"/>
    <col min="12296" max="12296" width="10.85546875" style="2" customWidth="1"/>
    <col min="12297" max="12297" width="2.85546875" style="2" customWidth="1"/>
    <col min="12298" max="12299" width="15.7109375" style="2" customWidth="1"/>
    <col min="12300" max="12300" width="2.85546875" style="2" customWidth="1"/>
    <col min="12301" max="12301" width="10.85546875" style="2" customWidth="1"/>
    <col min="12302" max="12302" width="2.85546875" style="2" customWidth="1"/>
    <col min="12303" max="12544" width="9.140625" style="2"/>
    <col min="12545" max="12545" width="2.85546875" style="2" customWidth="1"/>
    <col min="12546" max="12546" width="45.85546875" style="2" customWidth="1"/>
    <col min="12547" max="12547" width="8.85546875" style="2" customWidth="1"/>
    <col min="12548" max="12548" width="2.85546875" style="2" customWidth="1"/>
    <col min="12549" max="12550" width="15.7109375" style="2" customWidth="1"/>
    <col min="12551" max="12551" width="2.85546875" style="2" customWidth="1"/>
    <col min="12552" max="12552" width="10.85546875" style="2" customWidth="1"/>
    <col min="12553" max="12553" width="2.85546875" style="2" customWidth="1"/>
    <col min="12554" max="12555" width="15.7109375" style="2" customWidth="1"/>
    <col min="12556" max="12556" width="2.85546875" style="2" customWidth="1"/>
    <col min="12557" max="12557" width="10.85546875" style="2" customWidth="1"/>
    <col min="12558" max="12558" width="2.85546875" style="2" customWidth="1"/>
    <col min="12559" max="12800" width="9.140625" style="2"/>
    <col min="12801" max="12801" width="2.85546875" style="2" customWidth="1"/>
    <col min="12802" max="12802" width="45.85546875" style="2" customWidth="1"/>
    <col min="12803" max="12803" width="8.85546875" style="2" customWidth="1"/>
    <col min="12804" max="12804" width="2.85546875" style="2" customWidth="1"/>
    <col min="12805" max="12806" width="15.7109375" style="2" customWidth="1"/>
    <col min="12807" max="12807" width="2.85546875" style="2" customWidth="1"/>
    <col min="12808" max="12808" width="10.85546875" style="2" customWidth="1"/>
    <col min="12809" max="12809" width="2.85546875" style="2" customWidth="1"/>
    <col min="12810" max="12811" width="15.7109375" style="2" customWidth="1"/>
    <col min="12812" max="12812" width="2.85546875" style="2" customWidth="1"/>
    <col min="12813" max="12813" width="10.85546875" style="2" customWidth="1"/>
    <col min="12814" max="12814" width="2.85546875" style="2" customWidth="1"/>
    <col min="12815" max="13056" width="9.140625" style="2"/>
    <col min="13057" max="13057" width="2.85546875" style="2" customWidth="1"/>
    <col min="13058" max="13058" width="45.85546875" style="2" customWidth="1"/>
    <col min="13059" max="13059" width="8.85546875" style="2" customWidth="1"/>
    <col min="13060" max="13060" width="2.85546875" style="2" customWidth="1"/>
    <col min="13061" max="13062" width="15.7109375" style="2" customWidth="1"/>
    <col min="13063" max="13063" width="2.85546875" style="2" customWidth="1"/>
    <col min="13064" max="13064" width="10.85546875" style="2" customWidth="1"/>
    <col min="13065" max="13065" width="2.85546875" style="2" customWidth="1"/>
    <col min="13066" max="13067" width="15.7109375" style="2" customWidth="1"/>
    <col min="13068" max="13068" width="2.85546875" style="2" customWidth="1"/>
    <col min="13069" max="13069" width="10.85546875" style="2" customWidth="1"/>
    <col min="13070" max="13070" width="2.85546875" style="2" customWidth="1"/>
    <col min="13071" max="13312" width="9.140625" style="2"/>
    <col min="13313" max="13313" width="2.85546875" style="2" customWidth="1"/>
    <col min="13314" max="13314" width="45.85546875" style="2" customWidth="1"/>
    <col min="13315" max="13315" width="8.85546875" style="2" customWidth="1"/>
    <col min="13316" max="13316" width="2.85546875" style="2" customWidth="1"/>
    <col min="13317" max="13318" width="15.7109375" style="2" customWidth="1"/>
    <col min="13319" max="13319" width="2.85546875" style="2" customWidth="1"/>
    <col min="13320" max="13320" width="10.85546875" style="2" customWidth="1"/>
    <col min="13321" max="13321" width="2.85546875" style="2" customWidth="1"/>
    <col min="13322" max="13323" width="15.7109375" style="2" customWidth="1"/>
    <col min="13324" max="13324" width="2.85546875" style="2" customWidth="1"/>
    <col min="13325" max="13325" width="10.85546875" style="2" customWidth="1"/>
    <col min="13326" max="13326" width="2.85546875" style="2" customWidth="1"/>
    <col min="13327" max="13568" width="9.140625" style="2"/>
    <col min="13569" max="13569" width="2.85546875" style="2" customWidth="1"/>
    <col min="13570" max="13570" width="45.85546875" style="2" customWidth="1"/>
    <col min="13571" max="13571" width="8.85546875" style="2" customWidth="1"/>
    <col min="13572" max="13572" width="2.85546875" style="2" customWidth="1"/>
    <col min="13573" max="13574" width="15.7109375" style="2" customWidth="1"/>
    <col min="13575" max="13575" width="2.85546875" style="2" customWidth="1"/>
    <col min="13576" max="13576" width="10.85546875" style="2" customWidth="1"/>
    <col min="13577" max="13577" width="2.85546875" style="2" customWidth="1"/>
    <col min="13578" max="13579" width="15.7109375" style="2" customWidth="1"/>
    <col min="13580" max="13580" width="2.85546875" style="2" customWidth="1"/>
    <col min="13581" max="13581" width="10.85546875" style="2" customWidth="1"/>
    <col min="13582" max="13582" width="2.85546875" style="2" customWidth="1"/>
    <col min="13583" max="13824" width="9.140625" style="2"/>
    <col min="13825" max="13825" width="2.85546875" style="2" customWidth="1"/>
    <col min="13826" max="13826" width="45.85546875" style="2" customWidth="1"/>
    <col min="13827" max="13827" width="8.85546875" style="2" customWidth="1"/>
    <col min="13828" max="13828" width="2.85546875" style="2" customWidth="1"/>
    <col min="13829" max="13830" width="15.7109375" style="2" customWidth="1"/>
    <col min="13831" max="13831" width="2.85546875" style="2" customWidth="1"/>
    <col min="13832" max="13832" width="10.85546875" style="2" customWidth="1"/>
    <col min="13833" max="13833" width="2.85546875" style="2" customWidth="1"/>
    <col min="13834" max="13835" width="15.7109375" style="2" customWidth="1"/>
    <col min="13836" max="13836" width="2.85546875" style="2" customWidth="1"/>
    <col min="13837" max="13837" width="10.85546875" style="2" customWidth="1"/>
    <col min="13838" max="13838" width="2.85546875" style="2" customWidth="1"/>
    <col min="13839" max="14080" width="9.140625" style="2"/>
    <col min="14081" max="14081" width="2.85546875" style="2" customWidth="1"/>
    <col min="14082" max="14082" width="45.85546875" style="2" customWidth="1"/>
    <col min="14083" max="14083" width="8.85546875" style="2" customWidth="1"/>
    <col min="14084" max="14084" width="2.85546875" style="2" customWidth="1"/>
    <col min="14085" max="14086" width="15.7109375" style="2" customWidth="1"/>
    <col min="14087" max="14087" width="2.85546875" style="2" customWidth="1"/>
    <col min="14088" max="14088" width="10.85546875" style="2" customWidth="1"/>
    <col min="14089" max="14089" width="2.85546875" style="2" customWidth="1"/>
    <col min="14090" max="14091" width="15.7109375" style="2" customWidth="1"/>
    <col min="14092" max="14092" width="2.85546875" style="2" customWidth="1"/>
    <col min="14093" max="14093" width="10.85546875" style="2" customWidth="1"/>
    <col min="14094" max="14094" width="2.85546875" style="2" customWidth="1"/>
    <col min="14095" max="14336" width="9.140625" style="2"/>
    <col min="14337" max="14337" width="2.85546875" style="2" customWidth="1"/>
    <col min="14338" max="14338" width="45.85546875" style="2" customWidth="1"/>
    <col min="14339" max="14339" width="8.85546875" style="2" customWidth="1"/>
    <col min="14340" max="14340" width="2.85546875" style="2" customWidth="1"/>
    <col min="14341" max="14342" width="15.7109375" style="2" customWidth="1"/>
    <col min="14343" max="14343" width="2.85546875" style="2" customWidth="1"/>
    <col min="14344" max="14344" width="10.85546875" style="2" customWidth="1"/>
    <col min="14345" max="14345" width="2.85546875" style="2" customWidth="1"/>
    <col min="14346" max="14347" width="15.7109375" style="2" customWidth="1"/>
    <col min="14348" max="14348" width="2.85546875" style="2" customWidth="1"/>
    <col min="14349" max="14349" width="10.85546875" style="2" customWidth="1"/>
    <col min="14350" max="14350" width="2.85546875" style="2" customWidth="1"/>
    <col min="14351" max="14592" width="9.140625" style="2"/>
    <col min="14593" max="14593" width="2.85546875" style="2" customWidth="1"/>
    <col min="14594" max="14594" width="45.85546875" style="2" customWidth="1"/>
    <col min="14595" max="14595" width="8.85546875" style="2" customWidth="1"/>
    <col min="14596" max="14596" width="2.85546875" style="2" customWidth="1"/>
    <col min="14597" max="14598" width="15.7109375" style="2" customWidth="1"/>
    <col min="14599" max="14599" width="2.85546875" style="2" customWidth="1"/>
    <col min="14600" max="14600" width="10.85546875" style="2" customWidth="1"/>
    <col min="14601" max="14601" width="2.85546875" style="2" customWidth="1"/>
    <col min="14602" max="14603" width="15.7109375" style="2" customWidth="1"/>
    <col min="14604" max="14604" width="2.85546875" style="2" customWidth="1"/>
    <col min="14605" max="14605" width="10.85546875" style="2" customWidth="1"/>
    <col min="14606" max="14606" width="2.85546875" style="2" customWidth="1"/>
    <col min="14607" max="14848" width="9.140625" style="2"/>
    <col min="14849" max="14849" width="2.85546875" style="2" customWidth="1"/>
    <col min="14850" max="14850" width="45.85546875" style="2" customWidth="1"/>
    <col min="14851" max="14851" width="8.85546875" style="2" customWidth="1"/>
    <col min="14852" max="14852" width="2.85546875" style="2" customWidth="1"/>
    <col min="14853" max="14854" width="15.7109375" style="2" customWidth="1"/>
    <col min="14855" max="14855" width="2.85546875" style="2" customWidth="1"/>
    <col min="14856" max="14856" width="10.85546875" style="2" customWidth="1"/>
    <col min="14857" max="14857" width="2.85546875" style="2" customWidth="1"/>
    <col min="14858" max="14859" width="15.7109375" style="2" customWidth="1"/>
    <col min="14860" max="14860" width="2.85546875" style="2" customWidth="1"/>
    <col min="14861" max="14861" width="10.85546875" style="2" customWidth="1"/>
    <col min="14862" max="14862" width="2.85546875" style="2" customWidth="1"/>
    <col min="14863" max="15104" width="9.140625" style="2"/>
    <col min="15105" max="15105" width="2.85546875" style="2" customWidth="1"/>
    <col min="15106" max="15106" width="45.85546875" style="2" customWidth="1"/>
    <col min="15107" max="15107" width="8.85546875" style="2" customWidth="1"/>
    <col min="15108" max="15108" width="2.85546875" style="2" customWidth="1"/>
    <col min="15109" max="15110" width="15.7109375" style="2" customWidth="1"/>
    <col min="15111" max="15111" width="2.85546875" style="2" customWidth="1"/>
    <col min="15112" max="15112" width="10.85546875" style="2" customWidth="1"/>
    <col min="15113" max="15113" width="2.85546875" style="2" customWidth="1"/>
    <col min="15114" max="15115" width="15.7109375" style="2" customWidth="1"/>
    <col min="15116" max="15116" width="2.85546875" style="2" customWidth="1"/>
    <col min="15117" max="15117" width="10.85546875" style="2" customWidth="1"/>
    <col min="15118" max="15118" width="2.85546875" style="2" customWidth="1"/>
    <col min="15119" max="15360" width="9.140625" style="2"/>
    <col min="15361" max="15361" width="2.85546875" style="2" customWidth="1"/>
    <col min="15362" max="15362" width="45.85546875" style="2" customWidth="1"/>
    <col min="15363" max="15363" width="8.85546875" style="2" customWidth="1"/>
    <col min="15364" max="15364" width="2.85546875" style="2" customWidth="1"/>
    <col min="15365" max="15366" width="15.7109375" style="2" customWidth="1"/>
    <col min="15367" max="15367" width="2.85546875" style="2" customWidth="1"/>
    <col min="15368" max="15368" width="10.85546875" style="2" customWidth="1"/>
    <col min="15369" max="15369" width="2.85546875" style="2" customWidth="1"/>
    <col min="15370" max="15371" width="15.7109375" style="2" customWidth="1"/>
    <col min="15372" max="15372" width="2.85546875" style="2" customWidth="1"/>
    <col min="15373" max="15373" width="10.85546875" style="2" customWidth="1"/>
    <col min="15374" max="15374" width="2.85546875" style="2" customWidth="1"/>
    <col min="15375" max="15616" width="9.140625" style="2"/>
    <col min="15617" max="15617" width="2.85546875" style="2" customWidth="1"/>
    <col min="15618" max="15618" width="45.85546875" style="2" customWidth="1"/>
    <col min="15619" max="15619" width="8.85546875" style="2" customWidth="1"/>
    <col min="15620" max="15620" width="2.85546875" style="2" customWidth="1"/>
    <col min="15621" max="15622" width="15.7109375" style="2" customWidth="1"/>
    <col min="15623" max="15623" width="2.85546875" style="2" customWidth="1"/>
    <col min="15624" max="15624" width="10.85546875" style="2" customWidth="1"/>
    <col min="15625" max="15625" width="2.85546875" style="2" customWidth="1"/>
    <col min="15626" max="15627" width="15.7109375" style="2" customWidth="1"/>
    <col min="15628" max="15628" width="2.85546875" style="2" customWidth="1"/>
    <col min="15629" max="15629" width="10.85546875" style="2" customWidth="1"/>
    <col min="15630" max="15630" width="2.85546875" style="2" customWidth="1"/>
    <col min="15631" max="15872" width="9.140625" style="2"/>
    <col min="15873" max="15873" width="2.85546875" style="2" customWidth="1"/>
    <col min="15874" max="15874" width="45.85546875" style="2" customWidth="1"/>
    <col min="15875" max="15875" width="8.85546875" style="2" customWidth="1"/>
    <col min="15876" max="15876" width="2.85546875" style="2" customWidth="1"/>
    <col min="15877" max="15878" width="15.7109375" style="2" customWidth="1"/>
    <col min="15879" max="15879" width="2.85546875" style="2" customWidth="1"/>
    <col min="15880" max="15880" width="10.85546875" style="2" customWidth="1"/>
    <col min="15881" max="15881" width="2.85546875" style="2" customWidth="1"/>
    <col min="15882" max="15883" width="15.7109375" style="2" customWidth="1"/>
    <col min="15884" max="15884" width="2.85546875" style="2" customWidth="1"/>
    <col min="15885" max="15885" width="10.85546875" style="2" customWidth="1"/>
    <col min="15886" max="15886" width="2.85546875" style="2" customWidth="1"/>
    <col min="15887" max="16128" width="9.140625" style="2"/>
    <col min="16129" max="16129" width="2.85546875" style="2" customWidth="1"/>
    <col min="16130" max="16130" width="45.85546875" style="2" customWidth="1"/>
    <col min="16131" max="16131" width="8.85546875" style="2" customWidth="1"/>
    <col min="16132" max="16132" width="2.85546875" style="2" customWidth="1"/>
    <col min="16133" max="16134" width="15.7109375" style="2" customWidth="1"/>
    <col min="16135" max="16135" width="2.85546875" style="2" customWidth="1"/>
    <col min="16136" max="16136" width="10.85546875" style="2" customWidth="1"/>
    <col min="16137" max="16137" width="2.85546875" style="2" customWidth="1"/>
    <col min="16138" max="16139" width="15.7109375" style="2" customWidth="1"/>
    <col min="16140" max="16140" width="2.85546875" style="2" customWidth="1"/>
    <col min="16141" max="16141" width="10.85546875" style="2" customWidth="1"/>
    <col min="16142" max="16142" width="2.85546875" style="2" customWidth="1"/>
    <col min="16143" max="16384" width="9.140625" style="2"/>
  </cols>
  <sheetData>
    <row r="2" spans="2:23" ht="12" customHeight="1" x14ac:dyDescent="0.25">
      <c r="B2" s="209" t="s">
        <v>718</v>
      </c>
    </row>
    <row r="3" spans="2:23" ht="12" customHeight="1" x14ac:dyDescent="0.25">
      <c r="B3" s="209" t="s">
        <v>426</v>
      </c>
    </row>
    <row r="4" spans="2:23" ht="12" customHeight="1" x14ac:dyDescent="0.25">
      <c r="B4" s="2325" t="s">
        <v>427</v>
      </c>
      <c r="C4" s="2393" t="s">
        <v>428</v>
      </c>
      <c r="E4" s="2393" t="s">
        <v>590</v>
      </c>
      <c r="F4" s="2393" t="s">
        <v>429</v>
      </c>
      <c r="G4" s="461"/>
      <c r="H4" s="2393" t="s">
        <v>591</v>
      </c>
      <c r="I4" s="461"/>
      <c r="J4" s="2393" t="s">
        <v>592</v>
      </c>
      <c r="K4" s="2393" t="s">
        <v>430</v>
      </c>
      <c r="L4" s="461"/>
      <c r="M4" s="2393" t="s">
        <v>591</v>
      </c>
    </row>
    <row r="5" spans="2:23" ht="12" customHeight="1" x14ac:dyDescent="0.25">
      <c r="B5" s="2326"/>
      <c r="C5" s="2394"/>
      <c r="E5" s="2394"/>
      <c r="F5" s="2394"/>
      <c r="G5" s="461"/>
      <c r="H5" s="2394"/>
      <c r="I5" s="461"/>
      <c r="J5" s="2394"/>
      <c r="K5" s="2394"/>
      <c r="L5" s="461"/>
      <c r="M5" s="2394"/>
    </row>
    <row r="6" spans="2:23" ht="12" customHeight="1" x14ac:dyDescent="0.25">
      <c r="B6" s="2327"/>
      <c r="C6" s="2395"/>
      <c r="E6" s="2395"/>
      <c r="F6" s="2395"/>
      <c r="G6" s="461"/>
      <c r="H6" s="2395"/>
      <c r="I6" s="461"/>
      <c r="J6" s="2395"/>
      <c r="K6" s="2395"/>
      <c r="L6" s="461"/>
      <c r="M6" s="2395"/>
    </row>
    <row r="7" spans="2:23" ht="12" customHeight="1" x14ac:dyDescent="0.25"/>
    <row r="8" spans="2:23" ht="12" customHeight="1" x14ac:dyDescent="0.25">
      <c r="B8" s="462" t="s">
        <v>8</v>
      </c>
      <c r="O8" s="131"/>
      <c r="P8" s="131"/>
      <c r="Q8" s="131"/>
    </row>
    <row r="9" spans="2:23" s="102" customFormat="1" ht="12" customHeight="1" x14ac:dyDescent="0.25">
      <c r="B9" s="1548" t="s">
        <v>589</v>
      </c>
      <c r="C9" s="1550" t="s">
        <v>11</v>
      </c>
      <c r="E9" s="1436">
        <v>3.3109139999999999</v>
      </c>
      <c r="F9" s="1539">
        <v>3.2522000000000002</v>
      </c>
      <c r="H9" s="1227">
        <f>(E9-F9)/F9</f>
        <v>1.8053625238300137E-2</v>
      </c>
      <c r="J9" s="1547">
        <v>3.1908840000000001</v>
      </c>
      <c r="K9" s="1539">
        <v>3.4843799999999998</v>
      </c>
      <c r="M9" s="1227">
        <f>(J9-K9)/K9</f>
        <v>-8.4231915003529972E-2</v>
      </c>
      <c r="O9" s="305"/>
      <c r="P9" s="305"/>
      <c r="Q9" s="132"/>
    </row>
    <row r="10" spans="2:23" s="102" customFormat="1" ht="12" customHeight="1" x14ac:dyDescent="0.25">
      <c r="B10" s="1548" t="s">
        <v>127</v>
      </c>
      <c r="C10" s="1196" t="s">
        <v>431</v>
      </c>
      <c r="E10" s="1438">
        <v>2</v>
      </c>
      <c r="F10" s="1540">
        <v>2</v>
      </c>
      <c r="H10" s="1228">
        <f t="shared" ref="H10:H31" si="0">(E10-F10)/F10</f>
        <v>0</v>
      </c>
      <c r="J10" s="1438">
        <v>2</v>
      </c>
      <c r="K10" s="1540">
        <v>2</v>
      </c>
      <c r="M10" s="1228">
        <f t="shared" ref="M10:M31" si="1">(J10-K10)/K10</f>
        <v>0</v>
      </c>
      <c r="O10" s="305"/>
      <c r="P10" s="305"/>
      <c r="Q10" s="132"/>
    </row>
    <row r="11" spans="2:23" s="102" customFormat="1" ht="12" customHeight="1" x14ac:dyDescent="0.25">
      <c r="B11" s="1548" t="s">
        <v>674</v>
      </c>
      <c r="C11" s="1196" t="s">
        <v>22</v>
      </c>
      <c r="E11" s="1438">
        <v>1</v>
      </c>
      <c r="F11" s="1540">
        <v>1</v>
      </c>
      <c r="H11" s="1228">
        <f t="shared" si="0"/>
        <v>0</v>
      </c>
      <c r="J11" s="1438">
        <v>1</v>
      </c>
      <c r="K11" s="1540">
        <v>1</v>
      </c>
      <c r="M11" s="1228">
        <f t="shared" si="1"/>
        <v>0</v>
      </c>
      <c r="O11" s="305"/>
      <c r="P11" s="305"/>
      <c r="Q11" s="132"/>
    </row>
    <row r="12" spans="2:23" s="102" customFormat="1" ht="12" customHeight="1" x14ac:dyDescent="0.25">
      <c r="B12" s="1548" t="s">
        <v>9</v>
      </c>
      <c r="C12" s="1196" t="s">
        <v>10</v>
      </c>
      <c r="E12" s="1438">
        <v>1</v>
      </c>
      <c r="F12" s="1540">
        <v>1</v>
      </c>
      <c r="H12" s="1228">
        <f t="shared" si="0"/>
        <v>0</v>
      </c>
      <c r="J12" s="1438">
        <v>1</v>
      </c>
      <c r="K12" s="1540">
        <v>1</v>
      </c>
      <c r="M12" s="1228">
        <f t="shared" si="1"/>
        <v>0</v>
      </c>
      <c r="O12" s="305"/>
      <c r="P12" s="305"/>
      <c r="Q12" s="132"/>
    </row>
    <row r="13" spans="2:23" s="102" customFormat="1" ht="12" customHeight="1" x14ac:dyDescent="0.25">
      <c r="B13" s="1548" t="s">
        <v>12</v>
      </c>
      <c r="C13" s="1196" t="s">
        <v>432</v>
      </c>
      <c r="E13" s="1438">
        <v>18.953030999999999</v>
      </c>
      <c r="F13" s="1540">
        <v>15.890700000000001</v>
      </c>
      <c r="H13" s="1228">
        <f t="shared" si="0"/>
        <v>0.19271215239102107</v>
      </c>
      <c r="J13" s="1438">
        <v>16.53961</v>
      </c>
      <c r="K13" s="1540">
        <v>14.741</v>
      </c>
      <c r="M13" s="1228">
        <f t="shared" si="1"/>
        <v>0.12201411030459264</v>
      </c>
      <c r="O13" s="305"/>
      <c r="P13" s="305"/>
      <c r="Q13" s="132"/>
    </row>
    <row r="14" spans="2:23" ht="12" customHeight="1" x14ac:dyDescent="0.25">
      <c r="B14" s="1548" t="s">
        <v>14</v>
      </c>
      <c r="C14" s="1196" t="s">
        <v>15</v>
      </c>
      <c r="D14" s="102"/>
      <c r="E14" s="1438">
        <v>614.49178900000004</v>
      </c>
      <c r="F14" s="1540">
        <v>659.05399999999997</v>
      </c>
      <c r="G14" s="102"/>
      <c r="H14" s="1228">
        <f t="shared" si="0"/>
        <v>-6.7615416946107509E-2</v>
      </c>
      <c r="I14" s="102"/>
      <c r="J14" s="1438">
        <v>645.70521699999995</v>
      </c>
      <c r="K14" s="1540">
        <v>671.35199999999998</v>
      </c>
      <c r="L14" s="102"/>
      <c r="M14" s="1228">
        <f t="shared" si="1"/>
        <v>-3.8201693001584901E-2</v>
      </c>
      <c r="N14" s="102"/>
      <c r="O14" s="305"/>
      <c r="P14" s="305"/>
      <c r="Q14" s="132"/>
      <c r="R14" s="102"/>
      <c r="S14" s="102"/>
      <c r="T14" s="102"/>
      <c r="U14" s="102"/>
      <c r="V14" s="102"/>
      <c r="W14" s="102"/>
    </row>
    <row r="15" spans="2:23" ht="12" customHeight="1" x14ac:dyDescent="0.25">
      <c r="B15" s="1548" t="s">
        <v>16</v>
      </c>
      <c r="C15" s="1196" t="s">
        <v>17</v>
      </c>
      <c r="D15" s="102"/>
      <c r="E15" s="1438">
        <v>2972.9821440000001</v>
      </c>
      <c r="F15" s="1540">
        <v>2974.03</v>
      </c>
      <c r="G15" s="102"/>
      <c r="H15" s="1228">
        <f t="shared" si="0"/>
        <v>-3.5233538330149255E-4</v>
      </c>
      <c r="I15" s="102"/>
      <c r="J15" s="1438">
        <v>2941.861367</v>
      </c>
      <c r="K15" s="1540">
        <v>3029.62</v>
      </c>
      <c r="L15" s="102"/>
      <c r="M15" s="1228">
        <f t="shared" si="1"/>
        <v>-2.8966878024306652E-2</v>
      </c>
      <c r="N15" s="102"/>
      <c r="O15" s="305"/>
      <c r="P15" s="305"/>
      <c r="Q15" s="132"/>
      <c r="R15" s="102"/>
      <c r="S15" s="102"/>
      <c r="T15" s="102"/>
      <c r="U15" s="102"/>
      <c r="V15" s="102"/>
      <c r="W15" s="102"/>
    </row>
    <row r="16" spans="2:23" ht="12" customHeight="1" x14ac:dyDescent="0.25">
      <c r="B16" s="1548" t="s">
        <v>18</v>
      </c>
      <c r="C16" s="1196" t="s">
        <v>19</v>
      </c>
      <c r="D16" s="102"/>
      <c r="E16" s="1438">
        <v>3.2284790000000001</v>
      </c>
      <c r="F16" s="1540">
        <v>3.2938999999999998</v>
      </c>
      <c r="G16" s="102"/>
      <c r="H16" s="1228">
        <f t="shared" si="0"/>
        <v>-1.9861258690306242E-2</v>
      </c>
      <c r="I16" s="102"/>
      <c r="J16" s="1438">
        <v>3.2228330000000001</v>
      </c>
      <c r="K16" s="1540">
        <v>3.3264800000000001</v>
      </c>
      <c r="L16" s="102"/>
      <c r="M16" s="1228">
        <f t="shared" si="1"/>
        <v>-3.1158161179384827E-2</v>
      </c>
      <c r="N16" s="102"/>
      <c r="O16" s="305"/>
      <c r="P16" s="305"/>
      <c r="Q16" s="132"/>
      <c r="R16" s="102"/>
      <c r="S16" s="102"/>
      <c r="T16" s="102"/>
      <c r="U16" s="102"/>
      <c r="V16" s="102"/>
      <c r="W16" s="102"/>
    </row>
    <row r="17" spans="2:23" ht="12" customHeight="1" x14ac:dyDescent="0.25">
      <c r="B17" s="1548" t="s">
        <v>128</v>
      </c>
      <c r="C17" s="1196" t="s">
        <v>22</v>
      </c>
      <c r="D17" s="102"/>
      <c r="E17" s="1438">
        <v>1</v>
      </c>
      <c r="F17" s="1540">
        <v>1</v>
      </c>
      <c r="G17" s="102"/>
      <c r="H17" s="1228">
        <f t="shared" si="0"/>
        <v>0</v>
      </c>
      <c r="I17" s="102"/>
      <c r="J17" s="1438">
        <v>1</v>
      </c>
      <c r="K17" s="1540">
        <v>1</v>
      </c>
      <c r="L17" s="102"/>
      <c r="M17" s="1228">
        <f t="shared" si="1"/>
        <v>0</v>
      </c>
      <c r="N17" s="102"/>
      <c r="O17" s="305"/>
      <c r="P17" s="305"/>
      <c r="Q17" s="132"/>
      <c r="R17" s="102"/>
      <c r="S17" s="102"/>
      <c r="T17" s="102"/>
      <c r="U17" s="102"/>
      <c r="V17" s="102"/>
      <c r="W17" s="102"/>
    </row>
    <row r="18" spans="2:23" ht="12" customHeight="1" x14ac:dyDescent="0.25">
      <c r="B18" s="1548" t="s">
        <v>20</v>
      </c>
      <c r="C18" s="1196" t="s">
        <v>21</v>
      </c>
      <c r="D18" s="102"/>
      <c r="E18" s="1438">
        <v>19.678550999999999</v>
      </c>
      <c r="F18" s="1540">
        <v>20.715699999999998</v>
      </c>
      <c r="G18" s="102"/>
      <c r="H18" s="1228">
        <f t="shared" si="0"/>
        <v>-5.0065843780321181E-2</v>
      </c>
      <c r="I18" s="102"/>
      <c r="J18" s="1438">
        <v>18.900791999999999</v>
      </c>
      <c r="K18" s="1540">
        <v>18.677600000000002</v>
      </c>
      <c r="L18" s="102"/>
      <c r="M18" s="1228">
        <f t="shared" si="1"/>
        <v>1.1949715166830716E-2</v>
      </c>
      <c r="N18" s="102"/>
      <c r="O18" s="305"/>
      <c r="P18" s="305"/>
      <c r="Q18" s="132"/>
      <c r="R18" s="102"/>
      <c r="S18" s="102"/>
      <c r="T18" s="102"/>
      <c r="U18" s="102"/>
      <c r="V18" s="102"/>
      <c r="W18" s="102"/>
    </row>
    <row r="19" spans="2:23" ht="12" customHeight="1" x14ac:dyDescent="0.25">
      <c r="B19" s="1548" t="s">
        <v>129</v>
      </c>
      <c r="C19" s="1196" t="s">
        <v>433</v>
      </c>
      <c r="D19" s="102"/>
      <c r="E19" s="1438">
        <v>559.13567699999999</v>
      </c>
      <c r="F19" s="1540">
        <v>539.57000000000005</v>
      </c>
      <c r="G19" s="102"/>
      <c r="H19" s="1228">
        <f t="shared" si="0"/>
        <v>3.6261610171062018E-2</v>
      </c>
      <c r="I19" s="102"/>
      <c r="J19" s="1453">
        <v>553.90548000000001</v>
      </c>
      <c r="K19" s="1540">
        <v>531.60599999999999</v>
      </c>
      <c r="L19" s="102"/>
      <c r="M19" s="1228">
        <f>(J20-K19)/K19</f>
        <v>-0.99755879354258603</v>
      </c>
      <c r="N19" s="102"/>
      <c r="O19" s="305"/>
      <c r="P19" s="305"/>
      <c r="Q19" s="132"/>
      <c r="R19" s="102"/>
      <c r="S19" s="102"/>
      <c r="T19" s="102"/>
      <c r="U19" s="102"/>
      <c r="V19" s="102"/>
      <c r="W19" s="102"/>
    </row>
    <row r="20" spans="2:23" ht="12" customHeight="1" x14ac:dyDescent="0.25">
      <c r="B20" s="1548" t="s">
        <v>130</v>
      </c>
      <c r="C20" s="1196" t="s">
        <v>25</v>
      </c>
      <c r="D20" s="102"/>
      <c r="E20" s="1438">
        <v>1.2550619999999999</v>
      </c>
      <c r="F20" s="1540">
        <v>1.3436999999999999</v>
      </c>
      <c r="G20" s="102"/>
      <c r="H20" s="1228">
        <f t="shared" si="0"/>
        <v>-6.5965617325295822E-2</v>
      </c>
      <c r="I20" s="102"/>
      <c r="J20" s="1438">
        <v>1.29776</v>
      </c>
      <c r="K20" s="1540">
        <v>1.3251200000000001</v>
      </c>
      <c r="L20" s="102"/>
      <c r="M20" s="1228">
        <f>(J20-K20)/K20</f>
        <v>-2.0647186669886537E-2</v>
      </c>
      <c r="N20" s="102"/>
      <c r="O20" s="305"/>
      <c r="P20" s="305"/>
      <c r="Q20" s="132"/>
      <c r="R20" s="102"/>
      <c r="S20" s="102"/>
      <c r="T20" s="102"/>
      <c r="U20" s="102"/>
      <c r="V20" s="102"/>
      <c r="W20" s="102"/>
    </row>
    <row r="21" spans="2:23" s="1688" customFormat="1" ht="12" customHeight="1" x14ac:dyDescent="0.25">
      <c r="B21" s="472" t="s">
        <v>671</v>
      </c>
      <c r="C21" s="1196" t="s">
        <v>22</v>
      </c>
      <c r="D21" s="1699"/>
      <c r="E21" s="1438">
        <v>1.2550619999999999</v>
      </c>
      <c r="F21" s="1540">
        <v>1.3436999999999999</v>
      </c>
      <c r="G21" s="1699"/>
      <c r="H21" s="1228">
        <f t="shared" si="0"/>
        <v>-6.5965617325295822E-2</v>
      </c>
      <c r="I21" s="1699"/>
      <c r="J21" s="1438">
        <v>1.29776</v>
      </c>
      <c r="K21" s="1540">
        <v>1.3251200000000001</v>
      </c>
      <c r="L21" s="1699"/>
      <c r="M21" s="1228">
        <f>(J21-K21)/K21</f>
        <v>-2.0647186669886537E-2</v>
      </c>
      <c r="N21" s="1699"/>
      <c r="O21" s="305"/>
      <c r="P21" s="305"/>
      <c r="Q21" s="132"/>
      <c r="R21" s="1699"/>
      <c r="S21" s="1699"/>
      <c r="T21" s="1699"/>
      <c r="U21" s="1699"/>
      <c r="V21" s="1699"/>
      <c r="W21" s="1699"/>
    </row>
    <row r="22" spans="2:23" ht="12" customHeight="1" x14ac:dyDescent="0.25">
      <c r="B22" s="1548" t="s">
        <v>593</v>
      </c>
      <c r="C22" s="1196" t="s">
        <v>22</v>
      </c>
      <c r="D22" s="102"/>
      <c r="E22" s="1438">
        <v>1</v>
      </c>
      <c r="F22" s="1540">
        <v>1</v>
      </c>
      <c r="G22" s="102"/>
      <c r="H22" s="1228">
        <f t="shared" si="0"/>
        <v>0</v>
      </c>
      <c r="I22" s="102"/>
      <c r="J22" s="1438">
        <v>1</v>
      </c>
      <c r="K22" s="1540">
        <v>1</v>
      </c>
      <c r="L22" s="102"/>
      <c r="M22" s="1228">
        <f t="shared" si="1"/>
        <v>0</v>
      </c>
      <c r="N22" s="102"/>
      <c r="O22" s="305"/>
      <c r="P22" s="305"/>
      <c r="Q22" s="132"/>
      <c r="R22" s="102"/>
      <c r="S22" s="102"/>
      <c r="T22" s="102"/>
      <c r="U22" s="102"/>
      <c r="V22" s="102"/>
      <c r="W22" s="102"/>
    </row>
    <row r="23" spans="2:23" ht="12" customHeight="1" x14ac:dyDescent="0.25">
      <c r="B23" s="1548" t="s">
        <v>621</v>
      </c>
      <c r="C23" s="1196" t="s">
        <v>22</v>
      </c>
      <c r="D23" s="102"/>
      <c r="E23" s="1438">
        <v>1</v>
      </c>
      <c r="F23" s="1540">
        <v>1</v>
      </c>
      <c r="G23" s="102"/>
      <c r="H23" s="1228">
        <f t="shared" si="0"/>
        <v>0</v>
      </c>
      <c r="I23" s="102"/>
      <c r="J23" s="1438">
        <v>1</v>
      </c>
      <c r="K23" s="1540">
        <v>1</v>
      </c>
      <c r="L23" s="102"/>
      <c r="M23" s="1228">
        <f t="shared" si="1"/>
        <v>0</v>
      </c>
      <c r="N23" s="102"/>
      <c r="O23" s="305"/>
      <c r="P23" s="305"/>
      <c r="Q23" s="132"/>
      <c r="R23" s="102"/>
      <c r="S23" s="102"/>
      <c r="T23" s="102"/>
      <c r="U23" s="102"/>
      <c r="V23" s="102"/>
      <c r="W23" s="102"/>
    </row>
    <row r="24" spans="2:23" ht="12" customHeight="1" x14ac:dyDescent="0.25">
      <c r="B24" s="1548" t="s">
        <v>131</v>
      </c>
      <c r="C24" s="1196" t="s">
        <v>22</v>
      </c>
      <c r="D24" s="102"/>
      <c r="E24" s="1438">
        <v>1</v>
      </c>
      <c r="F24" s="1540">
        <v>1</v>
      </c>
      <c r="G24" s="102"/>
      <c r="H24" s="1228">
        <f t="shared" si="0"/>
        <v>0</v>
      </c>
      <c r="I24" s="102"/>
      <c r="J24" s="1438">
        <v>1</v>
      </c>
      <c r="K24" s="1540">
        <v>1</v>
      </c>
      <c r="L24" s="102"/>
      <c r="M24" s="1228">
        <f t="shared" si="1"/>
        <v>0</v>
      </c>
      <c r="N24" s="102"/>
      <c r="O24" s="305"/>
      <c r="P24" s="305"/>
      <c r="Q24" s="132"/>
      <c r="R24" s="102"/>
      <c r="S24" s="102"/>
      <c r="T24" s="102"/>
      <c r="U24" s="102"/>
      <c r="V24" s="102"/>
      <c r="W24" s="102"/>
    </row>
    <row r="25" spans="2:23" ht="12" customHeight="1" x14ac:dyDescent="0.25">
      <c r="B25" s="1548" t="s">
        <v>132</v>
      </c>
      <c r="C25" s="1196" t="s">
        <v>25</v>
      </c>
      <c r="D25" s="102"/>
      <c r="E25" s="1438">
        <v>1.2550619999999999</v>
      </c>
      <c r="F25" s="1540">
        <v>1.3436999999999999</v>
      </c>
      <c r="G25" s="102"/>
      <c r="H25" s="1228">
        <f t="shared" si="0"/>
        <v>-6.5965617325295822E-2</v>
      </c>
      <c r="I25" s="102"/>
      <c r="J25" s="1438">
        <v>1.29776</v>
      </c>
      <c r="K25" s="1540">
        <v>1.3251200000000001</v>
      </c>
      <c r="L25" s="102"/>
      <c r="M25" s="1228">
        <f t="shared" si="1"/>
        <v>-2.0647186669886537E-2</v>
      </c>
      <c r="N25" s="102"/>
      <c r="O25" s="305"/>
      <c r="P25" s="305"/>
      <c r="Q25" s="132"/>
      <c r="R25" s="102"/>
      <c r="S25" s="102"/>
      <c r="T25" s="102"/>
      <c r="U25" s="102"/>
      <c r="V25" s="102"/>
      <c r="W25" s="102"/>
    </row>
    <row r="26" spans="2:23" ht="12" customHeight="1" x14ac:dyDescent="0.25">
      <c r="B26" s="1548" t="s">
        <v>133</v>
      </c>
      <c r="C26" s="1196" t="s">
        <v>22</v>
      </c>
      <c r="D26" s="102"/>
      <c r="E26" s="1438">
        <v>1</v>
      </c>
      <c r="F26" s="1540">
        <v>1</v>
      </c>
      <c r="G26" s="102"/>
      <c r="H26" s="1228">
        <f t="shared" si="0"/>
        <v>0</v>
      </c>
      <c r="I26" s="102"/>
      <c r="J26" s="1438">
        <v>1</v>
      </c>
      <c r="K26" s="1540">
        <v>1</v>
      </c>
      <c r="L26" s="102"/>
      <c r="M26" s="1228">
        <f t="shared" si="1"/>
        <v>0</v>
      </c>
      <c r="N26" s="102"/>
      <c r="O26" s="305"/>
      <c r="P26" s="305"/>
      <c r="Q26" s="132"/>
      <c r="R26" s="102"/>
      <c r="S26" s="102"/>
      <c r="T26" s="102"/>
      <c r="U26" s="102"/>
      <c r="V26" s="102"/>
      <c r="W26" s="102"/>
    </row>
    <row r="27" spans="2:23" ht="12" customHeight="1" x14ac:dyDescent="0.25">
      <c r="B27" s="1548" t="s">
        <v>134</v>
      </c>
      <c r="C27" s="1196" t="s">
        <v>22</v>
      </c>
      <c r="D27" s="102"/>
      <c r="E27" s="1438">
        <v>1</v>
      </c>
      <c r="F27" s="1540">
        <v>1</v>
      </c>
      <c r="G27" s="102"/>
      <c r="H27" s="1228">
        <f t="shared" si="0"/>
        <v>0</v>
      </c>
      <c r="I27" s="102"/>
      <c r="J27" s="1442">
        <v>1</v>
      </c>
      <c r="K27" s="1541">
        <v>1</v>
      </c>
      <c r="M27" s="1228">
        <f t="shared" si="1"/>
        <v>0</v>
      </c>
      <c r="O27" s="674"/>
      <c r="P27" s="674"/>
      <c r="Q27" s="131"/>
    </row>
    <row r="28" spans="2:23" ht="12" customHeight="1" x14ac:dyDescent="0.25">
      <c r="B28" s="1548" t="s">
        <v>135</v>
      </c>
      <c r="C28" s="1196" t="s">
        <v>434</v>
      </c>
      <c r="D28" s="102"/>
      <c r="E28" s="1438">
        <v>123.719477</v>
      </c>
      <c r="F28" s="1540">
        <v>127.58</v>
      </c>
      <c r="G28" s="102"/>
      <c r="H28" s="1228">
        <f t="shared" si="0"/>
        <v>-3.0259625333124318E-2</v>
      </c>
      <c r="I28" s="102"/>
      <c r="J28" s="1442">
        <v>126.875221</v>
      </c>
      <c r="K28" s="1541">
        <v>123.622</v>
      </c>
      <c r="M28" s="1228">
        <f t="shared" si="1"/>
        <v>2.6315874197149345E-2</v>
      </c>
      <c r="O28" s="674"/>
      <c r="P28" s="674"/>
      <c r="Q28" s="131"/>
    </row>
    <row r="29" spans="2:23" ht="12" customHeight="1" x14ac:dyDescent="0.25">
      <c r="B29" s="1548" t="s">
        <v>136</v>
      </c>
      <c r="C29" s="1196" t="s">
        <v>22</v>
      </c>
      <c r="D29" s="102"/>
      <c r="E29" s="1438">
        <v>1</v>
      </c>
      <c r="F29" s="1540">
        <v>1</v>
      </c>
      <c r="G29" s="102"/>
      <c r="H29" s="1228">
        <f t="shared" si="0"/>
        <v>0</v>
      </c>
      <c r="I29" s="102"/>
      <c r="J29" s="1442">
        <v>1</v>
      </c>
      <c r="K29" s="1541">
        <v>1</v>
      </c>
      <c r="M29" s="1228">
        <f t="shared" si="1"/>
        <v>0</v>
      </c>
      <c r="O29" s="674"/>
      <c r="P29" s="674"/>
      <c r="Q29" s="131"/>
    </row>
    <row r="30" spans="2:23" ht="12" customHeight="1" x14ac:dyDescent="0.25">
      <c r="B30" s="684" t="s">
        <v>137</v>
      </c>
      <c r="C30" s="1195" t="s">
        <v>22</v>
      </c>
      <c r="E30" s="1438">
        <v>1</v>
      </c>
      <c r="F30" s="1540">
        <v>1</v>
      </c>
      <c r="H30" s="1228">
        <f t="shared" si="0"/>
        <v>0</v>
      </c>
      <c r="J30" s="1442">
        <v>1</v>
      </c>
      <c r="K30" s="1541">
        <v>1</v>
      </c>
      <c r="M30" s="1228">
        <f t="shared" si="1"/>
        <v>0</v>
      </c>
      <c r="O30" s="674"/>
      <c r="P30" s="674"/>
      <c r="Q30" s="131"/>
    </row>
    <row r="31" spans="2:23" ht="12" customHeight="1" x14ac:dyDescent="0.25">
      <c r="B31" s="1549" t="s">
        <v>24</v>
      </c>
      <c r="C31" s="1197" t="s">
        <v>25</v>
      </c>
      <c r="E31" s="1440">
        <v>1.2550619999999999</v>
      </c>
      <c r="F31" s="1543">
        <v>1.3436999999999999</v>
      </c>
      <c r="H31" s="1229">
        <f t="shared" si="0"/>
        <v>-6.5965617325295822E-2</v>
      </c>
      <c r="J31" s="1443">
        <v>1.29776</v>
      </c>
      <c r="K31" s="1542">
        <v>1.3251200000000001</v>
      </c>
      <c r="M31" s="1229">
        <f t="shared" si="1"/>
        <v>-2.0647186669886537E-2</v>
      </c>
      <c r="O31" s="674"/>
      <c r="P31" s="674"/>
      <c r="Q31" s="131"/>
    </row>
    <row r="32" spans="2:23" ht="12" customHeight="1" x14ac:dyDescent="0.25">
      <c r="E32" s="463"/>
      <c r="F32" s="463"/>
      <c r="H32" s="675"/>
      <c r="I32" s="131"/>
      <c r="M32" s="464"/>
      <c r="O32" s="131"/>
      <c r="P32" s="131"/>
      <c r="Q32"/>
      <c r="R32" s="1544"/>
      <c r="S32" s="1544"/>
    </row>
    <row r="33" spans="2:19" ht="12" customHeight="1" x14ac:dyDescent="0.25">
      <c r="B33" s="462" t="s">
        <v>27</v>
      </c>
      <c r="E33" s="463"/>
      <c r="F33" s="463"/>
      <c r="H33" s="675"/>
      <c r="I33" s="131"/>
      <c r="M33" s="464"/>
      <c r="O33" s="131"/>
      <c r="P33" s="131"/>
      <c r="Q33"/>
      <c r="R33" s="1545"/>
      <c r="S33"/>
    </row>
    <row r="34" spans="2:19" ht="12" customHeight="1" x14ac:dyDescent="0.25">
      <c r="B34" s="127" t="s">
        <v>138</v>
      </c>
      <c r="C34" s="432" t="s">
        <v>29</v>
      </c>
      <c r="E34" s="1436">
        <v>1.280929</v>
      </c>
      <c r="F34" s="1436">
        <v>1.3875999999999999</v>
      </c>
      <c r="H34" s="1227">
        <f t="shared" ref="H34:H40" si="2">(E34-F34)/F34</f>
        <v>-7.6874459498414496E-2</v>
      </c>
      <c r="J34" s="1539">
        <v>1.3045850000000001</v>
      </c>
      <c r="K34" s="1198">
        <v>1.3452500000000001</v>
      </c>
      <c r="M34" s="1227">
        <f>(J34-K34)/K34</f>
        <v>-3.0228582047946442E-2</v>
      </c>
      <c r="O34" s="674"/>
      <c r="P34" s="674"/>
      <c r="Q34"/>
      <c r="R34" s="1545"/>
      <c r="S34"/>
    </row>
    <row r="35" spans="2:19" ht="12" customHeight="1" x14ac:dyDescent="0.25">
      <c r="B35" s="127" t="s">
        <v>37</v>
      </c>
      <c r="C35" s="432" t="s">
        <v>38</v>
      </c>
      <c r="E35" s="1438">
        <v>7.8149249999999997</v>
      </c>
      <c r="F35" s="1438">
        <v>7.7542999999999997</v>
      </c>
      <c r="H35" s="1228">
        <f t="shared" si="2"/>
        <v>7.8182427814244906E-3</v>
      </c>
      <c r="J35" s="1540">
        <v>7.7922289999999998</v>
      </c>
      <c r="K35" s="1199">
        <v>7.76173</v>
      </c>
      <c r="M35" s="1228">
        <f>(J35-K35)/K35</f>
        <v>3.9294074903404048E-3</v>
      </c>
      <c r="Q35"/>
      <c r="R35" s="1545"/>
      <c r="S35"/>
    </row>
    <row r="36" spans="2:19" ht="12" customHeight="1" x14ac:dyDescent="0.25">
      <c r="B36" s="126" t="s">
        <v>28</v>
      </c>
      <c r="C36" s="432" t="s">
        <v>29</v>
      </c>
      <c r="E36" s="1438">
        <v>1.280929</v>
      </c>
      <c r="F36" s="1438">
        <v>1.3875999999999999</v>
      </c>
      <c r="H36" s="1228">
        <f t="shared" si="2"/>
        <v>-7.6874459498414496E-2</v>
      </c>
      <c r="J36" s="1540">
        <v>1.3045850000000001</v>
      </c>
      <c r="K36" s="1199">
        <v>1.3452500000000001</v>
      </c>
      <c r="M36" s="1228">
        <f t="shared" ref="M36:M63" si="3">(J36-K36)/K36</f>
        <v>-3.0228582047946442E-2</v>
      </c>
      <c r="Q36"/>
      <c r="R36" s="1545"/>
      <c r="S36"/>
    </row>
    <row r="37" spans="2:19" ht="12" customHeight="1" x14ac:dyDescent="0.25">
      <c r="B37" s="127" t="s">
        <v>537</v>
      </c>
      <c r="C37" s="432" t="s">
        <v>30</v>
      </c>
      <c r="E37" s="1438">
        <v>63.714761000000003</v>
      </c>
      <c r="F37" s="1438">
        <v>67.808000000000007</v>
      </c>
      <c r="H37" s="1228">
        <f t="shared" si="2"/>
        <v>-6.0365133907503594E-2</v>
      </c>
      <c r="J37" s="1540">
        <v>65.037159000000003</v>
      </c>
      <c r="K37" s="1199">
        <v>67.088700000000003</v>
      </c>
      <c r="M37" s="1228">
        <f t="shared" si="3"/>
        <v>-3.0579531277249376E-2</v>
      </c>
      <c r="Q37"/>
      <c r="R37" s="1545"/>
      <c r="S37"/>
    </row>
    <row r="38" spans="2:19" ht="12" customHeight="1" x14ac:dyDescent="0.25">
      <c r="B38" s="127" t="s">
        <v>31</v>
      </c>
      <c r="C38" s="432" t="s">
        <v>32</v>
      </c>
      <c r="D38" s="102"/>
      <c r="E38" s="1438">
        <v>4.0572790000000003</v>
      </c>
      <c r="F38" s="1438">
        <v>4.4835000000000003</v>
      </c>
      <c r="G38" s="102"/>
      <c r="H38" s="1228">
        <f t="shared" si="2"/>
        <v>-9.5064347050295511E-2</v>
      </c>
      <c r="I38" s="102"/>
      <c r="J38" s="1540">
        <v>4.2970370000000004</v>
      </c>
      <c r="K38" s="1199">
        <v>4.1405099999999999</v>
      </c>
      <c r="M38" s="1228">
        <f t="shared" si="3"/>
        <v>3.7803797116780426E-2</v>
      </c>
      <c r="Q38"/>
      <c r="R38" s="1545"/>
      <c r="S38"/>
    </row>
    <row r="39" spans="2:19" ht="12" customHeight="1" x14ac:dyDescent="0.25">
      <c r="B39" s="127" t="s">
        <v>139</v>
      </c>
      <c r="C39" s="432" t="s">
        <v>49</v>
      </c>
      <c r="D39" s="102"/>
      <c r="E39" s="1438">
        <v>6.5165519999999999</v>
      </c>
      <c r="F39" s="1438">
        <v>6.9436999999999998</v>
      </c>
      <c r="G39" s="102"/>
      <c r="H39" s="1228">
        <f t="shared" si="2"/>
        <v>-6.151590650517734E-2</v>
      </c>
      <c r="I39" s="102"/>
      <c r="J39" s="1540">
        <v>6.6905970000000003</v>
      </c>
      <c r="K39" s="1199">
        <v>6.6430100000000003</v>
      </c>
      <c r="M39" s="1228">
        <f t="shared" si="3"/>
        <v>7.1634695717754521E-3</v>
      </c>
      <c r="Q39"/>
      <c r="R39" s="1545"/>
      <c r="S39"/>
    </row>
    <row r="40" spans="2:19" ht="12" customHeight="1" x14ac:dyDescent="0.25">
      <c r="B40" s="127" t="s">
        <v>140</v>
      </c>
      <c r="C40" s="432" t="s">
        <v>141</v>
      </c>
      <c r="D40" s="102"/>
      <c r="E40" s="1438">
        <v>82.473297000000002</v>
      </c>
      <c r="F40" s="1438">
        <v>77.606999999999999</v>
      </c>
      <c r="G40" s="102"/>
      <c r="H40" s="1228">
        <f t="shared" si="2"/>
        <v>6.270435656577375E-2</v>
      </c>
      <c r="I40" s="102"/>
      <c r="J40" s="1540">
        <v>79.953177999999994</v>
      </c>
      <c r="K40" s="1199">
        <v>77.054699999999997</v>
      </c>
      <c r="M40" s="1228">
        <f t="shared" si="3"/>
        <v>3.7615849519886488E-2</v>
      </c>
      <c r="Q40"/>
      <c r="R40" s="1545"/>
      <c r="S40"/>
    </row>
    <row r="41" spans="2:19" ht="12" customHeight="1" x14ac:dyDescent="0.25">
      <c r="B41" s="127" t="s">
        <v>33</v>
      </c>
      <c r="C41" s="432" t="s">
        <v>34</v>
      </c>
      <c r="D41" s="102"/>
      <c r="E41" s="1438">
        <v>152.920412</v>
      </c>
      <c r="F41" s="1438">
        <v>146.97999999999999</v>
      </c>
      <c r="G41" s="102"/>
      <c r="H41" s="1228">
        <f>(E42-F41)/F41</f>
        <v>-0.95566368213362374</v>
      </c>
      <c r="I41" s="102"/>
      <c r="J41" s="1540">
        <v>150.576697</v>
      </c>
      <c r="K41" s="1199">
        <v>143.32</v>
      </c>
      <c r="M41" s="1228">
        <f t="shared" si="3"/>
        <v>5.0632828635221901E-2</v>
      </c>
      <c r="Q41"/>
      <c r="R41" s="1545"/>
      <c r="S41"/>
    </row>
    <row r="42" spans="2:19" ht="12" customHeight="1" x14ac:dyDescent="0.25">
      <c r="B42" s="127" t="s">
        <v>142</v>
      </c>
      <c r="C42" s="432" t="s">
        <v>49</v>
      </c>
      <c r="D42" s="102"/>
      <c r="E42" s="1438">
        <v>6.5165519999999999</v>
      </c>
      <c r="F42" s="1438">
        <v>6.9436999999999998</v>
      </c>
      <c r="G42" s="102"/>
      <c r="H42" s="1228">
        <f t="shared" ref="H42:H63" si="4">(E42-F42)/F42</f>
        <v>-6.151590650517734E-2</v>
      </c>
      <c r="I42" s="102"/>
      <c r="J42" s="1438">
        <v>6.6905970000000003</v>
      </c>
      <c r="K42" s="1199">
        <v>6.6430100000000003</v>
      </c>
      <c r="M42" s="1228">
        <f t="shared" si="3"/>
        <v>7.1634695717754521E-3</v>
      </c>
      <c r="Q42"/>
      <c r="R42" s="1545"/>
      <c r="S42"/>
    </row>
    <row r="43" spans="2:19" ht="12" customHeight="1" x14ac:dyDescent="0.25">
      <c r="B43" s="127" t="s">
        <v>143</v>
      </c>
      <c r="C43" s="432" t="s">
        <v>141</v>
      </c>
      <c r="D43" s="102"/>
      <c r="E43" s="1438">
        <v>82.473297000000002</v>
      </c>
      <c r="F43" s="1438">
        <v>77.606999999999999</v>
      </c>
      <c r="G43" s="102"/>
      <c r="H43" s="1228">
        <f t="shared" si="4"/>
        <v>6.270435656577375E-2</v>
      </c>
      <c r="I43" s="102"/>
      <c r="J43" s="1438">
        <v>79.953177999999994</v>
      </c>
      <c r="K43" s="1199">
        <v>77.054699999999997</v>
      </c>
      <c r="M43" s="1228">
        <f t="shared" si="3"/>
        <v>3.7615849519886488E-2</v>
      </c>
    </row>
    <row r="44" spans="2:19" ht="12" customHeight="1" x14ac:dyDescent="0.25">
      <c r="B44" s="127" t="s">
        <v>144</v>
      </c>
      <c r="C44" s="432" t="s">
        <v>36</v>
      </c>
      <c r="D44" s="102"/>
      <c r="E44" s="1438">
        <v>22640.28932</v>
      </c>
      <c r="F44" s="1438">
        <v>22468</v>
      </c>
      <c r="G44" s="102"/>
      <c r="H44" s="1228">
        <f t="shared" si="4"/>
        <v>7.6682090083674496E-3</v>
      </c>
      <c r="I44" s="102"/>
      <c r="J44" s="1438">
        <v>22456.864143999999</v>
      </c>
      <c r="K44" s="1199">
        <v>22126.1</v>
      </c>
      <c r="M44" s="1228">
        <f t="shared" si="3"/>
        <v>1.494904858967467E-2</v>
      </c>
    </row>
    <row r="45" spans="2:19" ht="12" customHeight="1" x14ac:dyDescent="0.25">
      <c r="B45" s="127" t="s">
        <v>35</v>
      </c>
      <c r="C45" s="432" t="s">
        <v>36</v>
      </c>
      <c r="D45" s="102"/>
      <c r="E45" s="1438">
        <v>22640.28932</v>
      </c>
      <c r="F45" s="1438">
        <v>22468</v>
      </c>
      <c r="G45" s="102"/>
      <c r="H45" s="1228">
        <f t="shared" si="4"/>
        <v>7.6682090083674496E-3</v>
      </c>
      <c r="I45" s="102"/>
      <c r="J45" s="1438">
        <v>22456.864143999999</v>
      </c>
      <c r="K45" s="1199">
        <v>22126.1</v>
      </c>
      <c r="M45" s="1228">
        <f t="shared" si="3"/>
        <v>1.494904858967467E-2</v>
      </c>
    </row>
    <row r="46" spans="2:19" ht="12" customHeight="1" x14ac:dyDescent="0.25">
      <c r="B46" s="127" t="s">
        <v>39</v>
      </c>
      <c r="C46" s="432" t="s">
        <v>40</v>
      </c>
      <c r="D46" s="102"/>
      <c r="E46" s="1438">
        <v>13544.438488</v>
      </c>
      <c r="F46" s="1438">
        <v>13513.5</v>
      </c>
      <c r="G46" s="102"/>
      <c r="H46" s="1228">
        <f t="shared" si="4"/>
        <v>2.2894504014503853E-3</v>
      </c>
      <c r="I46" s="102"/>
      <c r="J46" s="1438">
        <v>13337.531594</v>
      </c>
      <c r="K46" s="1199">
        <v>13271.8</v>
      </c>
      <c r="M46" s="1228">
        <f t="shared" si="3"/>
        <v>4.9527263822541608E-3</v>
      </c>
      <c r="Q46"/>
      <c r="R46" s="1544"/>
      <c r="S46" s="1544"/>
    </row>
    <row r="47" spans="2:19" ht="12" customHeight="1" x14ac:dyDescent="0.25">
      <c r="B47" s="127" t="s">
        <v>41</v>
      </c>
      <c r="C47" s="432" t="s">
        <v>42</v>
      </c>
      <c r="D47" s="102"/>
      <c r="E47" s="1438">
        <v>112.646828</v>
      </c>
      <c r="F47" s="1438">
        <v>116.965</v>
      </c>
      <c r="G47" s="102"/>
      <c r="H47" s="1228">
        <f t="shared" si="4"/>
        <v>-3.6918496986277978E-2</v>
      </c>
      <c r="I47" s="102"/>
      <c r="J47" s="1438">
        <v>112.136837</v>
      </c>
      <c r="K47" s="1199">
        <v>108.739</v>
      </c>
      <c r="M47" s="1228">
        <f t="shared" si="3"/>
        <v>3.1247638841629916E-2</v>
      </c>
      <c r="Q47"/>
      <c r="R47" s="1545"/>
      <c r="S47"/>
    </row>
    <row r="48" spans="2:19" ht="12" customHeight="1" x14ac:dyDescent="0.25">
      <c r="B48" s="127" t="s">
        <v>43</v>
      </c>
      <c r="C48" s="432" t="s">
        <v>44</v>
      </c>
      <c r="D48" s="102"/>
      <c r="E48" s="1438">
        <v>1066.235158</v>
      </c>
      <c r="F48" s="1438">
        <v>1203.51</v>
      </c>
      <c r="G48" s="102"/>
      <c r="H48" s="1228">
        <f t="shared" si="4"/>
        <v>-0.11406207011159029</v>
      </c>
      <c r="I48" s="102"/>
      <c r="J48" s="1438">
        <v>1128.26604</v>
      </c>
      <c r="K48" s="1199">
        <v>1157.23</v>
      </c>
      <c r="M48" s="1228">
        <f t="shared" si="3"/>
        <v>-2.5028697838804768E-2</v>
      </c>
      <c r="Q48"/>
      <c r="R48" s="1545"/>
      <c r="S48"/>
    </row>
    <row r="49" spans="2:19" ht="12" customHeight="1" x14ac:dyDescent="0.25">
      <c r="B49" s="127" t="s">
        <v>145</v>
      </c>
      <c r="C49" s="432" t="s">
        <v>30</v>
      </c>
      <c r="D49" s="102"/>
      <c r="E49" s="1438">
        <v>63.714761000000003</v>
      </c>
      <c r="F49" s="1438">
        <v>67.808000000000007</v>
      </c>
      <c r="G49" s="102"/>
      <c r="H49" s="1228">
        <f t="shared" si="4"/>
        <v>-6.0365133907503594E-2</v>
      </c>
      <c r="I49" s="102"/>
      <c r="J49" s="1438">
        <v>65.037159000000003</v>
      </c>
      <c r="K49" s="1199">
        <v>67.088700000000003</v>
      </c>
      <c r="M49" s="1228">
        <f t="shared" si="3"/>
        <v>-3.0579531277249376E-2</v>
      </c>
      <c r="Q49"/>
      <c r="R49" s="1545"/>
      <c r="S49"/>
    </row>
    <row r="50" spans="2:19" ht="12" customHeight="1" x14ac:dyDescent="0.25">
      <c r="B50" s="127" t="s">
        <v>612</v>
      </c>
      <c r="C50" s="432" t="s">
        <v>30</v>
      </c>
      <c r="D50" s="102"/>
      <c r="E50" s="1438">
        <v>63.714761000000003</v>
      </c>
      <c r="F50" s="1438">
        <v>67.808000000000007</v>
      </c>
      <c r="G50" s="102"/>
      <c r="H50" s="1228">
        <f t="shared" si="4"/>
        <v>-6.0365133907503594E-2</v>
      </c>
      <c r="I50" s="102"/>
      <c r="J50" s="1438">
        <v>65.037159000000003</v>
      </c>
      <c r="K50" s="1199">
        <v>67.088700000000003</v>
      </c>
      <c r="M50" s="1228">
        <f t="shared" si="3"/>
        <v>-3.0579531277249376E-2</v>
      </c>
      <c r="Q50"/>
      <c r="R50" s="1545"/>
      <c r="S50"/>
    </row>
    <row r="51" spans="2:19" ht="12" customHeight="1" x14ac:dyDescent="0.25">
      <c r="B51" s="127" t="s">
        <v>45</v>
      </c>
      <c r="C51" s="432" t="s">
        <v>46</v>
      </c>
      <c r="D51" s="102"/>
      <c r="E51" s="1438">
        <v>1.4076569999999999</v>
      </c>
      <c r="F51" s="1438">
        <v>1.4371</v>
      </c>
      <c r="G51" s="102"/>
      <c r="H51" s="1228">
        <f t="shared" si="4"/>
        <v>-2.048778790620006E-2</v>
      </c>
      <c r="I51" s="102"/>
      <c r="J51" s="1438">
        <v>1.4070800000000001</v>
      </c>
      <c r="K51" s="1199">
        <v>1.43571</v>
      </c>
      <c r="M51" s="1228">
        <f t="shared" si="3"/>
        <v>-1.9941353058765304E-2</v>
      </c>
      <c r="Q51"/>
      <c r="R51" s="1545"/>
      <c r="S51"/>
    </row>
    <row r="52" spans="2:19" ht="12" customHeight="1" x14ac:dyDescent="0.25">
      <c r="B52" s="127" t="s">
        <v>553</v>
      </c>
      <c r="C52" s="432" t="s">
        <v>47</v>
      </c>
      <c r="D52" s="102"/>
      <c r="E52" s="1438">
        <v>49.899349000000001</v>
      </c>
      <c r="F52" s="1438">
        <v>49.525799999999997</v>
      </c>
      <c r="G52" s="102"/>
      <c r="H52" s="1228">
        <f t="shared" si="4"/>
        <v>7.5425131951428175E-3</v>
      </c>
      <c r="I52" s="102"/>
      <c r="J52" s="1438">
        <v>50.325685999999997</v>
      </c>
      <c r="K52" s="1199">
        <v>47.413499999999999</v>
      </c>
      <c r="M52" s="1228">
        <f t="shared" si="3"/>
        <v>6.1421029875457382E-2</v>
      </c>
      <c r="Q52"/>
      <c r="R52" s="1545"/>
      <c r="S52"/>
    </row>
    <row r="53" spans="2:19" ht="12" customHeight="1" x14ac:dyDescent="0.25">
      <c r="B53" s="127" t="s">
        <v>146</v>
      </c>
      <c r="C53" s="432" t="s">
        <v>49</v>
      </c>
      <c r="D53" s="102"/>
      <c r="E53" s="1438">
        <v>6.5165519999999999</v>
      </c>
      <c r="F53" s="1438">
        <v>6.9436999999999998</v>
      </c>
      <c r="G53" s="102"/>
      <c r="H53" s="1228">
        <f t="shared" si="4"/>
        <v>-6.151590650517734E-2</v>
      </c>
      <c r="I53" s="102"/>
      <c r="J53" s="1438">
        <v>6.6905970000000003</v>
      </c>
      <c r="K53" s="1199">
        <v>6.6430100000000003</v>
      </c>
      <c r="M53" s="1228">
        <f t="shared" si="3"/>
        <v>7.1634695717754521E-3</v>
      </c>
    </row>
    <row r="54" spans="2:19" ht="12" customHeight="1" x14ac:dyDescent="0.25">
      <c r="B54" s="127" t="s">
        <v>48</v>
      </c>
      <c r="C54" s="432" t="s">
        <v>49</v>
      </c>
      <c r="D54" s="102"/>
      <c r="E54" s="1438">
        <v>6.5165519999999999</v>
      </c>
      <c r="F54" s="1438">
        <v>6.9436999999999998</v>
      </c>
      <c r="G54" s="102"/>
      <c r="H54" s="1228">
        <f t="shared" si="4"/>
        <v>-6.151590650517734E-2</v>
      </c>
      <c r="I54" s="102"/>
      <c r="J54" s="1438">
        <v>6.6905970000000003</v>
      </c>
      <c r="K54" s="1199">
        <v>6.6430100000000003</v>
      </c>
      <c r="M54" s="1228">
        <f t="shared" si="3"/>
        <v>7.1634695717754521E-3</v>
      </c>
    </row>
    <row r="55" spans="2:19" ht="12" customHeight="1" x14ac:dyDescent="0.25">
      <c r="B55" s="127" t="s">
        <v>50</v>
      </c>
      <c r="C55" s="432" t="s">
        <v>49</v>
      </c>
      <c r="D55" s="102"/>
      <c r="E55" s="1438">
        <v>6.5165519999999999</v>
      </c>
      <c r="F55" s="1438">
        <v>6.9436999999999998</v>
      </c>
      <c r="G55" s="102"/>
      <c r="H55" s="1228">
        <f t="shared" si="4"/>
        <v>-6.151590650517734E-2</v>
      </c>
      <c r="I55" s="102"/>
      <c r="J55" s="1438">
        <v>6.6905970000000003</v>
      </c>
      <c r="K55" s="1199">
        <v>6.6430100000000003</v>
      </c>
      <c r="M55" s="1228">
        <f t="shared" si="3"/>
        <v>7.1634695717754521E-3</v>
      </c>
    </row>
    <row r="56" spans="2:19" ht="12" customHeight="1" x14ac:dyDescent="0.25">
      <c r="B56" s="127" t="s">
        <v>51</v>
      </c>
      <c r="C56" s="432" t="s">
        <v>52</v>
      </c>
      <c r="D56" s="102"/>
      <c r="E56" s="1438">
        <v>1.3364590000000001</v>
      </c>
      <c r="F56" s="1438">
        <v>1.4459</v>
      </c>
      <c r="G56" s="102"/>
      <c r="H56" s="1228">
        <f t="shared" si="4"/>
        <v>-7.5690573345321185E-2</v>
      </c>
      <c r="I56" s="102"/>
      <c r="J56" s="1438">
        <v>1.3803920000000001</v>
      </c>
      <c r="K56" s="1199">
        <v>1.3807</v>
      </c>
      <c r="M56" s="1228">
        <f t="shared" si="3"/>
        <v>-2.230752516839103E-4</v>
      </c>
    </row>
    <row r="57" spans="2:19" ht="12" customHeight="1" x14ac:dyDescent="0.25">
      <c r="B57" s="127" t="s">
        <v>475</v>
      </c>
      <c r="C57" s="432" t="s">
        <v>54</v>
      </c>
      <c r="D57" s="102"/>
      <c r="E57" s="1438">
        <v>32.551189999999998</v>
      </c>
      <c r="F57" s="1438">
        <v>35.666600000000003</v>
      </c>
      <c r="G57" s="102"/>
      <c r="H57" s="1228">
        <f t="shared" si="4"/>
        <v>-8.7348107192723831E-2</v>
      </c>
      <c r="I57" s="102"/>
      <c r="J57" s="1438">
        <v>33.858508999999998</v>
      </c>
      <c r="K57" s="1199">
        <v>35.209800000000001</v>
      </c>
      <c r="M57" s="1228">
        <f t="shared" si="3"/>
        <v>-3.8378264006043869E-2</v>
      </c>
    </row>
    <row r="58" spans="2:19" ht="12" customHeight="1" x14ac:dyDescent="0.25">
      <c r="B58" s="127" t="s">
        <v>147</v>
      </c>
      <c r="C58" s="432" t="s">
        <v>29</v>
      </c>
      <c r="D58" s="102"/>
      <c r="E58" s="1438">
        <v>1.280929</v>
      </c>
      <c r="F58" s="1438">
        <v>1.3875999999999999</v>
      </c>
      <c r="G58" s="102"/>
      <c r="H58" s="1228">
        <f t="shared" si="4"/>
        <v>-7.6874459498414496E-2</v>
      </c>
      <c r="I58" s="102"/>
      <c r="J58" s="1438">
        <v>1.3045850000000001</v>
      </c>
      <c r="K58" s="1199">
        <v>1.3452500000000001</v>
      </c>
      <c r="M58" s="1228">
        <f t="shared" si="3"/>
        <v>-3.0228582047946442E-2</v>
      </c>
    </row>
    <row r="59" spans="2:19" ht="12" customHeight="1" x14ac:dyDescent="0.25">
      <c r="B59" s="126" t="s">
        <v>148</v>
      </c>
      <c r="C59" s="129" t="s">
        <v>56</v>
      </c>
      <c r="E59" s="1438">
        <v>29.664079999999998</v>
      </c>
      <c r="F59" s="1438">
        <v>32.283099999999997</v>
      </c>
      <c r="H59" s="1228">
        <f t="shared" si="4"/>
        <v>-8.1126657601035809E-2</v>
      </c>
      <c r="J59" s="1438">
        <v>30.398446</v>
      </c>
      <c r="K59" s="1199">
        <v>32.213900000000002</v>
      </c>
      <c r="M59" s="1228">
        <f t="shared" si="3"/>
        <v>-5.6356231316295212E-2</v>
      </c>
    </row>
    <row r="60" spans="2:19" ht="12" customHeight="1" x14ac:dyDescent="0.25">
      <c r="B60" s="126" t="s">
        <v>55</v>
      </c>
      <c r="C60" s="129" t="s">
        <v>56</v>
      </c>
      <c r="E60" s="1438">
        <v>29.664079999999998</v>
      </c>
      <c r="F60" s="1438">
        <v>32.283099999999997</v>
      </c>
      <c r="H60" s="1228">
        <f t="shared" si="4"/>
        <v>-8.1126657601035809E-2</v>
      </c>
      <c r="J60" s="1438">
        <v>30.398446</v>
      </c>
      <c r="K60" s="1199">
        <v>32.213900000000002</v>
      </c>
      <c r="M60" s="1228">
        <f t="shared" si="3"/>
        <v>-5.6356231316295212E-2</v>
      </c>
    </row>
    <row r="61" spans="2:19" ht="12" customHeight="1" x14ac:dyDescent="0.25">
      <c r="B61" s="126" t="s">
        <v>57</v>
      </c>
      <c r="C61" s="129" t="s">
        <v>56</v>
      </c>
      <c r="E61" s="1438">
        <v>29.664079999999998</v>
      </c>
      <c r="F61" s="1438">
        <v>32.283099999999997</v>
      </c>
      <c r="H61" s="1228">
        <f t="shared" si="4"/>
        <v>-8.1126657601035809E-2</v>
      </c>
      <c r="J61" s="1442">
        <v>30.398446</v>
      </c>
      <c r="K61" s="1199">
        <v>32.213900000000002</v>
      </c>
      <c r="M61" s="1228">
        <f t="shared" si="3"/>
        <v>-5.6356231316295212E-2</v>
      </c>
    </row>
    <row r="62" spans="2:19" ht="12" customHeight="1" x14ac:dyDescent="0.25">
      <c r="B62" s="126" t="s">
        <v>474</v>
      </c>
      <c r="C62" s="129" t="s">
        <v>54</v>
      </c>
      <c r="E62" s="1438">
        <v>32.551189999999998</v>
      </c>
      <c r="F62" s="1438">
        <v>35.666600000000003</v>
      </c>
      <c r="H62" s="1228">
        <f t="shared" si="4"/>
        <v>-8.7348107192723831E-2</v>
      </c>
      <c r="J62" s="1442">
        <v>33.858508999999998</v>
      </c>
      <c r="K62" s="1199">
        <v>35.209800000000001</v>
      </c>
      <c r="M62" s="1228">
        <f t="shared" si="3"/>
        <v>-3.8378264006043869E-2</v>
      </c>
    </row>
    <row r="63" spans="2:19" ht="12" customHeight="1" x14ac:dyDescent="0.25">
      <c r="B63" s="128" t="s">
        <v>149</v>
      </c>
      <c r="C63" s="130" t="s">
        <v>49</v>
      </c>
      <c r="E63" s="1440">
        <v>6.5165519999999999</v>
      </c>
      <c r="F63" s="1440">
        <v>6.9436999999999998</v>
      </c>
      <c r="H63" s="1229">
        <f t="shared" si="4"/>
        <v>-6.151590650517734E-2</v>
      </c>
      <c r="J63" s="1443">
        <v>6.6905970000000003</v>
      </c>
      <c r="K63" s="1200">
        <v>6.6430100000000003</v>
      </c>
      <c r="M63" s="1229">
        <f t="shared" si="3"/>
        <v>7.1634695717754521E-3</v>
      </c>
    </row>
    <row r="64" spans="2:19" ht="12" customHeight="1" x14ac:dyDescent="0.25">
      <c r="E64" s="463"/>
      <c r="F64" s="463"/>
      <c r="G64" s="463"/>
      <c r="H64" s="463"/>
      <c r="I64" s="463"/>
      <c r="J64" s="463"/>
      <c r="K64" s="463"/>
      <c r="M64" s="464"/>
    </row>
    <row r="65" spans="2:19" ht="12" customHeight="1" x14ac:dyDescent="0.25">
      <c r="B65" s="462" t="s">
        <v>59</v>
      </c>
      <c r="E65" s="463"/>
      <c r="F65" s="463"/>
      <c r="G65" s="463"/>
      <c r="H65" s="463"/>
      <c r="I65" s="463"/>
      <c r="J65" s="463"/>
      <c r="K65" s="463"/>
      <c r="M65" s="464"/>
      <c r="R65" s="1544"/>
    </row>
    <row r="66" spans="2:19" ht="12" customHeight="1" x14ac:dyDescent="0.25">
      <c r="B66" s="1054" t="s">
        <v>60</v>
      </c>
      <c r="C66" s="2035" t="s">
        <v>61</v>
      </c>
      <c r="E66" s="1436">
        <v>3.672631</v>
      </c>
      <c r="F66" s="1436">
        <v>3.6720999999999999</v>
      </c>
      <c r="H66" s="1227">
        <f t="shared" ref="H66:H96" si="5">(E66-F66)/F66</f>
        <v>1.4460390512242564E-4</v>
      </c>
      <c r="J66" s="1436">
        <v>3.6721460000000001</v>
      </c>
      <c r="K66" s="1437">
        <v>3.6721599999999999</v>
      </c>
      <c r="M66" s="1227">
        <f t="shared" ref="M66:M97" si="6">(J66-K66)/K66</f>
        <v>-3.8124700448064479E-6</v>
      </c>
      <c r="O66"/>
      <c r="P66" s="1544"/>
      <c r="Q66" s="1544"/>
      <c r="S66"/>
    </row>
    <row r="67" spans="2:19" ht="12" customHeight="1" x14ac:dyDescent="0.25">
      <c r="B67" s="1193" t="s">
        <v>62</v>
      </c>
      <c r="C67" s="2036" t="s">
        <v>63</v>
      </c>
      <c r="E67" s="1438">
        <v>0.70768699999999995</v>
      </c>
      <c r="F67" s="1438">
        <v>0.7056</v>
      </c>
      <c r="H67" s="1228">
        <f t="shared" si="5"/>
        <v>2.9577664399092264E-3</v>
      </c>
      <c r="J67" s="1438">
        <v>0.70691599999999999</v>
      </c>
      <c r="K67" s="1439">
        <v>0.70638299999999998</v>
      </c>
      <c r="M67" s="1228">
        <f t="shared" si="6"/>
        <v>7.5454817004373795E-4</v>
      </c>
      <c r="O67"/>
      <c r="P67" s="1546"/>
      <c r="Q67"/>
      <c r="S67"/>
    </row>
    <row r="68" spans="2:19" ht="12" customHeight="1" x14ac:dyDescent="0.25">
      <c r="B68" s="1193" t="s">
        <v>151</v>
      </c>
      <c r="C68" s="2037" t="s">
        <v>64</v>
      </c>
      <c r="D68" s="102"/>
      <c r="E68" s="1438">
        <v>0.83469599999999999</v>
      </c>
      <c r="F68" s="1438">
        <v>0.95010099999999997</v>
      </c>
      <c r="G68" s="102"/>
      <c r="H68" s="1228">
        <f t="shared" si="5"/>
        <v>-0.12146603361116343</v>
      </c>
      <c r="I68" s="102"/>
      <c r="J68" s="1438">
        <v>0.88666800000000001</v>
      </c>
      <c r="K68" s="1439">
        <v>0.90380700000000003</v>
      </c>
      <c r="M68" s="1228">
        <f t="shared" si="6"/>
        <v>-1.8963119338531363E-2</v>
      </c>
      <c r="O68"/>
      <c r="P68" s="1546"/>
      <c r="Q68"/>
      <c r="S68"/>
    </row>
    <row r="69" spans="2:19" ht="12" customHeight="1" x14ac:dyDescent="0.25">
      <c r="B69" s="1193" t="s">
        <v>65</v>
      </c>
      <c r="C69" s="2037" t="s">
        <v>66</v>
      </c>
      <c r="D69" s="102"/>
      <c r="E69" s="1438">
        <v>0.37534699999999999</v>
      </c>
      <c r="F69" s="1438">
        <v>0.37369999999999998</v>
      </c>
      <c r="G69" s="102"/>
      <c r="H69" s="1228">
        <f t="shared" si="5"/>
        <v>4.4072785656944329E-3</v>
      </c>
      <c r="I69" s="102"/>
      <c r="J69" s="1438">
        <v>0.37405300000000002</v>
      </c>
      <c r="K69" s="1439">
        <v>0.37407000000000001</v>
      </c>
      <c r="M69" s="1228">
        <f t="shared" si="6"/>
        <v>-4.544603951129266E-5</v>
      </c>
      <c r="O69"/>
      <c r="P69" s="1546"/>
      <c r="Q69"/>
      <c r="S69"/>
    </row>
    <row r="70" spans="2:19" ht="12" customHeight="1" x14ac:dyDescent="0.25">
      <c r="B70" s="1193" t="s">
        <v>731</v>
      </c>
      <c r="C70" s="2037" t="s">
        <v>64</v>
      </c>
      <c r="D70" s="102"/>
      <c r="E70" s="1438">
        <v>0.83469599999999999</v>
      </c>
      <c r="F70" s="1438">
        <v>0.95010099999999997</v>
      </c>
      <c r="G70" s="102"/>
      <c r="H70" s="1228">
        <f t="shared" si="5"/>
        <v>-0.12146603361116343</v>
      </c>
      <c r="I70" s="102"/>
      <c r="J70" s="1438">
        <v>0.88666800000000001</v>
      </c>
      <c r="K70" s="1439">
        <v>0.90380700000000003</v>
      </c>
      <c r="M70" s="1228">
        <f t="shared" si="6"/>
        <v>-1.8963119338531363E-2</v>
      </c>
      <c r="O70"/>
      <c r="P70" s="1546"/>
      <c r="Q70"/>
      <c r="S70"/>
    </row>
    <row r="71" spans="2:19" ht="12" customHeight="1" x14ac:dyDescent="0.25">
      <c r="B71" s="1193" t="s">
        <v>152</v>
      </c>
      <c r="C71" s="2037" t="s">
        <v>153</v>
      </c>
      <c r="D71" s="102"/>
      <c r="E71" s="1438">
        <v>1505.09241</v>
      </c>
      <c r="F71" s="1438">
        <v>1475.2</v>
      </c>
      <c r="G71" s="102"/>
      <c r="H71" s="1228">
        <f t="shared" si="5"/>
        <v>2.0263293112798213E-2</v>
      </c>
      <c r="I71" s="102"/>
      <c r="J71" s="1438">
        <v>1485.919148</v>
      </c>
      <c r="K71" s="1439">
        <v>1485.63</v>
      </c>
      <c r="M71" s="1228">
        <f t="shared" si="6"/>
        <v>1.9462988765698119E-4</v>
      </c>
      <c r="O71"/>
      <c r="P71" s="1546"/>
      <c r="Q71"/>
      <c r="S71"/>
    </row>
    <row r="72" spans="2:19" ht="12" customHeight="1" x14ac:dyDescent="0.25">
      <c r="B72" s="1193" t="s">
        <v>154</v>
      </c>
      <c r="C72" s="2037" t="s">
        <v>64</v>
      </c>
      <c r="D72" s="102"/>
      <c r="E72" s="1438">
        <v>0.83469599999999999</v>
      </c>
      <c r="F72" s="1438">
        <v>0.95010099999999997</v>
      </c>
      <c r="G72" s="102"/>
      <c r="H72" s="1228">
        <f t="shared" si="5"/>
        <v>-0.12146603361116343</v>
      </c>
      <c r="I72" s="102"/>
      <c r="J72" s="1438">
        <v>0.88666800000000001</v>
      </c>
      <c r="K72" s="1439">
        <v>0.90380700000000003</v>
      </c>
      <c r="M72" s="1228">
        <f t="shared" si="6"/>
        <v>-1.8963119338531363E-2</v>
      </c>
      <c r="O72"/>
      <c r="P72" s="1546"/>
      <c r="Q72"/>
      <c r="S72"/>
    </row>
    <row r="73" spans="2:19" ht="12" customHeight="1" x14ac:dyDescent="0.25">
      <c r="B73" s="1193" t="s">
        <v>68</v>
      </c>
      <c r="C73" s="2037" t="s">
        <v>69</v>
      </c>
      <c r="D73" s="102"/>
      <c r="E73" s="1438">
        <v>3.7825220000000002</v>
      </c>
      <c r="F73" s="1438">
        <v>3.5133999999999999</v>
      </c>
      <c r="G73" s="102"/>
      <c r="H73" s="1228">
        <f t="shared" si="5"/>
        <v>7.6598736266864101E-2</v>
      </c>
      <c r="I73" s="102"/>
      <c r="J73" s="1438">
        <v>3.644018</v>
      </c>
      <c r="K73" s="1439">
        <v>3.0224500000000001</v>
      </c>
      <c r="M73" s="1228">
        <f t="shared" si="6"/>
        <v>0.20565038296746013</v>
      </c>
      <c r="S73"/>
    </row>
    <row r="74" spans="2:19" ht="12" customHeight="1" x14ac:dyDescent="0.25">
      <c r="B74" s="1193" t="s">
        <v>554</v>
      </c>
      <c r="C74" s="2037" t="s">
        <v>555</v>
      </c>
      <c r="D74" s="102"/>
      <c r="E74" s="1438">
        <v>9.6886240000000008</v>
      </c>
      <c r="F74" s="1438">
        <v>10.634600000000001</v>
      </c>
      <c r="G74" s="102"/>
      <c r="H74" s="1228">
        <f t="shared" si="5"/>
        <v>-8.8952663945987609E-2</v>
      </c>
      <c r="I74" s="102"/>
      <c r="J74" s="1438">
        <v>10.223447999999999</v>
      </c>
      <c r="K74" s="1439">
        <v>10.748690384615383</v>
      </c>
      <c r="L74" s="102"/>
      <c r="M74" s="1228">
        <f t="shared" si="6"/>
        <v>-4.8865709758201217E-2</v>
      </c>
      <c r="O74"/>
      <c r="S74"/>
    </row>
    <row r="75" spans="2:19" ht="12" customHeight="1" x14ac:dyDescent="0.25">
      <c r="B75" s="1193" t="s">
        <v>70</v>
      </c>
      <c r="C75" s="2037" t="s">
        <v>71</v>
      </c>
      <c r="D75" s="102"/>
      <c r="E75" s="1438">
        <v>9.3288390000000003</v>
      </c>
      <c r="F75" s="1438">
        <v>10.102</v>
      </c>
      <c r="G75" s="102"/>
      <c r="H75" s="1228">
        <f t="shared" si="5"/>
        <v>-7.6535438527024352E-2</v>
      </c>
      <c r="I75" s="102"/>
      <c r="J75" s="1438">
        <v>9.5778090000000002</v>
      </c>
      <c r="K75" s="1439">
        <v>9.7287599999999994</v>
      </c>
      <c r="M75" s="1228">
        <f t="shared" si="6"/>
        <v>-1.5515954756824012E-2</v>
      </c>
      <c r="O75"/>
    </row>
    <row r="76" spans="2:19" ht="12" customHeight="1" x14ac:dyDescent="0.25">
      <c r="B76" s="1193" t="s">
        <v>156</v>
      </c>
      <c r="C76" s="2037" t="s">
        <v>157</v>
      </c>
      <c r="D76" s="102"/>
      <c r="E76" s="1438">
        <v>547.52470700000003</v>
      </c>
      <c r="F76" s="1438">
        <v>623.29999999999995</v>
      </c>
      <c r="G76" s="102"/>
      <c r="H76" s="1228">
        <f t="shared" si="5"/>
        <v>-0.12157114230707512</v>
      </c>
      <c r="I76" s="102"/>
      <c r="J76" s="1438">
        <v>581.36658299999999</v>
      </c>
      <c r="K76" s="1439">
        <v>592.60299999999995</v>
      </c>
      <c r="M76" s="1228">
        <f t="shared" si="6"/>
        <v>-1.8961120682817943E-2</v>
      </c>
    </row>
    <row r="77" spans="2:19" ht="12" customHeight="1" x14ac:dyDescent="0.25">
      <c r="B77" s="1193" t="s">
        <v>158</v>
      </c>
      <c r="C77" s="2037" t="s">
        <v>159</v>
      </c>
      <c r="D77" s="102"/>
      <c r="E77" s="1438">
        <v>3.883775</v>
      </c>
      <c r="F77" s="1438">
        <v>4.3106999999999998</v>
      </c>
      <c r="G77" s="102"/>
      <c r="H77" s="1228">
        <f t="shared" si="5"/>
        <v>-9.9038439232607189E-2</v>
      </c>
      <c r="I77" s="102"/>
      <c r="J77" s="1438">
        <v>4.0460349999999998</v>
      </c>
      <c r="K77" s="1439">
        <v>4.0550699999999997</v>
      </c>
      <c r="M77" s="1228">
        <f t="shared" si="6"/>
        <v>-2.2280749777438872E-3</v>
      </c>
    </row>
    <row r="78" spans="2:19" ht="12" customHeight="1" x14ac:dyDescent="0.25">
      <c r="B78" s="1193" t="s">
        <v>160</v>
      </c>
      <c r="C78" s="2037" t="s">
        <v>161</v>
      </c>
      <c r="D78" s="102"/>
      <c r="E78" s="1438">
        <v>258.89727800000003</v>
      </c>
      <c r="F78" s="1438">
        <v>293.32799999999997</v>
      </c>
      <c r="G78" s="102"/>
      <c r="H78" s="1228">
        <f t="shared" si="5"/>
        <v>-0.11737959553810053</v>
      </c>
      <c r="I78" s="102"/>
      <c r="J78" s="1438">
        <v>274.00606199999999</v>
      </c>
      <c r="K78" s="1439">
        <v>281.21499999999997</v>
      </c>
      <c r="M78" s="1228">
        <f t="shared" si="6"/>
        <v>-2.5634969685116332E-2</v>
      </c>
    </row>
    <row r="79" spans="2:19" ht="12" customHeight="1" x14ac:dyDescent="0.25">
      <c r="B79" s="1193" t="s">
        <v>72</v>
      </c>
      <c r="C79" s="2037" t="s">
        <v>64</v>
      </c>
      <c r="D79" s="102"/>
      <c r="E79" s="1438">
        <v>0.83469599999999999</v>
      </c>
      <c r="F79" s="1438">
        <v>0.95010099999999997</v>
      </c>
      <c r="G79" s="102"/>
      <c r="H79" s="1228">
        <f t="shared" si="5"/>
        <v>-0.12146603361116343</v>
      </c>
      <c r="I79" s="102"/>
      <c r="J79" s="1438">
        <v>0.88666800000000001</v>
      </c>
      <c r="K79" s="1439">
        <v>0.90380700000000003</v>
      </c>
      <c r="M79" s="1228">
        <f t="shared" si="6"/>
        <v>-1.8963119338531363E-2</v>
      </c>
    </row>
    <row r="80" spans="2:19" ht="12" customHeight="1" x14ac:dyDescent="0.25">
      <c r="B80" s="1725" t="s">
        <v>73</v>
      </c>
      <c r="C80" s="2037" t="s">
        <v>64</v>
      </c>
      <c r="D80" s="102"/>
      <c r="E80" s="1438">
        <v>0.83469599999999999</v>
      </c>
      <c r="F80" s="1438">
        <v>0.95010099999999997</v>
      </c>
      <c r="G80" s="102"/>
      <c r="H80" s="1228">
        <f t="shared" si="5"/>
        <v>-0.12146603361116343</v>
      </c>
      <c r="I80" s="102"/>
      <c r="J80" s="1438">
        <v>0.88666800000000001</v>
      </c>
      <c r="K80" s="1439">
        <v>0.90380700000000003</v>
      </c>
      <c r="M80" s="1228">
        <f t="shared" si="6"/>
        <v>-1.8963119338531363E-2</v>
      </c>
    </row>
    <row r="81" spans="2:13" ht="12" customHeight="1" x14ac:dyDescent="0.25">
      <c r="B81" s="1193" t="s">
        <v>74</v>
      </c>
      <c r="C81" s="2037" t="s">
        <v>61</v>
      </c>
      <c r="D81" s="102"/>
      <c r="E81" s="1438">
        <v>3.672631</v>
      </c>
      <c r="F81" s="1438">
        <v>3.6718999999999999</v>
      </c>
      <c r="G81" s="102"/>
      <c r="H81" s="1228">
        <f t="shared" si="5"/>
        <v>1.9907949562897605E-4</v>
      </c>
      <c r="I81" s="102"/>
      <c r="J81" s="1438">
        <v>3.6721460000000001</v>
      </c>
      <c r="K81" s="1439">
        <v>3.6721599999999999</v>
      </c>
      <c r="M81" s="1228">
        <f t="shared" si="6"/>
        <v>-3.8124700448064479E-6</v>
      </c>
    </row>
    <row r="82" spans="2:13" ht="12" customHeight="1" x14ac:dyDescent="0.25">
      <c r="B82" s="1193" t="s">
        <v>162</v>
      </c>
      <c r="C82" s="2037" t="s">
        <v>61</v>
      </c>
      <c r="D82" s="102"/>
      <c r="E82" s="1438">
        <v>3.672631</v>
      </c>
      <c r="F82" s="1438">
        <v>3.6718999999999999</v>
      </c>
      <c r="G82" s="102"/>
      <c r="H82" s="1228">
        <f t="shared" si="5"/>
        <v>1.9907949562897605E-4</v>
      </c>
      <c r="I82" s="102"/>
      <c r="J82" s="1438">
        <v>3.6721460000000001</v>
      </c>
      <c r="K82" s="1439">
        <v>3.6721599999999999</v>
      </c>
      <c r="M82" s="1228">
        <f t="shared" si="6"/>
        <v>-3.8124700448064479E-6</v>
      </c>
    </row>
    <row r="83" spans="2:13" ht="12" customHeight="1" x14ac:dyDescent="0.25">
      <c r="B83" s="1193" t="s">
        <v>76</v>
      </c>
      <c r="C83" s="2037" t="s">
        <v>64</v>
      </c>
      <c r="D83" s="102"/>
      <c r="E83" s="1438">
        <v>0.83469599999999999</v>
      </c>
      <c r="F83" s="1438">
        <v>0.95010099999999997</v>
      </c>
      <c r="G83" s="102"/>
      <c r="H83" s="1228">
        <f t="shared" si="5"/>
        <v>-0.12146603361116343</v>
      </c>
      <c r="I83" s="102"/>
      <c r="J83" s="1438">
        <v>0.88666800000000001</v>
      </c>
      <c r="K83" s="1439">
        <v>0.90380700000000003</v>
      </c>
      <c r="M83" s="1228">
        <f t="shared" si="6"/>
        <v>-1.8963119338531363E-2</v>
      </c>
    </row>
    <row r="84" spans="2:13" ht="12" customHeight="1" x14ac:dyDescent="0.25">
      <c r="B84" s="1193" t="s">
        <v>84</v>
      </c>
      <c r="C84" s="2037" t="s">
        <v>85</v>
      </c>
      <c r="D84" s="102"/>
      <c r="E84" s="1438">
        <v>57.607197999999997</v>
      </c>
      <c r="F84" s="1438">
        <v>60.803400000000003</v>
      </c>
      <c r="G84" s="102"/>
      <c r="H84" s="1228">
        <f t="shared" si="5"/>
        <v>-5.25661722864183E-2</v>
      </c>
      <c r="I84" s="102"/>
      <c r="J84" s="1438">
        <v>58.282719999999998</v>
      </c>
      <c r="K84" s="1439">
        <v>66.912499999999994</v>
      </c>
      <c r="M84" s="1228">
        <f t="shared" si="6"/>
        <v>-0.12897111899869229</v>
      </c>
    </row>
    <row r="85" spans="2:13" ht="12" customHeight="1" x14ac:dyDescent="0.25">
      <c r="B85" s="1193" t="s">
        <v>163</v>
      </c>
      <c r="C85" s="2038" t="s">
        <v>64</v>
      </c>
      <c r="D85" s="102"/>
      <c r="E85" s="1438">
        <v>0.83469599999999999</v>
      </c>
      <c r="F85" s="1438">
        <v>0.95010099999999997</v>
      </c>
      <c r="G85" s="102"/>
      <c r="H85" s="1228">
        <f t="shared" si="5"/>
        <v>-0.12146603361116343</v>
      </c>
      <c r="I85" s="102"/>
      <c r="J85" s="1438">
        <v>0.88666800000000001</v>
      </c>
      <c r="K85" s="1439">
        <v>0.90380700000000003</v>
      </c>
      <c r="M85" s="1228">
        <f>(J85-K85)/K85</f>
        <v>-1.8963119338531363E-2</v>
      </c>
    </row>
    <row r="86" spans="2:13" ht="12" customHeight="1" x14ac:dyDescent="0.25">
      <c r="B86" s="1193" t="s">
        <v>77</v>
      </c>
      <c r="C86" s="2037" t="s">
        <v>64</v>
      </c>
      <c r="D86" s="102"/>
      <c r="E86" s="1438">
        <v>0.83469599999999999</v>
      </c>
      <c r="F86" s="1438">
        <v>0.95010099999999997</v>
      </c>
      <c r="G86" s="102"/>
      <c r="H86" s="1228">
        <f t="shared" si="5"/>
        <v>-0.12146603361116343</v>
      </c>
      <c r="I86" s="102"/>
      <c r="J86" s="1438">
        <v>0.88666800000000001</v>
      </c>
      <c r="K86" s="1439">
        <v>0.90380700000000003</v>
      </c>
      <c r="M86" s="1228">
        <f t="shared" si="6"/>
        <v>-1.8963119338531363E-2</v>
      </c>
    </row>
    <row r="87" spans="2:13" ht="12" customHeight="1" x14ac:dyDescent="0.25">
      <c r="B87" s="1193" t="s">
        <v>78</v>
      </c>
      <c r="C87" s="2037" t="s">
        <v>79</v>
      </c>
      <c r="D87" s="102"/>
      <c r="E87" s="1438">
        <v>12.355112</v>
      </c>
      <c r="F87" s="1438">
        <v>13.7004</v>
      </c>
      <c r="G87" s="102"/>
      <c r="H87" s="1228">
        <f t="shared" si="5"/>
        <v>-9.819333742080523E-2</v>
      </c>
      <c r="I87" s="102"/>
      <c r="J87" s="1438">
        <v>13.295512</v>
      </c>
      <c r="K87" s="1439">
        <v>14.6919</v>
      </c>
      <c r="M87" s="1228">
        <f t="shared" si="6"/>
        <v>-9.5044752550725226E-2</v>
      </c>
    </row>
    <row r="88" spans="2:13" ht="12" customHeight="1" x14ac:dyDescent="0.25">
      <c r="B88" s="1193" t="s">
        <v>80</v>
      </c>
      <c r="C88" s="2037" t="s">
        <v>81</v>
      </c>
      <c r="D88" s="102"/>
      <c r="E88" s="1438">
        <v>331.60391099999998</v>
      </c>
      <c r="F88" s="1438">
        <v>330.57100000000003</v>
      </c>
      <c r="G88" s="102"/>
      <c r="H88" s="1228">
        <f t="shared" si="5"/>
        <v>3.1246267821434907E-3</v>
      </c>
      <c r="I88" s="102"/>
      <c r="J88" s="1438">
        <v>324.408793</v>
      </c>
      <c r="K88" s="1439">
        <v>339.55200000000002</v>
      </c>
      <c r="M88" s="1228">
        <f t="shared" si="6"/>
        <v>-4.4597608024691406E-2</v>
      </c>
    </row>
    <row r="89" spans="2:13" ht="12" customHeight="1" x14ac:dyDescent="0.25">
      <c r="B89" s="1193" t="s">
        <v>164</v>
      </c>
      <c r="C89" s="2037" t="s">
        <v>64</v>
      </c>
      <c r="D89" s="102"/>
      <c r="E89" s="1438">
        <v>0.83469599999999999</v>
      </c>
      <c r="F89" s="1438">
        <v>0.95010099999999997</v>
      </c>
      <c r="G89" s="102"/>
      <c r="H89" s="1228">
        <f t="shared" si="5"/>
        <v>-0.12146603361116343</v>
      </c>
      <c r="I89" s="102"/>
      <c r="J89" s="1438">
        <v>0.88666800000000001</v>
      </c>
      <c r="K89" s="1439">
        <v>0.90380700000000003</v>
      </c>
      <c r="M89" s="1228">
        <f t="shared" si="6"/>
        <v>-1.8963119338531363E-2</v>
      </c>
    </row>
    <row r="90" spans="2:13" ht="12" customHeight="1" x14ac:dyDescent="0.25">
      <c r="B90" s="1193" t="s">
        <v>165</v>
      </c>
      <c r="C90" s="2037" t="s">
        <v>22</v>
      </c>
      <c r="D90" s="102"/>
      <c r="E90" s="1438">
        <v>1</v>
      </c>
      <c r="F90" s="1438">
        <v>1</v>
      </c>
      <c r="G90" s="102"/>
      <c r="H90" s="1228">
        <f t="shared" si="5"/>
        <v>0</v>
      </c>
      <c r="I90" s="102"/>
      <c r="J90" s="1438">
        <v>1</v>
      </c>
      <c r="K90" s="1439">
        <v>1</v>
      </c>
      <c r="M90" s="1228">
        <f t="shared" si="6"/>
        <v>0</v>
      </c>
    </row>
    <row r="91" spans="2:13" ht="12" customHeight="1" x14ac:dyDescent="0.25">
      <c r="B91" s="1193" t="s">
        <v>166</v>
      </c>
      <c r="C91" s="2037" t="s">
        <v>64</v>
      </c>
      <c r="D91" s="102"/>
      <c r="E91" s="1438">
        <v>0.83469599999999999</v>
      </c>
      <c r="F91" s="1438">
        <v>0.95010099999999997</v>
      </c>
      <c r="G91" s="102"/>
      <c r="H91" s="1228">
        <f t="shared" si="5"/>
        <v>-0.12146603361116343</v>
      </c>
      <c r="I91" s="102"/>
      <c r="J91" s="1438">
        <v>0.88666800000000001</v>
      </c>
      <c r="K91" s="1439">
        <v>0.90380700000000003</v>
      </c>
      <c r="M91" s="1228">
        <f t="shared" si="6"/>
        <v>-1.8963119338531363E-2</v>
      </c>
    </row>
    <row r="92" spans="2:13" ht="12" customHeight="1" x14ac:dyDescent="0.25">
      <c r="B92" s="1193" t="s">
        <v>82</v>
      </c>
      <c r="C92" s="2037" t="s">
        <v>64</v>
      </c>
      <c r="D92" s="102"/>
      <c r="E92" s="1438">
        <v>0.83469599999999999</v>
      </c>
      <c r="F92" s="1438">
        <v>0.95010099999999997</v>
      </c>
      <c r="G92" s="102"/>
      <c r="H92" s="1228">
        <f t="shared" si="5"/>
        <v>-0.12146603361116343</v>
      </c>
      <c r="I92" s="102"/>
      <c r="J92" s="1438">
        <v>0.88666800000000001</v>
      </c>
      <c r="K92" s="1439">
        <v>0.90380700000000003</v>
      </c>
      <c r="M92" s="1228">
        <f t="shared" si="6"/>
        <v>-1.8963119338531363E-2</v>
      </c>
    </row>
    <row r="93" spans="2:13" ht="12" customHeight="1" x14ac:dyDescent="0.25">
      <c r="B93" s="1193" t="s">
        <v>83</v>
      </c>
      <c r="C93" s="2037" t="s">
        <v>64</v>
      </c>
      <c r="D93" s="102"/>
      <c r="E93" s="1438">
        <v>0.83469599999999999</v>
      </c>
      <c r="F93" s="1438">
        <v>0.95010099999999997</v>
      </c>
      <c r="G93" s="102"/>
      <c r="H93" s="1228">
        <f t="shared" si="5"/>
        <v>-0.12146603361116343</v>
      </c>
      <c r="I93" s="102"/>
      <c r="J93" s="1438">
        <v>0.88666800000000001</v>
      </c>
      <c r="K93" s="1439">
        <v>0.90380700000000003</v>
      </c>
      <c r="M93" s="1228">
        <f t="shared" si="6"/>
        <v>-1.8963119338531363E-2</v>
      </c>
    </row>
    <row r="94" spans="2:13" ht="12" customHeight="1" x14ac:dyDescent="0.25">
      <c r="B94" s="1193" t="s">
        <v>23</v>
      </c>
      <c r="C94" s="2037" t="s">
        <v>22</v>
      </c>
      <c r="D94" s="102"/>
      <c r="E94" s="1438">
        <v>1</v>
      </c>
      <c r="F94" s="1438">
        <v>1</v>
      </c>
      <c r="G94" s="102"/>
      <c r="H94" s="1228">
        <f t="shared" si="5"/>
        <v>0</v>
      </c>
      <c r="I94" s="102"/>
      <c r="J94" s="1438">
        <v>1</v>
      </c>
      <c r="K94" s="1439">
        <v>1</v>
      </c>
      <c r="M94" s="1228">
        <f t="shared" si="6"/>
        <v>0</v>
      </c>
    </row>
    <row r="95" spans="2:13" ht="12" customHeight="1" x14ac:dyDescent="0.25">
      <c r="B95" s="1193" t="s">
        <v>86</v>
      </c>
      <c r="C95" s="2037" t="s">
        <v>87</v>
      </c>
      <c r="D95" s="102"/>
      <c r="E95" s="1438">
        <v>0.38416400000000001</v>
      </c>
      <c r="F95" s="1438">
        <v>0.3841</v>
      </c>
      <c r="G95" s="102"/>
      <c r="H95" s="1228">
        <f t="shared" si="5"/>
        <v>1.6662327518877505E-4</v>
      </c>
      <c r="I95" s="102"/>
      <c r="J95" s="1438">
        <v>0.38382300000000003</v>
      </c>
      <c r="K95" s="1439">
        <v>0.383739</v>
      </c>
      <c r="M95" s="1228">
        <f t="shared" si="6"/>
        <v>2.188987827664858E-4</v>
      </c>
    </row>
    <row r="96" spans="2:13" ht="12" customHeight="1" x14ac:dyDescent="0.25">
      <c r="B96" s="1193" t="s">
        <v>167</v>
      </c>
      <c r="C96" s="2037" t="s">
        <v>168</v>
      </c>
      <c r="D96" s="102"/>
      <c r="E96" s="1438">
        <v>102.288995</v>
      </c>
      <c r="F96" s="1438">
        <v>101.47</v>
      </c>
      <c r="G96" s="102"/>
      <c r="H96" s="1228">
        <f t="shared" si="5"/>
        <v>8.0713018626195031E-3</v>
      </c>
      <c r="I96" s="102"/>
      <c r="J96" s="1438">
        <v>101.771083</v>
      </c>
      <c r="K96" s="1439">
        <v>99.808400000000006</v>
      </c>
      <c r="M96" s="1228">
        <f t="shared" si="6"/>
        <v>1.966450719578711E-2</v>
      </c>
    </row>
    <row r="97" spans="2:13" ht="12" customHeight="1" x14ac:dyDescent="0.25">
      <c r="B97" s="1193" t="s">
        <v>169</v>
      </c>
      <c r="C97" s="2037" t="s">
        <v>170</v>
      </c>
      <c r="D97" s="102"/>
      <c r="E97" s="1438">
        <v>12.355112</v>
      </c>
      <c r="F97" s="1438">
        <v>13.7004</v>
      </c>
      <c r="G97" s="102"/>
      <c r="H97" s="1228">
        <f t="shared" ref="H97:H114" si="7">(E97-F97)/F97</f>
        <v>-9.819333742080523E-2</v>
      </c>
      <c r="I97" s="102"/>
      <c r="J97" s="1438">
        <v>13.2622</v>
      </c>
      <c r="K97" s="1439">
        <v>14.6919</v>
      </c>
      <c r="M97" s="1228">
        <f t="shared" si="6"/>
        <v>-9.7312124367848973E-2</v>
      </c>
    </row>
    <row r="98" spans="2:13" ht="12" customHeight="1" x14ac:dyDescent="0.25">
      <c r="B98" s="1193" t="s">
        <v>88</v>
      </c>
      <c r="C98" s="2037" t="s">
        <v>64</v>
      </c>
      <c r="D98" s="102"/>
      <c r="E98" s="1438">
        <v>0.83469599999999999</v>
      </c>
      <c r="F98" s="1438">
        <v>0.95010099999999997</v>
      </c>
      <c r="G98" s="102"/>
      <c r="H98" s="1228">
        <f t="shared" si="7"/>
        <v>-0.12146603361116343</v>
      </c>
      <c r="I98" s="102"/>
      <c r="J98" s="1438">
        <v>0.88666800000000001</v>
      </c>
      <c r="K98" s="1439">
        <v>0.90380700000000003</v>
      </c>
      <c r="M98" s="1228">
        <f t="shared" ref="M98:M114" si="8">(J98-K98)/K98</f>
        <v>-1.8963119338531363E-2</v>
      </c>
    </row>
    <row r="99" spans="2:13" ht="12" customHeight="1" x14ac:dyDescent="0.25">
      <c r="B99" s="1193" t="s">
        <v>89</v>
      </c>
      <c r="C99" s="2037" t="s">
        <v>90</v>
      </c>
      <c r="D99" s="102"/>
      <c r="E99" s="1438">
        <v>356.39702899999997</v>
      </c>
      <c r="F99" s="1438">
        <v>302.88</v>
      </c>
      <c r="G99" s="102"/>
      <c r="H99" s="1228">
        <f t="shared" si="7"/>
        <v>0.17669383584257786</v>
      </c>
      <c r="I99" s="102"/>
      <c r="J99" s="1438">
        <v>331.81564400000002</v>
      </c>
      <c r="K99" s="1439">
        <v>256.06200000000001</v>
      </c>
      <c r="M99" s="1228">
        <f t="shared" si="8"/>
        <v>0.29584102287727193</v>
      </c>
    </row>
    <row r="100" spans="2:13" ht="12" customHeight="1" x14ac:dyDescent="0.25">
      <c r="B100" s="1194" t="s">
        <v>91</v>
      </c>
      <c r="C100" s="2037" t="s">
        <v>92</v>
      </c>
      <c r="D100" s="102"/>
      <c r="E100" s="1438">
        <v>8.2112510000000007</v>
      </c>
      <c r="F100" s="1438">
        <v>8.6234999999999999</v>
      </c>
      <c r="G100" s="102"/>
      <c r="H100" s="1228">
        <f t="shared" si="7"/>
        <v>-4.7805299472371915E-2</v>
      </c>
      <c r="I100" s="102"/>
      <c r="J100" s="1438">
        <v>8.2638119999999997</v>
      </c>
      <c r="K100" s="1439">
        <v>8.3936399999999995</v>
      </c>
      <c r="M100" s="1228">
        <f t="shared" si="8"/>
        <v>-1.5467425336326055E-2</v>
      </c>
    </row>
    <row r="101" spans="2:13" ht="12" customHeight="1" x14ac:dyDescent="0.25">
      <c r="B101" s="1538" t="s">
        <v>171</v>
      </c>
      <c r="C101" s="2037" t="s">
        <v>22</v>
      </c>
      <c r="D101" s="102"/>
      <c r="E101" s="1438">
        <v>1</v>
      </c>
      <c r="F101" s="1438">
        <v>1</v>
      </c>
      <c r="G101" s="102"/>
      <c r="H101" s="1228">
        <f t="shared" si="7"/>
        <v>0</v>
      </c>
      <c r="I101" s="102"/>
      <c r="J101" s="1438">
        <v>1</v>
      </c>
      <c r="K101" s="1439">
        <v>1</v>
      </c>
      <c r="M101" s="1228">
        <f t="shared" si="8"/>
        <v>0</v>
      </c>
    </row>
    <row r="102" spans="2:13" ht="12" customHeight="1" x14ac:dyDescent="0.25">
      <c r="B102" s="1193" t="s">
        <v>93</v>
      </c>
      <c r="C102" s="2037" t="s">
        <v>94</v>
      </c>
      <c r="D102" s="102"/>
      <c r="E102" s="1438">
        <v>3.6140439999999998</v>
      </c>
      <c r="F102" s="1438">
        <v>3.6394000000000002</v>
      </c>
      <c r="G102" s="102"/>
      <c r="H102" s="1228">
        <f t="shared" si="7"/>
        <v>-6.9670824861241898E-3</v>
      </c>
      <c r="I102" s="102"/>
      <c r="J102" s="1438">
        <v>3.6274760000000001</v>
      </c>
      <c r="K102" s="1439">
        <v>3.6369099999999999</v>
      </c>
      <c r="M102" s="1228">
        <f t="shared" si="8"/>
        <v>-2.5939602574712381E-3</v>
      </c>
    </row>
    <row r="103" spans="2:13" x14ac:dyDescent="0.25">
      <c r="B103" s="1193" t="s">
        <v>172</v>
      </c>
      <c r="C103" s="2037" t="s">
        <v>96</v>
      </c>
      <c r="D103" s="102"/>
      <c r="E103" s="1438">
        <v>3.7481800000000001</v>
      </c>
      <c r="F103" s="1438">
        <v>3.7473999999999998</v>
      </c>
      <c r="G103" s="102"/>
      <c r="H103" s="1228">
        <f t="shared" si="7"/>
        <v>2.0814431339067754E-4</v>
      </c>
      <c r="I103" s="102"/>
      <c r="J103" s="1438">
        <v>3.747865</v>
      </c>
      <c r="K103" s="1439">
        <v>3.7484500000000001</v>
      </c>
      <c r="M103" s="1228">
        <f t="shared" si="8"/>
        <v>-1.5606450666276933E-4</v>
      </c>
    </row>
    <row r="104" spans="2:13" ht="12" customHeight="1" x14ac:dyDescent="0.25">
      <c r="B104" s="1193" t="s">
        <v>97</v>
      </c>
      <c r="C104" s="2037" t="s">
        <v>98</v>
      </c>
      <c r="D104" s="102"/>
      <c r="E104" s="1438">
        <v>0.976047</v>
      </c>
      <c r="F104" s="1438">
        <v>1.0185</v>
      </c>
      <c r="G104" s="102"/>
      <c r="H104" s="1228">
        <f t="shared" si="7"/>
        <v>-4.1681885125184059E-2</v>
      </c>
      <c r="I104" s="102"/>
      <c r="J104" s="1438">
        <v>0.98431800000000003</v>
      </c>
      <c r="K104" s="1439">
        <v>0.98497199999999996</v>
      </c>
      <c r="M104" s="1228">
        <f t="shared" si="8"/>
        <v>-6.6397826537194194E-4</v>
      </c>
    </row>
    <row r="105" spans="2:13" ht="12" customHeight="1" x14ac:dyDescent="0.25">
      <c r="B105" s="1193" t="s">
        <v>99</v>
      </c>
      <c r="C105" s="2037" t="s">
        <v>100</v>
      </c>
      <c r="D105" s="102"/>
      <c r="E105" s="1438">
        <v>32.689737999999998</v>
      </c>
      <c r="F105" s="1438">
        <v>34.744999999999997</v>
      </c>
      <c r="G105" s="102"/>
      <c r="H105" s="1228">
        <f t="shared" si="7"/>
        <v>-5.91527414016405E-2</v>
      </c>
      <c r="I105" s="102"/>
      <c r="J105" s="1438">
        <v>33.251994000000003</v>
      </c>
      <c r="K105" s="1439">
        <v>34.274999999999999</v>
      </c>
      <c r="M105" s="1228">
        <f t="shared" si="8"/>
        <v>-2.9847002188183668E-2</v>
      </c>
    </row>
    <row r="106" spans="2:13" ht="12" customHeight="1" x14ac:dyDescent="0.25">
      <c r="B106" s="1193" t="s">
        <v>173</v>
      </c>
      <c r="C106" s="2037" t="s">
        <v>174</v>
      </c>
      <c r="D106" s="102"/>
      <c r="E106" s="1438">
        <v>35185.865111999999</v>
      </c>
      <c r="F106" s="1438">
        <v>30052</v>
      </c>
      <c r="G106" s="102"/>
      <c r="H106" s="1228">
        <f t="shared" si="7"/>
        <v>0.17083272700652202</v>
      </c>
      <c r="I106" s="102"/>
      <c r="J106" s="1438">
        <v>32943.242999000002</v>
      </c>
      <c r="K106" s="1439">
        <v>30076.3</v>
      </c>
      <c r="M106" s="1228">
        <f t="shared" si="8"/>
        <v>9.5322330173591915E-2</v>
      </c>
    </row>
    <row r="107" spans="2:13" ht="12" customHeight="1" x14ac:dyDescent="0.25">
      <c r="B107" s="1193" t="s">
        <v>101</v>
      </c>
      <c r="C107" s="2037" t="s">
        <v>102</v>
      </c>
      <c r="D107" s="102"/>
      <c r="E107" s="1438">
        <v>3.4659589999999998</v>
      </c>
      <c r="F107" s="1438">
        <v>3.8435000000000001</v>
      </c>
      <c r="G107" s="102"/>
      <c r="H107" s="1228">
        <f t="shared" si="7"/>
        <v>-9.8228437621959236E-2</v>
      </c>
      <c r="I107" s="102"/>
      <c r="J107" s="1438">
        <v>3.5946069999999999</v>
      </c>
      <c r="K107" s="1439">
        <v>3.8356699999999999</v>
      </c>
      <c r="M107" s="1228">
        <f t="shared" si="8"/>
        <v>-6.2847690234039952E-2</v>
      </c>
    </row>
    <row r="108" spans="2:13" ht="12" customHeight="1" x14ac:dyDescent="0.25">
      <c r="B108" s="1193" t="s">
        <v>456</v>
      </c>
      <c r="C108" s="2037" t="s">
        <v>75</v>
      </c>
      <c r="D108" s="102"/>
      <c r="E108" s="1438">
        <v>17.748843999999998</v>
      </c>
      <c r="F108" s="1438">
        <v>18.096299999999999</v>
      </c>
      <c r="G108" s="102"/>
      <c r="H108" s="1228">
        <f t="shared" si="7"/>
        <v>-1.9200389029801732E-2</v>
      </c>
      <c r="I108" s="102"/>
      <c r="J108" s="1438">
        <v>17.812836000000001</v>
      </c>
      <c r="K108" s="1439">
        <v>10.021100000000001</v>
      </c>
      <c r="M108" s="1228">
        <f t="shared" si="8"/>
        <v>0.77753300535869319</v>
      </c>
    </row>
    <row r="109" spans="2:13" ht="12" customHeight="1" x14ac:dyDescent="0.25">
      <c r="B109" s="1193" t="s">
        <v>658</v>
      </c>
      <c r="C109" s="2037" t="s">
        <v>562</v>
      </c>
      <c r="D109" s="102"/>
      <c r="E109" s="1438">
        <v>13.185822</v>
      </c>
      <c r="F109" s="1438">
        <v>12.565300000000001</v>
      </c>
      <c r="G109" s="102"/>
      <c r="H109" s="1228">
        <f t="shared" si="7"/>
        <v>4.9383779137784162E-2</v>
      </c>
      <c r="I109" s="102"/>
      <c r="J109" s="1438">
        <v>12.725917000000001</v>
      </c>
      <c r="K109" s="1439">
        <v>12.0244</v>
      </c>
      <c r="M109" s="1228">
        <f t="shared" si="8"/>
        <v>5.8341123049798813E-2</v>
      </c>
    </row>
    <row r="110" spans="2:13" ht="12" customHeight="1" x14ac:dyDescent="0.25">
      <c r="B110" s="1052" t="s">
        <v>569</v>
      </c>
      <c r="C110" s="2037" t="s">
        <v>155</v>
      </c>
      <c r="E110" s="1438">
        <v>2.4490940000000001</v>
      </c>
      <c r="F110" s="1438">
        <v>2.2965</v>
      </c>
      <c r="H110" s="1228">
        <f t="shared" si="7"/>
        <v>6.6446331373829798E-2</v>
      </c>
      <c r="J110" s="1438">
        <v>2.3941439999999998</v>
      </c>
      <c r="K110" s="1439">
        <v>2.1408200000000002</v>
      </c>
      <c r="M110" s="1228">
        <f t="shared" si="8"/>
        <v>0.11833035939499802</v>
      </c>
    </row>
    <row r="111" spans="2:13" ht="12" customHeight="1" x14ac:dyDescent="0.25">
      <c r="B111" s="1052" t="s">
        <v>175</v>
      </c>
      <c r="C111" s="2036" t="s">
        <v>176</v>
      </c>
      <c r="E111" s="1438">
        <v>27.996941</v>
      </c>
      <c r="F111" s="1438">
        <v>26.907</v>
      </c>
      <c r="H111" s="1228">
        <f t="shared" si="7"/>
        <v>4.0507711747872287E-2</v>
      </c>
      <c r="J111" s="1438">
        <v>26.410440999999999</v>
      </c>
      <c r="K111" s="1439">
        <v>25.302099999999999</v>
      </c>
      <c r="M111" s="1228">
        <f t="shared" si="8"/>
        <v>4.3804308733267176E-2</v>
      </c>
    </row>
    <row r="112" spans="2:13" ht="12" customHeight="1" x14ac:dyDescent="0.25">
      <c r="B112" s="1052" t="s">
        <v>177</v>
      </c>
      <c r="C112" s="2036" t="s">
        <v>178</v>
      </c>
      <c r="E112" s="1438">
        <v>3.4840659999999999</v>
      </c>
      <c r="F112" s="1438">
        <v>4.1783000000000001</v>
      </c>
      <c r="H112" s="1228">
        <f t="shared" si="7"/>
        <v>-0.16615226288203341</v>
      </c>
      <c r="J112" s="1438">
        <v>3.7721770000000001</v>
      </c>
      <c r="K112" s="1439">
        <v>3.94089</v>
      </c>
      <c r="M112" s="1228">
        <f t="shared" si="8"/>
        <v>-4.2810887895881361E-2</v>
      </c>
    </row>
    <row r="113" spans="2:13" ht="12" customHeight="1" x14ac:dyDescent="0.25">
      <c r="B113" s="1052" t="s">
        <v>179</v>
      </c>
      <c r="C113" s="2036" t="s">
        <v>64</v>
      </c>
      <c r="E113" s="1438">
        <v>0.83469599999999999</v>
      </c>
      <c r="F113" s="1438">
        <v>0.95010099999999997</v>
      </c>
      <c r="H113" s="1228">
        <f t="shared" si="7"/>
        <v>-0.12146603361116343</v>
      </c>
      <c r="J113" s="1438">
        <v>0.88666800000000001</v>
      </c>
      <c r="K113" s="1439">
        <v>0.90380700000000003</v>
      </c>
      <c r="M113" s="1228">
        <f t="shared" si="8"/>
        <v>-1.8963119338531363E-2</v>
      </c>
    </row>
    <row r="114" spans="2:13" x14ac:dyDescent="0.25">
      <c r="B114" s="2040" t="s">
        <v>180</v>
      </c>
      <c r="C114" s="2039" t="s">
        <v>181</v>
      </c>
      <c r="E114" s="1440">
        <v>6.2248999999999999</v>
      </c>
      <c r="F114" s="1440">
        <v>7.1727999999999996</v>
      </c>
      <c r="H114" s="1229">
        <f t="shared" si="7"/>
        <v>-0.13215201873745258</v>
      </c>
      <c r="J114" s="1440">
        <v>6.6113429999999997</v>
      </c>
      <c r="K114" s="1441">
        <v>6.7894600000000001</v>
      </c>
      <c r="M114" s="1229">
        <f t="shared" si="8"/>
        <v>-2.6234339697118813E-2</v>
      </c>
    </row>
    <row r="115" spans="2:13" x14ac:dyDescent="0.25">
      <c r="C115" s="2"/>
    </row>
    <row r="116" spans="2:13" x14ac:dyDescent="0.25">
      <c r="C116" s="2"/>
    </row>
  </sheetData>
  <sortState ref="B66:M114">
    <sortCondition ref="B66"/>
  </sortState>
  <mergeCells count="8">
    <mergeCell ref="K4:K6"/>
    <mergeCell ref="M4:M6"/>
    <mergeCell ref="B4:B6"/>
    <mergeCell ref="C4:C6"/>
    <mergeCell ref="E4:E6"/>
    <mergeCell ref="F4:F6"/>
    <mergeCell ref="H4:H6"/>
    <mergeCell ref="J4:J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E72"/>
  <sheetViews>
    <sheetView showGridLines="0" zoomScale="85" zoomScaleNormal="85" workbookViewId="0"/>
  </sheetViews>
  <sheetFormatPr defaultColWidth="11.42578125" defaultRowHeight="15" x14ac:dyDescent="0.25"/>
  <cols>
    <col min="1" max="1" width="2.85546875" style="3" customWidth="1"/>
    <col min="2" max="2" width="45.85546875" style="3" customWidth="1"/>
    <col min="3" max="3" width="5.28515625" style="3" bestFit="1" customWidth="1"/>
    <col min="4" max="6" width="15.7109375" style="3" customWidth="1"/>
    <col min="7" max="7" width="2.85546875" style="3" customWidth="1"/>
    <col min="8" max="10" width="15.7109375" style="3" customWidth="1"/>
    <col min="11" max="12" width="2.85546875" style="3" customWidth="1"/>
    <col min="13" max="13" width="10.85546875" style="3" customWidth="1"/>
    <col min="14" max="14" width="2.85546875" style="3" customWidth="1"/>
    <col min="15" max="16" width="15.7109375" style="3" customWidth="1"/>
    <col min="17" max="17" width="2.85546875" style="3" customWidth="1"/>
    <col min="18" max="18" width="45.85546875" style="3" customWidth="1"/>
    <col min="19" max="21" width="15.7109375" style="3" customWidth="1"/>
    <col min="22" max="22" width="2.85546875" style="3" customWidth="1"/>
    <col min="23" max="25" width="15.7109375" style="3" customWidth="1"/>
    <col min="26" max="27" width="2.85546875" style="3" customWidth="1"/>
    <col min="28" max="28" width="10.85546875" style="3" customWidth="1"/>
    <col min="29" max="29" width="2.85546875" style="3" customWidth="1"/>
    <col min="30" max="256" width="11.42578125" style="3"/>
    <col min="257" max="257" width="2.85546875" style="3" customWidth="1"/>
    <col min="258" max="258" width="45.85546875" style="3" customWidth="1"/>
    <col min="259" max="259" width="5.28515625" style="3" bestFit="1" customWidth="1"/>
    <col min="260" max="262" width="15.7109375" style="3" customWidth="1"/>
    <col min="263" max="263" width="2.85546875" style="3" customWidth="1"/>
    <col min="264" max="266" width="15.7109375" style="3" customWidth="1"/>
    <col min="267" max="268" width="2.85546875" style="3" customWidth="1"/>
    <col min="269" max="269" width="10.85546875" style="3" customWidth="1"/>
    <col min="270" max="270" width="2.85546875" style="3" customWidth="1"/>
    <col min="271" max="272" width="15.7109375" style="3" customWidth="1"/>
    <col min="273" max="273" width="2.85546875" style="3" customWidth="1"/>
    <col min="274" max="274" width="45.85546875" style="3" customWidth="1"/>
    <col min="275" max="277" width="15.7109375" style="3" customWidth="1"/>
    <col min="278" max="278" width="2.85546875" style="3" customWidth="1"/>
    <col min="279" max="281" width="15.7109375" style="3" customWidth="1"/>
    <col min="282" max="283" width="2.85546875" style="3" customWidth="1"/>
    <col min="284" max="284" width="10.85546875" style="3" customWidth="1"/>
    <col min="285" max="285" width="2.85546875" style="3" customWidth="1"/>
    <col min="286" max="512" width="11.42578125" style="3"/>
    <col min="513" max="513" width="2.85546875" style="3" customWidth="1"/>
    <col min="514" max="514" width="45.85546875" style="3" customWidth="1"/>
    <col min="515" max="515" width="5.28515625" style="3" bestFit="1" customWidth="1"/>
    <col min="516" max="518" width="15.7109375" style="3" customWidth="1"/>
    <col min="519" max="519" width="2.85546875" style="3" customWidth="1"/>
    <col min="520" max="522" width="15.7109375" style="3" customWidth="1"/>
    <col min="523" max="524" width="2.85546875" style="3" customWidth="1"/>
    <col min="525" max="525" width="10.85546875" style="3" customWidth="1"/>
    <col min="526" max="526" width="2.85546875" style="3" customWidth="1"/>
    <col min="527" max="528" width="15.7109375" style="3" customWidth="1"/>
    <col min="529" max="529" width="2.85546875" style="3" customWidth="1"/>
    <col min="530" max="530" width="45.85546875" style="3" customWidth="1"/>
    <col min="531" max="533" width="15.7109375" style="3" customWidth="1"/>
    <col min="534" max="534" width="2.85546875" style="3" customWidth="1"/>
    <col min="535" max="537" width="15.7109375" style="3" customWidth="1"/>
    <col min="538" max="539" width="2.85546875" style="3" customWidth="1"/>
    <col min="540" max="540" width="10.85546875" style="3" customWidth="1"/>
    <col min="541" max="541" width="2.85546875" style="3" customWidth="1"/>
    <col min="542" max="768" width="11.42578125" style="3"/>
    <col min="769" max="769" width="2.85546875" style="3" customWidth="1"/>
    <col min="770" max="770" width="45.85546875" style="3" customWidth="1"/>
    <col min="771" max="771" width="5.28515625" style="3" bestFit="1" customWidth="1"/>
    <col min="772" max="774" width="15.7109375" style="3" customWidth="1"/>
    <col min="775" max="775" width="2.85546875" style="3" customWidth="1"/>
    <col min="776" max="778" width="15.7109375" style="3" customWidth="1"/>
    <col min="779" max="780" width="2.85546875" style="3" customWidth="1"/>
    <col min="781" max="781" width="10.85546875" style="3" customWidth="1"/>
    <col min="782" max="782" width="2.85546875" style="3" customWidth="1"/>
    <col min="783" max="784" width="15.7109375" style="3" customWidth="1"/>
    <col min="785" max="785" width="2.85546875" style="3" customWidth="1"/>
    <col min="786" max="786" width="45.85546875" style="3" customWidth="1"/>
    <col min="787" max="789" width="15.7109375" style="3" customWidth="1"/>
    <col min="790" max="790" width="2.85546875" style="3" customWidth="1"/>
    <col min="791" max="793" width="15.7109375" style="3" customWidth="1"/>
    <col min="794" max="795" width="2.85546875" style="3" customWidth="1"/>
    <col min="796" max="796" width="10.85546875" style="3" customWidth="1"/>
    <col min="797" max="797" width="2.85546875" style="3" customWidth="1"/>
    <col min="798" max="1024" width="11.42578125" style="3"/>
    <col min="1025" max="1025" width="2.85546875" style="3" customWidth="1"/>
    <col min="1026" max="1026" width="45.85546875" style="3" customWidth="1"/>
    <col min="1027" max="1027" width="5.28515625" style="3" bestFit="1" customWidth="1"/>
    <col min="1028" max="1030" width="15.7109375" style="3" customWidth="1"/>
    <col min="1031" max="1031" width="2.85546875" style="3" customWidth="1"/>
    <col min="1032" max="1034" width="15.7109375" style="3" customWidth="1"/>
    <col min="1035" max="1036" width="2.85546875" style="3" customWidth="1"/>
    <col min="1037" max="1037" width="10.85546875" style="3" customWidth="1"/>
    <col min="1038" max="1038" width="2.85546875" style="3" customWidth="1"/>
    <col min="1039" max="1040" width="15.7109375" style="3" customWidth="1"/>
    <col min="1041" max="1041" width="2.85546875" style="3" customWidth="1"/>
    <col min="1042" max="1042" width="45.85546875" style="3" customWidth="1"/>
    <col min="1043" max="1045" width="15.7109375" style="3" customWidth="1"/>
    <col min="1046" max="1046" width="2.85546875" style="3" customWidth="1"/>
    <col min="1047" max="1049" width="15.7109375" style="3" customWidth="1"/>
    <col min="1050" max="1051" width="2.85546875" style="3" customWidth="1"/>
    <col min="1052" max="1052" width="10.85546875" style="3" customWidth="1"/>
    <col min="1053" max="1053" width="2.85546875" style="3" customWidth="1"/>
    <col min="1054" max="1280" width="11.42578125" style="3"/>
    <col min="1281" max="1281" width="2.85546875" style="3" customWidth="1"/>
    <col min="1282" max="1282" width="45.85546875" style="3" customWidth="1"/>
    <col min="1283" max="1283" width="5.28515625" style="3" bestFit="1" customWidth="1"/>
    <col min="1284" max="1286" width="15.7109375" style="3" customWidth="1"/>
    <col min="1287" max="1287" width="2.85546875" style="3" customWidth="1"/>
    <col min="1288" max="1290" width="15.7109375" style="3" customWidth="1"/>
    <col min="1291" max="1292" width="2.85546875" style="3" customWidth="1"/>
    <col min="1293" max="1293" width="10.85546875" style="3" customWidth="1"/>
    <col min="1294" max="1294" width="2.85546875" style="3" customWidth="1"/>
    <col min="1295" max="1296" width="15.7109375" style="3" customWidth="1"/>
    <col min="1297" max="1297" width="2.85546875" style="3" customWidth="1"/>
    <col min="1298" max="1298" width="45.85546875" style="3" customWidth="1"/>
    <col min="1299" max="1301" width="15.7109375" style="3" customWidth="1"/>
    <col min="1302" max="1302" width="2.85546875" style="3" customWidth="1"/>
    <col min="1303" max="1305" width="15.7109375" style="3" customWidth="1"/>
    <col min="1306" max="1307" width="2.85546875" style="3" customWidth="1"/>
    <col min="1308" max="1308" width="10.85546875" style="3" customWidth="1"/>
    <col min="1309" max="1309" width="2.85546875" style="3" customWidth="1"/>
    <col min="1310" max="1536" width="11.42578125" style="3"/>
    <col min="1537" max="1537" width="2.85546875" style="3" customWidth="1"/>
    <col min="1538" max="1538" width="45.85546875" style="3" customWidth="1"/>
    <col min="1539" max="1539" width="5.28515625" style="3" bestFit="1" customWidth="1"/>
    <col min="1540" max="1542" width="15.7109375" style="3" customWidth="1"/>
    <col min="1543" max="1543" width="2.85546875" style="3" customWidth="1"/>
    <col min="1544" max="1546" width="15.7109375" style="3" customWidth="1"/>
    <col min="1547" max="1548" width="2.85546875" style="3" customWidth="1"/>
    <col min="1549" max="1549" width="10.85546875" style="3" customWidth="1"/>
    <col min="1550" max="1550" width="2.85546875" style="3" customWidth="1"/>
    <col min="1551" max="1552" width="15.7109375" style="3" customWidth="1"/>
    <col min="1553" max="1553" width="2.85546875" style="3" customWidth="1"/>
    <col min="1554" max="1554" width="45.85546875" style="3" customWidth="1"/>
    <col min="1555" max="1557" width="15.7109375" style="3" customWidth="1"/>
    <col min="1558" max="1558" width="2.85546875" style="3" customWidth="1"/>
    <col min="1559" max="1561" width="15.7109375" style="3" customWidth="1"/>
    <col min="1562" max="1563" width="2.85546875" style="3" customWidth="1"/>
    <col min="1564" max="1564" width="10.85546875" style="3" customWidth="1"/>
    <col min="1565" max="1565" width="2.85546875" style="3" customWidth="1"/>
    <col min="1566" max="1792" width="11.42578125" style="3"/>
    <col min="1793" max="1793" width="2.85546875" style="3" customWidth="1"/>
    <col min="1794" max="1794" width="45.85546875" style="3" customWidth="1"/>
    <col min="1795" max="1795" width="5.28515625" style="3" bestFit="1" customWidth="1"/>
    <col min="1796" max="1798" width="15.7109375" style="3" customWidth="1"/>
    <col min="1799" max="1799" width="2.85546875" style="3" customWidth="1"/>
    <col min="1800" max="1802" width="15.7109375" style="3" customWidth="1"/>
    <col min="1803" max="1804" width="2.85546875" style="3" customWidth="1"/>
    <col min="1805" max="1805" width="10.85546875" style="3" customWidth="1"/>
    <col min="1806" max="1806" width="2.85546875" style="3" customWidth="1"/>
    <col min="1807" max="1808" width="15.7109375" style="3" customWidth="1"/>
    <col min="1809" max="1809" width="2.85546875" style="3" customWidth="1"/>
    <col min="1810" max="1810" width="45.85546875" style="3" customWidth="1"/>
    <col min="1811" max="1813" width="15.7109375" style="3" customWidth="1"/>
    <col min="1814" max="1814" width="2.85546875" style="3" customWidth="1"/>
    <col min="1815" max="1817" width="15.7109375" style="3" customWidth="1"/>
    <col min="1818" max="1819" width="2.85546875" style="3" customWidth="1"/>
    <col min="1820" max="1820" width="10.85546875" style="3" customWidth="1"/>
    <col min="1821" max="1821" width="2.85546875" style="3" customWidth="1"/>
    <col min="1822" max="2048" width="11.42578125" style="3"/>
    <col min="2049" max="2049" width="2.85546875" style="3" customWidth="1"/>
    <col min="2050" max="2050" width="45.85546875" style="3" customWidth="1"/>
    <col min="2051" max="2051" width="5.28515625" style="3" bestFit="1" customWidth="1"/>
    <col min="2052" max="2054" width="15.7109375" style="3" customWidth="1"/>
    <col min="2055" max="2055" width="2.85546875" style="3" customWidth="1"/>
    <col min="2056" max="2058" width="15.7109375" style="3" customWidth="1"/>
    <col min="2059" max="2060" width="2.85546875" style="3" customWidth="1"/>
    <col min="2061" max="2061" width="10.85546875" style="3" customWidth="1"/>
    <col min="2062" max="2062" width="2.85546875" style="3" customWidth="1"/>
    <col min="2063" max="2064" width="15.7109375" style="3" customWidth="1"/>
    <col min="2065" max="2065" width="2.85546875" style="3" customWidth="1"/>
    <col min="2066" max="2066" width="45.85546875" style="3" customWidth="1"/>
    <col min="2067" max="2069" width="15.7109375" style="3" customWidth="1"/>
    <col min="2070" max="2070" width="2.85546875" style="3" customWidth="1"/>
    <col min="2071" max="2073" width="15.7109375" style="3" customWidth="1"/>
    <col min="2074" max="2075" width="2.85546875" style="3" customWidth="1"/>
    <col min="2076" max="2076" width="10.85546875" style="3" customWidth="1"/>
    <col min="2077" max="2077" width="2.85546875" style="3" customWidth="1"/>
    <col min="2078" max="2304" width="11.42578125" style="3"/>
    <col min="2305" max="2305" width="2.85546875" style="3" customWidth="1"/>
    <col min="2306" max="2306" width="45.85546875" style="3" customWidth="1"/>
    <col min="2307" max="2307" width="5.28515625" style="3" bestFit="1" customWidth="1"/>
    <col min="2308" max="2310" width="15.7109375" style="3" customWidth="1"/>
    <col min="2311" max="2311" width="2.85546875" style="3" customWidth="1"/>
    <col min="2312" max="2314" width="15.7109375" style="3" customWidth="1"/>
    <col min="2315" max="2316" width="2.85546875" style="3" customWidth="1"/>
    <col min="2317" max="2317" width="10.85546875" style="3" customWidth="1"/>
    <col min="2318" max="2318" width="2.85546875" style="3" customWidth="1"/>
    <col min="2319" max="2320" width="15.7109375" style="3" customWidth="1"/>
    <col min="2321" max="2321" width="2.85546875" style="3" customWidth="1"/>
    <col min="2322" max="2322" width="45.85546875" style="3" customWidth="1"/>
    <col min="2323" max="2325" width="15.7109375" style="3" customWidth="1"/>
    <col min="2326" max="2326" width="2.85546875" style="3" customWidth="1"/>
    <col min="2327" max="2329" width="15.7109375" style="3" customWidth="1"/>
    <col min="2330" max="2331" width="2.85546875" style="3" customWidth="1"/>
    <col min="2332" max="2332" width="10.85546875" style="3" customWidth="1"/>
    <col min="2333" max="2333" width="2.85546875" style="3" customWidth="1"/>
    <col min="2334" max="2560" width="11.42578125" style="3"/>
    <col min="2561" max="2561" width="2.85546875" style="3" customWidth="1"/>
    <col min="2562" max="2562" width="45.85546875" style="3" customWidth="1"/>
    <col min="2563" max="2563" width="5.28515625" style="3" bestFit="1" customWidth="1"/>
    <col min="2564" max="2566" width="15.7109375" style="3" customWidth="1"/>
    <col min="2567" max="2567" width="2.85546875" style="3" customWidth="1"/>
    <col min="2568" max="2570" width="15.7109375" style="3" customWidth="1"/>
    <col min="2571" max="2572" width="2.85546875" style="3" customWidth="1"/>
    <col min="2573" max="2573" width="10.85546875" style="3" customWidth="1"/>
    <col min="2574" max="2574" width="2.85546875" style="3" customWidth="1"/>
    <col min="2575" max="2576" width="15.7109375" style="3" customWidth="1"/>
    <col min="2577" max="2577" width="2.85546875" style="3" customWidth="1"/>
    <col min="2578" max="2578" width="45.85546875" style="3" customWidth="1"/>
    <col min="2579" max="2581" width="15.7109375" style="3" customWidth="1"/>
    <col min="2582" max="2582" width="2.85546875" style="3" customWidth="1"/>
    <col min="2583" max="2585" width="15.7109375" style="3" customWidth="1"/>
    <col min="2586" max="2587" width="2.85546875" style="3" customWidth="1"/>
    <col min="2588" max="2588" width="10.85546875" style="3" customWidth="1"/>
    <col min="2589" max="2589" width="2.85546875" style="3" customWidth="1"/>
    <col min="2590" max="2816" width="11.42578125" style="3"/>
    <col min="2817" max="2817" width="2.85546875" style="3" customWidth="1"/>
    <col min="2818" max="2818" width="45.85546875" style="3" customWidth="1"/>
    <col min="2819" max="2819" width="5.28515625" style="3" bestFit="1" customWidth="1"/>
    <col min="2820" max="2822" width="15.7109375" style="3" customWidth="1"/>
    <col min="2823" max="2823" width="2.85546875" style="3" customWidth="1"/>
    <col min="2824" max="2826" width="15.7109375" style="3" customWidth="1"/>
    <col min="2827" max="2828" width="2.85546875" style="3" customWidth="1"/>
    <col min="2829" max="2829" width="10.85546875" style="3" customWidth="1"/>
    <col min="2830" max="2830" width="2.85546875" style="3" customWidth="1"/>
    <col min="2831" max="2832" width="15.7109375" style="3" customWidth="1"/>
    <col min="2833" max="2833" width="2.85546875" style="3" customWidth="1"/>
    <col min="2834" max="2834" width="45.85546875" style="3" customWidth="1"/>
    <col min="2835" max="2837" width="15.7109375" style="3" customWidth="1"/>
    <col min="2838" max="2838" width="2.85546875" style="3" customWidth="1"/>
    <col min="2839" max="2841" width="15.7109375" style="3" customWidth="1"/>
    <col min="2842" max="2843" width="2.85546875" style="3" customWidth="1"/>
    <col min="2844" max="2844" width="10.85546875" style="3" customWidth="1"/>
    <col min="2845" max="2845" width="2.85546875" style="3" customWidth="1"/>
    <col min="2846" max="3072" width="11.42578125" style="3"/>
    <col min="3073" max="3073" width="2.85546875" style="3" customWidth="1"/>
    <col min="3074" max="3074" width="45.85546875" style="3" customWidth="1"/>
    <col min="3075" max="3075" width="5.28515625" style="3" bestFit="1" customWidth="1"/>
    <col min="3076" max="3078" width="15.7109375" style="3" customWidth="1"/>
    <col min="3079" max="3079" width="2.85546875" style="3" customWidth="1"/>
    <col min="3080" max="3082" width="15.7109375" style="3" customWidth="1"/>
    <col min="3083" max="3084" width="2.85546875" style="3" customWidth="1"/>
    <col min="3085" max="3085" width="10.85546875" style="3" customWidth="1"/>
    <col min="3086" max="3086" width="2.85546875" style="3" customWidth="1"/>
    <col min="3087" max="3088" width="15.7109375" style="3" customWidth="1"/>
    <col min="3089" max="3089" width="2.85546875" style="3" customWidth="1"/>
    <col min="3090" max="3090" width="45.85546875" style="3" customWidth="1"/>
    <col min="3091" max="3093" width="15.7109375" style="3" customWidth="1"/>
    <col min="3094" max="3094" width="2.85546875" style="3" customWidth="1"/>
    <col min="3095" max="3097" width="15.7109375" style="3" customWidth="1"/>
    <col min="3098" max="3099" width="2.85546875" style="3" customWidth="1"/>
    <col min="3100" max="3100" width="10.85546875" style="3" customWidth="1"/>
    <col min="3101" max="3101" width="2.85546875" style="3" customWidth="1"/>
    <col min="3102" max="3328" width="11.42578125" style="3"/>
    <col min="3329" max="3329" width="2.85546875" style="3" customWidth="1"/>
    <col min="3330" max="3330" width="45.85546875" style="3" customWidth="1"/>
    <col min="3331" max="3331" width="5.28515625" style="3" bestFit="1" customWidth="1"/>
    <col min="3332" max="3334" width="15.7109375" style="3" customWidth="1"/>
    <col min="3335" max="3335" width="2.85546875" style="3" customWidth="1"/>
    <col min="3336" max="3338" width="15.7109375" style="3" customWidth="1"/>
    <col min="3339" max="3340" width="2.85546875" style="3" customWidth="1"/>
    <col min="3341" max="3341" width="10.85546875" style="3" customWidth="1"/>
    <col min="3342" max="3342" width="2.85546875" style="3" customWidth="1"/>
    <col min="3343" max="3344" width="15.7109375" style="3" customWidth="1"/>
    <col min="3345" max="3345" width="2.85546875" style="3" customWidth="1"/>
    <col min="3346" max="3346" width="45.85546875" style="3" customWidth="1"/>
    <col min="3347" max="3349" width="15.7109375" style="3" customWidth="1"/>
    <col min="3350" max="3350" width="2.85546875" style="3" customWidth="1"/>
    <col min="3351" max="3353" width="15.7109375" style="3" customWidth="1"/>
    <col min="3354" max="3355" width="2.85546875" style="3" customWidth="1"/>
    <col min="3356" max="3356" width="10.85546875" style="3" customWidth="1"/>
    <col min="3357" max="3357" width="2.85546875" style="3" customWidth="1"/>
    <col min="3358" max="3584" width="11.42578125" style="3"/>
    <col min="3585" max="3585" width="2.85546875" style="3" customWidth="1"/>
    <col min="3586" max="3586" width="45.85546875" style="3" customWidth="1"/>
    <col min="3587" max="3587" width="5.28515625" style="3" bestFit="1" customWidth="1"/>
    <col min="3588" max="3590" width="15.7109375" style="3" customWidth="1"/>
    <col min="3591" max="3591" width="2.85546875" style="3" customWidth="1"/>
    <col min="3592" max="3594" width="15.7109375" style="3" customWidth="1"/>
    <col min="3595" max="3596" width="2.85546875" style="3" customWidth="1"/>
    <col min="3597" max="3597" width="10.85546875" style="3" customWidth="1"/>
    <col min="3598" max="3598" width="2.85546875" style="3" customWidth="1"/>
    <col min="3599" max="3600" width="15.7109375" style="3" customWidth="1"/>
    <col min="3601" max="3601" width="2.85546875" style="3" customWidth="1"/>
    <col min="3602" max="3602" width="45.85546875" style="3" customWidth="1"/>
    <col min="3603" max="3605" width="15.7109375" style="3" customWidth="1"/>
    <col min="3606" max="3606" width="2.85546875" style="3" customWidth="1"/>
    <col min="3607" max="3609" width="15.7109375" style="3" customWidth="1"/>
    <col min="3610" max="3611" width="2.85546875" style="3" customWidth="1"/>
    <col min="3612" max="3612" width="10.85546875" style="3" customWidth="1"/>
    <col min="3613" max="3613" width="2.85546875" style="3" customWidth="1"/>
    <col min="3614" max="3840" width="11.42578125" style="3"/>
    <col min="3841" max="3841" width="2.85546875" style="3" customWidth="1"/>
    <col min="3842" max="3842" width="45.85546875" style="3" customWidth="1"/>
    <col min="3843" max="3843" width="5.28515625" style="3" bestFit="1" customWidth="1"/>
    <col min="3844" max="3846" width="15.7109375" style="3" customWidth="1"/>
    <col min="3847" max="3847" width="2.85546875" style="3" customWidth="1"/>
    <col min="3848" max="3850" width="15.7109375" style="3" customWidth="1"/>
    <col min="3851" max="3852" width="2.85546875" style="3" customWidth="1"/>
    <col min="3853" max="3853" width="10.85546875" style="3" customWidth="1"/>
    <col min="3854" max="3854" width="2.85546875" style="3" customWidth="1"/>
    <col min="3855" max="3856" width="15.7109375" style="3" customWidth="1"/>
    <col min="3857" max="3857" width="2.85546875" style="3" customWidth="1"/>
    <col min="3858" max="3858" width="45.85546875" style="3" customWidth="1"/>
    <col min="3859" max="3861" width="15.7109375" style="3" customWidth="1"/>
    <col min="3862" max="3862" width="2.85546875" style="3" customWidth="1"/>
    <col min="3863" max="3865" width="15.7109375" style="3" customWidth="1"/>
    <col min="3866" max="3867" width="2.85546875" style="3" customWidth="1"/>
    <col min="3868" max="3868" width="10.85546875" style="3" customWidth="1"/>
    <col min="3869" max="3869" width="2.85546875" style="3" customWidth="1"/>
    <col min="3870" max="4096" width="11.42578125" style="3"/>
    <col min="4097" max="4097" width="2.85546875" style="3" customWidth="1"/>
    <col min="4098" max="4098" width="45.85546875" style="3" customWidth="1"/>
    <col min="4099" max="4099" width="5.28515625" style="3" bestFit="1" customWidth="1"/>
    <col min="4100" max="4102" width="15.7109375" style="3" customWidth="1"/>
    <col min="4103" max="4103" width="2.85546875" style="3" customWidth="1"/>
    <col min="4104" max="4106" width="15.7109375" style="3" customWidth="1"/>
    <col min="4107" max="4108" width="2.85546875" style="3" customWidth="1"/>
    <col min="4109" max="4109" width="10.85546875" style="3" customWidth="1"/>
    <col min="4110" max="4110" width="2.85546875" style="3" customWidth="1"/>
    <col min="4111" max="4112" width="15.7109375" style="3" customWidth="1"/>
    <col min="4113" max="4113" width="2.85546875" style="3" customWidth="1"/>
    <col min="4114" max="4114" width="45.85546875" style="3" customWidth="1"/>
    <col min="4115" max="4117" width="15.7109375" style="3" customWidth="1"/>
    <col min="4118" max="4118" width="2.85546875" style="3" customWidth="1"/>
    <col min="4119" max="4121" width="15.7109375" style="3" customWidth="1"/>
    <col min="4122" max="4123" width="2.85546875" style="3" customWidth="1"/>
    <col min="4124" max="4124" width="10.85546875" style="3" customWidth="1"/>
    <col min="4125" max="4125" width="2.85546875" style="3" customWidth="1"/>
    <col min="4126" max="4352" width="11.42578125" style="3"/>
    <col min="4353" max="4353" width="2.85546875" style="3" customWidth="1"/>
    <col min="4354" max="4354" width="45.85546875" style="3" customWidth="1"/>
    <col min="4355" max="4355" width="5.28515625" style="3" bestFit="1" customWidth="1"/>
    <col min="4356" max="4358" width="15.7109375" style="3" customWidth="1"/>
    <col min="4359" max="4359" width="2.85546875" style="3" customWidth="1"/>
    <col min="4360" max="4362" width="15.7109375" style="3" customWidth="1"/>
    <col min="4363" max="4364" width="2.85546875" style="3" customWidth="1"/>
    <col min="4365" max="4365" width="10.85546875" style="3" customWidth="1"/>
    <col min="4366" max="4366" width="2.85546875" style="3" customWidth="1"/>
    <col min="4367" max="4368" width="15.7109375" style="3" customWidth="1"/>
    <col min="4369" max="4369" width="2.85546875" style="3" customWidth="1"/>
    <col min="4370" max="4370" width="45.85546875" style="3" customWidth="1"/>
    <col min="4371" max="4373" width="15.7109375" style="3" customWidth="1"/>
    <col min="4374" max="4374" width="2.85546875" style="3" customWidth="1"/>
    <col min="4375" max="4377" width="15.7109375" style="3" customWidth="1"/>
    <col min="4378" max="4379" width="2.85546875" style="3" customWidth="1"/>
    <col min="4380" max="4380" width="10.85546875" style="3" customWidth="1"/>
    <col min="4381" max="4381" width="2.85546875" style="3" customWidth="1"/>
    <col min="4382" max="4608" width="11.42578125" style="3"/>
    <col min="4609" max="4609" width="2.85546875" style="3" customWidth="1"/>
    <col min="4610" max="4610" width="45.85546875" style="3" customWidth="1"/>
    <col min="4611" max="4611" width="5.28515625" style="3" bestFit="1" customWidth="1"/>
    <col min="4612" max="4614" width="15.7109375" style="3" customWidth="1"/>
    <col min="4615" max="4615" width="2.85546875" style="3" customWidth="1"/>
    <col min="4616" max="4618" width="15.7109375" style="3" customWidth="1"/>
    <col min="4619" max="4620" width="2.85546875" style="3" customWidth="1"/>
    <col min="4621" max="4621" width="10.85546875" style="3" customWidth="1"/>
    <col min="4622" max="4622" width="2.85546875" style="3" customWidth="1"/>
    <col min="4623" max="4624" width="15.7109375" style="3" customWidth="1"/>
    <col min="4625" max="4625" width="2.85546875" style="3" customWidth="1"/>
    <col min="4626" max="4626" width="45.85546875" style="3" customWidth="1"/>
    <col min="4627" max="4629" width="15.7109375" style="3" customWidth="1"/>
    <col min="4630" max="4630" width="2.85546875" style="3" customWidth="1"/>
    <col min="4631" max="4633" width="15.7109375" style="3" customWidth="1"/>
    <col min="4634" max="4635" width="2.85546875" style="3" customWidth="1"/>
    <col min="4636" max="4636" width="10.85546875" style="3" customWidth="1"/>
    <col min="4637" max="4637" width="2.85546875" style="3" customWidth="1"/>
    <col min="4638" max="4864" width="11.42578125" style="3"/>
    <col min="4865" max="4865" width="2.85546875" style="3" customWidth="1"/>
    <col min="4866" max="4866" width="45.85546875" style="3" customWidth="1"/>
    <col min="4867" max="4867" width="5.28515625" style="3" bestFit="1" customWidth="1"/>
    <col min="4868" max="4870" width="15.7109375" style="3" customWidth="1"/>
    <col min="4871" max="4871" width="2.85546875" style="3" customWidth="1"/>
    <col min="4872" max="4874" width="15.7109375" style="3" customWidth="1"/>
    <col min="4875" max="4876" width="2.85546875" style="3" customWidth="1"/>
    <col min="4877" max="4877" width="10.85546875" style="3" customWidth="1"/>
    <col min="4878" max="4878" width="2.85546875" style="3" customWidth="1"/>
    <col min="4879" max="4880" width="15.7109375" style="3" customWidth="1"/>
    <col min="4881" max="4881" width="2.85546875" style="3" customWidth="1"/>
    <col min="4882" max="4882" width="45.85546875" style="3" customWidth="1"/>
    <col min="4883" max="4885" width="15.7109375" style="3" customWidth="1"/>
    <col min="4886" max="4886" width="2.85546875" style="3" customWidth="1"/>
    <col min="4887" max="4889" width="15.7109375" style="3" customWidth="1"/>
    <col min="4890" max="4891" width="2.85546875" style="3" customWidth="1"/>
    <col min="4892" max="4892" width="10.85546875" style="3" customWidth="1"/>
    <col min="4893" max="4893" width="2.85546875" style="3" customWidth="1"/>
    <col min="4894" max="5120" width="11.42578125" style="3"/>
    <col min="5121" max="5121" width="2.85546875" style="3" customWidth="1"/>
    <col min="5122" max="5122" width="45.85546875" style="3" customWidth="1"/>
    <col min="5123" max="5123" width="5.28515625" style="3" bestFit="1" customWidth="1"/>
    <col min="5124" max="5126" width="15.7109375" style="3" customWidth="1"/>
    <col min="5127" max="5127" width="2.85546875" style="3" customWidth="1"/>
    <col min="5128" max="5130" width="15.7109375" style="3" customWidth="1"/>
    <col min="5131" max="5132" width="2.85546875" style="3" customWidth="1"/>
    <col min="5133" max="5133" width="10.85546875" style="3" customWidth="1"/>
    <col min="5134" max="5134" width="2.85546875" style="3" customWidth="1"/>
    <col min="5135" max="5136" width="15.7109375" style="3" customWidth="1"/>
    <col min="5137" max="5137" width="2.85546875" style="3" customWidth="1"/>
    <col min="5138" max="5138" width="45.85546875" style="3" customWidth="1"/>
    <col min="5139" max="5141" width="15.7109375" style="3" customWidth="1"/>
    <col min="5142" max="5142" width="2.85546875" style="3" customWidth="1"/>
    <col min="5143" max="5145" width="15.7109375" style="3" customWidth="1"/>
    <col min="5146" max="5147" width="2.85546875" style="3" customWidth="1"/>
    <col min="5148" max="5148" width="10.85546875" style="3" customWidth="1"/>
    <col min="5149" max="5149" width="2.85546875" style="3" customWidth="1"/>
    <col min="5150" max="5376" width="11.42578125" style="3"/>
    <col min="5377" max="5377" width="2.85546875" style="3" customWidth="1"/>
    <col min="5378" max="5378" width="45.85546875" style="3" customWidth="1"/>
    <col min="5379" max="5379" width="5.28515625" style="3" bestFit="1" customWidth="1"/>
    <col min="5380" max="5382" width="15.7109375" style="3" customWidth="1"/>
    <col min="5383" max="5383" width="2.85546875" style="3" customWidth="1"/>
    <col min="5384" max="5386" width="15.7109375" style="3" customWidth="1"/>
    <col min="5387" max="5388" width="2.85546875" style="3" customWidth="1"/>
    <col min="5389" max="5389" width="10.85546875" style="3" customWidth="1"/>
    <col min="5390" max="5390" width="2.85546875" style="3" customWidth="1"/>
    <col min="5391" max="5392" width="15.7109375" style="3" customWidth="1"/>
    <col min="5393" max="5393" width="2.85546875" style="3" customWidth="1"/>
    <col min="5394" max="5394" width="45.85546875" style="3" customWidth="1"/>
    <col min="5395" max="5397" width="15.7109375" style="3" customWidth="1"/>
    <col min="5398" max="5398" width="2.85546875" style="3" customWidth="1"/>
    <col min="5399" max="5401" width="15.7109375" style="3" customWidth="1"/>
    <col min="5402" max="5403" width="2.85546875" style="3" customWidth="1"/>
    <col min="5404" max="5404" width="10.85546875" style="3" customWidth="1"/>
    <col min="5405" max="5405" width="2.85546875" style="3" customWidth="1"/>
    <col min="5406" max="5632" width="11.42578125" style="3"/>
    <col min="5633" max="5633" width="2.85546875" style="3" customWidth="1"/>
    <col min="5634" max="5634" width="45.85546875" style="3" customWidth="1"/>
    <col min="5635" max="5635" width="5.28515625" style="3" bestFit="1" customWidth="1"/>
    <col min="5636" max="5638" width="15.7109375" style="3" customWidth="1"/>
    <col min="5639" max="5639" width="2.85546875" style="3" customWidth="1"/>
    <col min="5640" max="5642" width="15.7109375" style="3" customWidth="1"/>
    <col min="5643" max="5644" width="2.85546875" style="3" customWidth="1"/>
    <col min="5645" max="5645" width="10.85546875" style="3" customWidth="1"/>
    <col min="5646" max="5646" width="2.85546875" style="3" customWidth="1"/>
    <col min="5647" max="5648" width="15.7109375" style="3" customWidth="1"/>
    <col min="5649" max="5649" width="2.85546875" style="3" customWidth="1"/>
    <col min="5650" max="5650" width="45.85546875" style="3" customWidth="1"/>
    <col min="5651" max="5653" width="15.7109375" style="3" customWidth="1"/>
    <col min="5654" max="5654" width="2.85546875" style="3" customWidth="1"/>
    <col min="5655" max="5657" width="15.7109375" style="3" customWidth="1"/>
    <col min="5658" max="5659" width="2.85546875" style="3" customWidth="1"/>
    <col min="5660" max="5660" width="10.85546875" style="3" customWidth="1"/>
    <col min="5661" max="5661" width="2.85546875" style="3" customWidth="1"/>
    <col min="5662" max="5888" width="11.42578125" style="3"/>
    <col min="5889" max="5889" width="2.85546875" style="3" customWidth="1"/>
    <col min="5890" max="5890" width="45.85546875" style="3" customWidth="1"/>
    <col min="5891" max="5891" width="5.28515625" style="3" bestFit="1" customWidth="1"/>
    <col min="5892" max="5894" width="15.7109375" style="3" customWidth="1"/>
    <col min="5895" max="5895" width="2.85546875" style="3" customWidth="1"/>
    <col min="5896" max="5898" width="15.7109375" style="3" customWidth="1"/>
    <col min="5899" max="5900" width="2.85546875" style="3" customWidth="1"/>
    <col min="5901" max="5901" width="10.85546875" style="3" customWidth="1"/>
    <col min="5902" max="5902" width="2.85546875" style="3" customWidth="1"/>
    <col min="5903" max="5904" width="15.7109375" style="3" customWidth="1"/>
    <col min="5905" max="5905" width="2.85546875" style="3" customWidth="1"/>
    <col min="5906" max="5906" width="45.85546875" style="3" customWidth="1"/>
    <col min="5907" max="5909" width="15.7109375" style="3" customWidth="1"/>
    <col min="5910" max="5910" width="2.85546875" style="3" customWidth="1"/>
    <col min="5911" max="5913" width="15.7109375" style="3" customWidth="1"/>
    <col min="5914" max="5915" width="2.85546875" style="3" customWidth="1"/>
    <col min="5916" max="5916" width="10.85546875" style="3" customWidth="1"/>
    <col min="5917" max="5917" width="2.85546875" style="3" customWidth="1"/>
    <col min="5918" max="6144" width="11.42578125" style="3"/>
    <col min="6145" max="6145" width="2.85546875" style="3" customWidth="1"/>
    <col min="6146" max="6146" width="45.85546875" style="3" customWidth="1"/>
    <col min="6147" max="6147" width="5.28515625" style="3" bestFit="1" customWidth="1"/>
    <col min="6148" max="6150" width="15.7109375" style="3" customWidth="1"/>
    <col min="6151" max="6151" width="2.85546875" style="3" customWidth="1"/>
    <col min="6152" max="6154" width="15.7109375" style="3" customWidth="1"/>
    <col min="6155" max="6156" width="2.85546875" style="3" customWidth="1"/>
    <col min="6157" max="6157" width="10.85546875" style="3" customWidth="1"/>
    <col min="6158" max="6158" width="2.85546875" style="3" customWidth="1"/>
    <col min="6159" max="6160" width="15.7109375" style="3" customWidth="1"/>
    <col min="6161" max="6161" width="2.85546875" style="3" customWidth="1"/>
    <col min="6162" max="6162" width="45.85546875" style="3" customWidth="1"/>
    <col min="6163" max="6165" width="15.7109375" style="3" customWidth="1"/>
    <col min="6166" max="6166" width="2.85546875" style="3" customWidth="1"/>
    <col min="6167" max="6169" width="15.7109375" style="3" customWidth="1"/>
    <col min="6170" max="6171" width="2.85546875" style="3" customWidth="1"/>
    <col min="6172" max="6172" width="10.85546875" style="3" customWidth="1"/>
    <col min="6173" max="6173" width="2.85546875" style="3" customWidth="1"/>
    <col min="6174" max="6400" width="11.42578125" style="3"/>
    <col min="6401" max="6401" width="2.85546875" style="3" customWidth="1"/>
    <col min="6402" max="6402" width="45.85546875" style="3" customWidth="1"/>
    <col min="6403" max="6403" width="5.28515625" style="3" bestFit="1" customWidth="1"/>
    <col min="6404" max="6406" width="15.7109375" style="3" customWidth="1"/>
    <col min="6407" max="6407" width="2.85546875" style="3" customWidth="1"/>
    <col min="6408" max="6410" width="15.7109375" style="3" customWidth="1"/>
    <col min="6411" max="6412" width="2.85546875" style="3" customWidth="1"/>
    <col min="6413" max="6413" width="10.85546875" style="3" customWidth="1"/>
    <col min="6414" max="6414" width="2.85546875" style="3" customWidth="1"/>
    <col min="6415" max="6416" width="15.7109375" style="3" customWidth="1"/>
    <col min="6417" max="6417" width="2.85546875" style="3" customWidth="1"/>
    <col min="6418" max="6418" width="45.85546875" style="3" customWidth="1"/>
    <col min="6419" max="6421" width="15.7109375" style="3" customWidth="1"/>
    <col min="6422" max="6422" width="2.85546875" style="3" customWidth="1"/>
    <col min="6423" max="6425" width="15.7109375" style="3" customWidth="1"/>
    <col min="6426" max="6427" width="2.85546875" style="3" customWidth="1"/>
    <col min="6428" max="6428" width="10.85546875" style="3" customWidth="1"/>
    <col min="6429" max="6429" width="2.85546875" style="3" customWidth="1"/>
    <col min="6430" max="6656" width="11.42578125" style="3"/>
    <col min="6657" max="6657" width="2.85546875" style="3" customWidth="1"/>
    <col min="6658" max="6658" width="45.85546875" style="3" customWidth="1"/>
    <col min="6659" max="6659" width="5.28515625" style="3" bestFit="1" customWidth="1"/>
    <col min="6660" max="6662" width="15.7109375" style="3" customWidth="1"/>
    <col min="6663" max="6663" width="2.85546875" style="3" customWidth="1"/>
    <col min="6664" max="6666" width="15.7109375" style="3" customWidth="1"/>
    <col min="6667" max="6668" width="2.85546875" style="3" customWidth="1"/>
    <col min="6669" max="6669" width="10.85546875" style="3" customWidth="1"/>
    <col min="6670" max="6670" width="2.85546875" style="3" customWidth="1"/>
    <col min="6671" max="6672" width="15.7109375" style="3" customWidth="1"/>
    <col min="6673" max="6673" width="2.85546875" style="3" customWidth="1"/>
    <col min="6674" max="6674" width="45.85546875" style="3" customWidth="1"/>
    <col min="6675" max="6677" width="15.7109375" style="3" customWidth="1"/>
    <col min="6678" max="6678" width="2.85546875" style="3" customWidth="1"/>
    <col min="6679" max="6681" width="15.7109375" style="3" customWidth="1"/>
    <col min="6682" max="6683" width="2.85546875" style="3" customWidth="1"/>
    <col min="6684" max="6684" width="10.85546875" style="3" customWidth="1"/>
    <col min="6685" max="6685" width="2.85546875" style="3" customWidth="1"/>
    <col min="6686" max="6912" width="11.42578125" style="3"/>
    <col min="6913" max="6913" width="2.85546875" style="3" customWidth="1"/>
    <col min="6914" max="6914" width="45.85546875" style="3" customWidth="1"/>
    <col min="6915" max="6915" width="5.28515625" style="3" bestFit="1" customWidth="1"/>
    <col min="6916" max="6918" width="15.7109375" style="3" customWidth="1"/>
    <col min="6919" max="6919" width="2.85546875" style="3" customWidth="1"/>
    <col min="6920" max="6922" width="15.7109375" style="3" customWidth="1"/>
    <col min="6923" max="6924" width="2.85546875" style="3" customWidth="1"/>
    <col min="6925" max="6925" width="10.85546875" style="3" customWidth="1"/>
    <col min="6926" max="6926" width="2.85546875" style="3" customWidth="1"/>
    <col min="6927" max="6928" width="15.7109375" style="3" customWidth="1"/>
    <col min="6929" max="6929" width="2.85546875" style="3" customWidth="1"/>
    <col min="6930" max="6930" width="45.85546875" style="3" customWidth="1"/>
    <col min="6931" max="6933" width="15.7109375" style="3" customWidth="1"/>
    <col min="6934" max="6934" width="2.85546875" style="3" customWidth="1"/>
    <col min="6935" max="6937" width="15.7109375" style="3" customWidth="1"/>
    <col min="6938" max="6939" width="2.85546875" style="3" customWidth="1"/>
    <col min="6940" max="6940" width="10.85546875" style="3" customWidth="1"/>
    <col min="6941" max="6941" width="2.85546875" style="3" customWidth="1"/>
    <col min="6942" max="7168" width="11.42578125" style="3"/>
    <col min="7169" max="7169" width="2.85546875" style="3" customWidth="1"/>
    <col min="7170" max="7170" width="45.85546875" style="3" customWidth="1"/>
    <col min="7171" max="7171" width="5.28515625" style="3" bestFit="1" customWidth="1"/>
    <col min="7172" max="7174" width="15.7109375" style="3" customWidth="1"/>
    <col min="7175" max="7175" width="2.85546875" style="3" customWidth="1"/>
    <col min="7176" max="7178" width="15.7109375" style="3" customWidth="1"/>
    <col min="7179" max="7180" width="2.85546875" style="3" customWidth="1"/>
    <col min="7181" max="7181" width="10.85546875" style="3" customWidth="1"/>
    <col min="7182" max="7182" width="2.85546875" style="3" customWidth="1"/>
    <col min="7183" max="7184" width="15.7109375" style="3" customWidth="1"/>
    <col min="7185" max="7185" width="2.85546875" style="3" customWidth="1"/>
    <col min="7186" max="7186" width="45.85546875" style="3" customWidth="1"/>
    <col min="7187" max="7189" width="15.7109375" style="3" customWidth="1"/>
    <col min="7190" max="7190" width="2.85546875" style="3" customWidth="1"/>
    <col min="7191" max="7193" width="15.7109375" style="3" customWidth="1"/>
    <col min="7194" max="7195" width="2.85546875" style="3" customWidth="1"/>
    <col min="7196" max="7196" width="10.85546875" style="3" customWidth="1"/>
    <col min="7197" max="7197" width="2.85546875" style="3" customWidth="1"/>
    <col min="7198" max="7424" width="11.42578125" style="3"/>
    <col min="7425" max="7425" width="2.85546875" style="3" customWidth="1"/>
    <col min="7426" max="7426" width="45.85546875" style="3" customWidth="1"/>
    <col min="7427" max="7427" width="5.28515625" style="3" bestFit="1" customWidth="1"/>
    <col min="7428" max="7430" width="15.7109375" style="3" customWidth="1"/>
    <col min="7431" max="7431" width="2.85546875" style="3" customWidth="1"/>
    <col min="7432" max="7434" width="15.7109375" style="3" customWidth="1"/>
    <col min="7435" max="7436" width="2.85546875" style="3" customWidth="1"/>
    <col min="7437" max="7437" width="10.85546875" style="3" customWidth="1"/>
    <col min="7438" max="7438" width="2.85546875" style="3" customWidth="1"/>
    <col min="7439" max="7440" width="15.7109375" style="3" customWidth="1"/>
    <col min="7441" max="7441" width="2.85546875" style="3" customWidth="1"/>
    <col min="7442" max="7442" width="45.85546875" style="3" customWidth="1"/>
    <col min="7443" max="7445" width="15.7109375" style="3" customWidth="1"/>
    <col min="7446" max="7446" width="2.85546875" style="3" customWidth="1"/>
    <col min="7447" max="7449" width="15.7109375" style="3" customWidth="1"/>
    <col min="7450" max="7451" width="2.85546875" style="3" customWidth="1"/>
    <col min="7452" max="7452" width="10.85546875" style="3" customWidth="1"/>
    <col min="7453" max="7453" width="2.85546875" style="3" customWidth="1"/>
    <col min="7454" max="7680" width="11.42578125" style="3"/>
    <col min="7681" max="7681" width="2.85546875" style="3" customWidth="1"/>
    <col min="7682" max="7682" width="45.85546875" style="3" customWidth="1"/>
    <col min="7683" max="7683" width="5.28515625" style="3" bestFit="1" customWidth="1"/>
    <col min="7684" max="7686" width="15.7109375" style="3" customWidth="1"/>
    <col min="7687" max="7687" width="2.85546875" style="3" customWidth="1"/>
    <col min="7688" max="7690" width="15.7109375" style="3" customWidth="1"/>
    <col min="7691" max="7692" width="2.85546875" style="3" customWidth="1"/>
    <col min="7693" max="7693" width="10.85546875" style="3" customWidth="1"/>
    <col min="7694" max="7694" width="2.85546875" style="3" customWidth="1"/>
    <col min="7695" max="7696" width="15.7109375" style="3" customWidth="1"/>
    <col min="7697" max="7697" width="2.85546875" style="3" customWidth="1"/>
    <col min="7698" max="7698" width="45.85546875" style="3" customWidth="1"/>
    <col min="7699" max="7701" width="15.7109375" style="3" customWidth="1"/>
    <col min="7702" max="7702" width="2.85546875" style="3" customWidth="1"/>
    <col min="7703" max="7705" width="15.7109375" style="3" customWidth="1"/>
    <col min="7706" max="7707" width="2.85546875" style="3" customWidth="1"/>
    <col min="7708" max="7708" width="10.85546875" style="3" customWidth="1"/>
    <col min="7709" max="7709" width="2.85546875" style="3" customWidth="1"/>
    <col min="7710" max="7936" width="11.42578125" style="3"/>
    <col min="7937" max="7937" width="2.85546875" style="3" customWidth="1"/>
    <col min="7938" max="7938" width="45.85546875" style="3" customWidth="1"/>
    <col min="7939" max="7939" width="5.28515625" style="3" bestFit="1" customWidth="1"/>
    <col min="7940" max="7942" width="15.7109375" style="3" customWidth="1"/>
    <col min="7943" max="7943" width="2.85546875" style="3" customWidth="1"/>
    <col min="7944" max="7946" width="15.7109375" style="3" customWidth="1"/>
    <col min="7947" max="7948" width="2.85546875" style="3" customWidth="1"/>
    <col min="7949" max="7949" width="10.85546875" style="3" customWidth="1"/>
    <col min="7950" max="7950" width="2.85546875" style="3" customWidth="1"/>
    <col min="7951" max="7952" width="15.7109375" style="3" customWidth="1"/>
    <col min="7953" max="7953" width="2.85546875" style="3" customWidth="1"/>
    <col min="7954" max="7954" width="45.85546875" style="3" customWidth="1"/>
    <col min="7955" max="7957" width="15.7109375" style="3" customWidth="1"/>
    <col min="7958" max="7958" width="2.85546875" style="3" customWidth="1"/>
    <col min="7959" max="7961" width="15.7109375" style="3" customWidth="1"/>
    <col min="7962" max="7963" width="2.85546875" style="3" customWidth="1"/>
    <col min="7964" max="7964" width="10.85546875" style="3" customWidth="1"/>
    <col min="7965" max="7965" width="2.85546875" style="3" customWidth="1"/>
    <col min="7966" max="8192" width="11.42578125" style="3"/>
    <col min="8193" max="8193" width="2.85546875" style="3" customWidth="1"/>
    <col min="8194" max="8194" width="45.85546875" style="3" customWidth="1"/>
    <col min="8195" max="8195" width="5.28515625" style="3" bestFit="1" customWidth="1"/>
    <col min="8196" max="8198" width="15.7109375" style="3" customWidth="1"/>
    <col min="8199" max="8199" width="2.85546875" style="3" customWidth="1"/>
    <col min="8200" max="8202" width="15.7109375" style="3" customWidth="1"/>
    <col min="8203" max="8204" width="2.85546875" style="3" customWidth="1"/>
    <col min="8205" max="8205" width="10.85546875" style="3" customWidth="1"/>
    <col min="8206" max="8206" width="2.85546875" style="3" customWidth="1"/>
    <col min="8207" max="8208" width="15.7109375" style="3" customWidth="1"/>
    <col min="8209" max="8209" width="2.85546875" style="3" customWidth="1"/>
    <col min="8210" max="8210" width="45.85546875" style="3" customWidth="1"/>
    <col min="8211" max="8213" width="15.7109375" style="3" customWidth="1"/>
    <col min="8214" max="8214" width="2.85546875" style="3" customWidth="1"/>
    <col min="8215" max="8217" width="15.7109375" style="3" customWidth="1"/>
    <col min="8218" max="8219" width="2.85546875" style="3" customWidth="1"/>
    <col min="8220" max="8220" width="10.85546875" style="3" customWidth="1"/>
    <col min="8221" max="8221" width="2.85546875" style="3" customWidth="1"/>
    <col min="8222" max="8448" width="11.42578125" style="3"/>
    <col min="8449" max="8449" width="2.85546875" style="3" customWidth="1"/>
    <col min="8450" max="8450" width="45.85546875" style="3" customWidth="1"/>
    <col min="8451" max="8451" width="5.28515625" style="3" bestFit="1" customWidth="1"/>
    <col min="8452" max="8454" width="15.7109375" style="3" customWidth="1"/>
    <col min="8455" max="8455" width="2.85546875" style="3" customWidth="1"/>
    <col min="8456" max="8458" width="15.7109375" style="3" customWidth="1"/>
    <col min="8459" max="8460" width="2.85546875" style="3" customWidth="1"/>
    <col min="8461" max="8461" width="10.85546875" style="3" customWidth="1"/>
    <col min="8462" max="8462" width="2.85546875" style="3" customWidth="1"/>
    <col min="8463" max="8464" width="15.7109375" style="3" customWidth="1"/>
    <col min="8465" max="8465" width="2.85546875" style="3" customWidth="1"/>
    <col min="8466" max="8466" width="45.85546875" style="3" customWidth="1"/>
    <col min="8467" max="8469" width="15.7109375" style="3" customWidth="1"/>
    <col min="8470" max="8470" width="2.85546875" style="3" customWidth="1"/>
    <col min="8471" max="8473" width="15.7109375" style="3" customWidth="1"/>
    <col min="8474" max="8475" width="2.85546875" style="3" customWidth="1"/>
    <col min="8476" max="8476" width="10.85546875" style="3" customWidth="1"/>
    <col min="8477" max="8477" width="2.85546875" style="3" customWidth="1"/>
    <col min="8478" max="8704" width="11.42578125" style="3"/>
    <col min="8705" max="8705" width="2.85546875" style="3" customWidth="1"/>
    <col min="8706" max="8706" width="45.85546875" style="3" customWidth="1"/>
    <col min="8707" max="8707" width="5.28515625" style="3" bestFit="1" customWidth="1"/>
    <col min="8708" max="8710" width="15.7109375" style="3" customWidth="1"/>
    <col min="8711" max="8711" width="2.85546875" style="3" customWidth="1"/>
    <col min="8712" max="8714" width="15.7109375" style="3" customWidth="1"/>
    <col min="8715" max="8716" width="2.85546875" style="3" customWidth="1"/>
    <col min="8717" max="8717" width="10.85546875" style="3" customWidth="1"/>
    <col min="8718" max="8718" width="2.85546875" style="3" customWidth="1"/>
    <col min="8719" max="8720" width="15.7109375" style="3" customWidth="1"/>
    <col min="8721" max="8721" width="2.85546875" style="3" customWidth="1"/>
    <col min="8722" max="8722" width="45.85546875" style="3" customWidth="1"/>
    <col min="8723" max="8725" width="15.7109375" style="3" customWidth="1"/>
    <col min="8726" max="8726" width="2.85546875" style="3" customWidth="1"/>
    <col min="8727" max="8729" width="15.7109375" style="3" customWidth="1"/>
    <col min="8730" max="8731" width="2.85546875" style="3" customWidth="1"/>
    <col min="8732" max="8732" width="10.85546875" style="3" customWidth="1"/>
    <col min="8733" max="8733" width="2.85546875" style="3" customWidth="1"/>
    <col min="8734" max="8960" width="11.42578125" style="3"/>
    <col min="8961" max="8961" width="2.85546875" style="3" customWidth="1"/>
    <col min="8962" max="8962" width="45.85546875" style="3" customWidth="1"/>
    <col min="8963" max="8963" width="5.28515625" style="3" bestFit="1" customWidth="1"/>
    <col min="8964" max="8966" width="15.7109375" style="3" customWidth="1"/>
    <col min="8967" max="8967" width="2.85546875" style="3" customWidth="1"/>
    <col min="8968" max="8970" width="15.7109375" style="3" customWidth="1"/>
    <col min="8971" max="8972" width="2.85546875" style="3" customWidth="1"/>
    <col min="8973" max="8973" width="10.85546875" style="3" customWidth="1"/>
    <col min="8974" max="8974" width="2.85546875" style="3" customWidth="1"/>
    <col min="8975" max="8976" width="15.7109375" style="3" customWidth="1"/>
    <col min="8977" max="8977" width="2.85546875" style="3" customWidth="1"/>
    <col min="8978" max="8978" width="45.85546875" style="3" customWidth="1"/>
    <col min="8979" max="8981" width="15.7109375" style="3" customWidth="1"/>
    <col min="8982" max="8982" width="2.85546875" style="3" customWidth="1"/>
    <col min="8983" max="8985" width="15.7109375" style="3" customWidth="1"/>
    <col min="8986" max="8987" width="2.85546875" style="3" customWidth="1"/>
    <col min="8988" max="8988" width="10.85546875" style="3" customWidth="1"/>
    <col min="8989" max="8989" width="2.85546875" style="3" customWidth="1"/>
    <col min="8990" max="9216" width="11.42578125" style="3"/>
    <col min="9217" max="9217" width="2.85546875" style="3" customWidth="1"/>
    <col min="9218" max="9218" width="45.85546875" style="3" customWidth="1"/>
    <col min="9219" max="9219" width="5.28515625" style="3" bestFit="1" customWidth="1"/>
    <col min="9220" max="9222" width="15.7109375" style="3" customWidth="1"/>
    <col min="9223" max="9223" width="2.85546875" style="3" customWidth="1"/>
    <col min="9224" max="9226" width="15.7109375" style="3" customWidth="1"/>
    <col min="9227" max="9228" width="2.85546875" style="3" customWidth="1"/>
    <col min="9229" max="9229" width="10.85546875" style="3" customWidth="1"/>
    <col min="9230" max="9230" width="2.85546875" style="3" customWidth="1"/>
    <col min="9231" max="9232" width="15.7109375" style="3" customWidth="1"/>
    <col min="9233" max="9233" width="2.85546875" style="3" customWidth="1"/>
    <col min="9234" max="9234" width="45.85546875" style="3" customWidth="1"/>
    <col min="9235" max="9237" width="15.7109375" style="3" customWidth="1"/>
    <col min="9238" max="9238" width="2.85546875" style="3" customWidth="1"/>
    <col min="9239" max="9241" width="15.7109375" style="3" customWidth="1"/>
    <col min="9242" max="9243" width="2.85546875" style="3" customWidth="1"/>
    <col min="9244" max="9244" width="10.85546875" style="3" customWidth="1"/>
    <col min="9245" max="9245" width="2.85546875" style="3" customWidth="1"/>
    <col min="9246" max="9472" width="11.42578125" style="3"/>
    <col min="9473" max="9473" width="2.85546875" style="3" customWidth="1"/>
    <col min="9474" max="9474" width="45.85546875" style="3" customWidth="1"/>
    <col min="9475" max="9475" width="5.28515625" style="3" bestFit="1" customWidth="1"/>
    <col min="9476" max="9478" width="15.7109375" style="3" customWidth="1"/>
    <col min="9479" max="9479" width="2.85546875" style="3" customWidth="1"/>
    <col min="9480" max="9482" width="15.7109375" style="3" customWidth="1"/>
    <col min="9483" max="9484" width="2.85546875" style="3" customWidth="1"/>
    <col min="9485" max="9485" width="10.85546875" style="3" customWidth="1"/>
    <col min="9486" max="9486" width="2.85546875" style="3" customWidth="1"/>
    <col min="9487" max="9488" width="15.7109375" style="3" customWidth="1"/>
    <col min="9489" max="9489" width="2.85546875" style="3" customWidth="1"/>
    <col min="9490" max="9490" width="45.85546875" style="3" customWidth="1"/>
    <col min="9491" max="9493" width="15.7109375" style="3" customWidth="1"/>
    <col min="9494" max="9494" width="2.85546875" style="3" customWidth="1"/>
    <col min="9495" max="9497" width="15.7109375" style="3" customWidth="1"/>
    <col min="9498" max="9499" width="2.85546875" style="3" customWidth="1"/>
    <col min="9500" max="9500" width="10.85546875" style="3" customWidth="1"/>
    <col min="9501" max="9501" width="2.85546875" style="3" customWidth="1"/>
    <col min="9502" max="9728" width="11.42578125" style="3"/>
    <col min="9729" max="9729" width="2.85546875" style="3" customWidth="1"/>
    <col min="9730" max="9730" width="45.85546875" style="3" customWidth="1"/>
    <col min="9731" max="9731" width="5.28515625" style="3" bestFit="1" customWidth="1"/>
    <col min="9732" max="9734" width="15.7109375" style="3" customWidth="1"/>
    <col min="9735" max="9735" width="2.85546875" style="3" customWidth="1"/>
    <col min="9736" max="9738" width="15.7109375" style="3" customWidth="1"/>
    <col min="9739" max="9740" width="2.85546875" style="3" customWidth="1"/>
    <col min="9741" max="9741" width="10.85546875" style="3" customWidth="1"/>
    <col min="9742" max="9742" width="2.85546875" style="3" customWidth="1"/>
    <col min="9743" max="9744" width="15.7109375" style="3" customWidth="1"/>
    <col min="9745" max="9745" width="2.85546875" style="3" customWidth="1"/>
    <col min="9746" max="9746" width="45.85546875" style="3" customWidth="1"/>
    <col min="9747" max="9749" width="15.7109375" style="3" customWidth="1"/>
    <col min="9750" max="9750" width="2.85546875" style="3" customWidth="1"/>
    <col min="9751" max="9753" width="15.7109375" style="3" customWidth="1"/>
    <col min="9754" max="9755" width="2.85546875" style="3" customWidth="1"/>
    <col min="9756" max="9756" width="10.85546875" style="3" customWidth="1"/>
    <col min="9757" max="9757" width="2.85546875" style="3" customWidth="1"/>
    <col min="9758" max="9984" width="11.42578125" style="3"/>
    <col min="9985" max="9985" width="2.85546875" style="3" customWidth="1"/>
    <col min="9986" max="9986" width="45.85546875" style="3" customWidth="1"/>
    <col min="9987" max="9987" width="5.28515625" style="3" bestFit="1" customWidth="1"/>
    <col min="9988" max="9990" width="15.7109375" style="3" customWidth="1"/>
    <col min="9991" max="9991" width="2.85546875" style="3" customWidth="1"/>
    <col min="9992" max="9994" width="15.7109375" style="3" customWidth="1"/>
    <col min="9995" max="9996" width="2.85546875" style="3" customWidth="1"/>
    <col min="9997" max="9997" width="10.85546875" style="3" customWidth="1"/>
    <col min="9998" max="9998" width="2.85546875" style="3" customWidth="1"/>
    <col min="9999" max="10000" width="15.7109375" style="3" customWidth="1"/>
    <col min="10001" max="10001" width="2.85546875" style="3" customWidth="1"/>
    <col min="10002" max="10002" width="45.85546875" style="3" customWidth="1"/>
    <col min="10003" max="10005" width="15.7109375" style="3" customWidth="1"/>
    <col min="10006" max="10006" width="2.85546875" style="3" customWidth="1"/>
    <col min="10007" max="10009" width="15.7109375" style="3" customWidth="1"/>
    <col min="10010" max="10011" width="2.85546875" style="3" customWidth="1"/>
    <col min="10012" max="10012" width="10.85546875" style="3" customWidth="1"/>
    <col min="10013" max="10013" width="2.85546875" style="3" customWidth="1"/>
    <col min="10014" max="10240" width="11.42578125" style="3"/>
    <col min="10241" max="10241" width="2.85546875" style="3" customWidth="1"/>
    <col min="10242" max="10242" width="45.85546875" style="3" customWidth="1"/>
    <col min="10243" max="10243" width="5.28515625" style="3" bestFit="1" customWidth="1"/>
    <col min="10244" max="10246" width="15.7109375" style="3" customWidth="1"/>
    <col min="10247" max="10247" width="2.85546875" style="3" customWidth="1"/>
    <col min="10248" max="10250" width="15.7109375" style="3" customWidth="1"/>
    <col min="10251" max="10252" width="2.85546875" style="3" customWidth="1"/>
    <col min="10253" max="10253" width="10.85546875" style="3" customWidth="1"/>
    <col min="10254" max="10254" width="2.85546875" style="3" customWidth="1"/>
    <col min="10255" max="10256" width="15.7109375" style="3" customWidth="1"/>
    <col min="10257" max="10257" width="2.85546875" style="3" customWidth="1"/>
    <col min="10258" max="10258" width="45.85546875" style="3" customWidth="1"/>
    <col min="10259" max="10261" width="15.7109375" style="3" customWidth="1"/>
    <col min="10262" max="10262" width="2.85546875" style="3" customWidth="1"/>
    <col min="10263" max="10265" width="15.7109375" style="3" customWidth="1"/>
    <col min="10266" max="10267" width="2.85546875" style="3" customWidth="1"/>
    <col min="10268" max="10268" width="10.85546875" style="3" customWidth="1"/>
    <col min="10269" max="10269" width="2.85546875" style="3" customWidth="1"/>
    <col min="10270" max="10496" width="11.42578125" style="3"/>
    <col min="10497" max="10497" width="2.85546875" style="3" customWidth="1"/>
    <col min="10498" max="10498" width="45.85546875" style="3" customWidth="1"/>
    <col min="10499" max="10499" width="5.28515625" style="3" bestFit="1" customWidth="1"/>
    <col min="10500" max="10502" width="15.7109375" style="3" customWidth="1"/>
    <col min="10503" max="10503" width="2.85546875" style="3" customWidth="1"/>
    <col min="10504" max="10506" width="15.7109375" style="3" customWidth="1"/>
    <col min="10507" max="10508" width="2.85546875" style="3" customWidth="1"/>
    <col min="10509" max="10509" width="10.85546875" style="3" customWidth="1"/>
    <col min="10510" max="10510" width="2.85546875" style="3" customWidth="1"/>
    <col min="10511" max="10512" width="15.7109375" style="3" customWidth="1"/>
    <col min="10513" max="10513" width="2.85546875" style="3" customWidth="1"/>
    <col min="10514" max="10514" width="45.85546875" style="3" customWidth="1"/>
    <col min="10515" max="10517" width="15.7109375" style="3" customWidth="1"/>
    <col min="10518" max="10518" width="2.85546875" style="3" customWidth="1"/>
    <col min="10519" max="10521" width="15.7109375" style="3" customWidth="1"/>
    <col min="10522" max="10523" width="2.85546875" style="3" customWidth="1"/>
    <col min="10524" max="10524" width="10.85546875" style="3" customWidth="1"/>
    <col min="10525" max="10525" width="2.85546875" style="3" customWidth="1"/>
    <col min="10526" max="10752" width="11.42578125" style="3"/>
    <col min="10753" max="10753" width="2.85546875" style="3" customWidth="1"/>
    <col min="10754" max="10754" width="45.85546875" style="3" customWidth="1"/>
    <col min="10755" max="10755" width="5.28515625" style="3" bestFit="1" customWidth="1"/>
    <col min="10756" max="10758" width="15.7109375" style="3" customWidth="1"/>
    <col min="10759" max="10759" width="2.85546875" style="3" customWidth="1"/>
    <col min="10760" max="10762" width="15.7109375" style="3" customWidth="1"/>
    <col min="10763" max="10764" width="2.85546875" style="3" customWidth="1"/>
    <col min="10765" max="10765" width="10.85546875" style="3" customWidth="1"/>
    <col min="10766" max="10766" width="2.85546875" style="3" customWidth="1"/>
    <col min="10767" max="10768" width="15.7109375" style="3" customWidth="1"/>
    <col min="10769" max="10769" width="2.85546875" style="3" customWidth="1"/>
    <col min="10770" max="10770" width="45.85546875" style="3" customWidth="1"/>
    <col min="10771" max="10773" width="15.7109375" style="3" customWidth="1"/>
    <col min="10774" max="10774" width="2.85546875" style="3" customWidth="1"/>
    <col min="10775" max="10777" width="15.7109375" style="3" customWidth="1"/>
    <col min="10778" max="10779" width="2.85546875" style="3" customWidth="1"/>
    <col min="10780" max="10780" width="10.85546875" style="3" customWidth="1"/>
    <col min="10781" max="10781" width="2.85546875" style="3" customWidth="1"/>
    <col min="10782" max="11008" width="11.42578125" style="3"/>
    <col min="11009" max="11009" width="2.85546875" style="3" customWidth="1"/>
    <col min="11010" max="11010" width="45.85546875" style="3" customWidth="1"/>
    <col min="11011" max="11011" width="5.28515625" style="3" bestFit="1" customWidth="1"/>
    <col min="11012" max="11014" width="15.7109375" style="3" customWidth="1"/>
    <col min="11015" max="11015" width="2.85546875" style="3" customWidth="1"/>
    <col min="11016" max="11018" width="15.7109375" style="3" customWidth="1"/>
    <col min="11019" max="11020" width="2.85546875" style="3" customWidth="1"/>
    <col min="11021" max="11021" width="10.85546875" style="3" customWidth="1"/>
    <col min="11022" max="11022" width="2.85546875" style="3" customWidth="1"/>
    <col min="11023" max="11024" width="15.7109375" style="3" customWidth="1"/>
    <col min="11025" max="11025" width="2.85546875" style="3" customWidth="1"/>
    <col min="11026" max="11026" width="45.85546875" style="3" customWidth="1"/>
    <col min="11027" max="11029" width="15.7109375" style="3" customWidth="1"/>
    <col min="11030" max="11030" width="2.85546875" style="3" customWidth="1"/>
    <col min="11031" max="11033" width="15.7109375" style="3" customWidth="1"/>
    <col min="11034" max="11035" width="2.85546875" style="3" customWidth="1"/>
    <col min="11036" max="11036" width="10.85546875" style="3" customWidth="1"/>
    <col min="11037" max="11037" width="2.85546875" style="3" customWidth="1"/>
    <col min="11038" max="11264" width="11.42578125" style="3"/>
    <col min="11265" max="11265" width="2.85546875" style="3" customWidth="1"/>
    <col min="11266" max="11266" width="45.85546875" style="3" customWidth="1"/>
    <col min="11267" max="11267" width="5.28515625" style="3" bestFit="1" customWidth="1"/>
    <col min="11268" max="11270" width="15.7109375" style="3" customWidth="1"/>
    <col min="11271" max="11271" width="2.85546875" style="3" customWidth="1"/>
    <col min="11272" max="11274" width="15.7109375" style="3" customWidth="1"/>
    <col min="11275" max="11276" width="2.85546875" style="3" customWidth="1"/>
    <col min="11277" max="11277" width="10.85546875" style="3" customWidth="1"/>
    <col min="11278" max="11278" width="2.85546875" style="3" customWidth="1"/>
    <col min="11279" max="11280" width="15.7109375" style="3" customWidth="1"/>
    <col min="11281" max="11281" width="2.85546875" style="3" customWidth="1"/>
    <col min="11282" max="11282" width="45.85546875" style="3" customWidth="1"/>
    <col min="11283" max="11285" width="15.7109375" style="3" customWidth="1"/>
    <col min="11286" max="11286" width="2.85546875" style="3" customWidth="1"/>
    <col min="11287" max="11289" width="15.7109375" style="3" customWidth="1"/>
    <col min="11290" max="11291" width="2.85546875" style="3" customWidth="1"/>
    <col min="11292" max="11292" width="10.85546875" style="3" customWidth="1"/>
    <col min="11293" max="11293" width="2.85546875" style="3" customWidth="1"/>
    <col min="11294" max="11520" width="11.42578125" style="3"/>
    <col min="11521" max="11521" width="2.85546875" style="3" customWidth="1"/>
    <col min="11522" max="11522" width="45.85546875" style="3" customWidth="1"/>
    <col min="11523" max="11523" width="5.28515625" style="3" bestFit="1" customWidth="1"/>
    <col min="11524" max="11526" width="15.7109375" style="3" customWidth="1"/>
    <col min="11527" max="11527" width="2.85546875" style="3" customWidth="1"/>
    <col min="11528" max="11530" width="15.7109375" style="3" customWidth="1"/>
    <col min="11531" max="11532" width="2.85546875" style="3" customWidth="1"/>
    <col min="11533" max="11533" width="10.85546875" style="3" customWidth="1"/>
    <col min="11534" max="11534" width="2.85546875" style="3" customWidth="1"/>
    <col min="11535" max="11536" width="15.7109375" style="3" customWidth="1"/>
    <col min="11537" max="11537" width="2.85546875" style="3" customWidth="1"/>
    <col min="11538" max="11538" width="45.85546875" style="3" customWidth="1"/>
    <col min="11539" max="11541" width="15.7109375" style="3" customWidth="1"/>
    <col min="11542" max="11542" width="2.85546875" style="3" customWidth="1"/>
    <col min="11543" max="11545" width="15.7109375" style="3" customWidth="1"/>
    <col min="11546" max="11547" width="2.85546875" style="3" customWidth="1"/>
    <col min="11548" max="11548" width="10.85546875" style="3" customWidth="1"/>
    <col min="11549" max="11549" width="2.85546875" style="3" customWidth="1"/>
    <col min="11550" max="11776" width="11.42578125" style="3"/>
    <col min="11777" max="11777" width="2.85546875" style="3" customWidth="1"/>
    <col min="11778" max="11778" width="45.85546875" style="3" customWidth="1"/>
    <col min="11779" max="11779" width="5.28515625" style="3" bestFit="1" customWidth="1"/>
    <col min="11780" max="11782" width="15.7109375" style="3" customWidth="1"/>
    <col min="11783" max="11783" width="2.85546875" style="3" customWidth="1"/>
    <col min="11784" max="11786" width="15.7109375" style="3" customWidth="1"/>
    <col min="11787" max="11788" width="2.85546875" style="3" customWidth="1"/>
    <col min="11789" max="11789" width="10.85546875" style="3" customWidth="1"/>
    <col min="11790" max="11790" width="2.85546875" style="3" customWidth="1"/>
    <col min="11791" max="11792" width="15.7109375" style="3" customWidth="1"/>
    <col min="11793" max="11793" width="2.85546875" style="3" customWidth="1"/>
    <col min="11794" max="11794" width="45.85546875" style="3" customWidth="1"/>
    <col min="11795" max="11797" width="15.7109375" style="3" customWidth="1"/>
    <col min="11798" max="11798" width="2.85546875" style="3" customWidth="1"/>
    <col min="11799" max="11801" width="15.7109375" style="3" customWidth="1"/>
    <col min="11802" max="11803" width="2.85546875" style="3" customWidth="1"/>
    <col min="11804" max="11804" width="10.85546875" style="3" customWidth="1"/>
    <col min="11805" max="11805" width="2.85546875" style="3" customWidth="1"/>
    <col min="11806" max="12032" width="11.42578125" style="3"/>
    <col min="12033" max="12033" width="2.85546875" style="3" customWidth="1"/>
    <col min="12034" max="12034" width="45.85546875" style="3" customWidth="1"/>
    <col min="12035" max="12035" width="5.28515625" style="3" bestFit="1" customWidth="1"/>
    <col min="12036" max="12038" width="15.7109375" style="3" customWidth="1"/>
    <col min="12039" max="12039" width="2.85546875" style="3" customWidth="1"/>
    <col min="12040" max="12042" width="15.7109375" style="3" customWidth="1"/>
    <col min="12043" max="12044" width="2.85546875" style="3" customWidth="1"/>
    <col min="12045" max="12045" width="10.85546875" style="3" customWidth="1"/>
    <col min="12046" max="12046" width="2.85546875" style="3" customWidth="1"/>
    <col min="12047" max="12048" width="15.7109375" style="3" customWidth="1"/>
    <col min="12049" max="12049" width="2.85546875" style="3" customWidth="1"/>
    <col min="12050" max="12050" width="45.85546875" style="3" customWidth="1"/>
    <col min="12051" max="12053" width="15.7109375" style="3" customWidth="1"/>
    <col min="12054" max="12054" width="2.85546875" style="3" customWidth="1"/>
    <col min="12055" max="12057" width="15.7109375" style="3" customWidth="1"/>
    <col min="12058" max="12059" width="2.85546875" style="3" customWidth="1"/>
    <col min="12060" max="12060" width="10.85546875" style="3" customWidth="1"/>
    <col min="12061" max="12061" width="2.85546875" style="3" customWidth="1"/>
    <col min="12062" max="12288" width="11.42578125" style="3"/>
    <col min="12289" max="12289" width="2.85546875" style="3" customWidth="1"/>
    <col min="12290" max="12290" width="45.85546875" style="3" customWidth="1"/>
    <col min="12291" max="12291" width="5.28515625" style="3" bestFit="1" customWidth="1"/>
    <col min="12292" max="12294" width="15.7109375" style="3" customWidth="1"/>
    <col min="12295" max="12295" width="2.85546875" style="3" customWidth="1"/>
    <col min="12296" max="12298" width="15.7109375" style="3" customWidth="1"/>
    <col min="12299" max="12300" width="2.85546875" style="3" customWidth="1"/>
    <col min="12301" max="12301" width="10.85546875" style="3" customWidth="1"/>
    <col min="12302" max="12302" width="2.85546875" style="3" customWidth="1"/>
    <col min="12303" max="12304" width="15.7109375" style="3" customWidth="1"/>
    <col min="12305" max="12305" width="2.85546875" style="3" customWidth="1"/>
    <col min="12306" max="12306" width="45.85546875" style="3" customWidth="1"/>
    <col min="12307" max="12309" width="15.7109375" style="3" customWidth="1"/>
    <col min="12310" max="12310" width="2.85546875" style="3" customWidth="1"/>
    <col min="12311" max="12313" width="15.7109375" style="3" customWidth="1"/>
    <col min="12314" max="12315" width="2.85546875" style="3" customWidth="1"/>
    <col min="12316" max="12316" width="10.85546875" style="3" customWidth="1"/>
    <col min="12317" max="12317" width="2.85546875" style="3" customWidth="1"/>
    <col min="12318" max="12544" width="11.42578125" style="3"/>
    <col min="12545" max="12545" width="2.85546875" style="3" customWidth="1"/>
    <col min="12546" max="12546" width="45.85546875" style="3" customWidth="1"/>
    <col min="12547" max="12547" width="5.28515625" style="3" bestFit="1" customWidth="1"/>
    <col min="12548" max="12550" width="15.7109375" style="3" customWidth="1"/>
    <col min="12551" max="12551" width="2.85546875" style="3" customWidth="1"/>
    <col min="12552" max="12554" width="15.7109375" style="3" customWidth="1"/>
    <col min="12555" max="12556" width="2.85546875" style="3" customWidth="1"/>
    <col min="12557" max="12557" width="10.85546875" style="3" customWidth="1"/>
    <col min="12558" max="12558" width="2.85546875" style="3" customWidth="1"/>
    <col min="12559" max="12560" width="15.7109375" style="3" customWidth="1"/>
    <col min="12561" max="12561" width="2.85546875" style="3" customWidth="1"/>
    <col min="12562" max="12562" width="45.85546875" style="3" customWidth="1"/>
    <col min="12563" max="12565" width="15.7109375" style="3" customWidth="1"/>
    <col min="12566" max="12566" width="2.85546875" style="3" customWidth="1"/>
    <col min="12567" max="12569" width="15.7109375" style="3" customWidth="1"/>
    <col min="12570" max="12571" width="2.85546875" style="3" customWidth="1"/>
    <col min="12572" max="12572" width="10.85546875" style="3" customWidth="1"/>
    <col min="12573" max="12573" width="2.85546875" style="3" customWidth="1"/>
    <col min="12574" max="12800" width="11.42578125" style="3"/>
    <col min="12801" max="12801" width="2.85546875" style="3" customWidth="1"/>
    <col min="12802" max="12802" width="45.85546875" style="3" customWidth="1"/>
    <col min="12803" max="12803" width="5.28515625" style="3" bestFit="1" customWidth="1"/>
    <col min="12804" max="12806" width="15.7109375" style="3" customWidth="1"/>
    <col min="12807" max="12807" width="2.85546875" style="3" customWidth="1"/>
    <col min="12808" max="12810" width="15.7109375" style="3" customWidth="1"/>
    <col min="12811" max="12812" width="2.85546875" style="3" customWidth="1"/>
    <col min="12813" max="12813" width="10.85546875" style="3" customWidth="1"/>
    <col min="12814" max="12814" width="2.85546875" style="3" customWidth="1"/>
    <col min="12815" max="12816" width="15.7109375" style="3" customWidth="1"/>
    <col min="12817" max="12817" width="2.85546875" style="3" customWidth="1"/>
    <col min="12818" max="12818" width="45.85546875" style="3" customWidth="1"/>
    <col min="12819" max="12821" width="15.7109375" style="3" customWidth="1"/>
    <col min="12822" max="12822" width="2.85546875" style="3" customWidth="1"/>
    <col min="12823" max="12825" width="15.7109375" style="3" customWidth="1"/>
    <col min="12826" max="12827" width="2.85546875" style="3" customWidth="1"/>
    <col min="12828" max="12828" width="10.85546875" style="3" customWidth="1"/>
    <col min="12829" max="12829" width="2.85546875" style="3" customWidth="1"/>
    <col min="12830" max="13056" width="11.42578125" style="3"/>
    <col min="13057" max="13057" width="2.85546875" style="3" customWidth="1"/>
    <col min="13058" max="13058" width="45.85546875" style="3" customWidth="1"/>
    <col min="13059" max="13059" width="5.28515625" style="3" bestFit="1" customWidth="1"/>
    <col min="13060" max="13062" width="15.7109375" style="3" customWidth="1"/>
    <col min="13063" max="13063" width="2.85546875" style="3" customWidth="1"/>
    <col min="13064" max="13066" width="15.7109375" style="3" customWidth="1"/>
    <col min="13067" max="13068" width="2.85546875" style="3" customWidth="1"/>
    <col min="13069" max="13069" width="10.85546875" style="3" customWidth="1"/>
    <col min="13070" max="13070" width="2.85546875" style="3" customWidth="1"/>
    <col min="13071" max="13072" width="15.7109375" style="3" customWidth="1"/>
    <col min="13073" max="13073" width="2.85546875" style="3" customWidth="1"/>
    <col min="13074" max="13074" width="45.85546875" style="3" customWidth="1"/>
    <col min="13075" max="13077" width="15.7109375" style="3" customWidth="1"/>
    <col min="13078" max="13078" width="2.85546875" style="3" customWidth="1"/>
    <col min="13079" max="13081" width="15.7109375" style="3" customWidth="1"/>
    <col min="13082" max="13083" width="2.85546875" style="3" customWidth="1"/>
    <col min="13084" max="13084" width="10.85546875" style="3" customWidth="1"/>
    <col min="13085" max="13085" width="2.85546875" style="3" customWidth="1"/>
    <col min="13086" max="13312" width="11.42578125" style="3"/>
    <col min="13313" max="13313" width="2.85546875" style="3" customWidth="1"/>
    <col min="13314" max="13314" width="45.85546875" style="3" customWidth="1"/>
    <col min="13315" max="13315" width="5.28515625" style="3" bestFit="1" customWidth="1"/>
    <col min="13316" max="13318" width="15.7109375" style="3" customWidth="1"/>
    <col min="13319" max="13319" width="2.85546875" style="3" customWidth="1"/>
    <col min="13320" max="13322" width="15.7109375" style="3" customWidth="1"/>
    <col min="13323" max="13324" width="2.85546875" style="3" customWidth="1"/>
    <col min="13325" max="13325" width="10.85546875" style="3" customWidth="1"/>
    <col min="13326" max="13326" width="2.85546875" style="3" customWidth="1"/>
    <col min="13327" max="13328" width="15.7109375" style="3" customWidth="1"/>
    <col min="13329" max="13329" width="2.85546875" style="3" customWidth="1"/>
    <col min="13330" max="13330" width="45.85546875" style="3" customWidth="1"/>
    <col min="13331" max="13333" width="15.7109375" style="3" customWidth="1"/>
    <col min="13334" max="13334" width="2.85546875" style="3" customWidth="1"/>
    <col min="13335" max="13337" width="15.7109375" style="3" customWidth="1"/>
    <col min="13338" max="13339" width="2.85546875" style="3" customWidth="1"/>
    <col min="13340" max="13340" width="10.85546875" style="3" customWidth="1"/>
    <col min="13341" max="13341" width="2.85546875" style="3" customWidth="1"/>
    <col min="13342" max="13568" width="11.42578125" style="3"/>
    <col min="13569" max="13569" width="2.85546875" style="3" customWidth="1"/>
    <col min="13570" max="13570" width="45.85546875" style="3" customWidth="1"/>
    <col min="13571" max="13571" width="5.28515625" style="3" bestFit="1" customWidth="1"/>
    <col min="13572" max="13574" width="15.7109375" style="3" customWidth="1"/>
    <col min="13575" max="13575" width="2.85546875" style="3" customWidth="1"/>
    <col min="13576" max="13578" width="15.7109375" style="3" customWidth="1"/>
    <col min="13579" max="13580" width="2.85546875" style="3" customWidth="1"/>
    <col min="13581" max="13581" width="10.85546875" style="3" customWidth="1"/>
    <col min="13582" max="13582" width="2.85546875" style="3" customWidth="1"/>
    <col min="13583" max="13584" width="15.7109375" style="3" customWidth="1"/>
    <col min="13585" max="13585" width="2.85546875" style="3" customWidth="1"/>
    <col min="13586" max="13586" width="45.85546875" style="3" customWidth="1"/>
    <col min="13587" max="13589" width="15.7109375" style="3" customWidth="1"/>
    <col min="13590" max="13590" width="2.85546875" style="3" customWidth="1"/>
    <col min="13591" max="13593" width="15.7109375" style="3" customWidth="1"/>
    <col min="13594" max="13595" width="2.85546875" style="3" customWidth="1"/>
    <col min="13596" max="13596" width="10.85546875" style="3" customWidth="1"/>
    <col min="13597" max="13597" width="2.85546875" style="3" customWidth="1"/>
    <col min="13598" max="13824" width="11.42578125" style="3"/>
    <col min="13825" max="13825" width="2.85546875" style="3" customWidth="1"/>
    <col min="13826" max="13826" width="45.85546875" style="3" customWidth="1"/>
    <col min="13827" max="13827" width="5.28515625" style="3" bestFit="1" customWidth="1"/>
    <col min="13828" max="13830" width="15.7109375" style="3" customWidth="1"/>
    <col min="13831" max="13831" width="2.85546875" style="3" customWidth="1"/>
    <col min="13832" max="13834" width="15.7109375" style="3" customWidth="1"/>
    <col min="13835" max="13836" width="2.85546875" style="3" customWidth="1"/>
    <col min="13837" max="13837" width="10.85546875" style="3" customWidth="1"/>
    <col min="13838" max="13838" width="2.85546875" style="3" customWidth="1"/>
    <col min="13839" max="13840" width="15.7109375" style="3" customWidth="1"/>
    <col min="13841" max="13841" width="2.85546875" style="3" customWidth="1"/>
    <col min="13842" max="13842" width="45.85546875" style="3" customWidth="1"/>
    <col min="13843" max="13845" width="15.7109375" style="3" customWidth="1"/>
    <col min="13846" max="13846" width="2.85546875" style="3" customWidth="1"/>
    <col min="13847" max="13849" width="15.7109375" style="3" customWidth="1"/>
    <col min="13850" max="13851" width="2.85546875" style="3" customWidth="1"/>
    <col min="13852" max="13852" width="10.85546875" style="3" customWidth="1"/>
    <col min="13853" max="13853" width="2.85546875" style="3" customWidth="1"/>
    <col min="13854" max="14080" width="11.42578125" style="3"/>
    <col min="14081" max="14081" width="2.85546875" style="3" customWidth="1"/>
    <col min="14082" max="14082" width="45.85546875" style="3" customWidth="1"/>
    <col min="14083" max="14083" width="5.28515625" style="3" bestFit="1" customWidth="1"/>
    <col min="14084" max="14086" width="15.7109375" style="3" customWidth="1"/>
    <col min="14087" max="14087" width="2.85546875" style="3" customWidth="1"/>
    <col min="14088" max="14090" width="15.7109375" style="3" customWidth="1"/>
    <col min="14091" max="14092" width="2.85546875" style="3" customWidth="1"/>
    <col min="14093" max="14093" width="10.85546875" style="3" customWidth="1"/>
    <col min="14094" max="14094" width="2.85546875" style="3" customWidth="1"/>
    <col min="14095" max="14096" width="15.7109375" style="3" customWidth="1"/>
    <col min="14097" max="14097" width="2.85546875" style="3" customWidth="1"/>
    <col min="14098" max="14098" width="45.85546875" style="3" customWidth="1"/>
    <col min="14099" max="14101" width="15.7109375" style="3" customWidth="1"/>
    <col min="14102" max="14102" width="2.85546875" style="3" customWidth="1"/>
    <col min="14103" max="14105" width="15.7109375" style="3" customWidth="1"/>
    <col min="14106" max="14107" width="2.85546875" style="3" customWidth="1"/>
    <col min="14108" max="14108" width="10.85546875" style="3" customWidth="1"/>
    <col min="14109" max="14109" width="2.85546875" style="3" customWidth="1"/>
    <col min="14110" max="14336" width="11.42578125" style="3"/>
    <col min="14337" max="14337" width="2.85546875" style="3" customWidth="1"/>
    <col min="14338" max="14338" width="45.85546875" style="3" customWidth="1"/>
    <col min="14339" max="14339" width="5.28515625" style="3" bestFit="1" customWidth="1"/>
    <col min="14340" max="14342" width="15.7109375" style="3" customWidth="1"/>
    <col min="14343" max="14343" width="2.85546875" style="3" customWidth="1"/>
    <col min="14344" max="14346" width="15.7109375" style="3" customWidth="1"/>
    <col min="14347" max="14348" width="2.85546875" style="3" customWidth="1"/>
    <col min="14349" max="14349" width="10.85546875" style="3" customWidth="1"/>
    <col min="14350" max="14350" width="2.85546875" style="3" customWidth="1"/>
    <col min="14351" max="14352" width="15.7109375" style="3" customWidth="1"/>
    <col min="14353" max="14353" width="2.85546875" style="3" customWidth="1"/>
    <col min="14354" max="14354" width="45.85546875" style="3" customWidth="1"/>
    <col min="14355" max="14357" width="15.7109375" style="3" customWidth="1"/>
    <col min="14358" max="14358" width="2.85546875" style="3" customWidth="1"/>
    <col min="14359" max="14361" width="15.7109375" style="3" customWidth="1"/>
    <col min="14362" max="14363" width="2.85546875" style="3" customWidth="1"/>
    <col min="14364" max="14364" width="10.85546875" style="3" customWidth="1"/>
    <col min="14365" max="14365" width="2.85546875" style="3" customWidth="1"/>
    <col min="14366" max="14592" width="11.42578125" style="3"/>
    <col min="14593" max="14593" width="2.85546875" style="3" customWidth="1"/>
    <col min="14594" max="14594" width="45.85546875" style="3" customWidth="1"/>
    <col min="14595" max="14595" width="5.28515625" style="3" bestFit="1" customWidth="1"/>
    <col min="14596" max="14598" width="15.7109375" style="3" customWidth="1"/>
    <col min="14599" max="14599" width="2.85546875" style="3" customWidth="1"/>
    <col min="14600" max="14602" width="15.7109375" style="3" customWidth="1"/>
    <col min="14603" max="14604" width="2.85546875" style="3" customWidth="1"/>
    <col min="14605" max="14605" width="10.85546875" style="3" customWidth="1"/>
    <col min="14606" max="14606" width="2.85546875" style="3" customWidth="1"/>
    <col min="14607" max="14608" width="15.7109375" style="3" customWidth="1"/>
    <col min="14609" max="14609" width="2.85546875" style="3" customWidth="1"/>
    <col min="14610" max="14610" width="45.85546875" style="3" customWidth="1"/>
    <col min="14611" max="14613" width="15.7109375" style="3" customWidth="1"/>
    <col min="14614" max="14614" width="2.85546875" style="3" customWidth="1"/>
    <col min="14615" max="14617" width="15.7109375" style="3" customWidth="1"/>
    <col min="14618" max="14619" width="2.85546875" style="3" customWidth="1"/>
    <col min="14620" max="14620" width="10.85546875" style="3" customWidth="1"/>
    <col min="14621" max="14621" width="2.85546875" style="3" customWidth="1"/>
    <col min="14622" max="14848" width="11.42578125" style="3"/>
    <col min="14849" max="14849" width="2.85546875" style="3" customWidth="1"/>
    <col min="14850" max="14850" width="45.85546875" style="3" customWidth="1"/>
    <col min="14851" max="14851" width="5.28515625" style="3" bestFit="1" customWidth="1"/>
    <col min="14852" max="14854" width="15.7109375" style="3" customWidth="1"/>
    <col min="14855" max="14855" width="2.85546875" style="3" customWidth="1"/>
    <col min="14856" max="14858" width="15.7109375" style="3" customWidth="1"/>
    <col min="14859" max="14860" width="2.85546875" style="3" customWidth="1"/>
    <col min="14861" max="14861" width="10.85546875" style="3" customWidth="1"/>
    <col min="14862" max="14862" width="2.85546875" style="3" customWidth="1"/>
    <col min="14863" max="14864" width="15.7109375" style="3" customWidth="1"/>
    <col min="14865" max="14865" width="2.85546875" style="3" customWidth="1"/>
    <col min="14866" max="14866" width="45.85546875" style="3" customWidth="1"/>
    <col min="14867" max="14869" width="15.7109375" style="3" customWidth="1"/>
    <col min="14870" max="14870" width="2.85546875" style="3" customWidth="1"/>
    <col min="14871" max="14873" width="15.7109375" style="3" customWidth="1"/>
    <col min="14874" max="14875" width="2.85546875" style="3" customWidth="1"/>
    <col min="14876" max="14876" width="10.85546875" style="3" customWidth="1"/>
    <col min="14877" max="14877" width="2.85546875" style="3" customWidth="1"/>
    <col min="14878" max="15104" width="11.42578125" style="3"/>
    <col min="15105" max="15105" width="2.85546875" style="3" customWidth="1"/>
    <col min="15106" max="15106" width="45.85546875" style="3" customWidth="1"/>
    <col min="15107" max="15107" width="5.28515625" style="3" bestFit="1" customWidth="1"/>
    <col min="15108" max="15110" width="15.7109375" style="3" customWidth="1"/>
    <col min="15111" max="15111" width="2.85546875" style="3" customWidth="1"/>
    <col min="15112" max="15114" width="15.7109375" style="3" customWidth="1"/>
    <col min="15115" max="15116" width="2.85546875" style="3" customWidth="1"/>
    <col min="15117" max="15117" width="10.85546875" style="3" customWidth="1"/>
    <col min="15118" max="15118" width="2.85546875" style="3" customWidth="1"/>
    <col min="15119" max="15120" width="15.7109375" style="3" customWidth="1"/>
    <col min="15121" max="15121" width="2.85546875" style="3" customWidth="1"/>
    <col min="15122" max="15122" width="45.85546875" style="3" customWidth="1"/>
    <col min="15123" max="15125" width="15.7109375" style="3" customWidth="1"/>
    <col min="15126" max="15126" width="2.85546875" style="3" customWidth="1"/>
    <col min="15127" max="15129" width="15.7109375" style="3" customWidth="1"/>
    <col min="15130" max="15131" width="2.85546875" style="3" customWidth="1"/>
    <col min="15132" max="15132" width="10.85546875" style="3" customWidth="1"/>
    <col min="15133" max="15133" width="2.85546875" style="3" customWidth="1"/>
    <col min="15134" max="15360" width="11.42578125" style="3"/>
    <col min="15361" max="15361" width="2.85546875" style="3" customWidth="1"/>
    <col min="15362" max="15362" width="45.85546875" style="3" customWidth="1"/>
    <col min="15363" max="15363" width="5.28515625" style="3" bestFit="1" customWidth="1"/>
    <col min="15364" max="15366" width="15.7109375" style="3" customWidth="1"/>
    <col min="15367" max="15367" width="2.85546875" style="3" customWidth="1"/>
    <col min="15368" max="15370" width="15.7109375" style="3" customWidth="1"/>
    <col min="15371" max="15372" width="2.85546875" style="3" customWidth="1"/>
    <col min="15373" max="15373" width="10.85546875" style="3" customWidth="1"/>
    <col min="15374" max="15374" width="2.85546875" style="3" customWidth="1"/>
    <col min="15375" max="15376" width="15.7109375" style="3" customWidth="1"/>
    <col min="15377" max="15377" width="2.85546875" style="3" customWidth="1"/>
    <col min="15378" max="15378" width="45.85546875" style="3" customWidth="1"/>
    <col min="15379" max="15381" width="15.7109375" style="3" customWidth="1"/>
    <col min="15382" max="15382" width="2.85546875" style="3" customWidth="1"/>
    <col min="15383" max="15385" width="15.7109375" style="3" customWidth="1"/>
    <col min="15386" max="15387" width="2.85546875" style="3" customWidth="1"/>
    <col min="15388" max="15388" width="10.85546875" style="3" customWidth="1"/>
    <col min="15389" max="15389" width="2.85546875" style="3" customWidth="1"/>
    <col min="15390" max="15616" width="11.42578125" style="3"/>
    <col min="15617" max="15617" width="2.85546875" style="3" customWidth="1"/>
    <col min="15618" max="15618" width="45.85546875" style="3" customWidth="1"/>
    <col min="15619" max="15619" width="5.28515625" style="3" bestFit="1" customWidth="1"/>
    <col min="15620" max="15622" width="15.7109375" style="3" customWidth="1"/>
    <col min="15623" max="15623" width="2.85546875" style="3" customWidth="1"/>
    <col min="15624" max="15626" width="15.7109375" style="3" customWidth="1"/>
    <col min="15627" max="15628" width="2.85546875" style="3" customWidth="1"/>
    <col min="15629" max="15629" width="10.85546875" style="3" customWidth="1"/>
    <col min="15630" max="15630" width="2.85546875" style="3" customWidth="1"/>
    <col min="15631" max="15632" width="15.7109375" style="3" customWidth="1"/>
    <col min="15633" max="15633" width="2.85546875" style="3" customWidth="1"/>
    <col min="15634" max="15634" width="45.85546875" style="3" customWidth="1"/>
    <col min="15635" max="15637" width="15.7109375" style="3" customWidth="1"/>
    <col min="15638" max="15638" width="2.85546875" style="3" customWidth="1"/>
    <col min="15639" max="15641" width="15.7109375" style="3" customWidth="1"/>
    <col min="15642" max="15643" width="2.85546875" style="3" customWidth="1"/>
    <col min="15644" max="15644" width="10.85546875" style="3" customWidth="1"/>
    <col min="15645" max="15645" width="2.85546875" style="3" customWidth="1"/>
    <col min="15646" max="15872" width="11.42578125" style="3"/>
    <col min="15873" max="15873" width="2.85546875" style="3" customWidth="1"/>
    <col min="15874" max="15874" width="45.85546875" style="3" customWidth="1"/>
    <col min="15875" max="15875" width="5.28515625" style="3" bestFit="1" customWidth="1"/>
    <col min="15876" max="15878" width="15.7109375" style="3" customWidth="1"/>
    <col min="15879" max="15879" width="2.85546875" style="3" customWidth="1"/>
    <col min="15880" max="15882" width="15.7109375" style="3" customWidth="1"/>
    <col min="15883" max="15884" width="2.85546875" style="3" customWidth="1"/>
    <col min="15885" max="15885" width="10.85546875" style="3" customWidth="1"/>
    <col min="15886" max="15886" width="2.85546875" style="3" customWidth="1"/>
    <col min="15887" max="15888" width="15.7109375" style="3" customWidth="1"/>
    <col min="15889" max="15889" width="2.85546875" style="3" customWidth="1"/>
    <col min="15890" max="15890" width="45.85546875" style="3" customWidth="1"/>
    <col min="15891" max="15893" width="15.7109375" style="3" customWidth="1"/>
    <col min="15894" max="15894" width="2.85546875" style="3" customWidth="1"/>
    <col min="15895" max="15897" width="15.7109375" style="3" customWidth="1"/>
    <col min="15898" max="15899" width="2.85546875" style="3" customWidth="1"/>
    <col min="15900" max="15900" width="10.85546875" style="3" customWidth="1"/>
    <col min="15901" max="15901" width="2.85546875" style="3" customWidth="1"/>
    <col min="15902" max="16128" width="11.42578125" style="3"/>
    <col min="16129" max="16129" width="2.85546875" style="3" customWidth="1"/>
    <col min="16130" max="16130" width="45.85546875" style="3" customWidth="1"/>
    <col min="16131" max="16131" width="5.28515625" style="3" bestFit="1" customWidth="1"/>
    <col min="16132" max="16134" width="15.7109375" style="3" customWidth="1"/>
    <col min="16135" max="16135" width="2.85546875" style="3" customWidth="1"/>
    <col min="16136" max="16138" width="15.7109375" style="3" customWidth="1"/>
    <col min="16139" max="16140" width="2.85546875" style="3" customWidth="1"/>
    <col min="16141" max="16141" width="10.85546875" style="3" customWidth="1"/>
    <col min="16142" max="16142" width="2.85546875" style="3" customWidth="1"/>
    <col min="16143" max="16144" width="15.7109375" style="3" customWidth="1"/>
    <col min="16145" max="16145" width="2.85546875" style="3" customWidth="1"/>
    <col min="16146" max="16146" width="45.85546875" style="3" customWidth="1"/>
    <col min="16147" max="16149" width="15.7109375" style="3" customWidth="1"/>
    <col min="16150" max="16150" width="2.85546875" style="3" customWidth="1"/>
    <col min="16151" max="16153" width="15.7109375" style="3" customWidth="1"/>
    <col min="16154" max="16155" width="2.85546875" style="3" customWidth="1"/>
    <col min="16156" max="16156" width="10.85546875" style="3" customWidth="1"/>
    <col min="16157" max="16157" width="2.85546875" style="3" customWidth="1"/>
    <col min="16158" max="16384" width="11.42578125" style="3"/>
  </cols>
  <sheetData>
    <row r="1" spans="1:31" ht="12" customHeight="1" x14ac:dyDescent="0.25">
      <c r="A1" s="102"/>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2"/>
      <c r="AD1" s="185"/>
      <c r="AE1" s="185"/>
    </row>
    <row r="2" spans="1:31" ht="12" customHeight="1" x14ac:dyDescent="0.25">
      <c r="A2" s="102"/>
      <c r="B2" s="103" t="s">
        <v>194</v>
      </c>
      <c r="C2" s="102"/>
      <c r="D2" s="102"/>
      <c r="E2" s="102"/>
      <c r="F2" s="102"/>
      <c r="G2" s="102"/>
      <c r="H2" s="102"/>
      <c r="I2" s="102"/>
      <c r="J2" s="102"/>
      <c r="K2" s="102"/>
      <c r="L2" s="102"/>
      <c r="M2" s="102"/>
      <c r="N2" s="102"/>
      <c r="O2" s="102"/>
      <c r="P2" s="102"/>
      <c r="Q2" s="102"/>
      <c r="R2" s="103"/>
      <c r="S2" s="102"/>
      <c r="T2" s="102"/>
      <c r="U2" s="102"/>
      <c r="V2" s="102"/>
      <c r="W2" s="102"/>
      <c r="X2" s="102"/>
      <c r="Y2" s="102"/>
      <c r="Z2" s="102"/>
      <c r="AA2" s="102"/>
      <c r="AB2" s="102"/>
      <c r="AC2" s="2"/>
      <c r="AD2" s="185"/>
      <c r="AE2" s="185"/>
    </row>
    <row r="3" spans="1:31" ht="12" customHeight="1" x14ac:dyDescent="0.25">
      <c r="A3" s="102"/>
      <c r="B3" s="103" t="s">
        <v>195</v>
      </c>
      <c r="C3" s="102"/>
      <c r="D3" s="102"/>
      <c r="E3" s="102"/>
      <c r="F3" s="102"/>
      <c r="G3" s="102"/>
      <c r="H3" s="102"/>
      <c r="I3" s="102"/>
      <c r="J3" s="102"/>
      <c r="K3" s="102"/>
      <c r="L3" s="102"/>
      <c r="M3" s="102"/>
      <c r="N3" s="102"/>
      <c r="O3" s="102"/>
      <c r="P3" s="102"/>
      <c r="Q3" s="102"/>
      <c r="R3" s="103" t="s">
        <v>195</v>
      </c>
      <c r="S3" s="102"/>
      <c r="T3" s="102"/>
      <c r="U3" s="102"/>
      <c r="V3" s="102"/>
      <c r="W3" s="102"/>
      <c r="X3" s="102"/>
      <c r="Y3" s="102"/>
      <c r="Z3" s="102"/>
      <c r="AA3" s="102"/>
      <c r="AB3" s="102"/>
      <c r="AC3" s="2"/>
      <c r="AD3" s="185"/>
      <c r="AE3" s="185"/>
    </row>
    <row r="4" spans="1:31" ht="12" customHeight="1" x14ac:dyDescent="0.25">
      <c r="A4" s="102"/>
      <c r="B4" s="106" t="s">
        <v>2</v>
      </c>
      <c r="C4" s="102"/>
      <c r="D4" s="102"/>
      <c r="E4" s="102"/>
      <c r="F4" s="102"/>
      <c r="G4" s="102"/>
      <c r="H4" s="102"/>
      <c r="I4" s="102"/>
      <c r="J4" s="102"/>
      <c r="K4" s="102"/>
      <c r="L4" s="102"/>
      <c r="M4" s="102"/>
      <c r="N4" s="102"/>
      <c r="O4" s="102"/>
      <c r="P4" s="102"/>
      <c r="Q4" s="102"/>
      <c r="R4" s="106" t="s">
        <v>3</v>
      </c>
      <c r="S4" s="102"/>
      <c r="T4" s="102"/>
      <c r="U4" s="102"/>
      <c r="V4" s="102"/>
      <c r="W4" s="102"/>
      <c r="X4" s="102"/>
      <c r="Y4" s="102"/>
      <c r="Z4" s="102"/>
      <c r="AA4" s="102"/>
      <c r="AB4" s="102"/>
      <c r="AC4" s="2"/>
      <c r="AD4" s="185"/>
      <c r="AE4" s="185"/>
    </row>
    <row r="5" spans="1:31" ht="12" customHeight="1" x14ac:dyDescent="0.25">
      <c r="A5" s="12"/>
      <c r="B5" s="2288" t="s">
        <v>4</v>
      </c>
      <c r="C5" s="2288" t="s">
        <v>5</v>
      </c>
      <c r="D5" s="2295">
        <v>2017</v>
      </c>
      <c r="E5" s="2295"/>
      <c r="F5" s="2295"/>
      <c r="G5" s="12"/>
      <c r="H5" s="2295">
        <v>2016</v>
      </c>
      <c r="I5" s="2295"/>
      <c r="J5" s="2295"/>
      <c r="K5" s="12"/>
      <c r="L5" s="12"/>
      <c r="M5" s="2285" t="s">
        <v>591</v>
      </c>
      <c r="N5" s="12"/>
      <c r="O5" s="2285" t="s">
        <v>656</v>
      </c>
      <c r="P5" s="2285" t="s">
        <v>191</v>
      </c>
      <c r="Q5" s="12"/>
      <c r="R5" s="2288" t="s">
        <v>4</v>
      </c>
      <c r="S5" s="2295">
        <v>2017</v>
      </c>
      <c r="T5" s="2295"/>
      <c r="U5" s="2295"/>
      <c r="V5" s="12"/>
      <c r="W5" s="2295">
        <v>2016</v>
      </c>
      <c r="X5" s="2295"/>
      <c r="Y5" s="2295"/>
      <c r="Z5" s="12"/>
      <c r="AA5" s="12"/>
      <c r="AB5" s="2285" t="s">
        <v>657</v>
      </c>
      <c r="AC5" s="17"/>
      <c r="AD5" s="185"/>
      <c r="AE5" s="185"/>
    </row>
    <row r="6" spans="1:31" ht="12" customHeight="1" x14ac:dyDescent="0.25">
      <c r="A6" s="12"/>
      <c r="B6" s="2289"/>
      <c r="C6" s="2289"/>
      <c r="D6" s="2288" t="s">
        <v>184</v>
      </c>
      <c r="E6" s="133" t="s">
        <v>185</v>
      </c>
      <c r="F6" s="133" t="s">
        <v>186</v>
      </c>
      <c r="G6" s="12"/>
      <c r="H6" s="2288" t="s">
        <v>184</v>
      </c>
      <c r="I6" s="133" t="s">
        <v>185</v>
      </c>
      <c r="J6" s="133" t="s">
        <v>186</v>
      </c>
      <c r="K6" s="12"/>
      <c r="L6" s="12"/>
      <c r="M6" s="2286"/>
      <c r="N6" s="12"/>
      <c r="O6" s="2286"/>
      <c r="P6" s="2286"/>
      <c r="Q6" s="12"/>
      <c r="R6" s="2289"/>
      <c r="S6" s="2288" t="s">
        <v>184</v>
      </c>
      <c r="T6" s="188" t="s">
        <v>185</v>
      </c>
      <c r="U6" s="188" t="s">
        <v>186</v>
      </c>
      <c r="V6" s="12"/>
      <c r="W6" s="2288" t="s">
        <v>184</v>
      </c>
      <c r="X6" s="188" t="s">
        <v>185</v>
      </c>
      <c r="Y6" s="188" t="s">
        <v>186</v>
      </c>
      <c r="Z6" s="12"/>
      <c r="AA6" s="12"/>
      <c r="AB6" s="2286"/>
      <c r="AC6" s="17"/>
      <c r="AD6" s="185"/>
      <c r="AE6" s="185"/>
    </row>
    <row r="7" spans="1:31" ht="12" customHeight="1" x14ac:dyDescent="0.25">
      <c r="A7" s="12"/>
      <c r="B7" s="2290"/>
      <c r="C7" s="2290"/>
      <c r="D7" s="2290"/>
      <c r="E7" s="134" t="s">
        <v>187</v>
      </c>
      <c r="F7" s="134" t="s">
        <v>187</v>
      </c>
      <c r="G7" s="12"/>
      <c r="H7" s="2290"/>
      <c r="I7" s="134" t="s">
        <v>187</v>
      </c>
      <c r="J7" s="134" t="s">
        <v>187</v>
      </c>
      <c r="K7" s="12"/>
      <c r="L7" s="12"/>
      <c r="M7" s="2287"/>
      <c r="N7" s="12"/>
      <c r="O7" s="2287"/>
      <c r="P7" s="2287"/>
      <c r="Q7" s="12"/>
      <c r="R7" s="2290"/>
      <c r="S7" s="2290"/>
      <c r="T7" s="134" t="s">
        <v>187</v>
      </c>
      <c r="U7" s="134" t="s">
        <v>187</v>
      </c>
      <c r="V7" s="12"/>
      <c r="W7" s="2290"/>
      <c r="X7" s="134" t="s">
        <v>187</v>
      </c>
      <c r="Y7" s="134" t="s">
        <v>187</v>
      </c>
      <c r="Z7" s="12"/>
      <c r="AA7" s="12"/>
      <c r="AB7" s="2287"/>
      <c r="AC7" s="17"/>
      <c r="AD7" s="185"/>
      <c r="AE7" s="185"/>
    </row>
    <row r="8" spans="1:31" ht="12" customHeight="1" x14ac:dyDescent="0.25">
      <c r="A8" s="16"/>
      <c r="B8" s="16"/>
      <c r="C8" s="16"/>
      <c r="D8" s="16"/>
      <c r="E8" s="16"/>
      <c r="F8" s="16"/>
      <c r="G8" s="16"/>
      <c r="H8" s="16"/>
      <c r="I8" s="16"/>
      <c r="J8" s="16"/>
      <c r="K8" s="16"/>
      <c r="L8" s="16"/>
      <c r="M8" s="19"/>
      <c r="N8" s="16"/>
      <c r="O8" s="19"/>
      <c r="P8" s="16"/>
      <c r="Q8" s="16"/>
      <c r="R8" s="16"/>
      <c r="S8" s="16"/>
      <c r="T8" s="16"/>
      <c r="U8" s="16"/>
      <c r="V8" s="16"/>
      <c r="W8" s="16"/>
      <c r="X8" s="16"/>
      <c r="Y8" s="16"/>
      <c r="Z8" s="16"/>
      <c r="AA8" s="16"/>
      <c r="AB8" s="19"/>
      <c r="AC8" s="16"/>
      <c r="AD8" s="185"/>
      <c r="AE8" s="185"/>
    </row>
    <row r="9" spans="1:31" ht="12" customHeight="1" x14ac:dyDescent="0.25">
      <c r="A9" s="166"/>
      <c r="B9" s="20" t="s">
        <v>27</v>
      </c>
      <c r="C9" s="21"/>
      <c r="D9" s="171"/>
      <c r="E9" s="23"/>
      <c r="F9" s="23"/>
      <c r="G9" s="183"/>
      <c r="H9" s="23"/>
      <c r="I9" s="23"/>
      <c r="J9" s="77"/>
      <c r="K9" s="183"/>
      <c r="L9" s="183"/>
      <c r="M9" s="189"/>
      <c r="N9" s="183"/>
      <c r="O9" s="35"/>
      <c r="P9" s="35"/>
      <c r="Q9" s="183"/>
      <c r="R9" s="724" t="s">
        <v>27</v>
      </c>
      <c r="S9" s="23"/>
      <c r="T9" s="28"/>
      <c r="U9" s="28"/>
      <c r="V9" s="183"/>
      <c r="W9" s="23"/>
      <c r="X9" s="28"/>
      <c r="Y9" s="28"/>
      <c r="AA9" s="183"/>
      <c r="AB9" s="189"/>
      <c r="AC9" s="542"/>
      <c r="AD9" s="19"/>
      <c r="AE9" s="185"/>
    </row>
    <row r="10" spans="1:31" ht="12" customHeight="1" x14ac:dyDescent="0.25">
      <c r="A10" s="166"/>
      <c r="B10" s="1050" t="s">
        <v>39</v>
      </c>
      <c r="C10" s="1047" t="s">
        <v>40</v>
      </c>
      <c r="D10" s="1098">
        <v>1809592187.66503</v>
      </c>
      <c r="E10" s="1046">
        <v>1809592187.66503</v>
      </c>
      <c r="F10" s="1046">
        <v>0</v>
      </c>
      <c r="G10" s="183"/>
      <c r="H10" s="1608">
        <v>1844587574.64381</v>
      </c>
      <c r="I10" s="1609">
        <v>1844587574.64381</v>
      </c>
      <c r="J10" s="1046">
        <v>0</v>
      </c>
      <c r="K10" s="1689"/>
      <c r="L10" s="183"/>
      <c r="M10" s="1613">
        <f>D10/H10-1</f>
        <v>-1.8971930343582466E-2</v>
      </c>
      <c r="N10" s="183"/>
      <c r="O10" s="863">
        <f>VLOOKUP(B10,'FX rates'!$B$9:$K$114,9,FALSE)</f>
        <v>13337.531594</v>
      </c>
      <c r="P10" s="863">
        <f>VLOOKUP(B10,'FX rates'!$B$9:$K$114,10,FALSE)</f>
        <v>13271.8</v>
      </c>
      <c r="Q10" s="183"/>
      <c r="R10" s="1615" t="s">
        <v>39</v>
      </c>
      <c r="S10" s="1217">
        <f>SUM(T10:U10)</f>
        <v>135676.69361541307</v>
      </c>
      <c r="T10" s="1137">
        <f>IF(E10="NA", "NA", E10/O10)</f>
        <v>135676.69361541307</v>
      </c>
      <c r="U10" s="1138">
        <f t="shared" ref="U10" si="0">IF(F10="NA", "NA", F10/O10)</f>
        <v>0</v>
      </c>
      <c r="V10" s="183"/>
      <c r="W10" s="551">
        <f>SUM(X10:Y10)</f>
        <v>138985.4861167144</v>
      </c>
      <c r="X10" s="1137">
        <f>IF(I10="NA", "NA", I10/P10)</f>
        <v>138985.4861167144</v>
      </c>
      <c r="Y10" s="1138">
        <f>IF(J10="NA", "NA", J10/$P10)</f>
        <v>0</v>
      </c>
      <c r="AA10" s="183"/>
      <c r="AB10" s="1020">
        <f>S10/W10-1</f>
        <v>-2.3806748414886614E-2</v>
      </c>
      <c r="AC10" s="542"/>
      <c r="AD10" s="19"/>
      <c r="AE10" s="185"/>
    </row>
    <row r="11" spans="1:31" ht="12" customHeight="1" x14ac:dyDescent="0.25">
      <c r="A11" s="102"/>
      <c r="B11" s="1725" t="s">
        <v>37</v>
      </c>
      <c r="C11" s="1048" t="s">
        <v>38</v>
      </c>
      <c r="D11" s="1099">
        <v>938898.89566924423</v>
      </c>
      <c r="E11" s="803">
        <v>869850.31552808417</v>
      </c>
      <c r="F11" s="803">
        <v>69048.580141159997</v>
      </c>
      <c r="G11" s="541"/>
      <c r="H11" s="1610">
        <v>696309.41382581694</v>
      </c>
      <c r="I11" s="1577">
        <v>647777.14190332394</v>
      </c>
      <c r="J11" s="803">
        <v>48532.271922492997</v>
      </c>
      <c r="K11" s="1689"/>
      <c r="L11" s="28"/>
      <c r="M11" s="1614">
        <f>D11/H11-1</f>
        <v>0.34839322437210574</v>
      </c>
      <c r="N11" s="147"/>
      <c r="O11" s="864">
        <f>VLOOKUP(B11,'FX rates'!$B$9:$K$114,9,FALSE)</f>
        <v>7.7922289999999998</v>
      </c>
      <c r="P11" s="864">
        <f>VLOOKUP(B11,'FX rates'!$B$9:$K$114,10,FALSE)</f>
        <v>7.76173</v>
      </c>
      <c r="Q11" s="147"/>
      <c r="R11" s="1616" t="s">
        <v>37</v>
      </c>
      <c r="S11" s="561">
        <f>SUM(T11:U11)</f>
        <v>120491.69700598432</v>
      </c>
      <c r="T11" s="327">
        <f>IF(E11="NA", "NA", E11/O11)</f>
        <v>111630.48667179624</v>
      </c>
      <c r="U11" s="560">
        <f t="shared" ref="U11:U12" si="1">IF(F11="NA", "NA", F11/O11)</f>
        <v>8861.2103341880738</v>
      </c>
      <c r="V11" s="147"/>
      <c r="W11" s="1618">
        <f>SUM(X11:Y11)</f>
        <v>89710.594651684209</v>
      </c>
      <c r="X11" s="327">
        <f t="shared" ref="X11:X26" si="2">IF(I11="NA", "NA", I11/P11)</f>
        <v>83457.829878561082</v>
      </c>
      <c r="Y11" s="560">
        <f t="shared" ref="Y11:Y26" si="3">IF(J11="NA", "NA", J11/$P11)</f>
        <v>6252.7647731231309</v>
      </c>
      <c r="AA11" s="28"/>
      <c r="AB11" s="1021">
        <f>S11/W11-1</f>
        <v>0.34311557596750619</v>
      </c>
      <c r="AC11" s="159"/>
      <c r="AD11" s="19"/>
      <c r="AE11" s="185"/>
    </row>
    <row r="12" spans="1:31" ht="12" customHeight="1" x14ac:dyDescent="0.25">
      <c r="A12" s="102"/>
      <c r="B12" s="1053" t="s">
        <v>45</v>
      </c>
      <c r="C12" s="1049" t="s">
        <v>46</v>
      </c>
      <c r="D12" s="918">
        <v>2015.43</v>
      </c>
      <c r="E12" s="981">
        <v>1995.7</v>
      </c>
      <c r="F12" s="981">
        <v>19.73</v>
      </c>
      <c r="G12" s="541"/>
      <c r="H12" s="1611">
        <v>1715.12</v>
      </c>
      <c r="I12" s="1612">
        <v>1686.01</v>
      </c>
      <c r="J12" s="981">
        <v>29.11</v>
      </c>
      <c r="K12" s="1689"/>
      <c r="L12" s="28"/>
      <c r="M12" s="1022">
        <f>D12/H12-1</f>
        <v>0.17509562013153612</v>
      </c>
      <c r="N12" s="147"/>
      <c r="O12" s="865">
        <f>VLOOKUP(B12,'FX rates'!$B$9:$K$114,9,FALSE)</f>
        <v>1.4070800000000001</v>
      </c>
      <c r="P12" s="865">
        <f>VLOOKUP(B12,'FX rates'!$B$9:$K$114,10,FALSE)</f>
        <v>1.43571</v>
      </c>
      <c r="Q12" s="147"/>
      <c r="R12" s="1617" t="s">
        <v>45</v>
      </c>
      <c r="S12" s="788">
        <f>SUM(T12:U12)</f>
        <v>1432.3492623020722</v>
      </c>
      <c r="T12" s="988">
        <f>IF(E12="NA", "NA", E12/O12)</f>
        <v>1418.3273161440713</v>
      </c>
      <c r="U12" s="989">
        <f t="shared" si="1"/>
        <v>14.021946158000965</v>
      </c>
      <c r="V12" s="147"/>
      <c r="W12" s="1619">
        <f>SUM(X12:Y12)</f>
        <v>1194.6145112870984</v>
      </c>
      <c r="X12" s="988">
        <f t="shared" si="2"/>
        <v>1174.338828872126</v>
      </c>
      <c r="Y12" s="989">
        <f t="shared" si="3"/>
        <v>20.275682414972383</v>
      </c>
      <c r="AA12" s="28"/>
      <c r="AB12" s="1022">
        <f>S12/W12-1</f>
        <v>0.19900541033846508</v>
      </c>
      <c r="AC12" s="159"/>
      <c r="AD12" s="184"/>
    </row>
    <row r="13" spans="1:31" ht="12" customHeight="1" x14ac:dyDescent="0.25">
      <c r="A13" s="102"/>
      <c r="C13" s="63"/>
      <c r="D13" s="720" t="s">
        <v>598</v>
      </c>
      <c r="E13" s="720" t="s">
        <v>598</v>
      </c>
      <c r="F13" s="720" t="s">
        <v>598</v>
      </c>
      <c r="G13" s="53"/>
      <c r="H13" s="53" t="s">
        <v>598</v>
      </c>
      <c r="I13" s="53" t="s">
        <v>598</v>
      </c>
      <c r="J13" s="53" t="s">
        <v>598</v>
      </c>
      <c r="K13" s="1689"/>
      <c r="L13" s="53"/>
      <c r="M13" s="53"/>
      <c r="N13" s="53"/>
      <c r="O13" s="53"/>
      <c r="P13" s="53"/>
      <c r="Q13" s="147"/>
      <c r="R13" s="45" t="s">
        <v>196</v>
      </c>
      <c r="S13" s="165">
        <f>SUM(S10:S12)</f>
        <v>257600.73988369945</v>
      </c>
      <c r="T13" s="720"/>
      <c r="U13" s="720"/>
      <c r="V13" s="720"/>
      <c r="W13" s="165">
        <f>SUM(W10:W12)</f>
        <v>229890.69527968569</v>
      </c>
      <c r="X13" s="720"/>
      <c r="Y13" s="720"/>
      <c r="AA13" s="147"/>
      <c r="AB13" s="170">
        <f>S13/W13-1</f>
        <v>0.12053573795277628</v>
      </c>
      <c r="AC13" s="159"/>
      <c r="AD13" s="19"/>
      <c r="AE13" s="185"/>
    </row>
    <row r="14" spans="1:31" ht="12" customHeight="1" x14ac:dyDescent="0.25">
      <c r="A14" s="166"/>
      <c r="B14" s="40"/>
      <c r="C14" s="40"/>
      <c r="D14" s="720" t="s">
        <v>598</v>
      </c>
      <c r="E14" s="720" t="s">
        <v>598</v>
      </c>
      <c r="F14" s="720" t="s">
        <v>598</v>
      </c>
      <c r="G14" s="53"/>
      <c r="H14" s="53" t="s">
        <v>598</v>
      </c>
      <c r="I14" s="53" t="s">
        <v>598</v>
      </c>
      <c r="J14" s="53" t="s">
        <v>598</v>
      </c>
      <c r="K14" s="1689"/>
      <c r="L14" s="53"/>
      <c r="M14" s="53"/>
      <c r="N14" s="53"/>
      <c r="O14" s="53"/>
      <c r="P14" s="53"/>
      <c r="Q14" s="183"/>
      <c r="R14" s="63"/>
      <c r="S14" s="165"/>
      <c r="T14" s="720"/>
      <c r="U14" s="720"/>
      <c r="V14" s="720"/>
      <c r="W14" s="720"/>
      <c r="X14" s="720"/>
      <c r="Y14" s="720"/>
      <c r="AA14" s="183"/>
      <c r="AB14" s="170"/>
      <c r="AC14" s="159"/>
      <c r="AD14" s="19"/>
      <c r="AE14" s="185"/>
    </row>
    <row r="15" spans="1:31" ht="12" customHeight="1" x14ac:dyDescent="0.25">
      <c r="A15" s="166"/>
      <c r="B15" s="20" t="s">
        <v>59</v>
      </c>
      <c r="C15" s="21"/>
      <c r="D15" s="187"/>
      <c r="E15" s="28"/>
      <c r="F15" s="28"/>
      <c r="G15" s="53"/>
      <c r="H15" s="53"/>
      <c r="I15" s="53"/>
      <c r="J15" s="53"/>
      <c r="K15" s="1689"/>
      <c r="L15" s="53"/>
      <c r="M15" s="53"/>
      <c r="N15" s="53"/>
      <c r="O15" s="53"/>
      <c r="P15" s="53"/>
      <c r="Q15" s="183"/>
      <c r="R15" s="724" t="s">
        <v>59</v>
      </c>
      <c r="S15" s="165"/>
      <c r="T15" s="720"/>
      <c r="U15" s="720"/>
      <c r="V15" s="720"/>
      <c r="W15" s="187"/>
      <c r="X15" s="720"/>
      <c r="Y15" s="720"/>
      <c r="AA15" s="183"/>
      <c r="AB15" s="163"/>
      <c r="AC15" s="159"/>
      <c r="AD15" s="19"/>
      <c r="AE15" s="185"/>
    </row>
    <row r="16" spans="1:31" ht="12" customHeight="1" x14ac:dyDescent="0.25">
      <c r="A16" s="102"/>
      <c r="B16" s="126" t="s">
        <v>151</v>
      </c>
      <c r="C16" s="64" t="s">
        <v>64</v>
      </c>
      <c r="D16" s="1098">
        <v>27</v>
      </c>
      <c r="E16" s="1046">
        <v>27</v>
      </c>
      <c r="F16" s="1046">
        <v>0</v>
      </c>
      <c r="G16" s="541"/>
      <c r="H16" s="149">
        <v>277.38</v>
      </c>
      <c r="I16" s="150">
        <v>277.38</v>
      </c>
      <c r="J16" s="150">
        <v>0</v>
      </c>
      <c r="K16" s="1689"/>
      <c r="L16" s="28"/>
      <c r="M16" s="151">
        <f t="shared" ref="M16:M26" si="4">D16/H16-1</f>
        <v>-0.90266060999351072</v>
      </c>
      <c r="N16" s="147"/>
      <c r="O16" s="863">
        <f>VLOOKUP(B16,'FX rates'!$B$9:$K$114,9,FALSE)</f>
        <v>0.88666800000000001</v>
      </c>
      <c r="P16" s="863">
        <f>VLOOKUP(B16,'FX rates'!$B$9:$K$114,10,FALSE)</f>
        <v>0.90380700000000003</v>
      </c>
      <c r="Q16" s="147"/>
      <c r="R16" s="971" t="s">
        <v>151</v>
      </c>
      <c r="S16" s="1217">
        <f>SUM(T16:U16)</f>
        <v>30.451082028448077</v>
      </c>
      <c r="T16" s="1137">
        <f t="shared" ref="T16:T17" si="5">IF(E16="NA", "NA", E16/O16)</f>
        <v>30.451082028448077</v>
      </c>
      <c r="U16" s="1138">
        <f t="shared" ref="U16:U17" si="6">IF(F16="NA", "NA", F16/O16)</f>
        <v>0</v>
      </c>
      <c r="V16" s="147"/>
      <c r="W16" s="1217">
        <f t="shared" ref="W16:W26" si="7">SUM(X16:Y16)</f>
        <v>306.90180536331314</v>
      </c>
      <c r="X16" s="1137">
        <f t="shared" si="2"/>
        <v>306.90180536331314</v>
      </c>
      <c r="Y16" s="1138">
        <f t="shared" si="3"/>
        <v>0</v>
      </c>
      <c r="AA16" s="28"/>
      <c r="AB16" s="1020">
        <f t="shared" ref="AB16:AB26" si="8">S16/W16-1</f>
        <v>-0.90077907168907068</v>
      </c>
      <c r="AC16" s="159"/>
      <c r="AD16" s="19"/>
      <c r="AE16" s="185"/>
    </row>
    <row r="17" spans="1:31" s="1" customFormat="1" ht="12" customHeight="1" x14ac:dyDescent="0.25">
      <c r="A17" s="102"/>
      <c r="B17" s="31" t="s">
        <v>65</v>
      </c>
      <c r="C17" s="65" t="s">
        <v>66</v>
      </c>
      <c r="D17" s="1099">
        <v>19.45</v>
      </c>
      <c r="E17" s="803">
        <v>19.45</v>
      </c>
      <c r="F17" s="803" t="s">
        <v>123</v>
      </c>
      <c r="G17" s="541"/>
      <c r="H17" s="156">
        <v>10.55</v>
      </c>
      <c r="I17" s="157">
        <v>10.55</v>
      </c>
      <c r="J17" s="157" t="s">
        <v>123</v>
      </c>
      <c r="K17" s="1689"/>
      <c r="L17" s="28"/>
      <c r="M17" s="158">
        <f t="shared" si="4"/>
        <v>0.84360189573459698</v>
      </c>
      <c r="N17" s="147"/>
      <c r="O17" s="864">
        <f>VLOOKUP(B17,'FX rates'!$B$9:$K$114,9,FALSE)</f>
        <v>0.37405300000000002</v>
      </c>
      <c r="P17" s="864">
        <f>VLOOKUP(B17,'FX rates'!$B$9:$K$114,10,FALSE)</f>
        <v>0.37407000000000001</v>
      </c>
      <c r="Q17" s="147"/>
      <c r="R17" s="725" t="s">
        <v>65</v>
      </c>
      <c r="S17" s="561">
        <f>SUM(T17:U17)</f>
        <v>51.997978896038788</v>
      </c>
      <c r="T17" s="327">
        <f t="shared" si="5"/>
        <v>51.997978896038788</v>
      </c>
      <c r="U17" s="560" t="str">
        <f t="shared" si="6"/>
        <v>NA</v>
      </c>
      <c r="V17" s="147"/>
      <c r="W17" s="561">
        <f t="shared" si="7"/>
        <v>28.2032774614377</v>
      </c>
      <c r="X17" s="327">
        <f t="shared" si="2"/>
        <v>28.2032774614377</v>
      </c>
      <c r="Y17" s="560" t="str">
        <f t="shared" si="3"/>
        <v>NA</v>
      </c>
      <c r="Z17" s="3"/>
      <c r="AA17" s="28"/>
      <c r="AB17" s="1021">
        <f t="shared" si="8"/>
        <v>0.84368568394703591</v>
      </c>
      <c r="AC17" s="159"/>
      <c r="AD17" s="19"/>
      <c r="AE17" s="185"/>
    </row>
    <row r="18" spans="1:31" ht="12" customHeight="1" x14ac:dyDescent="0.25">
      <c r="A18" s="102"/>
      <c r="B18" s="126" t="s">
        <v>731</v>
      </c>
      <c r="C18" s="65" t="s">
        <v>64</v>
      </c>
      <c r="D18" s="1099">
        <f t="shared" ref="D18" si="9">SUM(E18:F18)</f>
        <v>4055503.4599999995</v>
      </c>
      <c r="E18" s="803">
        <v>0</v>
      </c>
      <c r="F18" s="803">
        <v>4055503.4599999995</v>
      </c>
      <c r="G18" s="541"/>
      <c r="H18" s="156">
        <f t="shared" ref="H18" si="10">SUM(I18:J18)</f>
        <v>4213769.3</v>
      </c>
      <c r="I18" s="157">
        <v>0</v>
      </c>
      <c r="J18" s="157">
        <v>4213769.3</v>
      </c>
      <c r="K18" s="1689"/>
      <c r="L18" s="28"/>
      <c r="M18" s="158">
        <f t="shared" si="4"/>
        <v>-3.7559208568917257E-2</v>
      </c>
      <c r="N18" s="147"/>
      <c r="O18" s="864">
        <f>VLOOKUP(B18,'FX rates'!$B$9:$K$114,9,FALSE)</f>
        <v>0.88666800000000001</v>
      </c>
      <c r="P18" s="864">
        <f>VLOOKUP(B18,'FX rates'!$B$9:$K$114,10,FALSE)</f>
        <v>0.90380700000000003</v>
      </c>
      <c r="Q18" s="147"/>
      <c r="R18" s="684" t="s">
        <v>731</v>
      </c>
      <c r="S18" s="561">
        <f t="shared" ref="S18:S26" si="11">SUM(T18:U18)</f>
        <v>4573869.2047079625</v>
      </c>
      <c r="T18" s="327">
        <f t="shared" ref="T18:T26" si="12">IF(E18="NA", "NA", E18/O18)</f>
        <v>0</v>
      </c>
      <c r="U18" s="560">
        <f t="shared" ref="U18:U26" si="13">IF(F18="NA", "NA", F18/O18)</f>
        <v>4573869.2047079625</v>
      </c>
      <c r="V18" s="147"/>
      <c r="W18" s="561">
        <f t="shared" si="7"/>
        <v>4662244.5942551894</v>
      </c>
      <c r="X18" s="327">
        <f t="shared" si="2"/>
        <v>0</v>
      </c>
      <c r="Y18" s="560">
        <f t="shared" si="3"/>
        <v>4662244.5942551894</v>
      </c>
      <c r="AA18" s="28"/>
      <c r="AB18" s="1021">
        <f t="shared" si="8"/>
        <v>-1.8955545501864735E-2</v>
      </c>
      <c r="AC18" s="159"/>
      <c r="AD18" s="19"/>
      <c r="AE18" s="185"/>
    </row>
    <row r="19" spans="1:31" ht="12" customHeight="1" x14ac:dyDescent="0.25">
      <c r="A19" s="102"/>
      <c r="B19" s="31" t="s">
        <v>72</v>
      </c>
      <c r="C19" s="65" t="s">
        <v>64</v>
      </c>
      <c r="D19" s="1099">
        <v>79</v>
      </c>
      <c r="E19" s="803">
        <v>79</v>
      </c>
      <c r="F19" s="803">
        <v>0</v>
      </c>
      <c r="G19" s="541"/>
      <c r="H19" s="156">
        <v>39</v>
      </c>
      <c r="I19" s="157">
        <v>39</v>
      </c>
      <c r="J19" s="157">
        <v>0</v>
      </c>
      <c r="K19" s="1689"/>
      <c r="L19" s="28"/>
      <c r="M19" s="158">
        <f t="shared" si="4"/>
        <v>1.0256410256410255</v>
      </c>
      <c r="N19" s="147"/>
      <c r="O19" s="864">
        <f>VLOOKUP(B19,'FX rates'!$B$9:$K$114,9,FALSE)</f>
        <v>0.88666800000000001</v>
      </c>
      <c r="P19" s="864">
        <f>VLOOKUP(B19,'FX rates'!$B$9:$K$114,10,FALSE)</f>
        <v>0.90380700000000003</v>
      </c>
      <c r="Q19" s="147"/>
      <c r="R19" s="725" t="s">
        <v>72</v>
      </c>
      <c r="S19" s="561">
        <f t="shared" si="11"/>
        <v>89.097610379533265</v>
      </c>
      <c r="T19" s="327">
        <f t="shared" si="12"/>
        <v>89.097610379533265</v>
      </c>
      <c r="U19" s="560">
        <f t="shared" si="13"/>
        <v>0</v>
      </c>
      <c r="V19" s="147"/>
      <c r="W19" s="561">
        <f t="shared" si="7"/>
        <v>43.150805426379748</v>
      </c>
      <c r="X19" s="327">
        <f t="shared" si="2"/>
        <v>43.150805426379748</v>
      </c>
      <c r="Y19" s="560">
        <f t="shared" si="3"/>
        <v>0</v>
      </c>
      <c r="AA19" s="28"/>
      <c r="AB19" s="1021">
        <f t="shared" si="8"/>
        <v>1.064795998571662</v>
      </c>
      <c r="AC19" s="159"/>
      <c r="AD19" s="19"/>
      <c r="AE19" s="185"/>
    </row>
    <row r="20" spans="1:31" ht="12" customHeight="1" x14ac:dyDescent="0.25">
      <c r="A20" s="102"/>
      <c r="B20" s="31" t="s">
        <v>73</v>
      </c>
      <c r="C20" s="65" t="s">
        <v>64</v>
      </c>
      <c r="D20" s="1099">
        <v>57704</v>
      </c>
      <c r="E20" s="803">
        <v>22357</v>
      </c>
      <c r="F20" s="803">
        <v>35347</v>
      </c>
      <c r="G20" s="541"/>
      <c r="H20" s="156">
        <v>90392.7</v>
      </c>
      <c r="I20" s="157">
        <v>40117.699999999997</v>
      </c>
      <c r="J20" s="157">
        <v>50275</v>
      </c>
      <c r="K20" s="1689"/>
      <c r="L20" s="28"/>
      <c r="M20" s="158">
        <f t="shared" si="4"/>
        <v>-0.36162986612857007</v>
      </c>
      <c r="N20" s="147"/>
      <c r="O20" s="864">
        <f>VLOOKUP(B20,'FX rates'!$B$9:$K$114,9,FALSE)</f>
        <v>0.88666800000000001</v>
      </c>
      <c r="P20" s="864">
        <f>VLOOKUP(B20,'FX rates'!$B$9:$K$114,10,FALSE)</f>
        <v>0.90380700000000003</v>
      </c>
      <c r="Q20" s="147"/>
      <c r="R20" s="725" t="s">
        <v>73</v>
      </c>
      <c r="S20" s="561">
        <f t="shared" si="11"/>
        <v>65079.601384058071</v>
      </c>
      <c r="T20" s="327">
        <f t="shared" si="12"/>
        <v>25214.623737407914</v>
      </c>
      <c r="U20" s="560">
        <f t="shared" si="13"/>
        <v>39864.977646650157</v>
      </c>
      <c r="V20" s="147"/>
      <c r="W20" s="561">
        <f t="shared" si="7"/>
        <v>100013.27717090043</v>
      </c>
      <c r="X20" s="327">
        <f t="shared" si="2"/>
        <v>44387.463252663452</v>
      </c>
      <c r="Y20" s="560">
        <f t="shared" si="3"/>
        <v>55625.81391823697</v>
      </c>
      <c r="AA20" s="28"/>
      <c r="AB20" s="1021">
        <f t="shared" si="8"/>
        <v>-0.34929038198746831</v>
      </c>
      <c r="AC20" s="159"/>
      <c r="AD20" s="19"/>
      <c r="AE20" s="185"/>
    </row>
    <row r="21" spans="1:31" ht="12" customHeight="1" x14ac:dyDescent="0.25">
      <c r="A21" s="102"/>
      <c r="B21" s="31" t="s">
        <v>74</v>
      </c>
      <c r="C21" s="65" t="s">
        <v>61</v>
      </c>
      <c r="D21" s="1099">
        <v>1078.75</v>
      </c>
      <c r="E21" s="803">
        <v>1078.75</v>
      </c>
      <c r="F21" s="803" t="s">
        <v>123</v>
      </c>
      <c r="G21" s="541"/>
      <c r="H21" s="156">
        <v>1301</v>
      </c>
      <c r="I21" s="157">
        <v>1301</v>
      </c>
      <c r="J21" s="157" t="s">
        <v>123</v>
      </c>
      <c r="K21" s="1689"/>
      <c r="L21" s="28"/>
      <c r="M21" s="158">
        <f t="shared" si="4"/>
        <v>-0.17083013066871633</v>
      </c>
      <c r="N21" s="147"/>
      <c r="O21" s="864">
        <f>VLOOKUP(B21,'FX rates'!$B$9:$K$114,9,FALSE)</f>
        <v>3.6721460000000001</v>
      </c>
      <c r="P21" s="864">
        <f>VLOOKUP(B21,'FX rates'!$B$9:$K$114,10,FALSE)</f>
        <v>3.6721599999999999</v>
      </c>
      <c r="Q21" s="147"/>
      <c r="R21" s="725" t="s">
        <v>74</v>
      </c>
      <c r="S21" s="561">
        <f t="shared" si="11"/>
        <v>293.76555289468337</v>
      </c>
      <c r="T21" s="327">
        <f t="shared" si="12"/>
        <v>293.76555289468337</v>
      </c>
      <c r="U21" s="560" t="str">
        <f t="shared" si="13"/>
        <v>NA</v>
      </c>
      <c r="V21" s="147"/>
      <c r="W21" s="561">
        <f t="shared" si="7"/>
        <v>354.28739488475446</v>
      </c>
      <c r="X21" s="327">
        <f t="shared" si="2"/>
        <v>354.28739488475446</v>
      </c>
      <c r="Y21" s="560" t="str">
        <f t="shared" si="3"/>
        <v>NA</v>
      </c>
      <c r="AA21" s="28"/>
      <c r="AB21" s="1021">
        <f t="shared" si="8"/>
        <v>-0.17082696947137543</v>
      </c>
      <c r="AC21" s="159"/>
      <c r="AD21" s="19"/>
      <c r="AE21" s="185"/>
    </row>
    <row r="22" spans="1:31" ht="12" customHeight="1" x14ac:dyDescent="0.25">
      <c r="A22" s="102"/>
      <c r="B22" s="31" t="s">
        <v>76</v>
      </c>
      <c r="C22" s="65" t="s">
        <v>64</v>
      </c>
      <c r="D22" s="1099">
        <v>774307</v>
      </c>
      <c r="E22" s="803">
        <v>363872</v>
      </c>
      <c r="F22" s="803">
        <v>410435</v>
      </c>
      <c r="G22" s="541"/>
      <c r="H22" s="156">
        <v>866408</v>
      </c>
      <c r="I22" s="157">
        <v>368593</v>
      </c>
      <c r="J22" s="157">
        <v>497815</v>
      </c>
      <c r="K22" s="1689"/>
      <c r="L22" s="28"/>
      <c r="M22" s="158">
        <f t="shared" si="4"/>
        <v>-0.1063021117071864</v>
      </c>
      <c r="N22" s="147"/>
      <c r="O22" s="864">
        <f>VLOOKUP(B22,'FX rates'!$B$9:$K$114,9,FALSE)</f>
        <v>0.88666800000000001</v>
      </c>
      <c r="P22" s="864">
        <f>VLOOKUP(B22,'FX rates'!$B$9:$K$114,10,FALSE)</f>
        <v>0.90380700000000003</v>
      </c>
      <c r="Q22" s="147"/>
      <c r="R22" s="725" t="s">
        <v>76</v>
      </c>
      <c r="S22" s="561">
        <f t="shared" si="11"/>
        <v>873277.25822968688</v>
      </c>
      <c r="T22" s="327">
        <f t="shared" si="12"/>
        <v>410381.33777242439</v>
      </c>
      <c r="U22" s="560">
        <f t="shared" si="13"/>
        <v>462895.92045726249</v>
      </c>
      <c r="V22" s="147"/>
      <c r="W22" s="561">
        <f t="shared" si="7"/>
        <v>958620.59045791847</v>
      </c>
      <c r="X22" s="327">
        <f t="shared" si="2"/>
        <v>407822.68780834845</v>
      </c>
      <c r="Y22" s="560">
        <f t="shared" si="3"/>
        <v>550797.90264957002</v>
      </c>
      <c r="AA22" s="28"/>
      <c r="AB22" s="1021">
        <f t="shared" si="8"/>
        <v>-8.9027226285077421E-2</v>
      </c>
      <c r="AC22" s="159"/>
      <c r="AD22" s="19"/>
      <c r="AE22" s="185"/>
    </row>
    <row r="23" spans="1:31" ht="12" customHeight="1" x14ac:dyDescent="0.25">
      <c r="A23" s="102"/>
      <c r="B23" s="31" t="s">
        <v>84</v>
      </c>
      <c r="C23" s="65" t="s">
        <v>85</v>
      </c>
      <c r="D23" s="1099">
        <v>8080180</v>
      </c>
      <c r="E23" s="803">
        <v>8069400</v>
      </c>
      <c r="F23" s="803">
        <v>10778</v>
      </c>
      <c r="G23" s="541"/>
      <c r="H23" s="156">
        <v>8232404.7699999996</v>
      </c>
      <c r="I23" s="157">
        <v>8230630</v>
      </c>
      <c r="J23" s="157">
        <v>1774.77</v>
      </c>
      <c r="K23" s="1689"/>
      <c r="L23" s="28"/>
      <c r="M23" s="158">
        <f t="shared" si="4"/>
        <v>-1.8490923885901123E-2</v>
      </c>
      <c r="N23" s="147"/>
      <c r="O23" s="864">
        <f>VLOOKUP(B23,'FX rates'!$B$9:$K$114,9,FALSE)</f>
        <v>58.282719999999998</v>
      </c>
      <c r="P23" s="864">
        <f>VLOOKUP(B23,'FX rates'!$B$9:$K$114,10,FALSE)</f>
        <v>66.912499999999994</v>
      </c>
      <c r="Q23" s="147"/>
      <c r="R23" s="725" t="s">
        <v>84</v>
      </c>
      <c r="S23" s="561">
        <f t="shared" si="11"/>
        <v>138637.62707025339</v>
      </c>
      <c r="T23" s="327">
        <f t="shared" si="12"/>
        <v>138452.70090345817</v>
      </c>
      <c r="U23" s="560">
        <f t="shared" si="13"/>
        <v>184.92616679523536</v>
      </c>
      <c r="V23" s="147"/>
      <c r="W23" s="561">
        <f t="shared" si="7"/>
        <v>123032.38961330097</v>
      </c>
      <c r="X23" s="327">
        <f t="shared" si="2"/>
        <v>123005.86586960584</v>
      </c>
      <c r="Y23" s="560">
        <f t="shared" si="3"/>
        <v>26.523743695124232</v>
      </c>
      <c r="AA23" s="28"/>
      <c r="AB23" s="1021">
        <f t="shared" si="8"/>
        <v>0.12683844885075168</v>
      </c>
      <c r="AC23" s="159"/>
      <c r="AD23" s="184"/>
    </row>
    <row r="24" spans="1:31" ht="12" customHeight="1" x14ac:dyDescent="0.25">
      <c r="A24" s="102"/>
      <c r="B24" s="31" t="s">
        <v>88</v>
      </c>
      <c r="C24" s="65" t="s">
        <v>64</v>
      </c>
      <c r="D24" s="1099">
        <v>17918</v>
      </c>
      <c r="E24" s="803">
        <v>17402</v>
      </c>
      <c r="F24" s="803">
        <v>516</v>
      </c>
      <c r="G24" s="541"/>
      <c r="H24" s="156">
        <v>19370.7</v>
      </c>
      <c r="I24" s="157">
        <v>19000.7</v>
      </c>
      <c r="J24" s="157">
        <v>370</v>
      </c>
      <c r="K24" s="1689"/>
      <c r="L24" s="28"/>
      <c r="M24" s="158">
        <f t="shared" si="4"/>
        <v>-7.4994708503048457E-2</v>
      </c>
      <c r="N24" s="147"/>
      <c r="O24" s="864">
        <f>VLOOKUP(B24,'FX rates'!$B$9:$K$114,9,FALSE)</f>
        <v>0.88666800000000001</v>
      </c>
      <c r="P24" s="864">
        <f>VLOOKUP(B24,'FX rates'!$B$9:$K$114,10,FALSE)</f>
        <v>0.90380700000000003</v>
      </c>
      <c r="Q24" s="147"/>
      <c r="R24" s="725" t="s">
        <v>88</v>
      </c>
      <c r="S24" s="561">
        <f t="shared" si="11"/>
        <v>20208.24028836047</v>
      </c>
      <c r="T24" s="327">
        <f t="shared" si="12"/>
        <v>19626.286276261239</v>
      </c>
      <c r="U24" s="560">
        <f t="shared" si="13"/>
        <v>581.95401209922989</v>
      </c>
      <c r="V24" s="147"/>
      <c r="W24" s="561">
        <f t="shared" si="7"/>
        <v>21432.341196737802</v>
      </c>
      <c r="X24" s="327">
        <f t="shared" si="2"/>
        <v>21022.961760641378</v>
      </c>
      <c r="Y24" s="560">
        <f t="shared" si="3"/>
        <v>409.37943609642321</v>
      </c>
      <c r="AA24" s="28"/>
      <c r="AB24" s="1021">
        <f t="shared" si="8"/>
        <v>-5.7114661302781533E-2</v>
      </c>
      <c r="AC24" s="159"/>
      <c r="AD24" s="184"/>
    </row>
    <row r="25" spans="1:31" ht="12" customHeight="1" x14ac:dyDescent="0.25">
      <c r="A25" s="102"/>
      <c r="B25" s="31" t="s">
        <v>91</v>
      </c>
      <c r="C25" s="65" t="s">
        <v>92</v>
      </c>
      <c r="D25" s="1099">
        <v>270</v>
      </c>
      <c r="E25" s="1095">
        <v>255</v>
      </c>
      <c r="F25" s="1095">
        <v>15</v>
      </c>
      <c r="G25" s="541"/>
      <c r="H25" s="156">
        <v>1144</v>
      </c>
      <c r="I25" s="157">
        <v>1078</v>
      </c>
      <c r="J25" s="157">
        <v>66</v>
      </c>
      <c r="K25" s="1689"/>
      <c r="L25" s="28"/>
      <c r="M25" s="158">
        <f t="shared" si="4"/>
        <v>-0.76398601398601396</v>
      </c>
      <c r="N25" s="147"/>
      <c r="O25" s="864">
        <f>VLOOKUP(B25,'FX rates'!$B$9:$K$114,9,FALSE)</f>
        <v>8.2638119999999997</v>
      </c>
      <c r="P25" s="864">
        <f>VLOOKUP(B25,'FX rates'!$B$9:$K$114,10,FALSE)</f>
        <v>8.3936399999999995</v>
      </c>
      <c r="Q25" s="147"/>
      <c r="R25" s="725" t="s">
        <v>91</v>
      </c>
      <c r="S25" s="561">
        <f t="shared" si="11"/>
        <v>32.672572899770714</v>
      </c>
      <c r="T25" s="327">
        <f t="shared" si="12"/>
        <v>30.85742996089456</v>
      </c>
      <c r="U25" s="560">
        <f t="shared" si="13"/>
        <v>1.8151429388761506</v>
      </c>
      <c r="V25" s="147"/>
      <c r="W25" s="561">
        <f t="shared" si="7"/>
        <v>136.29366996916715</v>
      </c>
      <c r="X25" s="327">
        <f t="shared" si="2"/>
        <v>128.43057362479212</v>
      </c>
      <c r="Y25" s="560">
        <f t="shared" si="3"/>
        <v>7.8630963443750268</v>
      </c>
      <c r="AA25" s="28"/>
      <c r="AB25" s="1021">
        <f t="shared" si="8"/>
        <v>-0.76027813392095156</v>
      </c>
      <c r="AC25" s="159"/>
      <c r="AD25" s="184"/>
    </row>
    <row r="26" spans="1:31" ht="12" customHeight="1" x14ac:dyDescent="0.25">
      <c r="A26" s="102"/>
      <c r="B26" s="37" t="s">
        <v>97</v>
      </c>
      <c r="C26" s="68" t="s">
        <v>98</v>
      </c>
      <c r="D26" s="918">
        <v>97776</v>
      </c>
      <c r="E26" s="981">
        <v>86620</v>
      </c>
      <c r="F26" s="981">
        <v>11156</v>
      </c>
      <c r="G26" s="541"/>
      <c r="H26" s="718">
        <v>131888</v>
      </c>
      <c r="I26" s="719">
        <v>127019</v>
      </c>
      <c r="J26" s="719">
        <v>4869</v>
      </c>
      <c r="K26" s="1689"/>
      <c r="L26" s="28"/>
      <c r="M26" s="161">
        <f t="shared" si="4"/>
        <v>-0.25864369768288242</v>
      </c>
      <c r="N26" s="147"/>
      <c r="O26" s="865">
        <f>VLOOKUP(B26,'FX rates'!$B$9:$K$114,9,FALSE)</f>
        <v>0.98431800000000003</v>
      </c>
      <c r="P26" s="865">
        <f>VLOOKUP(B26,'FX rates'!$B$9:$K$114,10,FALSE)</f>
        <v>0.98497199999999996</v>
      </c>
      <c r="Q26" s="147"/>
      <c r="R26" s="723" t="s">
        <v>97</v>
      </c>
      <c r="S26" s="788">
        <f t="shared" si="11"/>
        <v>99333.751897252703</v>
      </c>
      <c r="T26" s="988">
        <f t="shared" si="12"/>
        <v>88000.016254909482</v>
      </c>
      <c r="U26" s="989">
        <f t="shared" si="13"/>
        <v>11333.735642343227</v>
      </c>
      <c r="V26" s="147"/>
      <c r="W26" s="788">
        <f t="shared" si="7"/>
        <v>133900.25300211579</v>
      </c>
      <c r="X26" s="988">
        <f t="shared" si="2"/>
        <v>128956.96527413977</v>
      </c>
      <c r="Y26" s="989">
        <f t="shared" si="3"/>
        <v>4943.2877279760241</v>
      </c>
      <c r="AA26" s="28"/>
      <c r="AB26" s="1022">
        <f t="shared" si="8"/>
        <v>-0.25815112615445834</v>
      </c>
      <c r="AC26" s="159"/>
      <c r="AD26" s="184"/>
    </row>
    <row r="27" spans="1:31" ht="12" customHeight="1" x14ac:dyDescent="0.25">
      <c r="A27" s="102"/>
      <c r="B27" s="102"/>
      <c r="C27" s="102"/>
      <c r="D27" s="541" t="s">
        <v>598</v>
      </c>
      <c r="E27" s="541" t="s">
        <v>598</v>
      </c>
      <c r="F27" s="541" t="s">
        <v>598</v>
      </c>
      <c r="G27" s="541"/>
      <c r="H27" s="541" t="s">
        <v>598</v>
      </c>
      <c r="I27" s="541" t="s">
        <v>598</v>
      </c>
      <c r="J27" s="541" t="s">
        <v>598</v>
      </c>
      <c r="K27" s="1689"/>
      <c r="L27" s="147"/>
      <c r="M27" s="147"/>
      <c r="N27" s="147"/>
      <c r="O27" s="53"/>
      <c r="P27" s="53"/>
      <c r="Q27" s="147"/>
      <c r="R27" s="672" t="s">
        <v>26</v>
      </c>
      <c r="S27" s="187">
        <f>SUM(S16:S26)</f>
        <v>5770903.6683746725</v>
      </c>
      <c r="T27" s="28"/>
      <c r="U27" s="28"/>
      <c r="V27" s="147"/>
      <c r="W27" s="728">
        <f>SUM(W16:W26)</f>
        <v>6000112.2826492675</v>
      </c>
      <c r="X27" s="541"/>
      <c r="Y27" s="541"/>
      <c r="AA27" s="147"/>
      <c r="AB27" s="170">
        <f>S27/W27-1</f>
        <v>-3.8200720832742618E-2</v>
      </c>
      <c r="AC27" s="179"/>
      <c r="AD27" s="184"/>
    </row>
    <row r="28" spans="1:31" ht="12" customHeight="1" x14ac:dyDescent="0.25">
      <c r="A28" s="102"/>
      <c r="B28" s="180"/>
      <c r="C28" s="102"/>
      <c r="D28" s="147" t="s">
        <v>598</v>
      </c>
      <c r="E28" s="147" t="s">
        <v>598</v>
      </c>
      <c r="F28" s="147" t="s">
        <v>598</v>
      </c>
      <c r="G28" s="147"/>
      <c r="H28" s="147" t="s">
        <v>598</v>
      </c>
      <c r="I28" s="147" t="s">
        <v>598</v>
      </c>
      <c r="J28" s="147" t="s">
        <v>598</v>
      </c>
      <c r="K28" s="1689"/>
      <c r="L28" s="147"/>
      <c r="M28" s="147"/>
      <c r="N28" s="147"/>
      <c r="O28" s="147"/>
      <c r="P28" s="147"/>
      <c r="Q28" s="147"/>
      <c r="R28" s="721"/>
      <c r="S28" s="541"/>
      <c r="T28" s="541"/>
      <c r="U28" s="541"/>
      <c r="V28" s="147"/>
      <c r="W28" s="541"/>
      <c r="X28" s="541"/>
      <c r="Y28" s="541"/>
      <c r="AB28" s="178"/>
      <c r="AC28" s="179"/>
      <c r="AD28" s="184"/>
    </row>
    <row r="29" spans="1:31" ht="12" customHeight="1" x14ac:dyDescent="0.25">
      <c r="A29" s="102"/>
      <c r="B29" s="71"/>
      <c r="C29" s="102"/>
      <c r="D29" s="147" t="s">
        <v>598</v>
      </c>
      <c r="E29" s="147" t="s">
        <v>598</v>
      </c>
      <c r="F29" s="147" t="s">
        <v>598</v>
      </c>
      <c r="G29" s="147"/>
      <c r="H29" s="147" t="s">
        <v>598</v>
      </c>
      <c r="I29" s="147" t="s">
        <v>598</v>
      </c>
      <c r="J29" s="147" t="s">
        <v>598</v>
      </c>
      <c r="K29" s="1689"/>
      <c r="L29" s="147"/>
      <c r="M29" s="147"/>
      <c r="N29" s="147"/>
      <c r="O29" s="147"/>
      <c r="P29" s="147"/>
      <c r="Q29" s="147"/>
      <c r="R29" s="722" t="s">
        <v>124</v>
      </c>
      <c r="S29" s="543">
        <f>SUM(S13,S27)</f>
        <v>6028504.408258372</v>
      </c>
      <c r="T29" s="726"/>
      <c r="U29" s="726"/>
      <c r="V29" s="456"/>
      <c r="W29" s="543">
        <f>SUM(W13,W27)</f>
        <v>6230002.9779289532</v>
      </c>
      <c r="X29" s="726"/>
      <c r="Y29" s="726"/>
      <c r="AB29" s="182">
        <f>S29/W29-1</f>
        <v>-3.2343254150027034E-2</v>
      </c>
      <c r="AC29" s="179"/>
      <c r="AD29" s="184"/>
    </row>
    <row r="30" spans="1:31" ht="12" customHeight="1" x14ac:dyDescent="0.25">
      <c r="D30" s="184" t="s">
        <v>598</v>
      </c>
      <c r="E30" s="184" t="s">
        <v>598</v>
      </c>
      <c r="F30" s="184" t="s">
        <v>598</v>
      </c>
      <c r="G30" s="184"/>
      <c r="H30" s="184" t="s">
        <v>598</v>
      </c>
      <c r="I30" s="184" t="s">
        <v>598</v>
      </c>
      <c r="J30" s="184" t="s">
        <v>598</v>
      </c>
      <c r="K30" s="1689"/>
      <c r="L30" s="184"/>
      <c r="M30" s="184"/>
      <c r="N30" s="184"/>
      <c r="O30" s="184"/>
      <c r="P30" s="184"/>
      <c r="Q30" s="184"/>
      <c r="R30" s="435"/>
      <c r="S30" s="244"/>
      <c r="T30" s="244"/>
      <c r="U30" s="244"/>
      <c r="V30" s="184"/>
      <c r="W30" s="244"/>
      <c r="X30" s="244"/>
      <c r="Y30" s="244"/>
      <c r="AB30" s="544"/>
      <c r="AC30" s="184"/>
      <c r="AD30" s="184"/>
    </row>
    <row r="31" spans="1:31" ht="12" customHeight="1" x14ac:dyDescent="0.25">
      <c r="B31" s="77" t="s">
        <v>104</v>
      </c>
      <c r="D31" s="184"/>
      <c r="E31" s="184"/>
      <c r="F31" s="184"/>
      <c r="G31" s="184"/>
      <c r="H31" s="184"/>
      <c r="I31" s="184"/>
      <c r="J31" s="184"/>
      <c r="K31" s="1689"/>
      <c r="L31" s="184"/>
      <c r="M31" s="184"/>
      <c r="N31" s="184"/>
      <c r="O31" s="184"/>
      <c r="P31" s="184"/>
      <c r="Q31" s="184"/>
      <c r="R31" s="545"/>
      <c r="S31" s="244"/>
      <c r="T31" s="244"/>
      <c r="U31" s="244"/>
      <c r="V31" s="184"/>
      <c r="W31" s="244"/>
      <c r="X31" s="244"/>
      <c r="Y31" s="244"/>
      <c r="AB31" s="184"/>
      <c r="AC31" s="184"/>
      <c r="AD31" s="184"/>
    </row>
    <row r="32" spans="1:31" ht="12" customHeight="1" x14ac:dyDescent="0.25">
      <c r="B32" s="77" t="s">
        <v>105</v>
      </c>
      <c r="R32" s="77"/>
      <c r="S32" s="81"/>
      <c r="T32" s="81"/>
      <c r="U32" s="81"/>
    </row>
    <row r="33" spans="2:21" ht="12" customHeight="1" x14ac:dyDescent="0.25">
      <c r="B33" s="84" t="s">
        <v>106</v>
      </c>
      <c r="R33" s="84"/>
      <c r="S33" s="81"/>
      <c r="T33" s="81"/>
      <c r="U33" s="81"/>
    </row>
    <row r="34" spans="2:21" ht="12" customHeight="1" x14ac:dyDescent="0.25">
      <c r="B34" s="77" t="s">
        <v>125</v>
      </c>
      <c r="R34" s="77"/>
    </row>
    <row r="35" spans="2:21" ht="12" customHeight="1" x14ac:dyDescent="0.25">
      <c r="B35" s="77" t="s">
        <v>126</v>
      </c>
      <c r="R35" s="77"/>
    </row>
    <row r="36" spans="2:21" ht="12" customHeight="1" x14ac:dyDescent="0.25">
      <c r="B36" s="2"/>
      <c r="D36" s="3" t="s">
        <v>598</v>
      </c>
      <c r="E36" s="3" t="s">
        <v>598</v>
      </c>
      <c r="F36" s="3" t="s">
        <v>598</v>
      </c>
      <c r="H36" s="3" t="s">
        <v>598</v>
      </c>
      <c r="I36" s="3" t="s">
        <v>598</v>
      </c>
      <c r="J36" s="3" t="s">
        <v>598</v>
      </c>
      <c r="R36" s="2"/>
    </row>
    <row r="37" spans="2:21" ht="12" customHeight="1" x14ac:dyDescent="0.25">
      <c r="B37" s="70" t="s">
        <v>109</v>
      </c>
      <c r="R37" s="72"/>
    </row>
    <row r="38" spans="2:21" ht="12" customHeight="1" x14ac:dyDescent="0.25">
      <c r="B38" s="70" t="s">
        <v>110</v>
      </c>
      <c r="R38" s="72"/>
    </row>
    <row r="39" spans="2:21" ht="12" customHeight="1" x14ac:dyDescent="0.25">
      <c r="B39" s="70" t="s">
        <v>114</v>
      </c>
      <c r="R39" s="72"/>
    </row>
    <row r="40" spans="2:21" ht="12" customHeight="1" x14ac:dyDescent="0.25">
      <c r="B40" s="70" t="s">
        <v>577</v>
      </c>
      <c r="R40" s="72"/>
    </row>
    <row r="41" spans="2:21" ht="12" customHeight="1" x14ac:dyDescent="0.25">
      <c r="B41" s="70" t="s">
        <v>111</v>
      </c>
      <c r="R41" s="72"/>
    </row>
    <row r="42" spans="2:21" ht="12" customHeight="1" x14ac:dyDescent="0.25">
      <c r="B42" s="70" t="s">
        <v>112</v>
      </c>
      <c r="R42" s="72"/>
    </row>
    <row r="43" spans="2:21" ht="12" customHeight="1" x14ac:dyDescent="0.25">
      <c r="B43" s="70" t="s">
        <v>113</v>
      </c>
      <c r="R43" s="72"/>
    </row>
    <row r="44" spans="2:21" ht="12" customHeight="1" x14ac:dyDescent="0.25">
      <c r="B44" s="3" t="s">
        <v>579</v>
      </c>
      <c r="R44" s="72"/>
    </row>
    <row r="45" spans="2:21" ht="12" customHeight="1" x14ac:dyDescent="0.25">
      <c r="B45" s="70" t="s">
        <v>116</v>
      </c>
      <c r="R45" s="72"/>
    </row>
    <row r="46" spans="2:21" ht="12" customHeight="1" x14ac:dyDescent="0.25">
      <c r="B46" s="70" t="s">
        <v>614</v>
      </c>
      <c r="R46" s="72"/>
    </row>
    <row r="47" spans="2:21" ht="12" customHeight="1" x14ac:dyDescent="0.25">
      <c r="B47" s="70" t="s">
        <v>667</v>
      </c>
    </row>
    <row r="48" spans="2:21" ht="12" customHeight="1" x14ac:dyDescent="0.25">
      <c r="B48" s="70" t="s">
        <v>115</v>
      </c>
    </row>
    <row r="49" spans="2:18" ht="12" customHeight="1" x14ac:dyDescent="0.25">
      <c r="B49" s="70" t="s">
        <v>118</v>
      </c>
      <c r="R49" s="82"/>
    </row>
    <row r="50" spans="2:18" ht="12" customHeight="1" x14ac:dyDescent="0.25">
      <c r="D50" s="3" t="s">
        <v>598</v>
      </c>
      <c r="E50" s="3" t="s">
        <v>598</v>
      </c>
      <c r="F50" s="3" t="s">
        <v>598</v>
      </c>
      <c r="H50" s="3" t="s">
        <v>598</v>
      </c>
      <c r="I50" s="3" t="s">
        <v>598</v>
      </c>
      <c r="J50" s="3" t="s">
        <v>598</v>
      </c>
      <c r="R50" s="102"/>
    </row>
    <row r="51" spans="2:18" x14ac:dyDescent="0.25">
      <c r="D51" s="3" t="s">
        <v>598</v>
      </c>
      <c r="E51" s="3" t="s">
        <v>598</v>
      </c>
      <c r="F51" s="3" t="s">
        <v>598</v>
      </c>
      <c r="H51" s="3" t="s">
        <v>598</v>
      </c>
      <c r="I51" s="3" t="s">
        <v>598</v>
      </c>
      <c r="J51" s="3" t="s">
        <v>598</v>
      </c>
    </row>
    <row r="52" spans="2:18" x14ac:dyDescent="0.25">
      <c r="D52" s="3" t="s">
        <v>598</v>
      </c>
      <c r="E52" s="3" t="s">
        <v>598</v>
      </c>
      <c r="F52" s="3" t="s">
        <v>598</v>
      </c>
      <c r="H52" s="3" t="s">
        <v>598</v>
      </c>
      <c r="I52" s="3" t="s">
        <v>598</v>
      </c>
      <c r="J52" s="3" t="s">
        <v>598</v>
      </c>
    </row>
    <row r="53" spans="2:18" x14ac:dyDescent="0.25">
      <c r="D53" s="3" t="s">
        <v>598</v>
      </c>
      <c r="E53" s="3" t="s">
        <v>598</v>
      </c>
      <c r="F53" s="3" t="s">
        <v>598</v>
      </c>
      <c r="H53" s="3" t="s">
        <v>598</v>
      </c>
      <c r="I53" s="3" t="s">
        <v>598</v>
      </c>
      <c r="J53" s="3" t="s">
        <v>598</v>
      </c>
    </row>
    <row r="54" spans="2:18" x14ac:dyDescent="0.25">
      <c r="D54" s="3" t="s">
        <v>598</v>
      </c>
      <c r="E54" s="3" t="s">
        <v>598</v>
      </c>
      <c r="F54" s="3" t="s">
        <v>598</v>
      </c>
      <c r="H54" s="3" t="s">
        <v>598</v>
      </c>
      <c r="I54" s="3" t="s">
        <v>598</v>
      </c>
      <c r="J54" s="3" t="s">
        <v>598</v>
      </c>
    </row>
    <row r="55" spans="2:18" x14ac:dyDescent="0.25">
      <c r="D55" s="3" t="s">
        <v>598</v>
      </c>
      <c r="E55" s="3" t="s">
        <v>598</v>
      </c>
      <c r="F55" s="3" t="s">
        <v>598</v>
      </c>
      <c r="H55" s="3" t="s">
        <v>598</v>
      </c>
      <c r="I55" s="3" t="s">
        <v>598</v>
      </c>
      <c r="J55" s="3" t="s">
        <v>598</v>
      </c>
    </row>
    <row r="56" spans="2:18" x14ac:dyDescent="0.25">
      <c r="D56" s="3" t="s">
        <v>598</v>
      </c>
      <c r="E56" s="3" t="s">
        <v>598</v>
      </c>
      <c r="F56" s="3" t="s">
        <v>598</v>
      </c>
      <c r="H56" s="3" t="s">
        <v>598</v>
      </c>
      <c r="I56" s="3" t="s">
        <v>598</v>
      </c>
      <c r="J56" s="3" t="s">
        <v>598</v>
      </c>
    </row>
    <row r="57" spans="2:18" x14ac:dyDescent="0.25">
      <c r="D57" s="3" t="s">
        <v>598</v>
      </c>
      <c r="E57" s="3" t="s">
        <v>598</v>
      </c>
      <c r="F57" s="3" t="s">
        <v>598</v>
      </c>
      <c r="H57" s="3" t="s">
        <v>598</v>
      </c>
      <c r="I57" s="3" t="s">
        <v>598</v>
      </c>
      <c r="J57" s="3" t="s">
        <v>598</v>
      </c>
    </row>
    <row r="58" spans="2:18" x14ac:dyDescent="0.25">
      <c r="D58" s="3" t="s">
        <v>598</v>
      </c>
      <c r="E58" s="3" t="s">
        <v>598</v>
      </c>
      <c r="F58" s="3" t="s">
        <v>598</v>
      </c>
      <c r="H58" s="3" t="s">
        <v>598</v>
      </c>
      <c r="I58" s="3" t="s">
        <v>598</v>
      </c>
      <c r="J58" s="3" t="s">
        <v>598</v>
      </c>
    </row>
    <row r="59" spans="2:18" x14ac:dyDescent="0.25">
      <c r="D59" s="3" t="s">
        <v>598</v>
      </c>
      <c r="E59" s="3" t="s">
        <v>598</v>
      </c>
      <c r="F59" s="3" t="s">
        <v>598</v>
      </c>
      <c r="H59" s="3" t="s">
        <v>598</v>
      </c>
      <c r="I59" s="3" t="s">
        <v>598</v>
      </c>
      <c r="J59" s="3" t="s">
        <v>598</v>
      </c>
    </row>
    <row r="60" spans="2:18" x14ac:dyDescent="0.25">
      <c r="D60" s="3" t="s">
        <v>598</v>
      </c>
      <c r="E60" s="3" t="s">
        <v>598</v>
      </c>
      <c r="F60" s="3" t="s">
        <v>598</v>
      </c>
      <c r="H60" s="3" t="s">
        <v>598</v>
      </c>
      <c r="I60" s="3" t="s">
        <v>598</v>
      </c>
      <c r="J60" s="3" t="s">
        <v>598</v>
      </c>
    </row>
    <row r="61" spans="2:18" x14ac:dyDescent="0.25">
      <c r="D61" s="3" t="s">
        <v>598</v>
      </c>
      <c r="E61" s="3" t="s">
        <v>598</v>
      </c>
      <c r="F61" s="3" t="s">
        <v>598</v>
      </c>
      <c r="H61" s="3" t="s">
        <v>598</v>
      </c>
      <c r="I61" s="3" t="s">
        <v>598</v>
      </c>
      <c r="J61" s="3" t="s">
        <v>598</v>
      </c>
    </row>
    <row r="62" spans="2:18" x14ac:dyDescent="0.25">
      <c r="D62" s="3" t="s">
        <v>598</v>
      </c>
      <c r="E62" s="3" t="s">
        <v>598</v>
      </c>
      <c r="F62" s="3" t="s">
        <v>598</v>
      </c>
      <c r="H62" s="3" t="s">
        <v>598</v>
      </c>
      <c r="I62" s="3" t="s">
        <v>598</v>
      </c>
      <c r="J62" s="3" t="s">
        <v>598</v>
      </c>
    </row>
    <row r="63" spans="2:18" x14ac:dyDescent="0.25">
      <c r="D63" s="3" t="s">
        <v>598</v>
      </c>
      <c r="E63" s="3" t="s">
        <v>598</v>
      </c>
      <c r="F63" s="3" t="s">
        <v>598</v>
      </c>
      <c r="H63" s="3" t="s">
        <v>598</v>
      </c>
      <c r="I63" s="3" t="s">
        <v>598</v>
      </c>
      <c r="J63" s="3" t="s">
        <v>598</v>
      </c>
    </row>
    <row r="64" spans="2:18" x14ac:dyDescent="0.25">
      <c r="D64" s="3" t="s">
        <v>598</v>
      </c>
      <c r="E64" s="3" t="s">
        <v>598</v>
      </c>
      <c r="F64" s="3" t="s">
        <v>598</v>
      </c>
      <c r="H64" s="3" t="s">
        <v>598</v>
      </c>
      <c r="I64" s="3" t="s">
        <v>598</v>
      </c>
      <c r="J64" s="3" t="s">
        <v>598</v>
      </c>
    </row>
    <row r="65" spans="4:10" x14ac:dyDescent="0.25">
      <c r="D65" s="3" t="s">
        <v>598</v>
      </c>
      <c r="E65" s="3" t="s">
        <v>598</v>
      </c>
      <c r="F65" s="3" t="s">
        <v>598</v>
      </c>
      <c r="H65" s="3" t="s">
        <v>598</v>
      </c>
      <c r="I65" s="3" t="s">
        <v>598</v>
      </c>
      <c r="J65" s="3" t="s">
        <v>598</v>
      </c>
    </row>
    <row r="66" spans="4:10" x14ac:dyDescent="0.25">
      <c r="D66" s="3" t="s">
        <v>598</v>
      </c>
      <c r="E66" s="3" t="s">
        <v>598</v>
      </c>
      <c r="F66" s="3" t="s">
        <v>598</v>
      </c>
      <c r="H66" s="3" t="s">
        <v>598</v>
      </c>
      <c r="I66" s="3" t="s">
        <v>598</v>
      </c>
      <c r="J66" s="3" t="s">
        <v>598</v>
      </c>
    </row>
    <row r="67" spans="4:10" x14ac:dyDescent="0.25">
      <c r="D67" s="3" t="s">
        <v>598</v>
      </c>
      <c r="E67" s="3" t="s">
        <v>598</v>
      </c>
      <c r="F67" s="3" t="s">
        <v>598</v>
      </c>
      <c r="H67" s="3" t="s">
        <v>598</v>
      </c>
      <c r="I67" s="3" t="s">
        <v>598</v>
      </c>
      <c r="J67" s="3" t="s">
        <v>598</v>
      </c>
    </row>
    <row r="68" spans="4:10" x14ac:dyDescent="0.25">
      <c r="D68" s="3" t="s">
        <v>598</v>
      </c>
      <c r="E68" s="3" t="s">
        <v>598</v>
      </c>
      <c r="F68" s="3" t="s">
        <v>598</v>
      </c>
      <c r="H68" s="3" t="s">
        <v>598</v>
      </c>
      <c r="I68" s="3" t="s">
        <v>598</v>
      </c>
      <c r="J68" s="3" t="s">
        <v>598</v>
      </c>
    </row>
    <row r="69" spans="4:10" x14ac:dyDescent="0.25">
      <c r="D69" s="3" t="s">
        <v>598</v>
      </c>
      <c r="E69" s="3" t="s">
        <v>598</v>
      </c>
      <c r="F69" s="3" t="s">
        <v>598</v>
      </c>
      <c r="H69" s="3" t="s">
        <v>598</v>
      </c>
      <c r="I69" s="3" t="s">
        <v>598</v>
      </c>
      <c r="J69" s="3" t="s">
        <v>598</v>
      </c>
    </row>
    <row r="70" spans="4:10" x14ac:dyDescent="0.25">
      <c r="D70" s="3" t="s">
        <v>598</v>
      </c>
      <c r="E70" s="3" t="s">
        <v>598</v>
      </c>
      <c r="F70" s="3" t="s">
        <v>598</v>
      </c>
      <c r="H70" s="3" t="s">
        <v>598</v>
      </c>
      <c r="I70" s="3" t="s">
        <v>598</v>
      </c>
      <c r="J70" s="3" t="s">
        <v>598</v>
      </c>
    </row>
    <row r="71" spans="4:10" x14ac:dyDescent="0.25">
      <c r="D71" s="3" t="s">
        <v>598</v>
      </c>
      <c r="E71" s="3" t="s">
        <v>598</v>
      </c>
      <c r="F71" s="3" t="s">
        <v>598</v>
      </c>
      <c r="H71" s="3" t="s">
        <v>598</v>
      </c>
      <c r="I71" s="3" t="s">
        <v>598</v>
      </c>
      <c r="J71" s="3" t="s">
        <v>598</v>
      </c>
    </row>
    <row r="72" spans="4:10" x14ac:dyDescent="0.25">
      <c r="D72" s="3" t="s">
        <v>598</v>
      </c>
      <c r="E72" s="3" t="s">
        <v>598</v>
      </c>
      <c r="F72" s="3" t="s">
        <v>598</v>
      </c>
      <c r="H72" s="3" t="s">
        <v>598</v>
      </c>
      <c r="I72" s="3" t="s">
        <v>598</v>
      </c>
      <c r="J72" s="3" t="s">
        <v>598</v>
      </c>
    </row>
  </sheetData>
  <mergeCells count="15">
    <mergeCell ref="AB5:AB7"/>
    <mergeCell ref="D6:D7"/>
    <mergeCell ref="H6:H7"/>
    <mergeCell ref="S6:S7"/>
    <mergeCell ref="W6:W7"/>
    <mergeCell ref="O5:O7"/>
    <mergeCell ref="P5:P7"/>
    <mergeCell ref="R5:R7"/>
    <mergeCell ref="S5:U5"/>
    <mergeCell ref="W5:Y5"/>
    <mergeCell ref="B5:B7"/>
    <mergeCell ref="C5:C7"/>
    <mergeCell ref="D5:F5"/>
    <mergeCell ref="H5:J5"/>
    <mergeCell ref="M5:M7"/>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105"/>
  <sheetViews>
    <sheetView showGridLines="0" topLeftCell="A22" zoomScale="85" zoomScaleNormal="85" workbookViewId="0"/>
  </sheetViews>
  <sheetFormatPr defaultColWidth="11.42578125" defaultRowHeight="15" x14ac:dyDescent="0.25"/>
  <cols>
    <col min="1" max="1" width="2.85546875" style="102" customWidth="1"/>
    <col min="2" max="2" width="37.5703125" style="102" customWidth="1"/>
    <col min="3" max="4" width="15.7109375" style="102" customWidth="1"/>
    <col min="5" max="5" width="2.85546875" style="102" customWidth="1"/>
    <col min="6" max="7" width="15.7109375" style="102" customWidth="1"/>
    <col min="8" max="8" width="4.140625" style="546" customWidth="1"/>
    <col min="9" max="9" width="15.7109375" style="102" customWidth="1"/>
    <col min="10" max="10" width="14.7109375" style="102" customWidth="1"/>
    <col min="11" max="11" width="37.7109375" style="102" bestFit="1" customWidth="1"/>
    <col min="12" max="12" width="37.5703125" style="2" bestFit="1" customWidth="1"/>
    <col min="13" max="242" width="11.42578125" style="2"/>
    <col min="243" max="243" width="2.85546875" style="2" customWidth="1"/>
    <col min="244" max="244" width="37.5703125" style="2" customWidth="1"/>
    <col min="245" max="246" width="15.7109375" style="2" customWidth="1"/>
    <col min="247" max="247" width="2.85546875" style="2" customWidth="1"/>
    <col min="248" max="249" width="15.7109375" style="2" customWidth="1"/>
    <col min="250" max="250" width="2.85546875" style="2" customWidth="1"/>
    <col min="251" max="252" width="15.7109375" style="2" customWidth="1"/>
    <col min="253" max="253" width="11.42578125" style="2" customWidth="1"/>
    <col min="254" max="498" width="11.42578125" style="2"/>
    <col min="499" max="499" width="2.85546875" style="2" customWidth="1"/>
    <col min="500" max="500" width="37.5703125" style="2" customWidth="1"/>
    <col min="501" max="502" width="15.7109375" style="2" customWidth="1"/>
    <col min="503" max="503" width="2.85546875" style="2" customWidth="1"/>
    <col min="504" max="505" width="15.7109375" style="2" customWidth="1"/>
    <col min="506" max="506" width="2.85546875" style="2" customWidth="1"/>
    <col min="507" max="508" width="15.7109375" style="2" customWidth="1"/>
    <col min="509" max="509" width="11.42578125" style="2" customWidth="1"/>
    <col min="510" max="754" width="11.42578125" style="2"/>
    <col min="755" max="755" width="2.85546875" style="2" customWidth="1"/>
    <col min="756" max="756" width="37.5703125" style="2" customWidth="1"/>
    <col min="757" max="758" width="15.7109375" style="2" customWidth="1"/>
    <col min="759" max="759" width="2.85546875" style="2" customWidth="1"/>
    <col min="760" max="761" width="15.7109375" style="2" customWidth="1"/>
    <col min="762" max="762" width="2.85546875" style="2" customWidth="1"/>
    <col min="763" max="764" width="15.7109375" style="2" customWidth="1"/>
    <col min="765" max="765" width="11.42578125" style="2" customWidth="1"/>
    <col min="766" max="1010" width="11.42578125" style="2"/>
    <col min="1011" max="1011" width="2.85546875" style="2" customWidth="1"/>
    <col min="1012" max="1012" width="37.5703125" style="2" customWidth="1"/>
    <col min="1013" max="1014" width="15.7109375" style="2" customWidth="1"/>
    <col min="1015" max="1015" width="2.85546875" style="2" customWidth="1"/>
    <col min="1016" max="1017" width="15.7109375" style="2" customWidth="1"/>
    <col min="1018" max="1018" width="2.85546875" style="2" customWidth="1"/>
    <col min="1019" max="1020" width="15.7109375" style="2" customWidth="1"/>
    <col min="1021" max="1021" width="11.42578125" style="2" customWidth="1"/>
    <col min="1022" max="1266" width="11.42578125" style="2"/>
    <col min="1267" max="1267" width="2.85546875" style="2" customWidth="1"/>
    <col min="1268" max="1268" width="37.5703125" style="2" customWidth="1"/>
    <col min="1269" max="1270" width="15.7109375" style="2" customWidth="1"/>
    <col min="1271" max="1271" width="2.85546875" style="2" customWidth="1"/>
    <col min="1272" max="1273" width="15.7109375" style="2" customWidth="1"/>
    <col min="1274" max="1274" width="2.85546875" style="2" customWidth="1"/>
    <col min="1275" max="1276" width="15.7109375" style="2" customWidth="1"/>
    <col min="1277" max="1277" width="11.42578125" style="2" customWidth="1"/>
    <col min="1278" max="1522" width="11.42578125" style="2"/>
    <col min="1523" max="1523" width="2.85546875" style="2" customWidth="1"/>
    <col min="1524" max="1524" width="37.5703125" style="2" customWidth="1"/>
    <col min="1525" max="1526" width="15.7109375" style="2" customWidth="1"/>
    <col min="1527" max="1527" width="2.85546875" style="2" customWidth="1"/>
    <col min="1528" max="1529" width="15.7109375" style="2" customWidth="1"/>
    <col min="1530" max="1530" width="2.85546875" style="2" customWidth="1"/>
    <col min="1531" max="1532" width="15.7109375" style="2" customWidth="1"/>
    <col min="1533" max="1533" width="11.42578125" style="2" customWidth="1"/>
    <col min="1534" max="1778" width="11.42578125" style="2"/>
    <col min="1779" max="1779" width="2.85546875" style="2" customWidth="1"/>
    <col min="1780" max="1780" width="37.5703125" style="2" customWidth="1"/>
    <col min="1781" max="1782" width="15.7109375" style="2" customWidth="1"/>
    <col min="1783" max="1783" width="2.85546875" style="2" customWidth="1"/>
    <col min="1784" max="1785" width="15.7109375" style="2" customWidth="1"/>
    <col min="1786" max="1786" width="2.85546875" style="2" customWidth="1"/>
    <col min="1787" max="1788" width="15.7109375" style="2" customWidth="1"/>
    <col min="1789" max="1789" width="11.42578125" style="2" customWidth="1"/>
    <col min="1790" max="2034" width="11.42578125" style="2"/>
    <col min="2035" max="2035" width="2.85546875" style="2" customWidth="1"/>
    <col min="2036" max="2036" width="37.5703125" style="2" customWidth="1"/>
    <col min="2037" max="2038" width="15.7109375" style="2" customWidth="1"/>
    <col min="2039" max="2039" width="2.85546875" style="2" customWidth="1"/>
    <col min="2040" max="2041" width="15.7109375" style="2" customWidth="1"/>
    <col min="2042" max="2042" width="2.85546875" style="2" customWidth="1"/>
    <col min="2043" max="2044" width="15.7109375" style="2" customWidth="1"/>
    <col min="2045" max="2045" width="11.42578125" style="2" customWidth="1"/>
    <col min="2046" max="2290" width="11.42578125" style="2"/>
    <col min="2291" max="2291" width="2.85546875" style="2" customWidth="1"/>
    <col min="2292" max="2292" width="37.5703125" style="2" customWidth="1"/>
    <col min="2293" max="2294" width="15.7109375" style="2" customWidth="1"/>
    <col min="2295" max="2295" width="2.85546875" style="2" customWidth="1"/>
    <col min="2296" max="2297" width="15.7109375" style="2" customWidth="1"/>
    <col min="2298" max="2298" width="2.85546875" style="2" customWidth="1"/>
    <col min="2299" max="2300" width="15.7109375" style="2" customWidth="1"/>
    <col min="2301" max="2301" width="11.42578125" style="2" customWidth="1"/>
    <col min="2302" max="2546" width="11.42578125" style="2"/>
    <col min="2547" max="2547" width="2.85546875" style="2" customWidth="1"/>
    <col min="2548" max="2548" width="37.5703125" style="2" customWidth="1"/>
    <col min="2549" max="2550" width="15.7109375" style="2" customWidth="1"/>
    <col min="2551" max="2551" width="2.85546875" style="2" customWidth="1"/>
    <col min="2552" max="2553" width="15.7109375" style="2" customWidth="1"/>
    <col min="2554" max="2554" width="2.85546875" style="2" customWidth="1"/>
    <col min="2555" max="2556" width="15.7109375" style="2" customWidth="1"/>
    <col min="2557" max="2557" width="11.42578125" style="2" customWidth="1"/>
    <col min="2558" max="2802" width="11.42578125" style="2"/>
    <col min="2803" max="2803" width="2.85546875" style="2" customWidth="1"/>
    <col min="2804" max="2804" width="37.5703125" style="2" customWidth="1"/>
    <col min="2805" max="2806" width="15.7109375" style="2" customWidth="1"/>
    <col min="2807" max="2807" width="2.85546875" style="2" customWidth="1"/>
    <col min="2808" max="2809" width="15.7109375" style="2" customWidth="1"/>
    <col min="2810" max="2810" width="2.85546875" style="2" customWidth="1"/>
    <col min="2811" max="2812" width="15.7109375" style="2" customWidth="1"/>
    <col min="2813" max="2813" width="11.42578125" style="2" customWidth="1"/>
    <col min="2814" max="3058" width="11.42578125" style="2"/>
    <col min="3059" max="3059" width="2.85546875" style="2" customWidth="1"/>
    <col min="3060" max="3060" width="37.5703125" style="2" customWidth="1"/>
    <col min="3061" max="3062" width="15.7109375" style="2" customWidth="1"/>
    <col min="3063" max="3063" width="2.85546875" style="2" customWidth="1"/>
    <col min="3064" max="3065" width="15.7109375" style="2" customWidth="1"/>
    <col min="3066" max="3066" width="2.85546875" style="2" customWidth="1"/>
    <col min="3067" max="3068" width="15.7109375" style="2" customWidth="1"/>
    <col min="3069" max="3069" width="11.42578125" style="2" customWidth="1"/>
    <col min="3070" max="3314" width="11.42578125" style="2"/>
    <col min="3315" max="3315" width="2.85546875" style="2" customWidth="1"/>
    <col min="3316" max="3316" width="37.5703125" style="2" customWidth="1"/>
    <col min="3317" max="3318" width="15.7109375" style="2" customWidth="1"/>
    <col min="3319" max="3319" width="2.85546875" style="2" customWidth="1"/>
    <col min="3320" max="3321" width="15.7109375" style="2" customWidth="1"/>
    <col min="3322" max="3322" width="2.85546875" style="2" customWidth="1"/>
    <col min="3323" max="3324" width="15.7109375" style="2" customWidth="1"/>
    <col min="3325" max="3325" width="11.42578125" style="2" customWidth="1"/>
    <col min="3326" max="3570" width="11.42578125" style="2"/>
    <col min="3571" max="3571" width="2.85546875" style="2" customWidth="1"/>
    <col min="3572" max="3572" width="37.5703125" style="2" customWidth="1"/>
    <col min="3573" max="3574" width="15.7109375" style="2" customWidth="1"/>
    <col min="3575" max="3575" width="2.85546875" style="2" customWidth="1"/>
    <col min="3576" max="3577" width="15.7109375" style="2" customWidth="1"/>
    <col min="3578" max="3578" width="2.85546875" style="2" customWidth="1"/>
    <col min="3579" max="3580" width="15.7109375" style="2" customWidth="1"/>
    <col min="3581" max="3581" width="11.42578125" style="2" customWidth="1"/>
    <col min="3582" max="3826" width="11.42578125" style="2"/>
    <col min="3827" max="3827" width="2.85546875" style="2" customWidth="1"/>
    <col min="3828" max="3828" width="37.5703125" style="2" customWidth="1"/>
    <col min="3829" max="3830" width="15.7109375" style="2" customWidth="1"/>
    <col min="3831" max="3831" width="2.85546875" style="2" customWidth="1"/>
    <col min="3832" max="3833" width="15.7109375" style="2" customWidth="1"/>
    <col min="3834" max="3834" width="2.85546875" style="2" customWidth="1"/>
    <col min="3835" max="3836" width="15.7109375" style="2" customWidth="1"/>
    <col min="3837" max="3837" width="11.42578125" style="2" customWidth="1"/>
    <col min="3838" max="4082" width="11.42578125" style="2"/>
    <col min="4083" max="4083" width="2.85546875" style="2" customWidth="1"/>
    <col min="4084" max="4084" width="37.5703125" style="2" customWidth="1"/>
    <col min="4085" max="4086" width="15.7109375" style="2" customWidth="1"/>
    <col min="4087" max="4087" width="2.85546875" style="2" customWidth="1"/>
    <col min="4088" max="4089" width="15.7109375" style="2" customWidth="1"/>
    <col min="4090" max="4090" width="2.85546875" style="2" customWidth="1"/>
    <col min="4091" max="4092" width="15.7109375" style="2" customWidth="1"/>
    <col min="4093" max="4093" width="11.42578125" style="2" customWidth="1"/>
    <col min="4094" max="4338" width="11.42578125" style="2"/>
    <col min="4339" max="4339" width="2.85546875" style="2" customWidth="1"/>
    <col min="4340" max="4340" width="37.5703125" style="2" customWidth="1"/>
    <col min="4341" max="4342" width="15.7109375" style="2" customWidth="1"/>
    <col min="4343" max="4343" width="2.85546875" style="2" customWidth="1"/>
    <col min="4344" max="4345" width="15.7109375" style="2" customWidth="1"/>
    <col min="4346" max="4346" width="2.85546875" style="2" customWidth="1"/>
    <col min="4347" max="4348" width="15.7109375" style="2" customWidth="1"/>
    <col min="4349" max="4349" width="11.42578125" style="2" customWidth="1"/>
    <col min="4350" max="4594" width="11.42578125" style="2"/>
    <col min="4595" max="4595" width="2.85546875" style="2" customWidth="1"/>
    <col min="4596" max="4596" width="37.5703125" style="2" customWidth="1"/>
    <col min="4597" max="4598" width="15.7109375" style="2" customWidth="1"/>
    <col min="4599" max="4599" width="2.85546875" style="2" customWidth="1"/>
    <col min="4600" max="4601" width="15.7109375" style="2" customWidth="1"/>
    <col min="4602" max="4602" width="2.85546875" style="2" customWidth="1"/>
    <col min="4603" max="4604" width="15.7109375" style="2" customWidth="1"/>
    <col min="4605" max="4605" width="11.42578125" style="2" customWidth="1"/>
    <col min="4606" max="4850" width="11.42578125" style="2"/>
    <col min="4851" max="4851" width="2.85546875" style="2" customWidth="1"/>
    <col min="4852" max="4852" width="37.5703125" style="2" customWidth="1"/>
    <col min="4853" max="4854" width="15.7109375" style="2" customWidth="1"/>
    <col min="4855" max="4855" width="2.85546875" style="2" customWidth="1"/>
    <col min="4856" max="4857" width="15.7109375" style="2" customWidth="1"/>
    <col min="4858" max="4858" width="2.85546875" style="2" customWidth="1"/>
    <col min="4859" max="4860" width="15.7109375" style="2" customWidth="1"/>
    <col min="4861" max="4861" width="11.42578125" style="2" customWidth="1"/>
    <col min="4862" max="5106" width="11.42578125" style="2"/>
    <col min="5107" max="5107" width="2.85546875" style="2" customWidth="1"/>
    <col min="5108" max="5108" width="37.5703125" style="2" customWidth="1"/>
    <col min="5109" max="5110" width="15.7109375" style="2" customWidth="1"/>
    <col min="5111" max="5111" width="2.85546875" style="2" customWidth="1"/>
    <col min="5112" max="5113" width="15.7109375" style="2" customWidth="1"/>
    <col min="5114" max="5114" width="2.85546875" style="2" customWidth="1"/>
    <col min="5115" max="5116" width="15.7109375" style="2" customWidth="1"/>
    <col min="5117" max="5117" width="11.42578125" style="2" customWidth="1"/>
    <col min="5118" max="5362" width="11.42578125" style="2"/>
    <col min="5363" max="5363" width="2.85546875" style="2" customWidth="1"/>
    <col min="5364" max="5364" width="37.5703125" style="2" customWidth="1"/>
    <col min="5365" max="5366" width="15.7109375" style="2" customWidth="1"/>
    <col min="5367" max="5367" width="2.85546875" style="2" customWidth="1"/>
    <col min="5368" max="5369" width="15.7109375" style="2" customWidth="1"/>
    <col min="5370" max="5370" width="2.85546875" style="2" customWidth="1"/>
    <col min="5371" max="5372" width="15.7109375" style="2" customWidth="1"/>
    <col min="5373" max="5373" width="11.42578125" style="2" customWidth="1"/>
    <col min="5374" max="5618" width="11.42578125" style="2"/>
    <col min="5619" max="5619" width="2.85546875" style="2" customWidth="1"/>
    <col min="5620" max="5620" width="37.5703125" style="2" customWidth="1"/>
    <col min="5621" max="5622" width="15.7109375" style="2" customWidth="1"/>
    <col min="5623" max="5623" width="2.85546875" style="2" customWidth="1"/>
    <col min="5624" max="5625" width="15.7109375" style="2" customWidth="1"/>
    <col min="5626" max="5626" width="2.85546875" style="2" customWidth="1"/>
    <col min="5627" max="5628" width="15.7109375" style="2" customWidth="1"/>
    <col min="5629" max="5629" width="11.42578125" style="2" customWidth="1"/>
    <col min="5630" max="5874" width="11.42578125" style="2"/>
    <col min="5875" max="5875" width="2.85546875" style="2" customWidth="1"/>
    <col min="5876" max="5876" width="37.5703125" style="2" customWidth="1"/>
    <col min="5877" max="5878" width="15.7109375" style="2" customWidth="1"/>
    <col min="5879" max="5879" width="2.85546875" style="2" customWidth="1"/>
    <col min="5880" max="5881" width="15.7109375" style="2" customWidth="1"/>
    <col min="5882" max="5882" width="2.85546875" style="2" customWidth="1"/>
    <col min="5883" max="5884" width="15.7109375" style="2" customWidth="1"/>
    <col min="5885" max="5885" width="11.42578125" style="2" customWidth="1"/>
    <col min="5886" max="6130" width="11.42578125" style="2"/>
    <col min="6131" max="6131" width="2.85546875" style="2" customWidth="1"/>
    <col min="6132" max="6132" width="37.5703125" style="2" customWidth="1"/>
    <col min="6133" max="6134" width="15.7109375" style="2" customWidth="1"/>
    <col min="6135" max="6135" width="2.85546875" style="2" customWidth="1"/>
    <col min="6136" max="6137" width="15.7109375" style="2" customWidth="1"/>
    <col min="6138" max="6138" width="2.85546875" style="2" customWidth="1"/>
    <col min="6139" max="6140" width="15.7109375" style="2" customWidth="1"/>
    <col min="6141" max="6141" width="11.42578125" style="2" customWidth="1"/>
    <col min="6142" max="6386" width="11.42578125" style="2"/>
    <col min="6387" max="6387" width="2.85546875" style="2" customWidth="1"/>
    <col min="6388" max="6388" width="37.5703125" style="2" customWidth="1"/>
    <col min="6389" max="6390" width="15.7109375" style="2" customWidth="1"/>
    <col min="6391" max="6391" width="2.85546875" style="2" customWidth="1"/>
    <col min="6392" max="6393" width="15.7109375" style="2" customWidth="1"/>
    <col min="6394" max="6394" width="2.85546875" style="2" customWidth="1"/>
    <col min="6395" max="6396" width="15.7109375" style="2" customWidth="1"/>
    <col min="6397" max="6397" width="11.42578125" style="2" customWidth="1"/>
    <col min="6398" max="6642" width="11.42578125" style="2"/>
    <col min="6643" max="6643" width="2.85546875" style="2" customWidth="1"/>
    <col min="6644" max="6644" width="37.5703125" style="2" customWidth="1"/>
    <col min="6645" max="6646" width="15.7109375" style="2" customWidth="1"/>
    <col min="6647" max="6647" width="2.85546875" style="2" customWidth="1"/>
    <col min="6648" max="6649" width="15.7109375" style="2" customWidth="1"/>
    <col min="6650" max="6650" width="2.85546875" style="2" customWidth="1"/>
    <col min="6651" max="6652" width="15.7109375" style="2" customWidth="1"/>
    <col min="6653" max="6653" width="11.42578125" style="2" customWidth="1"/>
    <col min="6654" max="6898" width="11.42578125" style="2"/>
    <col min="6899" max="6899" width="2.85546875" style="2" customWidth="1"/>
    <col min="6900" max="6900" width="37.5703125" style="2" customWidth="1"/>
    <col min="6901" max="6902" width="15.7109375" style="2" customWidth="1"/>
    <col min="6903" max="6903" width="2.85546875" style="2" customWidth="1"/>
    <col min="6904" max="6905" width="15.7109375" style="2" customWidth="1"/>
    <col min="6906" max="6906" width="2.85546875" style="2" customWidth="1"/>
    <col min="6907" max="6908" width="15.7109375" style="2" customWidth="1"/>
    <col min="6909" max="6909" width="11.42578125" style="2" customWidth="1"/>
    <col min="6910" max="7154" width="11.42578125" style="2"/>
    <col min="7155" max="7155" width="2.85546875" style="2" customWidth="1"/>
    <col min="7156" max="7156" width="37.5703125" style="2" customWidth="1"/>
    <col min="7157" max="7158" width="15.7109375" style="2" customWidth="1"/>
    <col min="7159" max="7159" width="2.85546875" style="2" customWidth="1"/>
    <col min="7160" max="7161" width="15.7109375" style="2" customWidth="1"/>
    <col min="7162" max="7162" width="2.85546875" style="2" customWidth="1"/>
    <col min="7163" max="7164" width="15.7109375" style="2" customWidth="1"/>
    <col min="7165" max="7165" width="11.42578125" style="2" customWidth="1"/>
    <col min="7166" max="7410" width="11.42578125" style="2"/>
    <col min="7411" max="7411" width="2.85546875" style="2" customWidth="1"/>
    <col min="7412" max="7412" width="37.5703125" style="2" customWidth="1"/>
    <col min="7413" max="7414" width="15.7109375" style="2" customWidth="1"/>
    <col min="7415" max="7415" width="2.85546875" style="2" customWidth="1"/>
    <col min="7416" max="7417" width="15.7109375" style="2" customWidth="1"/>
    <col min="7418" max="7418" width="2.85546875" style="2" customWidth="1"/>
    <col min="7419" max="7420" width="15.7109375" style="2" customWidth="1"/>
    <col min="7421" max="7421" width="11.42578125" style="2" customWidth="1"/>
    <col min="7422" max="7666" width="11.42578125" style="2"/>
    <col min="7667" max="7667" width="2.85546875" style="2" customWidth="1"/>
    <col min="7668" max="7668" width="37.5703125" style="2" customWidth="1"/>
    <col min="7669" max="7670" width="15.7109375" style="2" customWidth="1"/>
    <col min="7671" max="7671" width="2.85546875" style="2" customWidth="1"/>
    <col min="7672" max="7673" width="15.7109375" style="2" customWidth="1"/>
    <col min="7674" max="7674" width="2.85546875" style="2" customWidth="1"/>
    <col min="7675" max="7676" width="15.7109375" style="2" customWidth="1"/>
    <col min="7677" max="7677" width="11.42578125" style="2" customWidth="1"/>
    <col min="7678" max="7922" width="11.42578125" style="2"/>
    <col min="7923" max="7923" width="2.85546875" style="2" customWidth="1"/>
    <col min="7924" max="7924" width="37.5703125" style="2" customWidth="1"/>
    <col min="7925" max="7926" width="15.7109375" style="2" customWidth="1"/>
    <col min="7927" max="7927" width="2.85546875" style="2" customWidth="1"/>
    <col min="7928" max="7929" width="15.7109375" style="2" customWidth="1"/>
    <col min="7930" max="7930" width="2.85546875" style="2" customWidth="1"/>
    <col min="7931" max="7932" width="15.7109375" style="2" customWidth="1"/>
    <col min="7933" max="7933" width="11.42578125" style="2" customWidth="1"/>
    <col min="7934" max="8178" width="11.42578125" style="2"/>
    <col min="8179" max="8179" width="2.85546875" style="2" customWidth="1"/>
    <col min="8180" max="8180" width="37.5703125" style="2" customWidth="1"/>
    <col min="8181" max="8182" width="15.7109375" style="2" customWidth="1"/>
    <col min="8183" max="8183" width="2.85546875" style="2" customWidth="1"/>
    <col min="8184" max="8185" width="15.7109375" style="2" customWidth="1"/>
    <col min="8186" max="8186" width="2.85546875" style="2" customWidth="1"/>
    <col min="8187" max="8188" width="15.7109375" style="2" customWidth="1"/>
    <col min="8189" max="8189" width="11.42578125" style="2" customWidth="1"/>
    <col min="8190" max="8434" width="11.42578125" style="2"/>
    <col min="8435" max="8435" width="2.85546875" style="2" customWidth="1"/>
    <col min="8436" max="8436" width="37.5703125" style="2" customWidth="1"/>
    <col min="8437" max="8438" width="15.7109375" style="2" customWidth="1"/>
    <col min="8439" max="8439" width="2.85546875" style="2" customWidth="1"/>
    <col min="8440" max="8441" width="15.7109375" style="2" customWidth="1"/>
    <col min="8442" max="8442" width="2.85546875" style="2" customWidth="1"/>
    <col min="8443" max="8444" width="15.7109375" style="2" customWidth="1"/>
    <col min="8445" max="8445" width="11.42578125" style="2" customWidth="1"/>
    <col min="8446" max="8690" width="11.42578125" style="2"/>
    <col min="8691" max="8691" width="2.85546875" style="2" customWidth="1"/>
    <col min="8692" max="8692" width="37.5703125" style="2" customWidth="1"/>
    <col min="8693" max="8694" width="15.7109375" style="2" customWidth="1"/>
    <col min="8695" max="8695" width="2.85546875" style="2" customWidth="1"/>
    <col min="8696" max="8697" width="15.7109375" style="2" customWidth="1"/>
    <col min="8698" max="8698" width="2.85546875" style="2" customWidth="1"/>
    <col min="8699" max="8700" width="15.7109375" style="2" customWidth="1"/>
    <col min="8701" max="8701" width="11.42578125" style="2" customWidth="1"/>
    <col min="8702" max="8946" width="11.42578125" style="2"/>
    <col min="8947" max="8947" width="2.85546875" style="2" customWidth="1"/>
    <col min="8948" max="8948" width="37.5703125" style="2" customWidth="1"/>
    <col min="8949" max="8950" width="15.7109375" style="2" customWidth="1"/>
    <col min="8951" max="8951" width="2.85546875" style="2" customWidth="1"/>
    <col min="8952" max="8953" width="15.7109375" style="2" customWidth="1"/>
    <col min="8954" max="8954" width="2.85546875" style="2" customWidth="1"/>
    <col min="8955" max="8956" width="15.7109375" style="2" customWidth="1"/>
    <col min="8957" max="8957" width="11.42578125" style="2" customWidth="1"/>
    <col min="8958" max="9202" width="11.42578125" style="2"/>
    <col min="9203" max="9203" width="2.85546875" style="2" customWidth="1"/>
    <col min="9204" max="9204" width="37.5703125" style="2" customWidth="1"/>
    <col min="9205" max="9206" width="15.7109375" style="2" customWidth="1"/>
    <col min="9207" max="9207" width="2.85546875" style="2" customWidth="1"/>
    <col min="9208" max="9209" width="15.7109375" style="2" customWidth="1"/>
    <col min="9210" max="9210" width="2.85546875" style="2" customWidth="1"/>
    <col min="9211" max="9212" width="15.7109375" style="2" customWidth="1"/>
    <col min="9213" max="9213" width="11.42578125" style="2" customWidth="1"/>
    <col min="9214" max="9458" width="11.42578125" style="2"/>
    <col min="9459" max="9459" width="2.85546875" style="2" customWidth="1"/>
    <col min="9460" max="9460" width="37.5703125" style="2" customWidth="1"/>
    <col min="9461" max="9462" width="15.7109375" style="2" customWidth="1"/>
    <col min="9463" max="9463" width="2.85546875" style="2" customWidth="1"/>
    <col min="9464" max="9465" width="15.7109375" style="2" customWidth="1"/>
    <col min="9466" max="9466" width="2.85546875" style="2" customWidth="1"/>
    <col min="9467" max="9468" width="15.7109375" style="2" customWidth="1"/>
    <col min="9469" max="9469" width="11.42578125" style="2" customWidth="1"/>
    <col min="9470" max="9714" width="11.42578125" style="2"/>
    <col min="9715" max="9715" width="2.85546875" style="2" customWidth="1"/>
    <col min="9716" max="9716" width="37.5703125" style="2" customWidth="1"/>
    <col min="9717" max="9718" width="15.7109375" style="2" customWidth="1"/>
    <col min="9719" max="9719" width="2.85546875" style="2" customWidth="1"/>
    <col min="9720" max="9721" width="15.7109375" style="2" customWidth="1"/>
    <col min="9722" max="9722" width="2.85546875" style="2" customWidth="1"/>
    <col min="9723" max="9724" width="15.7109375" style="2" customWidth="1"/>
    <col min="9725" max="9725" width="11.42578125" style="2" customWidth="1"/>
    <col min="9726" max="9970" width="11.42578125" style="2"/>
    <col min="9971" max="9971" width="2.85546875" style="2" customWidth="1"/>
    <col min="9972" max="9972" width="37.5703125" style="2" customWidth="1"/>
    <col min="9973" max="9974" width="15.7109375" style="2" customWidth="1"/>
    <col min="9975" max="9975" width="2.85546875" style="2" customWidth="1"/>
    <col min="9976" max="9977" width="15.7109375" style="2" customWidth="1"/>
    <col min="9978" max="9978" width="2.85546875" style="2" customWidth="1"/>
    <col min="9979" max="9980" width="15.7109375" style="2" customWidth="1"/>
    <col min="9981" max="9981" width="11.42578125" style="2" customWidth="1"/>
    <col min="9982" max="10226" width="11.42578125" style="2"/>
    <col min="10227" max="10227" width="2.85546875" style="2" customWidth="1"/>
    <col min="10228" max="10228" width="37.5703125" style="2" customWidth="1"/>
    <col min="10229" max="10230" width="15.7109375" style="2" customWidth="1"/>
    <col min="10231" max="10231" width="2.85546875" style="2" customWidth="1"/>
    <col min="10232" max="10233" width="15.7109375" style="2" customWidth="1"/>
    <col min="10234" max="10234" width="2.85546875" style="2" customWidth="1"/>
    <col min="10235" max="10236" width="15.7109375" style="2" customWidth="1"/>
    <col min="10237" max="10237" width="11.42578125" style="2" customWidth="1"/>
    <col min="10238" max="10482" width="11.42578125" style="2"/>
    <col min="10483" max="10483" width="2.85546875" style="2" customWidth="1"/>
    <col min="10484" max="10484" width="37.5703125" style="2" customWidth="1"/>
    <col min="10485" max="10486" width="15.7109375" style="2" customWidth="1"/>
    <col min="10487" max="10487" width="2.85546875" style="2" customWidth="1"/>
    <col min="10488" max="10489" width="15.7109375" style="2" customWidth="1"/>
    <col min="10490" max="10490" width="2.85546875" style="2" customWidth="1"/>
    <col min="10491" max="10492" width="15.7109375" style="2" customWidth="1"/>
    <col min="10493" max="10493" width="11.42578125" style="2" customWidth="1"/>
    <col min="10494" max="10738" width="11.42578125" style="2"/>
    <col min="10739" max="10739" width="2.85546875" style="2" customWidth="1"/>
    <col min="10740" max="10740" width="37.5703125" style="2" customWidth="1"/>
    <col min="10741" max="10742" width="15.7109375" style="2" customWidth="1"/>
    <col min="10743" max="10743" width="2.85546875" style="2" customWidth="1"/>
    <col min="10744" max="10745" width="15.7109375" style="2" customWidth="1"/>
    <col min="10746" max="10746" width="2.85546875" style="2" customWidth="1"/>
    <col min="10747" max="10748" width="15.7109375" style="2" customWidth="1"/>
    <col min="10749" max="10749" width="11.42578125" style="2" customWidth="1"/>
    <col min="10750" max="10994" width="11.42578125" style="2"/>
    <col min="10995" max="10995" width="2.85546875" style="2" customWidth="1"/>
    <col min="10996" max="10996" width="37.5703125" style="2" customWidth="1"/>
    <col min="10997" max="10998" width="15.7109375" style="2" customWidth="1"/>
    <col min="10999" max="10999" width="2.85546875" style="2" customWidth="1"/>
    <col min="11000" max="11001" width="15.7109375" style="2" customWidth="1"/>
    <col min="11002" max="11002" width="2.85546875" style="2" customWidth="1"/>
    <col min="11003" max="11004" width="15.7109375" style="2" customWidth="1"/>
    <col min="11005" max="11005" width="11.42578125" style="2" customWidth="1"/>
    <col min="11006" max="11250" width="11.42578125" style="2"/>
    <col min="11251" max="11251" width="2.85546875" style="2" customWidth="1"/>
    <col min="11252" max="11252" width="37.5703125" style="2" customWidth="1"/>
    <col min="11253" max="11254" width="15.7109375" style="2" customWidth="1"/>
    <col min="11255" max="11255" width="2.85546875" style="2" customWidth="1"/>
    <col min="11256" max="11257" width="15.7109375" style="2" customWidth="1"/>
    <col min="11258" max="11258" width="2.85546875" style="2" customWidth="1"/>
    <col min="11259" max="11260" width="15.7109375" style="2" customWidth="1"/>
    <col min="11261" max="11261" width="11.42578125" style="2" customWidth="1"/>
    <col min="11262" max="11506" width="11.42578125" style="2"/>
    <col min="11507" max="11507" width="2.85546875" style="2" customWidth="1"/>
    <col min="11508" max="11508" width="37.5703125" style="2" customWidth="1"/>
    <col min="11509" max="11510" width="15.7109375" style="2" customWidth="1"/>
    <col min="11511" max="11511" width="2.85546875" style="2" customWidth="1"/>
    <col min="11512" max="11513" width="15.7109375" style="2" customWidth="1"/>
    <col min="11514" max="11514" width="2.85546875" style="2" customWidth="1"/>
    <col min="11515" max="11516" width="15.7109375" style="2" customWidth="1"/>
    <col min="11517" max="11517" width="11.42578125" style="2" customWidth="1"/>
    <col min="11518" max="11762" width="11.42578125" style="2"/>
    <col min="11763" max="11763" width="2.85546875" style="2" customWidth="1"/>
    <col min="11764" max="11764" width="37.5703125" style="2" customWidth="1"/>
    <col min="11765" max="11766" width="15.7109375" style="2" customWidth="1"/>
    <col min="11767" max="11767" width="2.85546875" style="2" customWidth="1"/>
    <col min="11768" max="11769" width="15.7109375" style="2" customWidth="1"/>
    <col min="11770" max="11770" width="2.85546875" style="2" customWidth="1"/>
    <col min="11771" max="11772" width="15.7109375" style="2" customWidth="1"/>
    <col min="11773" max="11773" width="11.42578125" style="2" customWidth="1"/>
    <col min="11774" max="12018" width="11.42578125" style="2"/>
    <col min="12019" max="12019" width="2.85546875" style="2" customWidth="1"/>
    <col min="12020" max="12020" width="37.5703125" style="2" customWidth="1"/>
    <col min="12021" max="12022" width="15.7109375" style="2" customWidth="1"/>
    <col min="12023" max="12023" width="2.85546875" style="2" customWidth="1"/>
    <col min="12024" max="12025" width="15.7109375" style="2" customWidth="1"/>
    <col min="12026" max="12026" width="2.85546875" style="2" customWidth="1"/>
    <col min="12027" max="12028" width="15.7109375" style="2" customWidth="1"/>
    <col min="12029" max="12029" width="11.42578125" style="2" customWidth="1"/>
    <col min="12030" max="12274" width="11.42578125" style="2"/>
    <col min="12275" max="12275" width="2.85546875" style="2" customWidth="1"/>
    <col min="12276" max="12276" width="37.5703125" style="2" customWidth="1"/>
    <col min="12277" max="12278" width="15.7109375" style="2" customWidth="1"/>
    <col min="12279" max="12279" width="2.85546875" style="2" customWidth="1"/>
    <col min="12280" max="12281" width="15.7109375" style="2" customWidth="1"/>
    <col min="12282" max="12282" width="2.85546875" style="2" customWidth="1"/>
    <col min="12283" max="12284" width="15.7109375" style="2" customWidth="1"/>
    <col min="12285" max="12285" width="11.42578125" style="2" customWidth="1"/>
    <col min="12286" max="12530" width="11.42578125" style="2"/>
    <col min="12531" max="12531" width="2.85546875" style="2" customWidth="1"/>
    <col min="12532" max="12532" width="37.5703125" style="2" customWidth="1"/>
    <col min="12533" max="12534" width="15.7109375" style="2" customWidth="1"/>
    <col min="12535" max="12535" width="2.85546875" style="2" customWidth="1"/>
    <col min="12536" max="12537" width="15.7109375" style="2" customWidth="1"/>
    <col min="12538" max="12538" width="2.85546875" style="2" customWidth="1"/>
    <col min="12539" max="12540" width="15.7109375" style="2" customWidth="1"/>
    <col min="12541" max="12541" width="11.42578125" style="2" customWidth="1"/>
    <col min="12542" max="12786" width="11.42578125" style="2"/>
    <col min="12787" max="12787" width="2.85546875" style="2" customWidth="1"/>
    <col min="12788" max="12788" width="37.5703125" style="2" customWidth="1"/>
    <col min="12789" max="12790" width="15.7109375" style="2" customWidth="1"/>
    <col min="12791" max="12791" width="2.85546875" style="2" customWidth="1"/>
    <col min="12792" max="12793" width="15.7109375" style="2" customWidth="1"/>
    <col min="12794" max="12794" width="2.85546875" style="2" customWidth="1"/>
    <col min="12795" max="12796" width="15.7109375" style="2" customWidth="1"/>
    <col min="12797" max="12797" width="11.42578125" style="2" customWidth="1"/>
    <col min="12798" max="13042" width="11.42578125" style="2"/>
    <col min="13043" max="13043" width="2.85546875" style="2" customWidth="1"/>
    <col min="13044" max="13044" width="37.5703125" style="2" customWidth="1"/>
    <col min="13045" max="13046" width="15.7109375" style="2" customWidth="1"/>
    <col min="13047" max="13047" width="2.85546875" style="2" customWidth="1"/>
    <col min="13048" max="13049" width="15.7109375" style="2" customWidth="1"/>
    <col min="13050" max="13050" width="2.85546875" style="2" customWidth="1"/>
    <col min="13051" max="13052" width="15.7109375" style="2" customWidth="1"/>
    <col min="13053" max="13053" width="11.42578125" style="2" customWidth="1"/>
    <col min="13054" max="13298" width="11.42578125" style="2"/>
    <col min="13299" max="13299" width="2.85546875" style="2" customWidth="1"/>
    <col min="13300" max="13300" width="37.5703125" style="2" customWidth="1"/>
    <col min="13301" max="13302" width="15.7109375" style="2" customWidth="1"/>
    <col min="13303" max="13303" width="2.85546875" style="2" customWidth="1"/>
    <col min="13304" max="13305" width="15.7109375" style="2" customWidth="1"/>
    <col min="13306" max="13306" width="2.85546875" style="2" customWidth="1"/>
    <col min="13307" max="13308" width="15.7109375" style="2" customWidth="1"/>
    <col min="13309" max="13309" width="11.42578125" style="2" customWidth="1"/>
    <col min="13310" max="13554" width="11.42578125" style="2"/>
    <col min="13555" max="13555" width="2.85546875" style="2" customWidth="1"/>
    <col min="13556" max="13556" width="37.5703125" style="2" customWidth="1"/>
    <col min="13557" max="13558" width="15.7109375" style="2" customWidth="1"/>
    <col min="13559" max="13559" width="2.85546875" style="2" customWidth="1"/>
    <col min="13560" max="13561" width="15.7109375" style="2" customWidth="1"/>
    <col min="13562" max="13562" width="2.85546875" style="2" customWidth="1"/>
    <col min="13563" max="13564" width="15.7109375" style="2" customWidth="1"/>
    <col min="13565" max="13565" width="11.42578125" style="2" customWidth="1"/>
    <col min="13566" max="13810" width="11.42578125" style="2"/>
    <col min="13811" max="13811" width="2.85546875" style="2" customWidth="1"/>
    <col min="13812" max="13812" width="37.5703125" style="2" customWidth="1"/>
    <col min="13813" max="13814" width="15.7109375" style="2" customWidth="1"/>
    <col min="13815" max="13815" width="2.85546875" style="2" customWidth="1"/>
    <col min="13816" max="13817" width="15.7109375" style="2" customWidth="1"/>
    <col min="13818" max="13818" width="2.85546875" style="2" customWidth="1"/>
    <col min="13819" max="13820" width="15.7109375" style="2" customWidth="1"/>
    <col min="13821" max="13821" width="11.42578125" style="2" customWidth="1"/>
    <col min="13822" max="14066" width="11.42578125" style="2"/>
    <col min="14067" max="14067" width="2.85546875" style="2" customWidth="1"/>
    <col min="14068" max="14068" width="37.5703125" style="2" customWidth="1"/>
    <col min="14069" max="14070" width="15.7109375" style="2" customWidth="1"/>
    <col min="14071" max="14071" width="2.85546875" style="2" customWidth="1"/>
    <col min="14072" max="14073" width="15.7109375" style="2" customWidth="1"/>
    <col min="14074" max="14074" width="2.85546875" style="2" customWidth="1"/>
    <col min="14075" max="14076" width="15.7109375" style="2" customWidth="1"/>
    <col min="14077" max="14077" width="11.42578125" style="2" customWidth="1"/>
    <col min="14078" max="14322" width="11.42578125" style="2"/>
    <col min="14323" max="14323" width="2.85546875" style="2" customWidth="1"/>
    <col min="14324" max="14324" width="37.5703125" style="2" customWidth="1"/>
    <col min="14325" max="14326" width="15.7109375" style="2" customWidth="1"/>
    <col min="14327" max="14327" width="2.85546875" style="2" customWidth="1"/>
    <col min="14328" max="14329" width="15.7109375" style="2" customWidth="1"/>
    <col min="14330" max="14330" width="2.85546875" style="2" customWidth="1"/>
    <col min="14331" max="14332" width="15.7109375" style="2" customWidth="1"/>
    <col min="14333" max="14333" width="11.42578125" style="2" customWidth="1"/>
    <col min="14334" max="14578" width="11.42578125" style="2"/>
    <col min="14579" max="14579" width="2.85546875" style="2" customWidth="1"/>
    <col min="14580" max="14580" width="37.5703125" style="2" customWidth="1"/>
    <col min="14581" max="14582" width="15.7109375" style="2" customWidth="1"/>
    <col min="14583" max="14583" width="2.85546875" style="2" customWidth="1"/>
    <col min="14584" max="14585" width="15.7109375" style="2" customWidth="1"/>
    <col min="14586" max="14586" width="2.85546875" style="2" customWidth="1"/>
    <col min="14587" max="14588" width="15.7109375" style="2" customWidth="1"/>
    <col min="14589" max="14589" width="11.42578125" style="2" customWidth="1"/>
    <col min="14590" max="14834" width="11.42578125" style="2"/>
    <col min="14835" max="14835" width="2.85546875" style="2" customWidth="1"/>
    <col min="14836" max="14836" width="37.5703125" style="2" customWidth="1"/>
    <col min="14837" max="14838" width="15.7109375" style="2" customWidth="1"/>
    <col min="14839" max="14839" width="2.85546875" style="2" customWidth="1"/>
    <col min="14840" max="14841" width="15.7109375" style="2" customWidth="1"/>
    <col min="14842" max="14842" width="2.85546875" style="2" customWidth="1"/>
    <col min="14843" max="14844" width="15.7109375" style="2" customWidth="1"/>
    <col min="14845" max="14845" width="11.42578125" style="2" customWidth="1"/>
    <col min="14846" max="15090" width="11.42578125" style="2"/>
    <col min="15091" max="15091" width="2.85546875" style="2" customWidth="1"/>
    <col min="15092" max="15092" width="37.5703125" style="2" customWidth="1"/>
    <col min="15093" max="15094" width="15.7109375" style="2" customWidth="1"/>
    <col min="15095" max="15095" width="2.85546875" style="2" customWidth="1"/>
    <col min="15096" max="15097" width="15.7109375" style="2" customWidth="1"/>
    <col min="15098" max="15098" width="2.85546875" style="2" customWidth="1"/>
    <col min="15099" max="15100" width="15.7109375" style="2" customWidth="1"/>
    <col min="15101" max="15101" width="11.42578125" style="2" customWidth="1"/>
    <col min="15102" max="15346" width="11.42578125" style="2"/>
    <col min="15347" max="15347" width="2.85546875" style="2" customWidth="1"/>
    <col min="15348" max="15348" width="37.5703125" style="2" customWidth="1"/>
    <col min="15349" max="15350" width="15.7109375" style="2" customWidth="1"/>
    <col min="15351" max="15351" width="2.85546875" style="2" customWidth="1"/>
    <col min="15352" max="15353" width="15.7109375" style="2" customWidth="1"/>
    <col min="15354" max="15354" width="2.85546875" style="2" customWidth="1"/>
    <col min="15355" max="15356" width="15.7109375" style="2" customWidth="1"/>
    <col min="15357" max="15357" width="11.42578125" style="2" customWidth="1"/>
    <col min="15358" max="15602" width="11.42578125" style="2"/>
    <col min="15603" max="15603" width="2.85546875" style="2" customWidth="1"/>
    <col min="15604" max="15604" width="37.5703125" style="2" customWidth="1"/>
    <col min="15605" max="15606" width="15.7109375" style="2" customWidth="1"/>
    <col min="15607" max="15607" width="2.85546875" style="2" customWidth="1"/>
    <col min="15608" max="15609" width="15.7109375" style="2" customWidth="1"/>
    <col min="15610" max="15610" width="2.85546875" style="2" customWidth="1"/>
    <col min="15611" max="15612" width="15.7109375" style="2" customWidth="1"/>
    <col min="15613" max="15613" width="11.42578125" style="2" customWidth="1"/>
    <col min="15614" max="15858" width="11.42578125" style="2"/>
    <col min="15859" max="15859" width="2.85546875" style="2" customWidth="1"/>
    <col min="15860" max="15860" width="37.5703125" style="2" customWidth="1"/>
    <col min="15861" max="15862" width="15.7109375" style="2" customWidth="1"/>
    <col min="15863" max="15863" width="2.85546875" style="2" customWidth="1"/>
    <col min="15864" max="15865" width="15.7109375" style="2" customWidth="1"/>
    <col min="15866" max="15866" width="2.85546875" style="2" customWidth="1"/>
    <col min="15867" max="15868" width="15.7109375" style="2" customWidth="1"/>
    <col min="15869" max="15869" width="11.42578125" style="2" customWidth="1"/>
    <col min="15870" max="16114" width="11.42578125" style="2"/>
    <col min="16115" max="16115" width="2.85546875" style="2" customWidth="1"/>
    <col min="16116" max="16116" width="37.5703125" style="2" customWidth="1"/>
    <col min="16117" max="16118" width="15.7109375" style="2" customWidth="1"/>
    <col min="16119" max="16119" width="2.85546875" style="2" customWidth="1"/>
    <col min="16120" max="16121" width="15.7109375" style="2" customWidth="1"/>
    <col min="16122" max="16122" width="2.85546875" style="2" customWidth="1"/>
    <col min="16123" max="16124" width="15.7109375" style="2" customWidth="1"/>
    <col min="16125" max="16125" width="11.42578125" style="2" customWidth="1"/>
    <col min="16126" max="16384" width="11.42578125" style="2"/>
  </cols>
  <sheetData>
    <row r="1" spans="1:11" ht="12" customHeight="1" x14ac:dyDescent="0.25">
      <c r="A1" s="1"/>
      <c r="B1" s="1"/>
      <c r="C1" s="1"/>
      <c r="D1" s="1"/>
    </row>
    <row r="2" spans="1:11" ht="12" customHeight="1" x14ac:dyDescent="0.25">
      <c r="A2" s="1"/>
      <c r="B2" s="103" t="s">
        <v>197</v>
      </c>
      <c r="C2" s="5"/>
      <c r="D2" s="5"/>
    </row>
    <row r="3" spans="1:11" ht="12" customHeight="1" x14ac:dyDescent="0.25">
      <c r="A3" s="1"/>
      <c r="B3" s="103" t="s">
        <v>198</v>
      </c>
      <c r="D3" s="8"/>
      <c r="F3" s="103" t="s">
        <v>199</v>
      </c>
      <c r="I3" s="103" t="s">
        <v>200</v>
      </c>
    </row>
    <row r="4" spans="1:11" ht="12" customHeight="1" x14ac:dyDescent="0.25">
      <c r="A4" s="1"/>
      <c r="B4" s="103"/>
      <c r="D4" s="8"/>
      <c r="F4" s="106" t="s">
        <v>3</v>
      </c>
      <c r="I4" s="106" t="s">
        <v>3</v>
      </c>
    </row>
    <row r="5" spans="1:11" ht="12" customHeight="1" x14ac:dyDescent="0.25">
      <c r="A5" s="12"/>
      <c r="B5" s="2288" t="s">
        <v>4</v>
      </c>
      <c r="C5" s="2297" t="s">
        <v>586</v>
      </c>
      <c r="D5" s="2297" t="s">
        <v>6</v>
      </c>
      <c r="E5" s="131"/>
      <c r="F5" s="2297" t="s">
        <v>586</v>
      </c>
      <c r="G5" s="2297" t="s">
        <v>6</v>
      </c>
      <c r="H5" s="131"/>
      <c r="I5" s="2297" t="s">
        <v>586</v>
      </c>
      <c r="J5" s="2297" t="s">
        <v>6</v>
      </c>
      <c r="K5" s="132"/>
    </row>
    <row r="6" spans="1:11" ht="12" customHeight="1" x14ac:dyDescent="0.25">
      <c r="A6" s="12"/>
      <c r="B6" s="2289"/>
      <c r="C6" s="2289"/>
      <c r="D6" s="2289"/>
      <c r="E6" s="190"/>
      <c r="F6" s="2289"/>
      <c r="G6" s="2289"/>
      <c r="H6" s="190"/>
      <c r="I6" s="2289"/>
      <c r="J6" s="2289"/>
      <c r="K6" s="16"/>
    </row>
    <row r="7" spans="1:11" ht="12" customHeight="1" x14ac:dyDescent="0.25">
      <c r="A7" s="12"/>
      <c r="B7" s="2290"/>
      <c r="C7" s="2290"/>
      <c r="D7" s="2290"/>
      <c r="E7" s="18"/>
      <c r="F7" s="2290"/>
      <c r="G7" s="2290"/>
      <c r="H7" s="18"/>
      <c r="I7" s="2290"/>
      <c r="J7" s="2290"/>
      <c r="K7" s="18"/>
    </row>
    <row r="8" spans="1:11" ht="12" customHeight="1" x14ac:dyDescent="0.25">
      <c r="A8" s="16"/>
      <c r="B8" s="16"/>
      <c r="C8" s="16"/>
      <c r="D8" s="16"/>
      <c r="E8" s="22"/>
      <c r="F8" s="16"/>
      <c r="G8" s="16"/>
      <c r="H8" s="578"/>
      <c r="I8" s="16"/>
      <c r="J8" s="16"/>
      <c r="K8" s="22"/>
    </row>
    <row r="9" spans="1:11" ht="12" customHeight="1" x14ac:dyDescent="0.25">
      <c r="A9" s="1"/>
      <c r="B9" s="20" t="s">
        <v>8</v>
      </c>
      <c r="C9" s="21"/>
      <c r="D9" s="21"/>
      <c r="E9" s="247"/>
      <c r="F9" s="21"/>
      <c r="G9" s="21"/>
      <c r="H9" s="575"/>
      <c r="I9" s="21"/>
      <c r="J9" s="21"/>
      <c r="K9" s="247"/>
    </row>
    <row r="10" spans="1:11" ht="12" customHeight="1" x14ac:dyDescent="0.25">
      <c r="A10" s="25"/>
      <c r="B10" s="971" t="s">
        <v>674</v>
      </c>
      <c r="C10" s="1002">
        <v>251</v>
      </c>
      <c r="D10" s="1002">
        <v>252</v>
      </c>
      <c r="E10" s="247"/>
      <c r="F10" s="1625">
        <v>49009.960159362548</v>
      </c>
      <c r="G10" s="1001">
        <v>54295.634920634919</v>
      </c>
      <c r="H10" s="693"/>
      <c r="I10" s="1264">
        <v>5.6647816909687636</v>
      </c>
      <c r="J10" s="910">
        <v>5.2470208405056518</v>
      </c>
      <c r="K10" s="247"/>
    </row>
    <row r="11" spans="1:11" ht="12" customHeight="1" x14ac:dyDescent="0.25">
      <c r="A11" s="25"/>
      <c r="B11" s="36" t="s">
        <v>9</v>
      </c>
      <c r="C11" s="1003">
        <v>248</v>
      </c>
      <c r="D11" s="1003">
        <v>246</v>
      </c>
      <c r="E11" s="247"/>
      <c r="F11" s="2255">
        <v>0.1578225806451613</v>
      </c>
      <c r="G11" s="1005">
        <v>0.88199186991869916</v>
      </c>
      <c r="H11" s="693"/>
      <c r="I11" s="1357">
        <v>4.3683035714285716E-2</v>
      </c>
      <c r="J11" s="852" t="s">
        <v>123</v>
      </c>
      <c r="K11" s="247"/>
    </row>
    <row r="12" spans="1:11" ht="12" customHeight="1" x14ac:dyDescent="0.25">
      <c r="A12" s="25"/>
      <c r="B12" s="36" t="s">
        <v>589</v>
      </c>
      <c r="C12" s="1003">
        <v>246</v>
      </c>
      <c r="D12" s="1003">
        <v>249</v>
      </c>
      <c r="E12" s="247"/>
      <c r="F12" s="1626">
        <v>2710.0415851323128</v>
      </c>
      <c r="G12" s="1005">
        <v>2103.1867613607592</v>
      </c>
      <c r="H12" s="693"/>
      <c r="I12" s="1356">
        <v>2.719938845531455</v>
      </c>
      <c r="J12" s="852">
        <v>2.1443631761572428</v>
      </c>
      <c r="K12" s="247"/>
    </row>
    <row r="13" spans="1:11" ht="12" customHeight="1" x14ac:dyDescent="0.25">
      <c r="A13" s="25"/>
      <c r="B13" s="36" t="s">
        <v>12</v>
      </c>
      <c r="C13" s="1003">
        <v>246</v>
      </c>
      <c r="D13" s="1003">
        <v>246</v>
      </c>
      <c r="E13" s="247"/>
      <c r="F13" s="1627">
        <v>30.710557891419697</v>
      </c>
      <c r="G13" s="1005">
        <v>19.109165686324797</v>
      </c>
      <c r="H13" s="693"/>
      <c r="I13" s="1356">
        <v>2.6579031171968821</v>
      </c>
      <c r="J13" s="852">
        <v>2.4204136398131468</v>
      </c>
      <c r="K13" s="247"/>
    </row>
    <row r="14" spans="1:11" ht="12" customHeight="1" x14ac:dyDescent="0.25">
      <c r="A14" s="25"/>
      <c r="B14" s="36" t="s">
        <v>14</v>
      </c>
      <c r="C14" s="1003">
        <v>247</v>
      </c>
      <c r="D14" s="1003">
        <v>252</v>
      </c>
      <c r="E14" s="247"/>
      <c r="F14" s="1626">
        <v>146.7641048626337</v>
      </c>
      <c r="G14" s="1005">
        <v>93.388877256356622</v>
      </c>
      <c r="H14" s="693"/>
      <c r="I14" s="1356">
        <v>8.4496960504404068</v>
      </c>
      <c r="J14" s="852">
        <v>7.3062169812603512</v>
      </c>
      <c r="K14" s="247"/>
    </row>
    <row r="15" spans="1:11" ht="12" customHeight="1" x14ac:dyDescent="0.25">
      <c r="A15" s="25"/>
      <c r="B15" s="36" t="s">
        <v>16</v>
      </c>
      <c r="C15" s="1003">
        <v>242</v>
      </c>
      <c r="D15" s="1003">
        <v>245</v>
      </c>
      <c r="E15" s="247"/>
      <c r="F15" s="1626">
        <v>55.042470728981222</v>
      </c>
      <c r="G15" s="1005">
        <v>53.832022794264368</v>
      </c>
      <c r="H15" s="693"/>
      <c r="I15" s="1356">
        <v>25.525108587550935</v>
      </c>
      <c r="J15" s="852">
        <v>22.053413703399549</v>
      </c>
      <c r="K15" s="247"/>
    </row>
    <row r="16" spans="1:11" ht="12" customHeight="1" x14ac:dyDescent="0.25">
      <c r="A16" s="25"/>
      <c r="B16" s="36" t="s">
        <v>18</v>
      </c>
      <c r="C16" s="1003">
        <v>251</v>
      </c>
      <c r="D16" s="1624">
        <v>250</v>
      </c>
      <c r="E16" s="247"/>
      <c r="F16" s="1626">
        <v>25.297223002123161</v>
      </c>
      <c r="G16" s="1005">
        <v>10.675464755537385</v>
      </c>
      <c r="H16" s="693"/>
      <c r="I16" s="1356">
        <v>43.077360743099817</v>
      </c>
      <c r="J16" s="852">
        <v>21.884921598067621</v>
      </c>
      <c r="K16" s="247"/>
    </row>
    <row r="17" spans="1:11" ht="12" customHeight="1" x14ac:dyDescent="0.25">
      <c r="A17" s="25"/>
      <c r="B17" s="36" t="s">
        <v>20</v>
      </c>
      <c r="C17" s="1003">
        <v>250</v>
      </c>
      <c r="D17" s="1003">
        <v>252</v>
      </c>
      <c r="E17" s="247"/>
      <c r="F17" s="1626">
        <v>454.23683832931448</v>
      </c>
      <c r="G17" s="1005">
        <v>492.48216690768191</v>
      </c>
      <c r="H17" s="693"/>
      <c r="I17" s="1356">
        <v>2.131774545256746</v>
      </c>
      <c r="J17" s="852">
        <v>1.8528462709409301</v>
      </c>
      <c r="K17" s="247"/>
    </row>
    <row r="18" spans="1:11" ht="12" customHeight="1" x14ac:dyDescent="0.25">
      <c r="A18" s="25"/>
      <c r="B18" s="684" t="s">
        <v>137</v>
      </c>
      <c r="C18" s="1003">
        <v>251</v>
      </c>
      <c r="D18" s="1003">
        <v>252</v>
      </c>
      <c r="E18" s="247"/>
      <c r="F18" s="1626">
        <v>57909.760956175298</v>
      </c>
      <c r="G18" s="1005">
        <v>68721.825396825399</v>
      </c>
      <c r="H18" s="693"/>
      <c r="I18" s="1357">
        <v>10.871607621025401</v>
      </c>
      <c r="J18" s="852">
        <v>9.3516902842822969</v>
      </c>
      <c r="K18" s="247"/>
    </row>
    <row r="19" spans="1:11" ht="12" customHeight="1" x14ac:dyDescent="0.25">
      <c r="A19" s="25"/>
      <c r="B19" s="36" t="s">
        <v>23</v>
      </c>
      <c r="C19" s="1003">
        <v>251</v>
      </c>
      <c r="D19" s="1003">
        <v>252</v>
      </c>
      <c r="E19" s="247"/>
      <c r="F19" s="1626">
        <v>45164.541832669325</v>
      </c>
      <c r="G19" s="1005">
        <v>43932.261904761908</v>
      </c>
      <c r="H19" s="693"/>
      <c r="I19" s="1356">
        <v>7.2674796031411599</v>
      </c>
      <c r="J19" s="852">
        <v>6.252203105833015</v>
      </c>
      <c r="K19" s="247"/>
    </row>
    <row r="20" spans="1:11" ht="12" customHeight="1" x14ac:dyDescent="0.25">
      <c r="A20" s="25"/>
      <c r="B20" s="39" t="s">
        <v>24</v>
      </c>
      <c r="C20" s="1011">
        <v>250</v>
      </c>
      <c r="D20" s="1011">
        <v>251</v>
      </c>
      <c r="E20" s="247"/>
      <c r="F20" s="1628">
        <v>4977.0444458143265</v>
      </c>
      <c r="G20" s="1007">
        <v>4659.5157645198005</v>
      </c>
      <c r="H20" s="693"/>
      <c r="I20" s="1265">
        <v>5.3823970754869057</v>
      </c>
      <c r="J20" s="1067">
        <v>4.5729682412792707</v>
      </c>
      <c r="K20" s="247"/>
    </row>
    <row r="21" spans="1:11" ht="12" customHeight="1" x14ac:dyDescent="0.25">
      <c r="A21" s="25"/>
      <c r="B21" s="40"/>
      <c r="C21" s="141"/>
      <c r="D21" s="141"/>
      <c r="E21" s="1839"/>
      <c r="F21" s="1839"/>
      <c r="G21" s="1839"/>
      <c r="H21" s="693"/>
      <c r="I21" s="187"/>
      <c r="J21" s="187"/>
      <c r="K21" s="247"/>
    </row>
    <row r="22" spans="1:11" ht="12" customHeight="1" x14ac:dyDescent="0.25">
      <c r="A22" s="1"/>
      <c r="B22" s="49"/>
      <c r="C22" s="142"/>
      <c r="D22" s="142"/>
      <c r="E22" s="1839"/>
      <c r="F22" s="1839"/>
      <c r="G22" s="1839"/>
      <c r="H22" s="177"/>
      <c r="I22" s="28"/>
      <c r="J22" s="28"/>
    </row>
    <row r="23" spans="1:11" ht="12" customHeight="1" x14ac:dyDescent="0.25">
      <c r="A23" s="1"/>
      <c r="B23" s="20" t="s">
        <v>27</v>
      </c>
      <c r="C23" s="142"/>
      <c r="D23" s="142"/>
      <c r="E23" s="1839"/>
      <c r="F23" s="1839"/>
      <c r="G23" s="1839"/>
      <c r="H23" s="693"/>
      <c r="I23" s="34"/>
      <c r="J23" s="34"/>
      <c r="K23" s="247"/>
    </row>
    <row r="24" spans="1:11" ht="12" customHeight="1" x14ac:dyDescent="0.25">
      <c r="A24" s="25"/>
      <c r="B24" s="971" t="s">
        <v>28</v>
      </c>
      <c r="C24" s="586">
        <v>252</v>
      </c>
      <c r="D24" s="572">
        <v>254</v>
      </c>
      <c r="E24" s="247"/>
      <c r="F24" s="1629">
        <v>3283.6895255863001</v>
      </c>
      <c r="G24" s="1629">
        <v>3228.3619676698559</v>
      </c>
      <c r="H24" s="693"/>
      <c r="I24" s="580">
        <v>3.0140495436754393</v>
      </c>
      <c r="J24" s="910">
        <v>3.260254184846711</v>
      </c>
      <c r="K24"/>
    </row>
    <row r="25" spans="1:11" ht="12" customHeight="1" x14ac:dyDescent="0.25">
      <c r="A25" s="25"/>
      <c r="B25" s="36" t="s">
        <v>537</v>
      </c>
      <c r="C25" s="587">
        <v>246</v>
      </c>
      <c r="D25" s="1089">
        <v>245</v>
      </c>
      <c r="E25" s="247"/>
      <c r="F25" s="1630">
        <v>603.88366670168489</v>
      </c>
      <c r="G25" s="1630">
        <v>459.63161789656431</v>
      </c>
      <c r="H25" s="693"/>
      <c r="I25" s="576">
        <v>0.40969573442438406</v>
      </c>
      <c r="J25" s="852">
        <v>0.28743022261237267</v>
      </c>
      <c r="K25"/>
    </row>
    <row r="26" spans="1:11" ht="12" customHeight="1" x14ac:dyDescent="0.25">
      <c r="A26" s="25"/>
      <c r="B26" s="36" t="s">
        <v>31</v>
      </c>
      <c r="C26" s="587">
        <v>243</v>
      </c>
      <c r="D26" s="1089">
        <v>246</v>
      </c>
      <c r="E26" s="247"/>
      <c r="F26" s="1630">
        <v>527.01076897000223</v>
      </c>
      <c r="G26" s="1630">
        <v>420.73800539044396</v>
      </c>
      <c r="H26" s="693"/>
      <c r="I26" s="576">
        <v>3.1426114609003171</v>
      </c>
      <c r="J26" s="852">
        <v>3.1001389598080999</v>
      </c>
      <c r="K26"/>
    </row>
    <row r="27" spans="1:11" ht="12" customHeight="1" x14ac:dyDescent="0.25">
      <c r="A27" s="25"/>
      <c r="B27" s="36" t="s">
        <v>33</v>
      </c>
      <c r="C27" s="587">
        <v>241</v>
      </c>
      <c r="D27" s="1089">
        <v>240</v>
      </c>
      <c r="E27" s="247"/>
      <c r="F27" s="1630">
        <v>3.1975746500217315</v>
      </c>
      <c r="G27" s="1630">
        <v>5.1439378081682019</v>
      </c>
      <c r="H27" s="693"/>
      <c r="I27" s="576">
        <v>0.7855407651939218</v>
      </c>
      <c r="J27" s="852">
        <v>1.1681376184870009</v>
      </c>
      <c r="K27"/>
    </row>
    <row r="28" spans="1:11" ht="12" customHeight="1" x14ac:dyDescent="0.25">
      <c r="A28" s="25"/>
      <c r="B28" s="36" t="s">
        <v>35</v>
      </c>
      <c r="C28" s="587">
        <v>250</v>
      </c>
      <c r="D28" s="1089">
        <v>250</v>
      </c>
      <c r="E28" s="247"/>
      <c r="F28" s="1630">
        <v>153.48233742247109</v>
      </c>
      <c r="G28" s="1630">
        <v>90.463118217851331</v>
      </c>
      <c r="H28" s="693"/>
      <c r="I28" s="576">
        <v>2.0601386137877054</v>
      </c>
      <c r="J28" s="852">
        <v>1.7898520630796702</v>
      </c>
      <c r="K28"/>
    </row>
    <row r="29" spans="1:11" ht="12" customHeight="1" x14ac:dyDescent="0.25">
      <c r="A29" s="25"/>
      <c r="B29" s="36" t="s">
        <v>37</v>
      </c>
      <c r="C29" s="587">
        <v>246</v>
      </c>
      <c r="D29" s="1089">
        <v>245</v>
      </c>
      <c r="E29" s="247"/>
      <c r="F29" s="1630">
        <v>7962.6845413379042</v>
      </c>
      <c r="G29" s="1630">
        <v>5509.3970752639561</v>
      </c>
      <c r="H29" s="693"/>
      <c r="I29" s="576">
        <v>8.0393280636764803</v>
      </c>
      <c r="J29" s="852">
        <v>6.5004013571574006</v>
      </c>
      <c r="K29"/>
    </row>
    <row r="30" spans="1:11" ht="12" customHeight="1" x14ac:dyDescent="0.25">
      <c r="A30" s="25"/>
      <c r="B30" s="36" t="s">
        <v>39</v>
      </c>
      <c r="C30" s="587">
        <v>238</v>
      </c>
      <c r="D30" s="1089">
        <v>246</v>
      </c>
      <c r="E30" s="247"/>
      <c r="F30" s="1630">
        <v>394.70229623327958</v>
      </c>
      <c r="G30" s="1630">
        <v>374.15958619581204</v>
      </c>
      <c r="H30" s="693"/>
      <c r="I30" s="576">
        <v>1.2659344103035619</v>
      </c>
      <c r="J30" s="852">
        <v>1.4195100399894667</v>
      </c>
      <c r="K30"/>
    </row>
    <row r="31" spans="1:11" ht="12" customHeight="1" x14ac:dyDescent="0.25">
      <c r="A31" s="25"/>
      <c r="B31" s="36" t="s">
        <v>41</v>
      </c>
      <c r="C31" s="587">
        <v>247</v>
      </c>
      <c r="D31" s="1089">
        <v>245</v>
      </c>
      <c r="E31" s="247"/>
      <c r="F31" s="1630">
        <v>23500.847049389049</v>
      </c>
      <c r="G31" s="1630">
        <v>22962.857184522156</v>
      </c>
      <c r="H31" s="693"/>
      <c r="I31" s="576">
        <v>7.0684660605476228</v>
      </c>
      <c r="J31" s="852">
        <v>6.4428360267347031</v>
      </c>
      <c r="K31"/>
    </row>
    <row r="32" spans="1:11" ht="12" customHeight="1" x14ac:dyDescent="0.25">
      <c r="A32" s="25"/>
      <c r="B32" s="36" t="s">
        <v>43</v>
      </c>
      <c r="C32" s="587">
        <v>243</v>
      </c>
      <c r="D32" s="1089">
        <v>246</v>
      </c>
      <c r="E32" s="247"/>
      <c r="F32" s="1630">
        <v>7824.3702109616252</v>
      </c>
      <c r="G32" s="1630">
        <v>6767.7708663574194</v>
      </c>
      <c r="H32" s="693"/>
      <c r="I32" s="576">
        <v>0.97058684118771632</v>
      </c>
      <c r="J32" s="852">
        <v>0.90166452507841433</v>
      </c>
      <c r="K32"/>
    </row>
    <row r="33" spans="1:14" ht="12" customHeight="1" x14ac:dyDescent="0.25">
      <c r="A33" s="25"/>
      <c r="B33" s="36" t="s">
        <v>612</v>
      </c>
      <c r="C33" s="587">
        <v>248</v>
      </c>
      <c r="D33" s="1089">
        <v>247</v>
      </c>
      <c r="E33" s="247"/>
      <c r="F33" s="1630">
        <v>4086.0533362279234</v>
      </c>
      <c r="G33" s="1630">
        <v>2814.7212054228248</v>
      </c>
      <c r="H33" s="693"/>
      <c r="I33" s="576">
        <v>0.43833764625791427</v>
      </c>
      <c r="J33" s="852">
        <v>0.35966304654689657</v>
      </c>
      <c r="K33"/>
    </row>
    <row r="34" spans="1:14" ht="12" customHeight="1" x14ac:dyDescent="0.25">
      <c r="A34" s="25"/>
      <c r="B34" s="36" t="s">
        <v>45</v>
      </c>
      <c r="C34" s="587">
        <v>250</v>
      </c>
      <c r="D34" s="1089">
        <v>251</v>
      </c>
      <c r="E34" s="247"/>
      <c r="F34" s="1631">
        <v>47.49105949910453</v>
      </c>
      <c r="G34" s="1631">
        <v>43.609917893671778</v>
      </c>
      <c r="H34" s="693"/>
      <c r="I34" s="576">
        <v>6.2565751856648353</v>
      </c>
      <c r="J34" s="852">
        <v>6.995660751769587</v>
      </c>
      <c r="K34"/>
    </row>
    <row r="35" spans="1:14" ht="12" customHeight="1" x14ac:dyDescent="0.25">
      <c r="A35" s="25"/>
      <c r="B35" s="36" t="s">
        <v>553</v>
      </c>
      <c r="C35" s="587">
        <v>243</v>
      </c>
      <c r="D35" s="1089">
        <v>247</v>
      </c>
      <c r="E35" s="247"/>
      <c r="F35" s="1630">
        <v>137.97580682269697</v>
      </c>
      <c r="G35" s="1630">
        <v>151.67266874338486</v>
      </c>
      <c r="H35" s="693"/>
      <c r="I35" s="576">
        <v>1.8599163760649553</v>
      </c>
      <c r="J35" s="852">
        <v>2.1551633903160683</v>
      </c>
      <c r="K35"/>
    </row>
    <row r="36" spans="1:14" ht="12" customHeight="1" x14ac:dyDescent="0.25">
      <c r="A36" s="25"/>
      <c r="B36" s="36" t="s">
        <v>48</v>
      </c>
      <c r="C36" s="587">
        <v>244</v>
      </c>
      <c r="D36" s="1089">
        <v>244</v>
      </c>
      <c r="E36" s="247"/>
      <c r="F36" s="1630">
        <v>30976.116647700361</v>
      </c>
      <c r="G36" s="1630">
        <v>30548.795022086695</v>
      </c>
      <c r="H36" s="693"/>
      <c r="I36" s="576">
        <v>3.1473359271854138</v>
      </c>
      <c r="J36" s="852">
        <v>3.1279651620072961</v>
      </c>
      <c r="K36"/>
    </row>
    <row r="37" spans="1:14" ht="12" customHeight="1" x14ac:dyDescent="0.25">
      <c r="A37" s="25"/>
      <c r="B37" s="36" t="s">
        <v>50</v>
      </c>
      <c r="C37" s="587">
        <v>244</v>
      </c>
      <c r="D37" s="1089">
        <v>244</v>
      </c>
      <c r="E37" s="247"/>
      <c r="F37" s="1630">
        <v>37568.996667030253</v>
      </c>
      <c r="G37" s="1630">
        <v>47594.524415791071</v>
      </c>
      <c r="H37" s="693"/>
      <c r="I37" s="576">
        <v>2.989263725190249</v>
      </c>
      <c r="J37" s="852">
        <v>3.2045719050933554</v>
      </c>
      <c r="K37"/>
    </row>
    <row r="38" spans="1:14" ht="12" customHeight="1" x14ac:dyDescent="0.25">
      <c r="A38" s="25"/>
      <c r="B38" s="36" t="s">
        <v>51</v>
      </c>
      <c r="C38" s="587">
        <v>250</v>
      </c>
      <c r="D38" s="1089">
        <v>252</v>
      </c>
      <c r="E38" s="247"/>
      <c r="F38" s="1630">
        <v>850.48884664645982</v>
      </c>
      <c r="G38" s="1630">
        <v>781.47902892597608</v>
      </c>
      <c r="H38" s="693"/>
      <c r="I38" s="576" t="s">
        <v>123</v>
      </c>
      <c r="J38" s="852" t="s">
        <v>123</v>
      </c>
      <c r="K38" s="2"/>
    </row>
    <row r="39" spans="1:14" ht="12" customHeight="1" x14ac:dyDescent="0.25">
      <c r="A39" s="25"/>
      <c r="B39" s="684" t="s">
        <v>474</v>
      </c>
      <c r="C39" s="587">
        <v>246</v>
      </c>
      <c r="D39" s="1089">
        <v>244</v>
      </c>
      <c r="E39" s="247"/>
      <c r="F39" s="1630">
        <v>1326.9112284996877</v>
      </c>
      <c r="G39" s="1630">
        <v>1349.243802186593</v>
      </c>
      <c r="H39" s="693"/>
      <c r="I39" s="576">
        <v>3.8424857347219792</v>
      </c>
      <c r="J39" s="852">
        <v>3.6090342169408638</v>
      </c>
      <c r="K39" s="2"/>
    </row>
    <row r="40" spans="1:14" ht="12" customHeight="1" x14ac:dyDescent="0.25">
      <c r="A40" s="25"/>
      <c r="B40" s="36" t="s">
        <v>55</v>
      </c>
      <c r="C40" s="587">
        <v>246</v>
      </c>
      <c r="D40" s="1089">
        <v>244</v>
      </c>
      <c r="E40" s="247"/>
      <c r="F40" s="1630">
        <v>1023.3254708165231</v>
      </c>
      <c r="G40" s="1630">
        <v>639.63504401088653</v>
      </c>
      <c r="H40" s="693"/>
      <c r="I40" s="576">
        <v>3.576556163684617</v>
      </c>
      <c r="J40" s="852">
        <v>3.2699293982536104</v>
      </c>
      <c r="K40" s="2"/>
    </row>
    <row r="41" spans="1:14" ht="12" customHeight="1" x14ac:dyDescent="0.25">
      <c r="A41" s="1"/>
      <c r="B41" s="39" t="s">
        <v>57</v>
      </c>
      <c r="C41" s="588">
        <v>244</v>
      </c>
      <c r="D41" s="1091">
        <v>244</v>
      </c>
      <c r="F41" s="1632">
        <v>3168.5803291650791</v>
      </c>
      <c r="G41" s="1632">
        <v>2098.2478340604316</v>
      </c>
      <c r="H41" s="177"/>
      <c r="I41" s="577">
        <v>3.8016849220236044</v>
      </c>
      <c r="J41" s="1067">
        <v>3.1633714160341455</v>
      </c>
      <c r="K41" s="2"/>
    </row>
    <row r="42" spans="1:14" ht="12" customHeight="1" x14ac:dyDescent="0.25">
      <c r="A42" s="1"/>
      <c r="B42" s="63"/>
      <c r="C42" s="141"/>
      <c r="D42" s="141"/>
      <c r="F42" s="1839"/>
      <c r="G42" s="1839"/>
      <c r="H42" s="177"/>
      <c r="I42" s="41"/>
      <c r="J42" s="41"/>
      <c r="K42" s="2"/>
    </row>
    <row r="43" spans="1:14" ht="12" customHeight="1" x14ac:dyDescent="0.25">
      <c r="A43" s="1"/>
      <c r="B43" s="40"/>
      <c r="C43" s="142"/>
      <c r="D43" s="142"/>
      <c r="F43" s="1839"/>
      <c r="G43" s="1839"/>
      <c r="H43" s="177"/>
      <c r="I43" s="34"/>
      <c r="J43" s="34"/>
      <c r="K43" s="2"/>
    </row>
    <row r="44" spans="1:14" ht="12" customHeight="1" x14ac:dyDescent="0.25">
      <c r="A44" s="25"/>
      <c r="B44" s="20" t="s">
        <v>59</v>
      </c>
      <c r="C44" s="142"/>
      <c r="D44" s="142"/>
      <c r="F44" s="1839"/>
      <c r="G44" s="1839"/>
      <c r="H44" s="483"/>
      <c r="I44" s="34"/>
      <c r="J44" s="547"/>
      <c r="K44" s="2"/>
    </row>
    <row r="45" spans="1:14" ht="12" customHeight="1" x14ac:dyDescent="0.25">
      <c r="A45" s="25"/>
      <c r="B45" s="36" t="s">
        <v>60</v>
      </c>
      <c r="C45" s="1002">
        <v>250</v>
      </c>
      <c r="D45" s="1002">
        <v>248</v>
      </c>
      <c r="F45" s="1622">
        <v>52.22826107676547</v>
      </c>
      <c r="G45" s="1093">
        <v>53.773231909917484</v>
      </c>
      <c r="H45" s="177"/>
      <c r="I45" s="574">
        <v>38.04528368228069</v>
      </c>
      <c r="J45" s="1190">
        <v>34.29221292013478</v>
      </c>
      <c r="K45" s="2"/>
    </row>
    <row r="46" spans="1:14" ht="12" customHeight="1" x14ac:dyDescent="0.25">
      <c r="A46" s="25"/>
      <c r="B46" s="36" t="s">
        <v>62</v>
      </c>
      <c r="C46" s="1003">
        <v>247</v>
      </c>
      <c r="D46" s="1003">
        <v>245</v>
      </c>
      <c r="E46" s="247"/>
      <c r="F46" s="1620">
        <v>9.4618093994778665</v>
      </c>
      <c r="G46" s="1089">
        <v>10.537383503607211</v>
      </c>
      <c r="H46" s="693"/>
      <c r="I46" s="283">
        <v>3.2579217670492784</v>
      </c>
      <c r="J46" s="57">
        <v>3.2845408457522001</v>
      </c>
      <c r="K46" s="2"/>
    </row>
    <row r="47" spans="1:14" ht="12" customHeight="1" x14ac:dyDescent="0.25">
      <c r="A47" s="25"/>
      <c r="B47" s="36" t="s">
        <v>151</v>
      </c>
      <c r="C47" s="1003">
        <v>251</v>
      </c>
      <c r="D47" s="1003">
        <v>249</v>
      </c>
      <c r="E47" s="247"/>
      <c r="F47" s="1620">
        <v>57.055900781648759</v>
      </c>
      <c r="G47" s="1089">
        <v>57.228739033620052</v>
      </c>
      <c r="H47" s="693"/>
      <c r="I47" s="576">
        <v>3.3078558451965261</v>
      </c>
      <c r="J47" s="59">
        <v>3.0716553707082146</v>
      </c>
      <c r="K47" s="2"/>
      <c r="M47" s="729"/>
      <c r="N47" s="131"/>
    </row>
    <row r="48" spans="1:14" ht="12" customHeight="1" x14ac:dyDescent="0.25">
      <c r="A48" s="25"/>
      <c r="B48" s="36" t="s">
        <v>65</v>
      </c>
      <c r="C48" s="1003">
        <v>246</v>
      </c>
      <c r="D48" s="1003">
        <v>245</v>
      </c>
      <c r="E48" s="247"/>
      <c r="F48" s="1620">
        <v>2.2965312141431893</v>
      </c>
      <c r="G48" s="1089">
        <v>1.3574890217535405</v>
      </c>
      <c r="H48" s="693"/>
      <c r="I48" s="576" t="s">
        <v>123</v>
      </c>
      <c r="J48" s="59" t="s">
        <v>123</v>
      </c>
      <c r="K48" s="2"/>
      <c r="M48" s="729"/>
      <c r="N48" s="131"/>
    </row>
    <row r="49" spans="1:14" ht="12" customHeight="1" x14ac:dyDescent="0.25">
      <c r="A49" s="25"/>
      <c r="B49" s="36" t="s">
        <v>731</v>
      </c>
      <c r="C49" s="1003">
        <v>246</v>
      </c>
      <c r="D49" s="1003">
        <v>245</v>
      </c>
      <c r="E49" s="247"/>
      <c r="F49" s="1620">
        <v>9715.6859217633319</v>
      </c>
      <c r="G49" s="1089">
        <v>10808.620126434344</v>
      </c>
      <c r="H49" s="693"/>
      <c r="I49" s="576">
        <v>4.7041940397196234</v>
      </c>
      <c r="J49" s="59">
        <v>4.7405290532908326</v>
      </c>
      <c r="K49" s="2"/>
      <c r="M49" s="729"/>
      <c r="N49" s="131"/>
    </row>
    <row r="50" spans="1:14" ht="12" customHeight="1" x14ac:dyDescent="0.25">
      <c r="A50" s="25"/>
      <c r="B50" s="36" t="s">
        <v>67</v>
      </c>
      <c r="C50" s="1003">
        <v>256</v>
      </c>
      <c r="D50" s="1003">
        <v>257</v>
      </c>
      <c r="E50" s="247"/>
      <c r="F50" s="1620">
        <v>2727.5635969438395</v>
      </c>
      <c r="G50" s="1089">
        <v>2664.6052438134811</v>
      </c>
      <c r="H50" s="693"/>
      <c r="I50" s="576">
        <v>13.765038666106573</v>
      </c>
      <c r="J50" s="59">
        <v>12.649842924419884</v>
      </c>
      <c r="K50" s="247"/>
      <c r="M50" s="729"/>
      <c r="N50" s="131"/>
    </row>
    <row r="51" spans="1:14" ht="12" customHeight="1" x14ac:dyDescent="0.25">
      <c r="A51" s="25"/>
      <c r="B51" s="36" t="s">
        <v>68</v>
      </c>
      <c r="C51" s="1003">
        <v>253</v>
      </c>
      <c r="D51" s="1003">
        <v>252</v>
      </c>
      <c r="E51" s="247"/>
      <c r="F51" s="1620">
        <v>1548.0012196153793</v>
      </c>
      <c r="G51" s="1089">
        <v>1299.932751917069</v>
      </c>
      <c r="H51" s="693"/>
      <c r="I51" s="576">
        <v>2.5959504371851598</v>
      </c>
      <c r="J51" s="59">
        <v>3.0761361146000494</v>
      </c>
      <c r="K51" s="247"/>
      <c r="M51" s="729"/>
      <c r="N51" s="131"/>
    </row>
    <row r="52" spans="1:14" ht="12" customHeight="1" x14ac:dyDescent="0.25">
      <c r="A52" s="25"/>
      <c r="B52" s="36" t="s">
        <v>70</v>
      </c>
      <c r="C52" s="1003">
        <v>250</v>
      </c>
      <c r="D52" s="1003">
        <v>250</v>
      </c>
      <c r="E52" s="247"/>
      <c r="F52" s="1620">
        <v>16.470171831574422</v>
      </c>
      <c r="G52" s="1089">
        <v>13.190638889231517</v>
      </c>
      <c r="H52" s="693"/>
      <c r="I52" s="576">
        <v>14.30333515812087</v>
      </c>
      <c r="J52" s="59">
        <v>17.625993428665097</v>
      </c>
      <c r="K52" s="247"/>
      <c r="M52" s="729"/>
      <c r="N52" s="131"/>
    </row>
    <row r="53" spans="1:14" ht="12" customHeight="1" x14ac:dyDescent="0.25">
      <c r="A53" s="25"/>
      <c r="B53" s="36" t="s">
        <v>72</v>
      </c>
      <c r="C53" s="1003">
        <v>250</v>
      </c>
      <c r="D53" s="1003">
        <v>246</v>
      </c>
      <c r="E53" s="247"/>
      <c r="F53" s="1620">
        <v>0.2603003604505858</v>
      </c>
      <c r="G53" s="1089">
        <v>0.35176407050210123</v>
      </c>
      <c r="H53" s="693"/>
      <c r="I53" s="576">
        <v>2.4526095847678908</v>
      </c>
      <c r="J53" s="59">
        <v>2.7567365831002517</v>
      </c>
      <c r="K53" s="579"/>
      <c r="M53" s="729"/>
      <c r="N53" s="131"/>
    </row>
    <row r="54" spans="1:14" ht="12" customHeight="1" x14ac:dyDescent="0.25">
      <c r="A54" s="25"/>
      <c r="B54" s="36" t="s">
        <v>73</v>
      </c>
      <c r="C54" s="1003">
        <v>258</v>
      </c>
      <c r="D54" s="1003">
        <v>256</v>
      </c>
      <c r="E54" s="247"/>
      <c r="F54" s="1620">
        <v>5686.999666340771</v>
      </c>
      <c r="G54" s="1089">
        <v>5118.8170220522743</v>
      </c>
      <c r="H54" s="693"/>
      <c r="I54" s="576">
        <v>10.457224139001859</v>
      </c>
      <c r="J54" s="59">
        <v>9.5076811549262548</v>
      </c>
      <c r="M54" s="729"/>
      <c r="N54" s="131"/>
    </row>
    <row r="55" spans="1:14" ht="12" customHeight="1" x14ac:dyDescent="0.25">
      <c r="A55" s="25"/>
      <c r="B55" s="36" t="s">
        <v>74</v>
      </c>
      <c r="C55" s="1003">
        <v>250</v>
      </c>
      <c r="D55" s="1003">
        <v>249</v>
      </c>
      <c r="E55" s="247"/>
      <c r="F55" s="1620">
        <v>124.96453027739092</v>
      </c>
      <c r="G55" s="1089">
        <v>145.22164296592061</v>
      </c>
      <c r="H55" s="693"/>
      <c r="I55" s="576">
        <v>28.960493691168232</v>
      </c>
      <c r="J55" s="59">
        <v>27.794149960426004</v>
      </c>
      <c r="M55" s="729"/>
      <c r="N55" s="131"/>
    </row>
    <row r="56" spans="1:14" ht="12" customHeight="1" x14ac:dyDescent="0.25">
      <c r="A56" s="25"/>
      <c r="B56" s="684" t="s">
        <v>456</v>
      </c>
      <c r="C56" s="1003">
        <v>244</v>
      </c>
      <c r="D56" s="1003">
        <v>245</v>
      </c>
      <c r="E56" s="247"/>
      <c r="F56" s="1620">
        <v>59.826971906939349</v>
      </c>
      <c r="G56" s="1089">
        <v>75.778829372880352</v>
      </c>
      <c r="H56" s="693"/>
      <c r="I56" s="283">
        <v>2.076966306812162</v>
      </c>
      <c r="J56" s="57">
        <v>3.070497654575906</v>
      </c>
      <c r="M56" s="729"/>
      <c r="N56" s="131"/>
    </row>
    <row r="57" spans="1:14" ht="12" customHeight="1" x14ac:dyDescent="0.25">
      <c r="A57" s="25"/>
      <c r="B57" s="36" t="s">
        <v>76</v>
      </c>
      <c r="C57" s="1003">
        <v>255</v>
      </c>
      <c r="D57" s="1003">
        <v>257</v>
      </c>
      <c r="E57" s="247"/>
      <c r="F57" s="1620">
        <v>7551.9744906177493</v>
      </c>
      <c r="G57" s="1089">
        <v>6894.4723525496656</v>
      </c>
      <c r="H57" s="693"/>
      <c r="I57" s="283">
        <v>8.2104411138832152</v>
      </c>
      <c r="J57" s="916">
        <v>7.9495896146799296</v>
      </c>
      <c r="M57" s="729"/>
      <c r="N57" s="131"/>
    </row>
    <row r="58" spans="1:14" ht="12" customHeight="1" x14ac:dyDescent="0.25">
      <c r="A58" s="25"/>
      <c r="B58" s="36" t="s">
        <v>77</v>
      </c>
      <c r="C58" s="1003">
        <v>253</v>
      </c>
      <c r="D58" s="1003">
        <v>254</v>
      </c>
      <c r="E58" s="247"/>
      <c r="F58" s="1620">
        <v>107.62369028028387</v>
      </c>
      <c r="G58" s="1089">
        <v>102.5549502158799</v>
      </c>
      <c r="H58" s="693"/>
      <c r="I58" s="283">
        <v>8.4875272212673938</v>
      </c>
      <c r="J58" s="57">
        <v>8.0955736587874352</v>
      </c>
      <c r="M58" s="729"/>
      <c r="N58" s="131"/>
    </row>
    <row r="59" spans="1:14" ht="12" customHeight="1" x14ac:dyDescent="0.25">
      <c r="A59" s="25"/>
      <c r="B59" s="36" t="s">
        <v>78</v>
      </c>
      <c r="C59" s="1003">
        <v>249</v>
      </c>
      <c r="D59" s="1003">
        <v>250</v>
      </c>
      <c r="E59" s="247"/>
      <c r="F59" s="1620">
        <v>1529.0662650300346</v>
      </c>
      <c r="G59" s="1089">
        <v>1501.118303282761</v>
      </c>
      <c r="H59" s="693"/>
      <c r="I59" s="283">
        <v>5.6197458447198656</v>
      </c>
      <c r="J59" s="57">
        <v>5.2758912083895071</v>
      </c>
      <c r="M59" s="729"/>
      <c r="N59" s="131"/>
    </row>
    <row r="60" spans="1:14" ht="12" customHeight="1" x14ac:dyDescent="0.25">
      <c r="A60" s="25"/>
      <c r="B60" s="36" t="s">
        <v>80</v>
      </c>
      <c r="C60" s="1003">
        <v>245</v>
      </c>
      <c r="D60" s="1003">
        <v>245</v>
      </c>
      <c r="E60" s="247"/>
      <c r="F60" s="1620">
        <v>3.2762384073344304</v>
      </c>
      <c r="G60" s="1089">
        <v>2.9375693243078791</v>
      </c>
      <c r="H60" s="693"/>
      <c r="I60" s="283">
        <v>7.3357558928617745</v>
      </c>
      <c r="J60" s="57">
        <v>12.931300928119706</v>
      </c>
      <c r="M60" s="729"/>
      <c r="N60" s="131"/>
    </row>
    <row r="61" spans="1:14" ht="12" customHeight="1" x14ac:dyDescent="0.25">
      <c r="A61" s="25"/>
      <c r="B61" s="36" t="s">
        <v>82</v>
      </c>
      <c r="C61" s="1003">
        <v>255</v>
      </c>
      <c r="D61" s="1003">
        <v>257</v>
      </c>
      <c r="E61" s="247"/>
      <c r="F61" s="1620">
        <v>0.34533340374454985</v>
      </c>
      <c r="G61" s="1089">
        <v>0.31944425447843727</v>
      </c>
      <c r="H61" s="693"/>
      <c r="I61" s="283">
        <v>8.6938511160884797</v>
      </c>
      <c r="J61" s="57">
        <v>9.1158309350386837</v>
      </c>
      <c r="K61" s="729"/>
      <c r="M61" s="729"/>
      <c r="N61" s="131"/>
    </row>
    <row r="62" spans="1:14" ht="12" customHeight="1" x14ac:dyDescent="0.25">
      <c r="A62" s="25"/>
      <c r="B62" s="36" t="s">
        <v>83</v>
      </c>
      <c r="C62" s="1003">
        <v>243</v>
      </c>
      <c r="D62" s="1003">
        <v>248</v>
      </c>
      <c r="E62" s="247"/>
      <c r="F62" s="1620">
        <v>0.40847427668399866</v>
      </c>
      <c r="G62" s="1089">
        <v>0.34723192579974521</v>
      </c>
      <c r="H62" s="693"/>
      <c r="I62" s="283">
        <v>9.6847740495864638</v>
      </c>
      <c r="J62" s="57">
        <v>8.5328495440286183</v>
      </c>
      <c r="K62" s="131"/>
      <c r="M62" s="729"/>
      <c r="N62" s="131"/>
    </row>
    <row r="63" spans="1:14" ht="12" customHeight="1" x14ac:dyDescent="0.25">
      <c r="A63" s="25"/>
      <c r="B63" s="36" t="s">
        <v>84</v>
      </c>
      <c r="C63" s="1003">
        <v>252</v>
      </c>
      <c r="D63" s="1003">
        <v>252</v>
      </c>
      <c r="E63" s="247"/>
      <c r="F63" s="1620">
        <v>570.74673629203005</v>
      </c>
      <c r="G63" s="1089">
        <v>503.31319924445285</v>
      </c>
      <c r="H63" s="693"/>
      <c r="I63" s="1358">
        <v>1.2915981276034261</v>
      </c>
      <c r="J63" s="57">
        <v>1.2125165141681216</v>
      </c>
      <c r="K63" s="2"/>
      <c r="M63" s="729"/>
      <c r="N63" s="131"/>
    </row>
    <row r="64" spans="1:14" ht="12" customHeight="1" x14ac:dyDescent="0.25">
      <c r="A64" s="25"/>
      <c r="B64" s="36" t="s">
        <v>86</v>
      </c>
      <c r="C64" s="1003">
        <v>247</v>
      </c>
      <c r="D64" s="1003">
        <v>246</v>
      </c>
      <c r="E64" s="247"/>
      <c r="F64" s="1620">
        <v>9.6672849615303758</v>
      </c>
      <c r="G64" s="1089">
        <v>10.005530308678427</v>
      </c>
      <c r="H64" s="693"/>
      <c r="I64" s="283">
        <v>14.610655237704231</v>
      </c>
      <c r="J64" s="57">
        <v>12.333318915342453</v>
      </c>
      <c r="K64" s="2"/>
      <c r="M64" s="729"/>
      <c r="N64" s="131"/>
    </row>
    <row r="65" spans="1:14" ht="12" customHeight="1" x14ac:dyDescent="0.25">
      <c r="A65" s="25"/>
      <c r="B65" s="36" t="s">
        <v>88</v>
      </c>
      <c r="C65" s="1003">
        <v>255</v>
      </c>
      <c r="D65" s="1003">
        <v>256</v>
      </c>
      <c r="E65" s="247"/>
      <c r="F65" s="1620">
        <v>3115.5446294331091</v>
      </c>
      <c r="G65" s="1089">
        <v>2783.1560692714265</v>
      </c>
      <c r="H65" s="693"/>
      <c r="I65" s="283">
        <v>5.8617041992438672</v>
      </c>
      <c r="J65" s="57">
        <v>6.1720513367207381</v>
      </c>
      <c r="M65" s="729"/>
      <c r="N65" s="131"/>
    </row>
    <row r="66" spans="1:14" ht="12" customHeight="1" x14ac:dyDescent="0.25">
      <c r="A66" s="25"/>
      <c r="B66" s="36" t="s">
        <v>89</v>
      </c>
      <c r="C66" s="1003">
        <v>248</v>
      </c>
      <c r="D66" s="1003">
        <v>247</v>
      </c>
      <c r="E66" s="247"/>
      <c r="F66" s="1620">
        <v>8.9916635035295727</v>
      </c>
      <c r="G66" s="1089">
        <v>7.2775590321755219</v>
      </c>
      <c r="H66" s="693"/>
      <c r="I66" s="283">
        <v>2.4711186736621022</v>
      </c>
      <c r="J66" s="57">
        <v>2.2569049442506985</v>
      </c>
      <c r="M66" s="729"/>
      <c r="N66" s="131"/>
    </row>
    <row r="67" spans="1:14" ht="12" customHeight="1" x14ac:dyDescent="0.25">
      <c r="A67" s="25"/>
      <c r="B67" s="36" t="s">
        <v>91</v>
      </c>
      <c r="C67" s="1003">
        <v>251</v>
      </c>
      <c r="D67" s="1003">
        <v>253</v>
      </c>
      <c r="E67" s="247"/>
      <c r="F67" s="1620">
        <v>466.50571647184199</v>
      </c>
      <c r="G67" s="1089">
        <v>427.7353945363451</v>
      </c>
      <c r="H67" s="693"/>
      <c r="I67" s="283">
        <v>4.7650615688160904</v>
      </c>
      <c r="J67" s="57">
        <v>4.7239030024619053</v>
      </c>
      <c r="M67" s="729"/>
      <c r="N67" s="131"/>
    </row>
    <row r="68" spans="1:14" ht="12" customHeight="1" x14ac:dyDescent="0.25">
      <c r="A68" s="25"/>
      <c r="B68" s="36" t="s">
        <v>171</v>
      </c>
      <c r="C68" s="1003">
        <v>243</v>
      </c>
      <c r="D68" s="1003">
        <v>245</v>
      </c>
      <c r="E68" s="247"/>
      <c r="F68" s="1620">
        <v>1.9302880658436214</v>
      </c>
      <c r="G68" s="1089">
        <v>1.816938775510204</v>
      </c>
      <c r="H68" s="693"/>
      <c r="I68" s="283">
        <v>8.823053627522901</v>
      </c>
      <c r="J68" s="57">
        <v>13.093802394328911</v>
      </c>
      <c r="M68" s="729"/>
      <c r="N68" s="131"/>
    </row>
    <row r="69" spans="1:14" ht="12" customHeight="1" x14ac:dyDescent="0.25">
      <c r="A69" s="25"/>
      <c r="B69" s="36" t="s">
        <v>93</v>
      </c>
      <c r="C69" s="1003">
        <v>247</v>
      </c>
      <c r="D69" s="1003">
        <v>250</v>
      </c>
      <c r="E69" s="247"/>
      <c r="F69" s="1620">
        <v>73.936487521377714</v>
      </c>
      <c r="G69" s="1089">
        <v>75.876499555941734</v>
      </c>
      <c r="H69" s="693"/>
      <c r="I69" s="283">
        <v>21.886917233082087</v>
      </c>
      <c r="J69" s="57">
        <v>18.997963798030845</v>
      </c>
      <c r="M69" s="729"/>
      <c r="N69" s="131"/>
    </row>
    <row r="70" spans="1:14" ht="12" customHeight="1" x14ac:dyDescent="0.25">
      <c r="A70" s="25"/>
      <c r="B70" s="36" t="s">
        <v>172</v>
      </c>
      <c r="C70" s="1003">
        <v>250</v>
      </c>
      <c r="D70" s="1003">
        <v>249</v>
      </c>
      <c r="E70" s="247"/>
      <c r="F70" s="1620">
        <v>873.5960340086956</v>
      </c>
      <c r="G70" s="1089">
        <v>1230.0988022840606</v>
      </c>
      <c r="H70" s="693"/>
      <c r="I70" s="283">
        <v>9.9390782028414844</v>
      </c>
      <c r="J70" s="57">
        <v>11.238317952211434</v>
      </c>
      <c r="M70" s="729"/>
      <c r="N70" s="131"/>
    </row>
    <row r="71" spans="1:14" ht="12" customHeight="1" x14ac:dyDescent="0.25">
      <c r="A71" s="25"/>
      <c r="B71" s="36" t="s">
        <v>97</v>
      </c>
      <c r="C71" s="1003">
        <v>251</v>
      </c>
      <c r="D71" s="1003">
        <v>254</v>
      </c>
      <c r="E71" s="247"/>
      <c r="F71" s="1620">
        <v>3746.4878811190392</v>
      </c>
      <c r="G71" s="1089">
        <v>3408.4142877109966</v>
      </c>
      <c r="H71" s="1359"/>
      <c r="I71" s="283">
        <v>19.480133091657759</v>
      </c>
      <c r="J71" s="57">
        <v>19.381368683051846</v>
      </c>
      <c r="M71" s="729"/>
      <c r="N71" s="131"/>
    </row>
    <row r="72" spans="1:14" ht="12" customHeight="1" x14ac:dyDescent="0.25">
      <c r="A72" s="25"/>
      <c r="B72" s="36" t="s">
        <v>99</v>
      </c>
      <c r="C72" s="1003">
        <v>249</v>
      </c>
      <c r="D72" s="1003">
        <v>252</v>
      </c>
      <c r="E72" s="247"/>
      <c r="F72" s="1620">
        <v>1.775542281318244</v>
      </c>
      <c r="G72" s="1089">
        <v>1.2855186227177475</v>
      </c>
      <c r="H72" s="693"/>
      <c r="I72" s="283">
        <v>9.1914766745996399</v>
      </c>
      <c r="J72" s="57">
        <v>8.2287820799855815</v>
      </c>
      <c r="M72" s="729"/>
      <c r="N72" s="131"/>
    </row>
    <row r="73" spans="1:14" ht="12" customHeight="1" x14ac:dyDescent="0.25">
      <c r="A73" s="25"/>
      <c r="B73" s="39" t="s">
        <v>101</v>
      </c>
      <c r="C73" s="1011">
        <v>245</v>
      </c>
      <c r="D73" s="1623">
        <v>245</v>
      </c>
      <c r="E73" s="247"/>
      <c r="F73" s="1621">
        <v>271.70180898490321</v>
      </c>
      <c r="G73" s="1091">
        <v>211.95775444707184</v>
      </c>
      <c r="H73" s="693"/>
      <c r="I73" s="284">
        <v>4.2763500303637541</v>
      </c>
      <c r="J73" s="905">
        <v>4.1743175442799849</v>
      </c>
      <c r="M73" s="729"/>
      <c r="N73" s="131"/>
    </row>
    <row r="74" spans="1:14" ht="12" customHeight="1" x14ac:dyDescent="0.25">
      <c r="A74" s="1"/>
      <c r="B74" s="6"/>
      <c r="C74" s="41"/>
      <c r="D74" s="41"/>
      <c r="E74" s="247"/>
      <c r="F74" s="546"/>
      <c r="G74" s="546"/>
      <c r="H74" s="575"/>
      <c r="I74" s="247"/>
      <c r="J74" s="247"/>
      <c r="K74" s="2"/>
      <c r="L74" s="131"/>
    </row>
    <row r="75" spans="1:14" ht="12" customHeight="1" x14ac:dyDescent="0.25">
      <c r="A75" s="1"/>
      <c r="B75" s="77" t="s">
        <v>104</v>
      </c>
      <c r="C75" s="1"/>
      <c r="D75" s="1"/>
      <c r="F75" s="546"/>
      <c r="G75" s="546"/>
      <c r="K75" s="2"/>
      <c r="L75" s="131"/>
    </row>
    <row r="76" spans="1:14" ht="12" customHeight="1" x14ac:dyDescent="0.25">
      <c r="A76" s="1"/>
      <c r="B76" s="77" t="s">
        <v>105</v>
      </c>
      <c r="C76" s="1"/>
      <c r="D76" s="1"/>
      <c r="K76" s="2"/>
      <c r="L76" s="131"/>
    </row>
    <row r="77" spans="1:14" ht="12" customHeight="1" x14ac:dyDescent="0.25">
      <c r="B77" s="84" t="s">
        <v>106</v>
      </c>
      <c r="K77" s="2"/>
      <c r="L77" s="131"/>
    </row>
    <row r="78" spans="1:14" ht="12" customHeight="1" x14ac:dyDescent="0.25">
      <c r="B78" s="77" t="s">
        <v>125</v>
      </c>
      <c r="K78" s="2"/>
      <c r="L78" s="131"/>
    </row>
    <row r="79" spans="1:14" ht="12" customHeight="1" x14ac:dyDescent="0.25">
      <c r="B79" s="77" t="s">
        <v>126</v>
      </c>
      <c r="K79" s="2"/>
    </row>
    <row r="80" spans="1:14" ht="12" customHeight="1" x14ac:dyDescent="0.25">
      <c r="B80" s="2"/>
    </row>
    <row r="81" spans="2:2" ht="12" customHeight="1" x14ac:dyDescent="0.25">
      <c r="B81" s="70" t="s">
        <v>109</v>
      </c>
    </row>
    <row r="82" spans="2:2" ht="12" customHeight="1" x14ac:dyDescent="0.25">
      <c r="B82" s="70" t="s">
        <v>110</v>
      </c>
    </row>
    <row r="83" spans="2:2" ht="12" customHeight="1" x14ac:dyDescent="0.25">
      <c r="B83" s="70" t="s">
        <v>114</v>
      </c>
    </row>
    <row r="84" spans="2:2" ht="12" customHeight="1" x14ac:dyDescent="0.25">
      <c r="B84" s="70" t="s">
        <v>577</v>
      </c>
    </row>
    <row r="85" spans="2:2" ht="12" customHeight="1" x14ac:dyDescent="0.25">
      <c r="B85" s="70" t="s">
        <v>111</v>
      </c>
    </row>
    <row r="86" spans="2:2" ht="12" customHeight="1" x14ac:dyDescent="0.25">
      <c r="B86" s="70" t="s">
        <v>112</v>
      </c>
    </row>
    <row r="87" spans="2:2" ht="12" customHeight="1" x14ac:dyDescent="0.25">
      <c r="B87" s="70" t="s">
        <v>113</v>
      </c>
    </row>
    <row r="88" spans="2:2" ht="12" customHeight="1" x14ac:dyDescent="0.25">
      <c r="B88" s="3" t="s">
        <v>579</v>
      </c>
    </row>
    <row r="89" spans="2:2" ht="12" customHeight="1" x14ac:dyDescent="0.25">
      <c r="B89" s="70" t="s">
        <v>116</v>
      </c>
    </row>
    <row r="90" spans="2:2" ht="12" customHeight="1" x14ac:dyDescent="0.25">
      <c r="B90" s="70" t="s">
        <v>614</v>
      </c>
    </row>
    <row r="91" spans="2:2" ht="12" customHeight="1" x14ac:dyDescent="0.25">
      <c r="B91" s="70" t="s">
        <v>667</v>
      </c>
    </row>
    <row r="92" spans="2:2" ht="12" customHeight="1" x14ac:dyDescent="0.25">
      <c r="B92" s="70" t="s">
        <v>115</v>
      </c>
    </row>
    <row r="93" spans="2:2" ht="12" customHeight="1" x14ac:dyDescent="0.25">
      <c r="B93" s="70" t="s">
        <v>118</v>
      </c>
    </row>
    <row r="94" spans="2:2" ht="12" customHeight="1" x14ac:dyDescent="0.25"/>
    <row r="95" spans="2:2" ht="12" customHeight="1" x14ac:dyDescent="0.25"/>
    <row r="96" spans="2:2" ht="12" customHeight="1" x14ac:dyDescent="0.25"/>
    <row r="97" spans="1:4" ht="12" customHeight="1" x14ac:dyDescent="0.25"/>
    <row r="98" spans="1:4" ht="12" customHeight="1" x14ac:dyDescent="0.25"/>
    <row r="99" spans="1:4" ht="12" customHeight="1" x14ac:dyDescent="0.25"/>
    <row r="100" spans="1:4" ht="12" customHeight="1" x14ac:dyDescent="0.25"/>
    <row r="101" spans="1:4" ht="12" customHeight="1" x14ac:dyDescent="0.25"/>
    <row r="102" spans="1:4" ht="12" customHeight="1" x14ac:dyDescent="0.25"/>
    <row r="103" spans="1:4" ht="12" customHeight="1" x14ac:dyDescent="0.25"/>
    <row r="104" spans="1:4" ht="12" customHeight="1" x14ac:dyDescent="0.25"/>
    <row r="105" spans="1:4" ht="12" customHeight="1" x14ac:dyDescent="0.25">
      <c r="A105" s="82"/>
      <c r="B105" s="82"/>
      <c r="C105" s="82"/>
      <c r="D105" s="82"/>
    </row>
  </sheetData>
  <mergeCells count="7">
    <mergeCell ref="J5:J7"/>
    <mergeCell ref="B5:B7"/>
    <mergeCell ref="C5:C7"/>
    <mergeCell ref="D5:D7"/>
    <mergeCell ref="F5:F7"/>
    <mergeCell ref="G5:G7"/>
    <mergeCell ref="I5:I7"/>
  </mergeCells>
  <conditionalFormatting sqref="D16">
    <cfRule type="containsText" dxfId="3" priority="4" operator="containsText" text="NA">
      <formula>NOT(ISERROR(SEARCH("NA",D16)))</formula>
    </cfRule>
  </conditionalFormatting>
  <conditionalFormatting sqref="D36">
    <cfRule type="containsText" dxfId="2" priority="3" operator="containsText" text="NA">
      <formula>NOT(ISERROR(SEARCH("NA",D36)))</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AC92C0B80F7C14BAC9FB27FAE268A17" ma:contentTypeVersion="6" ma:contentTypeDescription="Create a new document." ma:contentTypeScope="" ma:versionID="56b44db4ae94e1830e427896291c69fc">
  <xsd:schema xmlns:xsd="http://www.w3.org/2001/XMLSchema" xmlns:xs="http://www.w3.org/2001/XMLSchema" xmlns:p="http://schemas.microsoft.com/office/2006/metadata/properties" xmlns:ns2="c66b2575-1ee8-487c-9ee4-d2db9c595b79" targetNamespace="http://schemas.microsoft.com/office/2006/metadata/properties" ma:root="true" ma:fieldsID="100c9ea5d3dc624aa5e03e7d9bb69ef3" ns2:_="">
    <xsd:import namespace="c66b2575-1ee8-487c-9ee4-d2db9c595b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6b2575-1ee8-487c-9ee4-d2db9c595b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3965CA-D08D-463A-84DC-FFBCF3B7253D}">
  <ds:schemaRefs>
    <ds:schemaRef ds:uri="http://purl.org/dc/elements/1.1/"/>
    <ds:schemaRef ds:uri="http://schemas.microsoft.com/office/2006/metadata/properties"/>
    <ds:schemaRef ds:uri="c66b2575-1ee8-487c-9ee4-d2db9c595b7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D21DA860-7711-47CF-8008-D898BB4B5509}">
  <ds:schemaRefs>
    <ds:schemaRef ds:uri="http://schemas.microsoft.com/sharepoint/v3/contenttype/forms"/>
  </ds:schemaRefs>
</ds:datastoreItem>
</file>

<file path=customXml/itemProps3.xml><?xml version="1.0" encoding="utf-8"?>
<ds:datastoreItem xmlns:ds="http://schemas.openxmlformats.org/officeDocument/2006/customXml" ds:itemID="{BAA5A079-78D5-45D3-81C3-4C955BDDDA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6b2575-1ee8-487c-9ee4-d2db9c595b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72</vt:i4>
      </vt:variant>
      <vt:variant>
        <vt:lpstr>Named Ranges</vt:lpstr>
      </vt:variant>
      <vt:variant>
        <vt:i4>1</vt:i4>
      </vt:variant>
    </vt:vector>
  </HeadingPairs>
  <TitlesOfParts>
    <vt:vector size="73" baseType="lpstr">
      <vt:lpstr>Contents</vt:lpstr>
      <vt:lpstr>Equity 1</vt:lpstr>
      <vt:lpstr>Equity 2</vt:lpstr>
      <vt:lpstr>Equity 3</vt:lpstr>
      <vt:lpstr>Equity 4</vt:lpstr>
      <vt:lpstr>Equity 5.1</vt:lpstr>
      <vt:lpstr>Equity 5.2</vt:lpstr>
      <vt:lpstr>Equity 5.3</vt:lpstr>
      <vt:lpstr>Equity 6</vt:lpstr>
      <vt:lpstr>Equity 7.1</vt:lpstr>
      <vt:lpstr>Equity 7.2</vt:lpstr>
      <vt:lpstr>Equity 7.3</vt:lpstr>
      <vt:lpstr>Equity 8</vt:lpstr>
      <vt:lpstr>Equity 9</vt:lpstr>
      <vt:lpstr>Equity 10</vt:lpstr>
      <vt:lpstr>Equity 11.1</vt:lpstr>
      <vt:lpstr>Equity 11.2</vt:lpstr>
      <vt:lpstr>Equity 12</vt:lpstr>
      <vt:lpstr>Equity 13</vt:lpstr>
      <vt:lpstr>Equity 14</vt:lpstr>
      <vt:lpstr>Bond 1</vt:lpstr>
      <vt:lpstr>Bond 2</vt:lpstr>
      <vt:lpstr>Bond 3</vt:lpstr>
      <vt:lpstr>Bond 4</vt:lpstr>
      <vt:lpstr>Bond 5.1</vt:lpstr>
      <vt:lpstr>Bond 5.2</vt:lpstr>
      <vt:lpstr>Bond 5.3</vt:lpstr>
      <vt:lpstr>Bond 6</vt:lpstr>
      <vt:lpstr>Bond 7</vt:lpstr>
      <vt:lpstr>Derivatives 1</vt:lpstr>
      <vt:lpstr>Derivatives 2</vt:lpstr>
      <vt:lpstr>Derivatives 3</vt:lpstr>
      <vt:lpstr>Derivatives 4</vt:lpstr>
      <vt:lpstr>Derivatives 5</vt:lpstr>
      <vt:lpstr>Derivatives 6</vt:lpstr>
      <vt:lpstr>Derivatives 7</vt:lpstr>
      <vt:lpstr>Derivatives 8</vt:lpstr>
      <vt:lpstr>Derivatives 9</vt:lpstr>
      <vt:lpstr>Derivatives 10</vt:lpstr>
      <vt:lpstr>Derivatives 11</vt:lpstr>
      <vt:lpstr>Derivatives 12</vt:lpstr>
      <vt:lpstr>Derivatives 13</vt:lpstr>
      <vt:lpstr>Derivatives 14</vt:lpstr>
      <vt:lpstr>Derivatives 15</vt:lpstr>
      <vt:lpstr>Derivatives 16</vt:lpstr>
      <vt:lpstr>Indicator 1</vt:lpstr>
      <vt:lpstr>Indicator 2</vt:lpstr>
      <vt:lpstr>Indicator 3.1</vt:lpstr>
      <vt:lpstr>Indicator 3.2</vt:lpstr>
      <vt:lpstr>Indicator 4</vt:lpstr>
      <vt:lpstr>Indicator 5</vt:lpstr>
      <vt:lpstr>SME 1</vt:lpstr>
      <vt:lpstr>SME 2</vt:lpstr>
      <vt:lpstr>SME 3</vt:lpstr>
      <vt:lpstr>SME 4.1</vt:lpstr>
      <vt:lpstr>SME 4.2</vt:lpstr>
      <vt:lpstr>SME 5</vt:lpstr>
      <vt:lpstr>SME 6</vt:lpstr>
      <vt:lpstr>SME Other</vt:lpstr>
      <vt:lpstr>Other 1</vt:lpstr>
      <vt:lpstr>Other 2</vt:lpstr>
      <vt:lpstr>Other 3</vt:lpstr>
      <vt:lpstr>Other 4</vt:lpstr>
      <vt:lpstr>Other 5.1</vt:lpstr>
      <vt:lpstr>Other 5.2</vt:lpstr>
      <vt:lpstr>Other 5.3</vt:lpstr>
      <vt:lpstr>Other 6</vt:lpstr>
      <vt:lpstr>Other 7</vt:lpstr>
      <vt:lpstr>Other 8</vt:lpstr>
      <vt:lpstr>Other 9.1, 9.2, 9.3, 9.4</vt:lpstr>
      <vt:lpstr>Other 10</vt:lpstr>
      <vt:lpstr>FX rates</vt:lpstr>
      <vt:lpstr>'Bond 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2018-06-15T11:31:06Z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0x0101009AC92C0B80F7C14BAC9FB27FAE268A17</vt:lpwstr>
  </property>
</Properties>
</file>